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nas360\marketing\DELOVNE ORDER LISTE\"/>
    </mc:Choice>
  </mc:AlternateContent>
  <xr:revisionPtr revIDLastSave="0" documentId="13_ncr:1_{D6F141E6-565D-444B-9365-765F36F7C3E2}" xr6:coauthVersionLast="47" xr6:coauthVersionMax="47" xr10:uidLastSave="{00000000-0000-0000-0000-000000000000}"/>
  <workbookProtection workbookAlgorithmName="SHA-512" workbookHashValue="O8NOrDsOXwSBpwL7vvrBO1Gd7CjTntndDyptXaS4b+EMKq8O5lvtr3BaZFrxT8njwzzVNdPddOOru/q2bfnqgg==" workbookSaltValue="79w8K6BVpyjhicefptRyJA==" workbookSpinCount="100000" lockStructure="1"/>
  <bookViews>
    <workbookView xWindow="-108" yWindow="-108" windowWidth="23256" windowHeight="13176" tabRatio="819" xr2:uid="{00000000-000D-0000-FFFF-FFFF00000000}"/>
  </bookViews>
  <sheets>
    <sheet name="Summary of order" sheetId="12" r:id="rId1"/>
    <sheet name="360 GHOST LINE" sheetId="32" r:id="rId2"/>
    <sheet name="360 GRP " sheetId="5" r:id="rId3"/>
    <sheet name="360 PU " sheetId="1" r:id="rId4"/>
    <sheet name="360 home walls" sheetId="20" r:id="rId5"/>
    <sheet name="360 hangboards" sheetId="17" r:id="rId6"/>
    <sheet name="360 accessories" sheetId="8" r:id="rId7"/>
    <sheet name="PRODUCTION LIST GHOST LINE" sheetId="33" state="hidden" r:id="rId8"/>
    <sheet name="PACKING LIST GHOST LINE" sheetId="34" state="hidden" r:id="rId9"/>
    <sheet name="PRODUCTION LIST GRP VOLUMES" sheetId="7" state="hidden" r:id="rId10"/>
    <sheet name="PAKIRANJE " sheetId="29" state="hidden" r:id="rId11"/>
    <sheet name="PROD.LIST HANGBOARDS" sheetId="18" state="hidden" r:id="rId12"/>
    <sheet name="PROD.LIST HOME WALL" sheetId="21" state="hidden" r:id="rId13"/>
    <sheet name="PACK.LIST ACCESSORIES" sheetId="23" state="hidden" r:id="rId14"/>
    <sheet name="PACKING LIST GRP VOLUMES" sheetId="14" state="hidden" r:id="rId15"/>
    <sheet name="Uvoz za Vasco" sheetId="28" state="hidden" r:id="rId16"/>
    <sheet name="PROD.LIST PU HOLDS" sheetId="2" state="hidden" r:id="rId17"/>
    <sheet name="PACKING LIST PU HOLDS" sheetId="15" state="hidden" r:id="rId18"/>
    <sheet name="PACKING LIST HANGBOARDS" sheetId="19" state="hidden" r:id="rId19"/>
    <sheet name="PACK.LIST HOME WALL" sheetId="22" state="hidden" r:id="rId20"/>
    <sheet name="sum vol" sheetId="10" state="hidden" r:id="rId21"/>
    <sheet name="sum grif" sheetId="11" state="hidden" r:id="rId22"/>
  </sheets>
  <definedNames>
    <definedName name="_xlnm._FilterDatabase" localSheetId="6" hidden="1">'360 accessories'!$C$5:$M$22</definedName>
    <definedName name="_xlnm._FilterDatabase" localSheetId="1" hidden="1">'360 GHOST LINE'!$AC$9:$AD$42</definedName>
    <definedName name="_xlnm._FilterDatabase" localSheetId="2" hidden="1">'360 GRP '!$AF$9:$AH$257</definedName>
    <definedName name="_xlnm._FilterDatabase" localSheetId="4" hidden="1">'360 home walls'!$C$8:$O$16</definedName>
    <definedName name="_xlnm._FilterDatabase" localSheetId="3" hidden="1">'360 PU '!$V$10:$W$146</definedName>
    <definedName name="_xlnm._FilterDatabase" localSheetId="13" hidden="1">'PACK.LIST ACCESSORIES'!$F$4:$F$14</definedName>
    <definedName name="_xlnm._FilterDatabase" localSheetId="19" hidden="1">'PACK.LIST HOME WALL'!$C$3:$C$10</definedName>
    <definedName name="_xlnm._FilterDatabase" localSheetId="8" hidden="1">'PACKING LIST GHOST LINE'!$P$2:$P$34</definedName>
    <definedName name="_xlnm._FilterDatabase" localSheetId="14" hidden="1">'PACKING LIST GRP VOLUMES'!$S$2:$S$251</definedName>
    <definedName name="_xlnm._FilterDatabase" localSheetId="18" hidden="1">'PACKING LIST HANGBOARDS'!$K$3:$K$12</definedName>
    <definedName name="_xlnm._FilterDatabase" localSheetId="17" hidden="1">'PACKING LIST PU HOLDS'!$L$2:$L$124</definedName>
    <definedName name="_xlnm._FilterDatabase" localSheetId="11" hidden="1">'PROD.LIST HANGBOARDS'!$T$2:$T$10</definedName>
    <definedName name="_xlnm._FilterDatabase" localSheetId="12" hidden="1">'PROD.LIST HOME WALL'!$G$4:$G$11</definedName>
    <definedName name="_xlnm._FilterDatabase" localSheetId="16" hidden="1">'PROD.LIST PU HOLDS'!$W$3:$W$122</definedName>
    <definedName name="_xlnm._FilterDatabase" localSheetId="7" hidden="1">'PRODUCTION LIST GHOST LINE'!$Q$5:$S$34</definedName>
    <definedName name="_xlnm._FilterDatabase" localSheetId="9" hidden="1">'PRODUCTION LIST GRP VOLUMES'!$S$5:$T$323</definedName>
    <definedName name="_xlnm._FilterDatabase" localSheetId="15" hidden="1">'Uvoz za Vasco'!$A$9:$N$5823</definedName>
    <definedName name="_xlnm.Print_Area" localSheetId="8">'PACKING LIST GHOST LINE'!$A$1:$P$34</definedName>
    <definedName name="_xlnm.Print_Area" localSheetId="14">'PACKING LIST GRP VOLUMES'!$A$1:$S$251</definedName>
    <definedName name="_xlnm.Print_Area" localSheetId="17">'PACKING LIST PU HOLDS'!$A$1:$M$155</definedName>
    <definedName name="_xlnm.Print_Area" localSheetId="10">'PAKIRANJE '!$A$1:$L$33</definedName>
    <definedName name="_xlnm.Print_Area" localSheetId="16">'PROD.LIST PU HOLDS'!$A$1:$Y$154</definedName>
    <definedName name="_xlnm.Print_Area" localSheetId="7">'PRODUCTION LIST GHOST LINE'!$A$1:$S$34</definedName>
    <definedName name="_xlnm.Print_Area" localSheetId="9">'PRODUCTION LIST GRP VOLUMES'!$A$1:$U$328</definedName>
    <definedName name="_xlnm.Print_Titles" localSheetId="8">'PACKING LIST GHOST LINE'!$1:$3</definedName>
    <definedName name="_xlnm.Print_Titles" localSheetId="14">'PACKING LIST GRP VOLUMES'!$2:$2</definedName>
    <definedName name="_xlnm.Print_Titles" localSheetId="17">'PACKING LIST PU HOLDS'!$2:$2</definedName>
    <definedName name="_xlnm.Print_Titles" localSheetId="11">'PROD.LIST HANGBOARDS'!$3:$5</definedName>
    <definedName name="_xlnm.Print_Titles" localSheetId="16">'PROD.LIST PU HOLDS'!$2:$3</definedName>
    <definedName name="_xlnm.Print_Titles" localSheetId="7">'PRODUCTION LIST GHOST LINE'!$2:$6</definedName>
    <definedName name="_xlnm.Print_Titles" localSheetId="9">'PRODUCTION LIST GRP VOLUMES'!$3:$5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4" i="33" l="1"/>
  <c r="E24" i="33"/>
  <c r="F24" i="33"/>
  <c r="G24" i="33"/>
  <c r="H24" i="33"/>
  <c r="I24" i="33"/>
  <c r="J24" i="33"/>
  <c r="K24" i="33"/>
  <c r="L24" i="33"/>
  <c r="M24" i="33"/>
  <c r="N24" i="33"/>
  <c r="O24" i="33"/>
  <c r="P24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4" i="33"/>
  <c r="C25" i="33"/>
  <c r="C26" i="33"/>
  <c r="C27" i="33"/>
  <c r="C28" i="33"/>
  <c r="C29" i="33"/>
  <c r="C30" i="33"/>
  <c r="C31" i="33"/>
  <c r="C32" i="33"/>
  <c r="C33" i="33"/>
  <c r="C34" i="33"/>
  <c r="C23" i="33"/>
  <c r="C7" i="33"/>
  <c r="I8" i="33"/>
  <c r="J8" i="33"/>
  <c r="K8" i="33"/>
  <c r="L8" i="33"/>
  <c r="M8" i="33"/>
  <c r="N8" i="33"/>
  <c r="O8" i="33"/>
  <c r="P8" i="33"/>
  <c r="I9" i="33"/>
  <c r="J9" i="33"/>
  <c r="K9" i="33"/>
  <c r="L9" i="33"/>
  <c r="M9" i="33"/>
  <c r="N9" i="33"/>
  <c r="O9" i="33"/>
  <c r="P9" i="33"/>
  <c r="I10" i="33"/>
  <c r="J10" i="33"/>
  <c r="K10" i="33"/>
  <c r="L10" i="33"/>
  <c r="M10" i="33"/>
  <c r="N10" i="33"/>
  <c r="O10" i="33"/>
  <c r="P10" i="33"/>
  <c r="I11" i="33"/>
  <c r="J11" i="33"/>
  <c r="K11" i="33"/>
  <c r="L11" i="33"/>
  <c r="M11" i="33"/>
  <c r="N11" i="33"/>
  <c r="O11" i="33"/>
  <c r="P11" i="33"/>
  <c r="I12" i="33"/>
  <c r="J12" i="33"/>
  <c r="K12" i="33"/>
  <c r="L12" i="33"/>
  <c r="M12" i="33"/>
  <c r="N12" i="33"/>
  <c r="O12" i="33"/>
  <c r="P12" i="33"/>
  <c r="I13" i="33"/>
  <c r="J13" i="33"/>
  <c r="K13" i="33"/>
  <c r="L13" i="33"/>
  <c r="M13" i="33"/>
  <c r="N13" i="33"/>
  <c r="O13" i="33"/>
  <c r="P13" i="33"/>
  <c r="I14" i="33"/>
  <c r="J14" i="33"/>
  <c r="K14" i="33"/>
  <c r="L14" i="33"/>
  <c r="M14" i="33"/>
  <c r="N14" i="33"/>
  <c r="O14" i="33"/>
  <c r="P14" i="33"/>
  <c r="I15" i="33"/>
  <c r="J15" i="33"/>
  <c r="K15" i="33"/>
  <c r="L15" i="33"/>
  <c r="M15" i="33"/>
  <c r="N15" i="33"/>
  <c r="O15" i="33"/>
  <c r="P15" i="33"/>
  <c r="I16" i="33"/>
  <c r="J16" i="33"/>
  <c r="K16" i="33"/>
  <c r="L16" i="33"/>
  <c r="M16" i="33"/>
  <c r="N16" i="33"/>
  <c r="O16" i="33"/>
  <c r="P16" i="33"/>
  <c r="I17" i="33"/>
  <c r="J17" i="33"/>
  <c r="K17" i="33"/>
  <c r="L17" i="33"/>
  <c r="M17" i="33"/>
  <c r="N17" i="33"/>
  <c r="O17" i="33"/>
  <c r="P17" i="33"/>
  <c r="I18" i="33"/>
  <c r="J18" i="33"/>
  <c r="K18" i="33"/>
  <c r="L18" i="33"/>
  <c r="M18" i="33"/>
  <c r="N18" i="33"/>
  <c r="O18" i="33"/>
  <c r="P18" i="33"/>
  <c r="I19" i="33"/>
  <c r="J19" i="33"/>
  <c r="K19" i="33"/>
  <c r="L19" i="33"/>
  <c r="M19" i="33"/>
  <c r="N19" i="33"/>
  <c r="O19" i="33"/>
  <c r="P19" i="33"/>
  <c r="I20" i="33"/>
  <c r="J20" i="33"/>
  <c r="K20" i="33"/>
  <c r="L20" i="33"/>
  <c r="M20" i="33"/>
  <c r="N20" i="33"/>
  <c r="O20" i="33"/>
  <c r="P20" i="33"/>
  <c r="I21" i="33"/>
  <c r="J21" i="33"/>
  <c r="K21" i="33"/>
  <c r="L21" i="33"/>
  <c r="M21" i="33"/>
  <c r="N21" i="33"/>
  <c r="O21" i="33"/>
  <c r="P21" i="33"/>
  <c r="P7" i="33"/>
  <c r="O7" i="33"/>
  <c r="N7" i="33"/>
  <c r="M7" i="33"/>
  <c r="L7" i="33"/>
  <c r="K7" i="33"/>
  <c r="J7" i="33"/>
  <c r="I7" i="33"/>
  <c r="E8" i="33"/>
  <c r="F8" i="33"/>
  <c r="G8" i="33"/>
  <c r="H8" i="33"/>
  <c r="E9" i="33"/>
  <c r="F9" i="33"/>
  <c r="G9" i="33"/>
  <c r="H9" i="33"/>
  <c r="E10" i="33"/>
  <c r="F10" i="33"/>
  <c r="G10" i="33"/>
  <c r="H10" i="33"/>
  <c r="E11" i="33"/>
  <c r="F11" i="33"/>
  <c r="G11" i="33"/>
  <c r="H11" i="33"/>
  <c r="E12" i="33"/>
  <c r="F12" i="33"/>
  <c r="G12" i="33"/>
  <c r="H12" i="33"/>
  <c r="E13" i="33"/>
  <c r="F13" i="33"/>
  <c r="G13" i="33"/>
  <c r="H13" i="33"/>
  <c r="E14" i="33"/>
  <c r="F14" i="33"/>
  <c r="G14" i="33"/>
  <c r="H14" i="33"/>
  <c r="E15" i="33"/>
  <c r="F15" i="33"/>
  <c r="G15" i="33"/>
  <c r="H15" i="33"/>
  <c r="E16" i="33"/>
  <c r="F16" i="33"/>
  <c r="G16" i="33"/>
  <c r="H16" i="33"/>
  <c r="E17" i="33"/>
  <c r="F17" i="33"/>
  <c r="G17" i="33"/>
  <c r="H17" i="33"/>
  <c r="E18" i="33"/>
  <c r="F18" i="33"/>
  <c r="G18" i="33"/>
  <c r="H18" i="33"/>
  <c r="E19" i="33"/>
  <c r="F19" i="33"/>
  <c r="G19" i="33"/>
  <c r="H19" i="33"/>
  <c r="E20" i="33"/>
  <c r="F20" i="33"/>
  <c r="G20" i="33"/>
  <c r="H20" i="33"/>
  <c r="E21" i="33"/>
  <c r="F21" i="33"/>
  <c r="G21" i="33"/>
  <c r="H21" i="33"/>
  <c r="H7" i="33"/>
  <c r="G7" i="33"/>
  <c r="F7" i="33"/>
  <c r="E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7" i="33"/>
  <c r="C8" i="33" l="1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A5856" i="28" l="1"/>
  <c r="B5856" i="28"/>
  <c r="A5857" i="28"/>
  <c r="B5857" i="28"/>
  <c r="A5858" i="28"/>
  <c r="B5858" i="28"/>
  <c r="A5859" i="28"/>
  <c r="B5859" i="28"/>
  <c r="A5860" i="28"/>
  <c r="B5860" i="28"/>
  <c r="A5861" i="28"/>
  <c r="B5861" i="28"/>
  <c r="A5862" i="28"/>
  <c r="B5862" i="28"/>
  <c r="A5863" i="28"/>
  <c r="B5863" i="28"/>
  <c r="C234" i="14" l="1"/>
  <c r="D234" i="14"/>
  <c r="S234" i="14" s="1"/>
  <c r="E234" i="14"/>
  <c r="F234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C235" i="14"/>
  <c r="D235" i="14"/>
  <c r="E235" i="14"/>
  <c r="F235" i="14"/>
  <c r="G235" i="14"/>
  <c r="H235" i="14"/>
  <c r="S235" i="14" s="1"/>
  <c r="I235" i="14"/>
  <c r="J235" i="14"/>
  <c r="K235" i="14"/>
  <c r="L235" i="14"/>
  <c r="M235" i="14"/>
  <c r="N235" i="14"/>
  <c r="O235" i="14"/>
  <c r="P235" i="14"/>
  <c r="Q235" i="14"/>
  <c r="R235" i="14"/>
  <c r="C236" i="14"/>
  <c r="S236" i="14" s="1"/>
  <c r="D236" i="14"/>
  <c r="E236" i="14"/>
  <c r="F236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C237" i="14"/>
  <c r="D237" i="14"/>
  <c r="E237" i="14"/>
  <c r="F237" i="14"/>
  <c r="G237" i="14"/>
  <c r="S237" i="14" s="1"/>
  <c r="H237" i="14"/>
  <c r="I237" i="14"/>
  <c r="J237" i="14"/>
  <c r="K237" i="14"/>
  <c r="L237" i="14"/>
  <c r="M237" i="14"/>
  <c r="N237" i="14"/>
  <c r="O237" i="14"/>
  <c r="P237" i="14"/>
  <c r="Q237" i="14"/>
  <c r="R237" i="14"/>
  <c r="C238" i="14"/>
  <c r="S238" i="14" s="1"/>
  <c r="D238" i="14"/>
  <c r="E238" i="14"/>
  <c r="F238" i="14"/>
  <c r="G238" i="14"/>
  <c r="H238" i="14"/>
  <c r="I238" i="14"/>
  <c r="J238" i="14"/>
  <c r="K238" i="14"/>
  <c r="L238" i="14"/>
  <c r="M238" i="14"/>
  <c r="N238" i="14"/>
  <c r="O238" i="14"/>
  <c r="P238" i="14"/>
  <c r="Q238" i="14"/>
  <c r="R238" i="14"/>
  <c r="C239" i="14"/>
  <c r="D239" i="14"/>
  <c r="S239" i="14" s="1"/>
  <c r="E239" i="14"/>
  <c r="F239" i="14"/>
  <c r="G239" i="14"/>
  <c r="H239" i="14"/>
  <c r="I239" i="14"/>
  <c r="J239" i="14"/>
  <c r="K239" i="14"/>
  <c r="L239" i="14"/>
  <c r="M239" i="14"/>
  <c r="N239" i="14"/>
  <c r="O239" i="14"/>
  <c r="P239" i="14"/>
  <c r="Q239" i="14"/>
  <c r="R239" i="14"/>
  <c r="C240" i="14"/>
  <c r="D240" i="14"/>
  <c r="E240" i="14"/>
  <c r="F240" i="14"/>
  <c r="G240" i="14"/>
  <c r="H240" i="14"/>
  <c r="S240" i="14" s="1"/>
  <c r="I240" i="14"/>
  <c r="J240" i="14"/>
  <c r="K240" i="14"/>
  <c r="L240" i="14"/>
  <c r="M240" i="14"/>
  <c r="N240" i="14"/>
  <c r="O240" i="14"/>
  <c r="P240" i="14"/>
  <c r="Q240" i="14"/>
  <c r="R240" i="14"/>
  <c r="D241" i="14"/>
  <c r="E241" i="14"/>
  <c r="F241" i="14"/>
  <c r="G241" i="14"/>
  <c r="H241" i="14"/>
  <c r="J241" i="14"/>
  <c r="K241" i="14"/>
  <c r="L241" i="14"/>
  <c r="M241" i="14"/>
  <c r="N241" i="14"/>
  <c r="O241" i="14"/>
  <c r="P241" i="14"/>
  <c r="R241" i="14"/>
  <c r="C242" i="14"/>
  <c r="E242" i="14"/>
  <c r="F242" i="14"/>
  <c r="G242" i="14"/>
  <c r="H242" i="14"/>
  <c r="J242" i="14"/>
  <c r="K242" i="14"/>
  <c r="L242" i="14"/>
  <c r="M242" i="14"/>
  <c r="N242" i="14"/>
  <c r="O242" i="14"/>
  <c r="P242" i="14"/>
  <c r="Q242" i="14"/>
  <c r="R242" i="14"/>
  <c r="C243" i="14"/>
  <c r="D243" i="14"/>
  <c r="F243" i="14"/>
  <c r="G243" i="14"/>
  <c r="H243" i="14"/>
  <c r="J243" i="14"/>
  <c r="K243" i="14"/>
  <c r="L243" i="14"/>
  <c r="M243" i="14"/>
  <c r="N243" i="14"/>
  <c r="O243" i="14"/>
  <c r="P243" i="14"/>
  <c r="R243" i="14"/>
  <c r="C244" i="14"/>
  <c r="D244" i="14"/>
  <c r="E244" i="14"/>
  <c r="G244" i="14"/>
  <c r="H244" i="14"/>
  <c r="J244" i="14"/>
  <c r="K244" i="14"/>
  <c r="L244" i="14"/>
  <c r="M244" i="14"/>
  <c r="N244" i="14"/>
  <c r="O244" i="14"/>
  <c r="P244" i="14"/>
  <c r="Q244" i="14"/>
  <c r="R244" i="14"/>
  <c r="C245" i="14"/>
  <c r="D245" i="14"/>
  <c r="E245" i="14"/>
  <c r="F245" i="14"/>
  <c r="H245" i="14"/>
  <c r="J245" i="14"/>
  <c r="K245" i="14"/>
  <c r="L245" i="14"/>
  <c r="M245" i="14"/>
  <c r="N245" i="14"/>
  <c r="O245" i="14"/>
  <c r="P245" i="14"/>
  <c r="R245" i="14"/>
  <c r="C246" i="14"/>
  <c r="D246" i="14"/>
  <c r="E246" i="14"/>
  <c r="F246" i="14"/>
  <c r="G246" i="14"/>
  <c r="J246" i="14"/>
  <c r="K246" i="14"/>
  <c r="L246" i="14"/>
  <c r="M246" i="14"/>
  <c r="N246" i="14"/>
  <c r="O246" i="14"/>
  <c r="P246" i="14"/>
  <c r="Q246" i="14"/>
  <c r="R246" i="14"/>
  <c r="C247" i="14"/>
  <c r="D247" i="14"/>
  <c r="E247" i="14"/>
  <c r="F247" i="14"/>
  <c r="G247" i="14"/>
  <c r="H247" i="14"/>
  <c r="J247" i="14"/>
  <c r="K247" i="14"/>
  <c r="L247" i="14"/>
  <c r="M247" i="14"/>
  <c r="N247" i="14"/>
  <c r="O247" i="14"/>
  <c r="P247" i="14"/>
  <c r="R247" i="14"/>
  <c r="C248" i="14"/>
  <c r="D248" i="14"/>
  <c r="E248" i="14"/>
  <c r="F248" i="14"/>
  <c r="G248" i="14"/>
  <c r="H248" i="14"/>
  <c r="K248" i="14"/>
  <c r="L248" i="14"/>
  <c r="M248" i="14"/>
  <c r="N248" i="14"/>
  <c r="O248" i="14"/>
  <c r="P248" i="14"/>
  <c r="Q248" i="14"/>
  <c r="R248" i="14"/>
  <c r="E5857" i="28"/>
  <c r="E5859" i="28"/>
  <c r="E5856" i="28"/>
  <c r="E5858" i="28"/>
  <c r="E5862" i="28"/>
  <c r="E5861" i="28"/>
  <c r="E5860" i="28"/>
  <c r="E5863" i="28"/>
  <c r="A248" i="14" l="1"/>
  <c r="A242" i="14"/>
  <c r="A243" i="14"/>
  <c r="A244" i="14"/>
  <c r="A245" i="14"/>
  <c r="A246" i="14"/>
  <c r="A247" i="14"/>
  <c r="A240" i="14"/>
  <c r="A241" i="14"/>
  <c r="AE193" i="5"/>
  <c r="AE195" i="5"/>
  <c r="A5824" i="28"/>
  <c r="A5825" i="28"/>
  <c r="A5826" i="28"/>
  <c r="A5827" i="28"/>
  <c r="A5828" i="28"/>
  <c r="A5829" i="28"/>
  <c r="A5830" i="28"/>
  <c r="A5831" i="28"/>
  <c r="A5832" i="28"/>
  <c r="A5833" i="28"/>
  <c r="A5834" i="28"/>
  <c r="A5835" i="28"/>
  <c r="A5836" i="28"/>
  <c r="A5837" i="28"/>
  <c r="A5838" i="28"/>
  <c r="A5839" i="28"/>
  <c r="A5840" i="28"/>
  <c r="A5841" i="28"/>
  <c r="A5842" i="28"/>
  <c r="A5843" i="28"/>
  <c r="A5844" i="28"/>
  <c r="A5845" i="28"/>
  <c r="A5846" i="28"/>
  <c r="A5847" i="28"/>
  <c r="A5848" i="28"/>
  <c r="A5849" i="28"/>
  <c r="A5850" i="28"/>
  <c r="A5851" i="28"/>
  <c r="A5852" i="28"/>
  <c r="A5853" i="28"/>
  <c r="A5854" i="28"/>
  <c r="A5855" i="28"/>
  <c r="B5824" i="28"/>
  <c r="B5825" i="28"/>
  <c r="B5826" i="28"/>
  <c r="B5827" i="28"/>
  <c r="B5828" i="28"/>
  <c r="B5829" i="28"/>
  <c r="B5830" i="28"/>
  <c r="B5831" i="28"/>
  <c r="B5832" i="28"/>
  <c r="B5833" i="28"/>
  <c r="B5834" i="28"/>
  <c r="B5835" i="28"/>
  <c r="B5836" i="28"/>
  <c r="B5837" i="28"/>
  <c r="B5838" i="28"/>
  <c r="B5839" i="28"/>
  <c r="B5840" i="28"/>
  <c r="B5841" i="28"/>
  <c r="B5842" i="28"/>
  <c r="B5843" i="28"/>
  <c r="B5844" i="28"/>
  <c r="B5845" i="28"/>
  <c r="B5846" i="28"/>
  <c r="B5847" i="28"/>
  <c r="B5848" i="28"/>
  <c r="B5849" i="28"/>
  <c r="B5850" i="28"/>
  <c r="B5851" i="28"/>
  <c r="B5852" i="28"/>
  <c r="B5853" i="28"/>
  <c r="B5854" i="28"/>
  <c r="B5855" i="28"/>
  <c r="BG193" i="5"/>
  <c r="BG195" i="5"/>
  <c r="AK195" i="5"/>
  <c r="AK193" i="5"/>
  <c r="F176" i="14"/>
  <c r="G176" i="14"/>
  <c r="I176" i="14"/>
  <c r="J176" i="14"/>
  <c r="R176" i="14"/>
  <c r="D177" i="14"/>
  <c r="F177" i="14"/>
  <c r="N177" i="14"/>
  <c r="O177" i="14"/>
  <c r="P177" i="14"/>
  <c r="Q177" i="14"/>
  <c r="R177" i="14"/>
  <c r="C178" i="14"/>
  <c r="D178" i="14"/>
  <c r="L178" i="14"/>
  <c r="M178" i="14"/>
  <c r="O178" i="14"/>
  <c r="P178" i="14"/>
  <c r="Q178" i="14"/>
  <c r="R178" i="14"/>
  <c r="A175" i="14"/>
  <c r="A176" i="14"/>
  <c r="A177" i="14"/>
  <c r="C172" i="14"/>
  <c r="D172" i="14"/>
  <c r="F172" i="14"/>
  <c r="G172" i="14"/>
  <c r="J172" i="14"/>
  <c r="K172" i="14"/>
  <c r="L172" i="14"/>
  <c r="M172" i="14"/>
  <c r="N172" i="14"/>
  <c r="O172" i="14"/>
  <c r="P172" i="14"/>
  <c r="R172" i="14"/>
  <c r="C173" i="14"/>
  <c r="F173" i="14"/>
  <c r="G173" i="14"/>
  <c r="H173" i="14"/>
  <c r="I173" i="14"/>
  <c r="J173" i="14"/>
  <c r="K173" i="14"/>
  <c r="L173" i="14"/>
  <c r="N173" i="14"/>
  <c r="O173" i="14"/>
  <c r="Q173" i="14"/>
  <c r="R173" i="14"/>
  <c r="C174" i="14"/>
  <c r="D174" i="14"/>
  <c r="E174" i="14"/>
  <c r="F174" i="14"/>
  <c r="G174" i="14"/>
  <c r="H174" i="14"/>
  <c r="O174" i="14"/>
  <c r="P174" i="14"/>
  <c r="Q174" i="14"/>
  <c r="R174" i="14"/>
  <c r="D175" i="14"/>
  <c r="E175" i="14"/>
  <c r="H175" i="14"/>
  <c r="I175" i="14"/>
  <c r="L175" i="14"/>
  <c r="M175" i="14"/>
  <c r="N175" i="14"/>
  <c r="O175" i="14"/>
  <c r="P175" i="14"/>
  <c r="Q175" i="14"/>
  <c r="R175" i="14"/>
  <c r="C245" i="7"/>
  <c r="D245" i="7"/>
  <c r="D242" i="14" s="1"/>
  <c r="E245" i="7"/>
  <c r="F245" i="7"/>
  <c r="G245" i="7"/>
  <c r="H245" i="7"/>
  <c r="I245" i="7"/>
  <c r="I242" i="14" s="1"/>
  <c r="J245" i="7"/>
  <c r="K245" i="7"/>
  <c r="L245" i="7"/>
  <c r="M245" i="7"/>
  <c r="N245" i="7"/>
  <c r="O245" i="7"/>
  <c r="P245" i="7"/>
  <c r="C246" i="7"/>
  <c r="D246" i="7"/>
  <c r="E246" i="7"/>
  <c r="E243" i="14" s="1"/>
  <c r="F246" i="7"/>
  <c r="G246" i="7"/>
  <c r="H246" i="7"/>
  <c r="I246" i="7"/>
  <c r="I243" i="14" s="1"/>
  <c r="J246" i="7"/>
  <c r="K246" i="7"/>
  <c r="L246" i="7"/>
  <c r="M246" i="7"/>
  <c r="N246" i="7"/>
  <c r="O246" i="7"/>
  <c r="P246" i="7"/>
  <c r="Q246" i="7"/>
  <c r="Q243" i="14" s="1"/>
  <c r="R246" i="7"/>
  <c r="C247" i="7"/>
  <c r="D247" i="7"/>
  <c r="E247" i="7"/>
  <c r="F247" i="7"/>
  <c r="F244" i="14" s="1"/>
  <c r="G247" i="7"/>
  <c r="H247" i="7"/>
  <c r="I247" i="7"/>
  <c r="I244" i="14" s="1"/>
  <c r="J247" i="7"/>
  <c r="K247" i="7"/>
  <c r="L247" i="7"/>
  <c r="M247" i="7"/>
  <c r="N247" i="7"/>
  <c r="O247" i="7"/>
  <c r="P247" i="7"/>
  <c r="C248" i="7"/>
  <c r="D248" i="7"/>
  <c r="E248" i="7"/>
  <c r="F248" i="7"/>
  <c r="G248" i="7"/>
  <c r="G245" i="14" s="1"/>
  <c r="H248" i="7"/>
  <c r="I248" i="7"/>
  <c r="I245" i="14" s="1"/>
  <c r="J248" i="7"/>
  <c r="K248" i="7"/>
  <c r="L248" i="7"/>
  <c r="M248" i="7"/>
  <c r="N248" i="7"/>
  <c r="O248" i="7"/>
  <c r="P248" i="7"/>
  <c r="Q248" i="7"/>
  <c r="Q245" i="14" s="1"/>
  <c r="R248" i="7"/>
  <c r="C249" i="7"/>
  <c r="D249" i="7"/>
  <c r="E249" i="7"/>
  <c r="F249" i="7"/>
  <c r="G249" i="7"/>
  <c r="H249" i="7"/>
  <c r="H246" i="14" s="1"/>
  <c r="I249" i="7"/>
  <c r="I246" i="14" s="1"/>
  <c r="J249" i="7"/>
  <c r="K249" i="7"/>
  <c r="L249" i="7"/>
  <c r="M249" i="7"/>
  <c r="N249" i="7"/>
  <c r="O249" i="7"/>
  <c r="P249" i="7"/>
  <c r="C250" i="7"/>
  <c r="D250" i="7"/>
  <c r="E250" i="7"/>
  <c r="F250" i="7"/>
  <c r="G250" i="7"/>
  <c r="H250" i="7"/>
  <c r="I250" i="7"/>
  <c r="I247" i="14" s="1"/>
  <c r="J250" i="7"/>
  <c r="K250" i="7"/>
  <c r="L250" i="7"/>
  <c r="M250" i="7"/>
  <c r="N250" i="7"/>
  <c r="O250" i="7"/>
  <c r="P250" i="7"/>
  <c r="Q250" i="7"/>
  <c r="Q247" i="14" s="1"/>
  <c r="R250" i="7"/>
  <c r="C251" i="7"/>
  <c r="D251" i="7"/>
  <c r="E251" i="7"/>
  <c r="F251" i="7"/>
  <c r="G251" i="7"/>
  <c r="H251" i="7"/>
  <c r="I251" i="7"/>
  <c r="I248" i="14" s="1"/>
  <c r="J251" i="7"/>
  <c r="J248" i="14" s="1"/>
  <c r="K251" i="7"/>
  <c r="L251" i="7"/>
  <c r="M251" i="7"/>
  <c r="N251" i="7"/>
  <c r="O251" i="7"/>
  <c r="P251" i="7"/>
  <c r="D244" i="7"/>
  <c r="E244" i="7"/>
  <c r="F244" i="7"/>
  <c r="G244" i="7"/>
  <c r="H244" i="7"/>
  <c r="I244" i="7"/>
  <c r="I241" i="14" s="1"/>
  <c r="J244" i="7"/>
  <c r="K244" i="7"/>
  <c r="L244" i="7"/>
  <c r="M244" i="7"/>
  <c r="N244" i="7"/>
  <c r="O244" i="7"/>
  <c r="P244" i="7"/>
  <c r="Q244" i="7"/>
  <c r="Q241" i="14" s="1"/>
  <c r="R244" i="7"/>
  <c r="C244" i="7"/>
  <c r="C241" i="14" s="1"/>
  <c r="A245" i="7"/>
  <c r="A246" i="7"/>
  <c r="A247" i="7"/>
  <c r="A248" i="7"/>
  <c r="A249" i="7"/>
  <c r="A250" i="7"/>
  <c r="A251" i="7"/>
  <c r="A252" i="7"/>
  <c r="A244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A243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A255" i="7"/>
  <c r="C255" i="7"/>
  <c r="S255" i="7" s="1"/>
  <c r="A256" i="7"/>
  <c r="C256" i="7"/>
  <c r="S256" i="7"/>
  <c r="T256" i="7" s="1"/>
  <c r="U256" i="7"/>
  <c r="S257" i="7"/>
  <c r="U257" i="7" s="1"/>
  <c r="A258" i="7"/>
  <c r="C258" i="7"/>
  <c r="S258" i="7" s="1"/>
  <c r="C299" i="7"/>
  <c r="S299" i="7" s="1"/>
  <c r="T299" i="7" s="1"/>
  <c r="C298" i="7"/>
  <c r="S298" i="7" s="1"/>
  <c r="A299" i="7"/>
  <c r="A298" i="7"/>
  <c r="AG193" i="5"/>
  <c r="AF193" i="5"/>
  <c r="C175" i="7"/>
  <c r="D175" i="7"/>
  <c r="E175" i="7"/>
  <c r="E172" i="14" s="1"/>
  <c r="F175" i="7"/>
  <c r="G175" i="7"/>
  <c r="H175" i="7"/>
  <c r="H172" i="14" s="1"/>
  <c r="I175" i="7"/>
  <c r="I172" i="14" s="1"/>
  <c r="J175" i="7"/>
  <c r="K175" i="7"/>
  <c r="L175" i="7"/>
  <c r="M175" i="7"/>
  <c r="N175" i="7"/>
  <c r="O175" i="7"/>
  <c r="P175" i="7"/>
  <c r="Q175" i="7"/>
  <c r="Q172" i="14" s="1"/>
  <c r="R175" i="7"/>
  <c r="C176" i="7"/>
  <c r="D176" i="7"/>
  <c r="D173" i="14" s="1"/>
  <c r="E176" i="7"/>
  <c r="E173" i="14" s="1"/>
  <c r="F176" i="7"/>
  <c r="G176" i="7"/>
  <c r="H176" i="7"/>
  <c r="I176" i="7"/>
  <c r="J176" i="7"/>
  <c r="K176" i="7"/>
  <c r="L176" i="7"/>
  <c r="M176" i="7"/>
  <c r="M173" i="14" s="1"/>
  <c r="N176" i="7"/>
  <c r="O176" i="7"/>
  <c r="P176" i="7"/>
  <c r="P173" i="14" s="1"/>
  <c r="C177" i="7"/>
  <c r="D177" i="7"/>
  <c r="E177" i="7"/>
  <c r="F177" i="7"/>
  <c r="G177" i="7"/>
  <c r="H177" i="7"/>
  <c r="I177" i="7"/>
  <c r="I174" i="14" s="1"/>
  <c r="J177" i="7"/>
  <c r="J174" i="14" s="1"/>
  <c r="K177" i="7"/>
  <c r="K174" i="14" s="1"/>
  <c r="L177" i="7"/>
  <c r="L174" i="14" s="1"/>
  <c r="M177" i="7"/>
  <c r="M174" i="14" s="1"/>
  <c r="N177" i="7"/>
  <c r="N174" i="14" s="1"/>
  <c r="O177" i="7"/>
  <c r="P177" i="7"/>
  <c r="Q177" i="7"/>
  <c r="R177" i="7"/>
  <c r="C178" i="7"/>
  <c r="C175" i="14" s="1"/>
  <c r="D178" i="7"/>
  <c r="E178" i="7"/>
  <c r="F178" i="7"/>
  <c r="F175" i="14" s="1"/>
  <c r="G178" i="7"/>
  <c r="G175" i="14" s="1"/>
  <c r="H178" i="7"/>
  <c r="I178" i="7"/>
  <c r="J178" i="7"/>
  <c r="J175" i="14" s="1"/>
  <c r="K178" i="7"/>
  <c r="K175" i="14" s="1"/>
  <c r="L178" i="7"/>
  <c r="M178" i="7"/>
  <c r="N178" i="7"/>
  <c r="O178" i="7"/>
  <c r="P178" i="7"/>
  <c r="C179" i="7"/>
  <c r="C176" i="14" s="1"/>
  <c r="D179" i="7"/>
  <c r="D176" i="14" s="1"/>
  <c r="E179" i="7"/>
  <c r="E176" i="14" s="1"/>
  <c r="F179" i="7"/>
  <c r="G179" i="7"/>
  <c r="H179" i="7"/>
  <c r="H176" i="14" s="1"/>
  <c r="I179" i="7"/>
  <c r="J179" i="7"/>
  <c r="K179" i="7"/>
  <c r="K176" i="14" s="1"/>
  <c r="L179" i="7"/>
  <c r="L176" i="14" s="1"/>
  <c r="M179" i="7"/>
  <c r="M176" i="14" s="1"/>
  <c r="N179" i="7"/>
  <c r="N176" i="14" s="1"/>
  <c r="O179" i="7"/>
  <c r="O176" i="14" s="1"/>
  <c r="P179" i="7"/>
  <c r="P176" i="14" s="1"/>
  <c r="Q179" i="7"/>
  <c r="Q176" i="14" s="1"/>
  <c r="R179" i="7"/>
  <c r="C180" i="7"/>
  <c r="C177" i="14" s="1"/>
  <c r="D180" i="7"/>
  <c r="E180" i="7"/>
  <c r="E177" i="14" s="1"/>
  <c r="F180" i="7"/>
  <c r="G180" i="7"/>
  <c r="G177" i="14" s="1"/>
  <c r="H180" i="7"/>
  <c r="H177" i="14" s="1"/>
  <c r="I180" i="7"/>
  <c r="I177" i="14" s="1"/>
  <c r="J180" i="7"/>
  <c r="J177" i="14" s="1"/>
  <c r="K180" i="7"/>
  <c r="K177" i="14" s="1"/>
  <c r="L180" i="7"/>
  <c r="L177" i="14" s="1"/>
  <c r="M180" i="7"/>
  <c r="M177" i="14" s="1"/>
  <c r="N180" i="7"/>
  <c r="O180" i="7"/>
  <c r="P180" i="7"/>
  <c r="C181" i="7"/>
  <c r="D181" i="7"/>
  <c r="E181" i="7"/>
  <c r="E178" i="14" s="1"/>
  <c r="F181" i="7"/>
  <c r="F178" i="14" s="1"/>
  <c r="G181" i="7"/>
  <c r="G178" i="14" s="1"/>
  <c r="H181" i="7"/>
  <c r="H178" i="14" s="1"/>
  <c r="I181" i="7"/>
  <c r="I178" i="14" s="1"/>
  <c r="J181" i="7"/>
  <c r="J178" i="14" s="1"/>
  <c r="K181" i="7"/>
  <c r="K178" i="14" s="1"/>
  <c r="L181" i="7"/>
  <c r="M181" i="7"/>
  <c r="N181" i="7"/>
  <c r="N178" i="14" s="1"/>
  <c r="O181" i="7"/>
  <c r="P181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A182" i="7"/>
  <c r="A183" i="7"/>
  <c r="A176" i="7"/>
  <c r="A177" i="7"/>
  <c r="A178" i="7"/>
  <c r="A179" i="7"/>
  <c r="A180" i="7"/>
  <c r="A181" i="7"/>
  <c r="A178" i="14" s="1"/>
  <c r="M195" i="5"/>
  <c r="M193" i="5"/>
  <c r="DA194" i="5"/>
  <c r="CZ194" i="5"/>
  <c r="CY194" i="5"/>
  <c r="CX194" i="5"/>
  <c r="CW194" i="5"/>
  <c r="CV194" i="5"/>
  <c r="CU194" i="5"/>
  <c r="CT194" i="5"/>
  <c r="CS194" i="5"/>
  <c r="CR194" i="5"/>
  <c r="CP194" i="5"/>
  <c r="CO194" i="5"/>
  <c r="CN194" i="5"/>
  <c r="CM194" i="5"/>
  <c r="CK194" i="5"/>
  <c r="CH194" i="5"/>
  <c r="CG194" i="5"/>
  <c r="CF194" i="5"/>
  <c r="CE194" i="5"/>
  <c r="CD194" i="5"/>
  <c r="CB194" i="5"/>
  <c r="CA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O194" i="5"/>
  <c r="AK194" i="5"/>
  <c r="AH194" i="5"/>
  <c r="AG194" i="5"/>
  <c r="AF194" i="5"/>
  <c r="AE194" i="5"/>
  <c r="DA193" i="5"/>
  <c r="CZ193" i="5"/>
  <c r="CY193" i="5"/>
  <c r="CX193" i="5"/>
  <c r="CW193" i="5"/>
  <c r="CV193" i="5"/>
  <c r="CU193" i="5"/>
  <c r="CT193" i="5"/>
  <c r="CS193" i="5"/>
  <c r="CR193" i="5"/>
  <c r="CP193" i="5"/>
  <c r="CO193" i="5"/>
  <c r="CN193" i="5"/>
  <c r="CM193" i="5"/>
  <c r="CH193" i="5"/>
  <c r="CG193" i="5"/>
  <c r="CF193" i="5"/>
  <c r="CE193" i="5"/>
  <c r="CD193" i="5"/>
  <c r="CB193" i="5"/>
  <c r="CA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O193" i="5"/>
  <c r="AH193" i="5"/>
  <c r="E5848" i="28"/>
  <c r="E5831" i="28"/>
  <c r="E5852" i="28"/>
  <c r="E5844" i="28"/>
  <c r="E5855" i="28"/>
  <c r="E5838" i="28"/>
  <c r="E5833" i="28"/>
  <c r="E5832" i="28"/>
  <c r="E5851" i="28"/>
  <c r="E5854" i="28"/>
  <c r="E5836" i="28"/>
  <c r="E5850" i="28"/>
  <c r="E5847" i="28"/>
  <c r="E5837" i="28"/>
  <c r="E5846" i="28"/>
  <c r="E5828" i="28"/>
  <c r="E5840" i="28"/>
  <c r="E5839" i="28"/>
  <c r="E5829" i="28"/>
  <c r="E5845" i="28"/>
  <c r="E5830" i="28"/>
  <c r="E5835" i="28"/>
  <c r="E5841" i="28"/>
  <c r="E5849" i="28"/>
  <c r="E5834" i="28"/>
  <c r="E5825" i="28"/>
  <c r="E5843" i="28"/>
  <c r="E5827" i="28"/>
  <c r="E5824" i="28"/>
  <c r="E5853" i="28"/>
  <c r="E5826" i="28"/>
  <c r="E5842" i="28"/>
  <c r="S245" i="14" l="1"/>
  <c r="S243" i="14"/>
  <c r="S241" i="14"/>
  <c r="S247" i="14"/>
  <c r="S176" i="14"/>
  <c r="S178" i="14"/>
  <c r="S177" i="14"/>
  <c r="CQ194" i="5"/>
  <c r="CJ194" i="5"/>
  <c r="S173" i="14"/>
  <c r="S174" i="14"/>
  <c r="S175" i="14"/>
  <c r="S172" i="14"/>
  <c r="S246" i="7"/>
  <c r="S247" i="7"/>
  <c r="U258" i="7"/>
  <c r="T258" i="7"/>
  <c r="S244" i="7"/>
  <c r="S248" i="7"/>
  <c r="S251" i="7"/>
  <c r="S249" i="7"/>
  <c r="S252" i="7"/>
  <c r="S245" i="7"/>
  <c r="S243" i="7"/>
  <c r="T243" i="7" s="1"/>
  <c r="T257" i="7"/>
  <c r="S250" i="7"/>
  <c r="T255" i="7"/>
  <c r="U255" i="7"/>
  <c r="T298" i="7"/>
  <c r="U298" i="7"/>
  <c r="U299" i="7"/>
  <c r="S182" i="7"/>
  <c r="T182" i="7" s="1"/>
  <c r="S176" i="7"/>
  <c r="T176" i="7" s="1"/>
  <c r="S177" i="7"/>
  <c r="T177" i="7" s="1"/>
  <c r="S175" i="7"/>
  <c r="U175" i="7" s="1"/>
  <c r="S181" i="7"/>
  <c r="U181" i="7" s="1"/>
  <c r="S178" i="7"/>
  <c r="T178" i="7" s="1"/>
  <c r="S183" i="7"/>
  <c r="T183" i="7" s="1"/>
  <c r="S179" i="7"/>
  <c r="T179" i="7" s="1"/>
  <c r="S180" i="7"/>
  <c r="U180" i="7" s="1"/>
  <c r="CK193" i="5"/>
  <c r="CC193" i="5"/>
  <c r="CC194" i="5"/>
  <c r="CQ193" i="5"/>
  <c r="CJ193" i="5"/>
  <c r="T247" i="7" l="1"/>
  <c r="U247" i="7"/>
  <c r="T250" i="7"/>
  <c r="U250" i="7"/>
  <c r="U246" i="7"/>
  <c r="T246" i="7"/>
  <c r="U248" i="7"/>
  <c r="T248" i="7"/>
  <c r="U244" i="7"/>
  <c r="T244" i="7"/>
  <c r="T245" i="7"/>
  <c r="U245" i="7"/>
  <c r="T252" i="7"/>
  <c r="U252" i="7"/>
  <c r="T249" i="7"/>
  <c r="U249" i="7"/>
  <c r="T251" i="7"/>
  <c r="U251" i="7"/>
  <c r="U243" i="7"/>
  <c r="T180" i="7"/>
  <c r="U182" i="7"/>
  <c r="U183" i="7"/>
  <c r="T175" i="7"/>
  <c r="U178" i="7"/>
  <c r="U177" i="7"/>
  <c r="T181" i="7"/>
  <c r="U176" i="7"/>
  <c r="U179" i="7"/>
  <c r="BL8" i="5"/>
  <c r="BK8" i="5"/>
  <c r="BM8" i="5"/>
  <c r="BN8" i="5"/>
  <c r="BO8" i="5"/>
  <c r="BP8" i="5"/>
  <c r="BQ8" i="5"/>
  <c r="BR8" i="5"/>
  <c r="BS8" i="5"/>
  <c r="BT8" i="5"/>
  <c r="BU8" i="5"/>
  <c r="BV8" i="5"/>
  <c r="BW8" i="5"/>
  <c r="BX8" i="5" l="1"/>
  <c r="BY8" i="5"/>
  <c r="BJ8" i="5"/>
  <c r="S324" i="7"/>
  <c r="T324" i="7" s="1"/>
  <c r="C326" i="7"/>
  <c r="C327" i="7"/>
  <c r="B246" i="14" s="1"/>
  <c r="S246" i="14" s="1"/>
  <c r="C328" i="7"/>
  <c r="B248" i="14" s="1"/>
  <c r="S248" i="14" s="1"/>
  <c r="C325" i="7"/>
  <c r="B242" i="14" s="1"/>
  <c r="S242" i="14" s="1"/>
  <c r="C323" i="7"/>
  <c r="A326" i="7"/>
  <c r="A327" i="7"/>
  <c r="A328" i="7"/>
  <c r="A325" i="7"/>
  <c r="CI8" i="5"/>
  <c r="CL8" i="5"/>
  <c r="N3" i="5"/>
  <c r="BG13" i="5"/>
  <c r="BG15" i="5"/>
  <c r="BG19" i="5"/>
  <c r="BG17" i="5"/>
  <c r="BD17" i="5"/>
  <c r="AK19" i="5"/>
  <c r="AK17" i="5"/>
  <c r="AK15" i="5"/>
  <c r="AK13" i="5"/>
  <c r="AK12" i="5"/>
  <c r="AF12" i="5"/>
  <c r="AE19" i="5"/>
  <c r="AE17" i="5"/>
  <c r="AE15" i="5"/>
  <c r="AE13" i="5"/>
  <c r="DA19" i="5"/>
  <c r="CZ19" i="5"/>
  <c r="CY19" i="5"/>
  <c r="CX19" i="5"/>
  <c r="CW19" i="5"/>
  <c r="CU19" i="5"/>
  <c r="CT19" i="5"/>
  <c r="CS19" i="5"/>
  <c r="CR19" i="5"/>
  <c r="CQ19" i="5"/>
  <c r="CP19" i="5"/>
  <c r="CO19" i="5"/>
  <c r="CN19" i="5"/>
  <c r="CH19" i="5"/>
  <c r="CG19" i="5"/>
  <c r="CF19" i="5"/>
  <c r="CD19" i="5"/>
  <c r="CC19" i="5"/>
  <c r="CA19" i="5"/>
  <c r="BD19" i="5"/>
  <c r="BC19" i="5"/>
  <c r="BB19" i="5"/>
  <c r="BA19" i="5"/>
  <c r="AZ19" i="5"/>
  <c r="AY19" i="5"/>
  <c r="AX19" i="5"/>
  <c r="AW19" i="5"/>
  <c r="AV19" i="5"/>
  <c r="CE19" i="5" s="1"/>
  <c r="AU19" i="5"/>
  <c r="AT19" i="5"/>
  <c r="AS19" i="5"/>
  <c r="AR19" i="5"/>
  <c r="AQ19" i="5"/>
  <c r="CJ19" i="5" s="1"/>
  <c r="AO19" i="5"/>
  <c r="AH19" i="5"/>
  <c r="AG19" i="5"/>
  <c r="AF19" i="5"/>
  <c r="DA18" i="5"/>
  <c r="CZ18" i="5"/>
  <c r="CY18" i="5"/>
  <c r="CX18" i="5"/>
  <c r="CW18" i="5"/>
  <c r="CU18" i="5"/>
  <c r="CT18" i="5"/>
  <c r="CS18" i="5"/>
  <c r="CR18" i="5"/>
  <c r="CQ18" i="5"/>
  <c r="CP18" i="5"/>
  <c r="CO18" i="5"/>
  <c r="CN18" i="5"/>
  <c r="CK18" i="5"/>
  <c r="CH18" i="5"/>
  <c r="CG18" i="5"/>
  <c r="CF18" i="5"/>
  <c r="CD18" i="5"/>
  <c r="CC18" i="5"/>
  <c r="CA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O18" i="5"/>
  <c r="AK18" i="5"/>
  <c r="AH18" i="5"/>
  <c r="AG18" i="5"/>
  <c r="AF18" i="5"/>
  <c r="AE18" i="5"/>
  <c r="DA17" i="5"/>
  <c r="CZ17" i="5"/>
  <c r="CY17" i="5"/>
  <c r="CX17" i="5"/>
  <c r="CW17" i="5"/>
  <c r="CU17" i="5"/>
  <c r="CT17" i="5"/>
  <c r="CS17" i="5"/>
  <c r="CR17" i="5"/>
  <c r="CQ17" i="5"/>
  <c r="CP17" i="5"/>
  <c r="CO17" i="5"/>
  <c r="CN17" i="5"/>
  <c r="CH17" i="5"/>
  <c r="CG17" i="5"/>
  <c r="CF17" i="5"/>
  <c r="CC17" i="5"/>
  <c r="CB17" i="5"/>
  <c r="CA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O17" i="5"/>
  <c r="AH17" i="5"/>
  <c r="AG17" i="5"/>
  <c r="AF17" i="5"/>
  <c r="DA16" i="5"/>
  <c r="CZ16" i="5"/>
  <c r="CY16" i="5"/>
  <c r="CX16" i="5"/>
  <c r="CW16" i="5"/>
  <c r="CU16" i="5"/>
  <c r="CT16" i="5"/>
  <c r="CS16" i="5"/>
  <c r="CR16" i="5"/>
  <c r="CQ16" i="5"/>
  <c r="CP16" i="5"/>
  <c r="CO16" i="5"/>
  <c r="CN16" i="5"/>
  <c r="CK16" i="5"/>
  <c r="CH16" i="5"/>
  <c r="CG16" i="5"/>
  <c r="CE16" i="5"/>
  <c r="CC16" i="5"/>
  <c r="CB16" i="5"/>
  <c r="CA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O16" i="5"/>
  <c r="AK16" i="5"/>
  <c r="AH16" i="5"/>
  <c r="AG16" i="5"/>
  <c r="AF16" i="5"/>
  <c r="AE16" i="5"/>
  <c r="S326" i="7" l="1"/>
  <c r="T326" i="7" s="1"/>
  <c r="B244" i="14"/>
  <c r="S244" i="14" s="1"/>
  <c r="S1" i="14" s="1"/>
  <c r="S327" i="7"/>
  <c r="T327" i="7" s="1"/>
  <c r="S325" i="7"/>
  <c r="U325" i="7" s="1"/>
  <c r="S328" i="7"/>
  <c r="CM16" i="5"/>
  <c r="CB18" i="5"/>
  <c r="CB19" i="5"/>
  <c r="CM17" i="5"/>
  <c r="CK17" i="5"/>
  <c r="CD17" i="5"/>
  <c r="CM18" i="5"/>
  <c r="CJ16" i="5"/>
  <c r="CD16" i="5"/>
  <c r="CK19" i="5"/>
  <c r="CM19" i="5"/>
  <c r="CV16" i="5"/>
  <c r="CV19" i="5"/>
  <c r="CV18" i="5"/>
  <c r="CJ17" i="5"/>
  <c r="CE17" i="5"/>
  <c r="CJ18" i="5"/>
  <c r="CE18" i="5"/>
  <c r="CF16" i="5"/>
  <c r="CV17" i="5"/>
  <c r="U326" i="7" l="1"/>
  <c r="T325" i="7"/>
  <c r="U327" i="7"/>
  <c r="T328" i="7"/>
  <c r="U328" i="7"/>
  <c r="DA15" i="5"/>
  <c r="CZ15" i="5"/>
  <c r="CY15" i="5"/>
  <c r="CX15" i="5"/>
  <c r="CW15" i="5"/>
  <c r="CU15" i="5"/>
  <c r="CT15" i="5"/>
  <c r="CS15" i="5"/>
  <c r="CR15" i="5"/>
  <c r="CQ15" i="5"/>
  <c r="CP15" i="5"/>
  <c r="CO15" i="5"/>
  <c r="CN15" i="5"/>
  <c r="CH15" i="5"/>
  <c r="CG15" i="5"/>
  <c r="CF15" i="5"/>
  <c r="CD15" i="5"/>
  <c r="CC15" i="5"/>
  <c r="CA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O15" i="5"/>
  <c r="AH15" i="5"/>
  <c r="AG15" i="5"/>
  <c r="AF15" i="5"/>
  <c r="DA14" i="5"/>
  <c r="CZ14" i="5"/>
  <c r="CY14" i="5"/>
  <c r="CX14" i="5"/>
  <c r="CW14" i="5"/>
  <c r="CU14" i="5"/>
  <c r="CT14" i="5"/>
  <c r="CS14" i="5"/>
  <c r="CR14" i="5"/>
  <c r="CQ14" i="5"/>
  <c r="CP14" i="5"/>
  <c r="CO14" i="5"/>
  <c r="CN14" i="5"/>
  <c r="CK14" i="5"/>
  <c r="CH14" i="5"/>
  <c r="CG14" i="5"/>
  <c r="CF14" i="5"/>
  <c r="CC14" i="5"/>
  <c r="CB14" i="5"/>
  <c r="CA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O14" i="5"/>
  <c r="AK14" i="5"/>
  <c r="AH14" i="5"/>
  <c r="AG14" i="5"/>
  <c r="AF14" i="5"/>
  <c r="AE14" i="5"/>
  <c r="DA13" i="5"/>
  <c r="CZ13" i="5"/>
  <c r="CY13" i="5"/>
  <c r="CX13" i="5"/>
  <c r="CW13" i="5"/>
  <c r="CU13" i="5"/>
  <c r="CT13" i="5"/>
  <c r="CS13" i="5"/>
  <c r="CR13" i="5"/>
  <c r="CQ13" i="5"/>
  <c r="CP13" i="5"/>
  <c r="CO13" i="5"/>
  <c r="CN13" i="5"/>
  <c r="CH13" i="5"/>
  <c r="CG13" i="5"/>
  <c r="CE13" i="5"/>
  <c r="CD13" i="5"/>
  <c r="CC13" i="5"/>
  <c r="CA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O13" i="5"/>
  <c r="AH13" i="5"/>
  <c r="AG13" i="5"/>
  <c r="AF13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K12" i="5"/>
  <c r="CH12" i="5"/>
  <c r="CF12" i="5"/>
  <c r="CE12" i="5"/>
  <c r="CC12" i="5"/>
  <c r="CB12" i="5"/>
  <c r="CA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O12" i="5"/>
  <c r="AH12" i="5"/>
  <c r="AG12" i="5"/>
  <c r="AE12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K11" i="5"/>
  <c r="CH11" i="5"/>
  <c r="CG11" i="5"/>
  <c r="CF11" i="5"/>
  <c r="CE11" i="5"/>
  <c r="CD11" i="5"/>
  <c r="CC11" i="5"/>
  <c r="CB11" i="5"/>
  <c r="CA11" i="5"/>
  <c r="AW11" i="5"/>
  <c r="CJ11" i="5" s="1"/>
  <c r="AO11" i="5"/>
  <c r="J34" i="12"/>
  <c r="I34" i="12"/>
  <c r="F4" i="23"/>
  <c r="T28" i="12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3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B139" i="2"/>
  <c r="C139" i="2"/>
  <c r="E139" i="2"/>
  <c r="G139" i="2"/>
  <c r="I139" i="2"/>
  <c r="K139" i="2"/>
  <c r="M139" i="2"/>
  <c r="O139" i="2"/>
  <c r="Q139" i="2"/>
  <c r="S139" i="2"/>
  <c r="U139" i="2"/>
  <c r="B140" i="2"/>
  <c r="C140" i="2"/>
  <c r="E140" i="2"/>
  <c r="G140" i="2"/>
  <c r="I140" i="2"/>
  <c r="K140" i="2"/>
  <c r="M140" i="2"/>
  <c r="O140" i="2"/>
  <c r="Q140" i="2"/>
  <c r="S140" i="2"/>
  <c r="U140" i="2"/>
  <c r="B141" i="2"/>
  <c r="C141" i="2"/>
  <c r="E141" i="2"/>
  <c r="G141" i="2"/>
  <c r="I141" i="2"/>
  <c r="K141" i="2"/>
  <c r="M141" i="2"/>
  <c r="O141" i="2"/>
  <c r="Q141" i="2"/>
  <c r="S141" i="2"/>
  <c r="U141" i="2"/>
  <c r="B142" i="2"/>
  <c r="C142" i="2"/>
  <c r="E142" i="2"/>
  <c r="G142" i="2"/>
  <c r="I142" i="2"/>
  <c r="K142" i="2"/>
  <c r="M142" i="2"/>
  <c r="O142" i="2"/>
  <c r="Q142" i="2"/>
  <c r="S142" i="2"/>
  <c r="U142" i="2"/>
  <c r="B143" i="2"/>
  <c r="C143" i="2"/>
  <c r="E143" i="2"/>
  <c r="G143" i="2"/>
  <c r="I143" i="2"/>
  <c r="K143" i="2"/>
  <c r="M143" i="2"/>
  <c r="O143" i="2"/>
  <c r="Q143" i="2"/>
  <c r="S143" i="2"/>
  <c r="U143" i="2"/>
  <c r="B144" i="2"/>
  <c r="C144" i="2"/>
  <c r="E144" i="2"/>
  <c r="G144" i="2"/>
  <c r="I144" i="2"/>
  <c r="K144" i="2"/>
  <c r="M144" i="2"/>
  <c r="O144" i="2"/>
  <c r="Q144" i="2"/>
  <c r="S144" i="2"/>
  <c r="U144" i="2"/>
  <c r="B145" i="2"/>
  <c r="C145" i="2"/>
  <c r="E145" i="2"/>
  <c r="G145" i="2"/>
  <c r="I145" i="2"/>
  <c r="K145" i="2"/>
  <c r="M145" i="2"/>
  <c r="O145" i="2"/>
  <c r="Q145" i="2"/>
  <c r="S145" i="2"/>
  <c r="U145" i="2"/>
  <c r="B146" i="2"/>
  <c r="C146" i="2"/>
  <c r="E146" i="2"/>
  <c r="G146" i="2"/>
  <c r="I146" i="2"/>
  <c r="K146" i="2"/>
  <c r="M146" i="2"/>
  <c r="O146" i="2"/>
  <c r="Q146" i="2"/>
  <c r="S146" i="2"/>
  <c r="U146" i="2"/>
  <c r="B147" i="2"/>
  <c r="C147" i="2"/>
  <c r="E147" i="2"/>
  <c r="G147" i="2"/>
  <c r="I147" i="2"/>
  <c r="K147" i="2"/>
  <c r="M147" i="2"/>
  <c r="O147" i="2"/>
  <c r="Q147" i="2"/>
  <c r="S147" i="2"/>
  <c r="U147" i="2"/>
  <c r="B148" i="2"/>
  <c r="C148" i="2"/>
  <c r="E148" i="2"/>
  <c r="G148" i="2"/>
  <c r="I148" i="2"/>
  <c r="K148" i="2"/>
  <c r="M148" i="2"/>
  <c r="O148" i="2"/>
  <c r="Q148" i="2"/>
  <c r="S148" i="2"/>
  <c r="U148" i="2"/>
  <c r="B149" i="2"/>
  <c r="C149" i="2"/>
  <c r="E149" i="2"/>
  <c r="G149" i="2"/>
  <c r="I149" i="2"/>
  <c r="K149" i="2"/>
  <c r="M149" i="2"/>
  <c r="O149" i="2"/>
  <c r="Q149" i="2"/>
  <c r="S149" i="2"/>
  <c r="U149" i="2"/>
  <c r="B150" i="2"/>
  <c r="C150" i="2"/>
  <c r="E150" i="2"/>
  <c r="G150" i="2"/>
  <c r="I150" i="2"/>
  <c r="K150" i="2"/>
  <c r="M150" i="2"/>
  <c r="O150" i="2"/>
  <c r="Q150" i="2"/>
  <c r="S150" i="2"/>
  <c r="U150" i="2"/>
  <c r="B151" i="2"/>
  <c r="C151" i="2"/>
  <c r="E151" i="2"/>
  <c r="G151" i="2"/>
  <c r="I151" i="2"/>
  <c r="K151" i="2"/>
  <c r="M151" i="2"/>
  <c r="O151" i="2"/>
  <c r="Q151" i="2"/>
  <c r="S151" i="2"/>
  <c r="U151" i="2"/>
  <c r="B152" i="2"/>
  <c r="C152" i="2"/>
  <c r="E152" i="2"/>
  <c r="G152" i="2"/>
  <c r="I152" i="2"/>
  <c r="K152" i="2"/>
  <c r="M152" i="2"/>
  <c r="O152" i="2"/>
  <c r="Q152" i="2"/>
  <c r="S152" i="2"/>
  <c r="U152" i="2"/>
  <c r="B153" i="2"/>
  <c r="C153" i="2"/>
  <c r="E153" i="2"/>
  <c r="G153" i="2"/>
  <c r="I153" i="2"/>
  <c r="K153" i="2"/>
  <c r="M153" i="2"/>
  <c r="O153" i="2"/>
  <c r="Q153" i="2"/>
  <c r="S153" i="2"/>
  <c r="U153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BD9" i="1"/>
  <c r="BC9" i="1"/>
  <c r="BB9" i="1"/>
  <c r="AB8" i="5" l="1"/>
  <c r="CB15" i="5"/>
  <c r="CB13" i="5"/>
  <c r="CM15" i="5"/>
  <c r="CD14" i="5"/>
  <c r="CM12" i="5"/>
  <c r="CD12" i="5"/>
  <c r="CK13" i="5"/>
  <c r="CM14" i="5"/>
  <c r="CM13" i="5"/>
  <c r="CK15" i="5"/>
  <c r="CF13" i="5"/>
  <c r="CV14" i="5"/>
  <c r="CE14" i="5"/>
  <c r="CG12" i="5"/>
  <c r="CJ12" i="5"/>
  <c r="CV13" i="5"/>
  <c r="CV15" i="5"/>
  <c r="CJ15" i="5"/>
  <c r="CJ14" i="5"/>
  <c r="CJ13" i="5"/>
  <c r="CE15" i="5"/>
  <c r="W141" i="2"/>
  <c r="X141" i="2" s="1"/>
  <c r="W143" i="2"/>
  <c r="X143" i="2" s="1"/>
  <c r="W147" i="2"/>
  <c r="X147" i="2" s="1"/>
  <c r="W153" i="2"/>
  <c r="X153" i="2" s="1"/>
  <c r="W144" i="2"/>
  <c r="X144" i="2" s="1"/>
  <c r="W145" i="2"/>
  <c r="X145" i="2" s="1"/>
  <c r="W146" i="2"/>
  <c r="Y146" i="2" s="1"/>
  <c r="W148" i="2"/>
  <c r="X148" i="2" s="1"/>
  <c r="W139" i="2"/>
  <c r="Y139" i="2" s="1"/>
  <c r="W140" i="2"/>
  <c r="Y140" i="2" s="1"/>
  <c r="W142" i="2"/>
  <c r="Y142" i="2" s="1"/>
  <c r="W152" i="2"/>
  <c r="Y152" i="2" s="1"/>
  <c r="W149" i="2"/>
  <c r="Y149" i="2" s="1"/>
  <c r="W150" i="2"/>
  <c r="Y150" i="2" s="1"/>
  <c r="W151" i="2"/>
  <c r="Y151" i="2" s="1"/>
  <c r="Y143" i="2"/>
  <c r="X149" i="2"/>
  <c r="X139" i="2"/>
  <c r="Y153" i="2"/>
  <c r="BA9" i="1"/>
  <c r="AZ9" i="1"/>
  <c r="AY9" i="1"/>
  <c r="AX9" i="1"/>
  <c r="AW9" i="1"/>
  <c r="AV9" i="1"/>
  <c r="AU9" i="1"/>
  <c r="AT9" i="1"/>
  <c r="AS9" i="1"/>
  <c r="AR9" i="1"/>
  <c r="AQ9" i="1"/>
  <c r="K3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P161" i="1"/>
  <c r="BO161" i="1"/>
  <c r="BM161" i="1"/>
  <c r="BL161" i="1"/>
  <c r="BK161" i="1"/>
  <c r="BJ161" i="1"/>
  <c r="BI161" i="1"/>
  <c r="BH161" i="1"/>
  <c r="BG161" i="1"/>
  <c r="BF161" i="1"/>
  <c r="AO161" i="1"/>
  <c r="AN161" i="1"/>
  <c r="AM161" i="1"/>
  <c r="AL161" i="1"/>
  <c r="AK161" i="1"/>
  <c r="AJ161" i="1"/>
  <c r="AI161" i="1"/>
  <c r="AH161" i="1"/>
  <c r="AG161" i="1"/>
  <c r="AF161" i="1"/>
  <c r="AE161" i="1"/>
  <c r="Z161" i="1"/>
  <c r="W161" i="1"/>
  <c r="V161" i="1"/>
  <c r="U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P160" i="1"/>
  <c r="BO160" i="1"/>
  <c r="BM160" i="1"/>
  <c r="BL160" i="1"/>
  <c r="BK160" i="1"/>
  <c r="BJ160" i="1"/>
  <c r="BI160" i="1"/>
  <c r="BH160" i="1"/>
  <c r="BG160" i="1"/>
  <c r="BF160" i="1"/>
  <c r="AO160" i="1"/>
  <c r="AN160" i="1"/>
  <c r="AM160" i="1"/>
  <c r="AL160" i="1"/>
  <c r="AK160" i="1"/>
  <c r="AJ160" i="1"/>
  <c r="AI160" i="1"/>
  <c r="AH160" i="1"/>
  <c r="AG160" i="1"/>
  <c r="AF160" i="1"/>
  <c r="AE160" i="1"/>
  <c r="Z160" i="1"/>
  <c r="W160" i="1"/>
  <c r="V160" i="1"/>
  <c r="U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P159" i="1"/>
  <c r="BO159" i="1"/>
  <c r="BM159" i="1"/>
  <c r="BL159" i="1"/>
  <c r="BK159" i="1"/>
  <c r="BJ159" i="1"/>
  <c r="BI159" i="1"/>
  <c r="BH159" i="1"/>
  <c r="BG159" i="1"/>
  <c r="BF159" i="1"/>
  <c r="AO159" i="1"/>
  <c r="AN159" i="1"/>
  <c r="AM159" i="1"/>
  <c r="AL159" i="1"/>
  <c r="AK159" i="1"/>
  <c r="AJ159" i="1"/>
  <c r="AI159" i="1"/>
  <c r="AH159" i="1"/>
  <c r="AG159" i="1"/>
  <c r="AF159" i="1"/>
  <c r="AE159" i="1"/>
  <c r="Z159" i="1"/>
  <c r="W159" i="1"/>
  <c r="V159" i="1"/>
  <c r="U159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P158" i="1"/>
  <c r="BO158" i="1"/>
  <c r="BM158" i="1"/>
  <c r="BL158" i="1"/>
  <c r="BK158" i="1"/>
  <c r="BJ158" i="1"/>
  <c r="BI158" i="1"/>
  <c r="BH158" i="1"/>
  <c r="BG158" i="1"/>
  <c r="BF158" i="1"/>
  <c r="AO158" i="1"/>
  <c r="AN158" i="1"/>
  <c r="AM158" i="1"/>
  <c r="AL158" i="1"/>
  <c r="AK158" i="1"/>
  <c r="AJ158" i="1"/>
  <c r="AI158" i="1"/>
  <c r="AH158" i="1"/>
  <c r="AG158" i="1"/>
  <c r="AF158" i="1"/>
  <c r="AE158" i="1"/>
  <c r="Z158" i="1"/>
  <c r="W158" i="1"/>
  <c r="V158" i="1"/>
  <c r="U158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P157" i="1"/>
  <c r="BO157" i="1"/>
  <c r="BM157" i="1"/>
  <c r="BL157" i="1"/>
  <c r="BK157" i="1"/>
  <c r="BJ157" i="1"/>
  <c r="BI157" i="1"/>
  <c r="BH157" i="1"/>
  <c r="BG157" i="1"/>
  <c r="BF157" i="1"/>
  <c r="AO157" i="1"/>
  <c r="AN157" i="1"/>
  <c r="AM157" i="1"/>
  <c r="AL157" i="1"/>
  <c r="AK157" i="1"/>
  <c r="AJ157" i="1"/>
  <c r="AI157" i="1"/>
  <c r="AH157" i="1"/>
  <c r="AG157" i="1"/>
  <c r="AF157" i="1"/>
  <c r="AE157" i="1"/>
  <c r="Z157" i="1"/>
  <c r="W157" i="1"/>
  <c r="V157" i="1"/>
  <c r="U157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P156" i="1"/>
  <c r="BO156" i="1"/>
  <c r="BM156" i="1"/>
  <c r="BL156" i="1"/>
  <c r="BK156" i="1"/>
  <c r="BJ156" i="1"/>
  <c r="BI156" i="1"/>
  <c r="BH156" i="1"/>
  <c r="BG156" i="1"/>
  <c r="BF156" i="1"/>
  <c r="AO156" i="1"/>
  <c r="AN156" i="1"/>
  <c r="AM156" i="1"/>
  <c r="AL156" i="1"/>
  <c r="AK156" i="1"/>
  <c r="AJ156" i="1"/>
  <c r="AI156" i="1"/>
  <c r="AH156" i="1"/>
  <c r="AG156" i="1"/>
  <c r="AF156" i="1"/>
  <c r="AE156" i="1"/>
  <c r="Z156" i="1"/>
  <c r="W156" i="1"/>
  <c r="V156" i="1"/>
  <c r="U156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P155" i="1"/>
  <c r="BO155" i="1"/>
  <c r="BM155" i="1"/>
  <c r="BL155" i="1"/>
  <c r="BK155" i="1"/>
  <c r="BJ155" i="1"/>
  <c r="BI155" i="1"/>
  <c r="BH155" i="1"/>
  <c r="BG155" i="1"/>
  <c r="BF155" i="1"/>
  <c r="AO155" i="1"/>
  <c r="AN155" i="1"/>
  <c r="AM155" i="1"/>
  <c r="AL155" i="1"/>
  <c r="AK155" i="1"/>
  <c r="AJ155" i="1"/>
  <c r="AI155" i="1"/>
  <c r="AH155" i="1"/>
  <c r="AG155" i="1"/>
  <c r="AF155" i="1"/>
  <c r="AE155" i="1"/>
  <c r="Z155" i="1"/>
  <c r="W155" i="1"/>
  <c r="V155" i="1"/>
  <c r="U155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P154" i="1"/>
  <c r="BO154" i="1"/>
  <c r="BM154" i="1"/>
  <c r="BL154" i="1"/>
  <c r="BK154" i="1"/>
  <c r="BJ154" i="1"/>
  <c r="BI154" i="1"/>
  <c r="BH154" i="1"/>
  <c r="BG154" i="1"/>
  <c r="BF154" i="1"/>
  <c r="AO154" i="1"/>
  <c r="AN154" i="1"/>
  <c r="AM154" i="1"/>
  <c r="AL154" i="1"/>
  <c r="AK154" i="1"/>
  <c r="AJ154" i="1"/>
  <c r="AI154" i="1"/>
  <c r="AH154" i="1"/>
  <c r="AG154" i="1"/>
  <c r="AF154" i="1"/>
  <c r="AE154" i="1"/>
  <c r="Z154" i="1"/>
  <c r="W154" i="1"/>
  <c r="V154" i="1"/>
  <c r="U154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P153" i="1"/>
  <c r="BO153" i="1"/>
  <c r="BM153" i="1"/>
  <c r="BL153" i="1"/>
  <c r="BK153" i="1"/>
  <c r="BJ153" i="1"/>
  <c r="BI153" i="1"/>
  <c r="BH153" i="1"/>
  <c r="BG153" i="1"/>
  <c r="BF153" i="1"/>
  <c r="AO153" i="1"/>
  <c r="AN153" i="1"/>
  <c r="AM153" i="1"/>
  <c r="AL153" i="1"/>
  <c r="AK153" i="1"/>
  <c r="AJ153" i="1"/>
  <c r="AI153" i="1"/>
  <c r="AH153" i="1"/>
  <c r="AG153" i="1"/>
  <c r="AF153" i="1"/>
  <c r="AE153" i="1"/>
  <c r="Z153" i="1"/>
  <c r="W153" i="1"/>
  <c r="V153" i="1"/>
  <c r="U153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P152" i="1"/>
  <c r="BO152" i="1"/>
  <c r="BM152" i="1"/>
  <c r="BL152" i="1"/>
  <c r="BK152" i="1"/>
  <c r="BJ152" i="1"/>
  <c r="BI152" i="1"/>
  <c r="BH152" i="1"/>
  <c r="BG152" i="1"/>
  <c r="BF152" i="1"/>
  <c r="AO152" i="1"/>
  <c r="AN152" i="1"/>
  <c r="AM152" i="1"/>
  <c r="AL152" i="1"/>
  <c r="AK152" i="1"/>
  <c r="AJ152" i="1"/>
  <c r="AI152" i="1"/>
  <c r="AH152" i="1"/>
  <c r="AG152" i="1"/>
  <c r="AF152" i="1"/>
  <c r="AE152" i="1"/>
  <c r="Z152" i="1"/>
  <c r="W152" i="1"/>
  <c r="V152" i="1"/>
  <c r="U152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P151" i="1"/>
  <c r="BO151" i="1"/>
  <c r="BM151" i="1"/>
  <c r="BL151" i="1"/>
  <c r="BK151" i="1"/>
  <c r="BJ151" i="1"/>
  <c r="BI151" i="1"/>
  <c r="BH151" i="1"/>
  <c r="BG151" i="1"/>
  <c r="BF151" i="1"/>
  <c r="AO151" i="1"/>
  <c r="AN151" i="1"/>
  <c r="AM151" i="1"/>
  <c r="AL151" i="1"/>
  <c r="AK151" i="1"/>
  <c r="AJ151" i="1"/>
  <c r="AI151" i="1"/>
  <c r="AH151" i="1"/>
  <c r="AG151" i="1"/>
  <c r="AF151" i="1"/>
  <c r="AE151" i="1"/>
  <c r="Z151" i="1"/>
  <c r="W151" i="1"/>
  <c r="V151" i="1"/>
  <c r="U151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P150" i="1"/>
  <c r="BO150" i="1"/>
  <c r="BM150" i="1"/>
  <c r="BL150" i="1"/>
  <c r="BK150" i="1"/>
  <c r="BJ150" i="1"/>
  <c r="BI150" i="1"/>
  <c r="BH150" i="1"/>
  <c r="BG150" i="1"/>
  <c r="BF150" i="1"/>
  <c r="AO150" i="1"/>
  <c r="AN150" i="1"/>
  <c r="AM150" i="1"/>
  <c r="AL150" i="1"/>
  <c r="AK150" i="1"/>
  <c r="AJ150" i="1"/>
  <c r="AI150" i="1"/>
  <c r="AH150" i="1"/>
  <c r="AG150" i="1"/>
  <c r="AF150" i="1"/>
  <c r="AE150" i="1"/>
  <c r="Z150" i="1"/>
  <c r="W150" i="1"/>
  <c r="V150" i="1"/>
  <c r="U150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P149" i="1"/>
  <c r="BO149" i="1"/>
  <c r="BM149" i="1"/>
  <c r="BL149" i="1"/>
  <c r="BK149" i="1"/>
  <c r="BJ149" i="1"/>
  <c r="BI149" i="1"/>
  <c r="BH149" i="1"/>
  <c r="BG149" i="1"/>
  <c r="BF149" i="1"/>
  <c r="AO149" i="1"/>
  <c r="AN149" i="1"/>
  <c r="AM149" i="1"/>
  <c r="AL149" i="1"/>
  <c r="AK149" i="1"/>
  <c r="AJ149" i="1"/>
  <c r="AI149" i="1"/>
  <c r="AH149" i="1"/>
  <c r="AG149" i="1"/>
  <c r="AF149" i="1"/>
  <c r="AE149" i="1"/>
  <c r="Z149" i="1"/>
  <c r="W149" i="1"/>
  <c r="V149" i="1"/>
  <c r="U149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P148" i="1"/>
  <c r="BO148" i="1"/>
  <c r="BM148" i="1"/>
  <c r="BL148" i="1"/>
  <c r="BK148" i="1"/>
  <c r="BJ148" i="1"/>
  <c r="BI148" i="1"/>
  <c r="BH148" i="1"/>
  <c r="BG148" i="1"/>
  <c r="BF148" i="1"/>
  <c r="AO148" i="1"/>
  <c r="AN148" i="1"/>
  <c r="AM148" i="1"/>
  <c r="AL148" i="1"/>
  <c r="AK148" i="1"/>
  <c r="AJ148" i="1"/>
  <c r="AI148" i="1"/>
  <c r="AH148" i="1"/>
  <c r="AG148" i="1"/>
  <c r="AF148" i="1"/>
  <c r="AE148" i="1"/>
  <c r="Z148" i="1"/>
  <c r="W148" i="1"/>
  <c r="V148" i="1"/>
  <c r="U148" i="1"/>
  <c r="I7" i="7"/>
  <c r="I4" i="14" s="1"/>
  <c r="I8" i="7"/>
  <c r="I5" i="14" s="1"/>
  <c r="I9" i="7"/>
  <c r="I6" i="14" s="1"/>
  <c r="I10" i="7"/>
  <c r="I7" i="14" s="1"/>
  <c r="I11" i="7"/>
  <c r="I8" i="14" s="1"/>
  <c r="I12" i="7"/>
  <c r="I9" i="14" s="1"/>
  <c r="I13" i="7"/>
  <c r="I10" i="14" s="1"/>
  <c r="I14" i="7"/>
  <c r="I11" i="14" s="1"/>
  <c r="I15" i="7"/>
  <c r="I12" i="14" s="1"/>
  <c r="I16" i="7"/>
  <c r="I13" i="14" s="1"/>
  <c r="I17" i="7"/>
  <c r="I14" i="14" s="1"/>
  <c r="I18" i="7"/>
  <c r="I15" i="14" s="1"/>
  <c r="I19" i="7"/>
  <c r="I16" i="14" s="1"/>
  <c r="I20" i="7"/>
  <c r="I17" i="14" s="1"/>
  <c r="I21" i="7"/>
  <c r="I18" i="14" s="1"/>
  <c r="I22" i="7"/>
  <c r="I19" i="14" s="1"/>
  <c r="I23" i="7"/>
  <c r="I20" i="14" s="1"/>
  <c r="I24" i="7"/>
  <c r="I21" i="14" s="1"/>
  <c r="I25" i="7"/>
  <c r="I22" i="14" s="1"/>
  <c r="I26" i="7"/>
  <c r="I23" i="14" s="1"/>
  <c r="I27" i="7"/>
  <c r="I24" i="14" s="1"/>
  <c r="I28" i="7"/>
  <c r="I25" i="14" s="1"/>
  <c r="I29" i="7"/>
  <c r="I26" i="14" s="1"/>
  <c r="I30" i="7"/>
  <c r="I27" i="14" s="1"/>
  <c r="I31" i="7"/>
  <c r="I28" i="14" s="1"/>
  <c r="I32" i="7"/>
  <c r="I29" i="14" s="1"/>
  <c r="I33" i="7"/>
  <c r="I30" i="14" s="1"/>
  <c r="I34" i="7"/>
  <c r="I31" i="14" s="1"/>
  <c r="I35" i="7"/>
  <c r="I32" i="14" s="1"/>
  <c r="I36" i="7"/>
  <c r="I33" i="14" s="1"/>
  <c r="I37" i="7"/>
  <c r="I34" i="14" s="1"/>
  <c r="I38" i="7"/>
  <c r="I35" i="14" s="1"/>
  <c r="I39" i="7"/>
  <c r="I36" i="14" s="1"/>
  <c r="I40" i="7"/>
  <c r="I37" i="14" s="1"/>
  <c r="I41" i="7"/>
  <c r="I38" i="14" s="1"/>
  <c r="I42" i="7"/>
  <c r="I39" i="14" s="1"/>
  <c r="I43" i="7"/>
  <c r="I40" i="14" s="1"/>
  <c r="I44" i="7"/>
  <c r="I41" i="14" s="1"/>
  <c r="I45" i="7"/>
  <c r="I42" i="14" s="1"/>
  <c r="I46" i="7"/>
  <c r="I43" i="14" s="1"/>
  <c r="I47" i="7"/>
  <c r="I44" i="14" s="1"/>
  <c r="I48" i="7"/>
  <c r="I45" i="14" s="1"/>
  <c r="I49" i="7"/>
  <c r="I46" i="14" s="1"/>
  <c r="I50" i="7"/>
  <c r="I47" i="14" s="1"/>
  <c r="I51" i="7"/>
  <c r="I48" i="14" s="1"/>
  <c r="I52" i="7"/>
  <c r="I49" i="14" s="1"/>
  <c r="I53" i="7"/>
  <c r="I50" i="14" s="1"/>
  <c r="I54" i="7"/>
  <c r="I51" i="14" s="1"/>
  <c r="I55" i="7"/>
  <c r="I52" i="14" s="1"/>
  <c r="I56" i="7"/>
  <c r="I53" i="14" s="1"/>
  <c r="I57" i="7"/>
  <c r="I54" i="14" s="1"/>
  <c r="I58" i="7"/>
  <c r="I55" i="14" s="1"/>
  <c r="I59" i="7"/>
  <c r="I56" i="14" s="1"/>
  <c r="I60" i="7"/>
  <c r="I57" i="14" s="1"/>
  <c r="I61" i="7"/>
  <c r="I58" i="14" s="1"/>
  <c r="I62" i="7"/>
  <c r="I59" i="14" s="1"/>
  <c r="I63" i="7"/>
  <c r="I60" i="14" s="1"/>
  <c r="I64" i="7"/>
  <c r="I61" i="14" s="1"/>
  <c r="I65" i="7"/>
  <c r="I62" i="14" s="1"/>
  <c r="I66" i="7"/>
  <c r="I63" i="14" s="1"/>
  <c r="I67" i="7"/>
  <c r="I64" i="14" s="1"/>
  <c r="I68" i="7"/>
  <c r="I65" i="14" s="1"/>
  <c r="I69" i="7"/>
  <c r="I66" i="14" s="1"/>
  <c r="I70" i="7"/>
  <c r="I67" i="14" s="1"/>
  <c r="I71" i="7"/>
  <c r="I68" i="14" s="1"/>
  <c r="I72" i="7"/>
  <c r="I69" i="14" s="1"/>
  <c r="I73" i="7"/>
  <c r="I70" i="14" s="1"/>
  <c r="I74" i="7"/>
  <c r="I71" i="14" s="1"/>
  <c r="I75" i="7"/>
  <c r="I72" i="14" s="1"/>
  <c r="I76" i="7"/>
  <c r="I73" i="14" s="1"/>
  <c r="I77" i="7"/>
  <c r="I74" i="14" s="1"/>
  <c r="I78" i="7"/>
  <c r="I75" i="14" s="1"/>
  <c r="I79" i="7"/>
  <c r="I76" i="14" s="1"/>
  <c r="I80" i="7"/>
  <c r="I77" i="14" s="1"/>
  <c r="I81" i="7"/>
  <c r="I78" i="14" s="1"/>
  <c r="I82" i="7"/>
  <c r="I79" i="14" s="1"/>
  <c r="I83" i="7"/>
  <c r="I80" i="14" s="1"/>
  <c r="I84" i="7"/>
  <c r="I81" i="14" s="1"/>
  <c r="I85" i="7"/>
  <c r="I82" i="14" s="1"/>
  <c r="I86" i="7"/>
  <c r="I83" i="14" s="1"/>
  <c r="I87" i="7"/>
  <c r="I84" i="14" s="1"/>
  <c r="I88" i="7"/>
  <c r="I85" i="14" s="1"/>
  <c r="I89" i="7"/>
  <c r="I86" i="14" s="1"/>
  <c r="I90" i="7"/>
  <c r="I87" i="14" s="1"/>
  <c r="I91" i="7"/>
  <c r="I88" i="14" s="1"/>
  <c r="I92" i="7"/>
  <c r="I89" i="14" s="1"/>
  <c r="I93" i="7"/>
  <c r="I90" i="14" s="1"/>
  <c r="I94" i="7"/>
  <c r="I91" i="14" s="1"/>
  <c r="I95" i="7"/>
  <c r="I92" i="14" s="1"/>
  <c r="I96" i="7"/>
  <c r="I93" i="14" s="1"/>
  <c r="I97" i="7"/>
  <c r="I94" i="14" s="1"/>
  <c r="I98" i="7"/>
  <c r="I95" i="14" s="1"/>
  <c r="I99" i="7"/>
  <c r="I96" i="14" s="1"/>
  <c r="I100" i="7"/>
  <c r="I97" i="14" s="1"/>
  <c r="I101" i="7"/>
  <c r="I98" i="14" s="1"/>
  <c r="I102" i="7"/>
  <c r="I99" i="14" s="1"/>
  <c r="I103" i="7"/>
  <c r="I100" i="14" s="1"/>
  <c r="I104" i="7"/>
  <c r="I101" i="14" s="1"/>
  <c r="I105" i="7"/>
  <c r="I102" i="14" s="1"/>
  <c r="I106" i="7"/>
  <c r="I103" i="14" s="1"/>
  <c r="I107" i="7"/>
  <c r="I104" i="14" s="1"/>
  <c r="I108" i="7"/>
  <c r="I105" i="14" s="1"/>
  <c r="I109" i="7"/>
  <c r="I106" i="14" s="1"/>
  <c r="I110" i="7"/>
  <c r="I107" i="14" s="1"/>
  <c r="I111" i="7"/>
  <c r="I108" i="14" s="1"/>
  <c r="I112" i="7"/>
  <c r="I109" i="14" s="1"/>
  <c r="I113" i="7"/>
  <c r="I110" i="14" s="1"/>
  <c r="I114" i="7"/>
  <c r="I111" i="14" s="1"/>
  <c r="I115" i="7"/>
  <c r="I112" i="14" s="1"/>
  <c r="I116" i="7"/>
  <c r="I113" i="14" s="1"/>
  <c r="I117" i="7"/>
  <c r="I114" i="14" s="1"/>
  <c r="I118" i="7"/>
  <c r="I115" i="14" s="1"/>
  <c r="I119" i="7"/>
  <c r="I116" i="14" s="1"/>
  <c r="I120" i="7"/>
  <c r="I117" i="14" s="1"/>
  <c r="I121" i="7"/>
  <c r="I118" i="14" s="1"/>
  <c r="I122" i="7"/>
  <c r="I119" i="14" s="1"/>
  <c r="I123" i="7"/>
  <c r="I120" i="14" s="1"/>
  <c r="I124" i="7"/>
  <c r="I121" i="14" s="1"/>
  <c r="I125" i="7"/>
  <c r="I122" i="14" s="1"/>
  <c r="I126" i="7"/>
  <c r="I123" i="14" s="1"/>
  <c r="I127" i="7"/>
  <c r="I124" i="14" s="1"/>
  <c r="I128" i="7"/>
  <c r="I125" i="14" s="1"/>
  <c r="I129" i="7"/>
  <c r="I126" i="14" s="1"/>
  <c r="I130" i="7"/>
  <c r="I127" i="14" s="1"/>
  <c r="I131" i="7"/>
  <c r="I128" i="14" s="1"/>
  <c r="I132" i="7"/>
  <c r="I129" i="14" s="1"/>
  <c r="I133" i="7"/>
  <c r="I130" i="14" s="1"/>
  <c r="I134" i="7"/>
  <c r="I131" i="14" s="1"/>
  <c r="I135" i="7"/>
  <c r="I132" i="14" s="1"/>
  <c r="I136" i="7"/>
  <c r="I133" i="14" s="1"/>
  <c r="I137" i="7"/>
  <c r="I134" i="14" s="1"/>
  <c r="I138" i="7"/>
  <c r="I135" i="14" s="1"/>
  <c r="I139" i="7"/>
  <c r="I136" i="14" s="1"/>
  <c r="I140" i="7"/>
  <c r="I137" i="14" s="1"/>
  <c r="I141" i="7"/>
  <c r="I138" i="14" s="1"/>
  <c r="I142" i="7"/>
  <c r="I139" i="14" s="1"/>
  <c r="I143" i="7"/>
  <c r="I140" i="14" s="1"/>
  <c r="I144" i="7"/>
  <c r="I141" i="14" s="1"/>
  <c r="I145" i="7"/>
  <c r="I142" i="14" s="1"/>
  <c r="I146" i="7"/>
  <c r="I143" i="14" s="1"/>
  <c r="I147" i="7"/>
  <c r="I144" i="14" s="1"/>
  <c r="I148" i="7"/>
  <c r="I145" i="14" s="1"/>
  <c r="I149" i="7"/>
  <c r="I146" i="14" s="1"/>
  <c r="I150" i="7"/>
  <c r="I147" i="14" s="1"/>
  <c r="I151" i="7"/>
  <c r="I148" i="14" s="1"/>
  <c r="I152" i="7"/>
  <c r="I149" i="14" s="1"/>
  <c r="I153" i="7"/>
  <c r="I150" i="14" s="1"/>
  <c r="I154" i="7"/>
  <c r="I151" i="14" s="1"/>
  <c r="I155" i="7"/>
  <c r="I152" i="14" s="1"/>
  <c r="I156" i="7"/>
  <c r="I153" i="14" s="1"/>
  <c r="I157" i="7"/>
  <c r="I154" i="14" s="1"/>
  <c r="I158" i="7"/>
  <c r="I155" i="14" s="1"/>
  <c r="I159" i="7"/>
  <c r="I156" i="14" s="1"/>
  <c r="I160" i="7"/>
  <c r="I157" i="14" s="1"/>
  <c r="I161" i="7"/>
  <c r="I158" i="14" s="1"/>
  <c r="I162" i="7"/>
  <c r="I159" i="14" s="1"/>
  <c r="I163" i="7"/>
  <c r="I160" i="14" s="1"/>
  <c r="I164" i="7"/>
  <c r="I161" i="14" s="1"/>
  <c r="I165" i="7"/>
  <c r="I162" i="14" s="1"/>
  <c r="I166" i="7"/>
  <c r="I163" i="14" s="1"/>
  <c r="I167" i="7"/>
  <c r="I164" i="14" s="1"/>
  <c r="I168" i="7"/>
  <c r="I165" i="14" s="1"/>
  <c r="I169" i="7"/>
  <c r="I166" i="14" s="1"/>
  <c r="I170" i="7"/>
  <c r="I167" i="14" s="1"/>
  <c r="I171" i="7"/>
  <c r="I168" i="14" s="1"/>
  <c r="I172" i="7"/>
  <c r="I169" i="14" s="1"/>
  <c r="I173" i="7"/>
  <c r="I170" i="14" s="1"/>
  <c r="I174" i="7"/>
  <c r="I171" i="14" s="1"/>
  <c r="I179" i="14"/>
  <c r="I180" i="14"/>
  <c r="I184" i="7"/>
  <c r="I181" i="14" s="1"/>
  <c r="I185" i="7"/>
  <c r="I182" i="14" s="1"/>
  <c r="I186" i="7"/>
  <c r="I183" i="14" s="1"/>
  <c r="I187" i="7"/>
  <c r="I184" i="14" s="1"/>
  <c r="I188" i="7"/>
  <c r="I185" i="14" s="1"/>
  <c r="I189" i="7"/>
  <c r="I186" i="14" s="1"/>
  <c r="I190" i="7"/>
  <c r="I187" i="14" s="1"/>
  <c r="I191" i="7"/>
  <c r="I188" i="14" s="1"/>
  <c r="I192" i="7"/>
  <c r="I189" i="14" s="1"/>
  <c r="I193" i="7"/>
  <c r="I190" i="14" s="1"/>
  <c r="I194" i="7"/>
  <c r="I191" i="14" s="1"/>
  <c r="I195" i="7"/>
  <c r="I192" i="14" s="1"/>
  <c r="I196" i="7"/>
  <c r="I193" i="14" s="1"/>
  <c r="I197" i="7"/>
  <c r="I194" i="14" s="1"/>
  <c r="I198" i="7"/>
  <c r="I195" i="14" s="1"/>
  <c r="I199" i="7"/>
  <c r="I196" i="14" s="1"/>
  <c r="I200" i="7"/>
  <c r="I197" i="14" s="1"/>
  <c r="I201" i="7"/>
  <c r="I198" i="14" s="1"/>
  <c r="I202" i="7"/>
  <c r="I199" i="14" s="1"/>
  <c r="I203" i="7"/>
  <c r="I200" i="14" s="1"/>
  <c r="I204" i="7"/>
  <c r="I201" i="14" s="1"/>
  <c r="I205" i="7"/>
  <c r="I202" i="14" s="1"/>
  <c r="I206" i="7"/>
  <c r="I203" i="14" s="1"/>
  <c r="I207" i="7"/>
  <c r="I204" i="14" s="1"/>
  <c r="I208" i="7"/>
  <c r="I205" i="14" s="1"/>
  <c r="I209" i="7"/>
  <c r="I206" i="14" s="1"/>
  <c r="I210" i="7"/>
  <c r="I207" i="14" s="1"/>
  <c r="I211" i="7"/>
  <c r="I208" i="14" s="1"/>
  <c r="I212" i="7"/>
  <c r="I209" i="14" s="1"/>
  <c r="I213" i="7"/>
  <c r="I210" i="14" s="1"/>
  <c r="I214" i="7"/>
  <c r="I211" i="14" s="1"/>
  <c r="I215" i="7"/>
  <c r="I212" i="14" s="1"/>
  <c r="I216" i="7"/>
  <c r="I213" i="14" s="1"/>
  <c r="I217" i="7"/>
  <c r="I214" i="14" s="1"/>
  <c r="I218" i="7"/>
  <c r="I215" i="14" s="1"/>
  <c r="I219" i="7"/>
  <c r="I216" i="14" s="1"/>
  <c r="I220" i="7"/>
  <c r="I217" i="14" s="1"/>
  <c r="I221" i="7"/>
  <c r="I218" i="14" s="1"/>
  <c r="I222" i="7"/>
  <c r="I219" i="14" s="1"/>
  <c r="I223" i="7"/>
  <c r="I220" i="14" s="1"/>
  <c r="I224" i="7"/>
  <c r="I221" i="14" s="1"/>
  <c r="I225" i="7"/>
  <c r="I222" i="14" s="1"/>
  <c r="I226" i="7"/>
  <c r="I223" i="14" s="1"/>
  <c r="I227" i="7"/>
  <c r="I224" i="14" s="1"/>
  <c r="I228" i="7"/>
  <c r="I225" i="14" s="1"/>
  <c r="I229" i="7"/>
  <c r="I226" i="14" s="1"/>
  <c r="I230" i="7"/>
  <c r="I227" i="14" s="1"/>
  <c r="I231" i="7"/>
  <c r="I228" i="14" s="1"/>
  <c r="I232" i="7"/>
  <c r="I229" i="14" s="1"/>
  <c r="I233" i="7"/>
  <c r="I230" i="14" s="1"/>
  <c r="I234" i="7"/>
  <c r="I231" i="14" s="1"/>
  <c r="I235" i="7"/>
  <c r="I232" i="14" s="1"/>
  <c r="I236" i="7"/>
  <c r="I233" i="14" s="1"/>
  <c r="I237" i="7"/>
  <c r="I238" i="7"/>
  <c r="I240" i="7"/>
  <c r="I241" i="7"/>
  <c r="I242" i="7"/>
  <c r="I6" i="7"/>
  <c r="I3" i="14" s="1"/>
  <c r="AK249" i="5"/>
  <c r="AK247" i="5"/>
  <c r="AK245" i="5"/>
  <c r="AK243" i="5"/>
  <c r="AK241" i="5"/>
  <c r="AK239" i="5"/>
  <c r="AK237" i="5"/>
  <c r="AK235" i="5"/>
  <c r="AK228" i="5"/>
  <c r="AK226" i="5"/>
  <c r="AK224" i="5"/>
  <c r="AK222" i="5"/>
  <c r="AK220" i="5"/>
  <c r="AK218" i="5"/>
  <c r="AK216" i="5"/>
  <c r="AK214" i="5"/>
  <c r="AK212" i="5"/>
  <c r="AK210" i="5"/>
  <c r="AK208" i="5"/>
  <c r="AK206" i="5"/>
  <c r="AK204" i="5"/>
  <c r="AK196" i="5"/>
  <c r="AK191" i="5"/>
  <c r="AK175" i="5"/>
  <c r="AK173" i="5"/>
  <c r="AK171" i="5"/>
  <c r="AK169" i="5"/>
  <c r="AK167" i="5"/>
  <c r="AK165" i="5"/>
  <c r="AK163" i="5"/>
  <c r="AK161" i="5"/>
  <c r="AK159" i="5"/>
  <c r="AK157" i="5"/>
  <c r="AK155" i="5"/>
  <c r="AK153" i="5"/>
  <c r="AK151" i="5"/>
  <c r="AK149" i="5"/>
  <c r="AK147" i="5"/>
  <c r="AK145" i="5"/>
  <c r="AK143" i="5"/>
  <c r="AK141" i="5"/>
  <c r="AK139" i="5"/>
  <c r="AK137" i="5"/>
  <c r="AK129" i="5"/>
  <c r="AK127" i="5"/>
  <c r="AK105" i="5"/>
  <c r="AK106" i="5"/>
  <c r="AK107" i="5"/>
  <c r="AK108" i="5"/>
  <c r="AK109" i="5"/>
  <c r="AK110" i="5"/>
  <c r="AK111" i="5"/>
  <c r="AK112" i="5"/>
  <c r="AK113" i="5"/>
  <c r="AK104" i="5"/>
  <c r="AK55" i="5"/>
  <c r="AK53" i="5"/>
  <c r="AK51" i="5"/>
  <c r="AK27" i="5"/>
  <c r="AK26" i="5"/>
  <c r="AK252" i="5"/>
  <c r="AK253" i="5"/>
  <c r="AK251" i="5"/>
  <c r="AK248" i="5"/>
  <c r="AK246" i="5"/>
  <c r="AK244" i="5"/>
  <c r="AK242" i="5"/>
  <c r="AK240" i="5"/>
  <c r="AK238" i="5"/>
  <c r="AK236" i="5"/>
  <c r="AK234" i="5"/>
  <c r="AK231" i="5"/>
  <c r="AK232" i="5"/>
  <c r="AK230" i="5"/>
  <c r="AK227" i="5"/>
  <c r="AK225" i="5"/>
  <c r="AK223" i="5"/>
  <c r="AK221" i="5"/>
  <c r="AK219" i="5"/>
  <c r="AK217" i="5"/>
  <c r="AK215" i="5"/>
  <c r="AK213" i="5"/>
  <c r="AK211" i="5"/>
  <c r="AK209" i="5"/>
  <c r="AK207" i="5"/>
  <c r="AK205" i="5"/>
  <c r="AK199" i="5"/>
  <c r="AK200" i="5"/>
  <c r="AK201" i="5"/>
  <c r="AK202" i="5"/>
  <c r="AK203" i="5"/>
  <c r="AK198" i="5"/>
  <c r="AK192" i="5"/>
  <c r="AK183" i="5"/>
  <c r="AK184" i="5"/>
  <c r="AK185" i="5"/>
  <c r="AK186" i="5"/>
  <c r="AK187" i="5"/>
  <c r="AK188" i="5"/>
  <c r="AK189" i="5"/>
  <c r="AK190" i="5"/>
  <c r="AK182" i="5"/>
  <c r="AK178" i="5"/>
  <c r="AK179" i="5"/>
  <c r="AK180" i="5"/>
  <c r="AK177" i="5"/>
  <c r="AK174" i="5"/>
  <c r="AK172" i="5"/>
  <c r="AK170" i="5"/>
  <c r="AK168" i="5"/>
  <c r="AK166" i="5"/>
  <c r="AK164" i="5"/>
  <c r="AK162" i="5"/>
  <c r="AK160" i="5"/>
  <c r="AK158" i="5"/>
  <c r="AK156" i="5"/>
  <c r="AK154" i="5"/>
  <c r="AK152" i="5"/>
  <c r="AK150" i="5"/>
  <c r="AK148" i="5"/>
  <c r="AK146" i="5"/>
  <c r="AK144" i="5"/>
  <c r="AK142" i="5"/>
  <c r="AK140" i="5"/>
  <c r="AK138" i="5"/>
  <c r="AK136" i="5"/>
  <c r="AK131" i="5"/>
  <c r="AK132" i="5"/>
  <c r="AK133" i="5"/>
  <c r="AK134" i="5"/>
  <c r="AK130" i="5"/>
  <c r="AK128" i="5"/>
  <c r="AK126" i="5"/>
  <c r="AK125" i="5"/>
  <c r="AK115" i="5"/>
  <c r="AK116" i="5"/>
  <c r="AK117" i="5"/>
  <c r="AK118" i="5"/>
  <c r="AK119" i="5"/>
  <c r="AK120" i="5"/>
  <c r="AK121" i="5"/>
  <c r="AK122" i="5"/>
  <c r="AK123" i="5"/>
  <c r="AK114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69" i="5"/>
  <c r="AK70" i="5"/>
  <c r="AK71" i="5"/>
  <c r="AK72" i="5"/>
  <c r="AK73" i="5"/>
  <c r="AK68" i="5"/>
  <c r="AK66" i="5"/>
  <c r="AK57" i="5"/>
  <c r="AK58" i="5"/>
  <c r="AK59" i="5"/>
  <c r="AK60" i="5"/>
  <c r="AK61" i="5"/>
  <c r="AK62" i="5"/>
  <c r="AK63" i="5"/>
  <c r="AK64" i="5"/>
  <c r="AK65" i="5"/>
  <c r="AK56" i="5"/>
  <c r="AK54" i="5"/>
  <c r="AK52" i="5"/>
  <c r="AK50" i="5"/>
  <c r="AK45" i="5"/>
  <c r="AK46" i="5"/>
  <c r="AK47" i="5"/>
  <c r="AK48" i="5"/>
  <c r="AK44" i="5"/>
  <c r="AK32" i="5"/>
  <c r="AK33" i="5"/>
  <c r="AK34" i="5"/>
  <c r="AK35" i="5"/>
  <c r="AK36" i="5"/>
  <c r="AK37" i="5"/>
  <c r="AK38" i="5"/>
  <c r="AK39" i="5"/>
  <c r="AK40" i="5"/>
  <c r="AK41" i="5"/>
  <c r="AK42" i="5"/>
  <c r="AK31" i="5"/>
  <c r="AK29" i="5"/>
  <c r="AK28" i="5"/>
  <c r="AK25" i="5"/>
  <c r="AK22" i="5"/>
  <c r="AK23" i="5"/>
  <c r="AK24" i="5"/>
  <c r="AK21" i="5"/>
  <c r="M46" i="12"/>
  <c r="L46" i="12"/>
  <c r="K46" i="12"/>
  <c r="J46" i="12"/>
  <c r="I46" i="12"/>
  <c r="A5606" i="28"/>
  <c r="A5607" i="28"/>
  <c r="A5608" i="28"/>
  <c r="A5609" i="28"/>
  <c r="A5610" i="28"/>
  <c r="A5611" i="28"/>
  <c r="A5612" i="28"/>
  <c r="A5613" i="28"/>
  <c r="A5614" i="28"/>
  <c r="A5615" i="28"/>
  <c r="A5616" i="28"/>
  <c r="A5617" i="28"/>
  <c r="A5618" i="28"/>
  <c r="A5619" i="28"/>
  <c r="A5620" i="28"/>
  <c r="A5621" i="28"/>
  <c r="A5622" i="28"/>
  <c r="A5623" i="28"/>
  <c r="A5624" i="28"/>
  <c r="A5625" i="28"/>
  <c r="A5626" i="28"/>
  <c r="A5627" i="28"/>
  <c r="A5628" i="28"/>
  <c r="A5629" i="28"/>
  <c r="A5630" i="28"/>
  <c r="A5631" i="28"/>
  <c r="A5632" i="28"/>
  <c r="A5633" i="28"/>
  <c r="A5634" i="28"/>
  <c r="A5635" i="28"/>
  <c r="A5636" i="28"/>
  <c r="A5637" i="28"/>
  <c r="A5638" i="28"/>
  <c r="A5639" i="28"/>
  <c r="A5640" i="28"/>
  <c r="A5641" i="28"/>
  <c r="A5642" i="28"/>
  <c r="A5643" i="28"/>
  <c r="A5644" i="28"/>
  <c r="A5645" i="28"/>
  <c r="A5646" i="28"/>
  <c r="A5647" i="28"/>
  <c r="A5648" i="28"/>
  <c r="A5649" i="28"/>
  <c r="A5650" i="28"/>
  <c r="A5651" i="28"/>
  <c r="A5652" i="28"/>
  <c r="A5653" i="28"/>
  <c r="A5654" i="28"/>
  <c r="A5655" i="28"/>
  <c r="A5656" i="28"/>
  <c r="A5657" i="28"/>
  <c r="A5658" i="28"/>
  <c r="A5659" i="28"/>
  <c r="A5660" i="28"/>
  <c r="A5661" i="28"/>
  <c r="A5662" i="28"/>
  <c r="A5663" i="28"/>
  <c r="A5664" i="28"/>
  <c r="A5665" i="28"/>
  <c r="A5666" i="28"/>
  <c r="A5667" i="28"/>
  <c r="A5668" i="28"/>
  <c r="A5669" i="28"/>
  <c r="A5670" i="28"/>
  <c r="A5671" i="28"/>
  <c r="A5672" i="28"/>
  <c r="A5673" i="28"/>
  <c r="A5674" i="28"/>
  <c r="A5675" i="28"/>
  <c r="A5676" i="28"/>
  <c r="A5677" i="28"/>
  <c r="A5678" i="28"/>
  <c r="A5679" i="28"/>
  <c r="A5680" i="28"/>
  <c r="A5681" i="28"/>
  <c r="A5682" i="28"/>
  <c r="A5683" i="28"/>
  <c r="A5684" i="28"/>
  <c r="A5685" i="28"/>
  <c r="A5686" i="28"/>
  <c r="A5687" i="28"/>
  <c r="A5688" i="28"/>
  <c r="A5689" i="28"/>
  <c r="A5690" i="28"/>
  <c r="A5691" i="28"/>
  <c r="A5692" i="28"/>
  <c r="A5693" i="28"/>
  <c r="A5694" i="28"/>
  <c r="A5695" i="28"/>
  <c r="A5696" i="28"/>
  <c r="A5697" i="28"/>
  <c r="A5698" i="28"/>
  <c r="A5699" i="28"/>
  <c r="A5700" i="28"/>
  <c r="A5701" i="28"/>
  <c r="A5702" i="28"/>
  <c r="A5703" i="28"/>
  <c r="A5704" i="28"/>
  <c r="A5705" i="28"/>
  <c r="A5706" i="28"/>
  <c r="A5707" i="28"/>
  <c r="A5708" i="28"/>
  <c r="A5709" i="28"/>
  <c r="A5710" i="28"/>
  <c r="A5711" i="28"/>
  <c r="A5712" i="28"/>
  <c r="A5713" i="28"/>
  <c r="A5714" i="28"/>
  <c r="A5715" i="28"/>
  <c r="A5716" i="28"/>
  <c r="A5717" i="28"/>
  <c r="A5718" i="28"/>
  <c r="A5719" i="28"/>
  <c r="A5720" i="28"/>
  <c r="A5721" i="28"/>
  <c r="A5722" i="28"/>
  <c r="A5723" i="28"/>
  <c r="A5724" i="28"/>
  <c r="A5725" i="28"/>
  <c r="A5726" i="28"/>
  <c r="A5727" i="28"/>
  <c r="A5728" i="28"/>
  <c r="A5729" i="28"/>
  <c r="A5730" i="28"/>
  <c r="A5731" i="28"/>
  <c r="A5732" i="28"/>
  <c r="A5733" i="28"/>
  <c r="A5734" i="28"/>
  <c r="A5735" i="28"/>
  <c r="A5736" i="28"/>
  <c r="A5737" i="28"/>
  <c r="A5738" i="28"/>
  <c r="A5739" i="28"/>
  <c r="A5740" i="28"/>
  <c r="A5741" i="28"/>
  <c r="A5742" i="28"/>
  <c r="A5743" i="28"/>
  <c r="A5744" i="28"/>
  <c r="A5745" i="28"/>
  <c r="A5746" i="28"/>
  <c r="A5747" i="28"/>
  <c r="A5748" i="28"/>
  <c r="A5749" i="28"/>
  <c r="A5750" i="28"/>
  <c r="A5751" i="28"/>
  <c r="A5752" i="28"/>
  <c r="A5753" i="28"/>
  <c r="A5754" i="28"/>
  <c r="A5755" i="28"/>
  <c r="A5756" i="28"/>
  <c r="A5757" i="28"/>
  <c r="A5758" i="28"/>
  <c r="A5759" i="28"/>
  <c r="A5760" i="28"/>
  <c r="A5761" i="28"/>
  <c r="A5762" i="28"/>
  <c r="A5763" i="28"/>
  <c r="A5764" i="28"/>
  <c r="A5765" i="28"/>
  <c r="A5766" i="28"/>
  <c r="A5767" i="28"/>
  <c r="A5768" i="28"/>
  <c r="A5769" i="28"/>
  <c r="A5770" i="28"/>
  <c r="A5771" i="28"/>
  <c r="A5772" i="28"/>
  <c r="A5773" i="28"/>
  <c r="A5774" i="28"/>
  <c r="A5775" i="28"/>
  <c r="A5776" i="28"/>
  <c r="A5777" i="28"/>
  <c r="A5778" i="28"/>
  <c r="A5779" i="28"/>
  <c r="A5780" i="28"/>
  <c r="A5781" i="28"/>
  <c r="A5782" i="28"/>
  <c r="A5783" i="28"/>
  <c r="A5784" i="28"/>
  <c r="A5785" i="28"/>
  <c r="A5786" i="28"/>
  <c r="A5787" i="28"/>
  <c r="A5788" i="28"/>
  <c r="A5789" i="28"/>
  <c r="A5790" i="28"/>
  <c r="A5791" i="28"/>
  <c r="A5792" i="28"/>
  <c r="A5793" i="28"/>
  <c r="A5794" i="28"/>
  <c r="A5795" i="28"/>
  <c r="A5796" i="28"/>
  <c r="A5797" i="28"/>
  <c r="A5798" i="28"/>
  <c r="A5799" i="28"/>
  <c r="A5800" i="28"/>
  <c r="A5801" i="28"/>
  <c r="A5802" i="28"/>
  <c r="A5803" i="28"/>
  <c r="A5804" i="28"/>
  <c r="A5805" i="28"/>
  <c r="A5806" i="28"/>
  <c r="A5807" i="28"/>
  <c r="A5808" i="28"/>
  <c r="A5809" i="28"/>
  <c r="A5810" i="28"/>
  <c r="A5811" i="28"/>
  <c r="A5812" i="28"/>
  <c r="A5813" i="28"/>
  <c r="A5814" i="28"/>
  <c r="A5815" i="28"/>
  <c r="A5816" i="28"/>
  <c r="A5817" i="28"/>
  <c r="A5818" i="28"/>
  <c r="A5819" i="28"/>
  <c r="A5820" i="28"/>
  <c r="A5821" i="28"/>
  <c r="A5822" i="28"/>
  <c r="A5823" i="28"/>
  <c r="B5606" i="28"/>
  <c r="B5607" i="28"/>
  <c r="B5608" i="28"/>
  <c r="B5609" i="28"/>
  <c r="B5610" i="28"/>
  <c r="B5611" i="28"/>
  <c r="B5612" i="28"/>
  <c r="B5613" i="28"/>
  <c r="B5614" i="28"/>
  <c r="B5615" i="28"/>
  <c r="B5616" i="28"/>
  <c r="B5617" i="28"/>
  <c r="B5618" i="28"/>
  <c r="B5619" i="28"/>
  <c r="B5620" i="28"/>
  <c r="B5621" i="28"/>
  <c r="B5622" i="28"/>
  <c r="B5623" i="28"/>
  <c r="B5624" i="28"/>
  <c r="B5625" i="28"/>
  <c r="B5626" i="28"/>
  <c r="B5627" i="28"/>
  <c r="B5628" i="28"/>
  <c r="B5629" i="28"/>
  <c r="B5630" i="28"/>
  <c r="B5631" i="28"/>
  <c r="B5632" i="28"/>
  <c r="B5633" i="28"/>
  <c r="B5634" i="28"/>
  <c r="B5635" i="28"/>
  <c r="B5636" i="28"/>
  <c r="B5637" i="28"/>
  <c r="B5638" i="28"/>
  <c r="B5639" i="28"/>
  <c r="B5640" i="28"/>
  <c r="B5641" i="28"/>
  <c r="B5642" i="28"/>
  <c r="B5643" i="28"/>
  <c r="B5644" i="28"/>
  <c r="B5645" i="28"/>
  <c r="B5646" i="28"/>
  <c r="B5647" i="28"/>
  <c r="B5648" i="28"/>
  <c r="B5649" i="28"/>
  <c r="B5650" i="28"/>
  <c r="B5651" i="28"/>
  <c r="B5652" i="28"/>
  <c r="B5653" i="28"/>
  <c r="B5654" i="28"/>
  <c r="B5655" i="28"/>
  <c r="B5656" i="28"/>
  <c r="B5657" i="28"/>
  <c r="B5658" i="28"/>
  <c r="B5659" i="28"/>
  <c r="B5660" i="28"/>
  <c r="B5661" i="28"/>
  <c r="B5662" i="28"/>
  <c r="B5663" i="28"/>
  <c r="B5664" i="28"/>
  <c r="B5665" i="28"/>
  <c r="B5666" i="28"/>
  <c r="B5667" i="28"/>
  <c r="B5668" i="28"/>
  <c r="B5669" i="28"/>
  <c r="B5670" i="28"/>
  <c r="B5671" i="28"/>
  <c r="B5672" i="28"/>
  <c r="B5673" i="28"/>
  <c r="B5674" i="28"/>
  <c r="B5675" i="28"/>
  <c r="B5676" i="28"/>
  <c r="B5677" i="28"/>
  <c r="B5678" i="28"/>
  <c r="B5679" i="28"/>
  <c r="B5680" i="28"/>
  <c r="B5681" i="28"/>
  <c r="B5682" i="28"/>
  <c r="B5683" i="28"/>
  <c r="B5684" i="28"/>
  <c r="B5685" i="28"/>
  <c r="B5686" i="28"/>
  <c r="B5687" i="28"/>
  <c r="B5688" i="28"/>
  <c r="B5689" i="28"/>
  <c r="B5690" i="28"/>
  <c r="B5691" i="28"/>
  <c r="B5692" i="28"/>
  <c r="B5693" i="28"/>
  <c r="B5694" i="28"/>
  <c r="B5695" i="28"/>
  <c r="B5696" i="28"/>
  <c r="B5697" i="28"/>
  <c r="B5698" i="28"/>
  <c r="B5699" i="28"/>
  <c r="B5700" i="28"/>
  <c r="B5701" i="28"/>
  <c r="B5702" i="28"/>
  <c r="B5703" i="28"/>
  <c r="B5704" i="28"/>
  <c r="B5705" i="28"/>
  <c r="B5706" i="28"/>
  <c r="B5707" i="28"/>
  <c r="B5708" i="28"/>
  <c r="B5709" i="28"/>
  <c r="B5710" i="28"/>
  <c r="B5711" i="28"/>
  <c r="B5712" i="28"/>
  <c r="B5713" i="28"/>
  <c r="B5714" i="28"/>
  <c r="B5715" i="28"/>
  <c r="B5716" i="28"/>
  <c r="B5717" i="28"/>
  <c r="B5718" i="28"/>
  <c r="B5719" i="28"/>
  <c r="B5720" i="28"/>
  <c r="B5721" i="28"/>
  <c r="B5722" i="28"/>
  <c r="B5723" i="28"/>
  <c r="B5724" i="28"/>
  <c r="B5725" i="28"/>
  <c r="B5726" i="28"/>
  <c r="B5727" i="28"/>
  <c r="B5728" i="28"/>
  <c r="B5729" i="28"/>
  <c r="B5730" i="28"/>
  <c r="B5731" i="28"/>
  <c r="B5732" i="28"/>
  <c r="B5733" i="28"/>
  <c r="B5734" i="28"/>
  <c r="B5735" i="28"/>
  <c r="B5736" i="28"/>
  <c r="B5737" i="28"/>
  <c r="B5738" i="28"/>
  <c r="B5739" i="28"/>
  <c r="B5740" i="28"/>
  <c r="B5741" i="28"/>
  <c r="B5742" i="28"/>
  <c r="B5743" i="28"/>
  <c r="B5744" i="28"/>
  <c r="B5745" i="28"/>
  <c r="B5746" i="28"/>
  <c r="B5747" i="28"/>
  <c r="B5748" i="28"/>
  <c r="B5749" i="28"/>
  <c r="B5750" i="28"/>
  <c r="B5751" i="28"/>
  <c r="B5752" i="28"/>
  <c r="B5753" i="28"/>
  <c r="B5754" i="28"/>
  <c r="B5755" i="28"/>
  <c r="B5756" i="28"/>
  <c r="B5757" i="28"/>
  <c r="B5758" i="28"/>
  <c r="B5759" i="28"/>
  <c r="B5760" i="28"/>
  <c r="B5761" i="28"/>
  <c r="B5762" i="28"/>
  <c r="B5763" i="28"/>
  <c r="B5764" i="28"/>
  <c r="B5765" i="28"/>
  <c r="B5766" i="28"/>
  <c r="B5767" i="28"/>
  <c r="B5768" i="28"/>
  <c r="B5769" i="28"/>
  <c r="B5770" i="28"/>
  <c r="B5771" i="28"/>
  <c r="B5772" i="28"/>
  <c r="B5773" i="28"/>
  <c r="B5774" i="28"/>
  <c r="B5775" i="28"/>
  <c r="B5776" i="28"/>
  <c r="B5777" i="28"/>
  <c r="B5778" i="28"/>
  <c r="B5779" i="28"/>
  <c r="B5780" i="28"/>
  <c r="B5781" i="28"/>
  <c r="B5782" i="28"/>
  <c r="B5783" i="28"/>
  <c r="B5784" i="28"/>
  <c r="B5785" i="28"/>
  <c r="B5786" i="28"/>
  <c r="B5787" i="28"/>
  <c r="B5788" i="28"/>
  <c r="B5789" i="28"/>
  <c r="B5790" i="28"/>
  <c r="B5791" i="28"/>
  <c r="B5792" i="28"/>
  <c r="B5793" i="28"/>
  <c r="B5794" i="28"/>
  <c r="B5795" i="28"/>
  <c r="B5796" i="28"/>
  <c r="B5797" i="28"/>
  <c r="B5798" i="28"/>
  <c r="B5799" i="28"/>
  <c r="B5800" i="28"/>
  <c r="B5801" i="28"/>
  <c r="B5802" i="28"/>
  <c r="B5803" i="28"/>
  <c r="B5804" i="28"/>
  <c r="B5805" i="28"/>
  <c r="B5806" i="28"/>
  <c r="B5807" i="28"/>
  <c r="B5808" i="28"/>
  <c r="B5809" i="28"/>
  <c r="B5810" i="28"/>
  <c r="B5811" i="28"/>
  <c r="B5812" i="28"/>
  <c r="B5813" i="28"/>
  <c r="B5814" i="28"/>
  <c r="B5815" i="28"/>
  <c r="B5816" i="28"/>
  <c r="B5817" i="28"/>
  <c r="B5818" i="28"/>
  <c r="B5819" i="28"/>
  <c r="B5820" i="28"/>
  <c r="B5821" i="28"/>
  <c r="B5822" i="28"/>
  <c r="B5823" i="28"/>
  <c r="AO21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91" i="5"/>
  <c r="AW192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212" i="5"/>
  <c r="AW213" i="5"/>
  <c r="AW214" i="5"/>
  <c r="AW215" i="5"/>
  <c r="AW216" i="5"/>
  <c r="AW217" i="5"/>
  <c r="AW218" i="5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89" i="5"/>
  <c r="Y148" i="2" l="1"/>
  <c r="X146" i="2"/>
  <c r="Y141" i="2"/>
  <c r="X152" i="2"/>
  <c r="Y145" i="2"/>
  <c r="Y147" i="2"/>
  <c r="Y144" i="2"/>
  <c r="X142" i="2"/>
  <c r="X151" i="2"/>
  <c r="X150" i="2"/>
  <c r="X140" i="2"/>
  <c r="T8" i="5"/>
  <c r="AE249" i="5" l="1"/>
  <c r="AE247" i="5"/>
  <c r="AE245" i="5"/>
  <c r="AE243" i="5"/>
  <c r="AE241" i="5"/>
  <c r="AE239" i="5"/>
  <c r="AE237" i="5"/>
  <c r="AE235" i="5"/>
  <c r="AE228" i="5"/>
  <c r="AE226" i="5"/>
  <c r="AE224" i="5"/>
  <c r="AE222" i="5"/>
  <c r="AE220" i="5"/>
  <c r="AE218" i="5"/>
  <c r="AE216" i="5"/>
  <c r="AE214" i="5"/>
  <c r="AE212" i="5"/>
  <c r="AE210" i="5"/>
  <c r="AE208" i="5"/>
  <c r="AE206" i="5"/>
  <c r="AE204" i="5"/>
  <c r="AE196" i="5"/>
  <c r="AE191" i="5"/>
  <c r="AE175" i="5"/>
  <c r="AE173" i="5"/>
  <c r="AE171" i="5"/>
  <c r="AE169" i="5"/>
  <c r="AE167" i="5"/>
  <c r="AE165" i="5"/>
  <c r="AE163" i="5"/>
  <c r="AE161" i="5"/>
  <c r="AE159" i="5"/>
  <c r="AE157" i="5"/>
  <c r="AE155" i="5"/>
  <c r="AE153" i="5"/>
  <c r="AE151" i="5"/>
  <c r="AE149" i="5"/>
  <c r="AE147" i="5"/>
  <c r="AE145" i="5"/>
  <c r="AE146" i="5"/>
  <c r="AE143" i="5"/>
  <c r="AE141" i="5"/>
  <c r="AE139" i="5"/>
  <c r="AE137" i="5"/>
  <c r="AE129" i="5"/>
  <c r="AE127" i="5"/>
  <c r="AE113" i="5"/>
  <c r="AE112" i="5"/>
  <c r="AE111" i="5"/>
  <c r="AE110" i="5"/>
  <c r="AE109" i="5"/>
  <c r="AE108" i="5"/>
  <c r="AE107" i="5"/>
  <c r="AE105" i="5"/>
  <c r="AE106" i="5"/>
  <c r="AE104" i="5"/>
  <c r="AE55" i="5"/>
  <c r="AE53" i="5"/>
  <c r="AE51" i="5"/>
  <c r="AE27" i="5"/>
  <c r="AE26" i="5"/>
  <c r="AE254" i="5"/>
  <c r="AE253" i="5"/>
  <c r="AE252" i="5"/>
  <c r="AE251" i="5"/>
  <c r="AE248" i="5"/>
  <c r="AE246" i="5"/>
  <c r="AE244" i="5"/>
  <c r="AE242" i="5"/>
  <c r="AE240" i="5"/>
  <c r="AE238" i="5"/>
  <c r="AE236" i="5"/>
  <c r="AE234" i="5"/>
  <c r="AE232" i="5"/>
  <c r="AE231" i="5"/>
  <c r="AE230" i="5"/>
  <c r="AE227" i="5"/>
  <c r="AE225" i="5"/>
  <c r="AE223" i="5"/>
  <c r="AE221" i="5"/>
  <c r="AE219" i="5"/>
  <c r="AE217" i="5"/>
  <c r="AE215" i="5"/>
  <c r="AE213" i="5"/>
  <c r="AE211" i="5"/>
  <c r="AE209" i="5"/>
  <c r="AE207" i="5"/>
  <c r="AE205" i="5"/>
  <c r="AE200" i="5"/>
  <c r="AE201" i="5"/>
  <c r="AE202" i="5"/>
  <c r="AE203" i="5"/>
  <c r="AE199" i="5"/>
  <c r="AE198" i="5"/>
  <c r="AE192" i="5"/>
  <c r="AE187" i="5"/>
  <c r="AE188" i="5"/>
  <c r="AE189" i="5"/>
  <c r="AE190" i="5"/>
  <c r="AE186" i="5"/>
  <c r="AE185" i="5"/>
  <c r="AE184" i="5"/>
  <c r="AE183" i="5"/>
  <c r="AE182" i="5"/>
  <c r="AE180" i="5"/>
  <c r="AE179" i="5"/>
  <c r="AE178" i="5"/>
  <c r="AE177" i="5"/>
  <c r="AE174" i="5"/>
  <c r="AE172" i="5"/>
  <c r="AE170" i="5"/>
  <c r="AE168" i="5"/>
  <c r="AE166" i="5"/>
  <c r="AE164" i="5"/>
  <c r="AE162" i="5"/>
  <c r="AE160" i="5"/>
  <c r="AE158" i="5"/>
  <c r="AE156" i="5"/>
  <c r="AE154" i="5"/>
  <c r="AE152" i="5"/>
  <c r="AE150" i="5"/>
  <c r="AE148" i="5"/>
  <c r="AE144" i="5"/>
  <c r="AE142" i="5"/>
  <c r="AE140" i="5"/>
  <c r="AE138" i="5"/>
  <c r="AE136" i="5"/>
  <c r="AE131" i="5"/>
  <c r="AE132" i="5"/>
  <c r="AE133" i="5"/>
  <c r="AE134" i="5"/>
  <c r="AE130" i="5"/>
  <c r="AE128" i="5"/>
  <c r="AE126" i="5"/>
  <c r="AE125" i="5"/>
  <c r="AE115" i="5"/>
  <c r="AE116" i="5"/>
  <c r="AE117" i="5"/>
  <c r="AE118" i="5"/>
  <c r="AE119" i="5"/>
  <c r="AE120" i="5"/>
  <c r="AE121" i="5"/>
  <c r="AE122" i="5"/>
  <c r="AE123" i="5"/>
  <c r="AE114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68" i="5"/>
  <c r="AE58" i="5"/>
  <c r="AE59" i="5"/>
  <c r="AE60" i="5"/>
  <c r="AE61" i="5"/>
  <c r="AE62" i="5"/>
  <c r="AE63" i="5"/>
  <c r="AE64" i="5"/>
  <c r="AE65" i="5"/>
  <c r="AE66" i="5"/>
  <c r="AE57" i="5"/>
  <c r="AE56" i="5"/>
  <c r="AE54" i="5"/>
  <c r="AE52" i="5"/>
  <c r="AE50" i="5"/>
  <c r="AE45" i="5"/>
  <c r="AE46" i="5"/>
  <c r="AE47" i="5"/>
  <c r="AE48" i="5"/>
  <c r="AE44" i="5"/>
  <c r="AE32" i="5"/>
  <c r="AE33" i="5"/>
  <c r="AE34" i="5"/>
  <c r="AE35" i="5"/>
  <c r="AE36" i="5"/>
  <c r="AE37" i="5"/>
  <c r="AE38" i="5"/>
  <c r="AE39" i="5"/>
  <c r="AE40" i="5"/>
  <c r="AE41" i="5"/>
  <c r="AE42" i="5"/>
  <c r="AE31" i="5"/>
  <c r="AE29" i="5"/>
  <c r="AE28" i="5"/>
  <c r="AE23" i="5"/>
  <c r="AE22" i="5"/>
  <c r="AE24" i="5"/>
  <c r="AE25" i="5"/>
  <c r="AG23" i="5"/>
  <c r="AE21" i="5"/>
  <c r="AG21" i="5"/>
  <c r="AF21" i="5"/>
  <c r="AH21" i="5"/>
  <c r="B5605" i="28"/>
  <c r="A5605" i="28"/>
  <c r="B5604" i="28"/>
  <c r="A5604" i="28"/>
  <c r="B5603" i="28"/>
  <c r="A5603" i="28"/>
  <c r="B5602" i="28"/>
  <c r="A5602" i="28"/>
  <c r="B5601" i="28"/>
  <c r="A5601" i="28"/>
  <c r="B5600" i="28"/>
  <c r="A5600" i="28"/>
  <c r="B5599" i="28"/>
  <c r="A5599" i="28"/>
  <c r="B5598" i="28"/>
  <c r="A5598" i="28"/>
  <c r="B5597" i="28"/>
  <c r="A5597" i="28"/>
  <c r="B5596" i="28"/>
  <c r="A5596" i="28"/>
  <c r="B5595" i="28"/>
  <c r="A5595" i="28"/>
  <c r="B5594" i="28"/>
  <c r="A5594" i="28"/>
  <c r="B5593" i="28"/>
  <c r="A5593" i="28"/>
  <c r="B5592" i="28"/>
  <c r="A5592" i="28"/>
  <c r="B5591" i="28"/>
  <c r="A5591" i="28"/>
  <c r="B5590" i="28"/>
  <c r="A5590" i="28"/>
  <c r="B5589" i="28"/>
  <c r="A5589" i="28"/>
  <c r="B5588" i="28"/>
  <c r="A5588" i="28"/>
  <c r="B5587" i="28"/>
  <c r="A5587" i="28"/>
  <c r="B5586" i="28"/>
  <c r="A5586" i="28"/>
  <c r="B5585" i="28"/>
  <c r="A5585" i="28"/>
  <c r="B5584" i="28"/>
  <c r="A5584" i="28"/>
  <c r="B5583" i="28"/>
  <c r="A5583" i="28"/>
  <c r="B5582" i="28"/>
  <c r="A5582" i="28"/>
  <c r="B5581" i="28"/>
  <c r="A5581" i="28"/>
  <c r="B5580" i="28"/>
  <c r="A5580" i="28"/>
  <c r="B5579" i="28"/>
  <c r="A5579" i="28"/>
  <c r="B5578" i="28"/>
  <c r="A5578" i="28"/>
  <c r="B5577" i="28"/>
  <c r="A5577" i="28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I22" i="33"/>
  <c r="H19" i="34" s="1"/>
  <c r="H20" i="34"/>
  <c r="H21" i="34"/>
  <c r="H22" i="34"/>
  <c r="H23" i="34"/>
  <c r="H24" i="34"/>
  <c r="H25" i="34"/>
  <c r="H26" i="34"/>
  <c r="H27" i="34"/>
  <c r="H28" i="34"/>
  <c r="H29" i="34"/>
  <c r="H30" i="34"/>
  <c r="H31" i="34"/>
  <c r="H4" i="34"/>
  <c r="BC9" i="32"/>
  <c r="AL13" i="32"/>
  <c r="AG14" i="32"/>
  <c r="AG15" i="32"/>
  <c r="AG16" i="32"/>
  <c r="AG17" i="32"/>
  <c r="AG18" i="32"/>
  <c r="AG19" i="32"/>
  <c r="AG20" i="32"/>
  <c r="AG21" i="32"/>
  <c r="AG22" i="32"/>
  <c r="AG23" i="32"/>
  <c r="AG24" i="32"/>
  <c r="AG25" i="32"/>
  <c r="AG26" i="32"/>
  <c r="AG27" i="32"/>
  <c r="AG28" i="32"/>
  <c r="AG30" i="32"/>
  <c r="AG31" i="32"/>
  <c r="AG32" i="32"/>
  <c r="AG33" i="32"/>
  <c r="AG34" i="32"/>
  <c r="AG35" i="32"/>
  <c r="AG36" i="32"/>
  <c r="AG37" i="32"/>
  <c r="AG38" i="32"/>
  <c r="AG39" i="32"/>
  <c r="AG40" i="32"/>
  <c r="AG41" i="32"/>
  <c r="AG42" i="32"/>
  <c r="AG13" i="32"/>
  <c r="AD40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13" i="32"/>
  <c r="AS14" i="32"/>
  <c r="AS15" i="32"/>
  <c r="AS16" i="32"/>
  <c r="AS17" i="32"/>
  <c r="AS18" i="32"/>
  <c r="AS19" i="32"/>
  <c r="AS20" i="32"/>
  <c r="AS21" i="32"/>
  <c r="AS22" i="32"/>
  <c r="AS23" i="32"/>
  <c r="AS24" i="32"/>
  <c r="AS25" i="32"/>
  <c r="AS26" i="32"/>
  <c r="AS27" i="32"/>
  <c r="AS28" i="32"/>
  <c r="AS30" i="32"/>
  <c r="AS31" i="32"/>
  <c r="AS32" i="32"/>
  <c r="AS33" i="32"/>
  <c r="AS34" i="32"/>
  <c r="AS35" i="32"/>
  <c r="AS36" i="32"/>
  <c r="AS37" i="32"/>
  <c r="AS38" i="32"/>
  <c r="AS39" i="32"/>
  <c r="AS40" i="32"/>
  <c r="AS41" i="32"/>
  <c r="AS42" i="32"/>
  <c r="AS13" i="32"/>
  <c r="E5700" i="28"/>
  <c r="E5653" i="28"/>
  <c r="E5587" i="28"/>
  <c r="E5785" i="28"/>
  <c r="E5659" i="28"/>
  <c r="E5683" i="28"/>
  <c r="E5664" i="28"/>
  <c r="E5690" i="28"/>
  <c r="E5699" i="28"/>
  <c r="E5628" i="28"/>
  <c r="E5632" i="28"/>
  <c r="E5738" i="28"/>
  <c r="E5633" i="28"/>
  <c r="E5689" i="28"/>
  <c r="E5751" i="28"/>
  <c r="E5774" i="28"/>
  <c r="E5598" i="28"/>
  <c r="E5583" i="28"/>
  <c r="E5605" i="28"/>
  <c r="E5717" i="28"/>
  <c r="E5631" i="28"/>
  <c r="E5709" i="28"/>
  <c r="E5698" i="28"/>
  <c r="E5644" i="28"/>
  <c r="E5814" i="28"/>
  <c r="E5669" i="28"/>
  <c r="E5613" i="28"/>
  <c r="E5721" i="28"/>
  <c r="E5756" i="28"/>
  <c r="E5803" i="28"/>
  <c r="E5789" i="28"/>
  <c r="E5594" i="28"/>
  <c r="E5780" i="28"/>
  <c r="E5714" i="28"/>
  <c r="E5660" i="28"/>
  <c r="E5769" i="28"/>
  <c r="E5748" i="28"/>
  <c r="E5592" i="28"/>
  <c r="E5619" i="28"/>
  <c r="E5674" i="28"/>
  <c r="E5642" i="28"/>
  <c r="E5580" i="28"/>
  <c r="E5788" i="28"/>
  <c r="E5647" i="28"/>
  <c r="E5805" i="28"/>
  <c r="E5691" i="28"/>
  <c r="E5742" i="28"/>
  <c r="E5656" i="28"/>
  <c r="E5713" i="28"/>
  <c r="E5729" i="28"/>
  <c r="E5599" i="28"/>
  <c r="E5734" i="28"/>
  <c r="E5639" i="28"/>
  <c r="E5747" i="28"/>
  <c r="E5609" i="28"/>
  <c r="E5649" i="28"/>
  <c r="E5798" i="28"/>
  <c r="E5759" i="28"/>
  <c r="E5722" i="28"/>
  <c r="E5762" i="28"/>
  <c r="E5643" i="28"/>
  <c r="E5733" i="28"/>
  <c r="E5629" i="28"/>
  <c r="E5616" i="28"/>
  <c r="E5792" i="28"/>
  <c r="E5694" i="28"/>
  <c r="E5736" i="28"/>
  <c r="E5768" i="28"/>
  <c r="E5732" i="28"/>
  <c r="E5711" i="28"/>
  <c r="E5761" i="28"/>
  <c r="E5612" i="28"/>
  <c r="E5584" i="28"/>
  <c r="E5760" i="28"/>
  <c r="E5615" i="28"/>
  <c r="E5766" i="28"/>
  <c r="E5819" i="28"/>
  <c r="E5724" i="28"/>
  <c r="E5654" i="28"/>
  <c r="E5662" i="28"/>
  <c r="E5668" i="28"/>
  <c r="E5790" i="28"/>
  <c r="E5753" i="28"/>
  <c r="E5657" i="28"/>
  <c r="E5776" i="28"/>
  <c r="E5663" i="28"/>
  <c r="E5750" i="28"/>
  <c r="E5820" i="28"/>
  <c r="E5678" i="28"/>
  <c r="E5702" i="28"/>
  <c r="E5804" i="28"/>
  <c r="E5697" i="28"/>
  <c r="E5821" i="28"/>
  <c r="E5666" i="28"/>
  <c r="E5752" i="28"/>
  <c r="E5596" i="28"/>
  <c r="E5754" i="28"/>
  <c r="E5741" i="28"/>
  <c r="E5597" i="28"/>
  <c r="E5758" i="28"/>
  <c r="E5646" i="28"/>
  <c r="E5578" i="28"/>
  <c r="E5634" i="28"/>
  <c r="E5620" i="28"/>
  <c r="E5744" i="28"/>
  <c r="E5749" i="28"/>
  <c r="E5680" i="28"/>
  <c r="E5737" i="28"/>
  <c r="E5585" i="28"/>
  <c r="E5800" i="28"/>
  <c r="E5679" i="28"/>
  <c r="E5611" i="28"/>
  <c r="E5794" i="28"/>
  <c r="E5784" i="28"/>
  <c r="E5701" i="28"/>
  <c r="E5621" i="28"/>
  <c r="E5770" i="28"/>
  <c r="E5603" i="28"/>
  <c r="E5745" i="28"/>
  <c r="E5755" i="28"/>
  <c r="E5658" i="28"/>
  <c r="E5602" i="28"/>
  <c r="E5630" i="28"/>
  <c r="E5796" i="28"/>
  <c r="E5688" i="28"/>
  <c r="E5727" i="28"/>
  <c r="E5772" i="28"/>
  <c r="E5704" i="28"/>
  <c r="E5577" i="28"/>
  <c r="E5686" i="28"/>
  <c r="E5590" i="28"/>
  <c r="E5705" i="28"/>
  <c r="E5787" i="28"/>
  <c r="E5582" i="28"/>
  <c r="E5692" i="28"/>
  <c r="E5723" i="28"/>
  <c r="E5607" i="28"/>
  <c r="E5793" i="28"/>
  <c r="E5618" i="28"/>
  <c r="E5693" i="28"/>
  <c r="E5673" i="28"/>
  <c r="E5648" i="28"/>
  <c r="E5617" i="28"/>
  <c r="E5606" i="28"/>
  <c r="E5670" i="28"/>
  <c r="E5730" i="28"/>
  <c r="E5718" i="28"/>
  <c r="E5638" i="28"/>
  <c r="E5746" i="28"/>
  <c r="E5581" i="28"/>
  <c r="E5818" i="28"/>
  <c r="E5791" i="28"/>
  <c r="E5710" i="28"/>
  <c r="E5764" i="28"/>
  <c r="E5703" i="28"/>
  <c r="E5676" i="28"/>
  <c r="E5778" i="28"/>
  <c r="E5671" i="28"/>
  <c r="E5665" i="28"/>
  <c r="E5757" i="28"/>
  <c r="E5595" i="28"/>
  <c r="E5795" i="28"/>
  <c r="E5696" i="28"/>
  <c r="E5773" i="28"/>
  <c r="E5719" i="28"/>
  <c r="E5614" i="28"/>
  <c r="E5775" i="28"/>
  <c r="E5600" i="28"/>
  <c r="E5624" i="28"/>
  <c r="E5589" i="28"/>
  <c r="E5782" i="28"/>
  <c r="E5725" i="28"/>
  <c r="E5822" i="28"/>
  <c r="E5813" i="28"/>
  <c r="E5687" i="28"/>
  <c r="E5625" i="28"/>
  <c r="E5765" i="28"/>
  <c r="E5810" i="28"/>
  <c r="E5586" i="28"/>
  <c r="E5799" i="28"/>
  <c r="E5802" i="28"/>
  <c r="E5622" i="28"/>
  <c r="E5610" i="28"/>
  <c r="E5682" i="28"/>
  <c r="E5767" i="28"/>
  <c r="E5726" i="28"/>
  <c r="E5777" i="28"/>
  <c r="E5667" i="28"/>
  <c r="E5706" i="28"/>
  <c r="E5685" i="28"/>
  <c r="E5811" i="28"/>
  <c r="E5601" i="28"/>
  <c r="E5815" i="28"/>
  <c r="E5728" i="28"/>
  <c r="E5655" i="28"/>
  <c r="E5817" i="28"/>
  <c r="E5588" i="28"/>
  <c r="E5797" i="28"/>
  <c r="E5677" i="28"/>
  <c r="E5708" i="28"/>
  <c r="E5806" i="28"/>
  <c r="E5684" i="28"/>
  <c r="E5816" i="28"/>
  <c r="E5771" i="28"/>
  <c r="E5735" i="28"/>
  <c r="E5645" i="28"/>
  <c r="E5781" i="28"/>
  <c r="E5740" i="28"/>
  <c r="E5712" i="28"/>
  <c r="E5591" i="28"/>
  <c r="E5626" i="28"/>
  <c r="E5604" i="28"/>
  <c r="E5715" i="28"/>
  <c r="E5801" i="28"/>
  <c r="E5812" i="28"/>
  <c r="E5640" i="28"/>
  <c r="E5807" i="28"/>
  <c r="E5579" i="28"/>
  <c r="E5707" i="28"/>
  <c r="E5637" i="28"/>
  <c r="E5681" i="28"/>
  <c r="E5661" i="28"/>
  <c r="E5650" i="28"/>
  <c r="E5763" i="28"/>
  <c r="E5695" i="28"/>
  <c r="E5809" i="28"/>
  <c r="E5672" i="28"/>
  <c r="E5675" i="28"/>
  <c r="E5720" i="28"/>
  <c r="E5652" i="28"/>
  <c r="E5593" i="28"/>
  <c r="E5823" i="28"/>
  <c r="E5731" i="28"/>
  <c r="E5635" i="28"/>
  <c r="E5716" i="28"/>
  <c r="E5786" i="28"/>
  <c r="E5608" i="28"/>
  <c r="E5641" i="28"/>
  <c r="E5743" i="28"/>
  <c r="E5627" i="28"/>
  <c r="E5779" i="28"/>
  <c r="E5623" i="28"/>
  <c r="E5783" i="28"/>
  <c r="E5739" i="28"/>
  <c r="E5808" i="28"/>
  <c r="E5636" i="28"/>
  <c r="E5651" i="28"/>
  <c r="T8" i="32" l="1"/>
  <c r="I28" i="12" s="1"/>
  <c r="AE12" i="1" l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E1" i="23"/>
  <c r="A1" i="23"/>
  <c r="I2" i="21" a="1"/>
  <c r="I2" i="21" s="1"/>
  <c r="AH22" i="5"/>
  <c r="AH23" i="5"/>
  <c r="AH24" i="5"/>
  <c r="AH25" i="5"/>
  <c r="AH26" i="5"/>
  <c r="AH27" i="5"/>
  <c r="AH28" i="5"/>
  <c r="AH29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4" i="5"/>
  <c r="AH45" i="5"/>
  <c r="AH46" i="5"/>
  <c r="AH47" i="5"/>
  <c r="AH48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5" i="5"/>
  <c r="AH126" i="5"/>
  <c r="AH127" i="5"/>
  <c r="AH128" i="5"/>
  <c r="AH129" i="5"/>
  <c r="AH130" i="5"/>
  <c r="AH131" i="5"/>
  <c r="AH132" i="5"/>
  <c r="AH133" i="5"/>
  <c r="AH134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7" i="5"/>
  <c r="AH178" i="5"/>
  <c r="AH179" i="5"/>
  <c r="AH180" i="5"/>
  <c r="AH182" i="5"/>
  <c r="AH183" i="5"/>
  <c r="AH184" i="5"/>
  <c r="AH185" i="5"/>
  <c r="AH186" i="5"/>
  <c r="AH187" i="5"/>
  <c r="AH188" i="5"/>
  <c r="AH189" i="5"/>
  <c r="AH190" i="5"/>
  <c r="AH191" i="5"/>
  <c r="AH192" i="5"/>
  <c r="AH195" i="5"/>
  <c r="AH196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30" i="5"/>
  <c r="AH231" i="5"/>
  <c r="AH232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1" i="5"/>
  <c r="AH252" i="5"/>
  <c r="AH253" i="5"/>
  <c r="AH254" i="5"/>
  <c r="AH256" i="5"/>
  <c r="AH257" i="5"/>
  <c r="A5566" i="28"/>
  <c r="B5566" i="28"/>
  <c r="A5567" i="28"/>
  <c r="B5567" i="28"/>
  <c r="A5568" i="28"/>
  <c r="B5568" i="28"/>
  <c r="A5569" i="28"/>
  <c r="B5569" i="28"/>
  <c r="A5570" i="28"/>
  <c r="B5570" i="28"/>
  <c r="A5571" i="28"/>
  <c r="B5571" i="28"/>
  <c r="A5572" i="28"/>
  <c r="B5572" i="28"/>
  <c r="A5573" i="28"/>
  <c r="B5573" i="28"/>
  <c r="A5574" i="28"/>
  <c r="B5574" i="28"/>
  <c r="A5575" i="28"/>
  <c r="B5575" i="28"/>
  <c r="A5576" i="28"/>
  <c r="B5576" i="28"/>
  <c r="Z56" i="1"/>
  <c r="BF56" i="1"/>
  <c r="BG56" i="1"/>
  <c r="BH56" i="1"/>
  <c r="BI56" i="1"/>
  <c r="BJ56" i="1"/>
  <c r="BK56" i="1"/>
  <c r="BL56" i="1"/>
  <c r="BM56" i="1"/>
  <c r="BO56" i="1"/>
  <c r="BP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AF56" i="1"/>
  <c r="AG56" i="1"/>
  <c r="AH56" i="1"/>
  <c r="AI56" i="1"/>
  <c r="AJ56" i="1"/>
  <c r="AK56" i="1"/>
  <c r="AL56" i="1"/>
  <c r="AM56" i="1"/>
  <c r="AN56" i="1"/>
  <c r="AO56" i="1"/>
  <c r="C48" i="2"/>
  <c r="E48" i="2"/>
  <c r="C46" i="15" s="1"/>
  <c r="G48" i="2"/>
  <c r="D46" i="15" s="1"/>
  <c r="I48" i="2"/>
  <c r="E46" i="15" s="1"/>
  <c r="K48" i="2"/>
  <c r="F46" i="15" s="1"/>
  <c r="M48" i="2"/>
  <c r="G46" i="15" s="1"/>
  <c r="O48" i="2"/>
  <c r="H46" i="15" s="1"/>
  <c r="Q48" i="2"/>
  <c r="I46" i="15" s="1"/>
  <c r="S48" i="2"/>
  <c r="J46" i="15" s="1"/>
  <c r="U48" i="2"/>
  <c r="K46" i="15" s="1"/>
  <c r="A48" i="2"/>
  <c r="A46" i="15" s="1"/>
  <c r="B48" i="2"/>
  <c r="U56" i="1"/>
  <c r="V56" i="1"/>
  <c r="W56" i="1"/>
  <c r="CE13" i="32"/>
  <c r="K4" i="1" l="1"/>
  <c r="W48" i="2"/>
  <c r="L46" i="15" s="1"/>
  <c r="B46" i="15"/>
  <c r="BV13" i="32"/>
  <c r="AM13" i="32"/>
  <c r="AM31" i="32"/>
  <c r="AN31" i="32"/>
  <c r="AO31" i="32"/>
  <c r="AP31" i="32"/>
  <c r="AQ31" i="32"/>
  <c r="AR31" i="32"/>
  <c r="AT31" i="32"/>
  <c r="AU31" i="32"/>
  <c r="AV31" i="32"/>
  <c r="AW31" i="32"/>
  <c r="AX31" i="32"/>
  <c r="AY31" i="32"/>
  <c r="AZ31" i="32"/>
  <c r="AM32" i="32"/>
  <c r="AN32" i="32"/>
  <c r="AO32" i="32"/>
  <c r="AP32" i="32"/>
  <c r="AQ32" i="32"/>
  <c r="AR32" i="32"/>
  <c r="AT32" i="32"/>
  <c r="AU32" i="32"/>
  <c r="AV32" i="32"/>
  <c r="AW32" i="32"/>
  <c r="AX32" i="32"/>
  <c r="AY32" i="32"/>
  <c r="AZ32" i="32"/>
  <c r="AM33" i="32"/>
  <c r="AN33" i="32"/>
  <c r="AO33" i="32"/>
  <c r="AP33" i="32"/>
  <c r="AQ33" i="32"/>
  <c r="AR33" i="32"/>
  <c r="AT33" i="32"/>
  <c r="AU33" i="32"/>
  <c r="AV33" i="32"/>
  <c r="AW33" i="32"/>
  <c r="AX33" i="32"/>
  <c r="AY33" i="32"/>
  <c r="AZ33" i="32"/>
  <c r="AM34" i="32"/>
  <c r="AN34" i="32"/>
  <c r="AO34" i="32"/>
  <c r="AP34" i="32"/>
  <c r="AQ34" i="32"/>
  <c r="AR34" i="32"/>
  <c r="AT34" i="32"/>
  <c r="AU34" i="32"/>
  <c r="AV34" i="32"/>
  <c r="AW34" i="32"/>
  <c r="AX34" i="32"/>
  <c r="AY34" i="32"/>
  <c r="AZ34" i="32"/>
  <c r="AM35" i="32"/>
  <c r="AN35" i="32"/>
  <c r="AO35" i="32"/>
  <c r="AP35" i="32"/>
  <c r="AQ35" i="32"/>
  <c r="AR35" i="32"/>
  <c r="AT35" i="32"/>
  <c r="AU35" i="32"/>
  <c r="AV35" i="32"/>
  <c r="AW35" i="32"/>
  <c r="AX35" i="32"/>
  <c r="AY35" i="32"/>
  <c r="AZ35" i="32"/>
  <c r="AM36" i="32"/>
  <c r="AN36" i="32"/>
  <c r="AO36" i="32"/>
  <c r="AP36" i="32"/>
  <c r="AQ36" i="32"/>
  <c r="AR36" i="32"/>
  <c r="AT36" i="32"/>
  <c r="AU36" i="32"/>
  <c r="AV36" i="32"/>
  <c r="AW36" i="32"/>
  <c r="AX36" i="32"/>
  <c r="AY36" i="32"/>
  <c r="AZ36" i="32"/>
  <c r="AM37" i="32"/>
  <c r="AN37" i="32"/>
  <c r="AO37" i="32"/>
  <c r="AP37" i="32"/>
  <c r="AQ37" i="32"/>
  <c r="AR37" i="32"/>
  <c r="AT37" i="32"/>
  <c r="AU37" i="32"/>
  <c r="AV37" i="32"/>
  <c r="AW37" i="32"/>
  <c r="AX37" i="32"/>
  <c r="AY37" i="32"/>
  <c r="AZ37" i="32"/>
  <c r="AM38" i="32"/>
  <c r="AN38" i="32"/>
  <c r="AO38" i="32"/>
  <c r="AP38" i="32"/>
  <c r="AQ38" i="32"/>
  <c r="AR38" i="32"/>
  <c r="AT38" i="32"/>
  <c r="AU38" i="32"/>
  <c r="AV38" i="32"/>
  <c r="AW38" i="32"/>
  <c r="AX38" i="32"/>
  <c r="AY38" i="32"/>
  <c r="AZ38" i="32"/>
  <c r="AM39" i="32"/>
  <c r="AN39" i="32"/>
  <c r="AO39" i="32"/>
  <c r="AP39" i="32"/>
  <c r="AQ39" i="32"/>
  <c r="AR39" i="32"/>
  <c r="AT39" i="32"/>
  <c r="AU39" i="32"/>
  <c r="AV39" i="32"/>
  <c r="AW39" i="32"/>
  <c r="AX39" i="32"/>
  <c r="AY39" i="32"/>
  <c r="AZ39" i="32"/>
  <c r="AM40" i="32"/>
  <c r="AN40" i="32"/>
  <c r="AO40" i="32"/>
  <c r="AP40" i="32"/>
  <c r="AQ40" i="32"/>
  <c r="AR40" i="32"/>
  <c r="AT40" i="32"/>
  <c r="AU40" i="32"/>
  <c r="AV40" i="32"/>
  <c r="AW40" i="32"/>
  <c r="AX40" i="32"/>
  <c r="AY40" i="32"/>
  <c r="AZ40" i="32"/>
  <c r="AM41" i="32"/>
  <c r="AN41" i="32"/>
  <c r="AO41" i="32"/>
  <c r="AP41" i="32"/>
  <c r="AQ41" i="32"/>
  <c r="AR41" i="32"/>
  <c r="AT41" i="32"/>
  <c r="AU41" i="32"/>
  <c r="AV41" i="32"/>
  <c r="AW41" i="32"/>
  <c r="AX41" i="32"/>
  <c r="AY41" i="32"/>
  <c r="AZ41" i="32"/>
  <c r="AM30" i="32"/>
  <c r="AN30" i="32"/>
  <c r="AO30" i="32"/>
  <c r="AP30" i="32"/>
  <c r="AQ30" i="32"/>
  <c r="AR30" i="32"/>
  <c r="AT30" i="32"/>
  <c r="AU30" i="32"/>
  <c r="AV30" i="32"/>
  <c r="AW30" i="32"/>
  <c r="AX30" i="32"/>
  <c r="AY30" i="32"/>
  <c r="AZ30" i="32"/>
  <c r="CH14" i="32"/>
  <c r="CI14" i="32"/>
  <c r="CJ14" i="32"/>
  <c r="CK14" i="32"/>
  <c r="CL14" i="32"/>
  <c r="CM14" i="32"/>
  <c r="CN14" i="32"/>
  <c r="CO14" i="32"/>
  <c r="CP14" i="32"/>
  <c r="CQ14" i="32"/>
  <c r="CR14" i="32"/>
  <c r="CS14" i="32"/>
  <c r="CT14" i="32"/>
  <c r="CU14" i="32"/>
  <c r="CV14" i="32"/>
  <c r="CH15" i="32"/>
  <c r="CI15" i="32"/>
  <c r="CJ15" i="32"/>
  <c r="CK15" i="32"/>
  <c r="CL15" i="32"/>
  <c r="CM15" i="32"/>
  <c r="CN15" i="32"/>
  <c r="CO15" i="32"/>
  <c r="CP15" i="32"/>
  <c r="CQ15" i="32"/>
  <c r="CR15" i="32"/>
  <c r="CS15" i="32"/>
  <c r="CT15" i="32"/>
  <c r="CU15" i="32"/>
  <c r="CV15" i="32"/>
  <c r="CH16" i="32"/>
  <c r="CI16" i="32"/>
  <c r="CJ16" i="32"/>
  <c r="CK16" i="32"/>
  <c r="CL16" i="32"/>
  <c r="CM16" i="32"/>
  <c r="CN16" i="32"/>
  <c r="CO16" i="32"/>
  <c r="CP16" i="32"/>
  <c r="CQ16" i="32"/>
  <c r="CR16" i="32"/>
  <c r="CS16" i="32"/>
  <c r="CT16" i="32"/>
  <c r="CU16" i="32"/>
  <c r="CV16" i="32"/>
  <c r="CH17" i="32"/>
  <c r="CI17" i="32"/>
  <c r="CJ17" i="32"/>
  <c r="CK17" i="32"/>
  <c r="CL17" i="32"/>
  <c r="CM17" i="32"/>
  <c r="CN17" i="32"/>
  <c r="CO17" i="32"/>
  <c r="CP17" i="32"/>
  <c r="CQ17" i="32"/>
  <c r="CR17" i="32"/>
  <c r="CS17" i="32"/>
  <c r="CT17" i="32"/>
  <c r="CU17" i="32"/>
  <c r="CV17" i="32"/>
  <c r="CH18" i="32"/>
  <c r="CI18" i="32"/>
  <c r="CJ18" i="32"/>
  <c r="CK18" i="32"/>
  <c r="CL18" i="32"/>
  <c r="CM18" i="32"/>
  <c r="CN18" i="32"/>
  <c r="CO18" i="32"/>
  <c r="CP18" i="32"/>
  <c r="CQ18" i="32"/>
  <c r="CR18" i="32"/>
  <c r="CS18" i="32"/>
  <c r="CT18" i="32"/>
  <c r="CU18" i="32"/>
  <c r="CV18" i="32"/>
  <c r="CH19" i="32"/>
  <c r="CI19" i="32"/>
  <c r="CJ19" i="32"/>
  <c r="CK19" i="32"/>
  <c r="CL19" i="32"/>
  <c r="CM19" i="32"/>
  <c r="CN19" i="32"/>
  <c r="CO19" i="32"/>
  <c r="CP19" i="32"/>
  <c r="CQ19" i="32"/>
  <c r="CR19" i="32"/>
  <c r="CS19" i="32"/>
  <c r="CT19" i="32"/>
  <c r="CU19" i="32"/>
  <c r="CV19" i="32"/>
  <c r="CH20" i="32"/>
  <c r="CI20" i="32"/>
  <c r="CJ20" i="32"/>
  <c r="CK20" i="32"/>
  <c r="CL20" i="32"/>
  <c r="CM20" i="32"/>
  <c r="CN20" i="32"/>
  <c r="CO20" i="32"/>
  <c r="CP20" i="32"/>
  <c r="CQ20" i="32"/>
  <c r="CR20" i="32"/>
  <c r="CS20" i="32"/>
  <c r="CT20" i="32"/>
  <c r="CU20" i="32"/>
  <c r="CV20" i="32"/>
  <c r="CH21" i="32"/>
  <c r="CI21" i="32"/>
  <c r="CJ21" i="32"/>
  <c r="CK21" i="32"/>
  <c r="CL21" i="32"/>
  <c r="CM21" i="32"/>
  <c r="CN21" i="32"/>
  <c r="CO21" i="32"/>
  <c r="CP21" i="32"/>
  <c r="CQ21" i="32"/>
  <c r="CR21" i="32"/>
  <c r="CS21" i="32"/>
  <c r="CT21" i="32"/>
  <c r="CU21" i="32"/>
  <c r="CV21" i="32"/>
  <c r="CH22" i="32"/>
  <c r="CI22" i="32"/>
  <c r="CJ22" i="32"/>
  <c r="CK22" i="32"/>
  <c r="CL22" i="32"/>
  <c r="CM22" i="32"/>
  <c r="CN22" i="32"/>
  <c r="CO22" i="32"/>
  <c r="CP22" i="32"/>
  <c r="CQ22" i="32"/>
  <c r="CR22" i="32"/>
  <c r="CS22" i="32"/>
  <c r="CT22" i="32"/>
  <c r="CU22" i="32"/>
  <c r="CV22" i="32"/>
  <c r="CH23" i="32"/>
  <c r="CI23" i="32"/>
  <c r="CJ23" i="32"/>
  <c r="CK23" i="32"/>
  <c r="CL23" i="32"/>
  <c r="CM23" i="32"/>
  <c r="CN23" i="32"/>
  <c r="CO23" i="32"/>
  <c r="CP23" i="32"/>
  <c r="CQ23" i="32"/>
  <c r="CR23" i="32"/>
  <c r="CS23" i="32"/>
  <c r="CT23" i="32"/>
  <c r="CU23" i="32"/>
  <c r="CV23" i="32"/>
  <c r="CH24" i="32"/>
  <c r="CI24" i="32"/>
  <c r="CJ24" i="32"/>
  <c r="CK24" i="32"/>
  <c r="CL24" i="32"/>
  <c r="CM24" i="32"/>
  <c r="CN24" i="32"/>
  <c r="CO24" i="32"/>
  <c r="CP24" i="32"/>
  <c r="CQ24" i="32"/>
  <c r="CR24" i="32"/>
  <c r="CS24" i="32"/>
  <c r="CT24" i="32"/>
  <c r="CU24" i="32"/>
  <c r="CV24" i="32"/>
  <c r="CH25" i="32"/>
  <c r="CI25" i="32"/>
  <c r="CJ25" i="32"/>
  <c r="CK25" i="32"/>
  <c r="CL25" i="32"/>
  <c r="CM25" i="32"/>
  <c r="CN25" i="32"/>
  <c r="CO25" i="32"/>
  <c r="CP25" i="32"/>
  <c r="CQ25" i="32"/>
  <c r="CR25" i="32"/>
  <c r="CS25" i="32"/>
  <c r="CT25" i="32"/>
  <c r="CU25" i="32"/>
  <c r="CV25" i="32"/>
  <c r="CH26" i="32"/>
  <c r="CI26" i="32"/>
  <c r="CJ26" i="32"/>
  <c r="CK26" i="32"/>
  <c r="CL26" i="32"/>
  <c r="CM26" i="32"/>
  <c r="CN26" i="32"/>
  <c r="CO26" i="32"/>
  <c r="CP26" i="32"/>
  <c r="CQ26" i="32"/>
  <c r="CR26" i="32"/>
  <c r="CS26" i="32"/>
  <c r="CT26" i="32"/>
  <c r="CU26" i="32"/>
  <c r="CV26" i="32"/>
  <c r="CH27" i="32"/>
  <c r="CI27" i="32"/>
  <c r="CJ27" i="32"/>
  <c r="CK27" i="32"/>
  <c r="CL27" i="32"/>
  <c r="CM27" i="32"/>
  <c r="CN27" i="32"/>
  <c r="CO27" i="32"/>
  <c r="CP27" i="32"/>
  <c r="CQ27" i="32"/>
  <c r="CR27" i="32"/>
  <c r="CS27" i="32"/>
  <c r="CT27" i="32"/>
  <c r="CU27" i="32"/>
  <c r="CV27" i="32"/>
  <c r="CH28" i="32"/>
  <c r="CI28" i="32"/>
  <c r="CJ28" i="32"/>
  <c r="CK28" i="32"/>
  <c r="CL28" i="32"/>
  <c r="CM28" i="32"/>
  <c r="CN28" i="32"/>
  <c r="CO28" i="32"/>
  <c r="CP28" i="32"/>
  <c r="CQ28" i="32"/>
  <c r="CR28" i="32"/>
  <c r="CS28" i="32"/>
  <c r="CT28" i="32"/>
  <c r="CU28" i="32"/>
  <c r="CV28" i="32"/>
  <c r="CH29" i="32"/>
  <c r="CI29" i="32"/>
  <c r="CJ29" i="32"/>
  <c r="CK29" i="32"/>
  <c r="CL29" i="32"/>
  <c r="CM29" i="32"/>
  <c r="CN29" i="32"/>
  <c r="CO29" i="32"/>
  <c r="CP29" i="32"/>
  <c r="CQ29" i="32"/>
  <c r="CR29" i="32"/>
  <c r="CS29" i="32"/>
  <c r="CT29" i="32"/>
  <c r="CU29" i="32"/>
  <c r="CV29" i="32"/>
  <c r="CH30" i="32"/>
  <c r="CI30" i="32"/>
  <c r="CJ30" i="32"/>
  <c r="CK30" i="32"/>
  <c r="CL30" i="32"/>
  <c r="CM30" i="32"/>
  <c r="CN30" i="32"/>
  <c r="CO30" i="32"/>
  <c r="CP30" i="32"/>
  <c r="CQ30" i="32"/>
  <c r="CR30" i="32"/>
  <c r="CS30" i="32"/>
  <c r="CT30" i="32"/>
  <c r="CU30" i="32"/>
  <c r="CV30" i="32"/>
  <c r="CH31" i="32"/>
  <c r="CI31" i="32"/>
  <c r="CJ31" i="32"/>
  <c r="CK31" i="32"/>
  <c r="CL31" i="32"/>
  <c r="CM31" i="32"/>
  <c r="CN31" i="32"/>
  <c r="CO31" i="32"/>
  <c r="CP31" i="32"/>
  <c r="CQ31" i="32"/>
  <c r="CR31" i="32"/>
  <c r="CS31" i="32"/>
  <c r="CT31" i="32"/>
  <c r="CU31" i="32"/>
  <c r="CV31" i="32"/>
  <c r="CH32" i="32"/>
  <c r="CI32" i="32"/>
  <c r="CJ32" i="32"/>
  <c r="CK32" i="32"/>
  <c r="CL32" i="32"/>
  <c r="CM32" i="32"/>
  <c r="CN32" i="32"/>
  <c r="CO32" i="32"/>
  <c r="CP32" i="32"/>
  <c r="CQ32" i="32"/>
  <c r="CR32" i="32"/>
  <c r="CS32" i="32"/>
  <c r="CT32" i="32"/>
  <c r="CU32" i="32"/>
  <c r="CV32" i="32"/>
  <c r="CH33" i="32"/>
  <c r="CI33" i="32"/>
  <c r="CJ33" i="32"/>
  <c r="CK33" i="32"/>
  <c r="CL33" i="32"/>
  <c r="CM33" i="32"/>
  <c r="CN33" i="32"/>
  <c r="CO33" i="32"/>
  <c r="CP33" i="32"/>
  <c r="CQ33" i="32"/>
  <c r="CR33" i="32"/>
  <c r="CS33" i="32"/>
  <c r="CT33" i="32"/>
  <c r="CU33" i="32"/>
  <c r="CV33" i="32"/>
  <c r="CH34" i="32"/>
  <c r="CI34" i="32"/>
  <c r="CJ34" i="32"/>
  <c r="CK34" i="32"/>
  <c r="CL34" i="32"/>
  <c r="CM34" i="32"/>
  <c r="CN34" i="32"/>
  <c r="CO34" i="32"/>
  <c r="CP34" i="32"/>
  <c r="CQ34" i="32"/>
  <c r="CR34" i="32"/>
  <c r="CS34" i="32"/>
  <c r="CT34" i="32"/>
  <c r="CU34" i="32"/>
  <c r="CV34" i="32"/>
  <c r="CH35" i="32"/>
  <c r="CI35" i="32"/>
  <c r="CJ35" i="32"/>
  <c r="CK35" i="32"/>
  <c r="CL35" i="32"/>
  <c r="CM35" i="32"/>
  <c r="CN35" i="32"/>
  <c r="CO35" i="32"/>
  <c r="CP35" i="32"/>
  <c r="CQ35" i="32"/>
  <c r="CR35" i="32"/>
  <c r="CS35" i="32"/>
  <c r="CT35" i="32"/>
  <c r="CU35" i="32"/>
  <c r="CV35" i="32"/>
  <c r="CH36" i="32"/>
  <c r="CI36" i="32"/>
  <c r="CJ36" i="32"/>
  <c r="CK36" i="32"/>
  <c r="CL36" i="32"/>
  <c r="CM36" i="32"/>
  <c r="CN36" i="32"/>
  <c r="CO36" i="32"/>
  <c r="CP36" i="32"/>
  <c r="CQ36" i="32"/>
  <c r="CR36" i="32"/>
  <c r="CS36" i="32"/>
  <c r="CT36" i="32"/>
  <c r="CU36" i="32"/>
  <c r="CV36" i="32"/>
  <c r="CH37" i="32"/>
  <c r="CI37" i="32"/>
  <c r="CJ37" i="32"/>
  <c r="CK37" i="32"/>
  <c r="CL37" i="32"/>
  <c r="CM37" i="32"/>
  <c r="CN37" i="32"/>
  <c r="CO37" i="32"/>
  <c r="CP37" i="32"/>
  <c r="CQ37" i="32"/>
  <c r="CR37" i="32"/>
  <c r="CS37" i="32"/>
  <c r="CT37" i="32"/>
  <c r="CU37" i="32"/>
  <c r="CV37" i="32"/>
  <c r="CH38" i="32"/>
  <c r="CI38" i="32"/>
  <c r="CJ38" i="32"/>
  <c r="CK38" i="32"/>
  <c r="CL38" i="32"/>
  <c r="CM38" i="32"/>
  <c r="CN38" i="32"/>
  <c r="CO38" i="32"/>
  <c r="CP38" i="32"/>
  <c r="CQ38" i="32"/>
  <c r="CR38" i="32"/>
  <c r="CS38" i="32"/>
  <c r="CT38" i="32"/>
  <c r="CU38" i="32"/>
  <c r="CV38" i="32"/>
  <c r="CH39" i="32"/>
  <c r="CI39" i="32"/>
  <c r="CJ39" i="32"/>
  <c r="CK39" i="32"/>
  <c r="CL39" i="32"/>
  <c r="CM39" i="32"/>
  <c r="CN39" i="32"/>
  <c r="CO39" i="32"/>
  <c r="CP39" i="32"/>
  <c r="CQ39" i="32"/>
  <c r="CR39" i="32"/>
  <c r="CS39" i="32"/>
  <c r="CT39" i="32"/>
  <c r="CU39" i="32"/>
  <c r="CV39" i="32"/>
  <c r="CH40" i="32"/>
  <c r="CI40" i="32"/>
  <c r="CJ40" i="32"/>
  <c r="CK40" i="32"/>
  <c r="CL40" i="32"/>
  <c r="CM40" i="32"/>
  <c r="CN40" i="32"/>
  <c r="CO40" i="32"/>
  <c r="CP40" i="32"/>
  <c r="CQ40" i="32"/>
  <c r="CR40" i="32"/>
  <c r="CS40" i="32"/>
  <c r="CT40" i="32"/>
  <c r="CU40" i="32"/>
  <c r="CV40" i="32"/>
  <c r="CH41" i="32"/>
  <c r="CI41" i="32"/>
  <c r="CJ41" i="32"/>
  <c r="CK41" i="32"/>
  <c r="CL41" i="32"/>
  <c r="CM41" i="32"/>
  <c r="CN41" i="32"/>
  <c r="CO41" i="32"/>
  <c r="CP41" i="32"/>
  <c r="CQ41" i="32"/>
  <c r="CR41" i="32"/>
  <c r="CS41" i="32"/>
  <c r="CT41" i="32"/>
  <c r="CU41" i="32"/>
  <c r="CV41" i="32"/>
  <c r="CH42" i="32"/>
  <c r="CI42" i="32"/>
  <c r="CJ42" i="32"/>
  <c r="CK42" i="32"/>
  <c r="CL42" i="32"/>
  <c r="CM42" i="32"/>
  <c r="CN42" i="32"/>
  <c r="CO42" i="32"/>
  <c r="CP42" i="32"/>
  <c r="CQ42" i="32"/>
  <c r="CR42" i="32"/>
  <c r="CS42" i="32"/>
  <c r="CT42" i="32"/>
  <c r="CU42" i="32"/>
  <c r="CV42" i="32"/>
  <c r="CE14" i="32"/>
  <c r="CF14" i="32"/>
  <c r="CE15" i="32"/>
  <c r="CF15" i="32"/>
  <c r="CE16" i="32"/>
  <c r="CF16" i="32"/>
  <c r="CE17" i="32"/>
  <c r="CF17" i="32"/>
  <c r="CE18" i="32"/>
  <c r="CF18" i="32"/>
  <c r="CE19" i="32"/>
  <c r="CF19" i="32"/>
  <c r="CE20" i="32"/>
  <c r="CF20" i="32"/>
  <c r="CE21" i="32"/>
  <c r="CF21" i="32"/>
  <c r="CE22" i="32"/>
  <c r="CF22" i="32"/>
  <c r="CE23" i="32"/>
  <c r="CF23" i="32"/>
  <c r="CE24" i="32"/>
  <c r="CF24" i="32"/>
  <c r="CE25" i="32"/>
  <c r="CF25" i="32"/>
  <c r="CE26" i="32"/>
  <c r="CF26" i="32"/>
  <c r="CE27" i="32"/>
  <c r="CF27" i="32"/>
  <c r="CE28" i="32"/>
  <c r="CF28" i="32"/>
  <c r="CE29" i="32"/>
  <c r="CF29" i="32"/>
  <c r="CE30" i="32"/>
  <c r="CF30" i="32"/>
  <c r="CE31" i="32"/>
  <c r="CF31" i="32"/>
  <c r="CE32" i="32"/>
  <c r="CF32" i="32"/>
  <c r="CE33" i="32"/>
  <c r="CF33" i="32"/>
  <c r="CE34" i="32"/>
  <c r="CF34" i="32"/>
  <c r="CE35" i="32"/>
  <c r="CF35" i="32"/>
  <c r="CE36" i="32"/>
  <c r="CF36" i="32"/>
  <c r="CE37" i="32"/>
  <c r="CF37" i="32"/>
  <c r="CE38" i="32"/>
  <c r="CF38" i="32"/>
  <c r="CE39" i="32"/>
  <c r="CF39" i="32"/>
  <c r="CE40" i="32"/>
  <c r="CF40" i="32"/>
  <c r="CE41" i="32"/>
  <c r="CF41" i="32"/>
  <c r="CE42" i="32"/>
  <c r="CF42" i="32"/>
  <c r="BV14" i="32"/>
  <c r="BW14" i="32"/>
  <c r="BX14" i="32"/>
  <c r="BY14" i="32"/>
  <c r="BZ14" i="32"/>
  <c r="CA14" i="32"/>
  <c r="CB14" i="32"/>
  <c r="CC14" i="32"/>
  <c r="BV15" i="32"/>
  <c r="BW15" i="32"/>
  <c r="BX15" i="32"/>
  <c r="BY15" i="32"/>
  <c r="BZ15" i="32"/>
  <c r="CA15" i="32"/>
  <c r="CB15" i="32"/>
  <c r="CC15" i="32"/>
  <c r="BV16" i="32"/>
  <c r="BW16" i="32"/>
  <c r="BX16" i="32"/>
  <c r="BY16" i="32"/>
  <c r="BZ16" i="32"/>
  <c r="CA16" i="32"/>
  <c r="CB16" i="32"/>
  <c r="CC16" i="32"/>
  <c r="BV17" i="32"/>
  <c r="BW17" i="32"/>
  <c r="BX17" i="32"/>
  <c r="BY17" i="32"/>
  <c r="BZ17" i="32"/>
  <c r="CA17" i="32"/>
  <c r="CB17" i="32"/>
  <c r="CC17" i="32"/>
  <c r="BV18" i="32"/>
  <c r="BW18" i="32"/>
  <c r="BX18" i="32"/>
  <c r="BY18" i="32"/>
  <c r="BZ18" i="32"/>
  <c r="CA18" i="32"/>
  <c r="CB18" i="32"/>
  <c r="CC18" i="32"/>
  <c r="BV19" i="32"/>
  <c r="BW19" i="32"/>
  <c r="BX19" i="32"/>
  <c r="BY19" i="32"/>
  <c r="BZ19" i="32"/>
  <c r="CA19" i="32"/>
  <c r="CB19" i="32"/>
  <c r="CC19" i="32"/>
  <c r="BV20" i="32"/>
  <c r="BW20" i="32"/>
  <c r="BX20" i="32"/>
  <c r="BY20" i="32"/>
  <c r="BZ20" i="32"/>
  <c r="CA20" i="32"/>
  <c r="CB20" i="32"/>
  <c r="CC20" i="32"/>
  <c r="BV21" i="32"/>
  <c r="BW21" i="32"/>
  <c r="BX21" i="32"/>
  <c r="BY21" i="32"/>
  <c r="BZ21" i="32"/>
  <c r="CA21" i="32"/>
  <c r="CB21" i="32"/>
  <c r="CC21" i="32"/>
  <c r="BV22" i="32"/>
  <c r="BW22" i="32"/>
  <c r="BX22" i="32"/>
  <c r="BY22" i="32"/>
  <c r="BZ22" i="32"/>
  <c r="CA22" i="32"/>
  <c r="CB22" i="32"/>
  <c r="CC22" i="32"/>
  <c r="BV23" i="32"/>
  <c r="BW23" i="32"/>
  <c r="BX23" i="32"/>
  <c r="BY23" i="32"/>
  <c r="BZ23" i="32"/>
  <c r="CA23" i="32"/>
  <c r="CB23" i="32"/>
  <c r="CC23" i="32"/>
  <c r="BV24" i="32"/>
  <c r="BW24" i="32"/>
  <c r="BX24" i="32"/>
  <c r="BY24" i="32"/>
  <c r="BZ24" i="32"/>
  <c r="CA24" i="32"/>
  <c r="CB24" i="32"/>
  <c r="CC24" i="32"/>
  <c r="BV25" i="32"/>
  <c r="BW25" i="32"/>
  <c r="BX25" i="32"/>
  <c r="BY25" i="32"/>
  <c r="BZ25" i="32"/>
  <c r="CA25" i="32"/>
  <c r="CB25" i="32"/>
  <c r="CC25" i="32"/>
  <c r="BV26" i="32"/>
  <c r="BW26" i="32"/>
  <c r="BX26" i="32"/>
  <c r="BY26" i="32"/>
  <c r="BZ26" i="32"/>
  <c r="CA26" i="32"/>
  <c r="CB26" i="32"/>
  <c r="CC26" i="32"/>
  <c r="BV27" i="32"/>
  <c r="BW27" i="32"/>
  <c r="BX27" i="32"/>
  <c r="BY27" i="32"/>
  <c r="BZ27" i="32"/>
  <c r="CA27" i="32"/>
  <c r="CB27" i="32"/>
  <c r="CC27" i="32"/>
  <c r="BV28" i="32"/>
  <c r="BW28" i="32"/>
  <c r="BX28" i="32"/>
  <c r="BY28" i="32"/>
  <c r="BZ28" i="32"/>
  <c r="CA28" i="32"/>
  <c r="CB28" i="32"/>
  <c r="CC28" i="32"/>
  <c r="BV29" i="32"/>
  <c r="BW29" i="32"/>
  <c r="BX29" i="32"/>
  <c r="BY29" i="32"/>
  <c r="BZ29" i="32"/>
  <c r="CA29" i="32"/>
  <c r="CB29" i="32"/>
  <c r="CC29" i="32"/>
  <c r="BV30" i="32"/>
  <c r="BW30" i="32"/>
  <c r="BX30" i="32"/>
  <c r="BY30" i="32"/>
  <c r="BZ30" i="32"/>
  <c r="CA30" i="32"/>
  <c r="CB30" i="32"/>
  <c r="CC30" i="32"/>
  <c r="BV31" i="32"/>
  <c r="BW31" i="32"/>
  <c r="BX31" i="32"/>
  <c r="BY31" i="32"/>
  <c r="BZ31" i="32"/>
  <c r="CA31" i="32"/>
  <c r="CB31" i="32"/>
  <c r="CC31" i="32"/>
  <c r="BV32" i="32"/>
  <c r="BW32" i="32"/>
  <c r="BX32" i="32"/>
  <c r="BY32" i="32"/>
  <c r="BZ32" i="32"/>
  <c r="CA32" i="32"/>
  <c r="CB32" i="32"/>
  <c r="CC32" i="32"/>
  <c r="BV33" i="32"/>
  <c r="BW33" i="32"/>
  <c r="BX33" i="32"/>
  <c r="BY33" i="32"/>
  <c r="BZ33" i="32"/>
  <c r="CA33" i="32"/>
  <c r="CB33" i="32"/>
  <c r="CC33" i="32"/>
  <c r="BV34" i="32"/>
  <c r="BW34" i="32"/>
  <c r="BX34" i="32"/>
  <c r="BY34" i="32"/>
  <c r="BZ34" i="32"/>
  <c r="CA34" i="32"/>
  <c r="CB34" i="32"/>
  <c r="CC34" i="32"/>
  <c r="BV35" i="32"/>
  <c r="BW35" i="32"/>
  <c r="BX35" i="32"/>
  <c r="BY35" i="32"/>
  <c r="BZ35" i="32"/>
  <c r="CA35" i="32"/>
  <c r="CB35" i="32"/>
  <c r="CC35" i="32"/>
  <c r="BV36" i="32"/>
  <c r="BW36" i="32"/>
  <c r="BX36" i="32"/>
  <c r="BY36" i="32"/>
  <c r="BZ36" i="32"/>
  <c r="CA36" i="32"/>
  <c r="CB36" i="32"/>
  <c r="CC36" i="32"/>
  <c r="BV37" i="32"/>
  <c r="BW37" i="32"/>
  <c r="BX37" i="32"/>
  <c r="BY37" i="32"/>
  <c r="BZ37" i="32"/>
  <c r="CA37" i="32"/>
  <c r="CB37" i="32"/>
  <c r="CC37" i="32"/>
  <c r="BV38" i="32"/>
  <c r="BW38" i="32"/>
  <c r="BX38" i="32"/>
  <c r="BY38" i="32"/>
  <c r="BZ38" i="32"/>
  <c r="CA38" i="32"/>
  <c r="CB38" i="32"/>
  <c r="CC38" i="32"/>
  <c r="BV39" i="32"/>
  <c r="BW39" i="32"/>
  <c r="BX39" i="32"/>
  <c r="BY39" i="32"/>
  <c r="BZ39" i="32"/>
  <c r="CA39" i="32"/>
  <c r="CB39" i="32"/>
  <c r="CC39" i="32"/>
  <c r="BV40" i="32"/>
  <c r="BW40" i="32"/>
  <c r="BX40" i="32"/>
  <c r="BY40" i="32"/>
  <c r="BZ40" i="32"/>
  <c r="CA40" i="32"/>
  <c r="CB40" i="32"/>
  <c r="CC40" i="32"/>
  <c r="BV41" i="32"/>
  <c r="BW41" i="32"/>
  <c r="BX41" i="32"/>
  <c r="BY41" i="32"/>
  <c r="BZ41" i="32"/>
  <c r="CA41" i="32"/>
  <c r="CB41" i="32"/>
  <c r="CC41" i="32"/>
  <c r="BV42" i="32"/>
  <c r="BW42" i="32"/>
  <c r="BX42" i="32"/>
  <c r="BY42" i="32"/>
  <c r="BZ42" i="32"/>
  <c r="CA42" i="32"/>
  <c r="CB42" i="32"/>
  <c r="CC42" i="32"/>
  <c r="CV13" i="32"/>
  <c r="CU13" i="32"/>
  <c r="CT13" i="32"/>
  <c r="CS13" i="32"/>
  <c r="CR13" i="32"/>
  <c r="CQ13" i="32"/>
  <c r="CP13" i="32"/>
  <c r="CO13" i="32"/>
  <c r="CN13" i="32"/>
  <c r="CL13" i="32"/>
  <c r="CM13" i="32"/>
  <c r="CK13" i="32"/>
  <c r="CJ13" i="32"/>
  <c r="CI13" i="32"/>
  <c r="CH13" i="32"/>
  <c r="CF13" i="32"/>
  <c r="CC13" i="32"/>
  <c r="CB13" i="32"/>
  <c r="BZ13" i="32"/>
  <c r="BY13" i="32"/>
  <c r="BX13" i="32"/>
  <c r="BW13" i="32"/>
  <c r="CA13" i="32"/>
  <c r="E5572" i="28"/>
  <c r="E5566" i="28"/>
  <c r="E5567" i="28"/>
  <c r="E5568" i="28"/>
  <c r="E5569" i="28"/>
  <c r="E5574" i="28"/>
  <c r="E5570" i="28"/>
  <c r="E5575" i="28"/>
  <c r="E5571" i="28"/>
  <c r="E5576" i="28"/>
  <c r="E5573" i="28"/>
  <c r="X48" i="2" l="1"/>
  <c r="Y48" i="2"/>
  <c r="BV9" i="32"/>
  <c r="B5" i="34"/>
  <c r="C5" i="34"/>
  <c r="D5" i="34"/>
  <c r="E5" i="34"/>
  <c r="F5" i="34"/>
  <c r="G5" i="34"/>
  <c r="I5" i="34"/>
  <c r="J5" i="34"/>
  <c r="K5" i="34"/>
  <c r="L5" i="34"/>
  <c r="M5" i="34"/>
  <c r="N5" i="34"/>
  <c r="O5" i="34"/>
  <c r="B6" i="34"/>
  <c r="C6" i="34"/>
  <c r="D6" i="34"/>
  <c r="E6" i="34"/>
  <c r="F6" i="34"/>
  <c r="G6" i="34"/>
  <c r="I6" i="34"/>
  <c r="J6" i="34"/>
  <c r="K6" i="34"/>
  <c r="L6" i="34"/>
  <c r="M6" i="34"/>
  <c r="N6" i="34"/>
  <c r="O6" i="34"/>
  <c r="B7" i="34"/>
  <c r="C7" i="34"/>
  <c r="D7" i="34"/>
  <c r="E7" i="34"/>
  <c r="F7" i="34"/>
  <c r="G7" i="34"/>
  <c r="I7" i="34"/>
  <c r="J7" i="34"/>
  <c r="K7" i="34"/>
  <c r="L7" i="34"/>
  <c r="M7" i="34"/>
  <c r="N7" i="34"/>
  <c r="O7" i="34"/>
  <c r="B8" i="34"/>
  <c r="C8" i="34"/>
  <c r="D8" i="34"/>
  <c r="E8" i="34"/>
  <c r="F8" i="34"/>
  <c r="G8" i="34"/>
  <c r="I8" i="34"/>
  <c r="J8" i="34"/>
  <c r="K8" i="34"/>
  <c r="L8" i="34"/>
  <c r="M8" i="34"/>
  <c r="N8" i="34"/>
  <c r="O8" i="34"/>
  <c r="B9" i="34"/>
  <c r="C9" i="34"/>
  <c r="D9" i="34"/>
  <c r="E9" i="34"/>
  <c r="F9" i="34"/>
  <c r="G9" i="34"/>
  <c r="I9" i="34"/>
  <c r="J9" i="34"/>
  <c r="K9" i="34"/>
  <c r="L9" i="34"/>
  <c r="M9" i="34"/>
  <c r="N9" i="34"/>
  <c r="O9" i="34"/>
  <c r="C10" i="34"/>
  <c r="D10" i="34"/>
  <c r="E10" i="34"/>
  <c r="F10" i="34"/>
  <c r="G10" i="34"/>
  <c r="I10" i="34"/>
  <c r="J10" i="34"/>
  <c r="K10" i="34"/>
  <c r="L10" i="34"/>
  <c r="M10" i="34"/>
  <c r="N10" i="34"/>
  <c r="O10" i="34"/>
  <c r="C11" i="34"/>
  <c r="D11" i="34"/>
  <c r="E11" i="34"/>
  <c r="F11" i="34"/>
  <c r="G11" i="34"/>
  <c r="I11" i="34"/>
  <c r="J11" i="34"/>
  <c r="K11" i="34"/>
  <c r="L11" i="34"/>
  <c r="M11" i="34"/>
  <c r="N11" i="34"/>
  <c r="O11" i="34"/>
  <c r="B12" i="34"/>
  <c r="C12" i="34"/>
  <c r="D12" i="34"/>
  <c r="E12" i="34"/>
  <c r="F12" i="34"/>
  <c r="G12" i="34"/>
  <c r="I12" i="34"/>
  <c r="J12" i="34"/>
  <c r="K12" i="34"/>
  <c r="L12" i="34"/>
  <c r="M12" i="34"/>
  <c r="N12" i="34"/>
  <c r="O12" i="34"/>
  <c r="C13" i="34"/>
  <c r="D13" i="34"/>
  <c r="E13" i="34"/>
  <c r="F13" i="34"/>
  <c r="G13" i="34"/>
  <c r="I13" i="34"/>
  <c r="J13" i="34"/>
  <c r="K13" i="34"/>
  <c r="L13" i="34"/>
  <c r="M13" i="34"/>
  <c r="N13" i="34"/>
  <c r="O13" i="34"/>
  <c r="C14" i="34"/>
  <c r="D14" i="34"/>
  <c r="E14" i="34"/>
  <c r="F14" i="34"/>
  <c r="G14" i="34"/>
  <c r="I14" i="34"/>
  <c r="J14" i="34"/>
  <c r="K14" i="34"/>
  <c r="L14" i="34"/>
  <c r="M14" i="34"/>
  <c r="N14" i="34"/>
  <c r="O14" i="34"/>
  <c r="C15" i="34"/>
  <c r="D15" i="34"/>
  <c r="E15" i="34"/>
  <c r="F15" i="34"/>
  <c r="G15" i="34"/>
  <c r="I15" i="34"/>
  <c r="J15" i="34"/>
  <c r="K15" i="34"/>
  <c r="L15" i="34"/>
  <c r="M15" i="34"/>
  <c r="N15" i="34"/>
  <c r="O15" i="34"/>
  <c r="C16" i="34"/>
  <c r="D16" i="34"/>
  <c r="E16" i="34"/>
  <c r="F16" i="34"/>
  <c r="G16" i="34"/>
  <c r="I16" i="34"/>
  <c r="J16" i="34"/>
  <c r="K16" i="34"/>
  <c r="L16" i="34"/>
  <c r="M16" i="34"/>
  <c r="N16" i="34"/>
  <c r="O16" i="34"/>
  <c r="B17" i="34"/>
  <c r="C17" i="34"/>
  <c r="D17" i="34"/>
  <c r="E17" i="34"/>
  <c r="F17" i="34"/>
  <c r="G17" i="34"/>
  <c r="I17" i="34"/>
  <c r="J17" i="34"/>
  <c r="K17" i="34"/>
  <c r="L17" i="34"/>
  <c r="M17" i="34"/>
  <c r="N17" i="34"/>
  <c r="O17" i="34"/>
  <c r="B18" i="34"/>
  <c r="C18" i="34"/>
  <c r="D18" i="34"/>
  <c r="E18" i="34"/>
  <c r="F18" i="34"/>
  <c r="G18" i="34"/>
  <c r="I18" i="34"/>
  <c r="J18" i="34"/>
  <c r="K18" i="34"/>
  <c r="L18" i="34"/>
  <c r="M18" i="34"/>
  <c r="N18" i="34"/>
  <c r="O18" i="34"/>
  <c r="C22" i="33"/>
  <c r="B19" i="34" s="1"/>
  <c r="D22" i="33"/>
  <c r="C19" i="34" s="1"/>
  <c r="E22" i="33"/>
  <c r="D19" i="34" s="1"/>
  <c r="F22" i="33"/>
  <c r="E19" i="34" s="1"/>
  <c r="G22" i="33"/>
  <c r="F19" i="34" s="1"/>
  <c r="H22" i="33"/>
  <c r="G19" i="34" s="1"/>
  <c r="J22" i="33"/>
  <c r="I19" i="34" s="1"/>
  <c r="K22" i="33"/>
  <c r="J19" i="34" s="1"/>
  <c r="L22" i="33"/>
  <c r="K19" i="34" s="1"/>
  <c r="M22" i="33"/>
  <c r="L19" i="34" s="1"/>
  <c r="N22" i="33"/>
  <c r="M19" i="34" s="1"/>
  <c r="O22" i="33"/>
  <c r="N19" i="34" s="1"/>
  <c r="P22" i="33"/>
  <c r="O19" i="34" s="1"/>
  <c r="B20" i="34"/>
  <c r="C20" i="34"/>
  <c r="D20" i="34"/>
  <c r="F20" i="34"/>
  <c r="G20" i="34"/>
  <c r="I20" i="34"/>
  <c r="J20" i="34"/>
  <c r="K20" i="34"/>
  <c r="L20" i="34"/>
  <c r="M20" i="34"/>
  <c r="N20" i="34"/>
  <c r="O20" i="34"/>
  <c r="B21" i="34"/>
  <c r="C21" i="34"/>
  <c r="D21" i="34"/>
  <c r="E21" i="34"/>
  <c r="F21" i="34"/>
  <c r="G21" i="34"/>
  <c r="I21" i="34"/>
  <c r="J21" i="34"/>
  <c r="K21" i="34"/>
  <c r="L21" i="34"/>
  <c r="M21" i="34"/>
  <c r="N21" i="34"/>
  <c r="O21" i="34"/>
  <c r="B22" i="34"/>
  <c r="C22" i="34"/>
  <c r="D22" i="34"/>
  <c r="E22" i="34"/>
  <c r="F22" i="34"/>
  <c r="G22" i="34"/>
  <c r="I22" i="34"/>
  <c r="J22" i="34"/>
  <c r="K22" i="34"/>
  <c r="L22" i="34"/>
  <c r="M22" i="34"/>
  <c r="N22" i="34"/>
  <c r="O22" i="34"/>
  <c r="B23" i="34"/>
  <c r="C23" i="34"/>
  <c r="D23" i="34"/>
  <c r="E23" i="34"/>
  <c r="F23" i="34"/>
  <c r="G23" i="34"/>
  <c r="I23" i="34"/>
  <c r="J23" i="34"/>
  <c r="K23" i="34"/>
  <c r="L23" i="34"/>
  <c r="M23" i="34"/>
  <c r="N23" i="34"/>
  <c r="O23" i="34"/>
  <c r="B24" i="34"/>
  <c r="C24" i="34"/>
  <c r="D24" i="34"/>
  <c r="E24" i="34"/>
  <c r="F24" i="34"/>
  <c r="G24" i="34"/>
  <c r="I24" i="34"/>
  <c r="J24" i="34"/>
  <c r="K24" i="34"/>
  <c r="L24" i="34"/>
  <c r="M24" i="34"/>
  <c r="N24" i="34"/>
  <c r="O24" i="34"/>
  <c r="B25" i="34"/>
  <c r="C25" i="34"/>
  <c r="D25" i="34"/>
  <c r="E25" i="34"/>
  <c r="F25" i="34"/>
  <c r="G25" i="34"/>
  <c r="I25" i="34"/>
  <c r="J25" i="34"/>
  <c r="K25" i="34"/>
  <c r="L25" i="34"/>
  <c r="M25" i="34"/>
  <c r="N25" i="34"/>
  <c r="O25" i="34"/>
  <c r="B26" i="34"/>
  <c r="C26" i="34"/>
  <c r="D26" i="34"/>
  <c r="E26" i="34"/>
  <c r="F26" i="34"/>
  <c r="G26" i="34"/>
  <c r="I26" i="34"/>
  <c r="J26" i="34"/>
  <c r="K26" i="34"/>
  <c r="L26" i="34"/>
  <c r="M26" i="34"/>
  <c r="N26" i="34"/>
  <c r="O26" i="34"/>
  <c r="B27" i="34"/>
  <c r="C27" i="34"/>
  <c r="D27" i="34"/>
  <c r="E27" i="34"/>
  <c r="F27" i="34"/>
  <c r="G27" i="34"/>
  <c r="I27" i="34"/>
  <c r="J27" i="34"/>
  <c r="K27" i="34"/>
  <c r="L27" i="34"/>
  <c r="M27" i="34"/>
  <c r="N27" i="34"/>
  <c r="O27" i="34"/>
  <c r="B28" i="34"/>
  <c r="C28" i="34"/>
  <c r="D28" i="34"/>
  <c r="E28" i="34"/>
  <c r="F28" i="34"/>
  <c r="G28" i="34"/>
  <c r="I28" i="34"/>
  <c r="J28" i="34"/>
  <c r="K28" i="34"/>
  <c r="L28" i="34"/>
  <c r="M28" i="34"/>
  <c r="N28" i="34"/>
  <c r="O28" i="34"/>
  <c r="B29" i="34"/>
  <c r="C29" i="34"/>
  <c r="D29" i="34"/>
  <c r="E29" i="34"/>
  <c r="F29" i="34"/>
  <c r="G29" i="34"/>
  <c r="I29" i="34"/>
  <c r="J29" i="34"/>
  <c r="K29" i="34"/>
  <c r="L29" i="34"/>
  <c r="M29" i="34"/>
  <c r="N29" i="34"/>
  <c r="O29" i="34"/>
  <c r="B30" i="34"/>
  <c r="C30" i="34"/>
  <c r="D30" i="34"/>
  <c r="E30" i="34"/>
  <c r="F30" i="34"/>
  <c r="G30" i="34"/>
  <c r="I30" i="34"/>
  <c r="J30" i="34"/>
  <c r="K30" i="34"/>
  <c r="L30" i="34"/>
  <c r="M30" i="34"/>
  <c r="N30" i="34"/>
  <c r="O30" i="34"/>
  <c r="B31" i="34"/>
  <c r="C31" i="34"/>
  <c r="D31" i="34"/>
  <c r="E31" i="34"/>
  <c r="F31" i="34"/>
  <c r="G31" i="34"/>
  <c r="I31" i="34"/>
  <c r="J31" i="34"/>
  <c r="K31" i="34"/>
  <c r="L31" i="34"/>
  <c r="M31" i="34"/>
  <c r="N31" i="34"/>
  <c r="O31" i="34"/>
  <c r="D4" i="34"/>
  <c r="E4" i="34"/>
  <c r="F4" i="34"/>
  <c r="G4" i="34"/>
  <c r="I4" i="34"/>
  <c r="J4" i="34"/>
  <c r="K4" i="34"/>
  <c r="L4" i="34"/>
  <c r="M4" i="34"/>
  <c r="N4" i="34"/>
  <c r="O4" i="34"/>
  <c r="P3" i="33"/>
  <c r="M1" i="34" s="1"/>
  <c r="A5189" i="28"/>
  <c r="B5189" i="28"/>
  <c r="A5190" i="28"/>
  <c r="B5190" i="28"/>
  <c r="A5191" i="28"/>
  <c r="B5191" i="28"/>
  <c r="A5192" i="28"/>
  <c r="B5192" i="28"/>
  <c r="A5193" i="28"/>
  <c r="B5193" i="28"/>
  <c r="A5194" i="28"/>
  <c r="B5194" i="28"/>
  <c r="A5195" i="28"/>
  <c r="B5195" i="28"/>
  <c r="A5196" i="28"/>
  <c r="B5196" i="28"/>
  <c r="A5197" i="28"/>
  <c r="B5197" i="28"/>
  <c r="A5198" i="28"/>
  <c r="B5198" i="28"/>
  <c r="A5199" i="28"/>
  <c r="B5199" i="28"/>
  <c r="A5200" i="28"/>
  <c r="B5200" i="28"/>
  <c r="A5201" i="28"/>
  <c r="B5201" i="28"/>
  <c r="A5202" i="28"/>
  <c r="B5202" i="28"/>
  <c r="A5203" i="28"/>
  <c r="B5203" i="28"/>
  <c r="A5204" i="28"/>
  <c r="B5204" i="28"/>
  <c r="A5205" i="28"/>
  <c r="B5205" i="28"/>
  <c r="A5206" i="28"/>
  <c r="B5206" i="28"/>
  <c r="A5207" i="28"/>
  <c r="B5207" i="28"/>
  <c r="A5208" i="28"/>
  <c r="B5208" i="28"/>
  <c r="A5209" i="28"/>
  <c r="B5209" i="28"/>
  <c r="A5210" i="28"/>
  <c r="B5210" i="28"/>
  <c r="A5211" i="28"/>
  <c r="B5211" i="28"/>
  <c r="A5212" i="28"/>
  <c r="B5212" i="28"/>
  <c r="A5213" i="28"/>
  <c r="B5213" i="28"/>
  <c r="A5214" i="28"/>
  <c r="B5214" i="28"/>
  <c r="A5215" i="28"/>
  <c r="B5215" i="28"/>
  <c r="A5216" i="28"/>
  <c r="B5216" i="28"/>
  <c r="A5217" i="28"/>
  <c r="B5217" i="28"/>
  <c r="A5218" i="28"/>
  <c r="B5218" i="28"/>
  <c r="A5219" i="28"/>
  <c r="B5219" i="28"/>
  <c r="A5220" i="28"/>
  <c r="B5220" i="28"/>
  <c r="A5221" i="28"/>
  <c r="B5221" i="28"/>
  <c r="A5222" i="28"/>
  <c r="B5222" i="28"/>
  <c r="A5223" i="28"/>
  <c r="B5223" i="28"/>
  <c r="A5224" i="28"/>
  <c r="B5224" i="28"/>
  <c r="A5225" i="28"/>
  <c r="B5225" i="28"/>
  <c r="A5226" i="28"/>
  <c r="B5226" i="28"/>
  <c r="A5227" i="28"/>
  <c r="B5227" i="28"/>
  <c r="A5228" i="28"/>
  <c r="B5228" i="28"/>
  <c r="A5229" i="28"/>
  <c r="B5229" i="28"/>
  <c r="A5230" i="28"/>
  <c r="B5230" i="28"/>
  <c r="A5231" i="28"/>
  <c r="B5231" i="28"/>
  <c r="A5232" i="28"/>
  <c r="B5232" i="28"/>
  <c r="A5233" i="28"/>
  <c r="B5233" i="28"/>
  <c r="A5234" i="28"/>
  <c r="B5234" i="28"/>
  <c r="A5235" i="28"/>
  <c r="B5235" i="28"/>
  <c r="A5236" i="28"/>
  <c r="B5236" i="28"/>
  <c r="A5237" i="28"/>
  <c r="B5237" i="28"/>
  <c r="A5238" i="28"/>
  <c r="B5238" i="28"/>
  <c r="A5239" i="28"/>
  <c r="B5239" i="28"/>
  <c r="A5240" i="28"/>
  <c r="B5240" i="28"/>
  <c r="A5241" i="28"/>
  <c r="B5241" i="28"/>
  <c r="A5242" i="28"/>
  <c r="B5242" i="28"/>
  <c r="A5243" i="28"/>
  <c r="B5243" i="28"/>
  <c r="A5244" i="28"/>
  <c r="B5244" i="28"/>
  <c r="A5245" i="28"/>
  <c r="B5245" i="28"/>
  <c r="A5246" i="28"/>
  <c r="B5246" i="28"/>
  <c r="A5247" i="28"/>
  <c r="B5247" i="28"/>
  <c r="A5248" i="28"/>
  <c r="B5248" i="28"/>
  <c r="A5249" i="28"/>
  <c r="B5249" i="28"/>
  <c r="A5250" i="28"/>
  <c r="B5250" i="28"/>
  <c r="A5251" i="28"/>
  <c r="B5251" i="28"/>
  <c r="A5252" i="28"/>
  <c r="B5252" i="28"/>
  <c r="A5253" i="28"/>
  <c r="B5253" i="28"/>
  <c r="A5254" i="28"/>
  <c r="B5254" i="28"/>
  <c r="A5255" i="28"/>
  <c r="B5255" i="28"/>
  <c r="A5256" i="28"/>
  <c r="B5256" i="28"/>
  <c r="A5257" i="28"/>
  <c r="B5257" i="28"/>
  <c r="A5258" i="28"/>
  <c r="B5258" i="28"/>
  <c r="A5259" i="28"/>
  <c r="B5259" i="28"/>
  <c r="A5260" i="28"/>
  <c r="B5260" i="28"/>
  <c r="A5261" i="28"/>
  <c r="B5261" i="28"/>
  <c r="A5262" i="28"/>
  <c r="B5262" i="28"/>
  <c r="A5263" i="28"/>
  <c r="B5263" i="28"/>
  <c r="A5264" i="28"/>
  <c r="B5264" i="28"/>
  <c r="A5265" i="28"/>
  <c r="B5265" i="28"/>
  <c r="A5266" i="28"/>
  <c r="B5266" i="28"/>
  <c r="A5267" i="28"/>
  <c r="B5267" i="28"/>
  <c r="A5268" i="28"/>
  <c r="B5268" i="28"/>
  <c r="A5269" i="28"/>
  <c r="B5269" i="28"/>
  <c r="A5270" i="28"/>
  <c r="B5270" i="28"/>
  <c r="A5271" i="28"/>
  <c r="B5271" i="28"/>
  <c r="A5272" i="28"/>
  <c r="B5272" i="28"/>
  <c r="A5273" i="28"/>
  <c r="B5273" i="28"/>
  <c r="A5274" i="28"/>
  <c r="B5274" i="28"/>
  <c r="A5275" i="28"/>
  <c r="B5275" i="28"/>
  <c r="A5276" i="28"/>
  <c r="B5276" i="28"/>
  <c r="A5277" i="28"/>
  <c r="B5277" i="28"/>
  <c r="A5278" i="28"/>
  <c r="B5278" i="28"/>
  <c r="A5279" i="28"/>
  <c r="B5279" i="28"/>
  <c r="A5280" i="28"/>
  <c r="B5280" i="28"/>
  <c r="A5281" i="28"/>
  <c r="B5281" i="28"/>
  <c r="A5282" i="28"/>
  <c r="B5282" i="28"/>
  <c r="A5283" i="28"/>
  <c r="B5283" i="28"/>
  <c r="A5284" i="28"/>
  <c r="B5284" i="28"/>
  <c r="A5285" i="28"/>
  <c r="B5285" i="28"/>
  <c r="A5286" i="28"/>
  <c r="B5286" i="28"/>
  <c r="A5287" i="28"/>
  <c r="B5287" i="28"/>
  <c r="A5288" i="28"/>
  <c r="B5288" i="28"/>
  <c r="A5289" i="28"/>
  <c r="B5289" i="28"/>
  <c r="A5290" i="28"/>
  <c r="B5290" i="28"/>
  <c r="A5291" i="28"/>
  <c r="B5291" i="28"/>
  <c r="A5292" i="28"/>
  <c r="B5292" i="28"/>
  <c r="A5293" i="28"/>
  <c r="B5293" i="28"/>
  <c r="A5294" i="28"/>
  <c r="B5294" i="28"/>
  <c r="A5295" i="28"/>
  <c r="B5295" i="28"/>
  <c r="A5296" i="28"/>
  <c r="B5296" i="28"/>
  <c r="A5297" i="28"/>
  <c r="B5297" i="28"/>
  <c r="A5298" i="28"/>
  <c r="B5298" i="28"/>
  <c r="A5299" i="28"/>
  <c r="B5299" i="28"/>
  <c r="A5300" i="28"/>
  <c r="B5300" i="28"/>
  <c r="A5301" i="28"/>
  <c r="B5301" i="28"/>
  <c r="A5302" i="28"/>
  <c r="B5302" i="28"/>
  <c r="A5303" i="28"/>
  <c r="B5303" i="28"/>
  <c r="A5304" i="28"/>
  <c r="B5304" i="28"/>
  <c r="A5305" i="28"/>
  <c r="B5305" i="28"/>
  <c r="A5306" i="28"/>
  <c r="B5306" i="28"/>
  <c r="A5307" i="28"/>
  <c r="B5307" i="28"/>
  <c r="A5308" i="28"/>
  <c r="B5308" i="28"/>
  <c r="A5309" i="28"/>
  <c r="B5309" i="28"/>
  <c r="A5310" i="28"/>
  <c r="B5310" i="28"/>
  <c r="A5311" i="28"/>
  <c r="B5311" i="28"/>
  <c r="A5312" i="28"/>
  <c r="B5312" i="28"/>
  <c r="A5313" i="28"/>
  <c r="B5313" i="28"/>
  <c r="A5314" i="28"/>
  <c r="B5314" i="28"/>
  <c r="A5315" i="28"/>
  <c r="B5315" i="28"/>
  <c r="A5316" i="28"/>
  <c r="B5316" i="28"/>
  <c r="A5317" i="28"/>
  <c r="B5317" i="28"/>
  <c r="A5318" i="28"/>
  <c r="B5318" i="28"/>
  <c r="A5319" i="28"/>
  <c r="B5319" i="28"/>
  <c r="A5320" i="28"/>
  <c r="B5320" i="28"/>
  <c r="A5321" i="28"/>
  <c r="B5321" i="28"/>
  <c r="A5322" i="28"/>
  <c r="B5322" i="28"/>
  <c r="A5323" i="28"/>
  <c r="B5323" i="28"/>
  <c r="A5324" i="28"/>
  <c r="B5324" i="28"/>
  <c r="A5325" i="28"/>
  <c r="B5325" i="28"/>
  <c r="A5326" i="28"/>
  <c r="B5326" i="28"/>
  <c r="A5327" i="28"/>
  <c r="B5327" i="28"/>
  <c r="A5328" i="28"/>
  <c r="B5328" i="28"/>
  <c r="A5329" i="28"/>
  <c r="B5329" i="28"/>
  <c r="A5330" i="28"/>
  <c r="B5330" i="28"/>
  <c r="A5331" i="28"/>
  <c r="B5331" i="28"/>
  <c r="A5332" i="28"/>
  <c r="B5332" i="28"/>
  <c r="A5333" i="28"/>
  <c r="B5333" i="28"/>
  <c r="A5334" i="28"/>
  <c r="B5334" i="28"/>
  <c r="A5335" i="28"/>
  <c r="B5335" i="28"/>
  <c r="A5336" i="28"/>
  <c r="B5336" i="28"/>
  <c r="A5337" i="28"/>
  <c r="B5337" i="28"/>
  <c r="A5338" i="28"/>
  <c r="B5338" i="28"/>
  <c r="A5339" i="28"/>
  <c r="B5339" i="28"/>
  <c r="A5340" i="28"/>
  <c r="B5340" i="28"/>
  <c r="A5341" i="28"/>
  <c r="B5341" i="28"/>
  <c r="A5342" i="28"/>
  <c r="B5342" i="28"/>
  <c r="A5343" i="28"/>
  <c r="B5343" i="28"/>
  <c r="A5344" i="28"/>
  <c r="B5344" i="28"/>
  <c r="A5345" i="28"/>
  <c r="B5345" i="28"/>
  <c r="A5346" i="28"/>
  <c r="B5346" i="28"/>
  <c r="A5347" i="28"/>
  <c r="B5347" i="28"/>
  <c r="A5348" i="28"/>
  <c r="B5348" i="28"/>
  <c r="A5349" i="28"/>
  <c r="B5349" i="28"/>
  <c r="A5350" i="28"/>
  <c r="B5350" i="28"/>
  <c r="A5351" i="28"/>
  <c r="B5351" i="28"/>
  <c r="A5352" i="28"/>
  <c r="B5352" i="28"/>
  <c r="A5353" i="28"/>
  <c r="B5353" i="28"/>
  <c r="A5354" i="28"/>
  <c r="B5354" i="28"/>
  <c r="A5355" i="28"/>
  <c r="B5355" i="28"/>
  <c r="A5356" i="28"/>
  <c r="B5356" i="28"/>
  <c r="A5357" i="28"/>
  <c r="B5357" i="28"/>
  <c r="A5358" i="28"/>
  <c r="B5358" i="28"/>
  <c r="A5359" i="28"/>
  <c r="B5359" i="28"/>
  <c r="A5360" i="28"/>
  <c r="B5360" i="28"/>
  <c r="A5361" i="28"/>
  <c r="B5361" i="28"/>
  <c r="A5362" i="28"/>
  <c r="B5362" i="28"/>
  <c r="A5363" i="28"/>
  <c r="B5363" i="28"/>
  <c r="A5364" i="28"/>
  <c r="B5364" i="28"/>
  <c r="A5365" i="28"/>
  <c r="B5365" i="28"/>
  <c r="A5366" i="28"/>
  <c r="B5366" i="28"/>
  <c r="A5367" i="28"/>
  <c r="B5367" i="28"/>
  <c r="A5368" i="28"/>
  <c r="B5368" i="28"/>
  <c r="A5369" i="28"/>
  <c r="B5369" i="28"/>
  <c r="A5370" i="28"/>
  <c r="B5370" i="28"/>
  <c r="A5371" i="28"/>
  <c r="B5371" i="28"/>
  <c r="A5372" i="28"/>
  <c r="B5372" i="28"/>
  <c r="A5373" i="28"/>
  <c r="B5373" i="28"/>
  <c r="A5374" i="28"/>
  <c r="B5374" i="28"/>
  <c r="A5375" i="28"/>
  <c r="B5375" i="28"/>
  <c r="A5376" i="28"/>
  <c r="B5376" i="28"/>
  <c r="A5377" i="28"/>
  <c r="B5377" i="28"/>
  <c r="A5378" i="28"/>
  <c r="B5378" i="28"/>
  <c r="A5379" i="28"/>
  <c r="B5379" i="28"/>
  <c r="A5380" i="28"/>
  <c r="B5380" i="28"/>
  <c r="A5381" i="28"/>
  <c r="B5381" i="28"/>
  <c r="A5382" i="28"/>
  <c r="B5382" i="28"/>
  <c r="A5383" i="28"/>
  <c r="B5383" i="28"/>
  <c r="A5384" i="28"/>
  <c r="B5384" i="28"/>
  <c r="A5385" i="28"/>
  <c r="B5385" i="28"/>
  <c r="A5386" i="28"/>
  <c r="B5386" i="28"/>
  <c r="A5387" i="28"/>
  <c r="B5387" i="28"/>
  <c r="A5388" i="28"/>
  <c r="B5388" i="28"/>
  <c r="A5389" i="28"/>
  <c r="B5389" i="28"/>
  <c r="A5390" i="28"/>
  <c r="B5390" i="28"/>
  <c r="A5391" i="28"/>
  <c r="B5391" i="28"/>
  <c r="A5392" i="28"/>
  <c r="B5392" i="28"/>
  <c r="A5393" i="28"/>
  <c r="B5393" i="28"/>
  <c r="A5394" i="28"/>
  <c r="B5394" i="28"/>
  <c r="A5395" i="28"/>
  <c r="B5395" i="28"/>
  <c r="A5396" i="28"/>
  <c r="B5396" i="28"/>
  <c r="A5397" i="28"/>
  <c r="B5397" i="28"/>
  <c r="A5398" i="28"/>
  <c r="B5398" i="28"/>
  <c r="A5399" i="28"/>
  <c r="B5399" i="28"/>
  <c r="A5400" i="28"/>
  <c r="B5400" i="28"/>
  <c r="A5401" i="28"/>
  <c r="B5401" i="28"/>
  <c r="A5402" i="28"/>
  <c r="B5402" i="28"/>
  <c r="A5403" i="28"/>
  <c r="B5403" i="28"/>
  <c r="A5404" i="28"/>
  <c r="B5404" i="28"/>
  <c r="A5405" i="28"/>
  <c r="B5405" i="28"/>
  <c r="A5406" i="28"/>
  <c r="B5406" i="28"/>
  <c r="A5407" i="28"/>
  <c r="B5407" i="28"/>
  <c r="A5408" i="28"/>
  <c r="B5408" i="28"/>
  <c r="A5409" i="28"/>
  <c r="B5409" i="28"/>
  <c r="A5410" i="28"/>
  <c r="B5410" i="28"/>
  <c r="A5411" i="28"/>
  <c r="B5411" i="28"/>
  <c r="A5412" i="28"/>
  <c r="B5412" i="28"/>
  <c r="A5413" i="28"/>
  <c r="B5413" i="28"/>
  <c r="A5414" i="28"/>
  <c r="B5414" i="28"/>
  <c r="A5415" i="28"/>
  <c r="B5415" i="28"/>
  <c r="A5416" i="28"/>
  <c r="B5416" i="28"/>
  <c r="A5417" i="28"/>
  <c r="B5417" i="28"/>
  <c r="A5418" i="28"/>
  <c r="B5418" i="28"/>
  <c r="A5419" i="28"/>
  <c r="B5419" i="28"/>
  <c r="A5420" i="28"/>
  <c r="B5420" i="28"/>
  <c r="A5421" i="28"/>
  <c r="B5421" i="28"/>
  <c r="A5422" i="28"/>
  <c r="B5422" i="28"/>
  <c r="A5423" i="28"/>
  <c r="B5423" i="28"/>
  <c r="A5424" i="28"/>
  <c r="B5424" i="28"/>
  <c r="A5425" i="28"/>
  <c r="B5425" i="28"/>
  <c r="A5426" i="28"/>
  <c r="B5426" i="28"/>
  <c r="A5427" i="28"/>
  <c r="B5427" i="28"/>
  <c r="A5428" i="28"/>
  <c r="B5428" i="28"/>
  <c r="A5429" i="28"/>
  <c r="B5429" i="28"/>
  <c r="A5430" i="28"/>
  <c r="B5430" i="28"/>
  <c r="A5431" i="28"/>
  <c r="B5431" i="28"/>
  <c r="A5432" i="28"/>
  <c r="B5432" i="28"/>
  <c r="A5433" i="28"/>
  <c r="B5433" i="28"/>
  <c r="A5434" i="28"/>
  <c r="B5434" i="28"/>
  <c r="A5435" i="28"/>
  <c r="B5435" i="28"/>
  <c r="A5436" i="28"/>
  <c r="B5436" i="28"/>
  <c r="A5437" i="28"/>
  <c r="B5437" i="28"/>
  <c r="A5438" i="28"/>
  <c r="B5438" i="28"/>
  <c r="A5439" i="28"/>
  <c r="B5439" i="28"/>
  <c r="A5440" i="28"/>
  <c r="B5440" i="28"/>
  <c r="A5441" i="28"/>
  <c r="B5441" i="28"/>
  <c r="A5442" i="28"/>
  <c r="B5442" i="28"/>
  <c r="A5443" i="28"/>
  <c r="B5443" i="28"/>
  <c r="A5444" i="28"/>
  <c r="B5444" i="28"/>
  <c r="A5445" i="28"/>
  <c r="B5445" i="28"/>
  <c r="A5446" i="28"/>
  <c r="B5446" i="28"/>
  <c r="A5447" i="28"/>
  <c r="B5447" i="28"/>
  <c r="A5448" i="28"/>
  <c r="B5448" i="28"/>
  <c r="A5449" i="28"/>
  <c r="B5449" i="28"/>
  <c r="A5450" i="28"/>
  <c r="B5450" i="28"/>
  <c r="A5451" i="28"/>
  <c r="B5451" i="28"/>
  <c r="A5452" i="28"/>
  <c r="B5452" i="28"/>
  <c r="A5453" i="28"/>
  <c r="B5453" i="28"/>
  <c r="A5454" i="28"/>
  <c r="B5454" i="28"/>
  <c r="A5455" i="28"/>
  <c r="B5455" i="28"/>
  <c r="A5456" i="28"/>
  <c r="B5456" i="28"/>
  <c r="A5457" i="28"/>
  <c r="B5457" i="28"/>
  <c r="A5458" i="28"/>
  <c r="B5458" i="28"/>
  <c r="A5459" i="28"/>
  <c r="B5459" i="28"/>
  <c r="A5460" i="28"/>
  <c r="B5460" i="28"/>
  <c r="A5461" i="28"/>
  <c r="B5461" i="28"/>
  <c r="A5462" i="28"/>
  <c r="B5462" i="28"/>
  <c r="A5463" i="28"/>
  <c r="B5463" i="28"/>
  <c r="A5464" i="28"/>
  <c r="B5464" i="28"/>
  <c r="A5465" i="28"/>
  <c r="B5465" i="28"/>
  <c r="A5466" i="28"/>
  <c r="B5466" i="28"/>
  <c r="A5467" i="28"/>
  <c r="B5467" i="28"/>
  <c r="A5468" i="28"/>
  <c r="B5468" i="28"/>
  <c r="A5469" i="28"/>
  <c r="B5469" i="28"/>
  <c r="A5470" i="28"/>
  <c r="B5470" i="28"/>
  <c r="A5471" i="28"/>
  <c r="B5471" i="28"/>
  <c r="A5472" i="28"/>
  <c r="B5472" i="28"/>
  <c r="A5473" i="28"/>
  <c r="B5473" i="28"/>
  <c r="A5474" i="28"/>
  <c r="B5474" i="28"/>
  <c r="A5475" i="28"/>
  <c r="B5475" i="28"/>
  <c r="A5476" i="28"/>
  <c r="B5476" i="28"/>
  <c r="A5477" i="28"/>
  <c r="B5477" i="28"/>
  <c r="A5478" i="28"/>
  <c r="B5478" i="28"/>
  <c r="A5479" i="28"/>
  <c r="B5479" i="28"/>
  <c r="A5480" i="28"/>
  <c r="B5480" i="28"/>
  <c r="A5481" i="28"/>
  <c r="B5481" i="28"/>
  <c r="A5482" i="28"/>
  <c r="B5482" i="28"/>
  <c r="A5483" i="28"/>
  <c r="B5483" i="28"/>
  <c r="A5484" i="28"/>
  <c r="B5484" i="28"/>
  <c r="A5485" i="28"/>
  <c r="B5485" i="28"/>
  <c r="A5486" i="28"/>
  <c r="B5486" i="28"/>
  <c r="A5487" i="28"/>
  <c r="B5487" i="28"/>
  <c r="A5488" i="28"/>
  <c r="B5488" i="28"/>
  <c r="A5489" i="28"/>
  <c r="B5489" i="28"/>
  <c r="A5490" i="28"/>
  <c r="B5490" i="28"/>
  <c r="A5491" i="28"/>
  <c r="B5491" i="28"/>
  <c r="A5492" i="28"/>
  <c r="B5492" i="28"/>
  <c r="A5493" i="28"/>
  <c r="B5493" i="28"/>
  <c r="A5494" i="28"/>
  <c r="B5494" i="28"/>
  <c r="A5495" i="28"/>
  <c r="B5495" i="28"/>
  <c r="A5496" i="28"/>
  <c r="B5496" i="28"/>
  <c r="A5497" i="28"/>
  <c r="B5497" i="28"/>
  <c r="A5498" i="28"/>
  <c r="B5498" i="28"/>
  <c r="A5499" i="28"/>
  <c r="B5499" i="28"/>
  <c r="A5500" i="28"/>
  <c r="B5500" i="28"/>
  <c r="A5501" i="28"/>
  <c r="B5501" i="28"/>
  <c r="A5502" i="28"/>
  <c r="B5502" i="28"/>
  <c r="A5503" i="28"/>
  <c r="B5503" i="28"/>
  <c r="A5504" i="28"/>
  <c r="B5504" i="28"/>
  <c r="A5505" i="28"/>
  <c r="B5505" i="28"/>
  <c r="A5506" i="28"/>
  <c r="B5506" i="28"/>
  <c r="A5507" i="28"/>
  <c r="B5507" i="28"/>
  <c r="A5508" i="28"/>
  <c r="B5508" i="28"/>
  <c r="A5509" i="28"/>
  <c r="B5509" i="28"/>
  <c r="A5510" i="28"/>
  <c r="B5510" i="28"/>
  <c r="A5511" i="28"/>
  <c r="B5511" i="28"/>
  <c r="A5512" i="28"/>
  <c r="B5512" i="28"/>
  <c r="A5513" i="28"/>
  <c r="B5513" i="28"/>
  <c r="A5514" i="28"/>
  <c r="B5514" i="28"/>
  <c r="A5515" i="28"/>
  <c r="B5515" i="28"/>
  <c r="A5516" i="28"/>
  <c r="B5516" i="28"/>
  <c r="A5517" i="28"/>
  <c r="B5517" i="28"/>
  <c r="A5518" i="28"/>
  <c r="B5518" i="28"/>
  <c r="A5519" i="28"/>
  <c r="B5519" i="28"/>
  <c r="A5520" i="28"/>
  <c r="B5520" i="28"/>
  <c r="A5521" i="28"/>
  <c r="B5521" i="28"/>
  <c r="A5522" i="28"/>
  <c r="B5522" i="28"/>
  <c r="A5523" i="28"/>
  <c r="B5523" i="28"/>
  <c r="A5524" i="28"/>
  <c r="B5524" i="28"/>
  <c r="A5525" i="28"/>
  <c r="B5525" i="28"/>
  <c r="A5526" i="28"/>
  <c r="B5526" i="28"/>
  <c r="A5527" i="28"/>
  <c r="B5527" i="28"/>
  <c r="A5528" i="28"/>
  <c r="B5528" i="28"/>
  <c r="A5529" i="28"/>
  <c r="B5529" i="28"/>
  <c r="A5530" i="28"/>
  <c r="B5530" i="28"/>
  <c r="A5531" i="28"/>
  <c r="B5531" i="28"/>
  <c r="A5532" i="28"/>
  <c r="B5532" i="28"/>
  <c r="A5533" i="28"/>
  <c r="B5533" i="28"/>
  <c r="A5534" i="28"/>
  <c r="B5534" i="28"/>
  <c r="A5535" i="28"/>
  <c r="B5535" i="28"/>
  <c r="A5536" i="28"/>
  <c r="B5536" i="28"/>
  <c r="A5537" i="28"/>
  <c r="B5537" i="28"/>
  <c r="A5538" i="28"/>
  <c r="B5538" i="28"/>
  <c r="A5539" i="28"/>
  <c r="B5539" i="28"/>
  <c r="A5540" i="28"/>
  <c r="B5540" i="28"/>
  <c r="A5541" i="28"/>
  <c r="B5541" i="28"/>
  <c r="A5542" i="28"/>
  <c r="B5542" i="28"/>
  <c r="A5543" i="28"/>
  <c r="B5543" i="28"/>
  <c r="A5544" i="28"/>
  <c r="B5544" i="28"/>
  <c r="A5545" i="28"/>
  <c r="B5545" i="28"/>
  <c r="A5546" i="28"/>
  <c r="B5546" i="28"/>
  <c r="A5547" i="28"/>
  <c r="B5547" i="28"/>
  <c r="A5548" i="28"/>
  <c r="B5548" i="28"/>
  <c r="A5549" i="28"/>
  <c r="B5549" i="28"/>
  <c r="A5550" i="28"/>
  <c r="B5550" i="28"/>
  <c r="A5551" i="28"/>
  <c r="B5551" i="28"/>
  <c r="A5552" i="28"/>
  <c r="B5552" i="28"/>
  <c r="A5553" i="28"/>
  <c r="B5553" i="28"/>
  <c r="A5554" i="28"/>
  <c r="B5554" i="28"/>
  <c r="A5555" i="28"/>
  <c r="B5555" i="28"/>
  <c r="A5556" i="28"/>
  <c r="B5556" i="28"/>
  <c r="A5557" i="28"/>
  <c r="B5557" i="28"/>
  <c r="A5558" i="28"/>
  <c r="B5558" i="28"/>
  <c r="A5559" i="28"/>
  <c r="B5559" i="28"/>
  <c r="A5560" i="28"/>
  <c r="B5560" i="28"/>
  <c r="A5561" i="28"/>
  <c r="B5561" i="28"/>
  <c r="A5562" i="28"/>
  <c r="B5562" i="28"/>
  <c r="A5563" i="28"/>
  <c r="B5563" i="28"/>
  <c r="A5564" i="28"/>
  <c r="B5564" i="28"/>
  <c r="A5565" i="28"/>
  <c r="B5565" i="28"/>
  <c r="N3" i="32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BO12" i="1"/>
  <c r="BP12" i="1"/>
  <c r="BO13" i="1"/>
  <c r="BP13" i="1"/>
  <c r="BO14" i="1"/>
  <c r="BP14" i="1"/>
  <c r="BO15" i="1"/>
  <c r="BP15" i="1"/>
  <c r="BO16" i="1"/>
  <c r="BP16" i="1"/>
  <c r="BO17" i="1"/>
  <c r="BP17" i="1"/>
  <c r="BO18" i="1"/>
  <c r="BP18" i="1"/>
  <c r="BO19" i="1"/>
  <c r="BP19" i="1"/>
  <c r="BO20" i="1"/>
  <c r="BP20" i="1"/>
  <c r="BO21" i="1"/>
  <c r="BP21" i="1"/>
  <c r="BO22" i="1"/>
  <c r="BP22" i="1"/>
  <c r="BO23" i="1"/>
  <c r="BP23" i="1"/>
  <c r="BO24" i="1"/>
  <c r="BP24" i="1"/>
  <c r="BO25" i="1"/>
  <c r="BP25" i="1"/>
  <c r="BO26" i="1"/>
  <c r="BP26" i="1"/>
  <c r="BO27" i="1"/>
  <c r="BP27" i="1"/>
  <c r="BO28" i="1"/>
  <c r="BP28" i="1"/>
  <c r="BO29" i="1"/>
  <c r="BP29" i="1"/>
  <c r="BO30" i="1"/>
  <c r="BP30" i="1"/>
  <c r="BO31" i="1"/>
  <c r="BP31" i="1"/>
  <c r="BO32" i="1"/>
  <c r="BP32" i="1"/>
  <c r="BO33" i="1"/>
  <c r="BP33" i="1"/>
  <c r="BO34" i="1"/>
  <c r="BP34" i="1"/>
  <c r="BO35" i="1"/>
  <c r="BP35" i="1"/>
  <c r="BO36" i="1"/>
  <c r="BP36" i="1"/>
  <c r="BO37" i="1"/>
  <c r="BP37" i="1"/>
  <c r="BO38" i="1"/>
  <c r="BP38" i="1"/>
  <c r="BO39" i="1"/>
  <c r="BP39" i="1"/>
  <c r="BO40" i="1"/>
  <c r="BP40" i="1"/>
  <c r="BO41" i="1"/>
  <c r="BP41" i="1"/>
  <c r="BO42" i="1"/>
  <c r="BP42" i="1"/>
  <c r="BO43" i="1"/>
  <c r="BP43" i="1"/>
  <c r="BO44" i="1"/>
  <c r="BP44" i="1"/>
  <c r="BO45" i="1"/>
  <c r="BP45" i="1"/>
  <c r="BO46" i="1"/>
  <c r="BP46" i="1"/>
  <c r="BO47" i="1"/>
  <c r="BP47" i="1"/>
  <c r="BO48" i="1"/>
  <c r="BP48" i="1"/>
  <c r="BO49" i="1"/>
  <c r="BP49" i="1"/>
  <c r="BO50" i="1"/>
  <c r="BP50" i="1"/>
  <c r="BO51" i="1"/>
  <c r="BP51" i="1"/>
  <c r="BO52" i="1"/>
  <c r="BP52" i="1"/>
  <c r="BO53" i="1"/>
  <c r="BP53" i="1"/>
  <c r="BO54" i="1"/>
  <c r="BP54" i="1"/>
  <c r="BO55" i="1"/>
  <c r="BP55" i="1"/>
  <c r="BO57" i="1"/>
  <c r="BP57" i="1"/>
  <c r="BO58" i="1"/>
  <c r="BP58" i="1"/>
  <c r="BO59" i="1"/>
  <c r="BP59" i="1"/>
  <c r="BO60" i="1"/>
  <c r="BP60" i="1"/>
  <c r="BO61" i="1"/>
  <c r="BP61" i="1"/>
  <c r="BO62" i="1"/>
  <c r="BP62" i="1"/>
  <c r="BO63" i="1"/>
  <c r="BP63" i="1"/>
  <c r="BO64" i="1"/>
  <c r="BP64" i="1"/>
  <c r="BO65" i="1"/>
  <c r="BP65" i="1"/>
  <c r="BO66" i="1"/>
  <c r="BP66" i="1"/>
  <c r="BO67" i="1"/>
  <c r="BP67" i="1"/>
  <c r="BO68" i="1"/>
  <c r="BP68" i="1"/>
  <c r="BO69" i="1"/>
  <c r="BP69" i="1"/>
  <c r="BO70" i="1"/>
  <c r="BP70" i="1"/>
  <c r="BO71" i="1"/>
  <c r="BP71" i="1"/>
  <c r="BO72" i="1"/>
  <c r="BP72" i="1"/>
  <c r="BO73" i="1"/>
  <c r="BP73" i="1"/>
  <c r="BO74" i="1"/>
  <c r="BP74" i="1"/>
  <c r="BO75" i="1"/>
  <c r="BP75" i="1"/>
  <c r="BO76" i="1"/>
  <c r="BP76" i="1"/>
  <c r="BO77" i="1"/>
  <c r="BP77" i="1"/>
  <c r="BO78" i="1"/>
  <c r="BP78" i="1"/>
  <c r="BO79" i="1"/>
  <c r="BP79" i="1"/>
  <c r="BO80" i="1"/>
  <c r="BP80" i="1"/>
  <c r="BO81" i="1"/>
  <c r="BP81" i="1"/>
  <c r="BO82" i="1"/>
  <c r="BP82" i="1"/>
  <c r="BO83" i="1"/>
  <c r="BP83" i="1"/>
  <c r="BO84" i="1"/>
  <c r="BP84" i="1"/>
  <c r="BO85" i="1"/>
  <c r="BP85" i="1"/>
  <c r="BO86" i="1"/>
  <c r="BP86" i="1"/>
  <c r="BO87" i="1"/>
  <c r="BP87" i="1"/>
  <c r="BO88" i="1"/>
  <c r="BP88" i="1"/>
  <c r="BO89" i="1"/>
  <c r="BP89" i="1"/>
  <c r="BO90" i="1"/>
  <c r="BP90" i="1"/>
  <c r="BO91" i="1"/>
  <c r="BP91" i="1"/>
  <c r="BO92" i="1"/>
  <c r="BP92" i="1"/>
  <c r="BO93" i="1"/>
  <c r="BP93" i="1"/>
  <c r="BO94" i="1"/>
  <c r="BP94" i="1"/>
  <c r="BO95" i="1"/>
  <c r="BP95" i="1"/>
  <c r="BO96" i="1"/>
  <c r="BP96" i="1"/>
  <c r="BO97" i="1"/>
  <c r="BP97" i="1"/>
  <c r="BO98" i="1"/>
  <c r="BP98" i="1"/>
  <c r="BO99" i="1"/>
  <c r="BP99" i="1"/>
  <c r="BO100" i="1"/>
  <c r="BP100" i="1"/>
  <c r="BO101" i="1"/>
  <c r="BP101" i="1"/>
  <c r="BO102" i="1"/>
  <c r="BP102" i="1"/>
  <c r="BO103" i="1"/>
  <c r="BP103" i="1"/>
  <c r="BO104" i="1"/>
  <c r="BP104" i="1"/>
  <c r="BO105" i="1"/>
  <c r="BP105" i="1"/>
  <c r="BO106" i="1"/>
  <c r="BP106" i="1"/>
  <c r="BO107" i="1"/>
  <c r="BP107" i="1"/>
  <c r="BO108" i="1"/>
  <c r="BP108" i="1"/>
  <c r="BO109" i="1"/>
  <c r="BP109" i="1"/>
  <c r="BO110" i="1"/>
  <c r="BP110" i="1"/>
  <c r="BO111" i="1"/>
  <c r="BP111" i="1"/>
  <c r="BO112" i="1"/>
  <c r="BP112" i="1"/>
  <c r="BO113" i="1"/>
  <c r="BP113" i="1"/>
  <c r="BO114" i="1"/>
  <c r="BP114" i="1"/>
  <c r="BO115" i="1"/>
  <c r="BP115" i="1"/>
  <c r="BO116" i="1"/>
  <c r="BP116" i="1"/>
  <c r="BO117" i="1"/>
  <c r="BP117" i="1"/>
  <c r="BO118" i="1"/>
  <c r="BP118" i="1"/>
  <c r="BO119" i="1"/>
  <c r="BP119" i="1"/>
  <c r="BO120" i="1"/>
  <c r="BP120" i="1"/>
  <c r="BO121" i="1"/>
  <c r="BP121" i="1"/>
  <c r="BO122" i="1"/>
  <c r="BP122" i="1"/>
  <c r="BO123" i="1"/>
  <c r="BP123" i="1"/>
  <c r="BO124" i="1"/>
  <c r="BP124" i="1"/>
  <c r="BO125" i="1"/>
  <c r="BP125" i="1"/>
  <c r="BO126" i="1"/>
  <c r="BP126" i="1"/>
  <c r="BO127" i="1"/>
  <c r="BP127" i="1"/>
  <c r="BO128" i="1"/>
  <c r="BP128" i="1"/>
  <c r="BO129" i="1"/>
  <c r="BP129" i="1"/>
  <c r="BO130" i="1"/>
  <c r="BP130" i="1"/>
  <c r="BO131" i="1"/>
  <c r="BP131" i="1"/>
  <c r="BO132" i="1"/>
  <c r="BP132" i="1"/>
  <c r="BO133" i="1"/>
  <c r="BP133" i="1"/>
  <c r="BO134" i="1"/>
  <c r="BP134" i="1"/>
  <c r="BO135" i="1"/>
  <c r="BP135" i="1"/>
  <c r="BO136" i="1"/>
  <c r="BP136" i="1"/>
  <c r="BO137" i="1"/>
  <c r="BP137" i="1"/>
  <c r="BO138" i="1"/>
  <c r="BP138" i="1"/>
  <c r="BO139" i="1"/>
  <c r="BP139" i="1"/>
  <c r="BO140" i="1"/>
  <c r="BP140" i="1"/>
  <c r="BO141" i="1"/>
  <c r="BP141" i="1"/>
  <c r="BO142" i="1"/>
  <c r="BP142" i="1"/>
  <c r="BO143" i="1"/>
  <c r="BP143" i="1"/>
  <c r="BO144" i="1"/>
  <c r="BP144" i="1"/>
  <c r="BO145" i="1"/>
  <c r="BP145" i="1"/>
  <c r="BO146" i="1"/>
  <c r="BP146" i="1"/>
  <c r="BF12" i="1"/>
  <c r="BG12" i="1"/>
  <c r="BH12" i="1"/>
  <c r="BI12" i="1"/>
  <c r="BJ12" i="1"/>
  <c r="BK12" i="1"/>
  <c r="BL12" i="1"/>
  <c r="BM12" i="1"/>
  <c r="BF13" i="1"/>
  <c r="BG13" i="1"/>
  <c r="BH13" i="1"/>
  <c r="BI13" i="1"/>
  <c r="BJ13" i="1"/>
  <c r="BK13" i="1"/>
  <c r="BL13" i="1"/>
  <c r="BM13" i="1"/>
  <c r="BF14" i="1"/>
  <c r="BG14" i="1"/>
  <c r="BH14" i="1"/>
  <c r="BI14" i="1"/>
  <c r="BJ14" i="1"/>
  <c r="BK14" i="1"/>
  <c r="BL14" i="1"/>
  <c r="BM14" i="1"/>
  <c r="BF15" i="1"/>
  <c r="BG15" i="1"/>
  <c r="BH15" i="1"/>
  <c r="BI15" i="1"/>
  <c r="BJ15" i="1"/>
  <c r="BK15" i="1"/>
  <c r="BL15" i="1"/>
  <c r="BM15" i="1"/>
  <c r="BF16" i="1"/>
  <c r="BG16" i="1"/>
  <c r="BH16" i="1"/>
  <c r="BI16" i="1"/>
  <c r="BJ16" i="1"/>
  <c r="BK16" i="1"/>
  <c r="BL16" i="1"/>
  <c r="BM16" i="1"/>
  <c r="BF17" i="1"/>
  <c r="BG17" i="1"/>
  <c r="BH17" i="1"/>
  <c r="BI17" i="1"/>
  <c r="BJ17" i="1"/>
  <c r="BK17" i="1"/>
  <c r="BL17" i="1"/>
  <c r="BM17" i="1"/>
  <c r="BF18" i="1"/>
  <c r="BG18" i="1"/>
  <c r="BH18" i="1"/>
  <c r="BI18" i="1"/>
  <c r="BJ18" i="1"/>
  <c r="BK18" i="1"/>
  <c r="BL18" i="1"/>
  <c r="BM18" i="1"/>
  <c r="BF19" i="1"/>
  <c r="BG19" i="1"/>
  <c r="BH19" i="1"/>
  <c r="BI19" i="1"/>
  <c r="BJ19" i="1"/>
  <c r="BK19" i="1"/>
  <c r="BL19" i="1"/>
  <c r="BM19" i="1"/>
  <c r="BF20" i="1"/>
  <c r="BG20" i="1"/>
  <c r="BH20" i="1"/>
  <c r="BI20" i="1"/>
  <c r="BJ20" i="1"/>
  <c r="BK20" i="1"/>
  <c r="BL20" i="1"/>
  <c r="BM20" i="1"/>
  <c r="BF21" i="1"/>
  <c r="BG21" i="1"/>
  <c r="BH21" i="1"/>
  <c r="BI21" i="1"/>
  <c r="BJ21" i="1"/>
  <c r="BK21" i="1"/>
  <c r="BL21" i="1"/>
  <c r="BM21" i="1"/>
  <c r="BF22" i="1"/>
  <c r="BG22" i="1"/>
  <c r="BH22" i="1"/>
  <c r="BI22" i="1"/>
  <c r="BJ22" i="1"/>
  <c r="BK22" i="1"/>
  <c r="BL22" i="1"/>
  <c r="BM22" i="1"/>
  <c r="BF23" i="1"/>
  <c r="BG23" i="1"/>
  <c r="BH23" i="1"/>
  <c r="BI23" i="1"/>
  <c r="BJ23" i="1"/>
  <c r="BK23" i="1"/>
  <c r="BL23" i="1"/>
  <c r="BM23" i="1"/>
  <c r="BF24" i="1"/>
  <c r="BG24" i="1"/>
  <c r="BH24" i="1"/>
  <c r="BI24" i="1"/>
  <c r="BJ24" i="1"/>
  <c r="BK24" i="1"/>
  <c r="BL24" i="1"/>
  <c r="BM24" i="1"/>
  <c r="BF25" i="1"/>
  <c r="BG25" i="1"/>
  <c r="BH25" i="1"/>
  <c r="BI25" i="1"/>
  <c r="BJ25" i="1"/>
  <c r="BK25" i="1"/>
  <c r="BL25" i="1"/>
  <c r="BM25" i="1"/>
  <c r="BF26" i="1"/>
  <c r="BG26" i="1"/>
  <c r="BH26" i="1"/>
  <c r="BI26" i="1"/>
  <c r="BJ26" i="1"/>
  <c r="BK26" i="1"/>
  <c r="BL26" i="1"/>
  <c r="BM26" i="1"/>
  <c r="BF27" i="1"/>
  <c r="BG27" i="1"/>
  <c r="BH27" i="1"/>
  <c r="BI27" i="1"/>
  <c r="BJ27" i="1"/>
  <c r="BK27" i="1"/>
  <c r="BL27" i="1"/>
  <c r="BM27" i="1"/>
  <c r="BF28" i="1"/>
  <c r="BG28" i="1"/>
  <c r="BH28" i="1"/>
  <c r="BI28" i="1"/>
  <c r="BJ28" i="1"/>
  <c r="BK28" i="1"/>
  <c r="BL28" i="1"/>
  <c r="BM28" i="1"/>
  <c r="BF29" i="1"/>
  <c r="BG29" i="1"/>
  <c r="BH29" i="1"/>
  <c r="BI29" i="1"/>
  <c r="BJ29" i="1"/>
  <c r="BK29" i="1"/>
  <c r="BL29" i="1"/>
  <c r="BM29" i="1"/>
  <c r="BF30" i="1"/>
  <c r="BG30" i="1"/>
  <c r="BH30" i="1"/>
  <c r="BI30" i="1"/>
  <c r="BJ30" i="1"/>
  <c r="BK30" i="1"/>
  <c r="BL30" i="1"/>
  <c r="BM30" i="1"/>
  <c r="BF31" i="1"/>
  <c r="BG31" i="1"/>
  <c r="BH31" i="1"/>
  <c r="BI31" i="1"/>
  <c r="BJ31" i="1"/>
  <c r="BK31" i="1"/>
  <c r="BL31" i="1"/>
  <c r="BM31" i="1"/>
  <c r="BF32" i="1"/>
  <c r="BG32" i="1"/>
  <c r="BH32" i="1"/>
  <c r="BI32" i="1"/>
  <c r="BJ32" i="1"/>
  <c r="BK32" i="1"/>
  <c r="BL32" i="1"/>
  <c r="BM32" i="1"/>
  <c r="BF33" i="1"/>
  <c r="BG33" i="1"/>
  <c r="BH33" i="1"/>
  <c r="BI33" i="1"/>
  <c r="BJ33" i="1"/>
  <c r="BK33" i="1"/>
  <c r="BL33" i="1"/>
  <c r="BM33" i="1"/>
  <c r="BF34" i="1"/>
  <c r="BG34" i="1"/>
  <c r="BH34" i="1"/>
  <c r="BI34" i="1"/>
  <c r="BJ34" i="1"/>
  <c r="BK34" i="1"/>
  <c r="BL34" i="1"/>
  <c r="BM34" i="1"/>
  <c r="BF35" i="1"/>
  <c r="BG35" i="1"/>
  <c r="BH35" i="1"/>
  <c r="BI35" i="1"/>
  <c r="BJ35" i="1"/>
  <c r="BK35" i="1"/>
  <c r="BL35" i="1"/>
  <c r="BM35" i="1"/>
  <c r="BF36" i="1"/>
  <c r="BG36" i="1"/>
  <c r="BH36" i="1"/>
  <c r="BI36" i="1"/>
  <c r="BJ36" i="1"/>
  <c r="BK36" i="1"/>
  <c r="BL36" i="1"/>
  <c r="BM36" i="1"/>
  <c r="BF37" i="1"/>
  <c r="BG37" i="1"/>
  <c r="BH37" i="1"/>
  <c r="BI37" i="1"/>
  <c r="BJ37" i="1"/>
  <c r="BK37" i="1"/>
  <c r="BL37" i="1"/>
  <c r="BM37" i="1"/>
  <c r="BF38" i="1"/>
  <c r="BG38" i="1"/>
  <c r="BH38" i="1"/>
  <c r="BI38" i="1"/>
  <c r="BJ38" i="1"/>
  <c r="BK38" i="1"/>
  <c r="BL38" i="1"/>
  <c r="BM38" i="1"/>
  <c r="BF39" i="1"/>
  <c r="BG39" i="1"/>
  <c r="BH39" i="1"/>
  <c r="BI39" i="1"/>
  <c r="BJ39" i="1"/>
  <c r="BK39" i="1"/>
  <c r="BL39" i="1"/>
  <c r="BM39" i="1"/>
  <c r="BF40" i="1"/>
  <c r="BG40" i="1"/>
  <c r="BH40" i="1"/>
  <c r="BI40" i="1"/>
  <c r="BJ40" i="1"/>
  <c r="BK40" i="1"/>
  <c r="BL40" i="1"/>
  <c r="BM40" i="1"/>
  <c r="BF41" i="1"/>
  <c r="BG41" i="1"/>
  <c r="BH41" i="1"/>
  <c r="BI41" i="1"/>
  <c r="BJ41" i="1"/>
  <c r="BK41" i="1"/>
  <c r="BL41" i="1"/>
  <c r="BM41" i="1"/>
  <c r="BF42" i="1"/>
  <c r="BG42" i="1"/>
  <c r="BH42" i="1"/>
  <c r="BI42" i="1"/>
  <c r="BJ42" i="1"/>
  <c r="BK42" i="1"/>
  <c r="BL42" i="1"/>
  <c r="BM42" i="1"/>
  <c r="BF43" i="1"/>
  <c r="BG43" i="1"/>
  <c r="BH43" i="1"/>
  <c r="BI43" i="1"/>
  <c r="BJ43" i="1"/>
  <c r="BK43" i="1"/>
  <c r="BL43" i="1"/>
  <c r="BM43" i="1"/>
  <c r="BF44" i="1"/>
  <c r="BG44" i="1"/>
  <c r="BH44" i="1"/>
  <c r="BI44" i="1"/>
  <c r="BJ44" i="1"/>
  <c r="BK44" i="1"/>
  <c r="BL44" i="1"/>
  <c r="BM44" i="1"/>
  <c r="BF45" i="1"/>
  <c r="BG45" i="1"/>
  <c r="BH45" i="1"/>
  <c r="BI45" i="1"/>
  <c r="BJ45" i="1"/>
  <c r="BK45" i="1"/>
  <c r="BL45" i="1"/>
  <c r="BM45" i="1"/>
  <c r="BF46" i="1"/>
  <c r="BG46" i="1"/>
  <c r="BH46" i="1"/>
  <c r="BI46" i="1"/>
  <c r="BJ46" i="1"/>
  <c r="BK46" i="1"/>
  <c r="BL46" i="1"/>
  <c r="BM46" i="1"/>
  <c r="BF47" i="1"/>
  <c r="BG47" i="1"/>
  <c r="BH47" i="1"/>
  <c r="BI47" i="1"/>
  <c r="BJ47" i="1"/>
  <c r="BK47" i="1"/>
  <c r="BL47" i="1"/>
  <c r="BM47" i="1"/>
  <c r="BF48" i="1"/>
  <c r="BG48" i="1"/>
  <c r="BH48" i="1"/>
  <c r="BI48" i="1"/>
  <c r="BJ48" i="1"/>
  <c r="BK48" i="1"/>
  <c r="BL48" i="1"/>
  <c r="BM48" i="1"/>
  <c r="BF49" i="1"/>
  <c r="BG49" i="1"/>
  <c r="BH49" i="1"/>
  <c r="BI49" i="1"/>
  <c r="BJ49" i="1"/>
  <c r="BK49" i="1"/>
  <c r="BL49" i="1"/>
  <c r="BM49" i="1"/>
  <c r="BF50" i="1"/>
  <c r="BG50" i="1"/>
  <c r="BH50" i="1"/>
  <c r="BI50" i="1"/>
  <c r="BJ50" i="1"/>
  <c r="BK50" i="1"/>
  <c r="BL50" i="1"/>
  <c r="BM50" i="1"/>
  <c r="BF51" i="1"/>
  <c r="BG51" i="1"/>
  <c r="BH51" i="1"/>
  <c r="BI51" i="1"/>
  <c r="BJ51" i="1"/>
  <c r="BK51" i="1"/>
  <c r="BL51" i="1"/>
  <c r="BM51" i="1"/>
  <c r="BF52" i="1"/>
  <c r="BG52" i="1"/>
  <c r="BH52" i="1"/>
  <c r="BI52" i="1"/>
  <c r="BJ52" i="1"/>
  <c r="BK52" i="1"/>
  <c r="BL52" i="1"/>
  <c r="BM52" i="1"/>
  <c r="BF53" i="1"/>
  <c r="BG53" i="1"/>
  <c r="BH53" i="1"/>
  <c r="BI53" i="1"/>
  <c r="BJ53" i="1"/>
  <c r="BK53" i="1"/>
  <c r="BL53" i="1"/>
  <c r="BM53" i="1"/>
  <c r="BF54" i="1"/>
  <c r="BG54" i="1"/>
  <c r="BH54" i="1"/>
  <c r="BI54" i="1"/>
  <c r="BJ54" i="1"/>
  <c r="BK54" i="1"/>
  <c r="BL54" i="1"/>
  <c r="BM54" i="1"/>
  <c r="BF55" i="1"/>
  <c r="BG55" i="1"/>
  <c r="BH55" i="1"/>
  <c r="BI55" i="1"/>
  <c r="BJ55" i="1"/>
  <c r="BK55" i="1"/>
  <c r="BL55" i="1"/>
  <c r="BM55" i="1"/>
  <c r="BF57" i="1"/>
  <c r="BG57" i="1"/>
  <c r="BH57" i="1"/>
  <c r="BI57" i="1"/>
  <c r="BJ57" i="1"/>
  <c r="BK57" i="1"/>
  <c r="BL57" i="1"/>
  <c r="BM57" i="1"/>
  <c r="BF58" i="1"/>
  <c r="BG58" i="1"/>
  <c r="BH58" i="1"/>
  <c r="BI58" i="1"/>
  <c r="BJ58" i="1"/>
  <c r="BK58" i="1"/>
  <c r="BL58" i="1"/>
  <c r="BM58" i="1"/>
  <c r="BF59" i="1"/>
  <c r="BG59" i="1"/>
  <c r="BH59" i="1"/>
  <c r="BI59" i="1"/>
  <c r="BJ59" i="1"/>
  <c r="BK59" i="1"/>
  <c r="BL59" i="1"/>
  <c r="BM59" i="1"/>
  <c r="BF60" i="1"/>
  <c r="BG60" i="1"/>
  <c r="BH60" i="1"/>
  <c r="BI60" i="1"/>
  <c r="BJ60" i="1"/>
  <c r="BK60" i="1"/>
  <c r="BL60" i="1"/>
  <c r="BM60" i="1"/>
  <c r="BF61" i="1"/>
  <c r="BG61" i="1"/>
  <c r="BH61" i="1"/>
  <c r="BI61" i="1"/>
  <c r="BJ61" i="1"/>
  <c r="BK61" i="1"/>
  <c r="BL61" i="1"/>
  <c r="BM61" i="1"/>
  <c r="BF62" i="1"/>
  <c r="BG62" i="1"/>
  <c r="BH62" i="1"/>
  <c r="BI62" i="1"/>
  <c r="BJ62" i="1"/>
  <c r="BK62" i="1"/>
  <c r="BL62" i="1"/>
  <c r="BM62" i="1"/>
  <c r="BF63" i="1"/>
  <c r="BG63" i="1"/>
  <c r="BH63" i="1"/>
  <c r="BI63" i="1"/>
  <c r="BJ63" i="1"/>
  <c r="BK63" i="1"/>
  <c r="BL63" i="1"/>
  <c r="BM63" i="1"/>
  <c r="BF64" i="1"/>
  <c r="BG64" i="1"/>
  <c r="BH64" i="1"/>
  <c r="BI64" i="1"/>
  <c r="BJ64" i="1"/>
  <c r="BK64" i="1"/>
  <c r="BL64" i="1"/>
  <c r="BM64" i="1"/>
  <c r="BF65" i="1"/>
  <c r="BG65" i="1"/>
  <c r="BH65" i="1"/>
  <c r="BI65" i="1"/>
  <c r="BJ65" i="1"/>
  <c r="BK65" i="1"/>
  <c r="BL65" i="1"/>
  <c r="BM65" i="1"/>
  <c r="BF66" i="1"/>
  <c r="BG66" i="1"/>
  <c r="BH66" i="1"/>
  <c r="BI66" i="1"/>
  <c r="BJ66" i="1"/>
  <c r="BK66" i="1"/>
  <c r="BL66" i="1"/>
  <c r="BM66" i="1"/>
  <c r="BF67" i="1"/>
  <c r="BG67" i="1"/>
  <c r="BH67" i="1"/>
  <c r="BI67" i="1"/>
  <c r="BJ67" i="1"/>
  <c r="BK67" i="1"/>
  <c r="BL67" i="1"/>
  <c r="BM67" i="1"/>
  <c r="BF68" i="1"/>
  <c r="BG68" i="1"/>
  <c r="BH68" i="1"/>
  <c r="BI68" i="1"/>
  <c r="BJ68" i="1"/>
  <c r="BK68" i="1"/>
  <c r="BL68" i="1"/>
  <c r="BM68" i="1"/>
  <c r="BF69" i="1"/>
  <c r="BG69" i="1"/>
  <c r="BH69" i="1"/>
  <c r="BI69" i="1"/>
  <c r="BJ69" i="1"/>
  <c r="BK69" i="1"/>
  <c r="BL69" i="1"/>
  <c r="BM69" i="1"/>
  <c r="BF70" i="1"/>
  <c r="BG70" i="1"/>
  <c r="BH70" i="1"/>
  <c r="BI70" i="1"/>
  <c r="BJ70" i="1"/>
  <c r="BK70" i="1"/>
  <c r="BL70" i="1"/>
  <c r="BM70" i="1"/>
  <c r="BF71" i="1"/>
  <c r="BG71" i="1"/>
  <c r="BH71" i="1"/>
  <c r="BI71" i="1"/>
  <c r="BJ71" i="1"/>
  <c r="BK71" i="1"/>
  <c r="BL71" i="1"/>
  <c r="BM71" i="1"/>
  <c r="BF72" i="1"/>
  <c r="BG72" i="1"/>
  <c r="BH72" i="1"/>
  <c r="BI72" i="1"/>
  <c r="BJ72" i="1"/>
  <c r="BK72" i="1"/>
  <c r="BL72" i="1"/>
  <c r="BM72" i="1"/>
  <c r="BF73" i="1"/>
  <c r="BG73" i="1"/>
  <c r="BH73" i="1"/>
  <c r="BI73" i="1"/>
  <c r="BJ73" i="1"/>
  <c r="BK73" i="1"/>
  <c r="BL73" i="1"/>
  <c r="BM73" i="1"/>
  <c r="BF74" i="1"/>
  <c r="BG74" i="1"/>
  <c r="BH74" i="1"/>
  <c r="BI74" i="1"/>
  <c r="BJ74" i="1"/>
  <c r="BK74" i="1"/>
  <c r="BL74" i="1"/>
  <c r="BM74" i="1"/>
  <c r="BF75" i="1"/>
  <c r="BG75" i="1"/>
  <c r="BH75" i="1"/>
  <c r="BI75" i="1"/>
  <c r="BJ75" i="1"/>
  <c r="BK75" i="1"/>
  <c r="BL75" i="1"/>
  <c r="BM75" i="1"/>
  <c r="BF76" i="1"/>
  <c r="BG76" i="1"/>
  <c r="BH76" i="1"/>
  <c r="BI76" i="1"/>
  <c r="BJ76" i="1"/>
  <c r="BK76" i="1"/>
  <c r="BL76" i="1"/>
  <c r="BM76" i="1"/>
  <c r="BF77" i="1"/>
  <c r="BG77" i="1"/>
  <c r="BH77" i="1"/>
  <c r="BI77" i="1"/>
  <c r="BJ77" i="1"/>
  <c r="BK77" i="1"/>
  <c r="BL77" i="1"/>
  <c r="BM77" i="1"/>
  <c r="BF78" i="1"/>
  <c r="BG78" i="1"/>
  <c r="BH78" i="1"/>
  <c r="BI78" i="1"/>
  <c r="BJ78" i="1"/>
  <c r="BK78" i="1"/>
  <c r="BL78" i="1"/>
  <c r="BM78" i="1"/>
  <c r="BF79" i="1"/>
  <c r="BG79" i="1"/>
  <c r="BH79" i="1"/>
  <c r="BI79" i="1"/>
  <c r="BJ79" i="1"/>
  <c r="BK79" i="1"/>
  <c r="BL79" i="1"/>
  <c r="BM79" i="1"/>
  <c r="BF80" i="1"/>
  <c r="BG80" i="1"/>
  <c r="BH80" i="1"/>
  <c r="BI80" i="1"/>
  <c r="BJ80" i="1"/>
  <c r="BK80" i="1"/>
  <c r="BL80" i="1"/>
  <c r="BM80" i="1"/>
  <c r="BF81" i="1"/>
  <c r="BG81" i="1"/>
  <c r="BH81" i="1"/>
  <c r="BI81" i="1"/>
  <c r="BJ81" i="1"/>
  <c r="BK81" i="1"/>
  <c r="BL81" i="1"/>
  <c r="BM81" i="1"/>
  <c r="BF82" i="1"/>
  <c r="BG82" i="1"/>
  <c r="BH82" i="1"/>
  <c r="BI82" i="1"/>
  <c r="BJ82" i="1"/>
  <c r="BK82" i="1"/>
  <c r="BL82" i="1"/>
  <c r="BM82" i="1"/>
  <c r="BF83" i="1"/>
  <c r="BG83" i="1"/>
  <c r="BH83" i="1"/>
  <c r="BI83" i="1"/>
  <c r="BJ83" i="1"/>
  <c r="BK83" i="1"/>
  <c r="BL83" i="1"/>
  <c r="BM83" i="1"/>
  <c r="BF84" i="1"/>
  <c r="BG84" i="1"/>
  <c r="BH84" i="1"/>
  <c r="BI84" i="1"/>
  <c r="BJ84" i="1"/>
  <c r="BK84" i="1"/>
  <c r="BL84" i="1"/>
  <c r="BM84" i="1"/>
  <c r="BF85" i="1"/>
  <c r="BG85" i="1"/>
  <c r="BH85" i="1"/>
  <c r="BI85" i="1"/>
  <c r="BJ85" i="1"/>
  <c r="BK85" i="1"/>
  <c r="BL85" i="1"/>
  <c r="BM85" i="1"/>
  <c r="BF86" i="1"/>
  <c r="BG86" i="1"/>
  <c r="BH86" i="1"/>
  <c r="BI86" i="1"/>
  <c r="BJ86" i="1"/>
  <c r="BK86" i="1"/>
  <c r="BL86" i="1"/>
  <c r="BM86" i="1"/>
  <c r="BF87" i="1"/>
  <c r="BG87" i="1"/>
  <c r="BH87" i="1"/>
  <c r="BI87" i="1"/>
  <c r="BJ87" i="1"/>
  <c r="BK87" i="1"/>
  <c r="BL87" i="1"/>
  <c r="BM87" i="1"/>
  <c r="BF88" i="1"/>
  <c r="BG88" i="1"/>
  <c r="BH88" i="1"/>
  <c r="BI88" i="1"/>
  <c r="BJ88" i="1"/>
  <c r="BK88" i="1"/>
  <c r="BL88" i="1"/>
  <c r="BM88" i="1"/>
  <c r="BF89" i="1"/>
  <c r="BG89" i="1"/>
  <c r="BH89" i="1"/>
  <c r="BI89" i="1"/>
  <c r="BJ89" i="1"/>
  <c r="BK89" i="1"/>
  <c r="BL89" i="1"/>
  <c r="BM89" i="1"/>
  <c r="BF90" i="1"/>
  <c r="BG90" i="1"/>
  <c r="BH90" i="1"/>
  <c r="BI90" i="1"/>
  <c r="BJ90" i="1"/>
  <c r="BK90" i="1"/>
  <c r="BL90" i="1"/>
  <c r="BM90" i="1"/>
  <c r="BF91" i="1"/>
  <c r="BG91" i="1"/>
  <c r="BH91" i="1"/>
  <c r="BI91" i="1"/>
  <c r="BJ91" i="1"/>
  <c r="BK91" i="1"/>
  <c r="BL91" i="1"/>
  <c r="BM91" i="1"/>
  <c r="BF92" i="1"/>
  <c r="BG92" i="1"/>
  <c r="BH92" i="1"/>
  <c r="BI92" i="1"/>
  <c r="BJ92" i="1"/>
  <c r="BK92" i="1"/>
  <c r="BL92" i="1"/>
  <c r="BM92" i="1"/>
  <c r="BF93" i="1"/>
  <c r="BG93" i="1"/>
  <c r="BH93" i="1"/>
  <c r="BI93" i="1"/>
  <c r="BJ93" i="1"/>
  <c r="BK93" i="1"/>
  <c r="BL93" i="1"/>
  <c r="BM93" i="1"/>
  <c r="BF94" i="1"/>
  <c r="BG94" i="1"/>
  <c r="BH94" i="1"/>
  <c r="BI94" i="1"/>
  <c r="BJ94" i="1"/>
  <c r="BK94" i="1"/>
  <c r="BL94" i="1"/>
  <c r="BM94" i="1"/>
  <c r="BF95" i="1"/>
  <c r="BG95" i="1"/>
  <c r="BH95" i="1"/>
  <c r="BI95" i="1"/>
  <c r="BJ95" i="1"/>
  <c r="BK95" i="1"/>
  <c r="BL95" i="1"/>
  <c r="BM95" i="1"/>
  <c r="BF96" i="1"/>
  <c r="BG96" i="1"/>
  <c r="BH96" i="1"/>
  <c r="BI96" i="1"/>
  <c r="BJ96" i="1"/>
  <c r="BK96" i="1"/>
  <c r="BL96" i="1"/>
  <c r="BM96" i="1"/>
  <c r="BF97" i="1"/>
  <c r="BG97" i="1"/>
  <c r="BH97" i="1"/>
  <c r="BI97" i="1"/>
  <c r="BJ97" i="1"/>
  <c r="BK97" i="1"/>
  <c r="BL97" i="1"/>
  <c r="BM97" i="1"/>
  <c r="BF98" i="1"/>
  <c r="BG98" i="1"/>
  <c r="BH98" i="1"/>
  <c r="BI98" i="1"/>
  <c r="BJ98" i="1"/>
  <c r="BK98" i="1"/>
  <c r="BL98" i="1"/>
  <c r="BM98" i="1"/>
  <c r="BF99" i="1"/>
  <c r="BG99" i="1"/>
  <c r="BH99" i="1"/>
  <c r="BI99" i="1"/>
  <c r="BJ99" i="1"/>
  <c r="BK99" i="1"/>
  <c r="BL99" i="1"/>
  <c r="BM99" i="1"/>
  <c r="BF100" i="1"/>
  <c r="BG100" i="1"/>
  <c r="BH100" i="1"/>
  <c r="BI100" i="1"/>
  <c r="BJ100" i="1"/>
  <c r="BK100" i="1"/>
  <c r="BL100" i="1"/>
  <c r="BM100" i="1"/>
  <c r="BF101" i="1"/>
  <c r="BG101" i="1"/>
  <c r="BH101" i="1"/>
  <c r="BI101" i="1"/>
  <c r="BJ101" i="1"/>
  <c r="BK101" i="1"/>
  <c r="BL101" i="1"/>
  <c r="BM101" i="1"/>
  <c r="BF102" i="1"/>
  <c r="BG102" i="1"/>
  <c r="BH102" i="1"/>
  <c r="BI102" i="1"/>
  <c r="BJ102" i="1"/>
  <c r="BK102" i="1"/>
  <c r="BL102" i="1"/>
  <c r="BM102" i="1"/>
  <c r="BF103" i="1"/>
  <c r="BG103" i="1"/>
  <c r="BH103" i="1"/>
  <c r="BI103" i="1"/>
  <c r="BJ103" i="1"/>
  <c r="BK103" i="1"/>
  <c r="BL103" i="1"/>
  <c r="BM103" i="1"/>
  <c r="BF104" i="1"/>
  <c r="BG104" i="1"/>
  <c r="BH104" i="1"/>
  <c r="BI104" i="1"/>
  <c r="BJ104" i="1"/>
  <c r="BK104" i="1"/>
  <c r="BL104" i="1"/>
  <c r="BM104" i="1"/>
  <c r="BF105" i="1"/>
  <c r="BG105" i="1"/>
  <c r="BH105" i="1"/>
  <c r="BI105" i="1"/>
  <c r="BJ105" i="1"/>
  <c r="BK105" i="1"/>
  <c r="BL105" i="1"/>
  <c r="BM105" i="1"/>
  <c r="BF106" i="1"/>
  <c r="BG106" i="1"/>
  <c r="BH106" i="1"/>
  <c r="BI106" i="1"/>
  <c r="BJ106" i="1"/>
  <c r="BK106" i="1"/>
  <c r="BL106" i="1"/>
  <c r="BM106" i="1"/>
  <c r="BF107" i="1"/>
  <c r="BG107" i="1"/>
  <c r="BH107" i="1"/>
  <c r="BI107" i="1"/>
  <c r="BJ107" i="1"/>
  <c r="BK107" i="1"/>
  <c r="BL107" i="1"/>
  <c r="BM107" i="1"/>
  <c r="BF108" i="1"/>
  <c r="BG108" i="1"/>
  <c r="BH108" i="1"/>
  <c r="BI108" i="1"/>
  <c r="BJ108" i="1"/>
  <c r="BK108" i="1"/>
  <c r="BL108" i="1"/>
  <c r="BM108" i="1"/>
  <c r="BF109" i="1"/>
  <c r="BG109" i="1"/>
  <c r="BH109" i="1"/>
  <c r="BI109" i="1"/>
  <c r="BJ109" i="1"/>
  <c r="BK109" i="1"/>
  <c r="BL109" i="1"/>
  <c r="BM109" i="1"/>
  <c r="BF110" i="1"/>
  <c r="BG110" i="1"/>
  <c r="BH110" i="1"/>
  <c r="BI110" i="1"/>
  <c r="BJ110" i="1"/>
  <c r="BK110" i="1"/>
  <c r="BL110" i="1"/>
  <c r="BM110" i="1"/>
  <c r="BF111" i="1"/>
  <c r="BG111" i="1"/>
  <c r="BH111" i="1"/>
  <c r="BI111" i="1"/>
  <c r="BJ111" i="1"/>
  <c r="BK111" i="1"/>
  <c r="BL111" i="1"/>
  <c r="BM111" i="1"/>
  <c r="BF112" i="1"/>
  <c r="BG112" i="1"/>
  <c r="BH112" i="1"/>
  <c r="BI112" i="1"/>
  <c r="BJ112" i="1"/>
  <c r="BK112" i="1"/>
  <c r="BL112" i="1"/>
  <c r="BM112" i="1"/>
  <c r="BF113" i="1"/>
  <c r="BG113" i="1"/>
  <c r="BH113" i="1"/>
  <c r="BI113" i="1"/>
  <c r="BJ113" i="1"/>
  <c r="BK113" i="1"/>
  <c r="BL113" i="1"/>
  <c r="BM113" i="1"/>
  <c r="BF114" i="1"/>
  <c r="BG114" i="1"/>
  <c r="BH114" i="1"/>
  <c r="BI114" i="1"/>
  <c r="BJ114" i="1"/>
  <c r="BK114" i="1"/>
  <c r="BL114" i="1"/>
  <c r="BM114" i="1"/>
  <c r="BF115" i="1"/>
  <c r="BG115" i="1"/>
  <c r="BH115" i="1"/>
  <c r="BI115" i="1"/>
  <c r="BJ115" i="1"/>
  <c r="BK115" i="1"/>
  <c r="BL115" i="1"/>
  <c r="BM115" i="1"/>
  <c r="BF116" i="1"/>
  <c r="BG116" i="1"/>
  <c r="BH116" i="1"/>
  <c r="BI116" i="1"/>
  <c r="BJ116" i="1"/>
  <c r="BK116" i="1"/>
  <c r="BL116" i="1"/>
  <c r="BM116" i="1"/>
  <c r="BF117" i="1"/>
  <c r="BG117" i="1"/>
  <c r="BH117" i="1"/>
  <c r="BI117" i="1"/>
  <c r="BJ117" i="1"/>
  <c r="BK117" i="1"/>
  <c r="BL117" i="1"/>
  <c r="BM117" i="1"/>
  <c r="BF118" i="1"/>
  <c r="BG118" i="1"/>
  <c r="BH118" i="1"/>
  <c r="BI118" i="1"/>
  <c r="BJ118" i="1"/>
  <c r="BK118" i="1"/>
  <c r="BL118" i="1"/>
  <c r="BM118" i="1"/>
  <c r="BF119" i="1"/>
  <c r="BG119" i="1"/>
  <c r="BH119" i="1"/>
  <c r="BI119" i="1"/>
  <c r="BJ119" i="1"/>
  <c r="BK119" i="1"/>
  <c r="BL119" i="1"/>
  <c r="BM119" i="1"/>
  <c r="BF120" i="1"/>
  <c r="BG120" i="1"/>
  <c r="BH120" i="1"/>
  <c r="BI120" i="1"/>
  <c r="BJ120" i="1"/>
  <c r="BK120" i="1"/>
  <c r="BL120" i="1"/>
  <c r="BM120" i="1"/>
  <c r="BF121" i="1"/>
  <c r="BG121" i="1"/>
  <c r="BH121" i="1"/>
  <c r="BI121" i="1"/>
  <c r="BJ121" i="1"/>
  <c r="BK121" i="1"/>
  <c r="BL121" i="1"/>
  <c r="BM121" i="1"/>
  <c r="BF122" i="1"/>
  <c r="BG122" i="1"/>
  <c r="BH122" i="1"/>
  <c r="BI122" i="1"/>
  <c r="BJ122" i="1"/>
  <c r="BK122" i="1"/>
  <c r="BL122" i="1"/>
  <c r="BM122" i="1"/>
  <c r="BF123" i="1"/>
  <c r="BG123" i="1"/>
  <c r="BH123" i="1"/>
  <c r="BI123" i="1"/>
  <c r="BJ123" i="1"/>
  <c r="BK123" i="1"/>
  <c r="BL123" i="1"/>
  <c r="BM123" i="1"/>
  <c r="BF124" i="1"/>
  <c r="BG124" i="1"/>
  <c r="BH124" i="1"/>
  <c r="BI124" i="1"/>
  <c r="BJ124" i="1"/>
  <c r="BK124" i="1"/>
  <c r="BL124" i="1"/>
  <c r="BM124" i="1"/>
  <c r="BF125" i="1"/>
  <c r="BG125" i="1"/>
  <c r="BH125" i="1"/>
  <c r="BI125" i="1"/>
  <c r="BJ125" i="1"/>
  <c r="BK125" i="1"/>
  <c r="BL125" i="1"/>
  <c r="BM125" i="1"/>
  <c r="BF126" i="1"/>
  <c r="BG126" i="1"/>
  <c r="BH126" i="1"/>
  <c r="BI126" i="1"/>
  <c r="BJ126" i="1"/>
  <c r="BK126" i="1"/>
  <c r="BL126" i="1"/>
  <c r="BM126" i="1"/>
  <c r="BF127" i="1"/>
  <c r="BG127" i="1"/>
  <c r="BH127" i="1"/>
  <c r="BI127" i="1"/>
  <c r="BJ127" i="1"/>
  <c r="BK127" i="1"/>
  <c r="BL127" i="1"/>
  <c r="BM127" i="1"/>
  <c r="BF128" i="1"/>
  <c r="BG128" i="1"/>
  <c r="BH128" i="1"/>
  <c r="BI128" i="1"/>
  <c r="BJ128" i="1"/>
  <c r="BK128" i="1"/>
  <c r="BL128" i="1"/>
  <c r="BM128" i="1"/>
  <c r="BF129" i="1"/>
  <c r="BG129" i="1"/>
  <c r="BH129" i="1"/>
  <c r="BI129" i="1"/>
  <c r="BJ129" i="1"/>
  <c r="BK129" i="1"/>
  <c r="BL129" i="1"/>
  <c r="BM129" i="1"/>
  <c r="BF130" i="1"/>
  <c r="BG130" i="1"/>
  <c r="BH130" i="1"/>
  <c r="BI130" i="1"/>
  <c r="BJ130" i="1"/>
  <c r="BK130" i="1"/>
  <c r="BL130" i="1"/>
  <c r="BM130" i="1"/>
  <c r="BF131" i="1"/>
  <c r="BG131" i="1"/>
  <c r="BH131" i="1"/>
  <c r="BI131" i="1"/>
  <c r="BJ131" i="1"/>
  <c r="BK131" i="1"/>
  <c r="BL131" i="1"/>
  <c r="BM131" i="1"/>
  <c r="BF132" i="1"/>
  <c r="BG132" i="1"/>
  <c r="BH132" i="1"/>
  <c r="BI132" i="1"/>
  <c r="BJ132" i="1"/>
  <c r="BK132" i="1"/>
  <c r="BL132" i="1"/>
  <c r="BM132" i="1"/>
  <c r="BF133" i="1"/>
  <c r="BG133" i="1"/>
  <c r="BH133" i="1"/>
  <c r="BI133" i="1"/>
  <c r="BJ133" i="1"/>
  <c r="BK133" i="1"/>
  <c r="BL133" i="1"/>
  <c r="BM133" i="1"/>
  <c r="BF134" i="1"/>
  <c r="BG134" i="1"/>
  <c r="BH134" i="1"/>
  <c r="BI134" i="1"/>
  <c r="BJ134" i="1"/>
  <c r="BK134" i="1"/>
  <c r="BL134" i="1"/>
  <c r="BM134" i="1"/>
  <c r="BF135" i="1"/>
  <c r="BG135" i="1"/>
  <c r="BH135" i="1"/>
  <c r="BI135" i="1"/>
  <c r="BJ135" i="1"/>
  <c r="BK135" i="1"/>
  <c r="BL135" i="1"/>
  <c r="BM135" i="1"/>
  <c r="BF136" i="1"/>
  <c r="BG136" i="1"/>
  <c r="BH136" i="1"/>
  <c r="BI136" i="1"/>
  <c r="BJ136" i="1"/>
  <c r="BK136" i="1"/>
  <c r="BL136" i="1"/>
  <c r="BM136" i="1"/>
  <c r="BF137" i="1"/>
  <c r="BG137" i="1"/>
  <c r="BH137" i="1"/>
  <c r="BI137" i="1"/>
  <c r="BJ137" i="1"/>
  <c r="BK137" i="1"/>
  <c r="BL137" i="1"/>
  <c r="BM137" i="1"/>
  <c r="BF138" i="1"/>
  <c r="BG138" i="1"/>
  <c r="BH138" i="1"/>
  <c r="BI138" i="1"/>
  <c r="BJ138" i="1"/>
  <c r="BK138" i="1"/>
  <c r="BL138" i="1"/>
  <c r="BM138" i="1"/>
  <c r="BF139" i="1"/>
  <c r="BG139" i="1"/>
  <c r="BH139" i="1"/>
  <c r="BI139" i="1"/>
  <c r="BJ139" i="1"/>
  <c r="BK139" i="1"/>
  <c r="BL139" i="1"/>
  <c r="BM139" i="1"/>
  <c r="BF140" i="1"/>
  <c r="BG140" i="1"/>
  <c r="BH140" i="1"/>
  <c r="BI140" i="1"/>
  <c r="BJ140" i="1"/>
  <c r="BK140" i="1"/>
  <c r="BL140" i="1"/>
  <c r="BM140" i="1"/>
  <c r="BF141" i="1"/>
  <c r="BG141" i="1"/>
  <c r="BH141" i="1"/>
  <c r="BI141" i="1"/>
  <c r="BJ141" i="1"/>
  <c r="BK141" i="1"/>
  <c r="BL141" i="1"/>
  <c r="BM141" i="1"/>
  <c r="BF142" i="1"/>
  <c r="BG142" i="1"/>
  <c r="BH142" i="1"/>
  <c r="BI142" i="1"/>
  <c r="BJ142" i="1"/>
  <c r="BK142" i="1"/>
  <c r="BL142" i="1"/>
  <c r="BM142" i="1"/>
  <c r="BF143" i="1"/>
  <c r="BG143" i="1"/>
  <c r="BH143" i="1"/>
  <c r="BI143" i="1"/>
  <c r="BJ143" i="1"/>
  <c r="BK143" i="1"/>
  <c r="BL143" i="1"/>
  <c r="BM143" i="1"/>
  <c r="BF144" i="1"/>
  <c r="BG144" i="1"/>
  <c r="BH144" i="1"/>
  <c r="BI144" i="1"/>
  <c r="BJ144" i="1"/>
  <c r="BK144" i="1"/>
  <c r="BL144" i="1"/>
  <c r="BM144" i="1"/>
  <c r="BF145" i="1"/>
  <c r="BG145" i="1"/>
  <c r="BH145" i="1"/>
  <c r="BI145" i="1"/>
  <c r="BJ145" i="1"/>
  <c r="BK145" i="1"/>
  <c r="BL145" i="1"/>
  <c r="BM145" i="1"/>
  <c r="BF146" i="1"/>
  <c r="BG146" i="1"/>
  <c r="BH146" i="1"/>
  <c r="BI146" i="1"/>
  <c r="BJ146" i="1"/>
  <c r="BK146" i="1"/>
  <c r="BL146" i="1"/>
  <c r="BM146" i="1"/>
  <c r="CD9" i="32"/>
  <c r="CG9" i="32"/>
  <c r="CA21" i="5"/>
  <c r="E5565" i="28"/>
  <c r="B4" i="34" l="1"/>
  <c r="CA9" i="1"/>
  <c r="BZ9" i="1"/>
  <c r="BO9" i="1"/>
  <c r="BX9" i="1"/>
  <c r="BY9" i="1"/>
  <c r="BM9" i="1"/>
  <c r="BW9" i="1"/>
  <c r="CD9" i="1"/>
  <c r="BR9" i="1"/>
  <c r="BG9" i="1"/>
  <c r="D34" i="12" s="1"/>
  <c r="CC9" i="1"/>
  <c r="BF9" i="1"/>
  <c r="C34" i="12" s="1"/>
  <c r="CB9" i="1"/>
  <c r="BP9" i="1"/>
  <c r="BL9" i="1"/>
  <c r="BV9" i="1"/>
  <c r="BH9" i="1"/>
  <c r="E34" i="12" s="1"/>
  <c r="BJ9" i="1"/>
  <c r="G34" i="12" s="1"/>
  <c r="CF9" i="1"/>
  <c r="BT9" i="1"/>
  <c r="BK9" i="1"/>
  <c r="H34" i="12" s="1"/>
  <c r="BU9" i="1"/>
  <c r="BI9" i="1"/>
  <c r="F34" i="12" s="1"/>
  <c r="CE9" i="1"/>
  <c r="BS9" i="1"/>
  <c r="Q23" i="33"/>
  <c r="Q14" i="33"/>
  <c r="E20" i="34"/>
  <c r="Q19" i="33"/>
  <c r="Q18" i="33"/>
  <c r="Q16" i="33"/>
  <c r="Q13" i="33"/>
  <c r="Q22" i="33"/>
  <c r="Q17" i="33"/>
  <c r="Q21" i="33"/>
  <c r="Q20" i="33"/>
  <c r="B13" i="34"/>
  <c r="Q10" i="33"/>
  <c r="Q9" i="33"/>
  <c r="Q8" i="33"/>
  <c r="Q11" i="33"/>
  <c r="Q31" i="33"/>
  <c r="Q24" i="33"/>
  <c r="Q27" i="33"/>
  <c r="Q26" i="33"/>
  <c r="Q25" i="33"/>
  <c r="Q32" i="33"/>
  <c r="Q30" i="33"/>
  <c r="Q29" i="33"/>
  <c r="Q28" i="33"/>
  <c r="Q34" i="33"/>
  <c r="Q33" i="33"/>
  <c r="B16" i="34"/>
  <c r="B14" i="34"/>
  <c r="B15" i="34"/>
  <c r="B11" i="34"/>
  <c r="B10" i="34"/>
  <c r="Q12" i="33"/>
  <c r="Q15" i="33"/>
  <c r="BY9" i="32"/>
  <c r="CV9" i="32"/>
  <c r="CL9" i="32"/>
  <c r="CT9" i="32"/>
  <c r="CN9" i="32"/>
  <c r="BW9" i="32"/>
  <c r="CO9" i="32"/>
  <c r="CI9" i="32"/>
  <c r="CQ9" i="32"/>
  <c r="CU9" i="32"/>
  <c r="CM9" i="32"/>
  <c r="CF9" i="32"/>
  <c r="BX9" i="32"/>
  <c r="CP9" i="32"/>
  <c r="CH9" i="32"/>
  <c r="CE9" i="32"/>
  <c r="BZ9" i="32"/>
  <c r="CA9" i="32"/>
  <c r="CB9" i="32"/>
  <c r="CJ9" i="32"/>
  <c r="CR9" i="32"/>
  <c r="CC9" i="32"/>
  <c r="CK9" i="32"/>
  <c r="CS9" i="32"/>
  <c r="H46" i="12" l="1"/>
  <c r="G46" i="12"/>
  <c r="F46" i="12"/>
  <c r="E46" i="12"/>
  <c r="D46" i="12"/>
  <c r="C46" i="12"/>
  <c r="G43" i="12"/>
  <c r="F43" i="12"/>
  <c r="E43" i="12"/>
  <c r="D43" i="12"/>
  <c r="C43" i="12"/>
  <c r="CH22" i="5"/>
  <c r="CH23" i="5"/>
  <c r="CH24" i="5"/>
  <c r="CH25" i="5"/>
  <c r="CH26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1" i="5"/>
  <c r="CG21" i="5"/>
  <c r="CM22" i="5"/>
  <c r="CN22" i="5"/>
  <c r="CO22" i="5"/>
  <c r="CP22" i="5"/>
  <c r="CR22" i="5"/>
  <c r="CS22" i="5"/>
  <c r="CT22" i="5"/>
  <c r="CU22" i="5"/>
  <c r="CV22" i="5"/>
  <c r="CW22" i="5"/>
  <c r="CX22" i="5"/>
  <c r="CY22" i="5"/>
  <c r="CZ22" i="5"/>
  <c r="DA22" i="5"/>
  <c r="CM23" i="5"/>
  <c r="CN23" i="5"/>
  <c r="CO23" i="5"/>
  <c r="CP23" i="5"/>
  <c r="CR23" i="5"/>
  <c r="CS23" i="5"/>
  <c r="CT23" i="5"/>
  <c r="CU23" i="5"/>
  <c r="CV23" i="5"/>
  <c r="CW23" i="5"/>
  <c r="CX23" i="5"/>
  <c r="CY23" i="5"/>
  <c r="CZ23" i="5"/>
  <c r="DA23" i="5"/>
  <c r="CM24" i="5"/>
  <c r="CN24" i="5"/>
  <c r="CO24" i="5"/>
  <c r="CP24" i="5"/>
  <c r="CR24" i="5"/>
  <c r="CS24" i="5"/>
  <c r="CT24" i="5"/>
  <c r="CU24" i="5"/>
  <c r="CV24" i="5"/>
  <c r="CW24" i="5"/>
  <c r="CX24" i="5"/>
  <c r="CY24" i="5"/>
  <c r="CZ24" i="5"/>
  <c r="DA24" i="5"/>
  <c r="CM25" i="5"/>
  <c r="CN25" i="5"/>
  <c r="CO25" i="5"/>
  <c r="CP25" i="5"/>
  <c r="CR25" i="5"/>
  <c r="CS25" i="5"/>
  <c r="CT25" i="5"/>
  <c r="CU25" i="5"/>
  <c r="CV25" i="5"/>
  <c r="CW25" i="5"/>
  <c r="CX25" i="5"/>
  <c r="CY25" i="5"/>
  <c r="CZ25" i="5"/>
  <c r="DA25" i="5"/>
  <c r="CM26" i="5"/>
  <c r="CN26" i="5"/>
  <c r="CO26" i="5"/>
  <c r="CP26" i="5"/>
  <c r="CR26" i="5"/>
  <c r="CS26" i="5"/>
  <c r="CT26" i="5"/>
  <c r="CU26" i="5"/>
  <c r="CV26" i="5"/>
  <c r="CW26" i="5"/>
  <c r="CX26" i="5"/>
  <c r="CY26" i="5"/>
  <c r="CZ26" i="5"/>
  <c r="DA26" i="5"/>
  <c r="CM27" i="5"/>
  <c r="CN27" i="5"/>
  <c r="CO27" i="5"/>
  <c r="CP27" i="5"/>
  <c r="CR27" i="5"/>
  <c r="CS27" i="5"/>
  <c r="CT27" i="5"/>
  <c r="CU27" i="5"/>
  <c r="CV27" i="5"/>
  <c r="CW27" i="5"/>
  <c r="CX27" i="5"/>
  <c r="CY27" i="5"/>
  <c r="CZ27" i="5"/>
  <c r="DA27" i="5"/>
  <c r="CM28" i="5"/>
  <c r="CN28" i="5"/>
  <c r="CO28" i="5"/>
  <c r="CP28" i="5"/>
  <c r="CR28" i="5"/>
  <c r="CS28" i="5"/>
  <c r="CT28" i="5"/>
  <c r="CU28" i="5"/>
  <c r="CV28" i="5"/>
  <c r="CW28" i="5"/>
  <c r="CX28" i="5"/>
  <c r="CY28" i="5"/>
  <c r="CZ28" i="5"/>
  <c r="DA28" i="5"/>
  <c r="CM29" i="5"/>
  <c r="CN29" i="5"/>
  <c r="CO29" i="5"/>
  <c r="CP29" i="5"/>
  <c r="CR29" i="5"/>
  <c r="CS29" i="5"/>
  <c r="CT29" i="5"/>
  <c r="CU29" i="5"/>
  <c r="CV29" i="5"/>
  <c r="CW29" i="5"/>
  <c r="CX29" i="5"/>
  <c r="CY29" i="5"/>
  <c r="CZ29" i="5"/>
  <c r="DA29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CM32" i="5"/>
  <c r="CN32" i="5"/>
  <c r="CO32" i="5"/>
  <c r="CP32" i="5"/>
  <c r="CQ32" i="5"/>
  <c r="CR32" i="5"/>
  <c r="CS32" i="5"/>
  <c r="CT32" i="5"/>
  <c r="CU32" i="5"/>
  <c r="CW32" i="5"/>
  <c r="CX32" i="5"/>
  <c r="CY32" i="5"/>
  <c r="CZ32" i="5"/>
  <c r="DA32" i="5"/>
  <c r="CM33" i="5"/>
  <c r="CN33" i="5"/>
  <c r="CO33" i="5"/>
  <c r="CP33" i="5"/>
  <c r="CQ33" i="5"/>
  <c r="CR33" i="5"/>
  <c r="CS33" i="5"/>
  <c r="CT33" i="5"/>
  <c r="CU33" i="5"/>
  <c r="CW33" i="5"/>
  <c r="CX33" i="5"/>
  <c r="CY33" i="5"/>
  <c r="CZ33" i="5"/>
  <c r="DA33" i="5"/>
  <c r="CM34" i="5"/>
  <c r="CN34" i="5"/>
  <c r="CO34" i="5"/>
  <c r="CP34" i="5"/>
  <c r="CQ34" i="5"/>
  <c r="CR34" i="5"/>
  <c r="CS34" i="5"/>
  <c r="CT34" i="5"/>
  <c r="CU34" i="5"/>
  <c r="CW34" i="5"/>
  <c r="CX34" i="5"/>
  <c r="CY34" i="5"/>
  <c r="CZ34" i="5"/>
  <c r="DA34" i="5"/>
  <c r="CM35" i="5"/>
  <c r="CN35" i="5"/>
  <c r="CO35" i="5"/>
  <c r="CP35" i="5"/>
  <c r="CQ35" i="5"/>
  <c r="CR35" i="5"/>
  <c r="CS35" i="5"/>
  <c r="CT35" i="5"/>
  <c r="CU35" i="5"/>
  <c r="CW35" i="5"/>
  <c r="CX35" i="5"/>
  <c r="CY35" i="5"/>
  <c r="CZ35" i="5"/>
  <c r="DA35" i="5"/>
  <c r="CM36" i="5"/>
  <c r="CN36" i="5"/>
  <c r="CO36" i="5"/>
  <c r="CP36" i="5"/>
  <c r="CR36" i="5"/>
  <c r="CS36" i="5"/>
  <c r="CT36" i="5"/>
  <c r="CU36" i="5"/>
  <c r="CV36" i="5"/>
  <c r="CW36" i="5"/>
  <c r="CX36" i="5"/>
  <c r="CY36" i="5"/>
  <c r="CZ36" i="5"/>
  <c r="DA36" i="5"/>
  <c r="CM37" i="5"/>
  <c r="CN37" i="5"/>
  <c r="CO37" i="5"/>
  <c r="CP37" i="5"/>
  <c r="CQ37" i="5"/>
  <c r="CR37" i="5"/>
  <c r="CS37" i="5"/>
  <c r="CU37" i="5"/>
  <c r="CV37" i="5"/>
  <c r="CW37" i="5"/>
  <c r="CX37" i="5"/>
  <c r="CY37" i="5"/>
  <c r="CZ37" i="5"/>
  <c r="DA37" i="5"/>
  <c r="CM38" i="5"/>
  <c r="CN38" i="5"/>
  <c r="CO38" i="5"/>
  <c r="CP38" i="5"/>
  <c r="CQ38" i="5"/>
  <c r="CR38" i="5"/>
  <c r="CS38" i="5"/>
  <c r="CU38" i="5"/>
  <c r="CV38" i="5"/>
  <c r="CW38" i="5"/>
  <c r="CX38" i="5"/>
  <c r="CY38" i="5"/>
  <c r="CZ38" i="5"/>
  <c r="DA38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CM41" i="5"/>
  <c r="CN41" i="5"/>
  <c r="CO41" i="5"/>
  <c r="CP41" i="5"/>
  <c r="CQ41" i="5"/>
  <c r="CR41" i="5"/>
  <c r="CS41" i="5"/>
  <c r="CT41" i="5"/>
  <c r="CU41" i="5"/>
  <c r="CW41" i="5"/>
  <c r="CX41" i="5"/>
  <c r="CY41" i="5"/>
  <c r="CZ41" i="5"/>
  <c r="DA41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CM44" i="5"/>
  <c r="CN44" i="5"/>
  <c r="CO44" i="5"/>
  <c r="CQ44" i="5"/>
  <c r="CR44" i="5"/>
  <c r="CS44" i="5"/>
  <c r="CT44" i="5"/>
  <c r="CU44" i="5"/>
  <c r="CV44" i="5"/>
  <c r="CW44" i="5"/>
  <c r="CX44" i="5"/>
  <c r="CY44" i="5"/>
  <c r="CZ44" i="5"/>
  <c r="DA44" i="5"/>
  <c r="CM45" i="5"/>
  <c r="CN45" i="5"/>
  <c r="CO45" i="5"/>
  <c r="CP45" i="5"/>
  <c r="CQ45" i="5"/>
  <c r="CR45" i="5"/>
  <c r="CS45" i="5"/>
  <c r="CT45" i="5"/>
  <c r="CU45" i="5"/>
  <c r="CW45" i="5"/>
  <c r="CX45" i="5"/>
  <c r="CY45" i="5"/>
  <c r="CZ45" i="5"/>
  <c r="DA45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CM47" i="5"/>
  <c r="CN47" i="5"/>
  <c r="CO47" i="5"/>
  <c r="CP47" i="5"/>
  <c r="CQ47" i="5"/>
  <c r="CR47" i="5"/>
  <c r="CS47" i="5"/>
  <c r="CT47" i="5"/>
  <c r="CU47" i="5"/>
  <c r="CW47" i="5"/>
  <c r="CX47" i="5"/>
  <c r="CY47" i="5"/>
  <c r="CZ47" i="5"/>
  <c r="DA47" i="5"/>
  <c r="CM48" i="5"/>
  <c r="CN48" i="5"/>
  <c r="CO48" i="5"/>
  <c r="CP48" i="5"/>
  <c r="CQ48" i="5"/>
  <c r="CS48" i="5"/>
  <c r="CT48" i="5"/>
  <c r="CU48" i="5"/>
  <c r="CV48" i="5"/>
  <c r="CW48" i="5"/>
  <c r="CX48" i="5"/>
  <c r="CY48" i="5"/>
  <c r="CZ48" i="5"/>
  <c r="DA48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CM50" i="5"/>
  <c r="CN50" i="5"/>
  <c r="CO50" i="5"/>
  <c r="CQ50" i="5"/>
  <c r="CR50" i="5"/>
  <c r="CS50" i="5"/>
  <c r="CT50" i="5"/>
  <c r="CU50" i="5"/>
  <c r="CV50" i="5"/>
  <c r="CW50" i="5"/>
  <c r="CX50" i="5"/>
  <c r="CY50" i="5"/>
  <c r="CZ50" i="5"/>
  <c r="DA50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CM53" i="5"/>
  <c r="CN53" i="5"/>
  <c r="CO53" i="5"/>
  <c r="CQ53" i="5"/>
  <c r="CR53" i="5"/>
  <c r="CS53" i="5"/>
  <c r="CT53" i="5"/>
  <c r="CU53" i="5"/>
  <c r="CV53" i="5"/>
  <c r="CW53" i="5"/>
  <c r="CX53" i="5"/>
  <c r="CY53" i="5"/>
  <c r="CZ53" i="5"/>
  <c r="DA53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CM55" i="5"/>
  <c r="CN55" i="5"/>
  <c r="CO55" i="5"/>
  <c r="CQ55" i="5"/>
  <c r="CR55" i="5"/>
  <c r="CS55" i="5"/>
  <c r="CT55" i="5"/>
  <c r="CU55" i="5"/>
  <c r="CV55" i="5"/>
  <c r="CW55" i="5"/>
  <c r="CX55" i="5"/>
  <c r="CY55" i="5"/>
  <c r="CZ55" i="5"/>
  <c r="DA55" i="5"/>
  <c r="CM56" i="5"/>
  <c r="CN56" i="5"/>
  <c r="CO56" i="5"/>
  <c r="CP56" i="5"/>
  <c r="CQ56" i="5"/>
  <c r="CR56" i="5"/>
  <c r="CS56" i="5"/>
  <c r="CT56" i="5"/>
  <c r="CU56" i="5"/>
  <c r="CV56" i="5"/>
  <c r="CW56" i="5"/>
  <c r="CY56" i="5"/>
  <c r="CZ56" i="5"/>
  <c r="DA56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Z57" i="5"/>
  <c r="DA57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Z58" i="5"/>
  <c r="DA58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Z68" i="5"/>
  <c r="DA68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CN71" i="5"/>
  <c r="CO71" i="5"/>
  <c r="CP71" i="5"/>
  <c r="CQ71" i="5"/>
  <c r="CR71" i="5"/>
  <c r="CS71" i="5"/>
  <c r="CT71" i="5"/>
  <c r="CU71" i="5"/>
  <c r="CV71" i="5"/>
  <c r="CW71" i="5"/>
  <c r="CX71" i="5"/>
  <c r="CY71" i="5"/>
  <c r="CZ71" i="5"/>
  <c r="DA71" i="5"/>
  <c r="CN72" i="5"/>
  <c r="CO72" i="5"/>
  <c r="CP72" i="5"/>
  <c r="CQ72" i="5"/>
  <c r="CR72" i="5"/>
  <c r="CS72" i="5"/>
  <c r="CT72" i="5"/>
  <c r="CU72" i="5"/>
  <c r="CV72" i="5"/>
  <c r="CW72" i="5"/>
  <c r="CX72" i="5"/>
  <c r="CY72" i="5"/>
  <c r="CZ72" i="5"/>
  <c r="DA72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CN74" i="5"/>
  <c r="CO74" i="5"/>
  <c r="CP74" i="5"/>
  <c r="CQ74" i="5"/>
  <c r="CR74" i="5"/>
  <c r="CS74" i="5"/>
  <c r="CT74" i="5"/>
  <c r="CU74" i="5"/>
  <c r="CV74" i="5"/>
  <c r="CW74" i="5"/>
  <c r="CX74" i="5"/>
  <c r="CY74" i="5"/>
  <c r="CZ74" i="5"/>
  <c r="DA74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CN76" i="5"/>
  <c r="CO76" i="5"/>
  <c r="CP76" i="5"/>
  <c r="CQ76" i="5"/>
  <c r="CR76" i="5"/>
  <c r="CS76" i="5"/>
  <c r="CT76" i="5"/>
  <c r="CU76" i="5"/>
  <c r="CV76" i="5"/>
  <c r="CW76" i="5"/>
  <c r="CX76" i="5"/>
  <c r="CY76" i="5"/>
  <c r="CZ76" i="5"/>
  <c r="DA76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CN80" i="5"/>
  <c r="CO80" i="5"/>
  <c r="CP80" i="5"/>
  <c r="CQ80" i="5"/>
  <c r="CR80" i="5"/>
  <c r="CS80" i="5"/>
  <c r="CT80" i="5"/>
  <c r="CU80" i="5"/>
  <c r="CV80" i="5"/>
  <c r="CW80" i="5"/>
  <c r="CX80" i="5"/>
  <c r="CY80" i="5"/>
  <c r="CZ80" i="5"/>
  <c r="DA80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CN85" i="5"/>
  <c r="CO85" i="5"/>
  <c r="CP85" i="5"/>
  <c r="CQ85" i="5"/>
  <c r="CR85" i="5"/>
  <c r="CS85" i="5"/>
  <c r="CT85" i="5"/>
  <c r="CU85" i="5"/>
  <c r="CV85" i="5"/>
  <c r="CW85" i="5"/>
  <c r="CX85" i="5"/>
  <c r="CY85" i="5"/>
  <c r="CZ85" i="5"/>
  <c r="DA85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CN89" i="5"/>
  <c r="CO89" i="5"/>
  <c r="CP89" i="5"/>
  <c r="CQ89" i="5"/>
  <c r="CR89" i="5"/>
  <c r="CS89" i="5"/>
  <c r="CT89" i="5"/>
  <c r="CU89" i="5"/>
  <c r="CV89" i="5"/>
  <c r="CW89" i="5"/>
  <c r="CX89" i="5"/>
  <c r="CY89" i="5"/>
  <c r="CZ89" i="5"/>
  <c r="DA89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CN91" i="5"/>
  <c r="CO91" i="5"/>
  <c r="CP91" i="5"/>
  <c r="CQ91" i="5"/>
  <c r="CR91" i="5"/>
  <c r="CS91" i="5"/>
  <c r="CT91" i="5"/>
  <c r="CU91" i="5"/>
  <c r="CV91" i="5"/>
  <c r="CW91" i="5"/>
  <c r="CX91" i="5"/>
  <c r="CY91" i="5"/>
  <c r="CZ91" i="5"/>
  <c r="DA91" i="5"/>
  <c r="CM92" i="5"/>
  <c r="CN92" i="5"/>
  <c r="CO92" i="5"/>
  <c r="CP92" i="5"/>
  <c r="CQ92" i="5"/>
  <c r="CR92" i="5"/>
  <c r="CS92" i="5"/>
  <c r="CT92" i="5"/>
  <c r="CU92" i="5"/>
  <c r="CV92" i="5"/>
  <c r="CX92" i="5"/>
  <c r="CY92" i="5"/>
  <c r="CZ92" i="5"/>
  <c r="DA92" i="5"/>
  <c r="CM93" i="5"/>
  <c r="CN93" i="5"/>
  <c r="CO93" i="5"/>
  <c r="CP93" i="5"/>
  <c r="CQ93" i="5"/>
  <c r="CR93" i="5"/>
  <c r="CS93" i="5"/>
  <c r="CT93" i="5"/>
  <c r="CU93" i="5"/>
  <c r="CV93" i="5"/>
  <c r="CX93" i="5"/>
  <c r="CY93" i="5"/>
  <c r="CZ93" i="5"/>
  <c r="DA93" i="5"/>
  <c r="CM94" i="5"/>
  <c r="CN94" i="5"/>
  <c r="CO94" i="5"/>
  <c r="CP94" i="5"/>
  <c r="CQ94" i="5"/>
  <c r="CR94" i="5"/>
  <c r="CS94" i="5"/>
  <c r="CT94" i="5"/>
  <c r="CU94" i="5"/>
  <c r="CV94" i="5"/>
  <c r="CX94" i="5"/>
  <c r="CY94" i="5"/>
  <c r="CZ94" i="5"/>
  <c r="DA94" i="5"/>
  <c r="CM95" i="5"/>
  <c r="CN95" i="5"/>
  <c r="CO95" i="5"/>
  <c r="CP95" i="5"/>
  <c r="CQ95" i="5"/>
  <c r="CR95" i="5"/>
  <c r="CS95" i="5"/>
  <c r="CT95" i="5"/>
  <c r="CU95" i="5"/>
  <c r="CV95" i="5"/>
  <c r="CX95" i="5"/>
  <c r="CY95" i="5"/>
  <c r="CZ95" i="5"/>
  <c r="DA95" i="5"/>
  <c r="CM96" i="5"/>
  <c r="CN96" i="5"/>
  <c r="CO96" i="5"/>
  <c r="CP96" i="5"/>
  <c r="CQ96" i="5"/>
  <c r="CR96" i="5"/>
  <c r="CS96" i="5"/>
  <c r="CT96" i="5"/>
  <c r="CU96" i="5"/>
  <c r="CV96" i="5"/>
  <c r="CX96" i="5"/>
  <c r="CY96" i="5"/>
  <c r="CZ96" i="5"/>
  <c r="DA96" i="5"/>
  <c r="CM97" i="5"/>
  <c r="CN97" i="5"/>
  <c r="CO97" i="5"/>
  <c r="CP97" i="5"/>
  <c r="CQ97" i="5"/>
  <c r="CR97" i="5"/>
  <c r="CS97" i="5"/>
  <c r="CT97" i="5"/>
  <c r="CU97" i="5"/>
  <c r="CV97" i="5"/>
  <c r="CX97" i="5"/>
  <c r="CY97" i="5"/>
  <c r="CZ97" i="5"/>
  <c r="DA97" i="5"/>
  <c r="CM98" i="5"/>
  <c r="CN98" i="5"/>
  <c r="CO98" i="5"/>
  <c r="CP98" i="5"/>
  <c r="CQ98" i="5"/>
  <c r="CR98" i="5"/>
  <c r="CS98" i="5"/>
  <c r="CT98" i="5"/>
  <c r="CU98" i="5"/>
  <c r="CV98" i="5"/>
  <c r="CX98" i="5"/>
  <c r="CY98" i="5"/>
  <c r="CZ98" i="5"/>
  <c r="DA98" i="5"/>
  <c r="CM99" i="5"/>
  <c r="CN99" i="5"/>
  <c r="CO99" i="5"/>
  <c r="CP99" i="5"/>
  <c r="CQ99" i="5"/>
  <c r="CR99" i="5"/>
  <c r="CS99" i="5"/>
  <c r="CT99" i="5"/>
  <c r="CU99" i="5"/>
  <c r="CV99" i="5"/>
  <c r="CX99" i="5"/>
  <c r="CY99" i="5"/>
  <c r="CZ99" i="5"/>
  <c r="DA99" i="5"/>
  <c r="CM100" i="5"/>
  <c r="CN100" i="5"/>
  <c r="CO100" i="5"/>
  <c r="CP100" i="5"/>
  <c r="CQ100" i="5"/>
  <c r="CR100" i="5"/>
  <c r="CS100" i="5"/>
  <c r="CT100" i="5"/>
  <c r="CU100" i="5"/>
  <c r="CV100" i="5"/>
  <c r="CX100" i="5"/>
  <c r="CY100" i="5"/>
  <c r="CZ100" i="5"/>
  <c r="DA100" i="5"/>
  <c r="CM101" i="5"/>
  <c r="CN101" i="5"/>
  <c r="CO101" i="5"/>
  <c r="CP101" i="5"/>
  <c r="CQ101" i="5"/>
  <c r="CR101" i="5"/>
  <c r="CS101" i="5"/>
  <c r="CT101" i="5"/>
  <c r="CU101" i="5"/>
  <c r="CV101" i="5"/>
  <c r="CX101" i="5"/>
  <c r="CY101" i="5"/>
  <c r="CZ101" i="5"/>
  <c r="DA101" i="5"/>
  <c r="CM102" i="5"/>
  <c r="CN102" i="5"/>
  <c r="CO102" i="5"/>
  <c r="CP102" i="5"/>
  <c r="CQ102" i="5"/>
  <c r="CR102" i="5"/>
  <c r="CS102" i="5"/>
  <c r="CT102" i="5"/>
  <c r="CU102" i="5"/>
  <c r="CV102" i="5"/>
  <c r="CX102" i="5"/>
  <c r="CY102" i="5"/>
  <c r="CZ102" i="5"/>
  <c r="DA102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CM104" i="5"/>
  <c r="CN104" i="5"/>
  <c r="CO104" i="5"/>
  <c r="CQ104" i="5"/>
  <c r="CR104" i="5"/>
  <c r="CS104" i="5"/>
  <c r="CT104" i="5"/>
  <c r="CU104" i="5"/>
  <c r="CV104" i="5"/>
  <c r="CW104" i="5"/>
  <c r="CX104" i="5"/>
  <c r="CY104" i="5"/>
  <c r="CZ104" i="5"/>
  <c r="DA104" i="5"/>
  <c r="CM105" i="5"/>
  <c r="CN105" i="5"/>
  <c r="CO105" i="5"/>
  <c r="CP105" i="5"/>
  <c r="CQ105" i="5"/>
  <c r="CS105" i="5"/>
  <c r="CT105" i="5"/>
  <c r="CU105" i="5"/>
  <c r="CV105" i="5"/>
  <c r="CW105" i="5"/>
  <c r="CX105" i="5"/>
  <c r="CY105" i="5"/>
  <c r="CZ105" i="5"/>
  <c r="DA105" i="5"/>
  <c r="CM106" i="5"/>
  <c r="CN106" i="5"/>
  <c r="CO106" i="5"/>
  <c r="CQ106" i="5"/>
  <c r="CR106" i="5"/>
  <c r="CS106" i="5"/>
  <c r="CT106" i="5"/>
  <c r="CU106" i="5"/>
  <c r="CV106" i="5"/>
  <c r="CW106" i="5"/>
  <c r="CX106" i="5"/>
  <c r="CY106" i="5"/>
  <c r="CZ106" i="5"/>
  <c r="DA106" i="5"/>
  <c r="CM107" i="5"/>
  <c r="CN107" i="5"/>
  <c r="CO107" i="5"/>
  <c r="CQ107" i="5"/>
  <c r="CR107" i="5"/>
  <c r="CS107" i="5"/>
  <c r="CT107" i="5"/>
  <c r="CU107" i="5"/>
  <c r="CV107" i="5"/>
  <c r="CW107" i="5"/>
  <c r="CX107" i="5"/>
  <c r="CY107" i="5"/>
  <c r="CZ107" i="5"/>
  <c r="DA107" i="5"/>
  <c r="CM108" i="5"/>
  <c r="CN108" i="5"/>
  <c r="CO108" i="5"/>
  <c r="CP108" i="5"/>
  <c r="CQ108" i="5"/>
  <c r="CS108" i="5"/>
  <c r="CT108" i="5"/>
  <c r="CU108" i="5"/>
  <c r="CV108" i="5"/>
  <c r="CW108" i="5"/>
  <c r="CX108" i="5"/>
  <c r="CY108" i="5"/>
  <c r="CZ108" i="5"/>
  <c r="DA108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DA109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DA110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DA111" i="5"/>
  <c r="CM112" i="5"/>
  <c r="CN112" i="5"/>
  <c r="CO112" i="5"/>
  <c r="CP112" i="5"/>
  <c r="CQ112" i="5"/>
  <c r="CR112" i="5"/>
  <c r="CS112" i="5"/>
  <c r="CT112" i="5"/>
  <c r="CU112" i="5"/>
  <c r="CV112" i="5"/>
  <c r="CX112" i="5"/>
  <c r="CY112" i="5"/>
  <c r="CZ112" i="5"/>
  <c r="DA112" i="5"/>
  <c r="CM113" i="5"/>
  <c r="CN113" i="5"/>
  <c r="CO113" i="5"/>
  <c r="CP113" i="5"/>
  <c r="CQ113" i="5"/>
  <c r="CR113" i="5"/>
  <c r="CS113" i="5"/>
  <c r="CT113" i="5"/>
  <c r="CU113" i="5"/>
  <c r="CV113" i="5"/>
  <c r="CX113" i="5"/>
  <c r="CY113" i="5"/>
  <c r="CZ113" i="5"/>
  <c r="DA113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DA114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Y115" i="5"/>
  <c r="DA115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DA116" i="5"/>
  <c r="CM117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DA117" i="5"/>
  <c r="CM118" i="5"/>
  <c r="CN118" i="5"/>
  <c r="CO118" i="5"/>
  <c r="CP118" i="5"/>
  <c r="CQ118" i="5"/>
  <c r="CS118" i="5"/>
  <c r="CT118" i="5"/>
  <c r="CU118" i="5"/>
  <c r="CV118" i="5"/>
  <c r="CW118" i="5"/>
  <c r="CX118" i="5"/>
  <c r="CY118" i="5"/>
  <c r="CZ118" i="5"/>
  <c r="DA118" i="5"/>
  <c r="CM119" i="5"/>
  <c r="CN119" i="5"/>
  <c r="CO119" i="5"/>
  <c r="CP119" i="5"/>
  <c r="CQ119" i="5"/>
  <c r="CS119" i="5"/>
  <c r="CT119" i="5"/>
  <c r="CU119" i="5"/>
  <c r="CV119" i="5"/>
  <c r="CW119" i="5"/>
  <c r="CX119" i="5"/>
  <c r="CY119" i="5"/>
  <c r="CZ119" i="5"/>
  <c r="DA119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DA120" i="5"/>
  <c r="CM121" i="5"/>
  <c r="CN121" i="5"/>
  <c r="CO121" i="5"/>
  <c r="CP121" i="5"/>
  <c r="CQ121" i="5"/>
  <c r="CS121" i="5"/>
  <c r="CT121" i="5"/>
  <c r="CU121" i="5"/>
  <c r="CV121" i="5"/>
  <c r="CW121" i="5"/>
  <c r="CX121" i="5"/>
  <c r="CY121" i="5"/>
  <c r="CZ121" i="5"/>
  <c r="DA121" i="5"/>
  <c r="CM122" i="5"/>
  <c r="CN122" i="5"/>
  <c r="CO122" i="5"/>
  <c r="CP122" i="5"/>
  <c r="CQ122" i="5"/>
  <c r="CR122" i="5"/>
  <c r="CS122" i="5"/>
  <c r="CT122" i="5"/>
  <c r="CU122" i="5"/>
  <c r="CV122" i="5"/>
  <c r="CX122" i="5"/>
  <c r="CY122" i="5"/>
  <c r="CZ122" i="5"/>
  <c r="DA122" i="5"/>
  <c r="CM123" i="5"/>
  <c r="CN123" i="5"/>
  <c r="CO123" i="5"/>
  <c r="CP123" i="5"/>
  <c r="CQ123" i="5"/>
  <c r="CR123" i="5"/>
  <c r="CS123" i="5"/>
  <c r="CT123" i="5"/>
  <c r="CU123" i="5"/>
  <c r="CV123" i="5"/>
  <c r="CX123" i="5"/>
  <c r="CY123" i="5"/>
  <c r="CZ123" i="5"/>
  <c r="DA123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Z125" i="5"/>
  <c r="DA125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CN128" i="5"/>
  <c r="CO128" i="5"/>
  <c r="CP128" i="5"/>
  <c r="CQ128" i="5"/>
  <c r="CR128" i="5"/>
  <c r="CS128" i="5"/>
  <c r="CT128" i="5"/>
  <c r="CU128" i="5"/>
  <c r="CV128" i="5"/>
  <c r="CW128" i="5"/>
  <c r="CX128" i="5"/>
  <c r="CY128" i="5"/>
  <c r="CZ128" i="5"/>
  <c r="DA128" i="5"/>
  <c r="CN129" i="5"/>
  <c r="CO129" i="5"/>
  <c r="CP129" i="5"/>
  <c r="CQ129" i="5"/>
  <c r="CR129" i="5"/>
  <c r="CS129" i="5"/>
  <c r="CT129" i="5"/>
  <c r="CU129" i="5"/>
  <c r="CV129" i="5"/>
  <c r="CW129" i="5"/>
  <c r="CX129" i="5"/>
  <c r="CY129" i="5"/>
  <c r="CZ129" i="5"/>
  <c r="DA129" i="5"/>
  <c r="CM130" i="5"/>
  <c r="CN130" i="5"/>
  <c r="CO130" i="5"/>
  <c r="CP130" i="5"/>
  <c r="CQ130" i="5"/>
  <c r="CR130" i="5"/>
  <c r="CS130" i="5"/>
  <c r="CT130" i="5"/>
  <c r="CU130" i="5"/>
  <c r="CV130" i="5"/>
  <c r="CW130" i="5"/>
  <c r="CX130" i="5"/>
  <c r="CZ130" i="5"/>
  <c r="DA130" i="5"/>
  <c r="CN131" i="5"/>
  <c r="CO131" i="5"/>
  <c r="CP131" i="5"/>
  <c r="CQ131" i="5"/>
  <c r="CR131" i="5"/>
  <c r="CS131" i="5"/>
  <c r="CT131" i="5"/>
  <c r="CU131" i="5"/>
  <c r="CV131" i="5"/>
  <c r="CW131" i="5"/>
  <c r="CX131" i="5"/>
  <c r="CY131" i="5"/>
  <c r="CZ131" i="5"/>
  <c r="DA131" i="5"/>
  <c r="CN132" i="5"/>
  <c r="CO132" i="5"/>
  <c r="CP132" i="5"/>
  <c r="CQ132" i="5"/>
  <c r="CR132" i="5"/>
  <c r="CS132" i="5"/>
  <c r="CT132" i="5"/>
  <c r="CU132" i="5"/>
  <c r="CV132" i="5"/>
  <c r="CW132" i="5"/>
  <c r="CX132" i="5"/>
  <c r="CY132" i="5"/>
  <c r="CZ132" i="5"/>
  <c r="DA132" i="5"/>
  <c r="CN133" i="5"/>
  <c r="CO133" i="5"/>
  <c r="CP133" i="5"/>
  <c r="CQ133" i="5"/>
  <c r="CR133" i="5"/>
  <c r="CS133" i="5"/>
  <c r="CT133" i="5"/>
  <c r="CU133" i="5"/>
  <c r="CV133" i="5"/>
  <c r="CW133" i="5"/>
  <c r="CX133" i="5"/>
  <c r="CY133" i="5"/>
  <c r="CZ133" i="5"/>
  <c r="DA133" i="5"/>
  <c r="CN134" i="5"/>
  <c r="CO134" i="5"/>
  <c r="CP134" i="5"/>
  <c r="CQ134" i="5"/>
  <c r="CR134" i="5"/>
  <c r="CS134" i="5"/>
  <c r="CT134" i="5"/>
  <c r="CU134" i="5"/>
  <c r="CV134" i="5"/>
  <c r="CW134" i="5"/>
  <c r="CX134" i="5"/>
  <c r="CY134" i="5"/>
  <c r="CZ134" i="5"/>
  <c r="DA134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CZ135" i="5"/>
  <c r="DA135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Z136" i="5"/>
  <c r="DA136" i="5"/>
  <c r="CM137" i="5"/>
  <c r="CN137" i="5"/>
  <c r="CO137" i="5"/>
  <c r="CP137" i="5"/>
  <c r="CQ137" i="5"/>
  <c r="CR137" i="5"/>
  <c r="CS137" i="5"/>
  <c r="CT137" i="5"/>
  <c r="CU137" i="5"/>
  <c r="CV137" i="5"/>
  <c r="CW137" i="5"/>
  <c r="CX137" i="5"/>
  <c r="CZ137" i="5"/>
  <c r="DA137" i="5"/>
  <c r="CM138" i="5"/>
  <c r="CN138" i="5"/>
  <c r="CO138" i="5"/>
  <c r="CP138" i="5"/>
  <c r="CQ138" i="5"/>
  <c r="CR138" i="5"/>
  <c r="CS138" i="5"/>
  <c r="CT138" i="5"/>
  <c r="CU138" i="5"/>
  <c r="CV138" i="5"/>
  <c r="CW138" i="5"/>
  <c r="CX138" i="5"/>
  <c r="CZ138" i="5"/>
  <c r="DA138" i="5"/>
  <c r="CM139" i="5"/>
  <c r="CN139" i="5"/>
  <c r="CO139" i="5"/>
  <c r="CP139" i="5"/>
  <c r="CQ139" i="5"/>
  <c r="CR139" i="5"/>
  <c r="CS139" i="5"/>
  <c r="CT139" i="5"/>
  <c r="CU139" i="5"/>
  <c r="CV139" i="5"/>
  <c r="CW139" i="5"/>
  <c r="CX139" i="5"/>
  <c r="CZ139" i="5"/>
  <c r="DA139" i="5"/>
  <c r="CM140" i="5"/>
  <c r="CN140" i="5"/>
  <c r="CO140" i="5"/>
  <c r="CQ140" i="5"/>
  <c r="CR140" i="5"/>
  <c r="CS140" i="5"/>
  <c r="CT140" i="5"/>
  <c r="CU140" i="5"/>
  <c r="CV140" i="5"/>
  <c r="CW140" i="5"/>
  <c r="CX140" i="5"/>
  <c r="CY140" i="5"/>
  <c r="CZ140" i="5"/>
  <c r="DA140" i="5"/>
  <c r="CM141" i="5"/>
  <c r="CN141" i="5"/>
  <c r="CO141" i="5"/>
  <c r="CQ141" i="5"/>
  <c r="CR141" i="5"/>
  <c r="CS141" i="5"/>
  <c r="CT141" i="5"/>
  <c r="CU141" i="5"/>
  <c r="CV141" i="5"/>
  <c r="CW141" i="5"/>
  <c r="CX141" i="5"/>
  <c r="CY141" i="5"/>
  <c r="CZ141" i="5"/>
  <c r="DA141" i="5"/>
  <c r="CM142" i="5"/>
  <c r="CN142" i="5"/>
  <c r="CO142" i="5"/>
  <c r="CQ142" i="5"/>
  <c r="CR142" i="5"/>
  <c r="CS142" i="5"/>
  <c r="CT142" i="5"/>
  <c r="CU142" i="5"/>
  <c r="CV142" i="5"/>
  <c r="CW142" i="5"/>
  <c r="CX142" i="5"/>
  <c r="CY142" i="5"/>
  <c r="CZ142" i="5"/>
  <c r="DA142" i="5"/>
  <c r="CM143" i="5"/>
  <c r="CN143" i="5"/>
  <c r="CO143" i="5"/>
  <c r="CQ143" i="5"/>
  <c r="CR143" i="5"/>
  <c r="CS143" i="5"/>
  <c r="CT143" i="5"/>
  <c r="CU143" i="5"/>
  <c r="CV143" i="5"/>
  <c r="CW143" i="5"/>
  <c r="CX143" i="5"/>
  <c r="CY143" i="5"/>
  <c r="CZ143" i="5"/>
  <c r="DA143" i="5"/>
  <c r="CM144" i="5"/>
  <c r="CN144" i="5"/>
  <c r="CO144" i="5"/>
  <c r="CQ144" i="5"/>
  <c r="CR144" i="5"/>
  <c r="CS144" i="5"/>
  <c r="CT144" i="5"/>
  <c r="CU144" i="5"/>
  <c r="CV144" i="5"/>
  <c r="CW144" i="5"/>
  <c r="CX144" i="5"/>
  <c r="CY144" i="5"/>
  <c r="CZ144" i="5"/>
  <c r="DA144" i="5"/>
  <c r="CM145" i="5"/>
  <c r="CN145" i="5"/>
  <c r="CO145" i="5"/>
  <c r="CQ145" i="5"/>
  <c r="CR145" i="5"/>
  <c r="CS145" i="5"/>
  <c r="CT145" i="5"/>
  <c r="CU145" i="5"/>
  <c r="CV145" i="5"/>
  <c r="CW145" i="5"/>
  <c r="CX145" i="5"/>
  <c r="CY145" i="5"/>
  <c r="CZ145" i="5"/>
  <c r="DA145" i="5"/>
  <c r="CM146" i="5"/>
  <c r="CN146" i="5"/>
  <c r="CO146" i="5"/>
  <c r="CQ146" i="5"/>
  <c r="CR146" i="5"/>
  <c r="CS146" i="5"/>
  <c r="CT146" i="5"/>
  <c r="CU146" i="5"/>
  <c r="CV146" i="5"/>
  <c r="CW146" i="5"/>
  <c r="CX146" i="5"/>
  <c r="CY146" i="5"/>
  <c r="CZ146" i="5"/>
  <c r="DA146" i="5"/>
  <c r="CM147" i="5"/>
  <c r="CN147" i="5"/>
  <c r="CO147" i="5"/>
  <c r="CQ147" i="5"/>
  <c r="CR147" i="5"/>
  <c r="CS147" i="5"/>
  <c r="CT147" i="5"/>
  <c r="CU147" i="5"/>
  <c r="CV147" i="5"/>
  <c r="CW147" i="5"/>
  <c r="CX147" i="5"/>
  <c r="CY147" i="5"/>
  <c r="CZ147" i="5"/>
  <c r="DA147" i="5"/>
  <c r="CM148" i="5"/>
  <c r="CN148" i="5"/>
  <c r="CO148" i="5"/>
  <c r="CQ148" i="5"/>
  <c r="CR148" i="5"/>
  <c r="CS148" i="5"/>
  <c r="CT148" i="5"/>
  <c r="CU148" i="5"/>
  <c r="CV148" i="5"/>
  <c r="CW148" i="5"/>
  <c r="CX148" i="5"/>
  <c r="CY148" i="5"/>
  <c r="CZ148" i="5"/>
  <c r="DA148" i="5"/>
  <c r="CM149" i="5"/>
  <c r="CN149" i="5"/>
  <c r="CO149" i="5"/>
  <c r="CQ149" i="5"/>
  <c r="CR149" i="5"/>
  <c r="CS149" i="5"/>
  <c r="CT149" i="5"/>
  <c r="CU149" i="5"/>
  <c r="CV149" i="5"/>
  <c r="CW149" i="5"/>
  <c r="CX149" i="5"/>
  <c r="CY149" i="5"/>
  <c r="CZ149" i="5"/>
  <c r="DA149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CM152" i="5"/>
  <c r="CN152" i="5"/>
  <c r="CO152" i="5"/>
  <c r="CQ152" i="5"/>
  <c r="CR152" i="5"/>
  <c r="CS152" i="5"/>
  <c r="CT152" i="5"/>
  <c r="CU152" i="5"/>
  <c r="CV152" i="5"/>
  <c r="CW152" i="5"/>
  <c r="CX152" i="5"/>
  <c r="CY152" i="5"/>
  <c r="CZ152" i="5"/>
  <c r="DA152" i="5"/>
  <c r="CM153" i="5"/>
  <c r="CN153" i="5"/>
  <c r="CO153" i="5"/>
  <c r="CQ153" i="5"/>
  <c r="CR153" i="5"/>
  <c r="CS153" i="5"/>
  <c r="CT153" i="5"/>
  <c r="CU153" i="5"/>
  <c r="CV153" i="5"/>
  <c r="CW153" i="5"/>
  <c r="CX153" i="5"/>
  <c r="CY153" i="5"/>
  <c r="CZ153" i="5"/>
  <c r="DA153" i="5"/>
  <c r="CM154" i="5"/>
  <c r="CN154" i="5"/>
  <c r="CO154" i="5"/>
  <c r="CQ154" i="5"/>
  <c r="CR154" i="5"/>
  <c r="CS154" i="5"/>
  <c r="CT154" i="5"/>
  <c r="CU154" i="5"/>
  <c r="CV154" i="5"/>
  <c r="CW154" i="5"/>
  <c r="CX154" i="5"/>
  <c r="CY154" i="5"/>
  <c r="CZ154" i="5"/>
  <c r="DA154" i="5"/>
  <c r="CM155" i="5"/>
  <c r="CN155" i="5"/>
  <c r="CO155" i="5"/>
  <c r="CQ155" i="5"/>
  <c r="CR155" i="5"/>
  <c r="CS155" i="5"/>
  <c r="CT155" i="5"/>
  <c r="CU155" i="5"/>
  <c r="CV155" i="5"/>
  <c r="CW155" i="5"/>
  <c r="CX155" i="5"/>
  <c r="CY155" i="5"/>
  <c r="CZ155" i="5"/>
  <c r="DA155" i="5"/>
  <c r="CM156" i="5"/>
  <c r="CN156" i="5"/>
  <c r="CO156" i="5"/>
  <c r="CQ156" i="5"/>
  <c r="CR156" i="5"/>
  <c r="CS156" i="5"/>
  <c r="CT156" i="5"/>
  <c r="CU156" i="5"/>
  <c r="CV156" i="5"/>
  <c r="CW156" i="5"/>
  <c r="CX156" i="5"/>
  <c r="CY156" i="5"/>
  <c r="CZ156" i="5"/>
  <c r="DA156" i="5"/>
  <c r="CM157" i="5"/>
  <c r="CN157" i="5"/>
  <c r="CO157" i="5"/>
  <c r="CQ157" i="5"/>
  <c r="CR157" i="5"/>
  <c r="CS157" i="5"/>
  <c r="CT157" i="5"/>
  <c r="CU157" i="5"/>
  <c r="CV157" i="5"/>
  <c r="CW157" i="5"/>
  <c r="CX157" i="5"/>
  <c r="CY157" i="5"/>
  <c r="CZ157" i="5"/>
  <c r="DA157" i="5"/>
  <c r="CN158" i="5"/>
  <c r="CO158" i="5"/>
  <c r="CP158" i="5"/>
  <c r="CQ158" i="5"/>
  <c r="CR158" i="5"/>
  <c r="CS158" i="5"/>
  <c r="CT158" i="5"/>
  <c r="CU158" i="5"/>
  <c r="CV158" i="5"/>
  <c r="CW158" i="5"/>
  <c r="CX158" i="5"/>
  <c r="CY158" i="5"/>
  <c r="CZ158" i="5"/>
  <c r="DA158" i="5"/>
  <c r="CN159" i="5"/>
  <c r="CO159" i="5"/>
  <c r="CP159" i="5"/>
  <c r="CQ159" i="5"/>
  <c r="CR159" i="5"/>
  <c r="CS159" i="5"/>
  <c r="CT159" i="5"/>
  <c r="CU159" i="5"/>
  <c r="CV159" i="5"/>
  <c r="CW159" i="5"/>
  <c r="CX159" i="5"/>
  <c r="CY159" i="5"/>
  <c r="CZ159" i="5"/>
  <c r="DA159" i="5"/>
  <c r="CM160" i="5"/>
  <c r="CN160" i="5"/>
  <c r="CO160" i="5"/>
  <c r="CP160" i="5"/>
  <c r="CQ160" i="5"/>
  <c r="CS160" i="5"/>
  <c r="CT160" i="5"/>
  <c r="CU160" i="5"/>
  <c r="CV160" i="5"/>
  <c r="CW160" i="5"/>
  <c r="CX160" i="5"/>
  <c r="CY160" i="5"/>
  <c r="CZ160" i="5"/>
  <c r="DA160" i="5"/>
  <c r="CM161" i="5"/>
  <c r="CN161" i="5"/>
  <c r="CO161" i="5"/>
  <c r="CP161" i="5"/>
  <c r="CQ161" i="5"/>
  <c r="CS161" i="5"/>
  <c r="CT161" i="5"/>
  <c r="CU161" i="5"/>
  <c r="CV161" i="5"/>
  <c r="CW161" i="5"/>
  <c r="CX161" i="5"/>
  <c r="CY161" i="5"/>
  <c r="CZ161" i="5"/>
  <c r="DA161" i="5"/>
  <c r="CM162" i="5"/>
  <c r="CN162" i="5"/>
  <c r="CO162" i="5"/>
  <c r="CQ162" i="5"/>
  <c r="CR162" i="5"/>
  <c r="CS162" i="5"/>
  <c r="CT162" i="5"/>
  <c r="CU162" i="5"/>
  <c r="CV162" i="5"/>
  <c r="CW162" i="5"/>
  <c r="CX162" i="5"/>
  <c r="CY162" i="5"/>
  <c r="CZ162" i="5"/>
  <c r="DA162" i="5"/>
  <c r="CM163" i="5"/>
  <c r="CN163" i="5"/>
  <c r="CO163" i="5"/>
  <c r="CQ163" i="5"/>
  <c r="CR163" i="5"/>
  <c r="CS163" i="5"/>
  <c r="CT163" i="5"/>
  <c r="CU163" i="5"/>
  <c r="CV163" i="5"/>
  <c r="CW163" i="5"/>
  <c r="CX163" i="5"/>
  <c r="CY163" i="5"/>
  <c r="CZ163" i="5"/>
  <c r="DA163" i="5"/>
  <c r="CM164" i="5"/>
  <c r="CN164" i="5"/>
  <c r="CO164" i="5"/>
  <c r="CQ164" i="5"/>
  <c r="CR164" i="5"/>
  <c r="CS164" i="5"/>
  <c r="CT164" i="5"/>
  <c r="CU164" i="5"/>
  <c r="CV164" i="5"/>
  <c r="CW164" i="5"/>
  <c r="CX164" i="5"/>
  <c r="CY164" i="5"/>
  <c r="CZ164" i="5"/>
  <c r="DA164" i="5"/>
  <c r="CM165" i="5"/>
  <c r="CN165" i="5"/>
  <c r="CO165" i="5"/>
  <c r="CQ165" i="5"/>
  <c r="CR165" i="5"/>
  <c r="CS165" i="5"/>
  <c r="CT165" i="5"/>
  <c r="CU165" i="5"/>
  <c r="CV165" i="5"/>
  <c r="CW165" i="5"/>
  <c r="CX165" i="5"/>
  <c r="CY165" i="5"/>
  <c r="CZ165" i="5"/>
  <c r="DA165" i="5"/>
  <c r="CN166" i="5"/>
  <c r="CO166" i="5"/>
  <c r="CP166" i="5"/>
  <c r="CQ166" i="5"/>
  <c r="CR166" i="5"/>
  <c r="CS166" i="5"/>
  <c r="CT166" i="5"/>
  <c r="CU166" i="5"/>
  <c r="CV166" i="5"/>
  <c r="CW166" i="5"/>
  <c r="CX166" i="5"/>
  <c r="CY166" i="5"/>
  <c r="CZ166" i="5"/>
  <c r="DA166" i="5"/>
  <c r="CN167" i="5"/>
  <c r="CO167" i="5"/>
  <c r="CP167" i="5"/>
  <c r="CQ167" i="5"/>
  <c r="CR167" i="5"/>
  <c r="CS167" i="5"/>
  <c r="CT167" i="5"/>
  <c r="CU167" i="5"/>
  <c r="CV167" i="5"/>
  <c r="CW167" i="5"/>
  <c r="CX167" i="5"/>
  <c r="CY167" i="5"/>
  <c r="CZ167" i="5"/>
  <c r="DA167" i="5"/>
  <c r="CM168" i="5"/>
  <c r="CN168" i="5"/>
  <c r="CO168" i="5"/>
  <c r="CQ168" i="5"/>
  <c r="CR168" i="5"/>
  <c r="CS168" i="5"/>
  <c r="CT168" i="5"/>
  <c r="CU168" i="5"/>
  <c r="CV168" i="5"/>
  <c r="CW168" i="5"/>
  <c r="CX168" i="5"/>
  <c r="CY168" i="5"/>
  <c r="CZ168" i="5"/>
  <c r="DA168" i="5"/>
  <c r="CM169" i="5"/>
  <c r="CN169" i="5"/>
  <c r="CO169" i="5"/>
  <c r="CQ169" i="5"/>
  <c r="CR169" i="5"/>
  <c r="CS169" i="5"/>
  <c r="CT169" i="5"/>
  <c r="CU169" i="5"/>
  <c r="CV169" i="5"/>
  <c r="CW169" i="5"/>
  <c r="CX169" i="5"/>
  <c r="CY169" i="5"/>
  <c r="CZ169" i="5"/>
  <c r="DA169" i="5"/>
  <c r="CM170" i="5"/>
  <c r="CN170" i="5"/>
  <c r="CO170" i="5"/>
  <c r="CQ170" i="5"/>
  <c r="CR170" i="5"/>
  <c r="CS170" i="5"/>
  <c r="CT170" i="5"/>
  <c r="CU170" i="5"/>
  <c r="CV170" i="5"/>
  <c r="CW170" i="5"/>
  <c r="CX170" i="5"/>
  <c r="CY170" i="5"/>
  <c r="CZ170" i="5"/>
  <c r="DA170" i="5"/>
  <c r="CM171" i="5"/>
  <c r="CN171" i="5"/>
  <c r="CO171" i="5"/>
  <c r="CQ171" i="5"/>
  <c r="CR171" i="5"/>
  <c r="CS171" i="5"/>
  <c r="CT171" i="5"/>
  <c r="CU171" i="5"/>
  <c r="CV171" i="5"/>
  <c r="CW171" i="5"/>
  <c r="CX171" i="5"/>
  <c r="CY171" i="5"/>
  <c r="CZ171" i="5"/>
  <c r="DA171" i="5"/>
  <c r="CM172" i="5"/>
  <c r="CN172" i="5"/>
  <c r="CO172" i="5"/>
  <c r="CQ172" i="5"/>
  <c r="CR172" i="5"/>
  <c r="CS172" i="5"/>
  <c r="CT172" i="5"/>
  <c r="CU172" i="5"/>
  <c r="CV172" i="5"/>
  <c r="CW172" i="5"/>
  <c r="CX172" i="5"/>
  <c r="CY172" i="5"/>
  <c r="CZ172" i="5"/>
  <c r="DA172" i="5"/>
  <c r="CM173" i="5"/>
  <c r="CN173" i="5"/>
  <c r="CO173" i="5"/>
  <c r="CQ173" i="5"/>
  <c r="CR173" i="5"/>
  <c r="CS173" i="5"/>
  <c r="CT173" i="5"/>
  <c r="CU173" i="5"/>
  <c r="CV173" i="5"/>
  <c r="CW173" i="5"/>
  <c r="CX173" i="5"/>
  <c r="CY173" i="5"/>
  <c r="CZ173" i="5"/>
  <c r="DA173" i="5"/>
  <c r="CM174" i="5"/>
  <c r="CN174" i="5"/>
  <c r="CO174" i="5"/>
  <c r="CP174" i="5"/>
  <c r="CQ174" i="5"/>
  <c r="CR174" i="5"/>
  <c r="CS174" i="5"/>
  <c r="CU174" i="5"/>
  <c r="CV174" i="5"/>
  <c r="CW174" i="5"/>
  <c r="CX174" i="5"/>
  <c r="CY174" i="5"/>
  <c r="CZ174" i="5"/>
  <c r="DA174" i="5"/>
  <c r="CM175" i="5"/>
  <c r="CN175" i="5"/>
  <c r="CO175" i="5"/>
  <c r="CP175" i="5"/>
  <c r="CQ175" i="5"/>
  <c r="CR175" i="5"/>
  <c r="CS175" i="5"/>
  <c r="CU175" i="5"/>
  <c r="CV175" i="5"/>
  <c r="CW175" i="5"/>
  <c r="CX175" i="5"/>
  <c r="CY175" i="5"/>
  <c r="CZ175" i="5"/>
  <c r="DA175" i="5"/>
  <c r="CM176" i="5"/>
  <c r="CN176" i="5"/>
  <c r="CO176" i="5"/>
  <c r="CP176" i="5"/>
  <c r="CQ176" i="5"/>
  <c r="CR176" i="5"/>
  <c r="CS176" i="5"/>
  <c r="CT176" i="5"/>
  <c r="CU176" i="5"/>
  <c r="CV176" i="5"/>
  <c r="CW176" i="5"/>
  <c r="CX176" i="5"/>
  <c r="CY176" i="5"/>
  <c r="CZ176" i="5"/>
  <c r="DA176" i="5"/>
  <c r="CM177" i="5"/>
  <c r="CN177" i="5"/>
  <c r="CO177" i="5"/>
  <c r="CQ177" i="5"/>
  <c r="CR177" i="5"/>
  <c r="CS177" i="5"/>
  <c r="CT177" i="5"/>
  <c r="CU177" i="5"/>
  <c r="CV177" i="5"/>
  <c r="CW177" i="5"/>
  <c r="CX177" i="5"/>
  <c r="CY177" i="5"/>
  <c r="CZ177" i="5"/>
  <c r="DA177" i="5"/>
  <c r="CM178" i="5"/>
  <c r="CN178" i="5"/>
  <c r="CO178" i="5"/>
  <c r="CQ178" i="5"/>
  <c r="CR178" i="5"/>
  <c r="CS178" i="5"/>
  <c r="CT178" i="5"/>
  <c r="CU178" i="5"/>
  <c r="CV178" i="5"/>
  <c r="CW178" i="5"/>
  <c r="CX178" i="5"/>
  <c r="CY178" i="5"/>
  <c r="CZ178" i="5"/>
  <c r="DA178" i="5"/>
  <c r="CM179" i="5"/>
  <c r="CN179" i="5"/>
  <c r="CO179" i="5"/>
  <c r="CQ179" i="5"/>
  <c r="CR179" i="5"/>
  <c r="CS179" i="5"/>
  <c r="CT179" i="5"/>
  <c r="CU179" i="5"/>
  <c r="CV179" i="5"/>
  <c r="CW179" i="5"/>
  <c r="CX179" i="5"/>
  <c r="CY179" i="5"/>
  <c r="CZ179" i="5"/>
  <c r="DA179" i="5"/>
  <c r="CM180" i="5"/>
  <c r="CN180" i="5"/>
  <c r="CO180" i="5"/>
  <c r="CQ180" i="5"/>
  <c r="CR180" i="5"/>
  <c r="CS180" i="5"/>
  <c r="CT180" i="5"/>
  <c r="CU180" i="5"/>
  <c r="CV180" i="5"/>
  <c r="CW180" i="5"/>
  <c r="CX180" i="5"/>
  <c r="CY180" i="5"/>
  <c r="CZ180" i="5"/>
  <c r="DA180" i="5"/>
  <c r="CM181" i="5"/>
  <c r="CN181" i="5"/>
  <c r="CO181" i="5"/>
  <c r="CP181" i="5"/>
  <c r="CQ181" i="5"/>
  <c r="CR181" i="5"/>
  <c r="CS181" i="5"/>
  <c r="CT181" i="5"/>
  <c r="CU181" i="5"/>
  <c r="CV181" i="5"/>
  <c r="CW181" i="5"/>
  <c r="CX181" i="5"/>
  <c r="CY181" i="5"/>
  <c r="CZ181" i="5"/>
  <c r="DA181" i="5"/>
  <c r="CM182" i="5"/>
  <c r="CN182" i="5"/>
  <c r="CO182" i="5"/>
  <c r="CP182" i="5"/>
  <c r="CR182" i="5"/>
  <c r="CS182" i="5"/>
  <c r="CT182" i="5"/>
  <c r="CU182" i="5"/>
  <c r="CV182" i="5"/>
  <c r="CW182" i="5"/>
  <c r="CX182" i="5"/>
  <c r="CY182" i="5"/>
  <c r="CZ182" i="5"/>
  <c r="DA182" i="5"/>
  <c r="CM183" i="5"/>
  <c r="CN183" i="5"/>
  <c r="CO183" i="5"/>
  <c r="CP183" i="5"/>
  <c r="CR183" i="5"/>
  <c r="CS183" i="5"/>
  <c r="CT183" i="5"/>
  <c r="CU183" i="5"/>
  <c r="CV183" i="5"/>
  <c r="CW183" i="5"/>
  <c r="CX183" i="5"/>
  <c r="CY183" i="5"/>
  <c r="CZ183" i="5"/>
  <c r="DA183" i="5"/>
  <c r="CM184" i="5"/>
  <c r="CN184" i="5"/>
  <c r="CO184" i="5"/>
  <c r="CP184" i="5"/>
  <c r="CR184" i="5"/>
  <c r="CS184" i="5"/>
  <c r="CT184" i="5"/>
  <c r="CU184" i="5"/>
  <c r="CV184" i="5"/>
  <c r="CW184" i="5"/>
  <c r="CX184" i="5"/>
  <c r="CY184" i="5"/>
  <c r="CZ184" i="5"/>
  <c r="DA184" i="5"/>
  <c r="CM185" i="5"/>
  <c r="CN185" i="5"/>
  <c r="CO185" i="5"/>
  <c r="CP185" i="5"/>
  <c r="CR185" i="5"/>
  <c r="CS185" i="5"/>
  <c r="CT185" i="5"/>
  <c r="CU185" i="5"/>
  <c r="CV185" i="5"/>
  <c r="CW185" i="5"/>
  <c r="CX185" i="5"/>
  <c r="CY185" i="5"/>
  <c r="CZ185" i="5"/>
  <c r="DA185" i="5"/>
  <c r="CM186" i="5"/>
  <c r="CN186" i="5"/>
  <c r="CO186" i="5"/>
  <c r="CP186" i="5"/>
  <c r="CR186" i="5"/>
  <c r="CS186" i="5"/>
  <c r="CT186" i="5"/>
  <c r="CU186" i="5"/>
  <c r="CV186" i="5"/>
  <c r="CW186" i="5"/>
  <c r="CX186" i="5"/>
  <c r="CY186" i="5"/>
  <c r="CZ186" i="5"/>
  <c r="DA186" i="5"/>
  <c r="CM187" i="5"/>
  <c r="CN187" i="5"/>
  <c r="CO187" i="5"/>
  <c r="CP187" i="5"/>
  <c r="CR187" i="5"/>
  <c r="CS187" i="5"/>
  <c r="CT187" i="5"/>
  <c r="CU187" i="5"/>
  <c r="CV187" i="5"/>
  <c r="CW187" i="5"/>
  <c r="CX187" i="5"/>
  <c r="CY187" i="5"/>
  <c r="CZ187" i="5"/>
  <c r="DA187" i="5"/>
  <c r="CM188" i="5"/>
  <c r="CN188" i="5"/>
  <c r="CO188" i="5"/>
  <c r="CP188" i="5"/>
  <c r="CR188" i="5"/>
  <c r="CS188" i="5"/>
  <c r="CT188" i="5"/>
  <c r="CU188" i="5"/>
  <c r="CV188" i="5"/>
  <c r="CW188" i="5"/>
  <c r="CX188" i="5"/>
  <c r="CY188" i="5"/>
  <c r="CZ188" i="5"/>
  <c r="DA188" i="5"/>
  <c r="CM189" i="5"/>
  <c r="CN189" i="5"/>
  <c r="CO189" i="5"/>
  <c r="CP189" i="5"/>
  <c r="CR189" i="5"/>
  <c r="CS189" i="5"/>
  <c r="CT189" i="5"/>
  <c r="CU189" i="5"/>
  <c r="CV189" i="5"/>
  <c r="CW189" i="5"/>
  <c r="CX189" i="5"/>
  <c r="CY189" i="5"/>
  <c r="CZ189" i="5"/>
  <c r="DA189" i="5"/>
  <c r="CM190" i="5"/>
  <c r="CN190" i="5"/>
  <c r="CO190" i="5"/>
  <c r="CP190" i="5"/>
  <c r="CR190" i="5"/>
  <c r="CS190" i="5"/>
  <c r="CT190" i="5"/>
  <c r="CU190" i="5"/>
  <c r="CV190" i="5"/>
  <c r="CW190" i="5"/>
  <c r="CX190" i="5"/>
  <c r="CY190" i="5"/>
  <c r="CZ190" i="5"/>
  <c r="DA190" i="5"/>
  <c r="CM191" i="5"/>
  <c r="CN191" i="5"/>
  <c r="CO191" i="5"/>
  <c r="CP191" i="5"/>
  <c r="CR191" i="5"/>
  <c r="CS191" i="5"/>
  <c r="CT191" i="5"/>
  <c r="CU191" i="5"/>
  <c r="CV191" i="5"/>
  <c r="CW191" i="5"/>
  <c r="CX191" i="5"/>
  <c r="CY191" i="5"/>
  <c r="CZ191" i="5"/>
  <c r="DA191" i="5"/>
  <c r="CM192" i="5"/>
  <c r="CN192" i="5"/>
  <c r="CO192" i="5"/>
  <c r="CP192" i="5"/>
  <c r="CR192" i="5"/>
  <c r="CS192" i="5"/>
  <c r="CT192" i="5"/>
  <c r="CU192" i="5"/>
  <c r="CV192" i="5"/>
  <c r="CW192" i="5"/>
  <c r="CX192" i="5"/>
  <c r="CY192" i="5"/>
  <c r="CZ192" i="5"/>
  <c r="DA192" i="5"/>
  <c r="CM195" i="5"/>
  <c r="CN195" i="5"/>
  <c r="CO195" i="5"/>
  <c r="CP195" i="5"/>
  <c r="CR195" i="5"/>
  <c r="CS195" i="5"/>
  <c r="CT195" i="5"/>
  <c r="CU195" i="5"/>
  <c r="CV195" i="5"/>
  <c r="CW195" i="5"/>
  <c r="CX195" i="5"/>
  <c r="CY195" i="5"/>
  <c r="CZ195" i="5"/>
  <c r="DA195" i="5"/>
  <c r="CM196" i="5"/>
  <c r="CN196" i="5"/>
  <c r="CO196" i="5"/>
  <c r="CP196" i="5"/>
  <c r="CR196" i="5"/>
  <c r="CS196" i="5"/>
  <c r="CT196" i="5"/>
  <c r="CU196" i="5"/>
  <c r="CV196" i="5"/>
  <c r="CW196" i="5"/>
  <c r="CX196" i="5"/>
  <c r="CY196" i="5"/>
  <c r="CZ196" i="5"/>
  <c r="DA196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Z198" i="5"/>
  <c r="DA198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Z199" i="5"/>
  <c r="DA199" i="5"/>
  <c r="CM200" i="5"/>
  <c r="CN200" i="5"/>
  <c r="CO200" i="5"/>
  <c r="CP200" i="5"/>
  <c r="CR200" i="5"/>
  <c r="CS200" i="5"/>
  <c r="CT200" i="5"/>
  <c r="CU200" i="5"/>
  <c r="CV200" i="5"/>
  <c r="CW200" i="5"/>
  <c r="CX200" i="5"/>
  <c r="CY200" i="5"/>
  <c r="CZ200" i="5"/>
  <c r="DA200" i="5"/>
  <c r="CM201" i="5"/>
  <c r="CN201" i="5"/>
  <c r="CO201" i="5"/>
  <c r="CP201" i="5"/>
  <c r="CR201" i="5"/>
  <c r="CS201" i="5"/>
  <c r="CT201" i="5"/>
  <c r="CU201" i="5"/>
  <c r="CV201" i="5"/>
  <c r="CW201" i="5"/>
  <c r="CX201" i="5"/>
  <c r="CY201" i="5"/>
  <c r="CZ201" i="5"/>
  <c r="DA201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Z202" i="5"/>
  <c r="DA202" i="5"/>
  <c r="CM203" i="5"/>
  <c r="CN203" i="5"/>
  <c r="CO203" i="5"/>
  <c r="CP203" i="5"/>
  <c r="CR203" i="5"/>
  <c r="CS203" i="5"/>
  <c r="CT203" i="5"/>
  <c r="CU203" i="5"/>
  <c r="CV203" i="5"/>
  <c r="CW203" i="5"/>
  <c r="CX203" i="5"/>
  <c r="CY203" i="5"/>
  <c r="CZ203" i="5"/>
  <c r="DA203" i="5"/>
  <c r="CM204" i="5"/>
  <c r="CN204" i="5"/>
  <c r="CO204" i="5"/>
  <c r="CP204" i="5"/>
  <c r="CR204" i="5"/>
  <c r="CS204" i="5"/>
  <c r="CT204" i="5"/>
  <c r="CU204" i="5"/>
  <c r="CV204" i="5"/>
  <c r="CW204" i="5"/>
  <c r="CX204" i="5"/>
  <c r="CY204" i="5"/>
  <c r="CZ204" i="5"/>
  <c r="DA204" i="5"/>
  <c r="CM205" i="5"/>
  <c r="CN205" i="5"/>
  <c r="CO205" i="5"/>
  <c r="CP205" i="5"/>
  <c r="CR205" i="5"/>
  <c r="CS205" i="5"/>
  <c r="CT205" i="5"/>
  <c r="CU205" i="5"/>
  <c r="CV205" i="5"/>
  <c r="CW205" i="5"/>
  <c r="CX205" i="5"/>
  <c r="CY205" i="5"/>
  <c r="CZ205" i="5"/>
  <c r="DA205" i="5"/>
  <c r="CM206" i="5"/>
  <c r="CN206" i="5"/>
  <c r="CO206" i="5"/>
  <c r="CP206" i="5"/>
  <c r="CR206" i="5"/>
  <c r="CS206" i="5"/>
  <c r="CT206" i="5"/>
  <c r="CU206" i="5"/>
  <c r="CV206" i="5"/>
  <c r="CW206" i="5"/>
  <c r="CX206" i="5"/>
  <c r="CY206" i="5"/>
  <c r="CZ206" i="5"/>
  <c r="DA206" i="5"/>
  <c r="CM207" i="5"/>
  <c r="CN207" i="5"/>
  <c r="CO207" i="5"/>
  <c r="CP207" i="5"/>
  <c r="CR207" i="5"/>
  <c r="CS207" i="5"/>
  <c r="CT207" i="5"/>
  <c r="CU207" i="5"/>
  <c r="CV207" i="5"/>
  <c r="CW207" i="5"/>
  <c r="CX207" i="5"/>
  <c r="CY207" i="5"/>
  <c r="CZ207" i="5"/>
  <c r="DA207" i="5"/>
  <c r="CM208" i="5"/>
  <c r="CN208" i="5"/>
  <c r="CO208" i="5"/>
  <c r="CP208" i="5"/>
  <c r="CR208" i="5"/>
  <c r="CS208" i="5"/>
  <c r="CT208" i="5"/>
  <c r="CU208" i="5"/>
  <c r="CV208" i="5"/>
  <c r="CW208" i="5"/>
  <c r="CX208" i="5"/>
  <c r="CY208" i="5"/>
  <c r="CZ208" i="5"/>
  <c r="DA208" i="5"/>
  <c r="CM209" i="5"/>
  <c r="CN209" i="5"/>
  <c r="CO209" i="5"/>
  <c r="CP209" i="5"/>
  <c r="CR209" i="5"/>
  <c r="CS209" i="5"/>
  <c r="CT209" i="5"/>
  <c r="CU209" i="5"/>
  <c r="CV209" i="5"/>
  <c r="CW209" i="5"/>
  <c r="CX209" i="5"/>
  <c r="CY209" i="5"/>
  <c r="CZ209" i="5"/>
  <c r="DA209" i="5"/>
  <c r="CM210" i="5"/>
  <c r="CN210" i="5"/>
  <c r="CO210" i="5"/>
  <c r="CP210" i="5"/>
  <c r="CR210" i="5"/>
  <c r="CS210" i="5"/>
  <c r="CT210" i="5"/>
  <c r="CU210" i="5"/>
  <c r="CV210" i="5"/>
  <c r="CW210" i="5"/>
  <c r="CX210" i="5"/>
  <c r="CY210" i="5"/>
  <c r="CZ210" i="5"/>
  <c r="DA210" i="5"/>
  <c r="CM211" i="5"/>
  <c r="CN211" i="5"/>
  <c r="CO211" i="5"/>
  <c r="CP211" i="5"/>
  <c r="CR211" i="5"/>
  <c r="CS211" i="5"/>
  <c r="CT211" i="5"/>
  <c r="CU211" i="5"/>
  <c r="CV211" i="5"/>
  <c r="CW211" i="5"/>
  <c r="CX211" i="5"/>
  <c r="CY211" i="5"/>
  <c r="CZ211" i="5"/>
  <c r="DA211" i="5"/>
  <c r="CM212" i="5"/>
  <c r="CN212" i="5"/>
  <c r="CO212" i="5"/>
  <c r="CP212" i="5"/>
  <c r="CR212" i="5"/>
  <c r="CS212" i="5"/>
  <c r="CT212" i="5"/>
  <c r="CU212" i="5"/>
  <c r="CV212" i="5"/>
  <c r="CW212" i="5"/>
  <c r="CX212" i="5"/>
  <c r="CY212" i="5"/>
  <c r="CZ212" i="5"/>
  <c r="DA212" i="5"/>
  <c r="CM213" i="5"/>
  <c r="CN213" i="5"/>
  <c r="CO213" i="5"/>
  <c r="CP213" i="5"/>
  <c r="CR213" i="5"/>
  <c r="CS213" i="5"/>
  <c r="CT213" i="5"/>
  <c r="CU213" i="5"/>
  <c r="CV213" i="5"/>
  <c r="CW213" i="5"/>
  <c r="CX213" i="5"/>
  <c r="CY213" i="5"/>
  <c r="CZ213" i="5"/>
  <c r="DA213" i="5"/>
  <c r="CM214" i="5"/>
  <c r="CN214" i="5"/>
  <c r="CO214" i="5"/>
  <c r="CP214" i="5"/>
  <c r="CR214" i="5"/>
  <c r="CS214" i="5"/>
  <c r="CT214" i="5"/>
  <c r="CU214" i="5"/>
  <c r="CV214" i="5"/>
  <c r="CW214" i="5"/>
  <c r="CX214" i="5"/>
  <c r="CY214" i="5"/>
  <c r="CZ214" i="5"/>
  <c r="DA214" i="5"/>
  <c r="CM215" i="5"/>
  <c r="CN215" i="5"/>
  <c r="CO215" i="5"/>
  <c r="CP215" i="5"/>
  <c r="CR215" i="5"/>
  <c r="CS215" i="5"/>
  <c r="CT215" i="5"/>
  <c r="CU215" i="5"/>
  <c r="CV215" i="5"/>
  <c r="CW215" i="5"/>
  <c r="CX215" i="5"/>
  <c r="CY215" i="5"/>
  <c r="CZ215" i="5"/>
  <c r="DA215" i="5"/>
  <c r="CM216" i="5"/>
  <c r="CN216" i="5"/>
  <c r="CO216" i="5"/>
  <c r="CP216" i="5"/>
  <c r="CR216" i="5"/>
  <c r="CS216" i="5"/>
  <c r="CT216" i="5"/>
  <c r="CU216" i="5"/>
  <c r="CV216" i="5"/>
  <c r="CW216" i="5"/>
  <c r="CX216" i="5"/>
  <c r="CY216" i="5"/>
  <c r="CZ216" i="5"/>
  <c r="DA216" i="5"/>
  <c r="CM217" i="5"/>
  <c r="CN217" i="5"/>
  <c r="CO217" i="5"/>
  <c r="CP217" i="5"/>
  <c r="CR217" i="5"/>
  <c r="CS217" i="5"/>
  <c r="CT217" i="5"/>
  <c r="CU217" i="5"/>
  <c r="CV217" i="5"/>
  <c r="CW217" i="5"/>
  <c r="CX217" i="5"/>
  <c r="CY217" i="5"/>
  <c r="CZ217" i="5"/>
  <c r="DA217" i="5"/>
  <c r="CM218" i="5"/>
  <c r="CN218" i="5"/>
  <c r="CO218" i="5"/>
  <c r="CP218" i="5"/>
  <c r="CR218" i="5"/>
  <c r="CS218" i="5"/>
  <c r="CT218" i="5"/>
  <c r="CU218" i="5"/>
  <c r="CV218" i="5"/>
  <c r="CW218" i="5"/>
  <c r="CX218" i="5"/>
  <c r="CY218" i="5"/>
  <c r="CZ218" i="5"/>
  <c r="DA218" i="5"/>
  <c r="CM219" i="5"/>
  <c r="CN219" i="5"/>
  <c r="CO219" i="5"/>
  <c r="CP219" i="5"/>
  <c r="CR219" i="5"/>
  <c r="CS219" i="5"/>
  <c r="CT219" i="5"/>
  <c r="CU219" i="5"/>
  <c r="CV219" i="5"/>
  <c r="CW219" i="5"/>
  <c r="CX219" i="5"/>
  <c r="CY219" i="5"/>
  <c r="CZ219" i="5"/>
  <c r="DA219" i="5"/>
  <c r="CM220" i="5"/>
  <c r="CN220" i="5"/>
  <c r="CO220" i="5"/>
  <c r="CP220" i="5"/>
  <c r="CR220" i="5"/>
  <c r="CS220" i="5"/>
  <c r="CT220" i="5"/>
  <c r="CU220" i="5"/>
  <c r="CV220" i="5"/>
  <c r="CW220" i="5"/>
  <c r="CX220" i="5"/>
  <c r="CY220" i="5"/>
  <c r="CZ220" i="5"/>
  <c r="DA220" i="5"/>
  <c r="CM221" i="5"/>
  <c r="CN221" i="5"/>
  <c r="CO221" i="5"/>
  <c r="CP221" i="5"/>
  <c r="CR221" i="5"/>
  <c r="CS221" i="5"/>
  <c r="CT221" i="5"/>
  <c r="CU221" i="5"/>
  <c r="CV221" i="5"/>
  <c r="CW221" i="5"/>
  <c r="CX221" i="5"/>
  <c r="CY221" i="5"/>
  <c r="CZ221" i="5"/>
  <c r="DA221" i="5"/>
  <c r="CM222" i="5"/>
  <c r="CN222" i="5"/>
  <c r="CO222" i="5"/>
  <c r="CP222" i="5"/>
  <c r="CR222" i="5"/>
  <c r="CS222" i="5"/>
  <c r="CT222" i="5"/>
  <c r="CU222" i="5"/>
  <c r="CV222" i="5"/>
  <c r="CW222" i="5"/>
  <c r="CX222" i="5"/>
  <c r="CY222" i="5"/>
  <c r="CZ222" i="5"/>
  <c r="DA222" i="5"/>
  <c r="CM223" i="5"/>
  <c r="CN223" i="5"/>
  <c r="CO223" i="5"/>
  <c r="CP223" i="5"/>
  <c r="CR223" i="5"/>
  <c r="CS223" i="5"/>
  <c r="CT223" i="5"/>
  <c r="CU223" i="5"/>
  <c r="CV223" i="5"/>
  <c r="CW223" i="5"/>
  <c r="CX223" i="5"/>
  <c r="CY223" i="5"/>
  <c r="CZ223" i="5"/>
  <c r="DA223" i="5"/>
  <c r="CM224" i="5"/>
  <c r="CN224" i="5"/>
  <c r="CO224" i="5"/>
  <c r="CP224" i="5"/>
  <c r="CR224" i="5"/>
  <c r="CS224" i="5"/>
  <c r="CT224" i="5"/>
  <c r="CU224" i="5"/>
  <c r="CV224" i="5"/>
  <c r="CW224" i="5"/>
  <c r="CX224" i="5"/>
  <c r="CY224" i="5"/>
  <c r="CZ224" i="5"/>
  <c r="DA224" i="5"/>
  <c r="CM225" i="5"/>
  <c r="CN225" i="5"/>
  <c r="CO225" i="5"/>
  <c r="CP225" i="5"/>
  <c r="CR225" i="5"/>
  <c r="CS225" i="5"/>
  <c r="CT225" i="5"/>
  <c r="CU225" i="5"/>
  <c r="CV225" i="5"/>
  <c r="CW225" i="5"/>
  <c r="CX225" i="5"/>
  <c r="CY225" i="5"/>
  <c r="CZ225" i="5"/>
  <c r="DA225" i="5"/>
  <c r="CM226" i="5"/>
  <c r="CN226" i="5"/>
  <c r="CO226" i="5"/>
  <c r="CP226" i="5"/>
  <c r="CR226" i="5"/>
  <c r="CS226" i="5"/>
  <c r="CT226" i="5"/>
  <c r="CU226" i="5"/>
  <c r="CV226" i="5"/>
  <c r="CW226" i="5"/>
  <c r="CX226" i="5"/>
  <c r="CY226" i="5"/>
  <c r="CZ226" i="5"/>
  <c r="DA226" i="5"/>
  <c r="CM227" i="5"/>
  <c r="CN227" i="5"/>
  <c r="CO227" i="5"/>
  <c r="CP227" i="5"/>
  <c r="CR227" i="5"/>
  <c r="CS227" i="5"/>
  <c r="CT227" i="5"/>
  <c r="CU227" i="5"/>
  <c r="CV227" i="5"/>
  <c r="CW227" i="5"/>
  <c r="CX227" i="5"/>
  <c r="CY227" i="5"/>
  <c r="CZ227" i="5"/>
  <c r="DA227" i="5"/>
  <c r="CM228" i="5"/>
  <c r="CN228" i="5"/>
  <c r="CO228" i="5"/>
  <c r="CP228" i="5"/>
  <c r="CR228" i="5"/>
  <c r="CS228" i="5"/>
  <c r="CT228" i="5"/>
  <c r="CU228" i="5"/>
  <c r="CV228" i="5"/>
  <c r="CW228" i="5"/>
  <c r="CX228" i="5"/>
  <c r="CY228" i="5"/>
  <c r="CZ228" i="5"/>
  <c r="DA228" i="5"/>
  <c r="CM229" i="5"/>
  <c r="CN229" i="5"/>
  <c r="CO229" i="5"/>
  <c r="CP229" i="5"/>
  <c r="CQ229" i="5"/>
  <c r="CR229" i="5"/>
  <c r="CS229" i="5"/>
  <c r="CT229" i="5"/>
  <c r="CU229" i="5"/>
  <c r="CV229" i="5"/>
  <c r="CW229" i="5"/>
  <c r="CX229" i="5"/>
  <c r="CY229" i="5"/>
  <c r="CZ229" i="5"/>
  <c r="DA229" i="5"/>
  <c r="CM230" i="5"/>
  <c r="CN230" i="5"/>
  <c r="CO230" i="5"/>
  <c r="CP230" i="5"/>
  <c r="CQ230" i="5"/>
  <c r="CR230" i="5"/>
  <c r="CS230" i="5"/>
  <c r="CT230" i="5"/>
  <c r="CU230" i="5"/>
  <c r="CV230" i="5"/>
  <c r="CW230" i="5"/>
  <c r="CX230" i="5"/>
  <c r="CZ230" i="5"/>
  <c r="DA230" i="5"/>
  <c r="CM231" i="5"/>
  <c r="CN231" i="5"/>
  <c r="CO231" i="5"/>
  <c r="CP231" i="5"/>
  <c r="CQ231" i="5"/>
  <c r="CR231" i="5"/>
  <c r="CS231" i="5"/>
  <c r="CT231" i="5"/>
  <c r="CU231" i="5"/>
  <c r="CV231" i="5"/>
  <c r="CW231" i="5"/>
  <c r="CX231" i="5"/>
  <c r="CZ231" i="5"/>
  <c r="DA231" i="5"/>
  <c r="CM232" i="5"/>
  <c r="CN232" i="5"/>
  <c r="CO232" i="5"/>
  <c r="CP232" i="5"/>
  <c r="CQ232" i="5"/>
  <c r="CR232" i="5"/>
  <c r="CS232" i="5"/>
  <c r="CT232" i="5"/>
  <c r="CU232" i="5"/>
  <c r="CV232" i="5"/>
  <c r="CW232" i="5"/>
  <c r="CX232" i="5"/>
  <c r="CZ232" i="5"/>
  <c r="DA232" i="5"/>
  <c r="CM233" i="5"/>
  <c r="CN233" i="5"/>
  <c r="CO233" i="5"/>
  <c r="CP233" i="5"/>
  <c r="CQ233" i="5"/>
  <c r="CR233" i="5"/>
  <c r="CS233" i="5"/>
  <c r="CT233" i="5"/>
  <c r="CU233" i="5"/>
  <c r="CV233" i="5"/>
  <c r="CW233" i="5"/>
  <c r="CX233" i="5"/>
  <c r="CY233" i="5"/>
  <c r="CZ233" i="5"/>
  <c r="DA233" i="5"/>
  <c r="CM234" i="5"/>
  <c r="CN234" i="5"/>
  <c r="CO234" i="5"/>
  <c r="CP234" i="5"/>
  <c r="CQ234" i="5"/>
  <c r="CR234" i="5"/>
  <c r="CS234" i="5"/>
  <c r="CT234" i="5"/>
  <c r="CV234" i="5"/>
  <c r="CW234" i="5"/>
  <c r="CX234" i="5"/>
  <c r="CY234" i="5"/>
  <c r="CZ234" i="5"/>
  <c r="DA234" i="5"/>
  <c r="CM235" i="5"/>
  <c r="CN235" i="5"/>
  <c r="CO235" i="5"/>
  <c r="CP235" i="5"/>
  <c r="CQ235" i="5"/>
  <c r="CR235" i="5"/>
  <c r="CS235" i="5"/>
  <c r="CT235" i="5"/>
  <c r="CV235" i="5"/>
  <c r="CW235" i="5"/>
  <c r="CX235" i="5"/>
  <c r="CY235" i="5"/>
  <c r="CZ235" i="5"/>
  <c r="DA235" i="5"/>
  <c r="CM236" i="5"/>
  <c r="CN236" i="5"/>
  <c r="CO236" i="5"/>
  <c r="CQ236" i="5"/>
  <c r="CR236" i="5"/>
  <c r="CS236" i="5"/>
  <c r="CT236" i="5"/>
  <c r="CU236" i="5"/>
  <c r="CV236" i="5"/>
  <c r="CW236" i="5"/>
  <c r="CX236" i="5"/>
  <c r="CY236" i="5"/>
  <c r="CZ236" i="5"/>
  <c r="DA236" i="5"/>
  <c r="CM237" i="5"/>
  <c r="CN237" i="5"/>
  <c r="CO237" i="5"/>
  <c r="CQ237" i="5"/>
  <c r="CR237" i="5"/>
  <c r="CS237" i="5"/>
  <c r="CT237" i="5"/>
  <c r="CU237" i="5"/>
  <c r="CV237" i="5"/>
  <c r="CW237" i="5"/>
  <c r="CX237" i="5"/>
  <c r="CY237" i="5"/>
  <c r="CZ237" i="5"/>
  <c r="DA237" i="5"/>
  <c r="CM238" i="5"/>
  <c r="CN238" i="5"/>
  <c r="CO238" i="5"/>
  <c r="CP238" i="5"/>
  <c r="CQ238" i="5"/>
  <c r="CR238" i="5"/>
  <c r="CS238" i="5"/>
  <c r="CT238" i="5"/>
  <c r="CV238" i="5"/>
  <c r="CW238" i="5"/>
  <c r="CX238" i="5"/>
  <c r="CY238" i="5"/>
  <c r="CZ238" i="5"/>
  <c r="DA238" i="5"/>
  <c r="CM239" i="5"/>
  <c r="CN239" i="5"/>
  <c r="CO239" i="5"/>
  <c r="CP239" i="5"/>
  <c r="CQ239" i="5"/>
  <c r="CR239" i="5"/>
  <c r="CS239" i="5"/>
  <c r="CT239" i="5"/>
  <c r="CV239" i="5"/>
  <c r="CW239" i="5"/>
  <c r="CX239" i="5"/>
  <c r="CY239" i="5"/>
  <c r="CZ239" i="5"/>
  <c r="DA239" i="5"/>
  <c r="CM240" i="5"/>
  <c r="CN240" i="5"/>
  <c r="CO240" i="5"/>
  <c r="CP240" i="5"/>
  <c r="CQ240" i="5"/>
  <c r="CR240" i="5"/>
  <c r="CS240" i="5"/>
  <c r="CT240" i="5"/>
  <c r="CV240" i="5"/>
  <c r="CW240" i="5"/>
  <c r="CX240" i="5"/>
  <c r="CY240" i="5"/>
  <c r="CZ240" i="5"/>
  <c r="DA240" i="5"/>
  <c r="CM241" i="5"/>
  <c r="CN241" i="5"/>
  <c r="CO241" i="5"/>
  <c r="CP241" i="5"/>
  <c r="CQ241" i="5"/>
  <c r="CR241" i="5"/>
  <c r="CS241" i="5"/>
  <c r="CT241" i="5"/>
  <c r="CV241" i="5"/>
  <c r="CW241" i="5"/>
  <c r="CX241" i="5"/>
  <c r="CY241" i="5"/>
  <c r="CZ241" i="5"/>
  <c r="DA241" i="5"/>
  <c r="CM242" i="5"/>
  <c r="CN242" i="5"/>
  <c r="CO242" i="5"/>
  <c r="CP242" i="5"/>
  <c r="CQ242" i="5"/>
  <c r="CR242" i="5"/>
  <c r="CS242" i="5"/>
  <c r="CT242" i="5"/>
  <c r="CV242" i="5"/>
  <c r="CW242" i="5"/>
  <c r="CX242" i="5"/>
  <c r="CY242" i="5"/>
  <c r="CZ242" i="5"/>
  <c r="DA242" i="5"/>
  <c r="CM243" i="5"/>
  <c r="CN243" i="5"/>
  <c r="CO243" i="5"/>
  <c r="CP243" i="5"/>
  <c r="CQ243" i="5"/>
  <c r="CR243" i="5"/>
  <c r="CS243" i="5"/>
  <c r="CT243" i="5"/>
  <c r="CV243" i="5"/>
  <c r="CW243" i="5"/>
  <c r="CX243" i="5"/>
  <c r="CY243" i="5"/>
  <c r="CZ243" i="5"/>
  <c r="DA243" i="5"/>
  <c r="CM244" i="5"/>
  <c r="CN244" i="5"/>
  <c r="CO244" i="5"/>
  <c r="CP244" i="5"/>
  <c r="CQ244" i="5"/>
  <c r="CS244" i="5"/>
  <c r="CT244" i="5"/>
  <c r="CU244" i="5"/>
  <c r="CV244" i="5"/>
  <c r="CW244" i="5"/>
  <c r="CX244" i="5"/>
  <c r="CY244" i="5"/>
  <c r="CZ244" i="5"/>
  <c r="DA244" i="5"/>
  <c r="CM245" i="5"/>
  <c r="CN245" i="5"/>
  <c r="CO245" i="5"/>
  <c r="CP245" i="5"/>
  <c r="CQ245" i="5"/>
  <c r="CS245" i="5"/>
  <c r="CT245" i="5"/>
  <c r="CU245" i="5"/>
  <c r="CV245" i="5"/>
  <c r="CW245" i="5"/>
  <c r="CX245" i="5"/>
  <c r="CY245" i="5"/>
  <c r="CZ245" i="5"/>
  <c r="DA245" i="5"/>
  <c r="CM246" i="5"/>
  <c r="CN246" i="5"/>
  <c r="CO246" i="5"/>
  <c r="CP246" i="5"/>
  <c r="CQ246" i="5"/>
  <c r="CS246" i="5"/>
  <c r="CT246" i="5"/>
  <c r="CU246" i="5"/>
  <c r="CV246" i="5"/>
  <c r="CW246" i="5"/>
  <c r="CX246" i="5"/>
  <c r="CY246" i="5"/>
  <c r="CZ246" i="5"/>
  <c r="DA246" i="5"/>
  <c r="CM247" i="5"/>
  <c r="CN247" i="5"/>
  <c r="CO247" i="5"/>
  <c r="CP247" i="5"/>
  <c r="CQ247" i="5"/>
  <c r="CS247" i="5"/>
  <c r="CT247" i="5"/>
  <c r="CU247" i="5"/>
  <c r="CV247" i="5"/>
  <c r="CW247" i="5"/>
  <c r="CX247" i="5"/>
  <c r="CY247" i="5"/>
  <c r="CZ247" i="5"/>
  <c r="DA247" i="5"/>
  <c r="CM248" i="5"/>
  <c r="CN248" i="5"/>
  <c r="CO248" i="5"/>
  <c r="CP248" i="5"/>
  <c r="CQ248" i="5"/>
  <c r="CS248" i="5"/>
  <c r="CT248" i="5"/>
  <c r="CU248" i="5"/>
  <c r="CV248" i="5"/>
  <c r="CW248" i="5"/>
  <c r="CX248" i="5"/>
  <c r="CY248" i="5"/>
  <c r="CZ248" i="5"/>
  <c r="DA248" i="5"/>
  <c r="CM249" i="5"/>
  <c r="CN249" i="5"/>
  <c r="CO249" i="5"/>
  <c r="CP249" i="5"/>
  <c r="CQ249" i="5"/>
  <c r="CS249" i="5"/>
  <c r="CT249" i="5"/>
  <c r="CU249" i="5"/>
  <c r="CV249" i="5"/>
  <c r="CW249" i="5"/>
  <c r="CX249" i="5"/>
  <c r="CY249" i="5"/>
  <c r="CZ249" i="5"/>
  <c r="DA249" i="5"/>
  <c r="CM250" i="5"/>
  <c r="CN250" i="5"/>
  <c r="CO250" i="5"/>
  <c r="CP250" i="5"/>
  <c r="CQ250" i="5"/>
  <c r="CR250" i="5"/>
  <c r="CS250" i="5"/>
  <c r="CT250" i="5"/>
  <c r="CU250" i="5"/>
  <c r="CV250" i="5"/>
  <c r="CW250" i="5"/>
  <c r="CX250" i="5"/>
  <c r="CY250" i="5"/>
  <c r="CZ250" i="5"/>
  <c r="DA250" i="5"/>
  <c r="CN251" i="5"/>
  <c r="CO251" i="5"/>
  <c r="CP251" i="5"/>
  <c r="CQ251" i="5"/>
  <c r="CR251" i="5"/>
  <c r="CS251" i="5"/>
  <c r="CT251" i="5"/>
  <c r="CU251" i="5"/>
  <c r="CV251" i="5"/>
  <c r="CW251" i="5"/>
  <c r="CX251" i="5"/>
  <c r="CY251" i="5"/>
  <c r="CZ251" i="5"/>
  <c r="DA251" i="5"/>
  <c r="CN252" i="5"/>
  <c r="CO252" i="5"/>
  <c r="CP252" i="5"/>
  <c r="CQ252" i="5"/>
  <c r="CR252" i="5"/>
  <c r="CS252" i="5"/>
  <c r="CT252" i="5"/>
  <c r="CU252" i="5"/>
  <c r="CV252" i="5"/>
  <c r="CW252" i="5"/>
  <c r="CX252" i="5"/>
  <c r="CY252" i="5"/>
  <c r="CZ252" i="5"/>
  <c r="DA252" i="5"/>
  <c r="CN253" i="5"/>
  <c r="CO253" i="5"/>
  <c r="CP253" i="5"/>
  <c r="CQ253" i="5"/>
  <c r="CR253" i="5"/>
  <c r="CS253" i="5"/>
  <c r="CT253" i="5"/>
  <c r="CU253" i="5"/>
  <c r="CV253" i="5"/>
  <c r="CW253" i="5"/>
  <c r="CX253" i="5"/>
  <c r="CY253" i="5"/>
  <c r="CZ253" i="5"/>
  <c r="DA253" i="5"/>
  <c r="CN254" i="5"/>
  <c r="CO254" i="5"/>
  <c r="CP254" i="5"/>
  <c r="CQ254" i="5"/>
  <c r="CR254" i="5"/>
  <c r="CS254" i="5"/>
  <c r="CT254" i="5"/>
  <c r="CU254" i="5"/>
  <c r="CV254" i="5"/>
  <c r="CW254" i="5"/>
  <c r="CX254" i="5"/>
  <c r="CY254" i="5"/>
  <c r="CZ254" i="5"/>
  <c r="DA254" i="5"/>
  <c r="CM255" i="5"/>
  <c r="CN255" i="5"/>
  <c r="CO255" i="5"/>
  <c r="CP255" i="5"/>
  <c r="CQ255" i="5"/>
  <c r="CR255" i="5"/>
  <c r="CS255" i="5"/>
  <c r="CT255" i="5"/>
  <c r="CU255" i="5"/>
  <c r="CV255" i="5"/>
  <c r="CW255" i="5"/>
  <c r="CX255" i="5"/>
  <c r="CY255" i="5"/>
  <c r="CZ255" i="5"/>
  <c r="DA255" i="5"/>
  <c r="CM256" i="5"/>
  <c r="CN256" i="5"/>
  <c r="CO256" i="5"/>
  <c r="CP256" i="5"/>
  <c r="CR256" i="5"/>
  <c r="CS256" i="5"/>
  <c r="CT256" i="5"/>
  <c r="CU256" i="5"/>
  <c r="CV256" i="5"/>
  <c r="CW256" i="5"/>
  <c r="CX256" i="5"/>
  <c r="CY256" i="5"/>
  <c r="CZ256" i="5"/>
  <c r="DA256" i="5"/>
  <c r="CM257" i="5"/>
  <c r="CN257" i="5"/>
  <c r="CO257" i="5"/>
  <c r="CP257" i="5"/>
  <c r="CR257" i="5"/>
  <c r="CS257" i="5"/>
  <c r="CT257" i="5"/>
  <c r="CU257" i="5"/>
  <c r="CV257" i="5"/>
  <c r="CW257" i="5"/>
  <c r="CX257" i="5"/>
  <c r="CY257" i="5"/>
  <c r="CZ257" i="5"/>
  <c r="DA257" i="5"/>
  <c r="DA21" i="5"/>
  <c r="CZ21" i="5"/>
  <c r="CY21" i="5"/>
  <c r="CX21" i="5"/>
  <c r="CW21" i="5"/>
  <c r="CV21" i="5"/>
  <c r="CU21" i="5"/>
  <c r="CT21" i="5"/>
  <c r="CS21" i="5"/>
  <c r="CR21" i="5"/>
  <c r="CP21" i="5"/>
  <c r="CO21" i="5"/>
  <c r="CN21" i="5"/>
  <c r="CM21" i="5"/>
  <c r="CK21" i="5"/>
  <c r="CK22" i="5"/>
  <c r="CK23" i="5"/>
  <c r="CK24" i="5"/>
  <c r="CK25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2" i="5"/>
  <c r="CK54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8" i="5"/>
  <c r="CK130" i="5"/>
  <c r="CK131" i="5"/>
  <c r="CK132" i="5"/>
  <c r="CK133" i="5"/>
  <c r="CK134" i="5"/>
  <c r="CK135" i="5"/>
  <c r="CK136" i="5"/>
  <c r="CK138" i="5"/>
  <c r="CK140" i="5"/>
  <c r="CK142" i="5"/>
  <c r="CK144" i="5"/>
  <c r="CK146" i="5"/>
  <c r="CK148" i="5"/>
  <c r="CK150" i="5"/>
  <c r="CK152" i="5"/>
  <c r="CK154" i="5"/>
  <c r="CK156" i="5"/>
  <c r="CK158" i="5"/>
  <c r="CK160" i="5"/>
  <c r="CK162" i="5"/>
  <c r="CK164" i="5"/>
  <c r="CK166" i="5"/>
  <c r="CK168" i="5"/>
  <c r="CK170" i="5"/>
  <c r="CK172" i="5"/>
  <c r="CK174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2" i="5"/>
  <c r="CK197" i="5"/>
  <c r="CK198" i="5"/>
  <c r="CK199" i="5"/>
  <c r="CK200" i="5"/>
  <c r="CK201" i="5"/>
  <c r="CK202" i="5"/>
  <c r="CK203" i="5"/>
  <c r="CK205" i="5"/>
  <c r="CK207" i="5"/>
  <c r="CK209" i="5"/>
  <c r="CK211" i="5"/>
  <c r="CK213" i="5"/>
  <c r="CK215" i="5"/>
  <c r="CK217" i="5"/>
  <c r="CK219" i="5"/>
  <c r="CK221" i="5"/>
  <c r="CK223" i="5"/>
  <c r="CK225" i="5"/>
  <c r="CK227" i="5"/>
  <c r="CK229" i="5"/>
  <c r="CK230" i="5"/>
  <c r="CK231" i="5"/>
  <c r="CK232" i="5"/>
  <c r="CK233" i="5"/>
  <c r="CK234" i="5"/>
  <c r="CK236" i="5"/>
  <c r="CK238" i="5"/>
  <c r="CK240" i="5"/>
  <c r="CK242" i="5"/>
  <c r="CK244" i="5"/>
  <c r="CK246" i="5"/>
  <c r="CK248" i="5"/>
  <c r="CK250" i="5"/>
  <c r="CK251" i="5"/>
  <c r="CK252" i="5"/>
  <c r="CK253" i="5"/>
  <c r="CK254" i="5"/>
  <c r="CK255" i="5"/>
  <c r="CJ26" i="5"/>
  <c r="CJ27" i="5"/>
  <c r="CJ30" i="5"/>
  <c r="CJ49" i="5"/>
  <c r="CJ51" i="5"/>
  <c r="CJ53" i="5"/>
  <c r="CJ55" i="5"/>
  <c r="CJ67" i="5"/>
  <c r="CJ103" i="5"/>
  <c r="CJ104" i="5"/>
  <c r="CJ105" i="5"/>
  <c r="CJ106" i="5"/>
  <c r="CJ107" i="5"/>
  <c r="CJ108" i="5"/>
  <c r="CJ109" i="5"/>
  <c r="CJ110" i="5"/>
  <c r="CJ111" i="5"/>
  <c r="CJ112" i="5"/>
  <c r="CJ113" i="5"/>
  <c r="CJ124" i="5"/>
  <c r="CJ127" i="5"/>
  <c r="CJ129" i="5"/>
  <c r="CJ135" i="5"/>
  <c r="CJ137" i="5"/>
  <c r="CJ139" i="5"/>
  <c r="CJ141" i="5"/>
  <c r="CJ143" i="5"/>
  <c r="CJ145" i="5"/>
  <c r="CJ147" i="5"/>
  <c r="CJ149" i="5"/>
  <c r="CJ151" i="5"/>
  <c r="CJ153" i="5"/>
  <c r="CJ155" i="5"/>
  <c r="CJ157" i="5"/>
  <c r="CJ159" i="5"/>
  <c r="CJ161" i="5"/>
  <c r="CJ163" i="5"/>
  <c r="CJ165" i="5"/>
  <c r="CJ167" i="5"/>
  <c r="CJ169" i="5"/>
  <c r="CJ171" i="5"/>
  <c r="CJ173" i="5"/>
  <c r="CJ175" i="5"/>
  <c r="CJ176" i="5"/>
  <c r="CJ181" i="5"/>
  <c r="CJ191" i="5"/>
  <c r="CJ196" i="5"/>
  <c r="CJ204" i="5"/>
  <c r="CJ206" i="5"/>
  <c r="CJ208" i="5"/>
  <c r="CJ210" i="5"/>
  <c r="CJ212" i="5"/>
  <c r="CJ214" i="5"/>
  <c r="CJ216" i="5"/>
  <c r="CJ218" i="5"/>
  <c r="CJ220" i="5"/>
  <c r="CJ222" i="5"/>
  <c r="CJ224" i="5"/>
  <c r="CJ226" i="5"/>
  <c r="CJ228" i="5"/>
  <c r="CJ229" i="5"/>
  <c r="CJ233" i="5"/>
  <c r="CJ235" i="5"/>
  <c r="CJ237" i="5"/>
  <c r="CJ239" i="5"/>
  <c r="CJ241" i="5"/>
  <c r="CJ243" i="5"/>
  <c r="CJ245" i="5"/>
  <c r="CJ247" i="5"/>
  <c r="CJ249" i="5"/>
  <c r="CJ250" i="5"/>
  <c r="CJ255" i="5"/>
  <c r="CJ256" i="5"/>
  <c r="CJ257" i="5"/>
  <c r="E5195" i="28"/>
  <c r="E5416" i="28"/>
  <c r="E5289" i="28"/>
  <c r="E5521" i="28"/>
  <c r="E5203" i="28"/>
  <c r="E5435" i="28"/>
  <c r="E5470" i="28"/>
  <c r="E5539" i="28"/>
  <c r="E5393" i="28"/>
  <c r="E5297" i="28"/>
  <c r="E5549" i="28"/>
  <c r="E5237" i="28"/>
  <c r="E5239" i="28"/>
  <c r="E5229" i="28"/>
  <c r="E5240" i="28"/>
  <c r="E5194" i="28"/>
  <c r="E5469" i="28"/>
  <c r="E5259" i="28"/>
  <c r="E5331" i="28"/>
  <c r="E5490" i="28"/>
  <c r="E5397" i="28"/>
  <c r="E5525" i="28"/>
  <c r="E5288" i="28"/>
  <c r="E5298" i="28"/>
  <c r="E5405" i="28"/>
  <c r="E5272" i="28"/>
  <c r="E5454" i="28"/>
  <c r="E5375" i="28"/>
  <c r="E5518" i="28"/>
  <c r="E5551" i="28"/>
  <c r="E5205" i="28"/>
  <c r="E5444" i="28"/>
  <c r="E5460" i="28"/>
  <c r="E5367" i="28"/>
  <c r="E5217" i="28"/>
  <c r="E5210" i="28"/>
  <c r="E5522" i="28"/>
  <c r="E5214" i="28"/>
  <c r="E5492" i="28"/>
  <c r="E5449" i="28"/>
  <c r="E5198" i="28"/>
  <c r="E5556" i="28"/>
  <c r="E5496" i="28"/>
  <c r="E5524" i="28"/>
  <c r="E5427" i="28"/>
  <c r="E5359" i="28"/>
  <c r="E5540" i="28"/>
  <c r="E5233" i="28"/>
  <c r="E5501" i="28"/>
  <c r="E5509" i="28"/>
  <c r="E5476" i="28"/>
  <c r="E5453" i="28"/>
  <c r="E5404" i="28"/>
  <c r="E5384" i="28"/>
  <c r="E5434" i="28"/>
  <c r="E5425" i="28"/>
  <c r="E5502" i="28"/>
  <c r="E5498" i="28"/>
  <c r="E5458" i="28"/>
  <c r="E5394" i="28"/>
  <c r="E5296" i="28"/>
  <c r="E5318" i="28"/>
  <c r="E5311" i="28"/>
  <c r="E5206" i="28"/>
  <c r="E5473" i="28"/>
  <c r="E5414" i="28"/>
  <c r="E5438" i="28"/>
  <c r="E5277" i="28"/>
  <c r="E5535" i="28"/>
  <c r="E5271" i="28"/>
  <c r="E5467" i="28"/>
  <c r="E5428" i="28"/>
  <c r="E5351" i="28"/>
  <c r="E5515" i="28"/>
  <c r="E5500" i="28"/>
  <c r="E5370" i="28"/>
  <c r="E5475" i="28"/>
  <c r="E5225" i="28"/>
  <c r="E5512" i="28"/>
  <c r="E5234" i="28"/>
  <c r="E5379" i="28"/>
  <c r="E5554" i="28"/>
  <c r="E5228" i="28"/>
  <c r="E5472" i="28"/>
  <c r="E5390" i="28"/>
  <c r="E5287" i="28"/>
  <c r="E5376" i="28"/>
  <c r="E5560" i="28"/>
  <c r="E5446" i="28"/>
  <c r="E5258" i="28"/>
  <c r="E5447" i="28"/>
  <c r="E5466" i="28"/>
  <c r="E5307" i="28"/>
  <c r="E5546" i="28"/>
  <c r="E5208" i="28"/>
  <c r="E5260" i="28"/>
  <c r="E5247" i="28"/>
  <c r="E5321" i="28"/>
  <c r="E5374" i="28"/>
  <c r="E5283" i="28"/>
  <c r="E5564" i="28"/>
  <c r="E5257" i="28"/>
  <c r="E5362" i="28"/>
  <c r="E5357" i="28"/>
  <c r="E5561" i="28"/>
  <c r="E5483" i="28"/>
  <c r="E5417" i="28"/>
  <c r="E5534" i="28"/>
  <c r="E5507" i="28"/>
  <c r="E5352" i="28"/>
  <c r="E5510" i="28"/>
  <c r="E5308" i="28"/>
  <c r="E5371" i="28"/>
  <c r="E5329" i="28"/>
  <c r="E5313" i="28"/>
  <c r="E5380" i="28"/>
  <c r="E5243" i="28"/>
  <c r="E5248" i="28"/>
  <c r="E5547" i="28"/>
  <c r="E5485" i="28"/>
  <c r="E5326" i="28"/>
  <c r="E5265" i="28"/>
  <c r="E5207" i="28"/>
  <c r="E5528" i="28"/>
  <c r="E5389" i="28"/>
  <c r="E5445" i="28"/>
  <c r="E5437" i="28"/>
  <c r="E5553" i="28"/>
  <c r="E5250" i="28"/>
  <c r="E5356" i="28"/>
  <c r="E5430" i="28"/>
  <c r="E5479" i="28"/>
  <c r="E5316" i="28"/>
  <c r="E5436" i="28"/>
  <c r="E5204" i="28"/>
  <c r="E5263" i="28"/>
  <c r="E5368" i="28"/>
  <c r="E5508" i="28"/>
  <c r="E5218" i="28"/>
  <c r="E5209" i="28"/>
  <c r="E5193" i="28"/>
  <c r="E5242" i="28"/>
  <c r="E5532" i="28"/>
  <c r="E5196" i="28"/>
  <c r="E5291" i="28"/>
  <c r="E5319" i="28"/>
  <c r="E5429" i="28"/>
  <c r="E5337" i="28"/>
  <c r="E5419" i="28"/>
  <c r="E5443" i="28"/>
  <c r="E5541" i="28"/>
  <c r="E5403" i="28"/>
  <c r="E5440" i="28"/>
  <c r="E5494" i="28"/>
  <c r="E5284" i="28"/>
  <c r="E5537" i="28"/>
  <c r="E5315" i="28"/>
  <c r="E5511" i="28"/>
  <c r="E5220" i="28"/>
  <c r="E5372" i="28"/>
  <c r="E5520" i="28"/>
  <c r="E5213" i="28"/>
  <c r="E5491" i="28"/>
  <c r="E5335" i="28"/>
  <c r="E5224" i="28"/>
  <c r="E5487" i="28"/>
  <c r="E5514" i="28"/>
  <c r="E5255" i="28"/>
  <c r="E5341" i="28"/>
  <c r="E5340" i="28"/>
  <c r="E5360" i="28"/>
  <c r="E5301" i="28"/>
  <c r="E5306" i="28"/>
  <c r="E5332" i="28"/>
  <c r="E5542" i="28"/>
  <c r="E5282" i="28"/>
  <c r="E5387" i="28"/>
  <c r="E5383" i="28"/>
  <c r="E5299" i="28"/>
  <c r="E5256" i="28"/>
  <c r="E5516" i="28"/>
  <c r="E5246" i="28"/>
  <c r="E5280" i="28"/>
  <c r="E5378" i="28"/>
  <c r="E5461" i="28"/>
  <c r="E5231" i="28"/>
  <c r="E5219" i="28"/>
  <c r="E5350" i="28"/>
  <c r="E5320" i="28"/>
  <c r="E5545" i="28"/>
  <c r="E5552" i="28"/>
  <c r="E5533" i="28"/>
  <c r="E5279" i="28"/>
  <c r="E5385" i="28"/>
  <c r="E5531" i="28"/>
  <c r="E5221" i="28"/>
  <c r="E5244" i="28"/>
  <c r="E5426" i="28"/>
  <c r="E5456" i="28"/>
  <c r="E5215" i="28"/>
  <c r="E5555" i="28"/>
  <c r="E5442" i="28"/>
  <c r="E5358" i="28"/>
  <c r="E5223" i="28"/>
  <c r="E5236" i="28"/>
  <c r="E5300" i="28"/>
  <c r="E5488" i="28"/>
  <c r="E5459" i="28"/>
  <c r="E5333" i="28"/>
  <c r="E5465" i="28"/>
  <c r="E5558" i="28"/>
  <c r="E5557" i="28"/>
  <c r="E5191" i="28"/>
  <c r="E5285" i="28"/>
  <c r="E5294" i="28"/>
  <c r="E5290" i="28"/>
  <c r="E5227" i="28"/>
  <c r="E5377" i="28"/>
  <c r="E5353" i="28"/>
  <c r="E5399" i="28"/>
  <c r="E5439" i="28"/>
  <c r="E5544" i="28"/>
  <c r="E5452" i="28"/>
  <c r="E5312" i="28"/>
  <c r="E5293" i="28"/>
  <c r="E5323" i="28"/>
  <c r="E5317" i="28"/>
  <c r="E5433" i="28"/>
  <c r="E5324" i="28"/>
  <c r="E5420" i="28"/>
  <c r="E5212" i="28"/>
  <c r="E5254" i="28"/>
  <c r="E5451" i="28"/>
  <c r="E5468" i="28"/>
  <c r="E5232" i="28"/>
  <c r="E5273" i="28"/>
  <c r="E5448" i="28"/>
  <c r="E5562" i="28"/>
  <c r="E5275" i="28"/>
  <c r="E5413" i="28"/>
  <c r="E5346" i="28"/>
  <c r="E5559" i="28"/>
  <c r="E5364" i="28"/>
  <c r="E5400" i="28"/>
  <c r="E5407" i="28"/>
  <c r="E5230" i="28"/>
  <c r="E5361" i="28"/>
  <c r="E5398" i="28"/>
  <c r="E5327" i="28"/>
  <c r="E5517" i="28"/>
  <c r="E5276" i="28"/>
  <c r="E5406" i="28"/>
  <c r="E5201" i="28"/>
  <c r="E5497" i="28"/>
  <c r="E5322" i="28"/>
  <c r="E5543" i="28"/>
  <c r="E5197" i="28"/>
  <c r="E5216" i="28"/>
  <c r="E5189" i="28"/>
  <c r="E5457" i="28"/>
  <c r="E5463" i="28"/>
  <c r="E5274" i="28"/>
  <c r="E5432" i="28"/>
  <c r="E5526" i="28"/>
  <c r="E5499" i="28"/>
  <c r="E5222" i="28"/>
  <c r="E5266" i="28"/>
  <c r="E5527" i="28"/>
  <c r="E5363" i="28"/>
  <c r="E5421" i="28"/>
  <c r="E5455" i="28"/>
  <c r="E5365" i="28"/>
  <c r="E5373" i="28"/>
  <c r="E5529" i="28"/>
  <c r="E5338" i="28"/>
  <c r="E5251" i="28"/>
  <c r="E5396" i="28"/>
  <c r="E5504" i="28"/>
  <c r="E5269" i="28"/>
  <c r="E5523" i="28"/>
  <c r="E5200" i="28"/>
  <c r="E5366" i="28"/>
  <c r="E5303" i="28"/>
  <c r="E5349" i="28"/>
  <c r="E5309" i="28"/>
  <c r="E5401" i="28"/>
  <c r="E5281" i="28"/>
  <c r="E5418" i="28"/>
  <c r="E5252" i="28"/>
  <c r="E5355" i="28"/>
  <c r="E5369" i="28"/>
  <c r="E5199" i="28"/>
  <c r="E5295" i="28"/>
  <c r="E5392" i="28"/>
  <c r="E5530" i="28"/>
  <c r="E5305" i="28"/>
  <c r="E5267" i="28"/>
  <c r="E5408" i="28"/>
  <c r="E5431" i="28"/>
  <c r="E5347" i="28"/>
  <c r="E5330" i="28"/>
  <c r="E5422" i="28"/>
  <c r="E5538" i="28"/>
  <c r="E5190" i="28"/>
  <c r="E5391" i="28"/>
  <c r="E5348" i="28"/>
  <c r="E5505" i="28"/>
  <c r="E5249" i="28"/>
  <c r="E5493" i="28"/>
  <c r="E5325" i="28"/>
  <c r="E5464" i="28"/>
  <c r="E5424" i="28"/>
  <c r="E5480" i="28"/>
  <c r="E5241" i="28"/>
  <c r="E5245" i="28"/>
  <c r="E5334" i="28"/>
  <c r="E5489" i="28"/>
  <c r="E5192" i="28"/>
  <c r="E5471" i="28"/>
  <c r="E5450" i="28"/>
  <c r="E5328" i="28"/>
  <c r="E5386" i="28"/>
  <c r="E5268" i="28"/>
  <c r="E5486" i="28"/>
  <c r="E5410" i="28"/>
  <c r="E5354" i="28"/>
  <c r="E5395" i="28"/>
  <c r="E5264" i="28"/>
  <c r="E5342" i="28"/>
  <c r="E5462" i="28"/>
  <c r="E5262" i="28"/>
  <c r="E5411" i="28"/>
  <c r="E5506" i="28"/>
  <c r="E5484" i="28"/>
  <c r="E5278" i="28"/>
  <c r="E5503" i="28"/>
  <c r="E5550" i="28"/>
  <c r="E5402" i="28"/>
  <c r="E5253" i="28"/>
  <c r="E5382" i="28"/>
  <c r="E5314" i="28"/>
  <c r="E5339" i="28"/>
  <c r="E5441" i="28"/>
  <c r="E5235" i="28"/>
  <c r="E5513" i="28"/>
  <c r="E5495" i="28"/>
  <c r="E5388" i="28"/>
  <c r="E5477" i="28"/>
  <c r="E5474" i="28"/>
  <c r="E5548" i="28"/>
  <c r="E5261" i="28"/>
  <c r="E5302" i="28"/>
  <c r="E5344" i="28"/>
  <c r="E5519" i="28"/>
  <c r="E5226" i="28"/>
  <c r="E5343" i="28"/>
  <c r="E5345" i="28"/>
  <c r="E5211" i="28"/>
  <c r="E5270" i="28"/>
  <c r="E5238" i="28"/>
  <c r="E5409" i="28"/>
  <c r="E5481" i="28"/>
  <c r="E5563" i="28"/>
  <c r="E5478" i="28"/>
  <c r="E5286" i="28"/>
  <c r="E5536" i="28"/>
  <c r="E5336" i="28"/>
  <c r="E5381" i="28"/>
  <c r="E5412" i="28"/>
  <c r="E5423" i="28"/>
  <c r="E5304" i="28"/>
  <c r="E5415" i="28"/>
  <c r="E5482" i="28"/>
  <c r="E5310" i="28"/>
  <c r="E5202" i="28"/>
  <c r="E5292" i="28"/>
  <c r="CN8" i="5" l="1"/>
  <c r="D40" i="12" s="1"/>
  <c r="CO8" i="5"/>
  <c r="E40" i="12" s="1"/>
  <c r="CS8" i="5"/>
  <c r="I40" i="12" s="1"/>
  <c r="CA158" i="5" l="1"/>
  <c r="CB158" i="5"/>
  <c r="CC158" i="5"/>
  <c r="CD158" i="5"/>
  <c r="CF158" i="5"/>
  <c r="CG158" i="5"/>
  <c r="CA159" i="5"/>
  <c r="CB159" i="5"/>
  <c r="CC159" i="5"/>
  <c r="CD159" i="5"/>
  <c r="CF159" i="5"/>
  <c r="CG159" i="5"/>
  <c r="CA160" i="5"/>
  <c r="CB160" i="5"/>
  <c r="CC160" i="5"/>
  <c r="CD160" i="5"/>
  <c r="CF160" i="5"/>
  <c r="CG160" i="5"/>
  <c r="CA161" i="5"/>
  <c r="CB161" i="5"/>
  <c r="CC161" i="5"/>
  <c r="CD161" i="5"/>
  <c r="CF161" i="5"/>
  <c r="CG161" i="5"/>
  <c r="CA162" i="5"/>
  <c r="CB162" i="5"/>
  <c r="CC162" i="5"/>
  <c r="CD162" i="5"/>
  <c r="CF162" i="5"/>
  <c r="CG162" i="5"/>
  <c r="CA163" i="5"/>
  <c r="CB163" i="5"/>
  <c r="CC163" i="5"/>
  <c r="CD163" i="5"/>
  <c r="CF163" i="5"/>
  <c r="CG163" i="5"/>
  <c r="CA164" i="5"/>
  <c r="CB164" i="5"/>
  <c r="CC164" i="5"/>
  <c r="CE164" i="5"/>
  <c r="CF164" i="5"/>
  <c r="CG164" i="5"/>
  <c r="CA165" i="5"/>
  <c r="CB165" i="5"/>
  <c r="CC165" i="5"/>
  <c r="CE165" i="5"/>
  <c r="CF165" i="5"/>
  <c r="CG165" i="5"/>
  <c r="CA166" i="5"/>
  <c r="CB166" i="5"/>
  <c r="CC166" i="5"/>
  <c r="CE166" i="5"/>
  <c r="CF166" i="5"/>
  <c r="CG166" i="5"/>
  <c r="CA167" i="5"/>
  <c r="CB167" i="5"/>
  <c r="CC167" i="5"/>
  <c r="CE167" i="5"/>
  <c r="CF167" i="5"/>
  <c r="CG167" i="5"/>
  <c r="CA168" i="5"/>
  <c r="CB168" i="5"/>
  <c r="CD168" i="5"/>
  <c r="CE168" i="5"/>
  <c r="CF168" i="5"/>
  <c r="CG168" i="5"/>
  <c r="CA169" i="5"/>
  <c r="CB169" i="5"/>
  <c r="CD169" i="5"/>
  <c r="CE169" i="5"/>
  <c r="CF169" i="5"/>
  <c r="CG169" i="5"/>
  <c r="CA170" i="5"/>
  <c r="CB170" i="5"/>
  <c r="CD170" i="5"/>
  <c r="CE170" i="5"/>
  <c r="CF170" i="5"/>
  <c r="CG170" i="5"/>
  <c r="CA171" i="5"/>
  <c r="CB171" i="5"/>
  <c r="CD171" i="5"/>
  <c r="CE171" i="5"/>
  <c r="CF171" i="5"/>
  <c r="CG171" i="5"/>
  <c r="CA172" i="5"/>
  <c r="CB172" i="5"/>
  <c r="CD172" i="5"/>
  <c r="CE172" i="5"/>
  <c r="CF172" i="5"/>
  <c r="CG172" i="5"/>
  <c r="CA173" i="5"/>
  <c r="CB173" i="5"/>
  <c r="CD173" i="5"/>
  <c r="CE173" i="5"/>
  <c r="CF173" i="5"/>
  <c r="CG173" i="5"/>
  <c r="CA174" i="5"/>
  <c r="CC174" i="5"/>
  <c r="CD174" i="5"/>
  <c r="CE174" i="5"/>
  <c r="CF174" i="5"/>
  <c r="CG174" i="5"/>
  <c r="CA175" i="5"/>
  <c r="CC175" i="5"/>
  <c r="CD175" i="5"/>
  <c r="CE175" i="5"/>
  <c r="CF175" i="5"/>
  <c r="CG175" i="5"/>
  <c r="CA176" i="5"/>
  <c r="CB176" i="5"/>
  <c r="CC176" i="5"/>
  <c r="CD176" i="5"/>
  <c r="CE176" i="5"/>
  <c r="CF176" i="5"/>
  <c r="CG176" i="5"/>
  <c r="CA177" i="5"/>
  <c r="CB177" i="5"/>
  <c r="CC177" i="5"/>
  <c r="CD177" i="5"/>
  <c r="CF177" i="5"/>
  <c r="CG177" i="5"/>
  <c r="CA178" i="5"/>
  <c r="CB178" i="5"/>
  <c r="CC178" i="5"/>
  <c r="CE178" i="5"/>
  <c r="CF178" i="5"/>
  <c r="CG178" i="5"/>
  <c r="CA179" i="5"/>
  <c r="CB179" i="5"/>
  <c r="CD179" i="5"/>
  <c r="CE179" i="5"/>
  <c r="CF179" i="5"/>
  <c r="CG179" i="5"/>
  <c r="CA180" i="5"/>
  <c r="CB180" i="5"/>
  <c r="CC180" i="5"/>
  <c r="CE180" i="5"/>
  <c r="CF180" i="5"/>
  <c r="CG180" i="5"/>
  <c r="CA181" i="5"/>
  <c r="CB181" i="5"/>
  <c r="CC181" i="5"/>
  <c r="CD181" i="5"/>
  <c r="CE181" i="5"/>
  <c r="CF181" i="5"/>
  <c r="CG181" i="5"/>
  <c r="CA182" i="5"/>
  <c r="CB182" i="5"/>
  <c r="CC182" i="5"/>
  <c r="CD182" i="5"/>
  <c r="CF182" i="5"/>
  <c r="CG182" i="5"/>
  <c r="CA183" i="5"/>
  <c r="CB183" i="5"/>
  <c r="CC183" i="5"/>
  <c r="CD183" i="5"/>
  <c r="CF183" i="5"/>
  <c r="CG183" i="5"/>
  <c r="CA184" i="5"/>
  <c r="CB184" i="5"/>
  <c r="CC184" i="5"/>
  <c r="CD184" i="5"/>
  <c r="CF184" i="5"/>
  <c r="CG184" i="5"/>
  <c r="CA185" i="5"/>
  <c r="CB185" i="5"/>
  <c r="CC185" i="5"/>
  <c r="CD185" i="5"/>
  <c r="CF185" i="5"/>
  <c r="CG185" i="5"/>
  <c r="CA186" i="5"/>
  <c r="CB186" i="5"/>
  <c r="CC186" i="5"/>
  <c r="CD186" i="5"/>
  <c r="CF186" i="5"/>
  <c r="CG186" i="5"/>
  <c r="CA187" i="5"/>
  <c r="CB187" i="5"/>
  <c r="CC187" i="5"/>
  <c r="CE187" i="5"/>
  <c r="CF187" i="5"/>
  <c r="CG187" i="5"/>
  <c r="CA188" i="5"/>
  <c r="CB188" i="5"/>
  <c r="CC188" i="5"/>
  <c r="CE188" i="5"/>
  <c r="CF188" i="5"/>
  <c r="CG188" i="5"/>
  <c r="CA189" i="5"/>
  <c r="CB189" i="5"/>
  <c r="CC189" i="5"/>
  <c r="CE189" i="5"/>
  <c r="CF189" i="5"/>
  <c r="CG189" i="5"/>
  <c r="CA190" i="5"/>
  <c r="CB190" i="5"/>
  <c r="CC190" i="5"/>
  <c r="CE190" i="5"/>
  <c r="CF190" i="5"/>
  <c r="CG190" i="5"/>
  <c r="CA191" i="5"/>
  <c r="CB191" i="5"/>
  <c r="CC191" i="5"/>
  <c r="CE191" i="5"/>
  <c r="CF191" i="5"/>
  <c r="CG191" i="5"/>
  <c r="CA192" i="5"/>
  <c r="CB192" i="5"/>
  <c r="CD192" i="5"/>
  <c r="CE192" i="5"/>
  <c r="CF192" i="5"/>
  <c r="CG192" i="5"/>
  <c r="CA195" i="5"/>
  <c r="CB195" i="5"/>
  <c r="CD195" i="5"/>
  <c r="CE195" i="5"/>
  <c r="CF195" i="5"/>
  <c r="CG195" i="5"/>
  <c r="CA196" i="5"/>
  <c r="CB196" i="5"/>
  <c r="CD196" i="5"/>
  <c r="CE196" i="5"/>
  <c r="CF196" i="5"/>
  <c r="CG196" i="5"/>
  <c r="CA197" i="5"/>
  <c r="CB197" i="5"/>
  <c r="CC197" i="5"/>
  <c r="CD197" i="5"/>
  <c r="CE197" i="5"/>
  <c r="CF197" i="5"/>
  <c r="CG197" i="5"/>
  <c r="CA198" i="5"/>
  <c r="CB198" i="5"/>
  <c r="CC198" i="5"/>
  <c r="CD198" i="5"/>
  <c r="CE198" i="5"/>
  <c r="CF198" i="5"/>
  <c r="CA199" i="5"/>
  <c r="CB199" i="5"/>
  <c r="CC199" i="5"/>
  <c r="CD199" i="5"/>
  <c r="CE199" i="5"/>
  <c r="CF199" i="5"/>
  <c r="CA200" i="5"/>
  <c r="CB200" i="5"/>
  <c r="CC200" i="5"/>
  <c r="CD200" i="5"/>
  <c r="CF200" i="5"/>
  <c r="CG200" i="5"/>
  <c r="CA201" i="5"/>
  <c r="CB201" i="5"/>
  <c r="CC201" i="5"/>
  <c r="CD201" i="5"/>
  <c r="CF201" i="5"/>
  <c r="CG201" i="5"/>
  <c r="CA202" i="5"/>
  <c r="CB202" i="5"/>
  <c r="CC202" i="5"/>
  <c r="CD202" i="5"/>
  <c r="CE202" i="5"/>
  <c r="CG202" i="5"/>
  <c r="CA203" i="5"/>
  <c r="CB203" i="5"/>
  <c r="CC203" i="5"/>
  <c r="CD203" i="5"/>
  <c r="CE203" i="5"/>
  <c r="CG203" i="5"/>
  <c r="CA204" i="5"/>
  <c r="CB204" i="5"/>
  <c r="CC204" i="5"/>
  <c r="CD204" i="5"/>
  <c r="CE204" i="5"/>
  <c r="CG204" i="5"/>
  <c r="CA205" i="5"/>
  <c r="CB205" i="5"/>
  <c r="CC205" i="5"/>
  <c r="CD205" i="5"/>
  <c r="CF205" i="5"/>
  <c r="CG205" i="5"/>
  <c r="CA206" i="5"/>
  <c r="CB206" i="5"/>
  <c r="CC206" i="5"/>
  <c r="CD206" i="5"/>
  <c r="CF206" i="5"/>
  <c r="CG206" i="5"/>
  <c r="CA207" i="5"/>
  <c r="CB207" i="5"/>
  <c r="CC207" i="5"/>
  <c r="CD207" i="5"/>
  <c r="CF207" i="5"/>
  <c r="CG207" i="5"/>
  <c r="CA208" i="5"/>
  <c r="CB208" i="5"/>
  <c r="CC208" i="5"/>
  <c r="CD208" i="5"/>
  <c r="CF208" i="5"/>
  <c r="CG208" i="5"/>
  <c r="CA209" i="5"/>
  <c r="CB209" i="5"/>
  <c r="CC209" i="5"/>
  <c r="CD209" i="5"/>
  <c r="CF209" i="5"/>
  <c r="CG209" i="5"/>
  <c r="CA210" i="5"/>
  <c r="CB210" i="5"/>
  <c r="CC210" i="5"/>
  <c r="CD210" i="5"/>
  <c r="CF210" i="5"/>
  <c r="CG210" i="5"/>
  <c r="CA211" i="5"/>
  <c r="CB211" i="5"/>
  <c r="CC211" i="5"/>
  <c r="CE211" i="5"/>
  <c r="CF211" i="5"/>
  <c r="CG211" i="5"/>
  <c r="CA212" i="5"/>
  <c r="CB212" i="5"/>
  <c r="CC212" i="5"/>
  <c r="CE212" i="5"/>
  <c r="CF212" i="5"/>
  <c r="CG212" i="5"/>
  <c r="CA213" i="5"/>
  <c r="CB213" i="5"/>
  <c r="CD213" i="5"/>
  <c r="CE213" i="5"/>
  <c r="CF213" i="5"/>
  <c r="CG213" i="5"/>
  <c r="CA214" i="5"/>
  <c r="CB214" i="5"/>
  <c r="CD214" i="5"/>
  <c r="CE214" i="5"/>
  <c r="CF214" i="5"/>
  <c r="CG214" i="5"/>
  <c r="CA215" i="5"/>
  <c r="CB215" i="5"/>
  <c r="CD215" i="5"/>
  <c r="CE215" i="5"/>
  <c r="CF215" i="5"/>
  <c r="CG215" i="5"/>
  <c r="CA216" i="5"/>
  <c r="CB216" i="5"/>
  <c r="CD216" i="5"/>
  <c r="CE216" i="5"/>
  <c r="CF216" i="5"/>
  <c r="CG216" i="5"/>
  <c r="CA217" i="5"/>
  <c r="CB217" i="5"/>
  <c r="CD217" i="5"/>
  <c r="CE217" i="5"/>
  <c r="CF217" i="5"/>
  <c r="CG217" i="5"/>
  <c r="CA218" i="5"/>
  <c r="CB218" i="5"/>
  <c r="CD218" i="5"/>
  <c r="CE218" i="5"/>
  <c r="CF218" i="5"/>
  <c r="CG218" i="5"/>
  <c r="CA219" i="5"/>
  <c r="CB219" i="5"/>
  <c r="CD219" i="5"/>
  <c r="CE219" i="5"/>
  <c r="CF219" i="5"/>
  <c r="CG219" i="5"/>
  <c r="CA220" i="5"/>
  <c r="CB220" i="5"/>
  <c r="CD220" i="5"/>
  <c r="CE220" i="5"/>
  <c r="CF220" i="5"/>
  <c r="CG220" i="5"/>
  <c r="CA221" i="5"/>
  <c r="CB221" i="5"/>
  <c r="CD221" i="5"/>
  <c r="CE221" i="5"/>
  <c r="CF221" i="5"/>
  <c r="CG221" i="5"/>
  <c r="CA222" i="5"/>
  <c r="CB222" i="5"/>
  <c r="CD222" i="5"/>
  <c r="CE222" i="5"/>
  <c r="CF222" i="5"/>
  <c r="CG222" i="5"/>
  <c r="CA223" i="5"/>
  <c r="CB223" i="5"/>
  <c r="CD223" i="5"/>
  <c r="CE223" i="5"/>
  <c r="CF223" i="5"/>
  <c r="CG223" i="5"/>
  <c r="CA224" i="5"/>
  <c r="CB224" i="5"/>
  <c r="CD224" i="5"/>
  <c r="CE224" i="5"/>
  <c r="CF224" i="5"/>
  <c r="CG224" i="5"/>
  <c r="CA225" i="5"/>
  <c r="CB225" i="5"/>
  <c r="CD225" i="5"/>
  <c r="CE225" i="5"/>
  <c r="CF225" i="5"/>
  <c r="CG225" i="5"/>
  <c r="CA226" i="5"/>
  <c r="CB226" i="5"/>
  <c r="CD226" i="5"/>
  <c r="CE226" i="5"/>
  <c r="CF226" i="5"/>
  <c r="CG226" i="5"/>
  <c r="CA227" i="5"/>
  <c r="CC227" i="5"/>
  <c r="CD227" i="5"/>
  <c r="CE227" i="5"/>
  <c r="CF227" i="5"/>
  <c r="CG227" i="5"/>
  <c r="CA228" i="5"/>
  <c r="CC228" i="5"/>
  <c r="CD228" i="5"/>
  <c r="CE228" i="5"/>
  <c r="CF228" i="5"/>
  <c r="CG228" i="5"/>
  <c r="CA229" i="5"/>
  <c r="CB229" i="5"/>
  <c r="CC229" i="5"/>
  <c r="CD229" i="5"/>
  <c r="CE229" i="5"/>
  <c r="CF229" i="5"/>
  <c r="CG229" i="5"/>
  <c r="CA230" i="5"/>
  <c r="CB230" i="5"/>
  <c r="CC230" i="5"/>
  <c r="CD230" i="5"/>
  <c r="CE230" i="5"/>
  <c r="CG230" i="5"/>
  <c r="CA231" i="5"/>
  <c r="CB231" i="5"/>
  <c r="CC231" i="5"/>
  <c r="CD231" i="5"/>
  <c r="CE231" i="5"/>
  <c r="CG231" i="5"/>
  <c r="CA232" i="5"/>
  <c r="CB232" i="5"/>
  <c r="CC232" i="5"/>
  <c r="CD232" i="5"/>
  <c r="CE232" i="5"/>
  <c r="CG232" i="5"/>
  <c r="CA233" i="5"/>
  <c r="CB233" i="5"/>
  <c r="CC233" i="5"/>
  <c r="CD233" i="5"/>
  <c r="CE233" i="5"/>
  <c r="CF233" i="5"/>
  <c r="CG233" i="5"/>
  <c r="CA234" i="5"/>
  <c r="CB234" i="5"/>
  <c r="CC234" i="5"/>
  <c r="CD234" i="5"/>
  <c r="CE234" i="5"/>
  <c r="CG234" i="5"/>
  <c r="CA235" i="5"/>
  <c r="CB235" i="5"/>
  <c r="CC235" i="5"/>
  <c r="CD235" i="5"/>
  <c r="CE235" i="5"/>
  <c r="CG235" i="5"/>
  <c r="CA236" i="5"/>
  <c r="CB236" i="5"/>
  <c r="CC236" i="5"/>
  <c r="CE236" i="5"/>
  <c r="CF236" i="5"/>
  <c r="CG236" i="5"/>
  <c r="CA237" i="5"/>
  <c r="CB237" i="5"/>
  <c r="CC237" i="5"/>
  <c r="CE237" i="5"/>
  <c r="CF237" i="5"/>
  <c r="CG237" i="5"/>
  <c r="CA238" i="5"/>
  <c r="CB238" i="5"/>
  <c r="CC238" i="5"/>
  <c r="CE238" i="5"/>
  <c r="CF238" i="5"/>
  <c r="CG238" i="5"/>
  <c r="CA239" i="5"/>
  <c r="CB239" i="5"/>
  <c r="CC239" i="5"/>
  <c r="CE239" i="5"/>
  <c r="CF239" i="5"/>
  <c r="CG239" i="5"/>
  <c r="CA240" i="5"/>
  <c r="CB240" i="5"/>
  <c r="CD240" i="5"/>
  <c r="CE240" i="5"/>
  <c r="CF240" i="5"/>
  <c r="CG240" i="5"/>
  <c r="CA241" i="5"/>
  <c r="CB241" i="5"/>
  <c r="CD241" i="5"/>
  <c r="CE241" i="5"/>
  <c r="CF241" i="5"/>
  <c r="CG241" i="5"/>
  <c r="CA242" i="5"/>
  <c r="CB242" i="5"/>
  <c r="CC242" i="5"/>
  <c r="CD242" i="5"/>
  <c r="CE242" i="5"/>
  <c r="CG242" i="5"/>
  <c r="CA243" i="5"/>
  <c r="CB243" i="5"/>
  <c r="CC243" i="5"/>
  <c r="CD243" i="5"/>
  <c r="CE243" i="5"/>
  <c r="CG243" i="5"/>
  <c r="CA244" i="5"/>
  <c r="CB244" i="5"/>
  <c r="CC244" i="5"/>
  <c r="CE244" i="5"/>
  <c r="CF244" i="5"/>
  <c r="CG244" i="5"/>
  <c r="CA245" i="5"/>
  <c r="CB245" i="5"/>
  <c r="CC245" i="5"/>
  <c r="CE245" i="5"/>
  <c r="CF245" i="5"/>
  <c r="CG245" i="5"/>
  <c r="CA246" i="5"/>
  <c r="CB246" i="5"/>
  <c r="CD246" i="5"/>
  <c r="CE246" i="5"/>
  <c r="CF246" i="5"/>
  <c r="CG246" i="5"/>
  <c r="CA247" i="5"/>
  <c r="CB247" i="5"/>
  <c r="CD247" i="5"/>
  <c r="CE247" i="5"/>
  <c r="CF247" i="5"/>
  <c r="CG247" i="5"/>
  <c r="CA248" i="5"/>
  <c r="CB248" i="5"/>
  <c r="CD248" i="5"/>
  <c r="CE248" i="5"/>
  <c r="CF248" i="5"/>
  <c r="CG248" i="5"/>
  <c r="CA249" i="5"/>
  <c r="CB249" i="5"/>
  <c r="CD249" i="5"/>
  <c r="CE249" i="5"/>
  <c r="CF249" i="5"/>
  <c r="CG249" i="5"/>
  <c r="CA250" i="5"/>
  <c r="CB250" i="5"/>
  <c r="CC250" i="5"/>
  <c r="CD250" i="5"/>
  <c r="CE250" i="5"/>
  <c r="CF250" i="5"/>
  <c r="CG250" i="5"/>
  <c r="CA251" i="5"/>
  <c r="CB251" i="5"/>
  <c r="CC251" i="5"/>
  <c r="CD251" i="5"/>
  <c r="CE251" i="5"/>
  <c r="CG251" i="5"/>
  <c r="CA252" i="5"/>
  <c r="CB252" i="5"/>
  <c r="CC252" i="5"/>
  <c r="CD252" i="5"/>
  <c r="CF252" i="5"/>
  <c r="CG252" i="5"/>
  <c r="CA253" i="5"/>
  <c r="CB253" i="5"/>
  <c r="CC253" i="5"/>
  <c r="CD253" i="5"/>
  <c r="CF253" i="5"/>
  <c r="CG253" i="5"/>
  <c r="CA254" i="5"/>
  <c r="CB254" i="5"/>
  <c r="CC254" i="5"/>
  <c r="CE254" i="5"/>
  <c r="CF254" i="5"/>
  <c r="CG254" i="5"/>
  <c r="CA255" i="5"/>
  <c r="CB255" i="5"/>
  <c r="CC255" i="5"/>
  <c r="CD255" i="5"/>
  <c r="CE255" i="5"/>
  <c r="CF255" i="5"/>
  <c r="CG255" i="5"/>
  <c r="CA256" i="5"/>
  <c r="CB256" i="5"/>
  <c r="CC256" i="5"/>
  <c r="CD256" i="5"/>
  <c r="CE256" i="5"/>
  <c r="CF256" i="5"/>
  <c r="CG256" i="5"/>
  <c r="CA257" i="5"/>
  <c r="CB257" i="5"/>
  <c r="CC257" i="5"/>
  <c r="CD257" i="5"/>
  <c r="CE257" i="5"/>
  <c r="CF257" i="5"/>
  <c r="CG257" i="5"/>
  <c r="CA98" i="5"/>
  <c r="CB98" i="5"/>
  <c r="CD98" i="5"/>
  <c r="CE98" i="5"/>
  <c r="CF98" i="5"/>
  <c r="CG98" i="5"/>
  <c r="CA99" i="5"/>
  <c r="CB99" i="5"/>
  <c r="CD99" i="5"/>
  <c r="CE99" i="5"/>
  <c r="CF99" i="5"/>
  <c r="CG99" i="5"/>
  <c r="CA100" i="5"/>
  <c r="CB100" i="5"/>
  <c r="CD100" i="5"/>
  <c r="CE100" i="5"/>
  <c r="CF100" i="5"/>
  <c r="CG100" i="5"/>
  <c r="CA101" i="5"/>
  <c r="CC101" i="5"/>
  <c r="CD101" i="5"/>
  <c r="CE101" i="5"/>
  <c r="CF101" i="5"/>
  <c r="CG101" i="5"/>
  <c r="CA102" i="5"/>
  <c r="CC102" i="5"/>
  <c r="CD102" i="5"/>
  <c r="CE102" i="5"/>
  <c r="CF102" i="5"/>
  <c r="CG102" i="5"/>
  <c r="CA103" i="5"/>
  <c r="CB103" i="5"/>
  <c r="CC103" i="5"/>
  <c r="CD103" i="5"/>
  <c r="CE103" i="5"/>
  <c r="CF103" i="5"/>
  <c r="CG103" i="5"/>
  <c r="CA104" i="5"/>
  <c r="CB104" i="5"/>
  <c r="CC104" i="5"/>
  <c r="CD104" i="5"/>
  <c r="CF104" i="5"/>
  <c r="CG104" i="5"/>
  <c r="CA105" i="5"/>
  <c r="CB105" i="5"/>
  <c r="CC105" i="5"/>
  <c r="CE105" i="5"/>
  <c r="CF105" i="5"/>
  <c r="CG105" i="5"/>
  <c r="CA106" i="5"/>
  <c r="CB106" i="5"/>
  <c r="CC106" i="5"/>
  <c r="CE106" i="5"/>
  <c r="CF106" i="5"/>
  <c r="CG106" i="5"/>
  <c r="CA107" i="5"/>
  <c r="CB107" i="5"/>
  <c r="CC107" i="5"/>
  <c r="CE107" i="5"/>
  <c r="CF107" i="5"/>
  <c r="CG107" i="5"/>
  <c r="CA108" i="5"/>
  <c r="CB108" i="5"/>
  <c r="CD108" i="5"/>
  <c r="CE108" i="5"/>
  <c r="CF108" i="5"/>
  <c r="CG108" i="5"/>
  <c r="CA109" i="5"/>
  <c r="CB109" i="5"/>
  <c r="CD109" i="5"/>
  <c r="CE109" i="5"/>
  <c r="CF109" i="5"/>
  <c r="CG109" i="5"/>
  <c r="CA110" i="5"/>
  <c r="CB110" i="5"/>
  <c r="CD110" i="5"/>
  <c r="CE110" i="5"/>
  <c r="CF110" i="5"/>
  <c r="CG110" i="5"/>
  <c r="CA111" i="5"/>
  <c r="CB111" i="5"/>
  <c r="CD111" i="5"/>
  <c r="CE111" i="5"/>
  <c r="CF111" i="5"/>
  <c r="CG111" i="5"/>
  <c r="CA112" i="5"/>
  <c r="CB112" i="5"/>
  <c r="CD112" i="5"/>
  <c r="CE112" i="5"/>
  <c r="CF112" i="5"/>
  <c r="CG112" i="5"/>
  <c r="CA113" i="5"/>
  <c r="CC113" i="5"/>
  <c r="CD113" i="5"/>
  <c r="CE113" i="5"/>
  <c r="CF113" i="5"/>
  <c r="CG113" i="5"/>
  <c r="CA114" i="5"/>
  <c r="CB114" i="5"/>
  <c r="CC114" i="5"/>
  <c r="CE114" i="5"/>
  <c r="CF114" i="5"/>
  <c r="CG114" i="5"/>
  <c r="CA115" i="5"/>
  <c r="CB115" i="5"/>
  <c r="CC115" i="5"/>
  <c r="CE115" i="5"/>
  <c r="CF115" i="5"/>
  <c r="CG115" i="5"/>
  <c r="CA116" i="5"/>
  <c r="CB116" i="5"/>
  <c r="CC116" i="5"/>
  <c r="CE116" i="5"/>
  <c r="CF116" i="5"/>
  <c r="CG116" i="5"/>
  <c r="CA117" i="5"/>
  <c r="CB117" i="5"/>
  <c r="CC117" i="5"/>
  <c r="CE117" i="5"/>
  <c r="CF117" i="5"/>
  <c r="CG117" i="5"/>
  <c r="CA118" i="5"/>
  <c r="CB118" i="5"/>
  <c r="CC118" i="5"/>
  <c r="CE118" i="5"/>
  <c r="CF118" i="5"/>
  <c r="CG118" i="5"/>
  <c r="CA119" i="5"/>
  <c r="CB119" i="5"/>
  <c r="CC119" i="5"/>
  <c r="CE119" i="5"/>
  <c r="CF119" i="5"/>
  <c r="CG119" i="5"/>
  <c r="CA120" i="5"/>
  <c r="CB120" i="5"/>
  <c r="CD120" i="5"/>
  <c r="CE120" i="5"/>
  <c r="CF120" i="5"/>
  <c r="CG120" i="5"/>
  <c r="CA121" i="5"/>
  <c r="CB121" i="5"/>
  <c r="CD121" i="5"/>
  <c r="CE121" i="5"/>
  <c r="CF121" i="5"/>
  <c r="CG121" i="5"/>
  <c r="CA122" i="5"/>
  <c r="CC122" i="5"/>
  <c r="CD122" i="5"/>
  <c r="CE122" i="5"/>
  <c r="CF122" i="5"/>
  <c r="CG122" i="5"/>
  <c r="CA123" i="5"/>
  <c r="CC123" i="5"/>
  <c r="CD123" i="5"/>
  <c r="CE123" i="5"/>
  <c r="CF123" i="5"/>
  <c r="CG123" i="5"/>
  <c r="CA124" i="5"/>
  <c r="CB124" i="5"/>
  <c r="CC124" i="5"/>
  <c r="CD124" i="5"/>
  <c r="CE124" i="5"/>
  <c r="CF124" i="5"/>
  <c r="CG124" i="5"/>
  <c r="CA125" i="5"/>
  <c r="CB125" i="5"/>
  <c r="CC125" i="5"/>
  <c r="CD125" i="5"/>
  <c r="CE125" i="5"/>
  <c r="CG125" i="5"/>
  <c r="CA126" i="5"/>
  <c r="CB126" i="5"/>
  <c r="CC126" i="5"/>
  <c r="CD126" i="5"/>
  <c r="CE126" i="5"/>
  <c r="CF126" i="5"/>
  <c r="CG126" i="5"/>
  <c r="CA127" i="5"/>
  <c r="CB127" i="5"/>
  <c r="CC127" i="5"/>
  <c r="CD127" i="5"/>
  <c r="CE127" i="5"/>
  <c r="CF127" i="5"/>
  <c r="CG127" i="5"/>
  <c r="CA128" i="5"/>
  <c r="CC128" i="5"/>
  <c r="CD128" i="5"/>
  <c r="CE128" i="5"/>
  <c r="CF128" i="5"/>
  <c r="CG128" i="5"/>
  <c r="CA129" i="5"/>
  <c r="CC129" i="5"/>
  <c r="CD129" i="5"/>
  <c r="CE129" i="5"/>
  <c r="CF129" i="5"/>
  <c r="CG129" i="5"/>
  <c r="CA130" i="5"/>
  <c r="CB130" i="5"/>
  <c r="CC130" i="5"/>
  <c r="CD130" i="5"/>
  <c r="CE130" i="5"/>
  <c r="CG130" i="5"/>
  <c r="CA131" i="5"/>
  <c r="CB131" i="5"/>
  <c r="CC131" i="5"/>
  <c r="CE131" i="5"/>
  <c r="CF131" i="5"/>
  <c r="CG131" i="5"/>
  <c r="CA132" i="5"/>
  <c r="CB132" i="5"/>
  <c r="CC132" i="5"/>
  <c r="CE132" i="5"/>
  <c r="CF132" i="5"/>
  <c r="CG132" i="5"/>
  <c r="CA133" i="5"/>
  <c r="CB133" i="5"/>
  <c r="CD133" i="5"/>
  <c r="CE133" i="5"/>
  <c r="CF133" i="5"/>
  <c r="CG133" i="5"/>
  <c r="CA134" i="5"/>
  <c r="CB134" i="5"/>
  <c r="CD134" i="5"/>
  <c r="CE134" i="5"/>
  <c r="CF134" i="5"/>
  <c r="CG134" i="5"/>
  <c r="CA135" i="5"/>
  <c r="CB135" i="5"/>
  <c r="CC135" i="5"/>
  <c r="CD135" i="5"/>
  <c r="CE135" i="5"/>
  <c r="CF135" i="5"/>
  <c r="CG135" i="5"/>
  <c r="CA136" i="5"/>
  <c r="CB136" i="5"/>
  <c r="CC136" i="5"/>
  <c r="CD136" i="5"/>
  <c r="CE136" i="5"/>
  <c r="CG136" i="5"/>
  <c r="CA137" i="5"/>
  <c r="CB137" i="5"/>
  <c r="CC137" i="5"/>
  <c r="CD137" i="5"/>
  <c r="CE137" i="5"/>
  <c r="CG137" i="5"/>
  <c r="CA138" i="5"/>
  <c r="CB138" i="5"/>
  <c r="CC138" i="5"/>
  <c r="CD138" i="5"/>
  <c r="CE138" i="5"/>
  <c r="CG138" i="5"/>
  <c r="CA139" i="5"/>
  <c r="CB139" i="5"/>
  <c r="CC139" i="5"/>
  <c r="CD139" i="5"/>
  <c r="CE139" i="5"/>
  <c r="CG139" i="5"/>
  <c r="CA140" i="5"/>
  <c r="CB140" i="5"/>
  <c r="CC140" i="5"/>
  <c r="CE140" i="5"/>
  <c r="CF140" i="5"/>
  <c r="CG140" i="5"/>
  <c r="CA141" i="5"/>
  <c r="CB141" i="5"/>
  <c r="CC141" i="5"/>
  <c r="CE141" i="5"/>
  <c r="CF141" i="5"/>
  <c r="CG141" i="5"/>
  <c r="CA142" i="5"/>
  <c r="CB142" i="5"/>
  <c r="CC142" i="5"/>
  <c r="CE142" i="5"/>
  <c r="CF142" i="5"/>
  <c r="CG142" i="5"/>
  <c r="CA143" i="5"/>
  <c r="CB143" i="5"/>
  <c r="CC143" i="5"/>
  <c r="CE143" i="5"/>
  <c r="CF143" i="5"/>
  <c r="CG143" i="5"/>
  <c r="CA144" i="5"/>
  <c r="CB144" i="5"/>
  <c r="CD144" i="5"/>
  <c r="CE144" i="5"/>
  <c r="CF144" i="5"/>
  <c r="CG144" i="5"/>
  <c r="CA145" i="5"/>
  <c r="CB145" i="5"/>
  <c r="CD145" i="5"/>
  <c r="CE145" i="5"/>
  <c r="CF145" i="5"/>
  <c r="CG145" i="5"/>
  <c r="CA146" i="5"/>
  <c r="CB146" i="5"/>
  <c r="CD146" i="5"/>
  <c r="CE146" i="5"/>
  <c r="CF146" i="5"/>
  <c r="CG146" i="5"/>
  <c r="CA147" i="5"/>
  <c r="CB147" i="5"/>
  <c r="CD147" i="5"/>
  <c r="CE147" i="5"/>
  <c r="CF147" i="5"/>
  <c r="CG147" i="5"/>
  <c r="CA148" i="5"/>
  <c r="CB148" i="5"/>
  <c r="CD148" i="5"/>
  <c r="CE148" i="5"/>
  <c r="CF148" i="5"/>
  <c r="CG148" i="5"/>
  <c r="CA149" i="5"/>
  <c r="CB149" i="5"/>
  <c r="CD149" i="5"/>
  <c r="CE149" i="5"/>
  <c r="CF149" i="5"/>
  <c r="CG149" i="5"/>
  <c r="CA150" i="5"/>
  <c r="CB150" i="5"/>
  <c r="CD150" i="5"/>
  <c r="CE150" i="5"/>
  <c r="CF150" i="5"/>
  <c r="CG150" i="5"/>
  <c r="CA151" i="5"/>
  <c r="CB151" i="5"/>
  <c r="CD151" i="5"/>
  <c r="CE151" i="5"/>
  <c r="CF151" i="5"/>
  <c r="CG151" i="5"/>
  <c r="CA152" i="5"/>
  <c r="CC152" i="5"/>
  <c r="CD152" i="5"/>
  <c r="CE152" i="5"/>
  <c r="CF152" i="5"/>
  <c r="CG152" i="5"/>
  <c r="CA153" i="5"/>
  <c r="CC153" i="5"/>
  <c r="CD153" i="5"/>
  <c r="CE153" i="5"/>
  <c r="CF153" i="5"/>
  <c r="CG153" i="5"/>
  <c r="CA154" i="5"/>
  <c r="CC154" i="5"/>
  <c r="CD154" i="5"/>
  <c r="CE154" i="5"/>
  <c r="CF154" i="5"/>
  <c r="CG154" i="5"/>
  <c r="CA155" i="5"/>
  <c r="CC155" i="5"/>
  <c r="CD155" i="5"/>
  <c r="CE155" i="5"/>
  <c r="CF155" i="5"/>
  <c r="CG155" i="5"/>
  <c r="CA156" i="5"/>
  <c r="CB156" i="5"/>
  <c r="CC156" i="5"/>
  <c r="CD156" i="5"/>
  <c r="CF156" i="5"/>
  <c r="CG156" i="5"/>
  <c r="CA157" i="5"/>
  <c r="CB157" i="5"/>
  <c r="CC157" i="5"/>
  <c r="CD157" i="5"/>
  <c r="CF157" i="5"/>
  <c r="CG157" i="5"/>
  <c r="CA23" i="5"/>
  <c r="CB23" i="5"/>
  <c r="CD23" i="5"/>
  <c r="CE23" i="5"/>
  <c r="CF23" i="5"/>
  <c r="CG23" i="5"/>
  <c r="CA24" i="5"/>
  <c r="CB24" i="5"/>
  <c r="CD24" i="5"/>
  <c r="CE24" i="5"/>
  <c r="CF24" i="5"/>
  <c r="CG24" i="5"/>
  <c r="CA25" i="5"/>
  <c r="CB25" i="5"/>
  <c r="CD25" i="5"/>
  <c r="CE25" i="5"/>
  <c r="CF25" i="5"/>
  <c r="CG25" i="5"/>
  <c r="CA26" i="5"/>
  <c r="CB26" i="5"/>
  <c r="CD26" i="5"/>
  <c r="CE26" i="5"/>
  <c r="CF26" i="5"/>
  <c r="CG26" i="5"/>
  <c r="CA27" i="5"/>
  <c r="CB27" i="5"/>
  <c r="CC27" i="5"/>
  <c r="CD27" i="5"/>
  <c r="CE27" i="5"/>
  <c r="CF27" i="5"/>
  <c r="CG27" i="5"/>
  <c r="CA28" i="5"/>
  <c r="CB28" i="5"/>
  <c r="CC28" i="5"/>
  <c r="CD28" i="5"/>
  <c r="CE28" i="5"/>
  <c r="CF28" i="5"/>
  <c r="CG28" i="5"/>
  <c r="CA29" i="5"/>
  <c r="CB29" i="5"/>
  <c r="CD29" i="5"/>
  <c r="CE29" i="5"/>
  <c r="CF29" i="5"/>
  <c r="CG29" i="5"/>
  <c r="CA30" i="5"/>
  <c r="CB30" i="5"/>
  <c r="CC30" i="5"/>
  <c r="CD30" i="5"/>
  <c r="CE30" i="5"/>
  <c r="CF30" i="5"/>
  <c r="CG30" i="5"/>
  <c r="CA31" i="5"/>
  <c r="CB31" i="5"/>
  <c r="CC31" i="5"/>
  <c r="CD31" i="5"/>
  <c r="CE31" i="5"/>
  <c r="CF31" i="5"/>
  <c r="CA32" i="5"/>
  <c r="CB32" i="5"/>
  <c r="CC32" i="5"/>
  <c r="CD32" i="5"/>
  <c r="CE32" i="5"/>
  <c r="CG32" i="5"/>
  <c r="CA33" i="5"/>
  <c r="CB33" i="5"/>
  <c r="CC33" i="5"/>
  <c r="CD33" i="5"/>
  <c r="CF33" i="5"/>
  <c r="CG33" i="5"/>
  <c r="CA34" i="5"/>
  <c r="CB34" i="5"/>
  <c r="CC34" i="5"/>
  <c r="CD34" i="5"/>
  <c r="CF34" i="5"/>
  <c r="CG34" i="5"/>
  <c r="CA35" i="5"/>
  <c r="CB35" i="5"/>
  <c r="CC35" i="5"/>
  <c r="CE35" i="5"/>
  <c r="CF35" i="5"/>
  <c r="CG35" i="5"/>
  <c r="CA36" i="5"/>
  <c r="CB36" i="5"/>
  <c r="CC36" i="5"/>
  <c r="CE36" i="5"/>
  <c r="CF36" i="5"/>
  <c r="CG36" i="5"/>
  <c r="CA37" i="5"/>
  <c r="CB37" i="5"/>
  <c r="CC37" i="5"/>
  <c r="CE37" i="5"/>
  <c r="CF37" i="5"/>
  <c r="CG37" i="5"/>
  <c r="CA38" i="5"/>
  <c r="CB38" i="5"/>
  <c r="CD38" i="5"/>
  <c r="CE38" i="5"/>
  <c r="CF38" i="5"/>
  <c r="CG38" i="5"/>
  <c r="CA39" i="5"/>
  <c r="CB39" i="5"/>
  <c r="CD39" i="5"/>
  <c r="CE39" i="5"/>
  <c r="CF39" i="5"/>
  <c r="CG39" i="5"/>
  <c r="CA40" i="5"/>
  <c r="CB40" i="5"/>
  <c r="CD40" i="5"/>
  <c r="CE40" i="5"/>
  <c r="CF40" i="5"/>
  <c r="CG40" i="5"/>
  <c r="CA41" i="5"/>
  <c r="CB41" i="5"/>
  <c r="CD41" i="5"/>
  <c r="CE41" i="5"/>
  <c r="CF41" i="5"/>
  <c r="CG41" i="5"/>
  <c r="CA42" i="5"/>
  <c r="CB42" i="5"/>
  <c r="CD42" i="5"/>
  <c r="CE42" i="5"/>
  <c r="CF42" i="5"/>
  <c r="CG42" i="5"/>
  <c r="CA43" i="5"/>
  <c r="CB43" i="5"/>
  <c r="CC43" i="5"/>
  <c r="CD43" i="5"/>
  <c r="CE43" i="5"/>
  <c r="CF43" i="5"/>
  <c r="CG43" i="5"/>
  <c r="CA44" i="5"/>
  <c r="CB44" i="5"/>
  <c r="CC44" i="5"/>
  <c r="CE44" i="5"/>
  <c r="CF44" i="5"/>
  <c r="CG44" i="5"/>
  <c r="CA45" i="5"/>
  <c r="CB45" i="5"/>
  <c r="CC45" i="5"/>
  <c r="CE45" i="5"/>
  <c r="CF45" i="5"/>
  <c r="CG45" i="5"/>
  <c r="CA46" i="5"/>
  <c r="CB46" i="5"/>
  <c r="CC46" i="5"/>
  <c r="CE46" i="5"/>
  <c r="CF46" i="5"/>
  <c r="CG46" i="5"/>
  <c r="CA47" i="5"/>
  <c r="CB47" i="5"/>
  <c r="CD47" i="5"/>
  <c r="CE47" i="5"/>
  <c r="CF47" i="5"/>
  <c r="CG47" i="5"/>
  <c r="CA48" i="5"/>
  <c r="CB48" i="5"/>
  <c r="CD48" i="5"/>
  <c r="CE48" i="5"/>
  <c r="CF48" i="5"/>
  <c r="CG48" i="5"/>
  <c r="CA49" i="5"/>
  <c r="CB49" i="5"/>
  <c r="CC49" i="5"/>
  <c r="CD49" i="5"/>
  <c r="CE49" i="5"/>
  <c r="CF49" i="5"/>
  <c r="CG49" i="5"/>
  <c r="CA50" i="5"/>
  <c r="CB50" i="5"/>
  <c r="CC50" i="5"/>
  <c r="CD50" i="5"/>
  <c r="CF50" i="5"/>
  <c r="CG50" i="5"/>
  <c r="CA51" i="5"/>
  <c r="CB51" i="5"/>
  <c r="CC51" i="5"/>
  <c r="CD51" i="5"/>
  <c r="CF51" i="5"/>
  <c r="CG51" i="5"/>
  <c r="CA52" i="5"/>
  <c r="CB52" i="5"/>
  <c r="CC52" i="5"/>
  <c r="CD52" i="5"/>
  <c r="CF52" i="5"/>
  <c r="CG52" i="5"/>
  <c r="CA53" i="5"/>
  <c r="CB53" i="5"/>
  <c r="CC53" i="5"/>
  <c r="CD53" i="5"/>
  <c r="CF53" i="5"/>
  <c r="CG53" i="5"/>
  <c r="CA54" i="5"/>
  <c r="CB54" i="5"/>
  <c r="CC54" i="5"/>
  <c r="CE54" i="5"/>
  <c r="CF54" i="5"/>
  <c r="CG54" i="5"/>
  <c r="CA55" i="5"/>
  <c r="CB55" i="5"/>
  <c r="CC55" i="5"/>
  <c r="CE55" i="5"/>
  <c r="CF55" i="5"/>
  <c r="CG55" i="5"/>
  <c r="CA56" i="5"/>
  <c r="CB56" i="5"/>
  <c r="CD56" i="5"/>
  <c r="CE56" i="5"/>
  <c r="CF56" i="5"/>
  <c r="CG56" i="5"/>
  <c r="CA57" i="5"/>
  <c r="CB57" i="5"/>
  <c r="CC57" i="5"/>
  <c r="CD57" i="5"/>
  <c r="CF57" i="5"/>
  <c r="CG57" i="5"/>
  <c r="CA58" i="5"/>
  <c r="CB58" i="5"/>
  <c r="CC58" i="5"/>
  <c r="CD58" i="5"/>
  <c r="CF58" i="5"/>
  <c r="CG58" i="5"/>
  <c r="CA59" i="5"/>
  <c r="CB59" i="5"/>
  <c r="CC59" i="5"/>
  <c r="CE59" i="5"/>
  <c r="CF59" i="5"/>
  <c r="CG59" i="5"/>
  <c r="CA60" i="5"/>
  <c r="CB60" i="5"/>
  <c r="CC60" i="5"/>
  <c r="CE60" i="5"/>
  <c r="CF60" i="5"/>
  <c r="CG60" i="5"/>
  <c r="CA61" i="5"/>
  <c r="CB61" i="5"/>
  <c r="CC61" i="5"/>
  <c r="CE61" i="5"/>
  <c r="CF61" i="5"/>
  <c r="CG61" i="5"/>
  <c r="CA62" i="5"/>
  <c r="CB62" i="5"/>
  <c r="CC62" i="5"/>
  <c r="CE62" i="5"/>
  <c r="CF62" i="5"/>
  <c r="CG62" i="5"/>
  <c r="CA63" i="5"/>
  <c r="CB63" i="5"/>
  <c r="CD63" i="5"/>
  <c r="CE63" i="5"/>
  <c r="CF63" i="5"/>
  <c r="CG63" i="5"/>
  <c r="CA64" i="5"/>
  <c r="CB64" i="5"/>
  <c r="CD64" i="5"/>
  <c r="CE64" i="5"/>
  <c r="CF64" i="5"/>
  <c r="CG64" i="5"/>
  <c r="CA65" i="5"/>
  <c r="CB65" i="5"/>
  <c r="CD65" i="5"/>
  <c r="CE65" i="5"/>
  <c r="CF65" i="5"/>
  <c r="CG65" i="5"/>
  <c r="CA66" i="5"/>
  <c r="CB66" i="5"/>
  <c r="CD66" i="5"/>
  <c r="CE66" i="5"/>
  <c r="CF66" i="5"/>
  <c r="CG66" i="5"/>
  <c r="CA67" i="5"/>
  <c r="CB67" i="5"/>
  <c r="CC67" i="5"/>
  <c r="CD67" i="5"/>
  <c r="CE67" i="5"/>
  <c r="CF67" i="5"/>
  <c r="CG67" i="5"/>
  <c r="CA68" i="5"/>
  <c r="CB68" i="5"/>
  <c r="CC68" i="5"/>
  <c r="CD68" i="5"/>
  <c r="CE68" i="5"/>
  <c r="CG68" i="5"/>
  <c r="CA69" i="5"/>
  <c r="CB69" i="5"/>
  <c r="CC69" i="5"/>
  <c r="CD69" i="5"/>
  <c r="CF69" i="5"/>
  <c r="CG69" i="5"/>
  <c r="CA70" i="5"/>
  <c r="CB70" i="5"/>
  <c r="CC70" i="5"/>
  <c r="CD70" i="5"/>
  <c r="CF70" i="5"/>
  <c r="CG70" i="5"/>
  <c r="CA71" i="5"/>
  <c r="CB71" i="5"/>
  <c r="CC71" i="5"/>
  <c r="CE71" i="5"/>
  <c r="CF71" i="5"/>
  <c r="CG71" i="5"/>
  <c r="CA72" i="5"/>
  <c r="CB72" i="5"/>
  <c r="CC72" i="5"/>
  <c r="CE72" i="5"/>
  <c r="CF72" i="5"/>
  <c r="CG72" i="5"/>
  <c r="CA73" i="5"/>
  <c r="CB73" i="5"/>
  <c r="CC73" i="5"/>
  <c r="CE73" i="5"/>
  <c r="CF73" i="5"/>
  <c r="CG73" i="5"/>
  <c r="CA74" i="5"/>
  <c r="CB74" i="5"/>
  <c r="CC74" i="5"/>
  <c r="CE74" i="5"/>
  <c r="CF74" i="5"/>
  <c r="CG74" i="5"/>
  <c r="CA75" i="5"/>
  <c r="CB75" i="5"/>
  <c r="CC75" i="5"/>
  <c r="CE75" i="5"/>
  <c r="CF75" i="5"/>
  <c r="CG75" i="5"/>
  <c r="CA76" i="5"/>
  <c r="CB76" i="5"/>
  <c r="CC76" i="5"/>
  <c r="CE76" i="5"/>
  <c r="CF76" i="5"/>
  <c r="CG76" i="5"/>
  <c r="CA77" i="5"/>
  <c r="CB77" i="5"/>
  <c r="CD77" i="5"/>
  <c r="CE77" i="5"/>
  <c r="CF77" i="5"/>
  <c r="CG77" i="5"/>
  <c r="CA78" i="5"/>
  <c r="CB78" i="5"/>
  <c r="CD78" i="5"/>
  <c r="CE78" i="5"/>
  <c r="CF78" i="5"/>
  <c r="CG78" i="5"/>
  <c r="CA79" i="5"/>
  <c r="CB79" i="5"/>
  <c r="CD79" i="5"/>
  <c r="CE79" i="5"/>
  <c r="CF79" i="5"/>
  <c r="CG79" i="5"/>
  <c r="CA80" i="5"/>
  <c r="CB80" i="5"/>
  <c r="CD80" i="5"/>
  <c r="CE80" i="5"/>
  <c r="CF80" i="5"/>
  <c r="CG80" i="5"/>
  <c r="CA81" i="5"/>
  <c r="CB81" i="5"/>
  <c r="CD81" i="5"/>
  <c r="CE81" i="5"/>
  <c r="CF81" i="5"/>
  <c r="CG81" i="5"/>
  <c r="CA82" i="5"/>
  <c r="CB82" i="5"/>
  <c r="CD82" i="5"/>
  <c r="CE82" i="5"/>
  <c r="CF82" i="5"/>
  <c r="CG82" i="5"/>
  <c r="CA83" i="5"/>
  <c r="CC83" i="5"/>
  <c r="CD83" i="5"/>
  <c r="CE83" i="5"/>
  <c r="CF83" i="5"/>
  <c r="CG83" i="5"/>
  <c r="CA84" i="5"/>
  <c r="CC84" i="5"/>
  <c r="CD84" i="5"/>
  <c r="CE84" i="5"/>
  <c r="CF84" i="5"/>
  <c r="CG84" i="5"/>
  <c r="CA85" i="5"/>
  <c r="CB85" i="5"/>
  <c r="CC85" i="5"/>
  <c r="CE85" i="5"/>
  <c r="CF85" i="5"/>
  <c r="CG85" i="5"/>
  <c r="CA86" i="5"/>
  <c r="CB86" i="5"/>
  <c r="CD86" i="5"/>
  <c r="CE86" i="5"/>
  <c r="CF86" i="5"/>
  <c r="CG86" i="5"/>
  <c r="CA87" i="5"/>
  <c r="CB87" i="5"/>
  <c r="CD87" i="5"/>
  <c r="CE87" i="5"/>
  <c r="CF87" i="5"/>
  <c r="CG87" i="5"/>
  <c r="CA88" i="5"/>
  <c r="CB88" i="5"/>
  <c r="CD88" i="5"/>
  <c r="CE88" i="5"/>
  <c r="CF88" i="5"/>
  <c r="CG88" i="5"/>
  <c r="CA89" i="5"/>
  <c r="CB89" i="5"/>
  <c r="CD89" i="5"/>
  <c r="CE89" i="5"/>
  <c r="CF89" i="5"/>
  <c r="CG89" i="5"/>
  <c r="CA90" i="5"/>
  <c r="CB90" i="5"/>
  <c r="CD90" i="5"/>
  <c r="CE90" i="5"/>
  <c r="CF90" i="5"/>
  <c r="CG90" i="5"/>
  <c r="CA91" i="5"/>
  <c r="CB91" i="5"/>
  <c r="CD91" i="5"/>
  <c r="CE91" i="5"/>
  <c r="CF91" i="5"/>
  <c r="CG91" i="5"/>
  <c r="CA92" i="5"/>
  <c r="CB92" i="5"/>
  <c r="CC92" i="5"/>
  <c r="CE92" i="5"/>
  <c r="CF92" i="5"/>
  <c r="CG92" i="5"/>
  <c r="CA93" i="5"/>
  <c r="CB93" i="5"/>
  <c r="CD93" i="5"/>
  <c r="CE93" i="5"/>
  <c r="CF93" i="5"/>
  <c r="CG93" i="5"/>
  <c r="CA94" i="5"/>
  <c r="CB94" i="5"/>
  <c r="CD94" i="5"/>
  <c r="CE94" i="5"/>
  <c r="CF94" i="5"/>
  <c r="CG94" i="5"/>
  <c r="CA95" i="5"/>
  <c r="CB95" i="5"/>
  <c r="CD95" i="5"/>
  <c r="CE95" i="5"/>
  <c r="CF95" i="5"/>
  <c r="CG95" i="5"/>
  <c r="CA96" i="5"/>
  <c r="CB96" i="5"/>
  <c r="CD96" i="5"/>
  <c r="CE96" i="5"/>
  <c r="CF96" i="5"/>
  <c r="CG96" i="5"/>
  <c r="CA97" i="5"/>
  <c r="CB97" i="5"/>
  <c r="CD97" i="5"/>
  <c r="CE97" i="5"/>
  <c r="CF97" i="5"/>
  <c r="CG97" i="5"/>
  <c r="CA22" i="5"/>
  <c r="CB22" i="5"/>
  <c r="CC22" i="5"/>
  <c r="CE22" i="5"/>
  <c r="CF22" i="5"/>
  <c r="CG22" i="5"/>
  <c r="CE21" i="5"/>
  <c r="CD21" i="5"/>
  <c r="CC21" i="5"/>
  <c r="CB21" i="5"/>
  <c r="CA8" i="5" l="1"/>
  <c r="C37" i="12" s="1"/>
  <c r="U324" i="7"/>
  <c r="A5129" i="28" l="1"/>
  <c r="B5129" i="28"/>
  <c r="A5130" i="28"/>
  <c r="B5130" i="28"/>
  <c r="A5131" i="28"/>
  <c r="B5131" i="28"/>
  <c r="A5132" i="28"/>
  <c r="B5132" i="28"/>
  <c r="A5133" i="28"/>
  <c r="B5133" i="28"/>
  <c r="A5134" i="28"/>
  <c r="B5134" i="28"/>
  <c r="A5135" i="28"/>
  <c r="B5135" i="28"/>
  <c r="A5136" i="28"/>
  <c r="B5136" i="28"/>
  <c r="A5137" i="28"/>
  <c r="B5137" i="28"/>
  <c r="A5138" i="28"/>
  <c r="B5138" i="28"/>
  <c r="A5139" i="28"/>
  <c r="B5139" i="28"/>
  <c r="A5140" i="28"/>
  <c r="B5140" i="28"/>
  <c r="A5141" i="28"/>
  <c r="B5141" i="28"/>
  <c r="A5142" i="28"/>
  <c r="B5142" i="28"/>
  <c r="A5143" i="28"/>
  <c r="B5143" i="28"/>
  <c r="A5144" i="28"/>
  <c r="B5144" i="28"/>
  <c r="A5145" i="28"/>
  <c r="B5145" i="28"/>
  <c r="A5146" i="28"/>
  <c r="B5146" i="28"/>
  <c r="A5147" i="28"/>
  <c r="B5147" i="28"/>
  <c r="A5148" i="28"/>
  <c r="B5148" i="28"/>
  <c r="A5149" i="28"/>
  <c r="B5149" i="28"/>
  <c r="A5150" i="28"/>
  <c r="B5150" i="28"/>
  <c r="A5151" i="28"/>
  <c r="B5151" i="28"/>
  <c r="A5152" i="28"/>
  <c r="B5152" i="28"/>
  <c r="A5153" i="28"/>
  <c r="B5153" i="28"/>
  <c r="A5154" i="28"/>
  <c r="B5154" i="28"/>
  <c r="A5155" i="28"/>
  <c r="B5155" i="28"/>
  <c r="A5156" i="28"/>
  <c r="B5156" i="28"/>
  <c r="A5157" i="28"/>
  <c r="B5157" i="28"/>
  <c r="A5158" i="28"/>
  <c r="B5158" i="28"/>
  <c r="A5159" i="28"/>
  <c r="B5159" i="28"/>
  <c r="A5160" i="28"/>
  <c r="B5160" i="28"/>
  <c r="A5161" i="28"/>
  <c r="B5161" i="28"/>
  <c r="A5162" i="28"/>
  <c r="B5162" i="28"/>
  <c r="A5163" i="28"/>
  <c r="B5163" i="28"/>
  <c r="A5164" i="28"/>
  <c r="B5164" i="28"/>
  <c r="A5165" i="28"/>
  <c r="B5165" i="28"/>
  <c r="A5166" i="28"/>
  <c r="B5166" i="28"/>
  <c r="A5167" i="28"/>
  <c r="B5167" i="28"/>
  <c r="A5168" i="28"/>
  <c r="B5168" i="28"/>
  <c r="A5169" i="28"/>
  <c r="B5169" i="28"/>
  <c r="A5170" i="28"/>
  <c r="B5170" i="28"/>
  <c r="A5171" i="28"/>
  <c r="B5171" i="28"/>
  <c r="A5172" i="28"/>
  <c r="B5172" i="28"/>
  <c r="A5173" i="28"/>
  <c r="B5173" i="28"/>
  <c r="A5174" i="28"/>
  <c r="B5174" i="28"/>
  <c r="A5175" i="28"/>
  <c r="B5175" i="28"/>
  <c r="A5176" i="28"/>
  <c r="B5176" i="28"/>
  <c r="A5177" i="28"/>
  <c r="B5177" i="28"/>
  <c r="A5178" i="28"/>
  <c r="B5178" i="28"/>
  <c r="A5179" i="28"/>
  <c r="B5179" i="28"/>
  <c r="A5180" i="28"/>
  <c r="B5180" i="28"/>
  <c r="A5181" i="28"/>
  <c r="B5181" i="28"/>
  <c r="A5182" i="28"/>
  <c r="B5182" i="28"/>
  <c r="A5183" i="28"/>
  <c r="B5183" i="28"/>
  <c r="A5184" i="28"/>
  <c r="B5184" i="28"/>
  <c r="A5185" i="28"/>
  <c r="B5185" i="28"/>
  <c r="A5186" i="28"/>
  <c r="B5186" i="28"/>
  <c r="A5187" i="28"/>
  <c r="B5187" i="28"/>
  <c r="A5188" i="28"/>
  <c r="B5188" i="28"/>
  <c r="A5097" i="28"/>
  <c r="B5097" i="28"/>
  <c r="A5098" i="28"/>
  <c r="B5098" i="28"/>
  <c r="A5099" i="28"/>
  <c r="B5099" i="28"/>
  <c r="A5100" i="28"/>
  <c r="B5100" i="28"/>
  <c r="A5101" i="28"/>
  <c r="B5101" i="28"/>
  <c r="A5102" i="28"/>
  <c r="B5102" i="28"/>
  <c r="A5103" i="28"/>
  <c r="B5103" i="28"/>
  <c r="A5104" i="28"/>
  <c r="B5104" i="28"/>
  <c r="A5105" i="28"/>
  <c r="B5105" i="28"/>
  <c r="A5106" i="28"/>
  <c r="B5106" i="28"/>
  <c r="A5107" i="28"/>
  <c r="B5107" i="28"/>
  <c r="A5108" i="28"/>
  <c r="B5108" i="28"/>
  <c r="A5109" i="28"/>
  <c r="B5109" i="28"/>
  <c r="A5110" i="28"/>
  <c r="B5110" i="28"/>
  <c r="A5111" i="28"/>
  <c r="B5111" i="28"/>
  <c r="A5112" i="28"/>
  <c r="B5112" i="28"/>
  <c r="A5113" i="28"/>
  <c r="B5113" i="28"/>
  <c r="A5114" i="28"/>
  <c r="B5114" i="28"/>
  <c r="A5115" i="28"/>
  <c r="B5115" i="28"/>
  <c r="A5116" i="28"/>
  <c r="B5116" i="28"/>
  <c r="A5117" i="28"/>
  <c r="B5117" i="28"/>
  <c r="A5118" i="28"/>
  <c r="B5118" i="28"/>
  <c r="A5119" i="28"/>
  <c r="B5119" i="28"/>
  <c r="A5120" i="28"/>
  <c r="B5120" i="28"/>
  <c r="A5121" i="28"/>
  <c r="B5121" i="28"/>
  <c r="A5122" i="28"/>
  <c r="B5122" i="28"/>
  <c r="A5123" i="28"/>
  <c r="B5123" i="28"/>
  <c r="A5124" i="28"/>
  <c r="B5124" i="28"/>
  <c r="A5125" i="28"/>
  <c r="B5125" i="28"/>
  <c r="A5126" i="28"/>
  <c r="B5126" i="28"/>
  <c r="A5127" i="28"/>
  <c r="B5127" i="28"/>
  <c r="A5128" i="28"/>
  <c r="B5128" i="28"/>
  <c r="A5080" i="28"/>
  <c r="B5080" i="28"/>
  <c r="A5081" i="28"/>
  <c r="B5081" i="28"/>
  <c r="A5082" i="28"/>
  <c r="B5082" i="28"/>
  <c r="A5083" i="28"/>
  <c r="B5083" i="28"/>
  <c r="A5084" i="28"/>
  <c r="B5084" i="28"/>
  <c r="A5085" i="28"/>
  <c r="B5085" i="28"/>
  <c r="A5086" i="28"/>
  <c r="B5086" i="28"/>
  <c r="A5087" i="28"/>
  <c r="B5087" i="28"/>
  <c r="A5088" i="28"/>
  <c r="B5088" i="28"/>
  <c r="A5089" i="28"/>
  <c r="B5089" i="28"/>
  <c r="A5090" i="28"/>
  <c r="B5090" i="28"/>
  <c r="A5091" i="28"/>
  <c r="B5091" i="28"/>
  <c r="A5092" i="28"/>
  <c r="B5092" i="28"/>
  <c r="A5093" i="28"/>
  <c r="B5093" i="28"/>
  <c r="A5094" i="28"/>
  <c r="B5094" i="28"/>
  <c r="A5095" i="28"/>
  <c r="B5095" i="28"/>
  <c r="A5096" i="28"/>
  <c r="B5096" i="28"/>
  <c r="E5166" i="28"/>
  <c r="E5176" i="28"/>
  <c r="E5124" i="28"/>
  <c r="E5186" i="28"/>
  <c r="E5146" i="28"/>
  <c r="E5168" i="28"/>
  <c r="E5114" i="28"/>
  <c r="E5128" i="28"/>
  <c r="E5147" i="28"/>
  <c r="E5126" i="28"/>
  <c r="E5133" i="28"/>
  <c r="E5100" i="28"/>
  <c r="E5101" i="28"/>
  <c r="E5182" i="28"/>
  <c r="E5137" i="28"/>
  <c r="E5107" i="28"/>
  <c r="E5187" i="28"/>
  <c r="E5122" i="28"/>
  <c r="E5125" i="28"/>
  <c r="E5167" i="28"/>
  <c r="E5099" i="28"/>
  <c r="E5188" i="28"/>
  <c r="E5108" i="28"/>
  <c r="E5151" i="28"/>
  <c r="E5105" i="28"/>
  <c r="E5138" i="28"/>
  <c r="E5136" i="28"/>
  <c r="E5165" i="28"/>
  <c r="E5153" i="28"/>
  <c r="E5139" i="28"/>
  <c r="E5109" i="28"/>
  <c r="E5178" i="28"/>
  <c r="E5159" i="28"/>
  <c r="E5131" i="28"/>
  <c r="E5144" i="28"/>
  <c r="E5177" i="28"/>
  <c r="E5174" i="28"/>
  <c r="E5163" i="28"/>
  <c r="E5145" i="28"/>
  <c r="E5142" i="28"/>
  <c r="E5121" i="28"/>
  <c r="E5104" i="28"/>
  <c r="E5155" i="28"/>
  <c r="E5123" i="28"/>
  <c r="E5106" i="28"/>
  <c r="E5175" i="28"/>
  <c r="E5179" i="28"/>
  <c r="E5111" i="28"/>
  <c r="E5154" i="28"/>
  <c r="E5156" i="28"/>
  <c r="E5141" i="28"/>
  <c r="E5158" i="28"/>
  <c r="E5102" i="28"/>
  <c r="E5143" i="28"/>
  <c r="E5103" i="28"/>
  <c r="E5149" i="28"/>
  <c r="E5169" i="28"/>
  <c r="E5150" i="28"/>
  <c r="E5135" i="28"/>
  <c r="E5120" i="28"/>
  <c r="E5127" i="28"/>
  <c r="E5172" i="28"/>
  <c r="E5173" i="28"/>
  <c r="E5134" i="28"/>
  <c r="E5157" i="28"/>
  <c r="E5113" i="28"/>
  <c r="E5117" i="28"/>
  <c r="E5148" i="28"/>
  <c r="E5119" i="28"/>
  <c r="E5098" i="28"/>
  <c r="E5160" i="28"/>
  <c r="E5181" i="28"/>
  <c r="E5132" i="28"/>
  <c r="E5170" i="28"/>
  <c r="E5161" i="28"/>
  <c r="E5118" i="28"/>
  <c r="E5110" i="28"/>
  <c r="E5116" i="28"/>
  <c r="E5164" i="28"/>
  <c r="E5112" i="28"/>
  <c r="E5140" i="28"/>
  <c r="E5129" i="28"/>
  <c r="E5162" i="28"/>
  <c r="E5180" i="28"/>
  <c r="E5152" i="28"/>
  <c r="E5115" i="28"/>
  <c r="E5184" i="28"/>
  <c r="E5183" i="28"/>
  <c r="E5185" i="28"/>
  <c r="E5171" i="28"/>
  <c r="E5130" i="28"/>
  <c r="A5065" i="28" l="1"/>
  <c r="B5065" i="28"/>
  <c r="A5066" i="28"/>
  <c r="B5066" i="28"/>
  <c r="A5067" i="28"/>
  <c r="B5067" i="28"/>
  <c r="A5068" i="28"/>
  <c r="B5068" i="28"/>
  <c r="A5069" i="28"/>
  <c r="B5069" i="28"/>
  <c r="A5070" i="28"/>
  <c r="B5070" i="28"/>
  <c r="A5071" i="28"/>
  <c r="B5071" i="28"/>
  <c r="A5072" i="28"/>
  <c r="B5072" i="28"/>
  <c r="A5073" i="28"/>
  <c r="B5073" i="28"/>
  <c r="A5074" i="28"/>
  <c r="B5074" i="28"/>
  <c r="A5075" i="28"/>
  <c r="B5075" i="28"/>
  <c r="A5076" i="28"/>
  <c r="B5076" i="28"/>
  <c r="A5077" i="28"/>
  <c r="B5077" i="28"/>
  <c r="A5078" i="28"/>
  <c r="B5078" i="28"/>
  <c r="A5079" i="28"/>
  <c r="B5079" i="28"/>
  <c r="E5075" i="28"/>
  <c r="E5080" i="28"/>
  <c r="E5087" i="28"/>
  <c r="E5070" i="28"/>
  <c r="E5068" i="28"/>
  <c r="E5073" i="28"/>
  <c r="E5082" i="28"/>
  <c r="E5067" i="28"/>
  <c r="E5086" i="28"/>
  <c r="E5089" i="28"/>
  <c r="E5083" i="28"/>
  <c r="E5077" i="28"/>
  <c r="E5095" i="28"/>
  <c r="E5066" i="28"/>
  <c r="E5090" i="28"/>
  <c r="E5091" i="28"/>
  <c r="E5076" i="28"/>
  <c r="E5085" i="28"/>
  <c r="E5072" i="28"/>
  <c r="E5074" i="28"/>
  <c r="E5088" i="28"/>
  <c r="E5071" i="28"/>
  <c r="E5069" i="28"/>
  <c r="E5084" i="28"/>
  <c r="E5081" i="28"/>
  <c r="E5079" i="28"/>
  <c r="E5078" i="28"/>
  <c r="E5065" i="28"/>
  <c r="E5094" i="28"/>
  <c r="E5097" i="28"/>
  <c r="E5096" i="28"/>
  <c r="E5092" i="28"/>
  <c r="E5093" i="28"/>
  <c r="A137" i="15" l="1"/>
  <c r="B137" i="15"/>
  <c r="C137" i="15"/>
  <c r="D137" i="15"/>
  <c r="E137" i="15"/>
  <c r="F137" i="15"/>
  <c r="G137" i="15"/>
  <c r="H137" i="15"/>
  <c r="I137" i="15"/>
  <c r="J137" i="15"/>
  <c r="K137" i="15"/>
  <c r="A138" i="15"/>
  <c r="B138" i="15"/>
  <c r="C138" i="15"/>
  <c r="D138" i="15"/>
  <c r="E138" i="15"/>
  <c r="F138" i="15"/>
  <c r="G138" i="15"/>
  <c r="H138" i="15"/>
  <c r="I138" i="15"/>
  <c r="J138" i="15"/>
  <c r="K138" i="15"/>
  <c r="A139" i="15"/>
  <c r="B139" i="15"/>
  <c r="C139" i="15"/>
  <c r="D139" i="15"/>
  <c r="F139" i="15"/>
  <c r="G139" i="15"/>
  <c r="H139" i="15"/>
  <c r="I139" i="15"/>
  <c r="J139" i="15"/>
  <c r="K139" i="15"/>
  <c r="A140" i="15"/>
  <c r="B140" i="15"/>
  <c r="C140" i="15"/>
  <c r="D140" i="15"/>
  <c r="E140" i="15"/>
  <c r="F140" i="15"/>
  <c r="G140" i="15"/>
  <c r="H140" i="15"/>
  <c r="I140" i="15"/>
  <c r="J140" i="15"/>
  <c r="K140" i="15"/>
  <c r="A141" i="15"/>
  <c r="B141" i="15"/>
  <c r="C141" i="15"/>
  <c r="D141" i="15"/>
  <c r="E141" i="15"/>
  <c r="F141" i="15"/>
  <c r="G141" i="15"/>
  <c r="H141" i="15"/>
  <c r="I141" i="15"/>
  <c r="J141" i="15"/>
  <c r="K141" i="15"/>
  <c r="A142" i="15"/>
  <c r="B142" i="15"/>
  <c r="C142" i="15"/>
  <c r="D142" i="15"/>
  <c r="E142" i="15"/>
  <c r="F142" i="15"/>
  <c r="G142" i="15"/>
  <c r="H142" i="15"/>
  <c r="I142" i="15"/>
  <c r="J142" i="15"/>
  <c r="K142" i="15"/>
  <c r="A143" i="15"/>
  <c r="B143" i="15"/>
  <c r="C143" i="15"/>
  <c r="D143" i="15"/>
  <c r="E143" i="15"/>
  <c r="F143" i="15"/>
  <c r="G143" i="15"/>
  <c r="H143" i="15"/>
  <c r="I143" i="15"/>
  <c r="J143" i="15"/>
  <c r="K143" i="15"/>
  <c r="A144" i="15"/>
  <c r="B144" i="15"/>
  <c r="C144" i="15"/>
  <c r="D144" i="15"/>
  <c r="E144" i="15"/>
  <c r="F144" i="15"/>
  <c r="G144" i="15"/>
  <c r="H144" i="15"/>
  <c r="I144" i="15"/>
  <c r="J144" i="15"/>
  <c r="K144" i="15"/>
  <c r="A145" i="15"/>
  <c r="B145" i="15"/>
  <c r="C145" i="15"/>
  <c r="D145" i="15"/>
  <c r="E145" i="15"/>
  <c r="F145" i="15"/>
  <c r="G145" i="15"/>
  <c r="H145" i="15"/>
  <c r="I145" i="15"/>
  <c r="J145" i="15"/>
  <c r="K145" i="15"/>
  <c r="A146" i="15"/>
  <c r="C146" i="15"/>
  <c r="D146" i="15"/>
  <c r="E146" i="15"/>
  <c r="F146" i="15"/>
  <c r="G146" i="15"/>
  <c r="H146" i="15"/>
  <c r="I146" i="15"/>
  <c r="J146" i="15"/>
  <c r="K146" i="15"/>
  <c r="A147" i="15"/>
  <c r="B147" i="15"/>
  <c r="C147" i="15"/>
  <c r="D147" i="15"/>
  <c r="E147" i="15"/>
  <c r="F147" i="15"/>
  <c r="G147" i="15"/>
  <c r="H147" i="15"/>
  <c r="I147" i="15"/>
  <c r="J147" i="15"/>
  <c r="K147" i="15"/>
  <c r="A148" i="15"/>
  <c r="B148" i="15"/>
  <c r="C148" i="15"/>
  <c r="D148" i="15"/>
  <c r="E148" i="15"/>
  <c r="F148" i="15"/>
  <c r="G148" i="15"/>
  <c r="H148" i="15"/>
  <c r="I148" i="15"/>
  <c r="J148" i="15"/>
  <c r="K148" i="15"/>
  <c r="A149" i="15"/>
  <c r="C149" i="15"/>
  <c r="D149" i="15"/>
  <c r="E149" i="15"/>
  <c r="F149" i="15"/>
  <c r="G149" i="15"/>
  <c r="H149" i="15"/>
  <c r="I149" i="15"/>
  <c r="J149" i="15"/>
  <c r="K149" i="15"/>
  <c r="A150" i="15"/>
  <c r="B150" i="15"/>
  <c r="C150" i="15"/>
  <c r="D150" i="15"/>
  <c r="E150" i="15"/>
  <c r="F150" i="15"/>
  <c r="G150" i="15"/>
  <c r="H150" i="15"/>
  <c r="I150" i="15"/>
  <c r="J150" i="15"/>
  <c r="K150" i="15"/>
  <c r="A151" i="15"/>
  <c r="B151" i="15"/>
  <c r="C151" i="15"/>
  <c r="D151" i="15"/>
  <c r="E151" i="15"/>
  <c r="F151" i="15"/>
  <c r="G151" i="15"/>
  <c r="H151" i="15"/>
  <c r="I151" i="15"/>
  <c r="J151" i="15"/>
  <c r="K151" i="15"/>
  <c r="B146" i="15" l="1"/>
  <c r="L137" i="15"/>
  <c r="E139" i="15"/>
  <c r="L138" i="15"/>
  <c r="B149" i="15"/>
  <c r="L140" i="15" l="1"/>
  <c r="L139" i="15"/>
  <c r="L143" i="15"/>
  <c r="L142" i="15"/>
  <c r="L141" i="15"/>
  <c r="L144" i="15"/>
  <c r="L145" i="15"/>
  <c r="L147" i="15"/>
  <c r="L148" i="15"/>
  <c r="L149" i="15"/>
  <c r="L151" i="15"/>
  <c r="L150" i="15"/>
  <c r="L146" i="15"/>
  <c r="W144" i="1"/>
  <c r="AN13" i="32" l="1"/>
  <c r="G3" i="8"/>
  <c r="D242" i="7" l="1"/>
  <c r="F242" i="7"/>
  <c r="G242" i="7"/>
  <c r="H242" i="7"/>
  <c r="J242" i="7"/>
  <c r="K242" i="7"/>
  <c r="L242" i="7"/>
  <c r="M242" i="7"/>
  <c r="N242" i="7"/>
  <c r="O242" i="7"/>
  <c r="P242" i="7"/>
  <c r="Q242" i="7"/>
  <c r="R242" i="7"/>
  <c r="E241" i="7"/>
  <c r="F241" i="7"/>
  <c r="G241" i="7"/>
  <c r="H241" i="7"/>
  <c r="J241" i="7"/>
  <c r="K241" i="7"/>
  <c r="L241" i="7"/>
  <c r="M241" i="7"/>
  <c r="N241" i="7"/>
  <c r="O241" i="7"/>
  <c r="P241" i="7"/>
  <c r="Q241" i="7"/>
  <c r="R241" i="7"/>
  <c r="C240" i="7"/>
  <c r="G240" i="7"/>
  <c r="J240" i="7"/>
  <c r="C241" i="7"/>
  <c r="A242" i="7"/>
  <c r="A239" i="14" s="1"/>
  <c r="A240" i="7"/>
  <c r="A237" i="14" s="1"/>
  <c r="A241" i="7"/>
  <c r="A238" i="14" s="1"/>
  <c r="AR257" i="5"/>
  <c r="AQ256" i="5"/>
  <c r="AO256" i="5"/>
  <c r="AO257" i="5"/>
  <c r="AK257" i="5"/>
  <c r="AK256" i="5"/>
  <c r="AE257" i="5"/>
  <c r="AE256" i="5"/>
  <c r="N2" i="5" s="1"/>
  <c r="AF256" i="5"/>
  <c r="AG256" i="5"/>
  <c r="AF257" i="5"/>
  <c r="AG257" i="5"/>
  <c r="S2" i="2"/>
  <c r="H1" i="15" s="1"/>
  <c r="AN42" i="32"/>
  <c r="AL30" i="32"/>
  <c r="AL31" i="32"/>
  <c r="AL32" i="32"/>
  <c r="AL33" i="32"/>
  <c r="AL34" i="32"/>
  <c r="AL35" i="32"/>
  <c r="AL36" i="32"/>
  <c r="AL37" i="32"/>
  <c r="AL38" i="32"/>
  <c r="AL39" i="32"/>
  <c r="AL40" i="32"/>
  <c r="AL41" i="32"/>
  <c r="A34" i="33"/>
  <c r="A31" i="34" s="1"/>
  <c r="A30" i="33"/>
  <c r="A27" i="34" s="1"/>
  <c r="A31" i="33"/>
  <c r="A28" i="34" s="1"/>
  <c r="A32" i="33"/>
  <c r="A29" i="34" s="1"/>
  <c r="A33" i="33"/>
  <c r="A30" i="34" s="1"/>
  <c r="A22" i="33"/>
  <c r="A19" i="34" s="1"/>
  <c r="A23" i="33"/>
  <c r="A20" i="34" s="1"/>
  <c r="A24" i="33"/>
  <c r="A21" i="34" s="1"/>
  <c r="A25" i="33"/>
  <c r="A22" i="34" s="1"/>
  <c r="A26" i="33"/>
  <c r="A23" i="34" s="1"/>
  <c r="A27" i="33"/>
  <c r="A24" i="34" s="1"/>
  <c r="A28" i="33"/>
  <c r="A25" i="34" s="1"/>
  <c r="A29" i="33"/>
  <c r="A26" i="34" s="1"/>
  <c r="B4616" i="28"/>
  <c r="A4616" i="28"/>
  <c r="E4616" i="28"/>
  <c r="CH256" i="5" l="1"/>
  <c r="CK256" i="5"/>
  <c r="CH257" i="5"/>
  <c r="CK257" i="5"/>
  <c r="CQ256" i="5"/>
  <c r="CQ257" i="5"/>
  <c r="S240" i="7"/>
  <c r="U240" i="7" s="1"/>
  <c r="S242" i="7"/>
  <c r="T242" i="7" s="1"/>
  <c r="S241" i="7"/>
  <c r="R32" i="33"/>
  <c r="P25" i="34"/>
  <c r="R24" i="33"/>
  <c r="R27" i="33"/>
  <c r="R23" i="33"/>
  <c r="S30" i="33"/>
  <c r="P26" i="34"/>
  <c r="R26" i="33"/>
  <c r="S31" i="33"/>
  <c r="B2616" i="28"/>
  <c r="A2616" i="28"/>
  <c r="E2616" i="28"/>
  <c r="S32" i="33" l="1"/>
  <c r="P20" i="34"/>
  <c r="U242" i="7"/>
  <c r="R28" i="33"/>
  <c r="S23" i="33"/>
  <c r="P27" i="34"/>
  <c r="T240" i="7"/>
  <c r="S28" i="33"/>
  <c r="P29" i="34"/>
  <c r="T241" i="7"/>
  <c r="U241" i="7"/>
  <c r="S24" i="33"/>
  <c r="P21" i="34"/>
  <c r="S29" i="33"/>
  <c r="S27" i="33"/>
  <c r="R30" i="33"/>
  <c r="P24" i="34"/>
  <c r="R29" i="33"/>
  <c r="P23" i="34"/>
  <c r="S26" i="33"/>
  <c r="P22" i="34"/>
  <c r="S25" i="33"/>
  <c r="R25" i="33"/>
  <c r="R34" i="33"/>
  <c r="S34" i="33"/>
  <c r="P31" i="34"/>
  <c r="R31" i="33"/>
  <c r="P28" i="34"/>
  <c r="S33" i="33"/>
  <c r="P30" i="34"/>
  <c r="R33" i="33"/>
  <c r="B1616" i="28"/>
  <c r="A1616" i="28"/>
  <c r="B616" i="28"/>
  <c r="A616" i="28"/>
  <c r="B4617" i="28"/>
  <c r="A4617" i="28"/>
  <c r="B2617" i="28"/>
  <c r="A2617" i="28"/>
  <c r="B1617" i="28"/>
  <c r="A1617" i="28"/>
  <c r="B617" i="28"/>
  <c r="A617" i="28"/>
  <c r="AC31" i="32"/>
  <c r="AD31" i="32"/>
  <c r="AC32" i="32"/>
  <c r="AD32" i="32"/>
  <c r="AC30" i="32"/>
  <c r="AD30" i="32"/>
  <c r="AC33" i="32"/>
  <c r="AD33" i="32"/>
  <c r="AC34" i="32"/>
  <c r="AD34" i="32"/>
  <c r="AC35" i="32"/>
  <c r="AD35" i="32"/>
  <c r="AC36" i="32"/>
  <c r="AD36" i="32"/>
  <c r="AC37" i="32"/>
  <c r="AD37" i="32"/>
  <c r="AC38" i="32"/>
  <c r="AD38" i="32"/>
  <c r="AC39" i="32"/>
  <c r="AD39" i="32"/>
  <c r="AC40" i="32"/>
  <c r="AC41" i="32"/>
  <c r="AD41" i="32"/>
  <c r="E2617" i="28"/>
  <c r="E617" i="28"/>
  <c r="E1617" i="28"/>
  <c r="E4617" i="28"/>
  <c r="E616" i="28"/>
  <c r="E1616" i="28"/>
  <c r="Q7" i="33" l="1"/>
  <c r="D1" i="28"/>
  <c r="P4" i="34" l="1"/>
  <c r="R7" i="33"/>
  <c r="S7" i="33"/>
  <c r="AL42" i="32"/>
  <c r="AL14" i="32"/>
  <c r="AL15" i="32"/>
  <c r="AL16" i="32"/>
  <c r="AL17" i="32"/>
  <c r="AL18" i="32"/>
  <c r="AL19" i="32"/>
  <c r="AL20" i="32"/>
  <c r="AL21" i="32"/>
  <c r="AL22" i="32"/>
  <c r="AL23" i="32"/>
  <c r="AL24" i="32"/>
  <c r="AL25" i="32"/>
  <c r="AL26" i="32"/>
  <c r="AL27" i="32"/>
  <c r="AL28" i="32"/>
  <c r="AO42" i="32"/>
  <c r="AP42" i="32"/>
  <c r="AQ42" i="32"/>
  <c r="AR42" i="32"/>
  <c r="AT42" i="32"/>
  <c r="AU42" i="32"/>
  <c r="AV42" i="32"/>
  <c r="AW42" i="32"/>
  <c r="AX42" i="32"/>
  <c r="AY42" i="32"/>
  <c r="AZ42" i="32"/>
  <c r="AM42" i="32"/>
  <c r="AN23" i="32"/>
  <c r="AO23" i="32"/>
  <c r="AP23" i="32"/>
  <c r="AQ23" i="32"/>
  <c r="AR23" i="32"/>
  <c r="AT23" i="32"/>
  <c r="AU23" i="32"/>
  <c r="AV23" i="32"/>
  <c r="AW23" i="32"/>
  <c r="AX23" i="32"/>
  <c r="AY23" i="32"/>
  <c r="AZ23" i="32"/>
  <c r="AN24" i="32"/>
  <c r="AO24" i="32"/>
  <c r="AP24" i="32"/>
  <c r="AQ24" i="32"/>
  <c r="AR24" i="32"/>
  <c r="AT24" i="32"/>
  <c r="AU24" i="32"/>
  <c r="AV24" i="32"/>
  <c r="AW24" i="32"/>
  <c r="AX24" i="32"/>
  <c r="AY24" i="32"/>
  <c r="AZ24" i="32"/>
  <c r="AN25" i="32"/>
  <c r="AO25" i="32"/>
  <c r="AP25" i="32"/>
  <c r="AQ25" i="32"/>
  <c r="AR25" i="32"/>
  <c r="AT25" i="32"/>
  <c r="AU25" i="32"/>
  <c r="AV25" i="32"/>
  <c r="AW25" i="32"/>
  <c r="AX25" i="32"/>
  <c r="AY25" i="32"/>
  <c r="AZ25" i="32"/>
  <c r="AN26" i="32"/>
  <c r="AO26" i="32"/>
  <c r="AP26" i="32"/>
  <c r="AQ26" i="32"/>
  <c r="AR26" i="32"/>
  <c r="AT26" i="32"/>
  <c r="AU26" i="32"/>
  <c r="AV26" i="32"/>
  <c r="AW26" i="32"/>
  <c r="AX26" i="32"/>
  <c r="AY26" i="32"/>
  <c r="AZ26" i="32"/>
  <c r="AN27" i="32"/>
  <c r="AO27" i="32"/>
  <c r="AP27" i="32"/>
  <c r="AQ27" i="32"/>
  <c r="AR27" i="32"/>
  <c r="AT27" i="32"/>
  <c r="AU27" i="32"/>
  <c r="AV27" i="32"/>
  <c r="AW27" i="32"/>
  <c r="AX27" i="32"/>
  <c r="AY27" i="32"/>
  <c r="AZ27" i="32"/>
  <c r="AN28" i="32"/>
  <c r="AO28" i="32"/>
  <c r="AP28" i="32"/>
  <c r="AQ28" i="32"/>
  <c r="AR28" i="32"/>
  <c r="AT28" i="32"/>
  <c r="AU28" i="32"/>
  <c r="AV28" i="32"/>
  <c r="AW28" i="32"/>
  <c r="AX28" i="32"/>
  <c r="AY28" i="32"/>
  <c r="AZ28" i="32"/>
  <c r="AM28" i="32"/>
  <c r="AM27" i="32"/>
  <c r="AM26" i="32"/>
  <c r="AM25" i="32"/>
  <c r="AM24" i="32"/>
  <c r="AN16" i="32"/>
  <c r="AO16" i="32"/>
  <c r="AP16" i="32"/>
  <c r="AQ16" i="32"/>
  <c r="AR16" i="32"/>
  <c r="AT16" i="32"/>
  <c r="AU16" i="32"/>
  <c r="AV16" i="32"/>
  <c r="AW16" i="32"/>
  <c r="AX16" i="32"/>
  <c r="AY16" i="32"/>
  <c r="AZ16" i="32"/>
  <c r="AN17" i="32"/>
  <c r="AO17" i="32"/>
  <c r="AP17" i="32"/>
  <c r="AQ17" i="32"/>
  <c r="AR17" i="32"/>
  <c r="AT17" i="32"/>
  <c r="AU17" i="32"/>
  <c r="AV17" i="32"/>
  <c r="AW17" i="32"/>
  <c r="AX17" i="32"/>
  <c r="AY17" i="32"/>
  <c r="AZ17" i="32"/>
  <c r="AN18" i="32"/>
  <c r="AO18" i="32"/>
  <c r="AP18" i="32"/>
  <c r="AQ18" i="32"/>
  <c r="AR18" i="32"/>
  <c r="AT18" i="32"/>
  <c r="AU18" i="32"/>
  <c r="AV18" i="32"/>
  <c r="AW18" i="32"/>
  <c r="AX18" i="32"/>
  <c r="AY18" i="32"/>
  <c r="AZ18" i="32"/>
  <c r="AN19" i="32"/>
  <c r="AO19" i="32"/>
  <c r="AP19" i="32"/>
  <c r="AQ19" i="32"/>
  <c r="AR19" i="32"/>
  <c r="AT19" i="32"/>
  <c r="AU19" i="32"/>
  <c r="AV19" i="32"/>
  <c r="AW19" i="32"/>
  <c r="AX19" i="32"/>
  <c r="AY19" i="32"/>
  <c r="AZ19" i="32"/>
  <c r="AN20" i="32"/>
  <c r="AO20" i="32"/>
  <c r="AP20" i="32"/>
  <c r="AQ20" i="32"/>
  <c r="AR20" i="32"/>
  <c r="AT20" i="32"/>
  <c r="AU20" i="32"/>
  <c r="AV20" i="32"/>
  <c r="AW20" i="32"/>
  <c r="AX20" i="32"/>
  <c r="AY20" i="32"/>
  <c r="AZ20" i="32"/>
  <c r="AN21" i="32"/>
  <c r="AO21" i="32"/>
  <c r="AP21" i="32"/>
  <c r="AQ21" i="32"/>
  <c r="AR21" i="32"/>
  <c r="AT21" i="32"/>
  <c r="AU21" i="32"/>
  <c r="AV21" i="32"/>
  <c r="AW21" i="32"/>
  <c r="AX21" i="32"/>
  <c r="AY21" i="32"/>
  <c r="AZ21" i="32"/>
  <c r="AN22" i="32"/>
  <c r="AO22" i="32"/>
  <c r="AP22" i="32"/>
  <c r="AQ22" i="32"/>
  <c r="AR22" i="32"/>
  <c r="AT22" i="32"/>
  <c r="AU22" i="32"/>
  <c r="AV22" i="32"/>
  <c r="AW22" i="32"/>
  <c r="AX22" i="32"/>
  <c r="AY22" i="32"/>
  <c r="AZ22" i="32"/>
  <c r="AM23" i="32"/>
  <c r="AM22" i="32"/>
  <c r="AM21" i="32"/>
  <c r="AM20" i="32"/>
  <c r="AM19" i="32"/>
  <c r="AM18" i="32"/>
  <c r="AM17" i="32"/>
  <c r="AO13" i="32"/>
  <c r="AP13" i="32"/>
  <c r="AQ13" i="32"/>
  <c r="AR13" i="32"/>
  <c r="AT13" i="32"/>
  <c r="AU13" i="32"/>
  <c r="AV13" i="32"/>
  <c r="AW13" i="32"/>
  <c r="AX13" i="32"/>
  <c r="AY13" i="32"/>
  <c r="AZ13" i="32"/>
  <c r="AN14" i="32"/>
  <c r="AO14" i="32"/>
  <c r="AP14" i="32"/>
  <c r="AQ14" i="32"/>
  <c r="AR14" i="32"/>
  <c r="AT14" i="32"/>
  <c r="AU14" i="32"/>
  <c r="AV14" i="32"/>
  <c r="AW14" i="32"/>
  <c r="AX14" i="32"/>
  <c r="AY14" i="32"/>
  <c r="AZ14" i="32"/>
  <c r="AN15" i="32"/>
  <c r="AO15" i="32"/>
  <c r="AP15" i="32"/>
  <c r="AQ15" i="32"/>
  <c r="AR15" i="32"/>
  <c r="AT15" i="32"/>
  <c r="AU15" i="32"/>
  <c r="AV15" i="32"/>
  <c r="AW15" i="32"/>
  <c r="AX15" i="32"/>
  <c r="AY15" i="32"/>
  <c r="AZ15" i="32"/>
  <c r="AM16" i="32"/>
  <c r="AM15" i="32"/>
  <c r="AM14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42" i="32"/>
  <c r="AD13" i="32"/>
  <c r="N2" i="32" l="1"/>
  <c r="AD2" i="32"/>
  <c r="O8" i="32"/>
  <c r="AA8" i="32"/>
  <c r="Z8" i="32"/>
  <c r="Y8" i="32"/>
  <c r="X8" i="32"/>
  <c r="W8" i="32"/>
  <c r="V8" i="32"/>
  <c r="U8" i="32"/>
  <c r="R8" i="32"/>
  <c r="S8" i="32"/>
  <c r="Q8" i="32"/>
  <c r="P8" i="32"/>
  <c r="N8" i="32"/>
  <c r="N4" i="32"/>
  <c r="AQ151" i="5"/>
  <c r="R2" i="33" l="1"/>
  <c r="F18" i="12"/>
  <c r="L1" i="14" l="1"/>
  <c r="Q7" i="7"/>
  <c r="Q4" i="14" s="1"/>
  <c r="R7" i="7"/>
  <c r="R4" i="14" s="1"/>
  <c r="Q8" i="7"/>
  <c r="Q5" i="14" s="1"/>
  <c r="R8" i="7"/>
  <c r="R5" i="14" s="1"/>
  <c r="Q9" i="7"/>
  <c r="Q6" i="14" s="1"/>
  <c r="R9" i="7"/>
  <c r="R6" i="14" s="1"/>
  <c r="Q10" i="7"/>
  <c r="Q7" i="14" s="1"/>
  <c r="R10" i="7"/>
  <c r="R7" i="14" s="1"/>
  <c r="Q13" i="7"/>
  <c r="Q10" i="14" s="1"/>
  <c r="R13" i="7"/>
  <c r="R10" i="14" s="1"/>
  <c r="Q14" i="7"/>
  <c r="Q11" i="14" s="1"/>
  <c r="R14" i="7"/>
  <c r="R11" i="14" s="1"/>
  <c r="Q15" i="7"/>
  <c r="Q12" i="14" s="1"/>
  <c r="R15" i="7"/>
  <c r="R12" i="14" s="1"/>
  <c r="Q16" i="7"/>
  <c r="Q13" i="14" s="1"/>
  <c r="R16" i="7"/>
  <c r="R13" i="14" s="1"/>
  <c r="Q17" i="7"/>
  <c r="Q14" i="14" s="1"/>
  <c r="R17" i="7"/>
  <c r="R14" i="14" s="1"/>
  <c r="Q18" i="7"/>
  <c r="Q15" i="14" s="1"/>
  <c r="R18" i="7"/>
  <c r="R15" i="14" s="1"/>
  <c r="Q19" i="7"/>
  <c r="Q16" i="14" s="1"/>
  <c r="R19" i="7"/>
  <c r="R16" i="14" s="1"/>
  <c r="Q20" i="7"/>
  <c r="Q17" i="14" s="1"/>
  <c r="R20" i="7"/>
  <c r="R17" i="14" s="1"/>
  <c r="Q21" i="7"/>
  <c r="Q18" i="14" s="1"/>
  <c r="R21" i="7"/>
  <c r="R18" i="14" s="1"/>
  <c r="Q22" i="7"/>
  <c r="Q19" i="14" s="1"/>
  <c r="R22" i="7"/>
  <c r="R19" i="14" s="1"/>
  <c r="Q23" i="7"/>
  <c r="Q20" i="14" s="1"/>
  <c r="R23" i="7"/>
  <c r="R20" i="14" s="1"/>
  <c r="Q24" i="7"/>
  <c r="Q21" i="14" s="1"/>
  <c r="R24" i="7"/>
  <c r="R21" i="14" s="1"/>
  <c r="Q25" i="7"/>
  <c r="Q22" i="14" s="1"/>
  <c r="R25" i="7"/>
  <c r="R22" i="14" s="1"/>
  <c r="Q26" i="7"/>
  <c r="Q23" i="14" s="1"/>
  <c r="R26" i="7"/>
  <c r="R23" i="14" s="1"/>
  <c r="Q27" i="7"/>
  <c r="Q24" i="14" s="1"/>
  <c r="R27" i="7"/>
  <c r="R24" i="14" s="1"/>
  <c r="Q28" i="7"/>
  <c r="Q25" i="14" s="1"/>
  <c r="R28" i="7"/>
  <c r="R25" i="14" s="1"/>
  <c r="Q29" i="7"/>
  <c r="Q26" i="14" s="1"/>
  <c r="R29" i="7"/>
  <c r="R26" i="14" s="1"/>
  <c r="Q30" i="7"/>
  <c r="Q27" i="14" s="1"/>
  <c r="R30" i="7"/>
  <c r="R27" i="14" s="1"/>
  <c r="Q31" i="7"/>
  <c r="Q28" i="14" s="1"/>
  <c r="R31" i="7"/>
  <c r="R28" i="14" s="1"/>
  <c r="Q32" i="7"/>
  <c r="Q29" i="14" s="1"/>
  <c r="R32" i="7"/>
  <c r="R29" i="14" s="1"/>
  <c r="Q33" i="7"/>
  <c r="Q30" i="14" s="1"/>
  <c r="R33" i="7"/>
  <c r="R30" i="14" s="1"/>
  <c r="Q34" i="7"/>
  <c r="Q31" i="14" s="1"/>
  <c r="R34" i="7"/>
  <c r="R31" i="14" s="1"/>
  <c r="Q35" i="7"/>
  <c r="Q32" i="14" s="1"/>
  <c r="R35" i="7"/>
  <c r="R32" i="14" s="1"/>
  <c r="Q37" i="7"/>
  <c r="Q34" i="14" s="1"/>
  <c r="R37" i="7"/>
  <c r="R34" i="14" s="1"/>
  <c r="Q39" i="7"/>
  <c r="Q36" i="14" s="1"/>
  <c r="R39" i="7"/>
  <c r="R36" i="14" s="1"/>
  <c r="Q41" i="7"/>
  <c r="Q38" i="14" s="1"/>
  <c r="R41" i="7"/>
  <c r="R38" i="14" s="1"/>
  <c r="Q42" i="7"/>
  <c r="Q39" i="14" s="1"/>
  <c r="R42" i="7"/>
  <c r="R39" i="14" s="1"/>
  <c r="Q43" i="7"/>
  <c r="Q40" i="14" s="1"/>
  <c r="R43" i="7"/>
  <c r="R40" i="14" s="1"/>
  <c r="Q44" i="7"/>
  <c r="Q41" i="14" s="1"/>
  <c r="R44" i="7"/>
  <c r="R41" i="14" s="1"/>
  <c r="Q45" i="7"/>
  <c r="Q42" i="14" s="1"/>
  <c r="R45" i="7"/>
  <c r="R42" i="14" s="1"/>
  <c r="Q46" i="7"/>
  <c r="Q43" i="14" s="1"/>
  <c r="R46" i="7"/>
  <c r="R43" i="14" s="1"/>
  <c r="Q47" i="7"/>
  <c r="Q44" i="14" s="1"/>
  <c r="R47" i="7"/>
  <c r="R44" i="14" s="1"/>
  <c r="Q48" i="7"/>
  <c r="Q45" i="14" s="1"/>
  <c r="R48" i="7"/>
  <c r="R45" i="14" s="1"/>
  <c r="Q49" i="7"/>
  <c r="Q46" i="14" s="1"/>
  <c r="R49" i="7"/>
  <c r="R46" i="14" s="1"/>
  <c r="Q50" i="7"/>
  <c r="Q47" i="14" s="1"/>
  <c r="R50" i="7"/>
  <c r="R47" i="14" s="1"/>
  <c r="Q51" i="7"/>
  <c r="Q48" i="14" s="1"/>
  <c r="R51" i="7"/>
  <c r="R48" i="14" s="1"/>
  <c r="Q52" i="7"/>
  <c r="Q49" i="14" s="1"/>
  <c r="R52" i="7"/>
  <c r="R49" i="14" s="1"/>
  <c r="Q53" i="7"/>
  <c r="Q50" i="14" s="1"/>
  <c r="R53" i="7"/>
  <c r="R50" i="14" s="1"/>
  <c r="Q54" i="7"/>
  <c r="Q51" i="14" s="1"/>
  <c r="R54" i="7"/>
  <c r="R51" i="14" s="1"/>
  <c r="Q55" i="7"/>
  <c r="Q52" i="14" s="1"/>
  <c r="R55" i="7"/>
  <c r="R52" i="14" s="1"/>
  <c r="Q56" i="7"/>
  <c r="Q53" i="14" s="1"/>
  <c r="R56" i="7"/>
  <c r="R53" i="14" s="1"/>
  <c r="Q57" i="7"/>
  <c r="Q54" i="14" s="1"/>
  <c r="R57" i="7"/>
  <c r="R54" i="14" s="1"/>
  <c r="Q58" i="7"/>
  <c r="Q55" i="14" s="1"/>
  <c r="R58" i="7"/>
  <c r="R55" i="14" s="1"/>
  <c r="Q59" i="7"/>
  <c r="Q56" i="14" s="1"/>
  <c r="R59" i="7"/>
  <c r="R56" i="14" s="1"/>
  <c r="Q60" i="7"/>
  <c r="Q57" i="14" s="1"/>
  <c r="R60" i="7"/>
  <c r="R57" i="14" s="1"/>
  <c r="Q61" i="7"/>
  <c r="Q58" i="14" s="1"/>
  <c r="R61" i="7"/>
  <c r="R58" i="14" s="1"/>
  <c r="Q62" i="7"/>
  <c r="Q59" i="14" s="1"/>
  <c r="R62" i="7"/>
  <c r="R59" i="14" s="1"/>
  <c r="Q63" i="7"/>
  <c r="Q60" i="14" s="1"/>
  <c r="R63" i="7"/>
  <c r="R60" i="14" s="1"/>
  <c r="Q64" i="7"/>
  <c r="Q61" i="14" s="1"/>
  <c r="R64" i="7"/>
  <c r="R61" i="14" s="1"/>
  <c r="Q65" i="7"/>
  <c r="Q62" i="14" s="1"/>
  <c r="R65" i="7"/>
  <c r="R62" i="14" s="1"/>
  <c r="Q66" i="7"/>
  <c r="Q63" i="14" s="1"/>
  <c r="R66" i="7"/>
  <c r="R63" i="14" s="1"/>
  <c r="Q67" i="7"/>
  <c r="Q64" i="14" s="1"/>
  <c r="R67" i="7"/>
  <c r="R64" i="14" s="1"/>
  <c r="Q68" i="7"/>
  <c r="Q65" i="14" s="1"/>
  <c r="R68" i="7"/>
  <c r="R65" i="14" s="1"/>
  <c r="Q69" i="7"/>
  <c r="Q66" i="14" s="1"/>
  <c r="R69" i="7"/>
  <c r="R66" i="14" s="1"/>
  <c r="Q70" i="7"/>
  <c r="Q67" i="14" s="1"/>
  <c r="R70" i="7"/>
  <c r="R67" i="14" s="1"/>
  <c r="Q71" i="7"/>
  <c r="Q68" i="14" s="1"/>
  <c r="R71" i="7"/>
  <c r="R68" i="14" s="1"/>
  <c r="Q72" i="7"/>
  <c r="Q69" i="14" s="1"/>
  <c r="R72" i="7"/>
  <c r="R69" i="14" s="1"/>
  <c r="Q73" i="7"/>
  <c r="Q70" i="14" s="1"/>
  <c r="R73" i="7"/>
  <c r="R70" i="14" s="1"/>
  <c r="Q74" i="7"/>
  <c r="Q71" i="14" s="1"/>
  <c r="R74" i="7"/>
  <c r="R71" i="14" s="1"/>
  <c r="Q75" i="7"/>
  <c r="Q72" i="14" s="1"/>
  <c r="R75" i="7"/>
  <c r="R72" i="14" s="1"/>
  <c r="Q76" i="7"/>
  <c r="Q73" i="14" s="1"/>
  <c r="R76" i="7"/>
  <c r="R73" i="14" s="1"/>
  <c r="Q77" i="7"/>
  <c r="Q74" i="14" s="1"/>
  <c r="R77" i="7"/>
  <c r="R74" i="14" s="1"/>
  <c r="Q78" i="7"/>
  <c r="Q75" i="14" s="1"/>
  <c r="R78" i="7"/>
  <c r="R75" i="14" s="1"/>
  <c r="Q79" i="7"/>
  <c r="Q76" i="14" s="1"/>
  <c r="R79" i="7"/>
  <c r="R76" i="14" s="1"/>
  <c r="Q80" i="7"/>
  <c r="Q77" i="14" s="1"/>
  <c r="R80" i="7"/>
  <c r="R77" i="14" s="1"/>
  <c r="Q81" i="7"/>
  <c r="Q78" i="14" s="1"/>
  <c r="R81" i="7"/>
  <c r="R78" i="14" s="1"/>
  <c r="Q82" i="7"/>
  <c r="Q79" i="14" s="1"/>
  <c r="R82" i="7"/>
  <c r="R79" i="14" s="1"/>
  <c r="Q83" i="7"/>
  <c r="Q80" i="14" s="1"/>
  <c r="R83" i="7"/>
  <c r="R80" i="14" s="1"/>
  <c r="Q84" i="7"/>
  <c r="Q81" i="14" s="1"/>
  <c r="R84" i="7"/>
  <c r="R81" i="14" s="1"/>
  <c r="Q85" i="7"/>
  <c r="Q82" i="14" s="1"/>
  <c r="R85" i="7"/>
  <c r="R82" i="14" s="1"/>
  <c r="Q86" i="7"/>
  <c r="Q83" i="14" s="1"/>
  <c r="R86" i="7"/>
  <c r="R83" i="14" s="1"/>
  <c r="Q87" i="7"/>
  <c r="Q84" i="14" s="1"/>
  <c r="R87" i="7"/>
  <c r="R84" i="14" s="1"/>
  <c r="Q88" i="7"/>
  <c r="Q85" i="14" s="1"/>
  <c r="R88" i="7"/>
  <c r="R85" i="14" s="1"/>
  <c r="Q99" i="7"/>
  <c r="Q96" i="14" s="1"/>
  <c r="R99" i="7"/>
  <c r="R96" i="14" s="1"/>
  <c r="Q100" i="7"/>
  <c r="Q97" i="14" s="1"/>
  <c r="R100" i="7"/>
  <c r="R97" i="14" s="1"/>
  <c r="Q101" i="7"/>
  <c r="Q98" i="14" s="1"/>
  <c r="R101" i="7"/>
  <c r="R98" i="14" s="1"/>
  <c r="Q102" i="7"/>
  <c r="Q99" i="14" s="1"/>
  <c r="R102" i="7"/>
  <c r="R99" i="14" s="1"/>
  <c r="Q103" i="7"/>
  <c r="Q100" i="14" s="1"/>
  <c r="R103" i="7"/>
  <c r="R100" i="14" s="1"/>
  <c r="Q104" i="7"/>
  <c r="Q101" i="14" s="1"/>
  <c r="R104" i="7"/>
  <c r="R101" i="14" s="1"/>
  <c r="Q105" i="7"/>
  <c r="Q102" i="14" s="1"/>
  <c r="R105" i="7"/>
  <c r="R102" i="14" s="1"/>
  <c r="Q106" i="7"/>
  <c r="Q103" i="14" s="1"/>
  <c r="R106" i="7"/>
  <c r="R103" i="14" s="1"/>
  <c r="Q107" i="7"/>
  <c r="Q104" i="14" s="1"/>
  <c r="R107" i="7"/>
  <c r="R104" i="14" s="1"/>
  <c r="Q108" i="7"/>
  <c r="Q105" i="14" s="1"/>
  <c r="R108" i="7"/>
  <c r="R105" i="14" s="1"/>
  <c r="Q109" i="7"/>
  <c r="Q106" i="14" s="1"/>
  <c r="R109" i="7"/>
  <c r="R106" i="14" s="1"/>
  <c r="Q110" i="7"/>
  <c r="Q107" i="14" s="1"/>
  <c r="R110" i="7"/>
  <c r="R107" i="14" s="1"/>
  <c r="Q111" i="7"/>
  <c r="Q108" i="14" s="1"/>
  <c r="R111" i="7"/>
  <c r="R108" i="14" s="1"/>
  <c r="Q113" i="7"/>
  <c r="Q110" i="14" s="1"/>
  <c r="R113" i="7"/>
  <c r="R110" i="14" s="1"/>
  <c r="Q115" i="7"/>
  <c r="Q112" i="14" s="1"/>
  <c r="R115" i="7"/>
  <c r="R112" i="14" s="1"/>
  <c r="Q116" i="7"/>
  <c r="Q113" i="14" s="1"/>
  <c r="R116" i="7"/>
  <c r="R113" i="14" s="1"/>
  <c r="Q117" i="7"/>
  <c r="Q114" i="14" s="1"/>
  <c r="R117" i="7"/>
  <c r="R114" i="14" s="1"/>
  <c r="Q118" i="7"/>
  <c r="Q115" i="14" s="1"/>
  <c r="R118" i="7"/>
  <c r="R115" i="14" s="1"/>
  <c r="Q119" i="7"/>
  <c r="Q116" i="14" s="1"/>
  <c r="R119" i="7"/>
  <c r="R116" i="14" s="1"/>
  <c r="Q120" i="7"/>
  <c r="Q117" i="14" s="1"/>
  <c r="R120" i="7"/>
  <c r="R117" i="14" s="1"/>
  <c r="Q121" i="7"/>
  <c r="Q118" i="14" s="1"/>
  <c r="R121" i="7"/>
  <c r="R118" i="14" s="1"/>
  <c r="Q123" i="7"/>
  <c r="Q120" i="14" s="1"/>
  <c r="R123" i="7"/>
  <c r="R120" i="14" s="1"/>
  <c r="Q125" i="7"/>
  <c r="Q122" i="14" s="1"/>
  <c r="R125" i="7"/>
  <c r="R122" i="14" s="1"/>
  <c r="Q127" i="7"/>
  <c r="Q124" i="14" s="1"/>
  <c r="R127" i="7"/>
  <c r="R124" i="14" s="1"/>
  <c r="Q129" i="7"/>
  <c r="Q126" i="14" s="1"/>
  <c r="R129" i="7"/>
  <c r="R126" i="14" s="1"/>
  <c r="Q131" i="7"/>
  <c r="Q128" i="14" s="1"/>
  <c r="R131" i="7"/>
  <c r="R128" i="14" s="1"/>
  <c r="Q133" i="7"/>
  <c r="Q130" i="14" s="1"/>
  <c r="R133" i="7"/>
  <c r="R130" i="14" s="1"/>
  <c r="Q135" i="7"/>
  <c r="Q132" i="14" s="1"/>
  <c r="R135" i="7"/>
  <c r="R132" i="14" s="1"/>
  <c r="Q137" i="7"/>
  <c r="Q134" i="14" s="1"/>
  <c r="R137" i="7"/>
  <c r="R134" i="14" s="1"/>
  <c r="Q139" i="7"/>
  <c r="Q136" i="14" s="1"/>
  <c r="R139" i="7"/>
  <c r="R136" i="14" s="1"/>
  <c r="Q141" i="7"/>
  <c r="Q138" i="14" s="1"/>
  <c r="R141" i="7"/>
  <c r="R138" i="14" s="1"/>
  <c r="Q143" i="7"/>
  <c r="Q140" i="14" s="1"/>
  <c r="R143" i="7"/>
  <c r="R140" i="14" s="1"/>
  <c r="Q145" i="7"/>
  <c r="Q142" i="14" s="1"/>
  <c r="R145" i="7"/>
  <c r="R142" i="14" s="1"/>
  <c r="Q147" i="7"/>
  <c r="Q144" i="14" s="1"/>
  <c r="R147" i="7"/>
  <c r="R144" i="14" s="1"/>
  <c r="Q149" i="7"/>
  <c r="Q146" i="14" s="1"/>
  <c r="R149" i="7"/>
  <c r="R146" i="14" s="1"/>
  <c r="Q151" i="7"/>
  <c r="Q148" i="14" s="1"/>
  <c r="R151" i="7"/>
  <c r="R148" i="14" s="1"/>
  <c r="Q153" i="7"/>
  <c r="Q150" i="14" s="1"/>
  <c r="R153" i="7"/>
  <c r="R150" i="14" s="1"/>
  <c r="Q155" i="7"/>
  <c r="Q152" i="14" s="1"/>
  <c r="R155" i="7"/>
  <c r="R152" i="14" s="1"/>
  <c r="Q157" i="7"/>
  <c r="Q154" i="14" s="1"/>
  <c r="R157" i="7"/>
  <c r="R154" i="14" s="1"/>
  <c r="Q159" i="7"/>
  <c r="Q156" i="14" s="1"/>
  <c r="R159" i="7"/>
  <c r="R156" i="14" s="1"/>
  <c r="Q161" i="7"/>
  <c r="Q158" i="14" s="1"/>
  <c r="R161" i="7"/>
  <c r="R158" i="14" s="1"/>
  <c r="Q162" i="7"/>
  <c r="Q159" i="14" s="1"/>
  <c r="R162" i="7"/>
  <c r="R159" i="14" s="1"/>
  <c r="Q163" i="7"/>
  <c r="Q160" i="14" s="1"/>
  <c r="R163" i="7"/>
  <c r="R160" i="14" s="1"/>
  <c r="Q164" i="7"/>
  <c r="Q161" i="14" s="1"/>
  <c r="R164" i="7"/>
  <c r="R161" i="14" s="1"/>
  <c r="Q165" i="7"/>
  <c r="Q162" i="14" s="1"/>
  <c r="R165" i="7"/>
  <c r="R162" i="14" s="1"/>
  <c r="Q166" i="7"/>
  <c r="Q163" i="14" s="1"/>
  <c r="R166" i="7"/>
  <c r="R163" i="14" s="1"/>
  <c r="Q167" i="7"/>
  <c r="Q164" i="14" s="1"/>
  <c r="R167" i="7"/>
  <c r="R164" i="14" s="1"/>
  <c r="Q168" i="7"/>
  <c r="Q165" i="14" s="1"/>
  <c r="R168" i="7"/>
  <c r="R165" i="14" s="1"/>
  <c r="Q169" i="7"/>
  <c r="Q166" i="14" s="1"/>
  <c r="R169" i="7"/>
  <c r="R166" i="14" s="1"/>
  <c r="Q170" i="7"/>
  <c r="Q167" i="14" s="1"/>
  <c r="R170" i="7"/>
  <c r="R167" i="14" s="1"/>
  <c r="Q171" i="7"/>
  <c r="Q168" i="14" s="1"/>
  <c r="R171" i="7"/>
  <c r="R168" i="14" s="1"/>
  <c r="Q172" i="7"/>
  <c r="Q169" i="14" s="1"/>
  <c r="R172" i="7"/>
  <c r="R169" i="14" s="1"/>
  <c r="Q173" i="7"/>
  <c r="Q170" i="14" s="1"/>
  <c r="R173" i="7"/>
  <c r="R170" i="14" s="1"/>
  <c r="Q174" i="7"/>
  <c r="Q171" i="14" s="1"/>
  <c r="R174" i="7"/>
  <c r="R171" i="14" s="1"/>
  <c r="Q179" i="14"/>
  <c r="R179" i="14"/>
  <c r="Q180" i="14"/>
  <c r="R180" i="14"/>
  <c r="Q184" i="7"/>
  <c r="Q181" i="14" s="1"/>
  <c r="R184" i="7"/>
  <c r="R181" i="14" s="1"/>
  <c r="Q185" i="7"/>
  <c r="Q182" i="14" s="1"/>
  <c r="R185" i="7"/>
  <c r="R182" i="14" s="1"/>
  <c r="Q186" i="7"/>
  <c r="Q183" i="14" s="1"/>
  <c r="R186" i="7"/>
  <c r="R183" i="14" s="1"/>
  <c r="Q187" i="7"/>
  <c r="Q184" i="14" s="1"/>
  <c r="R187" i="7"/>
  <c r="R184" i="14" s="1"/>
  <c r="Q188" i="7"/>
  <c r="Q185" i="14" s="1"/>
  <c r="R188" i="7"/>
  <c r="R185" i="14" s="1"/>
  <c r="Q190" i="7"/>
  <c r="Q187" i="14" s="1"/>
  <c r="R190" i="7"/>
  <c r="R187" i="14" s="1"/>
  <c r="Q192" i="7"/>
  <c r="Q189" i="14" s="1"/>
  <c r="R192" i="7"/>
  <c r="R189" i="14" s="1"/>
  <c r="Q194" i="7"/>
  <c r="Q191" i="14" s="1"/>
  <c r="R194" i="7"/>
  <c r="R191" i="14" s="1"/>
  <c r="Q196" i="7"/>
  <c r="Q193" i="14" s="1"/>
  <c r="R196" i="7"/>
  <c r="R193" i="14" s="1"/>
  <c r="Q198" i="7"/>
  <c r="Q195" i="14" s="1"/>
  <c r="R198" i="7"/>
  <c r="R195" i="14" s="1"/>
  <c r="Q200" i="7"/>
  <c r="Q197" i="14" s="1"/>
  <c r="R200" i="7"/>
  <c r="R197" i="14" s="1"/>
  <c r="Q202" i="7"/>
  <c r="Q199" i="14" s="1"/>
  <c r="R202" i="7"/>
  <c r="R199" i="14" s="1"/>
  <c r="Q204" i="7"/>
  <c r="Q201" i="14" s="1"/>
  <c r="R204" i="7"/>
  <c r="R201" i="14" s="1"/>
  <c r="Q206" i="7"/>
  <c r="Q203" i="14" s="1"/>
  <c r="R206" i="7"/>
  <c r="R203" i="14" s="1"/>
  <c r="Q208" i="7"/>
  <c r="Q205" i="14" s="1"/>
  <c r="R208" i="7"/>
  <c r="R205" i="14" s="1"/>
  <c r="Q210" i="7"/>
  <c r="Q207" i="14" s="1"/>
  <c r="R210" i="7"/>
  <c r="R207" i="14" s="1"/>
  <c r="Q212" i="7"/>
  <c r="Q209" i="14" s="1"/>
  <c r="R212" i="7"/>
  <c r="R209" i="14" s="1"/>
  <c r="Q214" i="7"/>
  <c r="Q211" i="14" s="1"/>
  <c r="R214" i="7"/>
  <c r="R211" i="14" s="1"/>
  <c r="Q215" i="7"/>
  <c r="Q212" i="14" s="1"/>
  <c r="R215" i="7"/>
  <c r="R212" i="14" s="1"/>
  <c r="Q216" i="7"/>
  <c r="Q213" i="14" s="1"/>
  <c r="R216" i="7"/>
  <c r="R213" i="14" s="1"/>
  <c r="Q217" i="7"/>
  <c r="Q214" i="14" s="1"/>
  <c r="R217" i="7"/>
  <c r="R214" i="14" s="1"/>
  <c r="Q218" i="7"/>
  <c r="Q215" i="14" s="1"/>
  <c r="R218" i="7"/>
  <c r="R215" i="14" s="1"/>
  <c r="Q219" i="7"/>
  <c r="Q216" i="14" s="1"/>
  <c r="R219" i="7"/>
  <c r="R216" i="14" s="1"/>
  <c r="Q221" i="7"/>
  <c r="Q218" i="14" s="1"/>
  <c r="R221" i="7"/>
  <c r="R218" i="14" s="1"/>
  <c r="Q223" i="7"/>
  <c r="Q220" i="14" s="1"/>
  <c r="R223" i="7"/>
  <c r="R220" i="14" s="1"/>
  <c r="Q225" i="7"/>
  <c r="Q222" i="14" s="1"/>
  <c r="R225" i="7"/>
  <c r="R222" i="14" s="1"/>
  <c r="Q227" i="7"/>
  <c r="Q224" i="14" s="1"/>
  <c r="R227" i="7"/>
  <c r="R224" i="14" s="1"/>
  <c r="Q229" i="7"/>
  <c r="Q226" i="14" s="1"/>
  <c r="R229" i="7"/>
  <c r="R226" i="14" s="1"/>
  <c r="Q231" i="7"/>
  <c r="Q228" i="14" s="1"/>
  <c r="R231" i="7"/>
  <c r="R228" i="14" s="1"/>
  <c r="Q233" i="7"/>
  <c r="Q230" i="14" s="1"/>
  <c r="R233" i="7"/>
  <c r="R230" i="14" s="1"/>
  <c r="Q235" i="7"/>
  <c r="Q232" i="14" s="1"/>
  <c r="R235" i="7"/>
  <c r="R232" i="14" s="1"/>
  <c r="Q236" i="7"/>
  <c r="Q233" i="14" s="1"/>
  <c r="R236" i="7"/>
  <c r="R233" i="14" s="1"/>
  <c r="Q237" i="7"/>
  <c r="R237" i="7"/>
  <c r="Q238" i="7"/>
  <c r="R238" i="7"/>
  <c r="Q6" i="7"/>
  <c r="Q3" i="14" s="1"/>
  <c r="R6" i="7"/>
  <c r="R3" i="14" s="1"/>
  <c r="A4906" i="28"/>
  <c r="B4906" i="28"/>
  <c r="A4907" i="28"/>
  <c r="B4907" i="28"/>
  <c r="A4908" i="28"/>
  <c r="B4908" i="28"/>
  <c r="A4909" i="28"/>
  <c r="B4909" i="28"/>
  <c r="A4910" i="28"/>
  <c r="B4910" i="28"/>
  <c r="A4911" i="28"/>
  <c r="B4911" i="28"/>
  <c r="A4912" i="28"/>
  <c r="B4912" i="28"/>
  <c r="A4913" i="28"/>
  <c r="B4913" i="28"/>
  <c r="A4914" i="28"/>
  <c r="B4914" i="28"/>
  <c r="A4915" i="28"/>
  <c r="B4915" i="28"/>
  <c r="A4916" i="28"/>
  <c r="B4916" i="28"/>
  <c r="A4917" i="28"/>
  <c r="B4917" i="28"/>
  <c r="A4918" i="28"/>
  <c r="B4918" i="28"/>
  <c r="A4919" i="28"/>
  <c r="B4919" i="28"/>
  <c r="A4920" i="28"/>
  <c r="B4920" i="28"/>
  <c r="A4921" i="28"/>
  <c r="B4921" i="28"/>
  <c r="A4922" i="28"/>
  <c r="B4922" i="28"/>
  <c r="A4923" i="28"/>
  <c r="B4923" i="28"/>
  <c r="A4924" i="28"/>
  <c r="B4924" i="28"/>
  <c r="A4925" i="28"/>
  <c r="B4925" i="28"/>
  <c r="A4926" i="28"/>
  <c r="B4926" i="28"/>
  <c r="A4927" i="28"/>
  <c r="B4927" i="28"/>
  <c r="A4928" i="28"/>
  <c r="B4928" i="28"/>
  <c r="A4929" i="28"/>
  <c r="B4929" i="28"/>
  <c r="A4930" i="28"/>
  <c r="B4930" i="28"/>
  <c r="A4931" i="28"/>
  <c r="B4931" i="28"/>
  <c r="A4932" i="28"/>
  <c r="B4932" i="28"/>
  <c r="A4933" i="28"/>
  <c r="B4933" i="28"/>
  <c r="A4934" i="28"/>
  <c r="B4934" i="28"/>
  <c r="A4935" i="28"/>
  <c r="B4935" i="28"/>
  <c r="A4936" i="28"/>
  <c r="B4936" i="28"/>
  <c r="A4937" i="28"/>
  <c r="B4937" i="28"/>
  <c r="A4938" i="28"/>
  <c r="B4938" i="28"/>
  <c r="A4939" i="28"/>
  <c r="B4939" i="28"/>
  <c r="A4940" i="28"/>
  <c r="B4940" i="28"/>
  <c r="A4941" i="28"/>
  <c r="B4941" i="28"/>
  <c r="A4942" i="28"/>
  <c r="B4942" i="28"/>
  <c r="A4943" i="28"/>
  <c r="B4943" i="28"/>
  <c r="A4944" i="28"/>
  <c r="B4944" i="28"/>
  <c r="A4945" i="28"/>
  <c r="B4945" i="28"/>
  <c r="A4946" i="28"/>
  <c r="B4946" i="28"/>
  <c r="A4947" i="28"/>
  <c r="B4947" i="28"/>
  <c r="A4948" i="28"/>
  <c r="B4948" i="28"/>
  <c r="A4949" i="28"/>
  <c r="B4949" i="28"/>
  <c r="A4950" i="28"/>
  <c r="B4950" i="28"/>
  <c r="A4951" i="28"/>
  <c r="B4951" i="28"/>
  <c r="A4952" i="28"/>
  <c r="B4952" i="28"/>
  <c r="A4953" i="28"/>
  <c r="B4953" i="28"/>
  <c r="A4954" i="28"/>
  <c r="B4954" i="28"/>
  <c r="A4955" i="28"/>
  <c r="B4955" i="28"/>
  <c r="A4956" i="28"/>
  <c r="B4956" i="28"/>
  <c r="A4957" i="28"/>
  <c r="B4957" i="28"/>
  <c r="A4958" i="28"/>
  <c r="B4958" i="28"/>
  <c r="A4959" i="28"/>
  <c r="B4959" i="28"/>
  <c r="A4960" i="28"/>
  <c r="B4960" i="28"/>
  <c r="A4961" i="28"/>
  <c r="B4961" i="28"/>
  <c r="A4962" i="28"/>
  <c r="B4962" i="28"/>
  <c r="A4963" i="28"/>
  <c r="B4963" i="28"/>
  <c r="A4964" i="28"/>
  <c r="B4964" i="28"/>
  <c r="A4965" i="28"/>
  <c r="B4965" i="28"/>
  <c r="A4966" i="28"/>
  <c r="B4966" i="28"/>
  <c r="A4967" i="28"/>
  <c r="B4967" i="28"/>
  <c r="A4968" i="28"/>
  <c r="B4968" i="28"/>
  <c r="A4969" i="28"/>
  <c r="B4969" i="28"/>
  <c r="A4970" i="28"/>
  <c r="B4970" i="28"/>
  <c r="A4971" i="28"/>
  <c r="B4971" i="28"/>
  <c r="A4972" i="28"/>
  <c r="B4972" i="28"/>
  <c r="A4973" i="28"/>
  <c r="B4973" i="28"/>
  <c r="A4974" i="28"/>
  <c r="B4974" i="28"/>
  <c r="A4975" i="28"/>
  <c r="B4975" i="28"/>
  <c r="A4976" i="28"/>
  <c r="B4976" i="28"/>
  <c r="A4977" i="28"/>
  <c r="B4977" i="28"/>
  <c r="A4978" i="28"/>
  <c r="B4978" i="28"/>
  <c r="A4979" i="28"/>
  <c r="B4979" i="28"/>
  <c r="A4980" i="28"/>
  <c r="B4980" i="28"/>
  <c r="A4981" i="28"/>
  <c r="B4981" i="28"/>
  <c r="A4982" i="28"/>
  <c r="B4982" i="28"/>
  <c r="A4983" i="28"/>
  <c r="B4983" i="28"/>
  <c r="A4984" i="28"/>
  <c r="B4984" i="28"/>
  <c r="A4985" i="28"/>
  <c r="B4985" i="28"/>
  <c r="A4986" i="28"/>
  <c r="B4986" i="28"/>
  <c r="A4987" i="28"/>
  <c r="B4987" i="28"/>
  <c r="A4988" i="28"/>
  <c r="B4988" i="28"/>
  <c r="A4989" i="28"/>
  <c r="B4989" i="28"/>
  <c r="A4990" i="28"/>
  <c r="B4990" i="28"/>
  <c r="A4991" i="28"/>
  <c r="B4991" i="28"/>
  <c r="A4992" i="28"/>
  <c r="B4992" i="28"/>
  <c r="A4993" i="28"/>
  <c r="B4993" i="28"/>
  <c r="A4994" i="28"/>
  <c r="B4994" i="28"/>
  <c r="A4995" i="28"/>
  <c r="B4995" i="28"/>
  <c r="A4996" i="28"/>
  <c r="B4996" i="28"/>
  <c r="A4997" i="28"/>
  <c r="B4997" i="28"/>
  <c r="A4998" i="28"/>
  <c r="B4998" i="28"/>
  <c r="A4999" i="28"/>
  <c r="B4999" i="28"/>
  <c r="A5000" i="28"/>
  <c r="B5000" i="28"/>
  <c r="A5001" i="28"/>
  <c r="B5001" i="28"/>
  <c r="A5002" i="28"/>
  <c r="B5002" i="28"/>
  <c r="A5003" i="28"/>
  <c r="B5003" i="28"/>
  <c r="A5004" i="28"/>
  <c r="B5004" i="28"/>
  <c r="A5005" i="28"/>
  <c r="B5005" i="28"/>
  <c r="A5006" i="28"/>
  <c r="B5006" i="28"/>
  <c r="A5007" i="28"/>
  <c r="B5007" i="28"/>
  <c r="A5008" i="28"/>
  <c r="B5008" i="28"/>
  <c r="A5009" i="28"/>
  <c r="B5009" i="28"/>
  <c r="A5010" i="28"/>
  <c r="B5010" i="28"/>
  <c r="A5011" i="28"/>
  <c r="B5011" i="28"/>
  <c r="A5012" i="28"/>
  <c r="B5012" i="28"/>
  <c r="A5013" i="28"/>
  <c r="B5013" i="28"/>
  <c r="A5014" i="28"/>
  <c r="B5014" i="28"/>
  <c r="A5015" i="28"/>
  <c r="B5015" i="28"/>
  <c r="A5016" i="28"/>
  <c r="B5016" i="28"/>
  <c r="A5017" i="28"/>
  <c r="B5017" i="28"/>
  <c r="A5018" i="28"/>
  <c r="B5018" i="28"/>
  <c r="A5019" i="28"/>
  <c r="B5019" i="28"/>
  <c r="A5020" i="28"/>
  <c r="B5020" i="28"/>
  <c r="A5021" i="28"/>
  <c r="B5021" i="28"/>
  <c r="A5022" i="28"/>
  <c r="B5022" i="28"/>
  <c r="A5023" i="28"/>
  <c r="B5023" i="28"/>
  <c r="A5024" i="28"/>
  <c r="B5024" i="28"/>
  <c r="A5025" i="28"/>
  <c r="B5025" i="28"/>
  <c r="A5026" i="28"/>
  <c r="B5026" i="28"/>
  <c r="A5027" i="28"/>
  <c r="B5027" i="28"/>
  <c r="A5028" i="28"/>
  <c r="B5028" i="28"/>
  <c r="A5029" i="28"/>
  <c r="B5029" i="28"/>
  <c r="A5030" i="28"/>
  <c r="B5030" i="28"/>
  <c r="A5031" i="28"/>
  <c r="B5031" i="28"/>
  <c r="A5032" i="28"/>
  <c r="B5032" i="28"/>
  <c r="A5033" i="28"/>
  <c r="B5033" i="28"/>
  <c r="A5034" i="28"/>
  <c r="B5034" i="28"/>
  <c r="A5035" i="28"/>
  <c r="B5035" i="28"/>
  <c r="A5036" i="28"/>
  <c r="B5036" i="28"/>
  <c r="A5037" i="28"/>
  <c r="B5037" i="28"/>
  <c r="A5038" i="28"/>
  <c r="B5038" i="28"/>
  <c r="A5039" i="28"/>
  <c r="B5039" i="28"/>
  <c r="A5040" i="28"/>
  <c r="B5040" i="28"/>
  <c r="A5041" i="28"/>
  <c r="B5041" i="28"/>
  <c r="A5042" i="28"/>
  <c r="B5042" i="28"/>
  <c r="A5043" i="28"/>
  <c r="B5043" i="28"/>
  <c r="A5044" i="28"/>
  <c r="B5044" i="28"/>
  <c r="A5045" i="28"/>
  <c r="B5045" i="28"/>
  <c r="A5046" i="28"/>
  <c r="B5046" i="28"/>
  <c r="A5047" i="28"/>
  <c r="B5047" i="28"/>
  <c r="A5048" i="28"/>
  <c r="B5048" i="28"/>
  <c r="A5049" i="28"/>
  <c r="B5049" i="28"/>
  <c r="A5050" i="28"/>
  <c r="B5050" i="28"/>
  <c r="A5051" i="28"/>
  <c r="B5051" i="28"/>
  <c r="A5052" i="28"/>
  <c r="B5052" i="28"/>
  <c r="A5053" i="28"/>
  <c r="B5053" i="28"/>
  <c r="A5054" i="28"/>
  <c r="B5054" i="28"/>
  <c r="A5055" i="28"/>
  <c r="B5055" i="28"/>
  <c r="A5056" i="28"/>
  <c r="B5056" i="28"/>
  <c r="A5057" i="28"/>
  <c r="B5057" i="28"/>
  <c r="A5058" i="28"/>
  <c r="B5058" i="28"/>
  <c r="A5059" i="28"/>
  <c r="B5059" i="28"/>
  <c r="A5060" i="28"/>
  <c r="B5060" i="28"/>
  <c r="A5061" i="28"/>
  <c r="B5061" i="28"/>
  <c r="A5062" i="28"/>
  <c r="B5062" i="28"/>
  <c r="A5063" i="28"/>
  <c r="B5063" i="28"/>
  <c r="A5064" i="28"/>
  <c r="B5064" i="28"/>
  <c r="A4747" i="28"/>
  <c r="B4747" i="28"/>
  <c r="A4748" i="28"/>
  <c r="B4748" i="28"/>
  <c r="A4749" i="28"/>
  <c r="B4749" i="28"/>
  <c r="A4750" i="28"/>
  <c r="B4750" i="28"/>
  <c r="A4751" i="28"/>
  <c r="B4751" i="28"/>
  <c r="A4752" i="28"/>
  <c r="B4752" i="28"/>
  <c r="A4753" i="28"/>
  <c r="B4753" i="28"/>
  <c r="A4754" i="28"/>
  <c r="B4754" i="28"/>
  <c r="A4755" i="28"/>
  <c r="B4755" i="28"/>
  <c r="A4756" i="28"/>
  <c r="B4756" i="28"/>
  <c r="A4757" i="28"/>
  <c r="B4757" i="28"/>
  <c r="A4758" i="28"/>
  <c r="B4758" i="28"/>
  <c r="A4759" i="28"/>
  <c r="B4759" i="28"/>
  <c r="A4760" i="28"/>
  <c r="B4760" i="28"/>
  <c r="A4761" i="28"/>
  <c r="B4761" i="28"/>
  <c r="A4762" i="28"/>
  <c r="B4762" i="28"/>
  <c r="A4763" i="28"/>
  <c r="B4763" i="28"/>
  <c r="A4764" i="28"/>
  <c r="B4764" i="28"/>
  <c r="A4765" i="28"/>
  <c r="B4765" i="28"/>
  <c r="A4766" i="28"/>
  <c r="B4766" i="28"/>
  <c r="A4767" i="28"/>
  <c r="B4767" i="28"/>
  <c r="A4768" i="28"/>
  <c r="B4768" i="28"/>
  <c r="A4769" i="28"/>
  <c r="B4769" i="28"/>
  <c r="A4770" i="28"/>
  <c r="B4770" i="28"/>
  <c r="A4771" i="28"/>
  <c r="B4771" i="28"/>
  <c r="A4772" i="28"/>
  <c r="B4772" i="28"/>
  <c r="A4773" i="28"/>
  <c r="B4773" i="28"/>
  <c r="A4774" i="28"/>
  <c r="B4774" i="28"/>
  <c r="A4775" i="28"/>
  <c r="B4775" i="28"/>
  <c r="A4776" i="28"/>
  <c r="B4776" i="28"/>
  <c r="A4777" i="28"/>
  <c r="B4777" i="28"/>
  <c r="A4778" i="28"/>
  <c r="B4778" i="28"/>
  <c r="A4779" i="28"/>
  <c r="B4779" i="28"/>
  <c r="A4780" i="28"/>
  <c r="B4780" i="28"/>
  <c r="A4781" i="28"/>
  <c r="B4781" i="28"/>
  <c r="A4782" i="28"/>
  <c r="B4782" i="28"/>
  <c r="A4783" i="28"/>
  <c r="B4783" i="28"/>
  <c r="A4784" i="28"/>
  <c r="B4784" i="28"/>
  <c r="A4785" i="28"/>
  <c r="B4785" i="28"/>
  <c r="A4786" i="28"/>
  <c r="B4786" i="28"/>
  <c r="A4787" i="28"/>
  <c r="B4787" i="28"/>
  <c r="A4788" i="28"/>
  <c r="B4788" i="28"/>
  <c r="A4789" i="28"/>
  <c r="B4789" i="28"/>
  <c r="A4790" i="28"/>
  <c r="B4790" i="28"/>
  <c r="A4791" i="28"/>
  <c r="B4791" i="28"/>
  <c r="A4792" i="28"/>
  <c r="B4792" i="28"/>
  <c r="A4793" i="28"/>
  <c r="B4793" i="28"/>
  <c r="A4794" i="28"/>
  <c r="B4794" i="28"/>
  <c r="A4795" i="28"/>
  <c r="B4795" i="28"/>
  <c r="A4796" i="28"/>
  <c r="B4796" i="28"/>
  <c r="A4797" i="28"/>
  <c r="B4797" i="28"/>
  <c r="A4798" i="28"/>
  <c r="B4798" i="28"/>
  <c r="A4799" i="28"/>
  <c r="B4799" i="28"/>
  <c r="A4800" i="28"/>
  <c r="B4800" i="28"/>
  <c r="A4801" i="28"/>
  <c r="B4801" i="28"/>
  <c r="A4802" i="28"/>
  <c r="B4802" i="28"/>
  <c r="A4803" i="28"/>
  <c r="B4803" i="28"/>
  <c r="A4804" i="28"/>
  <c r="B4804" i="28"/>
  <c r="A4805" i="28"/>
  <c r="B4805" i="28"/>
  <c r="A4806" i="28"/>
  <c r="B4806" i="28"/>
  <c r="A4807" i="28"/>
  <c r="B4807" i="28"/>
  <c r="A4808" i="28"/>
  <c r="B4808" i="28"/>
  <c r="A4809" i="28"/>
  <c r="B4809" i="28"/>
  <c r="A4810" i="28"/>
  <c r="B4810" i="28"/>
  <c r="A4811" i="28"/>
  <c r="B4811" i="28"/>
  <c r="A4812" i="28"/>
  <c r="B4812" i="28"/>
  <c r="A4813" i="28"/>
  <c r="B4813" i="28"/>
  <c r="A4814" i="28"/>
  <c r="B4814" i="28"/>
  <c r="A4815" i="28"/>
  <c r="B4815" i="28"/>
  <c r="A4816" i="28"/>
  <c r="B4816" i="28"/>
  <c r="A4817" i="28"/>
  <c r="B4817" i="28"/>
  <c r="A4818" i="28"/>
  <c r="B4818" i="28"/>
  <c r="A4819" i="28"/>
  <c r="B4819" i="28"/>
  <c r="A4820" i="28"/>
  <c r="B4820" i="28"/>
  <c r="A4821" i="28"/>
  <c r="B4821" i="28"/>
  <c r="A4822" i="28"/>
  <c r="B4822" i="28"/>
  <c r="A4823" i="28"/>
  <c r="B4823" i="28"/>
  <c r="A4824" i="28"/>
  <c r="B4824" i="28"/>
  <c r="A4825" i="28"/>
  <c r="B4825" i="28"/>
  <c r="A4826" i="28"/>
  <c r="B4826" i="28"/>
  <c r="A4827" i="28"/>
  <c r="B4827" i="28"/>
  <c r="A4828" i="28"/>
  <c r="B4828" i="28"/>
  <c r="A4829" i="28"/>
  <c r="B4829" i="28"/>
  <c r="A4830" i="28"/>
  <c r="B4830" i="28"/>
  <c r="A4831" i="28"/>
  <c r="B4831" i="28"/>
  <c r="A4832" i="28"/>
  <c r="B4832" i="28"/>
  <c r="A4833" i="28"/>
  <c r="B4833" i="28"/>
  <c r="A4834" i="28"/>
  <c r="B4834" i="28"/>
  <c r="A4835" i="28"/>
  <c r="B4835" i="28"/>
  <c r="A4836" i="28"/>
  <c r="B4836" i="28"/>
  <c r="A4837" i="28"/>
  <c r="B4837" i="28"/>
  <c r="A4838" i="28"/>
  <c r="B4838" i="28"/>
  <c r="A4839" i="28"/>
  <c r="B4839" i="28"/>
  <c r="A4840" i="28"/>
  <c r="B4840" i="28"/>
  <c r="A4841" i="28"/>
  <c r="B4841" i="28"/>
  <c r="A4842" i="28"/>
  <c r="B4842" i="28"/>
  <c r="A4843" i="28"/>
  <c r="B4843" i="28"/>
  <c r="A4844" i="28"/>
  <c r="B4844" i="28"/>
  <c r="A4845" i="28"/>
  <c r="B4845" i="28"/>
  <c r="A4846" i="28"/>
  <c r="B4846" i="28"/>
  <c r="A4847" i="28"/>
  <c r="B4847" i="28"/>
  <c r="A4848" i="28"/>
  <c r="B4848" i="28"/>
  <c r="A4849" i="28"/>
  <c r="B4849" i="28"/>
  <c r="A4850" i="28"/>
  <c r="B4850" i="28"/>
  <c r="A4851" i="28"/>
  <c r="B4851" i="28"/>
  <c r="A4852" i="28"/>
  <c r="B4852" i="28"/>
  <c r="A4853" i="28"/>
  <c r="B4853" i="28"/>
  <c r="A4854" i="28"/>
  <c r="B4854" i="28"/>
  <c r="A4855" i="28"/>
  <c r="B4855" i="28"/>
  <c r="A4856" i="28"/>
  <c r="B4856" i="28"/>
  <c r="A4857" i="28"/>
  <c r="B4857" i="28"/>
  <c r="A4858" i="28"/>
  <c r="B4858" i="28"/>
  <c r="A4859" i="28"/>
  <c r="B4859" i="28"/>
  <c r="A4860" i="28"/>
  <c r="B4860" i="28"/>
  <c r="A4861" i="28"/>
  <c r="B4861" i="28"/>
  <c r="A4862" i="28"/>
  <c r="B4862" i="28"/>
  <c r="A4863" i="28"/>
  <c r="B4863" i="28"/>
  <c r="A4864" i="28"/>
  <c r="B4864" i="28"/>
  <c r="A4865" i="28"/>
  <c r="B4865" i="28"/>
  <c r="A4866" i="28"/>
  <c r="B4866" i="28"/>
  <c r="A4867" i="28"/>
  <c r="B4867" i="28"/>
  <c r="A4868" i="28"/>
  <c r="B4868" i="28"/>
  <c r="A4869" i="28"/>
  <c r="B4869" i="28"/>
  <c r="A4870" i="28"/>
  <c r="B4870" i="28"/>
  <c r="A4871" i="28"/>
  <c r="B4871" i="28"/>
  <c r="A4872" i="28"/>
  <c r="B4872" i="28"/>
  <c r="A4873" i="28"/>
  <c r="B4873" i="28"/>
  <c r="A4874" i="28"/>
  <c r="B4874" i="28"/>
  <c r="A4875" i="28"/>
  <c r="B4875" i="28"/>
  <c r="A4876" i="28"/>
  <c r="B4876" i="28"/>
  <c r="A4877" i="28"/>
  <c r="B4877" i="28"/>
  <c r="A4878" i="28"/>
  <c r="B4878" i="28"/>
  <c r="A4879" i="28"/>
  <c r="B4879" i="28"/>
  <c r="A4880" i="28"/>
  <c r="B4880" i="28"/>
  <c r="A4881" i="28"/>
  <c r="B4881" i="28"/>
  <c r="A4882" i="28"/>
  <c r="B4882" i="28"/>
  <c r="A4883" i="28"/>
  <c r="B4883" i="28"/>
  <c r="A4884" i="28"/>
  <c r="B4884" i="28"/>
  <c r="A4885" i="28"/>
  <c r="B4885" i="28"/>
  <c r="A4886" i="28"/>
  <c r="B4886" i="28"/>
  <c r="A4887" i="28"/>
  <c r="B4887" i="28"/>
  <c r="A4888" i="28"/>
  <c r="B4888" i="28"/>
  <c r="A4889" i="28"/>
  <c r="B4889" i="28"/>
  <c r="A4890" i="28"/>
  <c r="B4890" i="28"/>
  <c r="A4891" i="28"/>
  <c r="B4891" i="28"/>
  <c r="A4892" i="28"/>
  <c r="B4892" i="28"/>
  <c r="A4893" i="28"/>
  <c r="B4893" i="28"/>
  <c r="A4894" i="28"/>
  <c r="B4894" i="28"/>
  <c r="A4895" i="28"/>
  <c r="B4895" i="28"/>
  <c r="A4896" i="28"/>
  <c r="B4896" i="28"/>
  <c r="A4897" i="28"/>
  <c r="B4897" i="28"/>
  <c r="A4898" i="28"/>
  <c r="B4898" i="28"/>
  <c r="A4899" i="28"/>
  <c r="B4899" i="28"/>
  <c r="A4900" i="28"/>
  <c r="B4900" i="28"/>
  <c r="A4901" i="28"/>
  <c r="B4901" i="28"/>
  <c r="A4902" i="28"/>
  <c r="B4902" i="28"/>
  <c r="A4903" i="28"/>
  <c r="B4903" i="28"/>
  <c r="A4904" i="28"/>
  <c r="B4904" i="28"/>
  <c r="A4905" i="28"/>
  <c r="B4905" i="28"/>
  <c r="S49" i="14" l="1"/>
  <c r="AF137" i="5"/>
  <c r="BF25" i="5"/>
  <c r="BE25" i="5"/>
  <c r="BE22" i="5"/>
  <c r="BE23" i="5"/>
  <c r="BE24" i="5"/>
  <c r="BE28" i="5"/>
  <c r="BE29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4" i="5"/>
  <c r="BE45" i="5"/>
  <c r="BE46" i="5"/>
  <c r="BE47" i="5"/>
  <c r="BE48" i="5"/>
  <c r="BE50" i="5"/>
  <c r="BE52" i="5"/>
  <c r="BE54" i="5"/>
  <c r="BE56" i="5"/>
  <c r="BE57" i="5"/>
  <c r="BE58" i="5"/>
  <c r="BE59" i="5"/>
  <c r="BE60" i="5"/>
  <c r="BE61" i="5"/>
  <c r="BE62" i="5"/>
  <c r="BE63" i="5"/>
  <c r="BE64" i="5"/>
  <c r="BE65" i="5"/>
  <c r="BE66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14" i="5"/>
  <c r="BE115" i="5"/>
  <c r="BE116" i="5"/>
  <c r="BE117" i="5"/>
  <c r="BE118" i="5"/>
  <c r="BE119" i="5"/>
  <c r="BE120" i="5"/>
  <c r="BE121" i="5"/>
  <c r="BE122" i="5"/>
  <c r="BE123" i="5"/>
  <c r="BE125" i="5"/>
  <c r="BE126" i="5"/>
  <c r="BE128" i="5"/>
  <c r="BE130" i="5"/>
  <c r="BE131" i="5"/>
  <c r="BE132" i="5"/>
  <c r="BE133" i="5"/>
  <c r="BE134" i="5"/>
  <c r="BE136" i="5"/>
  <c r="BE138" i="5"/>
  <c r="BE140" i="5"/>
  <c r="BE142" i="5"/>
  <c r="BE144" i="5"/>
  <c r="BE146" i="5"/>
  <c r="BE148" i="5"/>
  <c r="BE150" i="5"/>
  <c r="BE152" i="5"/>
  <c r="BE154" i="5"/>
  <c r="BE156" i="5"/>
  <c r="BE158" i="5"/>
  <c r="BE160" i="5"/>
  <c r="BE162" i="5"/>
  <c r="BE164" i="5"/>
  <c r="BE166" i="5"/>
  <c r="BE168" i="5"/>
  <c r="BE170" i="5"/>
  <c r="BE172" i="5"/>
  <c r="BE174" i="5"/>
  <c r="BE177" i="5"/>
  <c r="BE178" i="5"/>
  <c r="BE179" i="5"/>
  <c r="BE180" i="5"/>
  <c r="BE182" i="5"/>
  <c r="BE183" i="5"/>
  <c r="BE184" i="5"/>
  <c r="BE185" i="5"/>
  <c r="BE186" i="5"/>
  <c r="BE187" i="5"/>
  <c r="BE188" i="5"/>
  <c r="BE189" i="5"/>
  <c r="BE190" i="5"/>
  <c r="BE192" i="5"/>
  <c r="BE198" i="5"/>
  <c r="BE199" i="5"/>
  <c r="BE200" i="5"/>
  <c r="BE201" i="5"/>
  <c r="BE202" i="5"/>
  <c r="BE203" i="5"/>
  <c r="BE205" i="5"/>
  <c r="BE207" i="5"/>
  <c r="BE209" i="5"/>
  <c r="BE211" i="5"/>
  <c r="BE213" i="5"/>
  <c r="BE215" i="5"/>
  <c r="BE217" i="5"/>
  <c r="BE219" i="5"/>
  <c r="BE221" i="5"/>
  <c r="BE223" i="5"/>
  <c r="BE225" i="5"/>
  <c r="BE227" i="5"/>
  <c r="BE230" i="5"/>
  <c r="BE231" i="5"/>
  <c r="BE232" i="5"/>
  <c r="BE234" i="5"/>
  <c r="BE236" i="5"/>
  <c r="BE238" i="5"/>
  <c r="BE240" i="5"/>
  <c r="BE242" i="5"/>
  <c r="BE244" i="5"/>
  <c r="BE246" i="5"/>
  <c r="BE248" i="5"/>
  <c r="BE251" i="5"/>
  <c r="BE252" i="5"/>
  <c r="BE253" i="5"/>
  <c r="BE21" i="5"/>
  <c r="BF22" i="5"/>
  <c r="BF23" i="5"/>
  <c r="BF24" i="5"/>
  <c r="BF28" i="5"/>
  <c r="BF29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4" i="5"/>
  <c r="BF45" i="5"/>
  <c r="BF46" i="5"/>
  <c r="BF47" i="5"/>
  <c r="BF48" i="5"/>
  <c r="BF50" i="5"/>
  <c r="BF52" i="5"/>
  <c r="BF54" i="5"/>
  <c r="BF56" i="5"/>
  <c r="BF57" i="5"/>
  <c r="BF58" i="5"/>
  <c r="BF59" i="5"/>
  <c r="BF60" i="5"/>
  <c r="BF61" i="5"/>
  <c r="BF62" i="5"/>
  <c r="BF63" i="5"/>
  <c r="BF64" i="5"/>
  <c r="BF65" i="5"/>
  <c r="BF66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14" i="5"/>
  <c r="BF115" i="5"/>
  <c r="BF116" i="5"/>
  <c r="BF117" i="5"/>
  <c r="BF118" i="5"/>
  <c r="BF119" i="5"/>
  <c r="BF120" i="5"/>
  <c r="BF121" i="5"/>
  <c r="BF122" i="5"/>
  <c r="BF123" i="5"/>
  <c r="BF125" i="5"/>
  <c r="BF126" i="5"/>
  <c r="BF128" i="5"/>
  <c r="BF130" i="5"/>
  <c r="BF131" i="5"/>
  <c r="BF132" i="5"/>
  <c r="BF133" i="5"/>
  <c r="BF134" i="5"/>
  <c r="BF136" i="5"/>
  <c r="BF138" i="5"/>
  <c r="BF140" i="5"/>
  <c r="BF142" i="5"/>
  <c r="BF144" i="5"/>
  <c r="BF146" i="5"/>
  <c r="BF148" i="5"/>
  <c r="BF150" i="5"/>
  <c r="BF152" i="5"/>
  <c r="BF154" i="5"/>
  <c r="BF156" i="5"/>
  <c r="BF158" i="5"/>
  <c r="BF160" i="5"/>
  <c r="BF162" i="5"/>
  <c r="BF164" i="5"/>
  <c r="BF166" i="5"/>
  <c r="BF168" i="5"/>
  <c r="BF170" i="5"/>
  <c r="BF172" i="5"/>
  <c r="BF174" i="5"/>
  <c r="BF177" i="5"/>
  <c r="BF178" i="5"/>
  <c r="BF179" i="5"/>
  <c r="BF180" i="5"/>
  <c r="BF182" i="5"/>
  <c r="BF183" i="5"/>
  <c r="BF184" i="5"/>
  <c r="BF185" i="5"/>
  <c r="BF186" i="5"/>
  <c r="BF187" i="5"/>
  <c r="BF188" i="5"/>
  <c r="BF189" i="5"/>
  <c r="BF190" i="5"/>
  <c r="BF192" i="5"/>
  <c r="BF198" i="5"/>
  <c r="BF199" i="5"/>
  <c r="BF200" i="5"/>
  <c r="BF201" i="5"/>
  <c r="BF202" i="5"/>
  <c r="BF203" i="5"/>
  <c r="BF205" i="5"/>
  <c r="BF207" i="5"/>
  <c r="BF209" i="5"/>
  <c r="BF211" i="5"/>
  <c r="BF213" i="5"/>
  <c r="BF215" i="5"/>
  <c r="BF217" i="5"/>
  <c r="BF219" i="5"/>
  <c r="BF221" i="5"/>
  <c r="BF223" i="5"/>
  <c r="BF225" i="5"/>
  <c r="BF227" i="5"/>
  <c r="BF230" i="5"/>
  <c r="BF231" i="5"/>
  <c r="BF232" i="5"/>
  <c r="BF234" i="5"/>
  <c r="BF236" i="5"/>
  <c r="BF238" i="5"/>
  <c r="BF240" i="5"/>
  <c r="BF242" i="5"/>
  <c r="BF244" i="5"/>
  <c r="BF246" i="5"/>
  <c r="BF248" i="5"/>
  <c r="BF251" i="5"/>
  <c r="BF252" i="5"/>
  <c r="BF253" i="5"/>
  <c r="BF21" i="5"/>
  <c r="AQ21" i="5"/>
  <c r="AR21" i="5"/>
  <c r="AS21" i="5"/>
  <c r="AT21" i="5"/>
  <c r="AU21" i="5"/>
  <c r="AV21" i="5"/>
  <c r="AX21" i="5"/>
  <c r="AY21" i="5"/>
  <c r="AZ21" i="5"/>
  <c r="BA21" i="5"/>
  <c r="BB21" i="5"/>
  <c r="BC21" i="5"/>
  <c r="BD21" i="5"/>
  <c r="AO22" i="5"/>
  <c r="AQ22" i="5"/>
  <c r="AR22" i="5"/>
  <c r="AS22" i="5"/>
  <c r="AT22" i="5"/>
  <c r="AU22" i="5"/>
  <c r="AV22" i="5"/>
  <c r="AX22" i="5"/>
  <c r="AY22" i="5"/>
  <c r="AZ22" i="5"/>
  <c r="BA22" i="5"/>
  <c r="BB22" i="5"/>
  <c r="BC22" i="5"/>
  <c r="BD22" i="5"/>
  <c r="AO23" i="5"/>
  <c r="AQ23" i="5"/>
  <c r="AR23" i="5"/>
  <c r="AS23" i="5"/>
  <c r="AT23" i="5"/>
  <c r="AU23" i="5"/>
  <c r="AV23" i="5"/>
  <c r="AX23" i="5"/>
  <c r="AY23" i="5"/>
  <c r="AZ23" i="5"/>
  <c r="BA23" i="5"/>
  <c r="BB23" i="5"/>
  <c r="BC23" i="5"/>
  <c r="BD23" i="5"/>
  <c r="AO24" i="5"/>
  <c r="AQ24" i="5"/>
  <c r="AR24" i="5"/>
  <c r="AS24" i="5"/>
  <c r="AT24" i="5"/>
  <c r="AU24" i="5"/>
  <c r="AV24" i="5"/>
  <c r="AX24" i="5"/>
  <c r="AY24" i="5"/>
  <c r="AZ24" i="5"/>
  <c r="BA24" i="5"/>
  <c r="BB24" i="5"/>
  <c r="BC24" i="5"/>
  <c r="BD24" i="5"/>
  <c r="AO25" i="5"/>
  <c r="AQ25" i="5"/>
  <c r="AR25" i="5"/>
  <c r="AS25" i="5"/>
  <c r="AT25" i="5"/>
  <c r="AU25" i="5"/>
  <c r="AV25" i="5"/>
  <c r="AX25" i="5"/>
  <c r="AY25" i="5"/>
  <c r="AZ25" i="5"/>
  <c r="BA25" i="5"/>
  <c r="BB25" i="5"/>
  <c r="BC25" i="5"/>
  <c r="BD25" i="5"/>
  <c r="AO26" i="5"/>
  <c r="AQ26" i="5"/>
  <c r="AR26" i="5"/>
  <c r="AS26" i="5"/>
  <c r="AT26" i="5"/>
  <c r="AU26" i="5"/>
  <c r="AV26" i="5"/>
  <c r="AX26" i="5"/>
  <c r="AY26" i="5"/>
  <c r="AZ26" i="5"/>
  <c r="BA26" i="5"/>
  <c r="BB26" i="5"/>
  <c r="BC26" i="5"/>
  <c r="BD26" i="5"/>
  <c r="AO27" i="5"/>
  <c r="AQ27" i="5"/>
  <c r="AR27" i="5"/>
  <c r="AS27" i="5"/>
  <c r="AT27" i="5"/>
  <c r="AU27" i="5"/>
  <c r="AV27" i="5"/>
  <c r="AX27" i="5"/>
  <c r="AY27" i="5"/>
  <c r="AZ27" i="5"/>
  <c r="BA27" i="5"/>
  <c r="BB27" i="5"/>
  <c r="BC27" i="5"/>
  <c r="BD27" i="5"/>
  <c r="AO28" i="5"/>
  <c r="AQ28" i="5"/>
  <c r="AR28" i="5"/>
  <c r="AS28" i="5"/>
  <c r="AT28" i="5"/>
  <c r="AU28" i="5"/>
  <c r="AV28" i="5"/>
  <c r="AX28" i="5"/>
  <c r="AY28" i="5"/>
  <c r="AZ28" i="5"/>
  <c r="BA28" i="5"/>
  <c r="BB28" i="5"/>
  <c r="BC28" i="5"/>
  <c r="BD28" i="5"/>
  <c r="AO29" i="5"/>
  <c r="AQ29" i="5"/>
  <c r="AR29" i="5"/>
  <c r="AS29" i="5"/>
  <c r="AT29" i="5"/>
  <c r="AU29" i="5"/>
  <c r="AV29" i="5"/>
  <c r="AX29" i="5"/>
  <c r="AY29" i="5"/>
  <c r="AZ29" i="5"/>
  <c r="BA29" i="5"/>
  <c r="BB29" i="5"/>
  <c r="BC29" i="5"/>
  <c r="BD29" i="5"/>
  <c r="AO30" i="5"/>
  <c r="AO31" i="5"/>
  <c r="AQ31" i="5"/>
  <c r="AR31" i="5"/>
  <c r="AS31" i="5"/>
  <c r="AT31" i="5"/>
  <c r="AU31" i="5"/>
  <c r="AV31" i="5"/>
  <c r="AX31" i="5"/>
  <c r="AY31" i="5"/>
  <c r="AZ31" i="5"/>
  <c r="BA31" i="5"/>
  <c r="BB31" i="5"/>
  <c r="BC31" i="5"/>
  <c r="BD31" i="5"/>
  <c r="AO32" i="5"/>
  <c r="AQ32" i="5"/>
  <c r="AR32" i="5"/>
  <c r="AS32" i="5"/>
  <c r="AT32" i="5"/>
  <c r="AU32" i="5"/>
  <c r="AV32" i="5"/>
  <c r="AX32" i="5"/>
  <c r="AY32" i="5"/>
  <c r="AZ32" i="5"/>
  <c r="BA32" i="5"/>
  <c r="BB32" i="5"/>
  <c r="BC32" i="5"/>
  <c r="BD32" i="5"/>
  <c r="AO33" i="5"/>
  <c r="AQ33" i="5"/>
  <c r="AR33" i="5"/>
  <c r="AS33" i="5"/>
  <c r="AT33" i="5"/>
  <c r="AU33" i="5"/>
  <c r="AV33" i="5"/>
  <c r="AX33" i="5"/>
  <c r="AY33" i="5"/>
  <c r="AZ33" i="5"/>
  <c r="BA33" i="5"/>
  <c r="BB33" i="5"/>
  <c r="BC33" i="5"/>
  <c r="BD33" i="5"/>
  <c r="AO34" i="5"/>
  <c r="AQ34" i="5"/>
  <c r="AR34" i="5"/>
  <c r="AS34" i="5"/>
  <c r="AT34" i="5"/>
  <c r="AU34" i="5"/>
  <c r="AV34" i="5"/>
  <c r="AX34" i="5"/>
  <c r="AY34" i="5"/>
  <c r="AZ34" i="5"/>
  <c r="BA34" i="5"/>
  <c r="BB34" i="5"/>
  <c r="BC34" i="5"/>
  <c r="BD34" i="5"/>
  <c r="AO35" i="5"/>
  <c r="AQ35" i="5"/>
  <c r="AR35" i="5"/>
  <c r="AS35" i="5"/>
  <c r="AT35" i="5"/>
  <c r="AU35" i="5"/>
  <c r="AV35" i="5"/>
  <c r="AX35" i="5"/>
  <c r="AY35" i="5"/>
  <c r="AZ35" i="5"/>
  <c r="BA35" i="5"/>
  <c r="BB35" i="5"/>
  <c r="BC35" i="5"/>
  <c r="BD35" i="5"/>
  <c r="AO36" i="5"/>
  <c r="AQ36" i="5"/>
  <c r="AR36" i="5"/>
  <c r="AS36" i="5"/>
  <c r="AT36" i="5"/>
  <c r="AU36" i="5"/>
  <c r="AV36" i="5"/>
  <c r="AX36" i="5"/>
  <c r="AY36" i="5"/>
  <c r="AZ36" i="5"/>
  <c r="BA36" i="5"/>
  <c r="BB36" i="5"/>
  <c r="BC36" i="5"/>
  <c r="BD36" i="5"/>
  <c r="AO37" i="5"/>
  <c r="AQ37" i="5"/>
  <c r="AR37" i="5"/>
  <c r="AS37" i="5"/>
  <c r="AT37" i="5"/>
  <c r="AU37" i="5"/>
  <c r="AV37" i="5"/>
  <c r="AX37" i="5"/>
  <c r="AY37" i="5"/>
  <c r="AZ37" i="5"/>
  <c r="BA37" i="5"/>
  <c r="BB37" i="5"/>
  <c r="BC37" i="5"/>
  <c r="BD37" i="5"/>
  <c r="AO38" i="5"/>
  <c r="AQ38" i="5"/>
  <c r="AR38" i="5"/>
  <c r="AS38" i="5"/>
  <c r="AT38" i="5"/>
  <c r="AU38" i="5"/>
  <c r="AV38" i="5"/>
  <c r="AX38" i="5"/>
  <c r="AY38" i="5"/>
  <c r="AZ38" i="5"/>
  <c r="BA38" i="5"/>
  <c r="BB38" i="5"/>
  <c r="BC38" i="5"/>
  <c r="BD38" i="5"/>
  <c r="AO39" i="5"/>
  <c r="AQ39" i="5"/>
  <c r="AR39" i="5"/>
  <c r="AS39" i="5"/>
  <c r="AT39" i="5"/>
  <c r="AU39" i="5"/>
  <c r="AV39" i="5"/>
  <c r="AX39" i="5"/>
  <c r="AY39" i="5"/>
  <c r="AZ39" i="5"/>
  <c r="BA39" i="5"/>
  <c r="BB39" i="5"/>
  <c r="BC39" i="5"/>
  <c r="BD39" i="5"/>
  <c r="AO40" i="5"/>
  <c r="AQ40" i="5"/>
  <c r="AR40" i="5"/>
  <c r="AS40" i="5"/>
  <c r="AT40" i="5"/>
  <c r="AU40" i="5"/>
  <c r="AV40" i="5"/>
  <c r="AX40" i="5"/>
  <c r="AY40" i="5"/>
  <c r="AZ40" i="5"/>
  <c r="BA40" i="5"/>
  <c r="BB40" i="5"/>
  <c r="BC40" i="5"/>
  <c r="BD40" i="5"/>
  <c r="AO41" i="5"/>
  <c r="AQ41" i="5"/>
  <c r="AR41" i="5"/>
  <c r="AS41" i="5"/>
  <c r="AT41" i="5"/>
  <c r="AU41" i="5"/>
  <c r="AV41" i="5"/>
  <c r="AX41" i="5"/>
  <c r="AY41" i="5"/>
  <c r="AZ41" i="5"/>
  <c r="BA41" i="5"/>
  <c r="BB41" i="5"/>
  <c r="BC41" i="5"/>
  <c r="BD41" i="5"/>
  <c r="AO42" i="5"/>
  <c r="AQ42" i="5"/>
  <c r="AR42" i="5"/>
  <c r="AS42" i="5"/>
  <c r="AT42" i="5"/>
  <c r="AU42" i="5"/>
  <c r="AV42" i="5"/>
  <c r="AX42" i="5"/>
  <c r="AY42" i="5"/>
  <c r="AZ42" i="5"/>
  <c r="BA42" i="5"/>
  <c r="BB42" i="5"/>
  <c r="BC42" i="5"/>
  <c r="BD42" i="5"/>
  <c r="AO43" i="5"/>
  <c r="AQ43" i="5"/>
  <c r="AR43" i="5"/>
  <c r="AS43" i="5"/>
  <c r="AT43" i="5"/>
  <c r="AU43" i="5"/>
  <c r="AV43" i="5"/>
  <c r="AX43" i="5"/>
  <c r="AY43" i="5"/>
  <c r="AZ43" i="5"/>
  <c r="BA43" i="5"/>
  <c r="BB43" i="5"/>
  <c r="BC43" i="5"/>
  <c r="BD43" i="5"/>
  <c r="AO44" i="5"/>
  <c r="AQ44" i="5"/>
  <c r="AR44" i="5"/>
  <c r="AS44" i="5"/>
  <c r="AT44" i="5"/>
  <c r="AU44" i="5"/>
  <c r="AV44" i="5"/>
  <c r="AX44" i="5"/>
  <c r="AY44" i="5"/>
  <c r="AZ44" i="5"/>
  <c r="BA44" i="5"/>
  <c r="BB44" i="5"/>
  <c r="BC44" i="5"/>
  <c r="BD44" i="5"/>
  <c r="AO45" i="5"/>
  <c r="AQ45" i="5"/>
  <c r="AR45" i="5"/>
  <c r="AS45" i="5"/>
  <c r="AT45" i="5"/>
  <c r="AU45" i="5"/>
  <c r="AV45" i="5"/>
  <c r="AX45" i="5"/>
  <c r="AY45" i="5"/>
  <c r="AZ45" i="5"/>
  <c r="BA45" i="5"/>
  <c r="BB45" i="5"/>
  <c r="BC45" i="5"/>
  <c r="BD45" i="5"/>
  <c r="AO46" i="5"/>
  <c r="AQ46" i="5"/>
  <c r="AR46" i="5"/>
  <c r="AS46" i="5"/>
  <c r="AT46" i="5"/>
  <c r="AU46" i="5"/>
  <c r="AV46" i="5"/>
  <c r="AX46" i="5"/>
  <c r="AY46" i="5"/>
  <c r="AZ46" i="5"/>
  <c r="BA46" i="5"/>
  <c r="BB46" i="5"/>
  <c r="BC46" i="5"/>
  <c r="BD46" i="5"/>
  <c r="AO47" i="5"/>
  <c r="AQ47" i="5"/>
  <c r="AR47" i="5"/>
  <c r="AS47" i="5"/>
  <c r="AT47" i="5"/>
  <c r="AU47" i="5"/>
  <c r="AV47" i="5"/>
  <c r="AX47" i="5"/>
  <c r="AY47" i="5"/>
  <c r="AZ47" i="5"/>
  <c r="BA47" i="5"/>
  <c r="BB47" i="5"/>
  <c r="BC47" i="5"/>
  <c r="BD47" i="5"/>
  <c r="AO48" i="5"/>
  <c r="AQ48" i="5"/>
  <c r="AR48" i="5"/>
  <c r="AS48" i="5"/>
  <c r="AT48" i="5"/>
  <c r="AU48" i="5"/>
  <c r="AV48" i="5"/>
  <c r="AX48" i="5"/>
  <c r="AY48" i="5"/>
  <c r="AZ48" i="5"/>
  <c r="BA48" i="5"/>
  <c r="BB48" i="5"/>
  <c r="BC48" i="5"/>
  <c r="BD48" i="5"/>
  <c r="AO49" i="5"/>
  <c r="AO50" i="5"/>
  <c r="AQ50" i="5"/>
  <c r="AR50" i="5"/>
  <c r="AS50" i="5"/>
  <c r="AT50" i="5"/>
  <c r="AU50" i="5"/>
  <c r="AV50" i="5"/>
  <c r="AX50" i="5"/>
  <c r="AY50" i="5"/>
  <c r="AZ50" i="5"/>
  <c r="BA50" i="5"/>
  <c r="BB50" i="5"/>
  <c r="BC50" i="5"/>
  <c r="BD50" i="5"/>
  <c r="AO51" i="5"/>
  <c r="AQ51" i="5"/>
  <c r="AR51" i="5"/>
  <c r="AS51" i="5"/>
  <c r="AT51" i="5"/>
  <c r="AU51" i="5"/>
  <c r="AV51" i="5"/>
  <c r="AX51" i="5"/>
  <c r="AY51" i="5"/>
  <c r="AZ51" i="5"/>
  <c r="BA51" i="5"/>
  <c r="BB51" i="5"/>
  <c r="BC51" i="5"/>
  <c r="BD51" i="5"/>
  <c r="AO52" i="5"/>
  <c r="AQ52" i="5"/>
  <c r="AR52" i="5"/>
  <c r="AS52" i="5"/>
  <c r="AT52" i="5"/>
  <c r="AU52" i="5"/>
  <c r="AV52" i="5"/>
  <c r="AX52" i="5"/>
  <c r="AY52" i="5"/>
  <c r="AZ52" i="5"/>
  <c r="BA52" i="5"/>
  <c r="BB52" i="5"/>
  <c r="BC52" i="5"/>
  <c r="BD52" i="5"/>
  <c r="AO53" i="5"/>
  <c r="AQ53" i="5"/>
  <c r="AR53" i="5"/>
  <c r="AS53" i="5"/>
  <c r="AT53" i="5"/>
  <c r="AU53" i="5"/>
  <c r="AV53" i="5"/>
  <c r="AX53" i="5"/>
  <c r="AY53" i="5"/>
  <c r="AZ53" i="5"/>
  <c r="BA53" i="5"/>
  <c r="BB53" i="5"/>
  <c r="BC53" i="5"/>
  <c r="BD53" i="5"/>
  <c r="AO54" i="5"/>
  <c r="AQ54" i="5"/>
  <c r="AR54" i="5"/>
  <c r="AS54" i="5"/>
  <c r="AT54" i="5"/>
  <c r="AU54" i="5"/>
  <c r="AV54" i="5"/>
  <c r="AX54" i="5"/>
  <c r="AY54" i="5"/>
  <c r="AZ54" i="5"/>
  <c r="BA54" i="5"/>
  <c r="BB54" i="5"/>
  <c r="BC54" i="5"/>
  <c r="BD54" i="5"/>
  <c r="AO55" i="5"/>
  <c r="AQ55" i="5"/>
  <c r="AR55" i="5"/>
  <c r="AS55" i="5"/>
  <c r="AT55" i="5"/>
  <c r="AU55" i="5"/>
  <c r="AV55" i="5"/>
  <c r="AX55" i="5"/>
  <c r="AY55" i="5"/>
  <c r="AZ55" i="5"/>
  <c r="BA55" i="5"/>
  <c r="BB55" i="5"/>
  <c r="BC55" i="5"/>
  <c r="BD55" i="5"/>
  <c r="AO56" i="5"/>
  <c r="AQ56" i="5"/>
  <c r="AR56" i="5"/>
  <c r="AS56" i="5"/>
  <c r="AT56" i="5"/>
  <c r="AU56" i="5"/>
  <c r="AV56" i="5"/>
  <c r="AX56" i="5"/>
  <c r="AY56" i="5"/>
  <c r="AZ56" i="5"/>
  <c r="BA56" i="5"/>
  <c r="BB56" i="5"/>
  <c r="BC56" i="5"/>
  <c r="BD56" i="5"/>
  <c r="AO57" i="5"/>
  <c r="AQ57" i="5"/>
  <c r="AR57" i="5"/>
  <c r="AS57" i="5"/>
  <c r="AT57" i="5"/>
  <c r="AU57" i="5"/>
  <c r="AV57" i="5"/>
  <c r="AX57" i="5"/>
  <c r="AY57" i="5"/>
  <c r="AZ57" i="5"/>
  <c r="BA57" i="5"/>
  <c r="BB57" i="5"/>
  <c r="BC57" i="5"/>
  <c r="BD57" i="5"/>
  <c r="AO58" i="5"/>
  <c r="AQ58" i="5"/>
  <c r="AR58" i="5"/>
  <c r="AS58" i="5"/>
  <c r="AT58" i="5"/>
  <c r="AU58" i="5"/>
  <c r="AV58" i="5"/>
  <c r="AX58" i="5"/>
  <c r="AY58" i="5"/>
  <c r="AZ58" i="5"/>
  <c r="BA58" i="5"/>
  <c r="BB58" i="5"/>
  <c r="BC58" i="5"/>
  <c r="BD58" i="5"/>
  <c r="AO59" i="5"/>
  <c r="AQ59" i="5"/>
  <c r="AR59" i="5"/>
  <c r="AS59" i="5"/>
  <c r="AT59" i="5"/>
  <c r="AU59" i="5"/>
  <c r="AV59" i="5"/>
  <c r="AX59" i="5"/>
  <c r="AY59" i="5"/>
  <c r="AZ59" i="5"/>
  <c r="BA59" i="5"/>
  <c r="BB59" i="5"/>
  <c r="BC59" i="5"/>
  <c r="BD59" i="5"/>
  <c r="AO60" i="5"/>
  <c r="AQ60" i="5"/>
  <c r="AR60" i="5"/>
  <c r="AS60" i="5"/>
  <c r="AT60" i="5"/>
  <c r="AU60" i="5"/>
  <c r="AV60" i="5"/>
  <c r="AX60" i="5"/>
  <c r="AY60" i="5"/>
  <c r="AZ60" i="5"/>
  <c r="BA60" i="5"/>
  <c r="BB60" i="5"/>
  <c r="BC60" i="5"/>
  <c r="BD60" i="5"/>
  <c r="AO61" i="5"/>
  <c r="AQ61" i="5"/>
  <c r="AR61" i="5"/>
  <c r="AS61" i="5"/>
  <c r="AT61" i="5"/>
  <c r="AU61" i="5"/>
  <c r="AV61" i="5"/>
  <c r="AX61" i="5"/>
  <c r="AY61" i="5"/>
  <c r="AZ61" i="5"/>
  <c r="BA61" i="5"/>
  <c r="BB61" i="5"/>
  <c r="BC61" i="5"/>
  <c r="BD61" i="5"/>
  <c r="AO62" i="5"/>
  <c r="AQ62" i="5"/>
  <c r="AR62" i="5"/>
  <c r="AS62" i="5"/>
  <c r="AT62" i="5"/>
  <c r="AU62" i="5"/>
  <c r="AV62" i="5"/>
  <c r="AX62" i="5"/>
  <c r="AY62" i="5"/>
  <c r="AZ62" i="5"/>
  <c r="BA62" i="5"/>
  <c r="BB62" i="5"/>
  <c r="BC62" i="5"/>
  <c r="BD62" i="5"/>
  <c r="AO63" i="5"/>
  <c r="AQ63" i="5"/>
  <c r="AR63" i="5"/>
  <c r="AS63" i="5"/>
  <c r="AT63" i="5"/>
  <c r="AU63" i="5"/>
  <c r="AV63" i="5"/>
  <c r="AX63" i="5"/>
  <c r="AY63" i="5"/>
  <c r="AZ63" i="5"/>
  <c r="BA63" i="5"/>
  <c r="BB63" i="5"/>
  <c r="BC63" i="5"/>
  <c r="BD63" i="5"/>
  <c r="AO64" i="5"/>
  <c r="AQ64" i="5"/>
  <c r="AR64" i="5"/>
  <c r="AS64" i="5"/>
  <c r="AT64" i="5"/>
  <c r="AU64" i="5"/>
  <c r="AV64" i="5"/>
  <c r="AX64" i="5"/>
  <c r="AY64" i="5"/>
  <c r="AZ64" i="5"/>
  <c r="BA64" i="5"/>
  <c r="BB64" i="5"/>
  <c r="BC64" i="5"/>
  <c r="BD64" i="5"/>
  <c r="AO65" i="5"/>
  <c r="AQ65" i="5"/>
  <c r="AR65" i="5"/>
  <c r="AS65" i="5"/>
  <c r="AT65" i="5"/>
  <c r="AU65" i="5"/>
  <c r="AV65" i="5"/>
  <c r="AX65" i="5"/>
  <c r="AY65" i="5"/>
  <c r="AZ65" i="5"/>
  <c r="BA65" i="5"/>
  <c r="BB65" i="5"/>
  <c r="BC65" i="5"/>
  <c r="BD65" i="5"/>
  <c r="AO66" i="5"/>
  <c r="AQ66" i="5"/>
  <c r="AR66" i="5"/>
  <c r="AS66" i="5"/>
  <c r="AT66" i="5"/>
  <c r="AU66" i="5"/>
  <c r="AV66" i="5"/>
  <c r="AX66" i="5"/>
  <c r="AY66" i="5"/>
  <c r="AZ66" i="5"/>
  <c r="BA66" i="5"/>
  <c r="BB66" i="5"/>
  <c r="BC66" i="5"/>
  <c r="BD66" i="5"/>
  <c r="AO68" i="5"/>
  <c r="AQ68" i="5"/>
  <c r="AR68" i="5"/>
  <c r="AS68" i="5"/>
  <c r="AT68" i="5"/>
  <c r="AU68" i="5"/>
  <c r="AV68" i="5"/>
  <c r="AX68" i="5"/>
  <c r="AY68" i="5"/>
  <c r="AZ68" i="5"/>
  <c r="BA68" i="5"/>
  <c r="BB68" i="5"/>
  <c r="BC68" i="5"/>
  <c r="BD68" i="5"/>
  <c r="AO69" i="5"/>
  <c r="AQ69" i="5"/>
  <c r="AR69" i="5"/>
  <c r="AS69" i="5"/>
  <c r="AT69" i="5"/>
  <c r="AU69" i="5"/>
  <c r="AV69" i="5"/>
  <c r="AX69" i="5"/>
  <c r="AY69" i="5"/>
  <c r="AZ69" i="5"/>
  <c r="BA69" i="5"/>
  <c r="BB69" i="5"/>
  <c r="BC69" i="5"/>
  <c r="BD69" i="5"/>
  <c r="AO70" i="5"/>
  <c r="AQ70" i="5"/>
  <c r="AR70" i="5"/>
  <c r="AS70" i="5"/>
  <c r="AT70" i="5"/>
  <c r="AU70" i="5"/>
  <c r="AV70" i="5"/>
  <c r="AX70" i="5"/>
  <c r="AY70" i="5"/>
  <c r="AZ70" i="5"/>
  <c r="BA70" i="5"/>
  <c r="BB70" i="5"/>
  <c r="BC70" i="5"/>
  <c r="BD70" i="5"/>
  <c r="AN71" i="5"/>
  <c r="AO71" i="5" s="1"/>
  <c r="AQ71" i="5"/>
  <c r="AR71" i="5"/>
  <c r="AS71" i="5"/>
  <c r="AT71" i="5"/>
  <c r="AU71" i="5"/>
  <c r="AV71" i="5"/>
  <c r="AX71" i="5"/>
  <c r="AY71" i="5"/>
  <c r="AZ71" i="5"/>
  <c r="BA71" i="5"/>
  <c r="BB71" i="5"/>
  <c r="BC71" i="5"/>
  <c r="BD71" i="5"/>
  <c r="AN72" i="5"/>
  <c r="AO72" i="5" s="1"/>
  <c r="AQ72" i="5"/>
  <c r="AR72" i="5"/>
  <c r="AS72" i="5"/>
  <c r="AT72" i="5"/>
  <c r="AU72" i="5"/>
  <c r="AV72" i="5"/>
  <c r="AX72" i="5"/>
  <c r="AY72" i="5"/>
  <c r="AZ72" i="5"/>
  <c r="BA72" i="5"/>
  <c r="BB72" i="5"/>
  <c r="BC72" i="5"/>
  <c r="BD72" i="5"/>
  <c r="AO73" i="5"/>
  <c r="AQ73" i="5"/>
  <c r="AR73" i="5"/>
  <c r="AS73" i="5"/>
  <c r="AT73" i="5"/>
  <c r="AU73" i="5"/>
  <c r="AV73" i="5"/>
  <c r="AX73" i="5"/>
  <c r="AY73" i="5"/>
  <c r="AZ73" i="5"/>
  <c r="BA73" i="5"/>
  <c r="BB73" i="5"/>
  <c r="BC73" i="5"/>
  <c r="BD73" i="5"/>
  <c r="AO74" i="5"/>
  <c r="AQ74" i="5"/>
  <c r="AR74" i="5"/>
  <c r="AS74" i="5"/>
  <c r="AT74" i="5"/>
  <c r="AU74" i="5"/>
  <c r="AV74" i="5"/>
  <c r="AX74" i="5"/>
  <c r="AY74" i="5"/>
  <c r="AZ74" i="5"/>
  <c r="BA74" i="5"/>
  <c r="BB74" i="5"/>
  <c r="BC74" i="5"/>
  <c r="BD74" i="5"/>
  <c r="AO75" i="5"/>
  <c r="AQ75" i="5"/>
  <c r="AR75" i="5"/>
  <c r="AS75" i="5"/>
  <c r="AT75" i="5"/>
  <c r="AU75" i="5"/>
  <c r="AV75" i="5"/>
  <c r="AX75" i="5"/>
  <c r="AY75" i="5"/>
  <c r="AZ75" i="5"/>
  <c r="BA75" i="5"/>
  <c r="BB75" i="5"/>
  <c r="BC75" i="5"/>
  <c r="BD75" i="5"/>
  <c r="AO76" i="5"/>
  <c r="AQ76" i="5"/>
  <c r="AR76" i="5"/>
  <c r="AS76" i="5"/>
  <c r="AT76" i="5"/>
  <c r="AU76" i="5"/>
  <c r="AV76" i="5"/>
  <c r="AX76" i="5"/>
  <c r="AY76" i="5"/>
  <c r="AZ76" i="5"/>
  <c r="BA76" i="5"/>
  <c r="BB76" i="5"/>
  <c r="BC76" i="5"/>
  <c r="BD76" i="5"/>
  <c r="AO77" i="5"/>
  <c r="AQ77" i="5"/>
  <c r="AR77" i="5"/>
  <c r="AS77" i="5"/>
  <c r="AT77" i="5"/>
  <c r="AU77" i="5"/>
  <c r="AV77" i="5"/>
  <c r="AX77" i="5"/>
  <c r="AY77" i="5"/>
  <c r="AZ77" i="5"/>
  <c r="BA77" i="5"/>
  <c r="BB77" i="5"/>
  <c r="BC77" i="5"/>
  <c r="BD77" i="5"/>
  <c r="AO78" i="5"/>
  <c r="AQ78" i="5"/>
  <c r="AR78" i="5"/>
  <c r="AS78" i="5"/>
  <c r="AT78" i="5"/>
  <c r="AU78" i="5"/>
  <c r="AV78" i="5"/>
  <c r="AX78" i="5"/>
  <c r="AY78" i="5"/>
  <c r="AZ78" i="5"/>
  <c r="BA78" i="5"/>
  <c r="BB78" i="5"/>
  <c r="BC78" i="5"/>
  <c r="BD78" i="5"/>
  <c r="AO79" i="5"/>
  <c r="AQ79" i="5"/>
  <c r="AR79" i="5"/>
  <c r="AS79" i="5"/>
  <c r="AT79" i="5"/>
  <c r="AU79" i="5"/>
  <c r="AV79" i="5"/>
  <c r="AX79" i="5"/>
  <c r="AY79" i="5"/>
  <c r="AZ79" i="5"/>
  <c r="BA79" i="5"/>
  <c r="BB79" i="5"/>
  <c r="BC79" i="5"/>
  <c r="BD79" i="5"/>
  <c r="AO80" i="5"/>
  <c r="AQ80" i="5"/>
  <c r="AR80" i="5"/>
  <c r="AS80" i="5"/>
  <c r="AT80" i="5"/>
  <c r="AU80" i="5"/>
  <c r="AV80" i="5"/>
  <c r="AX80" i="5"/>
  <c r="AY80" i="5"/>
  <c r="AZ80" i="5"/>
  <c r="BA80" i="5"/>
  <c r="BB80" i="5"/>
  <c r="BC80" i="5"/>
  <c r="BD80" i="5"/>
  <c r="AO81" i="5"/>
  <c r="AQ81" i="5"/>
  <c r="AR81" i="5"/>
  <c r="AS81" i="5"/>
  <c r="AT81" i="5"/>
  <c r="AU81" i="5"/>
  <c r="AV81" i="5"/>
  <c r="AX81" i="5"/>
  <c r="AY81" i="5"/>
  <c r="AZ81" i="5"/>
  <c r="BA81" i="5"/>
  <c r="BB81" i="5"/>
  <c r="BC81" i="5"/>
  <c r="BD81" i="5"/>
  <c r="AO82" i="5"/>
  <c r="AQ82" i="5"/>
  <c r="AR82" i="5"/>
  <c r="AS82" i="5"/>
  <c r="AT82" i="5"/>
  <c r="AU82" i="5"/>
  <c r="AV82" i="5"/>
  <c r="AX82" i="5"/>
  <c r="AY82" i="5"/>
  <c r="AZ82" i="5"/>
  <c r="BA82" i="5"/>
  <c r="BB82" i="5"/>
  <c r="BC82" i="5"/>
  <c r="BD82" i="5"/>
  <c r="AO83" i="5"/>
  <c r="AQ83" i="5"/>
  <c r="AR83" i="5"/>
  <c r="AS83" i="5"/>
  <c r="AT83" i="5"/>
  <c r="AU83" i="5"/>
  <c r="AV83" i="5"/>
  <c r="AX83" i="5"/>
  <c r="AY83" i="5"/>
  <c r="AZ83" i="5"/>
  <c r="BA83" i="5"/>
  <c r="BB83" i="5"/>
  <c r="BC83" i="5"/>
  <c r="BD83" i="5"/>
  <c r="AO84" i="5"/>
  <c r="AQ84" i="5"/>
  <c r="AR84" i="5"/>
  <c r="AS84" i="5"/>
  <c r="AT84" i="5"/>
  <c r="AU84" i="5"/>
  <c r="AV84" i="5"/>
  <c r="AX84" i="5"/>
  <c r="AY84" i="5"/>
  <c r="AZ84" i="5"/>
  <c r="BA84" i="5"/>
  <c r="BB84" i="5"/>
  <c r="BC84" i="5"/>
  <c r="BD84" i="5"/>
  <c r="AO85" i="5"/>
  <c r="AQ85" i="5"/>
  <c r="AR85" i="5"/>
  <c r="AS85" i="5"/>
  <c r="AT85" i="5"/>
  <c r="AU85" i="5"/>
  <c r="AV85" i="5"/>
  <c r="AX85" i="5"/>
  <c r="AY85" i="5"/>
  <c r="AZ85" i="5"/>
  <c r="BA85" i="5"/>
  <c r="BB85" i="5"/>
  <c r="BC85" i="5"/>
  <c r="BD85" i="5"/>
  <c r="AO86" i="5"/>
  <c r="AQ86" i="5"/>
  <c r="AR86" i="5"/>
  <c r="AS86" i="5"/>
  <c r="AT86" i="5"/>
  <c r="AU86" i="5"/>
  <c r="AV86" i="5"/>
  <c r="AX86" i="5"/>
  <c r="AY86" i="5"/>
  <c r="AZ86" i="5"/>
  <c r="BA86" i="5"/>
  <c r="BB86" i="5"/>
  <c r="BC86" i="5"/>
  <c r="BD86" i="5"/>
  <c r="AO87" i="5"/>
  <c r="AQ87" i="5"/>
  <c r="AR87" i="5"/>
  <c r="AS87" i="5"/>
  <c r="AT87" i="5"/>
  <c r="AU87" i="5"/>
  <c r="AV87" i="5"/>
  <c r="AX87" i="5"/>
  <c r="AY87" i="5"/>
  <c r="AZ87" i="5"/>
  <c r="BA87" i="5"/>
  <c r="BB87" i="5"/>
  <c r="BC87" i="5"/>
  <c r="BD87" i="5"/>
  <c r="AO88" i="5"/>
  <c r="AQ88" i="5"/>
  <c r="AR88" i="5"/>
  <c r="AS88" i="5"/>
  <c r="AT88" i="5"/>
  <c r="AU88" i="5"/>
  <c r="AV88" i="5"/>
  <c r="AX88" i="5"/>
  <c r="AY88" i="5"/>
  <c r="AZ88" i="5"/>
  <c r="BA88" i="5"/>
  <c r="BB88" i="5"/>
  <c r="BC88" i="5"/>
  <c r="BD88" i="5"/>
  <c r="AO89" i="5"/>
  <c r="AQ89" i="5"/>
  <c r="AR89" i="5"/>
  <c r="AS89" i="5"/>
  <c r="AT89" i="5"/>
  <c r="AU89" i="5"/>
  <c r="AV89" i="5"/>
  <c r="AX89" i="5"/>
  <c r="AY89" i="5"/>
  <c r="AZ89" i="5"/>
  <c r="BA89" i="5"/>
  <c r="BB89" i="5"/>
  <c r="BC89" i="5"/>
  <c r="BD89" i="5"/>
  <c r="AO90" i="5"/>
  <c r="AQ90" i="5"/>
  <c r="AR90" i="5"/>
  <c r="AS90" i="5"/>
  <c r="AT90" i="5"/>
  <c r="AU90" i="5"/>
  <c r="AV90" i="5"/>
  <c r="AX90" i="5"/>
  <c r="AY90" i="5"/>
  <c r="AZ90" i="5"/>
  <c r="BA90" i="5"/>
  <c r="BB90" i="5"/>
  <c r="BC90" i="5"/>
  <c r="BD90" i="5"/>
  <c r="AO91" i="5"/>
  <c r="AQ91" i="5"/>
  <c r="AR91" i="5"/>
  <c r="AS91" i="5"/>
  <c r="AT91" i="5"/>
  <c r="AU91" i="5"/>
  <c r="AV91" i="5"/>
  <c r="AX91" i="5"/>
  <c r="AY91" i="5"/>
  <c r="AZ91" i="5"/>
  <c r="BA91" i="5"/>
  <c r="BB91" i="5"/>
  <c r="BC91" i="5"/>
  <c r="BD91" i="5"/>
  <c r="AO92" i="5"/>
  <c r="AQ92" i="5"/>
  <c r="AR92" i="5"/>
  <c r="AS92" i="5"/>
  <c r="AT92" i="5"/>
  <c r="AU92" i="5"/>
  <c r="AV92" i="5"/>
  <c r="AX92" i="5"/>
  <c r="AY92" i="5"/>
  <c r="AZ92" i="5"/>
  <c r="BA92" i="5"/>
  <c r="BB92" i="5"/>
  <c r="BC92" i="5"/>
  <c r="BD92" i="5"/>
  <c r="AO93" i="5"/>
  <c r="AQ93" i="5"/>
  <c r="AR93" i="5"/>
  <c r="AS93" i="5"/>
  <c r="AT93" i="5"/>
  <c r="AU93" i="5"/>
  <c r="AV93" i="5"/>
  <c r="AX93" i="5"/>
  <c r="AY93" i="5"/>
  <c r="AZ93" i="5"/>
  <c r="BA93" i="5"/>
  <c r="BB93" i="5"/>
  <c r="BC93" i="5"/>
  <c r="BD93" i="5"/>
  <c r="AO94" i="5"/>
  <c r="AQ94" i="5"/>
  <c r="AR94" i="5"/>
  <c r="AS94" i="5"/>
  <c r="AT94" i="5"/>
  <c r="AU94" i="5"/>
  <c r="AV94" i="5"/>
  <c r="AX94" i="5"/>
  <c r="AY94" i="5"/>
  <c r="AZ94" i="5"/>
  <c r="BA94" i="5"/>
  <c r="BB94" i="5"/>
  <c r="BC94" i="5"/>
  <c r="BD94" i="5"/>
  <c r="AO95" i="5"/>
  <c r="AQ95" i="5"/>
  <c r="AR95" i="5"/>
  <c r="AS95" i="5"/>
  <c r="AT95" i="5"/>
  <c r="AU95" i="5"/>
  <c r="AV95" i="5"/>
  <c r="AX95" i="5"/>
  <c r="AY95" i="5"/>
  <c r="AZ95" i="5"/>
  <c r="BA95" i="5"/>
  <c r="BB95" i="5"/>
  <c r="BC95" i="5"/>
  <c r="BD95" i="5"/>
  <c r="AO96" i="5"/>
  <c r="AQ96" i="5"/>
  <c r="AR96" i="5"/>
  <c r="AS96" i="5"/>
  <c r="AT96" i="5"/>
  <c r="AU96" i="5"/>
  <c r="AV96" i="5"/>
  <c r="AX96" i="5"/>
  <c r="AY96" i="5"/>
  <c r="AZ96" i="5"/>
  <c r="BA96" i="5"/>
  <c r="BB96" i="5"/>
  <c r="BC96" i="5"/>
  <c r="BD96" i="5"/>
  <c r="AO97" i="5"/>
  <c r="AQ97" i="5"/>
  <c r="AR97" i="5"/>
  <c r="AS97" i="5"/>
  <c r="AT97" i="5"/>
  <c r="AU97" i="5"/>
  <c r="AV97" i="5"/>
  <c r="AX97" i="5"/>
  <c r="AY97" i="5"/>
  <c r="AZ97" i="5"/>
  <c r="BA97" i="5"/>
  <c r="BB97" i="5"/>
  <c r="BC97" i="5"/>
  <c r="BD97" i="5"/>
  <c r="AO98" i="5"/>
  <c r="AQ98" i="5"/>
  <c r="AR98" i="5"/>
  <c r="AS98" i="5"/>
  <c r="AT98" i="5"/>
  <c r="AU98" i="5"/>
  <c r="AV98" i="5"/>
  <c r="AX98" i="5"/>
  <c r="AY98" i="5"/>
  <c r="AZ98" i="5"/>
  <c r="BA98" i="5"/>
  <c r="BB98" i="5"/>
  <c r="BC98" i="5"/>
  <c r="BD98" i="5"/>
  <c r="AO99" i="5"/>
  <c r="AQ99" i="5"/>
  <c r="AR99" i="5"/>
  <c r="AS99" i="5"/>
  <c r="AT99" i="5"/>
  <c r="AU99" i="5"/>
  <c r="AV99" i="5"/>
  <c r="AX99" i="5"/>
  <c r="AY99" i="5"/>
  <c r="AZ99" i="5"/>
  <c r="BA99" i="5"/>
  <c r="BB99" i="5"/>
  <c r="BC99" i="5"/>
  <c r="BD99" i="5"/>
  <c r="AO100" i="5"/>
  <c r="AQ100" i="5"/>
  <c r="AR100" i="5"/>
  <c r="AS100" i="5"/>
  <c r="AT100" i="5"/>
  <c r="AU100" i="5"/>
  <c r="AV100" i="5"/>
  <c r="AX100" i="5"/>
  <c r="AY100" i="5"/>
  <c r="AZ100" i="5"/>
  <c r="BA100" i="5"/>
  <c r="BB100" i="5"/>
  <c r="BC100" i="5"/>
  <c r="BD100" i="5"/>
  <c r="AO101" i="5"/>
  <c r="AQ101" i="5"/>
  <c r="AR101" i="5"/>
  <c r="AS101" i="5"/>
  <c r="AT101" i="5"/>
  <c r="AU101" i="5"/>
  <c r="AV101" i="5"/>
  <c r="AX101" i="5"/>
  <c r="AY101" i="5"/>
  <c r="AZ101" i="5"/>
  <c r="BA101" i="5"/>
  <c r="BB101" i="5"/>
  <c r="BC101" i="5"/>
  <c r="BD101" i="5"/>
  <c r="AO102" i="5"/>
  <c r="AQ102" i="5"/>
  <c r="AR102" i="5"/>
  <c r="AS102" i="5"/>
  <c r="AT102" i="5"/>
  <c r="AU102" i="5"/>
  <c r="AV102" i="5"/>
  <c r="AX102" i="5"/>
  <c r="AY102" i="5"/>
  <c r="AZ102" i="5"/>
  <c r="BA102" i="5"/>
  <c r="BB102" i="5"/>
  <c r="BC102" i="5"/>
  <c r="BD102" i="5"/>
  <c r="AO104" i="5"/>
  <c r="AQ104" i="5"/>
  <c r="AR104" i="5"/>
  <c r="AS104" i="5"/>
  <c r="AT104" i="5"/>
  <c r="AU104" i="5"/>
  <c r="AV104" i="5"/>
  <c r="AX104" i="5"/>
  <c r="AY104" i="5"/>
  <c r="AZ104" i="5"/>
  <c r="BA104" i="5"/>
  <c r="BB104" i="5"/>
  <c r="BC104" i="5"/>
  <c r="BD104" i="5"/>
  <c r="AO105" i="5"/>
  <c r="AQ105" i="5"/>
  <c r="AR105" i="5"/>
  <c r="AS105" i="5"/>
  <c r="AT105" i="5"/>
  <c r="AU105" i="5"/>
  <c r="AV105" i="5"/>
  <c r="AX105" i="5"/>
  <c r="AY105" i="5"/>
  <c r="AZ105" i="5"/>
  <c r="BA105" i="5"/>
  <c r="BB105" i="5"/>
  <c r="BC105" i="5"/>
  <c r="BD105" i="5"/>
  <c r="AO106" i="5"/>
  <c r="AQ106" i="5"/>
  <c r="AR106" i="5"/>
  <c r="AS106" i="5"/>
  <c r="AT106" i="5"/>
  <c r="AU106" i="5"/>
  <c r="AV106" i="5"/>
  <c r="AX106" i="5"/>
  <c r="AY106" i="5"/>
  <c r="AZ106" i="5"/>
  <c r="BA106" i="5"/>
  <c r="BB106" i="5"/>
  <c r="BC106" i="5"/>
  <c r="BD106" i="5"/>
  <c r="AO107" i="5"/>
  <c r="AQ107" i="5"/>
  <c r="AR107" i="5"/>
  <c r="AS107" i="5"/>
  <c r="AT107" i="5"/>
  <c r="AU107" i="5"/>
  <c r="AV107" i="5"/>
  <c r="AX107" i="5"/>
  <c r="AY107" i="5"/>
  <c r="AZ107" i="5"/>
  <c r="BA107" i="5"/>
  <c r="BB107" i="5"/>
  <c r="BC107" i="5"/>
  <c r="BD107" i="5"/>
  <c r="AO108" i="5"/>
  <c r="AQ108" i="5"/>
  <c r="AR108" i="5"/>
  <c r="AS108" i="5"/>
  <c r="AT108" i="5"/>
  <c r="AU108" i="5"/>
  <c r="AV108" i="5"/>
  <c r="AX108" i="5"/>
  <c r="AY108" i="5"/>
  <c r="AZ108" i="5"/>
  <c r="BA108" i="5"/>
  <c r="BB108" i="5"/>
  <c r="BC108" i="5"/>
  <c r="BD108" i="5"/>
  <c r="AO109" i="5"/>
  <c r="AQ109" i="5"/>
  <c r="AR109" i="5"/>
  <c r="AS109" i="5"/>
  <c r="AT109" i="5"/>
  <c r="AU109" i="5"/>
  <c r="AV109" i="5"/>
  <c r="AX109" i="5"/>
  <c r="AY109" i="5"/>
  <c r="AZ109" i="5"/>
  <c r="BA109" i="5"/>
  <c r="BB109" i="5"/>
  <c r="BC109" i="5"/>
  <c r="BD109" i="5"/>
  <c r="AO110" i="5"/>
  <c r="AQ110" i="5"/>
  <c r="AR110" i="5"/>
  <c r="AS110" i="5"/>
  <c r="AT110" i="5"/>
  <c r="AU110" i="5"/>
  <c r="AV110" i="5"/>
  <c r="AX110" i="5"/>
  <c r="AY110" i="5"/>
  <c r="AZ110" i="5"/>
  <c r="BA110" i="5"/>
  <c r="BB110" i="5"/>
  <c r="BC110" i="5"/>
  <c r="BD110" i="5"/>
  <c r="AO111" i="5"/>
  <c r="AQ111" i="5"/>
  <c r="AR111" i="5"/>
  <c r="AS111" i="5"/>
  <c r="AT111" i="5"/>
  <c r="AU111" i="5"/>
  <c r="AV111" i="5"/>
  <c r="AX111" i="5"/>
  <c r="AY111" i="5"/>
  <c r="AZ111" i="5"/>
  <c r="BA111" i="5"/>
  <c r="BB111" i="5"/>
  <c r="BC111" i="5"/>
  <c r="BD111" i="5"/>
  <c r="AO112" i="5"/>
  <c r="AQ112" i="5"/>
  <c r="AR112" i="5"/>
  <c r="AS112" i="5"/>
  <c r="AT112" i="5"/>
  <c r="AU112" i="5"/>
  <c r="AV112" i="5"/>
  <c r="AX112" i="5"/>
  <c r="AY112" i="5"/>
  <c r="AZ112" i="5"/>
  <c r="BA112" i="5"/>
  <c r="BB112" i="5"/>
  <c r="BC112" i="5"/>
  <c r="BD112" i="5"/>
  <c r="AN113" i="5"/>
  <c r="AO113" i="5" s="1"/>
  <c r="AQ113" i="5"/>
  <c r="AR113" i="5"/>
  <c r="AS113" i="5"/>
  <c r="AT113" i="5"/>
  <c r="AU113" i="5"/>
  <c r="AV113" i="5"/>
  <c r="AX113" i="5"/>
  <c r="AY113" i="5"/>
  <c r="AZ113" i="5"/>
  <c r="BA113" i="5"/>
  <c r="BB113" i="5"/>
  <c r="BC113" i="5"/>
  <c r="BD113" i="5"/>
  <c r="AO114" i="5"/>
  <c r="AQ114" i="5"/>
  <c r="AR114" i="5"/>
  <c r="AS114" i="5"/>
  <c r="AT114" i="5"/>
  <c r="AU114" i="5"/>
  <c r="AV114" i="5"/>
  <c r="AX114" i="5"/>
  <c r="AY114" i="5"/>
  <c r="AZ114" i="5"/>
  <c r="BA114" i="5"/>
  <c r="BB114" i="5"/>
  <c r="BC114" i="5"/>
  <c r="BD114" i="5"/>
  <c r="AO115" i="5"/>
  <c r="AQ115" i="5"/>
  <c r="AR115" i="5"/>
  <c r="AS115" i="5"/>
  <c r="AT115" i="5"/>
  <c r="AU115" i="5"/>
  <c r="AV115" i="5"/>
  <c r="AX115" i="5"/>
  <c r="AY115" i="5"/>
  <c r="AZ115" i="5"/>
  <c r="BA115" i="5"/>
  <c r="BB115" i="5"/>
  <c r="BC115" i="5"/>
  <c r="BD115" i="5"/>
  <c r="AO116" i="5"/>
  <c r="AQ116" i="5"/>
  <c r="AR116" i="5"/>
  <c r="AS116" i="5"/>
  <c r="AT116" i="5"/>
  <c r="AU116" i="5"/>
  <c r="AV116" i="5"/>
  <c r="AX116" i="5"/>
  <c r="AY116" i="5"/>
  <c r="AZ116" i="5"/>
  <c r="BA116" i="5"/>
  <c r="BB116" i="5"/>
  <c r="BC116" i="5"/>
  <c r="BD116" i="5"/>
  <c r="AO117" i="5"/>
  <c r="AQ117" i="5"/>
  <c r="AR117" i="5"/>
  <c r="AS117" i="5"/>
  <c r="AT117" i="5"/>
  <c r="AU117" i="5"/>
  <c r="AV117" i="5"/>
  <c r="AX117" i="5"/>
  <c r="AY117" i="5"/>
  <c r="AZ117" i="5"/>
  <c r="BA117" i="5"/>
  <c r="BB117" i="5"/>
  <c r="BC117" i="5"/>
  <c r="BD117" i="5"/>
  <c r="AO118" i="5"/>
  <c r="AQ118" i="5"/>
  <c r="AR118" i="5"/>
  <c r="AS118" i="5"/>
  <c r="AT118" i="5"/>
  <c r="AU118" i="5"/>
  <c r="AV118" i="5"/>
  <c r="AX118" i="5"/>
  <c r="AY118" i="5"/>
  <c r="AZ118" i="5"/>
  <c r="BA118" i="5"/>
  <c r="BB118" i="5"/>
  <c r="BC118" i="5"/>
  <c r="BD118" i="5"/>
  <c r="AO119" i="5"/>
  <c r="AQ119" i="5"/>
  <c r="AR119" i="5"/>
  <c r="AS119" i="5"/>
  <c r="AT119" i="5"/>
  <c r="AU119" i="5"/>
  <c r="AV119" i="5"/>
  <c r="AX119" i="5"/>
  <c r="AY119" i="5"/>
  <c r="AZ119" i="5"/>
  <c r="BA119" i="5"/>
  <c r="BB119" i="5"/>
  <c r="BC119" i="5"/>
  <c r="BD119" i="5"/>
  <c r="AO120" i="5"/>
  <c r="AQ120" i="5"/>
  <c r="AR120" i="5"/>
  <c r="AS120" i="5"/>
  <c r="AT120" i="5"/>
  <c r="AU120" i="5"/>
  <c r="AV120" i="5"/>
  <c r="AX120" i="5"/>
  <c r="AY120" i="5"/>
  <c r="AZ120" i="5"/>
  <c r="BA120" i="5"/>
  <c r="BB120" i="5"/>
  <c r="BC120" i="5"/>
  <c r="BD120" i="5"/>
  <c r="AO121" i="5"/>
  <c r="AQ121" i="5"/>
  <c r="AR121" i="5"/>
  <c r="AS121" i="5"/>
  <c r="AT121" i="5"/>
  <c r="AU121" i="5"/>
  <c r="AV121" i="5"/>
  <c r="AX121" i="5"/>
  <c r="AY121" i="5"/>
  <c r="AZ121" i="5"/>
  <c r="BA121" i="5"/>
  <c r="BB121" i="5"/>
  <c r="BC121" i="5"/>
  <c r="BD121" i="5"/>
  <c r="AO122" i="5"/>
  <c r="AQ122" i="5"/>
  <c r="AR122" i="5"/>
  <c r="AS122" i="5"/>
  <c r="AT122" i="5"/>
  <c r="AU122" i="5"/>
  <c r="AV122" i="5"/>
  <c r="AX122" i="5"/>
  <c r="AY122" i="5"/>
  <c r="AZ122" i="5"/>
  <c r="BA122" i="5"/>
  <c r="BB122" i="5"/>
  <c r="BC122" i="5"/>
  <c r="BD122" i="5"/>
  <c r="AO123" i="5"/>
  <c r="AQ123" i="5"/>
  <c r="AR123" i="5"/>
  <c r="AS123" i="5"/>
  <c r="AT123" i="5"/>
  <c r="AU123" i="5"/>
  <c r="AV123" i="5"/>
  <c r="AX123" i="5"/>
  <c r="AY123" i="5"/>
  <c r="AZ123" i="5"/>
  <c r="BA123" i="5"/>
  <c r="BB123" i="5"/>
  <c r="BC123" i="5"/>
  <c r="BD123" i="5"/>
  <c r="AO125" i="5"/>
  <c r="AQ125" i="5"/>
  <c r="AR125" i="5"/>
  <c r="AS125" i="5"/>
  <c r="AT125" i="5"/>
  <c r="AU125" i="5"/>
  <c r="AV125" i="5"/>
  <c r="AX125" i="5"/>
  <c r="AY125" i="5"/>
  <c r="AZ125" i="5"/>
  <c r="BA125" i="5"/>
  <c r="BB125" i="5"/>
  <c r="BC125" i="5"/>
  <c r="BD125" i="5"/>
  <c r="AO126" i="5"/>
  <c r="AQ126" i="5"/>
  <c r="AR126" i="5"/>
  <c r="AS126" i="5"/>
  <c r="AT126" i="5"/>
  <c r="AU126" i="5"/>
  <c r="AV126" i="5"/>
  <c r="AX126" i="5"/>
  <c r="AY126" i="5"/>
  <c r="AZ126" i="5"/>
  <c r="BA126" i="5"/>
  <c r="BB126" i="5"/>
  <c r="BC126" i="5"/>
  <c r="BD126" i="5"/>
  <c r="AO127" i="5"/>
  <c r="AQ127" i="5"/>
  <c r="AR127" i="5"/>
  <c r="AS127" i="5"/>
  <c r="AT127" i="5"/>
  <c r="AU127" i="5"/>
  <c r="AV127" i="5"/>
  <c r="AX127" i="5"/>
  <c r="AY127" i="5"/>
  <c r="AZ127" i="5"/>
  <c r="BA127" i="5"/>
  <c r="BB127" i="5"/>
  <c r="BC127" i="5"/>
  <c r="BD127" i="5"/>
  <c r="AO128" i="5"/>
  <c r="AQ128" i="5"/>
  <c r="AR128" i="5"/>
  <c r="AS128" i="5"/>
  <c r="AT128" i="5"/>
  <c r="AU128" i="5"/>
  <c r="AV128" i="5"/>
  <c r="AX128" i="5"/>
  <c r="AY128" i="5"/>
  <c r="AZ128" i="5"/>
  <c r="BA128" i="5"/>
  <c r="BB128" i="5"/>
  <c r="BC128" i="5"/>
  <c r="BD128" i="5"/>
  <c r="AO129" i="5"/>
  <c r="AQ129" i="5"/>
  <c r="AR129" i="5"/>
  <c r="AS129" i="5"/>
  <c r="AT129" i="5"/>
  <c r="AU129" i="5"/>
  <c r="AV129" i="5"/>
  <c r="AX129" i="5"/>
  <c r="AY129" i="5"/>
  <c r="AZ129" i="5"/>
  <c r="BA129" i="5"/>
  <c r="BB129" i="5"/>
  <c r="BC129" i="5"/>
  <c r="BD129" i="5"/>
  <c r="AO130" i="5"/>
  <c r="AQ130" i="5"/>
  <c r="AR130" i="5"/>
  <c r="AS130" i="5"/>
  <c r="AT130" i="5"/>
  <c r="AU130" i="5"/>
  <c r="AV130" i="5"/>
  <c r="AX130" i="5"/>
  <c r="AY130" i="5"/>
  <c r="AZ130" i="5"/>
  <c r="BA130" i="5"/>
  <c r="BB130" i="5"/>
  <c r="BC130" i="5"/>
  <c r="BD130" i="5"/>
  <c r="AO131" i="5"/>
  <c r="AQ131" i="5"/>
  <c r="AR131" i="5"/>
  <c r="AS131" i="5"/>
  <c r="AT131" i="5"/>
  <c r="AU131" i="5"/>
  <c r="AV131" i="5"/>
  <c r="AX131" i="5"/>
  <c r="AY131" i="5"/>
  <c r="AZ131" i="5"/>
  <c r="BA131" i="5"/>
  <c r="BB131" i="5"/>
  <c r="BC131" i="5"/>
  <c r="BD131" i="5"/>
  <c r="AO132" i="5"/>
  <c r="AQ132" i="5"/>
  <c r="AR132" i="5"/>
  <c r="AS132" i="5"/>
  <c r="AT132" i="5"/>
  <c r="AU132" i="5"/>
  <c r="AV132" i="5"/>
  <c r="AX132" i="5"/>
  <c r="AY132" i="5"/>
  <c r="AZ132" i="5"/>
  <c r="BA132" i="5"/>
  <c r="BB132" i="5"/>
  <c r="BC132" i="5"/>
  <c r="BD132" i="5"/>
  <c r="AO133" i="5"/>
  <c r="AQ133" i="5"/>
  <c r="AR133" i="5"/>
  <c r="AS133" i="5"/>
  <c r="AT133" i="5"/>
  <c r="AU133" i="5"/>
  <c r="AV133" i="5"/>
  <c r="AX133" i="5"/>
  <c r="AY133" i="5"/>
  <c r="AZ133" i="5"/>
  <c r="BA133" i="5"/>
  <c r="BB133" i="5"/>
  <c r="BC133" i="5"/>
  <c r="BD133" i="5"/>
  <c r="AO134" i="5"/>
  <c r="AQ134" i="5"/>
  <c r="AR134" i="5"/>
  <c r="AS134" i="5"/>
  <c r="AT134" i="5"/>
  <c r="AU134" i="5"/>
  <c r="AV134" i="5"/>
  <c r="AX134" i="5"/>
  <c r="AY134" i="5"/>
  <c r="AZ134" i="5"/>
  <c r="BA134" i="5"/>
  <c r="BB134" i="5"/>
  <c r="BC134" i="5"/>
  <c r="BD134" i="5"/>
  <c r="AO136" i="5"/>
  <c r="AQ136" i="5"/>
  <c r="AR136" i="5"/>
  <c r="AS136" i="5"/>
  <c r="AT136" i="5"/>
  <c r="AU136" i="5"/>
  <c r="AV136" i="5"/>
  <c r="AX136" i="5"/>
  <c r="AY136" i="5"/>
  <c r="AZ136" i="5"/>
  <c r="BA136" i="5"/>
  <c r="BB136" i="5"/>
  <c r="BC136" i="5"/>
  <c r="BD136" i="5"/>
  <c r="AO137" i="5"/>
  <c r="AQ137" i="5"/>
  <c r="AR137" i="5"/>
  <c r="AS137" i="5"/>
  <c r="AT137" i="5"/>
  <c r="AU137" i="5"/>
  <c r="AV137" i="5"/>
  <c r="AX137" i="5"/>
  <c r="AY137" i="5"/>
  <c r="AZ137" i="5"/>
  <c r="BA137" i="5"/>
  <c r="BB137" i="5"/>
  <c r="BC137" i="5"/>
  <c r="BD137" i="5"/>
  <c r="AO138" i="5"/>
  <c r="AQ138" i="5"/>
  <c r="AR138" i="5"/>
  <c r="AS138" i="5"/>
  <c r="AT138" i="5"/>
  <c r="AU138" i="5"/>
  <c r="AV138" i="5"/>
  <c r="AX138" i="5"/>
  <c r="AY138" i="5"/>
  <c r="AZ138" i="5"/>
  <c r="BA138" i="5"/>
  <c r="BB138" i="5"/>
  <c r="BC138" i="5"/>
  <c r="BD138" i="5"/>
  <c r="AO139" i="5"/>
  <c r="AQ139" i="5"/>
  <c r="AR139" i="5"/>
  <c r="AS139" i="5"/>
  <c r="AT139" i="5"/>
  <c r="AU139" i="5"/>
  <c r="AV139" i="5"/>
  <c r="AX139" i="5"/>
  <c r="AY139" i="5"/>
  <c r="AZ139" i="5"/>
  <c r="BA139" i="5"/>
  <c r="BB139" i="5"/>
  <c r="BC139" i="5"/>
  <c r="BD139" i="5"/>
  <c r="AO140" i="5"/>
  <c r="AQ140" i="5"/>
  <c r="AR140" i="5"/>
  <c r="AS140" i="5"/>
  <c r="AT140" i="5"/>
  <c r="AU140" i="5"/>
  <c r="AV140" i="5"/>
  <c r="AX140" i="5"/>
  <c r="AY140" i="5"/>
  <c r="AZ140" i="5"/>
  <c r="BA140" i="5"/>
  <c r="BB140" i="5"/>
  <c r="BC140" i="5"/>
  <c r="BD140" i="5"/>
  <c r="AO141" i="5"/>
  <c r="AQ141" i="5"/>
  <c r="AR141" i="5"/>
  <c r="AS141" i="5"/>
  <c r="AT141" i="5"/>
  <c r="AU141" i="5"/>
  <c r="AV141" i="5"/>
  <c r="AX141" i="5"/>
  <c r="AY141" i="5"/>
  <c r="AZ141" i="5"/>
  <c r="BA141" i="5"/>
  <c r="BB141" i="5"/>
  <c r="BC141" i="5"/>
  <c r="BD141" i="5"/>
  <c r="AO142" i="5"/>
  <c r="AQ142" i="5"/>
  <c r="AR142" i="5"/>
  <c r="AS142" i="5"/>
  <c r="AT142" i="5"/>
  <c r="AU142" i="5"/>
  <c r="AV142" i="5"/>
  <c r="AX142" i="5"/>
  <c r="AY142" i="5"/>
  <c r="AZ142" i="5"/>
  <c r="BA142" i="5"/>
  <c r="BB142" i="5"/>
  <c r="BC142" i="5"/>
  <c r="BD142" i="5"/>
  <c r="AO143" i="5"/>
  <c r="AQ143" i="5"/>
  <c r="AR143" i="5"/>
  <c r="AS143" i="5"/>
  <c r="AT143" i="5"/>
  <c r="AU143" i="5"/>
  <c r="AV143" i="5"/>
  <c r="AX143" i="5"/>
  <c r="AY143" i="5"/>
  <c r="AZ143" i="5"/>
  <c r="BA143" i="5"/>
  <c r="BB143" i="5"/>
  <c r="BC143" i="5"/>
  <c r="BD143" i="5"/>
  <c r="AO144" i="5"/>
  <c r="AQ144" i="5"/>
  <c r="AR144" i="5"/>
  <c r="AS144" i="5"/>
  <c r="AT144" i="5"/>
  <c r="AU144" i="5"/>
  <c r="AV144" i="5"/>
  <c r="AX144" i="5"/>
  <c r="AY144" i="5"/>
  <c r="AZ144" i="5"/>
  <c r="BA144" i="5"/>
  <c r="BB144" i="5"/>
  <c r="BC144" i="5"/>
  <c r="BD144" i="5"/>
  <c r="AO145" i="5"/>
  <c r="AQ145" i="5"/>
  <c r="AR145" i="5"/>
  <c r="AS145" i="5"/>
  <c r="AT145" i="5"/>
  <c r="AU145" i="5"/>
  <c r="AV145" i="5"/>
  <c r="AX145" i="5"/>
  <c r="AY145" i="5"/>
  <c r="AZ145" i="5"/>
  <c r="BA145" i="5"/>
  <c r="BB145" i="5"/>
  <c r="BC145" i="5"/>
  <c r="BD145" i="5"/>
  <c r="AO146" i="5"/>
  <c r="AQ146" i="5"/>
  <c r="AR146" i="5"/>
  <c r="AS146" i="5"/>
  <c r="AT146" i="5"/>
  <c r="AU146" i="5"/>
  <c r="AV146" i="5"/>
  <c r="AX146" i="5"/>
  <c r="AY146" i="5"/>
  <c r="AZ146" i="5"/>
  <c r="BA146" i="5"/>
  <c r="BB146" i="5"/>
  <c r="BC146" i="5"/>
  <c r="BD146" i="5"/>
  <c r="AO147" i="5"/>
  <c r="AQ147" i="5"/>
  <c r="AR147" i="5"/>
  <c r="AS147" i="5"/>
  <c r="AT147" i="5"/>
  <c r="AU147" i="5"/>
  <c r="AV147" i="5"/>
  <c r="AX147" i="5"/>
  <c r="AY147" i="5"/>
  <c r="AZ147" i="5"/>
  <c r="BA147" i="5"/>
  <c r="BB147" i="5"/>
  <c r="BC147" i="5"/>
  <c r="BD147" i="5"/>
  <c r="AO148" i="5"/>
  <c r="AQ148" i="5"/>
  <c r="AR148" i="5"/>
  <c r="AS148" i="5"/>
  <c r="AT148" i="5"/>
  <c r="AU148" i="5"/>
  <c r="AV148" i="5"/>
  <c r="AX148" i="5"/>
  <c r="AY148" i="5"/>
  <c r="AZ148" i="5"/>
  <c r="BA148" i="5"/>
  <c r="BB148" i="5"/>
  <c r="BC148" i="5"/>
  <c r="BD148" i="5"/>
  <c r="AO149" i="5"/>
  <c r="AQ149" i="5"/>
  <c r="AR149" i="5"/>
  <c r="AS149" i="5"/>
  <c r="AT149" i="5"/>
  <c r="AU149" i="5"/>
  <c r="AV149" i="5"/>
  <c r="AX149" i="5"/>
  <c r="AY149" i="5"/>
  <c r="AZ149" i="5"/>
  <c r="BA149" i="5"/>
  <c r="BB149" i="5"/>
  <c r="BC149" i="5"/>
  <c r="BD149" i="5"/>
  <c r="AO150" i="5"/>
  <c r="AQ150" i="5"/>
  <c r="AR150" i="5"/>
  <c r="AS150" i="5"/>
  <c r="AT150" i="5"/>
  <c r="AU150" i="5"/>
  <c r="AV150" i="5"/>
  <c r="AX150" i="5"/>
  <c r="AY150" i="5"/>
  <c r="AZ150" i="5"/>
  <c r="BA150" i="5"/>
  <c r="BB150" i="5"/>
  <c r="BC150" i="5"/>
  <c r="BD150" i="5"/>
  <c r="AO151" i="5"/>
  <c r="AR151" i="5"/>
  <c r="AS151" i="5"/>
  <c r="AT151" i="5"/>
  <c r="AU151" i="5"/>
  <c r="AV151" i="5"/>
  <c r="AX151" i="5"/>
  <c r="AY151" i="5"/>
  <c r="AZ151" i="5"/>
  <c r="BA151" i="5"/>
  <c r="BB151" i="5"/>
  <c r="BC151" i="5"/>
  <c r="BD151" i="5"/>
  <c r="AO152" i="5"/>
  <c r="AQ152" i="5"/>
  <c r="AR152" i="5"/>
  <c r="AS152" i="5"/>
  <c r="AT152" i="5"/>
  <c r="AU152" i="5"/>
  <c r="AV152" i="5"/>
  <c r="AX152" i="5"/>
  <c r="AY152" i="5"/>
  <c r="AZ152" i="5"/>
  <c r="BA152" i="5"/>
  <c r="BB152" i="5"/>
  <c r="BC152" i="5"/>
  <c r="BD152" i="5"/>
  <c r="AO153" i="5"/>
  <c r="AQ153" i="5"/>
  <c r="AR153" i="5"/>
  <c r="AS153" i="5"/>
  <c r="AT153" i="5"/>
  <c r="AU153" i="5"/>
  <c r="AV153" i="5"/>
  <c r="AX153" i="5"/>
  <c r="AY153" i="5"/>
  <c r="AZ153" i="5"/>
  <c r="BA153" i="5"/>
  <c r="BB153" i="5"/>
  <c r="BC153" i="5"/>
  <c r="BD153" i="5"/>
  <c r="AO154" i="5"/>
  <c r="AQ154" i="5"/>
  <c r="AR154" i="5"/>
  <c r="AS154" i="5"/>
  <c r="AT154" i="5"/>
  <c r="AU154" i="5"/>
  <c r="AV154" i="5"/>
  <c r="AX154" i="5"/>
  <c r="AY154" i="5"/>
  <c r="AZ154" i="5"/>
  <c r="BA154" i="5"/>
  <c r="BB154" i="5"/>
  <c r="BC154" i="5"/>
  <c r="BD154" i="5"/>
  <c r="AO155" i="5"/>
  <c r="AQ155" i="5"/>
  <c r="AR155" i="5"/>
  <c r="AS155" i="5"/>
  <c r="AT155" i="5"/>
  <c r="AU155" i="5"/>
  <c r="AV155" i="5"/>
  <c r="AX155" i="5"/>
  <c r="AY155" i="5"/>
  <c r="AZ155" i="5"/>
  <c r="BA155" i="5"/>
  <c r="BB155" i="5"/>
  <c r="BC155" i="5"/>
  <c r="BD155" i="5"/>
  <c r="AO156" i="5"/>
  <c r="AQ156" i="5"/>
  <c r="AR156" i="5"/>
  <c r="AS156" i="5"/>
  <c r="AT156" i="5"/>
  <c r="AU156" i="5"/>
  <c r="AV156" i="5"/>
  <c r="AX156" i="5"/>
  <c r="AY156" i="5"/>
  <c r="AZ156" i="5"/>
  <c r="BA156" i="5"/>
  <c r="BB156" i="5"/>
  <c r="BC156" i="5"/>
  <c r="BD156" i="5"/>
  <c r="AO157" i="5"/>
  <c r="AQ157" i="5"/>
  <c r="AR157" i="5"/>
  <c r="AS157" i="5"/>
  <c r="AT157" i="5"/>
  <c r="AU157" i="5"/>
  <c r="AV157" i="5"/>
  <c r="AX157" i="5"/>
  <c r="AY157" i="5"/>
  <c r="AZ157" i="5"/>
  <c r="BA157" i="5"/>
  <c r="BB157" i="5"/>
  <c r="BC157" i="5"/>
  <c r="BD157" i="5"/>
  <c r="AO158" i="5"/>
  <c r="AQ158" i="5"/>
  <c r="AR158" i="5"/>
  <c r="AS158" i="5"/>
  <c r="AT158" i="5"/>
  <c r="AU158" i="5"/>
  <c r="AV158" i="5"/>
  <c r="AX158" i="5"/>
  <c r="AY158" i="5"/>
  <c r="AZ158" i="5"/>
  <c r="BA158" i="5"/>
  <c r="BB158" i="5"/>
  <c r="BC158" i="5"/>
  <c r="BD158" i="5"/>
  <c r="AO159" i="5"/>
  <c r="AQ159" i="5"/>
  <c r="AR159" i="5"/>
  <c r="AS159" i="5"/>
  <c r="AT159" i="5"/>
  <c r="AU159" i="5"/>
  <c r="AV159" i="5"/>
  <c r="AX159" i="5"/>
  <c r="AY159" i="5"/>
  <c r="AZ159" i="5"/>
  <c r="BA159" i="5"/>
  <c r="BB159" i="5"/>
  <c r="BC159" i="5"/>
  <c r="BD159" i="5"/>
  <c r="AO160" i="5"/>
  <c r="AQ160" i="5"/>
  <c r="AR160" i="5"/>
  <c r="AS160" i="5"/>
  <c r="AT160" i="5"/>
  <c r="AU160" i="5"/>
  <c r="AV160" i="5"/>
  <c r="AX160" i="5"/>
  <c r="AY160" i="5"/>
  <c r="AZ160" i="5"/>
  <c r="BA160" i="5"/>
  <c r="BB160" i="5"/>
  <c r="BC160" i="5"/>
  <c r="BD160" i="5"/>
  <c r="AO161" i="5"/>
  <c r="AQ161" i="5"/>
  <c r="AR161" i="5"/>
  <c r="AS161" i="5"/>
  <c r="AT161" i="5"/>
  <c r="AU161" i="5"/>
  <c r="AV161" i="5"/>
  <c r="AX161" i="5"/>
  <c r="AY161" i="5"/>
  <c r="AZ161" i="5"/>
  <c r="BA161" i="5"/>
  <c r="BB161" i="5"/>
  <c r="BC161" i="5"/>
  <c r="BD161" i="5"/>
  <c r="AO162" i="5"/>
  <c r="AQ162" i="5"/>
  <c r="AR162" i="5"/>
  <c r="AS162" i="5"/>
  <c r="AT162" i="5"/>
  <c r="AU162" i="5"/>
  <c r="AV162" i="5"/>
  <c r="AX162" i="5"/>
  <c r="AY162" i="5"/>
  <c r="AZ162" i="5"/>
  <c r="BA162" i="5"/>
  <c r="BB162" i="5"/>
  <c r="BC162" i="5"/>
  <c r="BD162" i="5"/>
  <c r="AO163" i="5"/>
  <c r="AQ163" i="5"/>
  <c r="AR163" i="5"/>
  <c r="AS163" i="5"/>
  <c r="AT163" i="5"/>
  <c r="AU163" i="5"/>
  <c r="AV163" i="5"/>
  <c r="AX163" i="5"/>
  <c r="AY163" i="5"/>
  <c r="AZ163" i="5"/>
  <c r="BA163" i="5"/>
  <c r="BB163" i="5"/>
  <c r="BC163" i="5"/>
  <c r="BD163" i="5"/>
  <c r="AO164" i="5"/>
  <c r="AQ164" i="5"/>
  <c r="AR164" i="5"/>
  <c r="AS164" i="5"/>
  <c r="AT164" i="5"/>
  <c r="AU164" i="5"/>
  <c r="AV164" i="5"/>
  <c r="AX164" i="5"/>
  <c r="AY164" i="5"/>
  <c r="AZ164" i="5"/>
  <c r="BA164" i="5"/>
  <c r="BB164" i="5"/>
  <c r="BC164" i="5"/>
  <c r="BD164" i="5"/>
  <c r="AO165" i="5"/>
  <c r="AQ165" i="5"/>
  <c r="AR165" i="5"/>
  <c r="AS165" i="5"/>
  <c r="AT165" i="5"/>
  <c r="AU165" i="5"/>
  <c r="AV165" i="5"/>
  <c r="AX165" i="5"/>
  <c r="AY165" i="5"/>
  <c r="AZ165" i="5"/>
  <c r="BA165" i="5"/>
  <c r="BB165" i="5"/>
  <c r="BC165" i="5"/>
  <c r="BD165" i="5"/>
  <c r="AO166" i="5"/>
  <c r="AQ166" i="5"/>
  <c r="AR166" i="5"/>
  <c r="AS166" i="5"/>
  <c r="AT166" i="5"/>
  <c r="AU166" i="5"/>
  <c r="AV166" i="5"/>
  <c r="AX166" i="5"/>
  <c r="AY166" i="5"/>
  <c r="AZ166" i="5"/>
  <c r="BA166" i="5"/>
  <c r="BB166" i="5"/>
  <c r="BC166" i="5"/>
  <c r="BD166" i="5"/>
  <c r="AO167" i="5"/>
  <c r="AQ167" i="5"/>
  <c r="AR167" i="5"/>
  <c r="AS167" i="5"/>
  <c r="AT167" i="5"/>
  <c r="AU167" i="5"/>
  <c r="AV167" i="5"/>
  <c r="AX167" i="5"/>
  <c r="AY167" i="5"/>
  <c r="AZ167" i="5"/>
  <c r="BA167" i="5"/>
  <c r="BB167" i="5"/>
  <c r="BC167" i="5"/>
  <c r="BD167" i="5"/>
  <c r="AO168" i="5"/>
  <c r="AQ168" i="5"/>
  <c r="AR168" i="5"/>
  <c r="AS168" i="5"/>
  <c r="AT168" i="5"/>
  <c r="AU168" i="5"/>
  <c r="AV168" i="5"/>
  <c r="AX168" i="5"/>
  <c r="AY168" i="5"/>
  <c r="AZ168" i="5"/>
  <c r="BA168" i="5"/>
  <c r="BB168" i="5"/>
  <c r="BC168" i="5"/>
  <c r="BD168" i="5"/>
  <c r="AO169" i="5"/>
  <c r="AQ169" i="5"/>
  <c r="AR169" i="5"/>
  <c r="AS169" i="5"/>
  <c r="AT169" i="5"/>
  <c r="AU169" i="5"/>
  <c r="AV169" i="5"/>
  <c r="AX169" i="5"/>
  <c r="AY169" i="5"/>
  <c r="AZ169" i="5"/>
  <c r="BA169" i="5"/>
  <c r="BB169" i="5"/>
  <c r="BC169" i="5"/>
  <c r="BD169" i="5"/>
  <c r="AO170" i="5"/>
  <c r="AQ170" i="5"/>
  <c r="AR170" i="5"/>
  <c r="AS170" i="5"/>
  <c r="AT170" i="5"/>
  <c r="AU170" i="5"/>
  <c r="AV170" i="5"/>
  <c r="AX170" i="5"/>
  <c r="AY170" i="5"/>
  <c r="AZ170" i="5"/>
  <c r="BA170" i="5"/>
  <c r="BB170" i="5"/>
  <c r="BC170" i="5"/>
  <c r="BD170" i="5"/>
  <c r="AO171" i="5"/>
  <c r="AQ171" i="5"/>
  <c r="AR171" i="5"/>
  <c r="AS171" i="5"/>
  <c r="AT171" i="5"/>
  <c r="AU171" i="5"/>
  <c r="AV171" i="5"/>
  <c r="AX171" i="5"/>
  <c r="AY171" i="5"/>
  <c r="AZ171" i="5"/>
  <c r="BA171" i="5"/>
  <c r="BB171" i="5"/>
  <c r="BC171" i="5"/>
  <c r="BD171" i="5"/>
  <c r="AO172" i="5"/>
  <c r="AQ172" i="5"/>
  <c r="AR172" i="5"/>
  <c r="AS172" i="5"/>
  <c r="AT172" i="5"/>
  <c r="AU172" i="5"/>
  <c r="AV172" i="5"/>
  <c r="AX172" i="5"/>
  <c r="AY172" i="5"/>
  <c r="AZ172" i="5"/>
  <c r="BA172" i="5"/>
  <c r="BB172" i="5"/>
  <c r="BC172" i="5"/>
  <c r="BD172" i="5"/>
  <c r="AO173" i="5"/>
  <c r="AQ173" i="5"/>
  <c r="AR173" i="5"/>
  <c r="AS173" i="5"/>
  <c r="AT173" i="5"/>
  <c r="AU173" i="5"/>
  <c r="AV173" i="5"/>
  <c r="AX173" i="5"/>
  <c r="AY173" i="5"/>
  <c r="AZ173" i="5"/>
  <c r="BA173" i="5"/>
  <c r="BB173" i="5"/>
  <c r="BC173" i="5"/>
  <c r="BD173" i="5"/>
  <c r="AO174" i="5"/>
  <c r="AQ174" i="5"/>
  <c r="AR174" i="5"/>
  <c r="AS174" i="5"/>
  <c r="AT174" i="5"/>
  <c r="AU174" i="5"/>
  <c r="AV174" i="5"/>
  <c r="AX174" i="5"/>
  <c r="AY174" i="5"/>
  <c r="AZ174" i="5"/>
  <c r="BA174" i="5"/>
  <c r="BB174" i="5"/>
  <c r="BC174" i="5"/>
  <c r="BD174" i="5"/>
  <c r="AO175" i="5"/>
  <c r="AQ175" i="5"/>
  <c r="AR175" i="5"/>
  <c r="AS175" i="5"/>
  <c r="AT175" i="5"/>
  <c r="AU175" i="5"/>
  <c r="AV175" i="5"/>
  <c r="AX175" i="5"/>
  <c r="AY175" i="5"/>
  <c r="AZ175" i="5"/>
  <c r="BA175" i="5"/>
  <c r="BB175" i="5"/>
  <c r="BC175" i="5"/>
  <c r="BD175" i="5"/>
  <c r="AO176" i="5"/>
  <c r="AO177" i="5"/>
  <c r="AQ177" i="5"/>
  <c r="AR177" i="5"/>
  <c r="AS177" i="5"/>
  <c r="AT177" i="5"/>
  <c r="AU177" i="5"/>
  <c r="AV177" i="5"/>
  <c r="AX177" i="5"/>
  <c r="AY177" i="5"/>
  <c r="AZ177" i="5"/>
  <c r="BA177" i="5"/>
  <c r="BB177" i="5"/>
  <c r="BC177" i="5"/>
  <c r="BD177" i="5"/>
  <c r="AO178" i="5"/>
  <c r="AQ178" i="5"/>
  <c r="AR178" i="5"/>
  <c r="AS178" i="5"/>
  <c r="AT178" i="5"/>
  <c r="AU178" i="5"/>
  <c r="AV178" i="5"/>
  <c r="AX178" i="5"/>
  <c r="AY178" i="5"/>
  <c r="AZ178" i="5"/>
  <c r="BA178" i="5"/>
  <c r="BB178" i="5"/>
  <c r="BC178" i="5"/>
  <c r="BD178" i="5"/>
  <c r="AO179" i="5"/>
  <c r="AQ179" i="5"/>
  <c r="AR179" i="5"/>
  <c r="AS179" i="5"/>
  <c r="AT179" i="5"/>
  <c r="AU179" i="5"/>
  <c r="AV179" i="5"/>
  <c r="AX179" i="5"/>
  <c r="AY179" i="5"/>
  <c r="AZ179" i="5"/>
  <c r="BA179" i="5"/>
  <c r="BB179" i="5"/>
  <c r="BC179" i="5"/>
  <c r="BD179" i="5"/>
  <c r="AO180" i="5"/>
  <c r="AQ180" i="5"/>
  <c r="AR180" i="5"/>
  <c r="AS180" i="5"/>
  <c r="AT180" i="5"/>
  <c r="AU180" i="5"/>
  <c r="AV180" i="5"/>
  <c r="AX180" i="5"/>
  <c r="AY180" i="5"/>
  <c r="AZ180" i="5"/>
  <c r="BA180" i="5"/>
  <c r="BB180" i="5"/>
  <c r="BC180" i="5"/>
  <c r="BD180" i="5"/>
  <c r="AO181" i="5"/>
  <c r="AO182" i="5"/>
  <c r="AQ182" i="5"/>
  <c r="AR182" i="5"/>
  <c r="AS182" i="5"/>
  <c r="AT182" i="5"/>
  <c r="AU182" i="5"/>
  <c r="AV182" i="5"/>
  <c r="AX182" i="5"/>
  <c r="AY182" i="5"/>
  <c r="AZ182" i="5"/>
  <c r="BA182" i="5"/>
  <c r="BB182" i="5"/>
  <c r="BC182" i="5"/>
  <c r="BD182" i="5"/>
  <c r="AO183" i="5"/>
  <c r="AQ183" i="5"/>
  <c r="AR183" i="5"/>
  <c r="AS183" i="5"/>
  <c r="AT183" i="5"/>
  <c r="AU183" i="5"/>
  <c r="AV183" i="5"/>
  <c r="AX183" i="5"/>
  <c r="AY183" i="5"/>
  <c r="AZ183" i="5"/>
  <c r="BA183" i="5"/>
  <c r="BB183" i="5"/>
  <c r="BC183" i="5"/>
  <c r="BD183" i="5"/>
  <c r="AO184" i="5"/>
  <c r="AQ184" i="5"/>
  <c r="AR184" i="5"/>
  <c r="AS184" i="5"/>
  <c r="AT184" i="5"/>
  <c r="AU184" i="5"/>
  <c r="AV184" i="5"/>
  <c r="AX184" i="5"/>
  <c r="AY184" i="5"/>
  <c r="AZ184" i="5"/>
  <c r="BA184" i="5"/>
  <c r="BB184" i="5"/>
  <c r="BC184" i="5"/>
  <c r="BD184" i="5"/>
  <c r="AO185" i="5"/>
  <c r="AQ185" i="5"/>
  <c r="AR185" i="5"/>
  <c r="AS185" i="5"/>
  <c r="AT185" i="5"/>
  <c r="AU185" i="5"/>
  <c r="AV185" i="5"/>
  <c r="AX185" i="5"/>
  <c r="AY185" i="5"/>
  <c r="AZ185" i="5"/>
  <c r="BA185" i="5"/>
  <c r="BB185" i="5"/>
  <c r="BC185" i="5"/>
  <c r="BD185" i="5"/>
  <c r="AO186" i="5"/>
  <c r="AQ186" i="5"/>
  <c r="AR186" i="5"/>
  <c r="AS186" i="5"/>
  <c r="AT186" i="5"/>
  <c r="AU186" i="5"/>
  <c r="AV186" i="5"/>
  <c r="AX186" i="5"/>
  <c r="AY186" i="5"/>
  <c r="AZ186" i="5"/>
  <c r="BA186" i="5"/>
  <c r="BB186" i="5"/>
  <c r="BC186" i="5"/>
  <c r="BD186" i="5"/>
  <c r="AO187" i="5"/>
  <c r="AQ187" i="5"/>
  <c r="AR187" i="5"/>
  <c r="AS187" i="5"/>
  <c r="AT187" i="5"/>
  <c r="AU187" i="5"/>
  <c r="AV187" i="5"/>
  <c r="AX187" i="5"/>
  <c r="AY187" i="5"/>
  <c r="AZ187" i="5"/>
  <c r="BA187" i="5"/>
  <c r="BB187" i="5"/>
  <c r="BC187" i="5"/>
  <c r="BD187" i="5"/>
  <c r="AO188" i="5"/>
  <c r="AQ188" i="5"/>
  <c r="AR188" i="5"/>
  <c r="AS188" i="5"/>
  <c r="AT188" i="5"/>
  <c r="AU188" i="5"/>
  <c r="AV188" i="5"/>
  <c r="AX188" i="5"/>
  <c r="AY188" i="5"/>
  <c r="AZ188" i="5"/>
  <c r="BA188" i="5"/>
  <c r="BB188" i="5"/>
  <c r="BC188" i="5"/>
  <c r="BD188" i="5"/>
  <c r="AO189" i="5"/>
  <c r="AQ189" i="5"/>
  <c r="AR189" i="5"/>
  <c r="AS189" i="5"/>
  <c r="AT189" i="5"/>
  <c r="AU189" i="5"/>
  <c r="AV189" i="5"/>
  <c r="AX189" i="5"/>
  <c r="AY189" i="5"/>
  <c r="AZ189" i="5"/>
  <c r="BA189" i="5"/>
  <c r="BB189" i="5"/>
  <c r="BC189" i="5"/>
  <c r="BD189" i="5"/>
  <c r="AO190" i="5"/>
  <c r="AQ190" i="5"/>
  <c r="AR190" i="5"/>
  <c r="AS190" i="5"/>
  <c r="AT190" i="5"/>
  <c r="AU190" i="5"/>
  <c r="AV190" i="5"/>
  <c r="AX190" i="5"/>
  <c r="AY190" i="5"/>
  <c r="AZ190" i="5"/>
  <c r="BA190" i="5"/>
  <c r="BB190" i="5"/>
  <c r="BC190" i="5"/>
  <c r="BD190" i="5"/>
  <c r="AO191" i="5"/>
  <c r="AQ191" i="5"/>
  <c r="AR191" i="5"/>
  <c r="AS191" i="5"/>
  <c r="AT191" i="5"/>
  <c r="AU191" i="5"/>
  <c r="AV191" i="5"/>
  <c r="AX191" i="5"/>
  <c r="AY191" i="5"/>
  <c r="AZ191" i="5"/>
  <c r="BA191" i="5"/>
  <c r="BB191" i="5"/>
  <c r="BC191" i="5"/>
  <c r="BD191" i="5"/>
  <c r="AO192" i="5"/>
  <c r="AQ192" i="5"/>
  <c r="AR192" i="5"/>
  <c r="AS192" i="5"/>
  <c r="AT192" i="5"/>
  <c r="AU192" i="5"/>
  <c r="AV192" i="5"/>
  <c r="AX192" i="5"/>
  <c r="AY192" i="5"/>
  <c r="AZ192" i="5"/>
  <c r="BA192" i="5"/>
  <c r="BB192" i="5"/>
  <c r="BC192" i="5"/>
  <c r="BD192" i="5"/>
  <c r="AO195" i="5"/>
  <c r="AQ195" i="5"/>
  <c r="AR195" i="5"/>
  <c r="AS195" i="5"/>
  <c r="AT195" i="5"/>
  <c r="AU195" i="5"/>
  <c r="AV195" i="5"/>
  <c r="AX195" i="5"/>
  <c r="AY195" i="5"/>
  <c r="AZ195" i="5"/>
  <c r="BA195" i="5"/>
  <c r="BB195" i="5"/>
  <c r="BC195" i="5"/>
  <c r="BD195" i="5"/>
  <c r="AO196" i="5"/>
  <c r="AQ196" i="5"/>
  <c r="AR196" i="5"/>
  <c r="AS196" i="5"/>
  <c r="AT196" i="5"/>
  <c r="AU196" i="5"/>
  <c r="AV196" i="5"/>
  <c r="AX196" i="5"/>
  <c r="AY196" i="5"/>
  <c r="AZ196" i="5"/>
  <c r="BA196" i="5"/>
  <c r="BB196" i="5"/>
  <c r="BC196" i="5"/>
  <c r="BD196" i="5"/>
  <c r="AO197" i="5"/>
  <c r="AO198" i="5"/>
  <c r="AQ198" i="5"/>
  <c r="AR198" i="5"/>
  <c r="AS198" i="5"/>
  <c r="AT198" i="5"/>
  <c r="AU198" i="5"/>
  <c r="AV198" i="5"/>
  <c r="AX198" i="5"/>
  <c r="AY198" i="5"/>
  <c r="AZ198" i="5"/>
  <c r="BA198" i="5"/>
  <c r="BB198" i="5"/>
  <c r="BC198" i="5"/>
  <c r="BD198" i="5"/>
  <c r="AO199" i="5"/>
  <c r="AQ199" i="5"/>
  <c r="AR199" i="5"/>
  <c r="AS199" i="5"/>
  <c r="AT199" i="5"/>
  <c r="AU199" i="5"/>
  <c r="AV199" i="5"/>
  <c r="AX199" i="5"/>
  <c r="AY199" i="5"/>
  <c r="AZ199" i="5"/>
  <c r="BA199" i="5"/>
  <c r="BB199" i="5"/>
  <c r="BC199" i="5"/>
  <c r="BD199" i="5"/>
  <c r="AO200" i="5"/>
  <c r="AQ200" i="5"/>
  <c r="AR200" i="5"/>
  <c r="AS200" i="5"/>
  <c r="AT200" i="5"/>
  <c r="AU200" i="5"/>
  <c r="AV200" i="5"/>
  <c r="AX200" i="5"/>
  <c r="AY200" i="5"/>
  <c r="AZ200" i="5"/>
  <c r="BA200" i="5"/>
  <c r="BB200" i="5"/>
  <c r="BC200" i="5"/>
  <c r="BD200" i="5"/>
  <c r="AO201" i="5"/>
  <c r="AQ201" i="5"/>
  <c r="AR201" i="5"/>
  <c r="AS201" i="5"/>
  <c r="AT201" i="5"/>
  <c r="AU201" i="5"/>
  <c r="AV201" i="5"/>
  <c r="AX201" i="5"/>
  <c r="AY201" i="5"/>
  <c r="AZ201" i="5"/>
  <c r="BA201" i="5"/>
  <c r="BB201" i="5"/>
  <c r="BC201" i="5"/>
  <c r="BD201" i="5"/>
  <c r="AO202" i="5"/>
  <c r="AQ202" i="5"/>
  <c r="AR202" i="5"/>
  <c r="AS202" i="5"/>
  <c r="AT202" i="5"/>
  <c r="AU202" i="5"/>
  <c r="AV202" i="5"/>
  <c r="AX202" i="5"/>
  <c r="AY202" i="5"/>
  <c r="AZ202" i="5"/>
  <c r="BA202" i="5"/>
  <c r="BB202" i="5"/>
  <c r="BC202" i="5"/>
  <c r="BD202" i="5"/>
  <c r="AO203" i="5"/>
  <c r="AQ203" i="5"/>
  <c r="AR203" i="5"/>
  <c r="AS203" i="5"/>
  <c r="AT203" i="5"/>
  <c r="AU203" i="5"/>
  <c r="AV203" i="5"/>
  <c r="AX203" i="5"/>
  <c r="AY203" i="5"/>
  <c r="AZ203" i="5"/>
  <c r="BA203" i="5"/>
  <c r="BB203" i="5"/>
  <c r="BC203" i="5"/>
  <c r="BD203" i="5"/>
  <c r="AO204" i="5"/>
  <c r="AQ204" i="5"/>
  <c r="AR204" i="5"/>
  <c r="AS204" i="5"/>
  <c r="AT204" i="5"/>
  <c r="AU204" i="5"/>
  <c r="AV204" i="5"/>
  <c r="AX204" i="5"/>
  <c r="AY204" i="5"/>
  <c r="AZ204" i="5"/>
  <c r="BA204" i="5"/>
  <c r="BB204" i="5"/>
  <c r="BC204" i="5"/>
  <c r="BD204" i="5"/>
  <c r="AO205" i="5"/>
  <c r="AQ205" i="5"/>
  <c r="AR205" i="5"/>
  <c r="AS205" i="5"/>
  <c r="AT205" i="5"/>
  <c r="AU205" i="5"/>
  <c r="AV205" i="5"/>
  <c r="AX205" i="5"/>
  <c r="AY205" i="5"/>
  <c r="AZ205" i="5"/>
  <c r="BA205" i="5"/>
  <c r="BB205" i="5"/>
  <c r="BC205" i="5"/>
  <c r="BD205" i="5"/>
  <c r="AO206" i="5"/>
  <c r="AQ206" i="5"/>
  <c r="AR206" i="5"/>
  <c r="AS206" i="5"/>
  <c r="AT206" i="5"/>
  <c r="AU206" i="5"/>
  <c r="AV206" i="5"/>
  <c r="AX206" i="5"/>
  <c r="AY206" i="5"/>
  <c r="AZ206" i="5"/>
  <c r="BA206" i="5"/>
  <c r="BB206" i="5"/>
  <c r="BC206" i="5"/>
  <c r="BD206" i="5"/>
  <c r="AO207" i="5"/>
  <c r="AQ207" i="5"/>
  <c r="AR207" i="5"/>
  <c r="AS207" i="5"/>
  <c r="AT207" i="5"/>
  <c r="AU207" i="5"/>
  <c r="AV207" i="5"/>
  <c r="AX207" i="5"/>
  <c r="AY207" i="5"/>
  <c r="AZ207" i="5"/>
  <c r="BA207" i="5"/>
  <c r="BB207" i="5"/>
  <c r="BC207" i="5"/>
  <c r="BD207" i="5"/>
  <c r="AO208" i="5"/>
  <c r="AQ208" i="5"/>
  <c r="AR208" i="5"/>
  <c r="AS208" i="5"/>
  <c r="AT208" i="5"/>
  <c r="AU208" i="5"/>
  <c r="AV208" i="5"/>
  <c r="AX208" i="5"/>
  <c r="AY208" i="5"/>
  <c r="AZ208" i="5"/>
  <c r="BA208" i="5"/>
  <c r="BB208" i="5"/>
  <c r="BC208" i="5"/>
  <c r="BD208" i="5"/>
  <c r="AO209" i="5"/>
  <c r="AQ209" i="5"/>
  <c r="AR209" i="5"/>
  <c r="AS209" i="5"/>
  <c r="AT209" i="5"/>
  <c r="AU209" i="5"/>
  <c r="AV209" i="5"/>
  <c r="AX209" i="5"/>
  <c r="AY209" i="5"/>
  <c r="AZ209" i="5"/>
  <c r="BA209" i="5"/>
  <c r="BB209" i="5"/>
  <c r="BC209" i="5"/>
  <c r="BD209" i="5"/>
  <c r="AO210" i="5"/>
  <c r="AQ210" i="5"/>
  <c r="AR210" i="5"/>
  <c r="AS210" i="5"/>
  <c r="AT210" i="5"/>
  <c r="AU210" i="5"/>
  <c r="AV210" i="5"/>
  <c r="AX210" i="5"/>
  <c r="AY210" i="5"/>
  <c r="AZ210" i="5"/>
  <c r="BA210" i="5"/>
  <c r="BB210" i="5"/>
  <c r="BC210" i="5"/>
  <c r="BD210" i="5"/>
  <c r="AO211" i="5"/>
  <c r="AQ211" i="5"/>
  <c r="AR211" i="5"/>
  <c r="AS211" i="5"/>
  <c r="AT211" i="5"/>
  <c r="AU211" i="5"/>
  <c r="AV211" i="5"/>
  <c r="AX211" i="5"/>
  <c r="AY211" i="5"/>
  <c r="AZ211" i="5"/>
  <c r="BA211" i="5"/>
  <c r="BB211" i="5"/>
  <c r="BC211" i="5"/>
  <c r="BD211" i="5"/>
  <c r="AO212" i="5"/>
  <c r="AQ212" i="5"/>
  <c r="AR212" i="5"/>
  <c r="AS212" i="5"/>
  <c r="AT212" i="5"/>
  <c r="AU212" i="5"/>
  <c r="AV212" i="5"/>
  <c r="AX212" i="5"/>
  <c r="AY212" i="5"/>
  <c r="AZ212" i="5"/>
  <c r="BA212" i="5"/>
  <c r="BB212" i="5"/>
  <c r="BC212" i="5"/>
  <c r="BD212" i="5"/>
  <c r="AO213" i="5"/>
  <c r="AQ213" i="5"/>
  <c r="AR213" i="5"/>
  <c r="AS213" i="5"/>
  <c r="AT213" i="5"/>
  <c r="AU213" i="5"/>
  <c r="AV213" i="5"/>
  <c r="AX213" i="5"/>
  <c r="AY213" i="5"/>
  <c r="AZ213" i="5"/>
  <c r="BA213" i="5"/>
  <c r="BB213" i="5"/>
  <c r="BC213" i="5"/>
  <c r="BD213" i="5"/>
  <c r="AO214" i="5"/>
  <c r="AQ214" i="5"/>
  <c r="AR214" i="5"/>
  <c r="AS214" i="5"/>
  <c r="AT214" i="5"/>
  <c r="AU214" i="5"/>
  <c r="AV214" i="5"/>
  <c r="AX214" i="5"/>
  <c r="AY214" i="5"/>
  <c r="AZ214" i="5"/>
  <c r="BA214" i="5"/>
  <c r="BB214" i="5"/>
  <c r="BC214" i="5"/>
  <c r="BD214" i="5"/>
  <c r="AO215" i="5"/>
  <c r="AQ215" i="5"/>
  <c r="AR215" i="5"/>
  <c r="AS215" i="5"/>
  <c r="AT215" i="5"/>
  <c r="AU215" i="5"/>
  <c r="AV215" i="5"/>
  <c r="AX215" i="5"/>
  <c r="AY215" i="5"/>
  <c r="AZ215" i="5"/>
  <c r="BA215" i="5"/>
  <c r="BB215" i="5"/>
  <c r="BC215" i="5"/>
  <c r="BD215" i="5"/>
  <c r="AO216" i="5"/>
  <c r="AQ216" i="5"/>
  <c r="AR216" i="5"/>
  <c r="AS216" i="5"/>
  <c r="AT216" i="5"/>
  <c r="AU216" i="5"/>
  <c r="AV216" i="5"/>
  <c r="AX216" i="5"/>
  <c r="AY216" i="5"/>
  <c r="AZ216" i="5"/>
  <c r="BA216" i="5"/>
  <c r="BB216" i="5"/>
  <c r="BC216" i="5"/>
  <c r="BD216" i="5"/>
  <c r="AO217" i="5"/>
  <c r="AQ217" i="5"/>
  <c r="AR217" i="5"/>
  <c r="AS217" i="5"/>
  <c r="AT217" i="5"/>
  <c r="AU217" i="5"/>
  <c r="AV217" i="5"/>
  <c r="AX217" i="5"/>
  <c r="AY217" i="5"/>
  <c r="AZ217" i="5"/>
  <c r="BA217" i="5"/>
  <c r="BB217" i="5"/>
  <c r="BC217" i="5"/>
  <c r="BD217" i="5"/>
  <c r="AO218" i="5"/>
  <c r="AQ218" i="5"/>
  <c r="AR218" i="5"/>
  <c r="AS218" i="5"/>
  <c r="AT218" i="5"/>
  <c r="AU218" i="5"/>
  <c r="AV218" i="5"/>
  <c r="AX218" i="5"/>
  <c r="AY218" i="5"/>
  <c r="AZ218" i="5"/>
  <c r="BA218" i="5"/>
  <c r="BB218" i="5"/>
  <c r="BC218" i="5"/>
  <c r="BD218" i="5"/>
  <c r="AO219" i="5"/>
  <c r="AQ219" i="5"/>
  <c r="AR219" i="5"/>
  <c r="AS219" i="5"/>
  <c r="AT219" i="5"/>
  <c r="AU219" i="5"/>
  <c r="AV219" i="5"/>
  <c r="AX219" i="5"/>
  <c r="AY219" i="5"/>
  <c r="AZ219" i="5"/>
  <c r="BA219" i="5"/>
  <c r="BB219" i="5"/>
  <c r="BC219" i="5"/>
  <c r="BD219" i="5"/>
  <c r="AO220" i="5"/>
  <c r="AQ220" i="5"/>
  <c r="AR220" i="5"/>
  <c r="AS220" i="5"/>
  <c r="AT220" i="5"/>
  <c r="AU220" i="5"/>
  <c r="AV220" i="5"/>
  <c r="AX220" i="5"/>
  <c r="AY220" i="5"/>
  <c r="AZ220" i="5"/>
  <c r="BA220" i="5"/>
  <c r="BB220" i="5"/>
  <c r="BC220" i="5"/>
  <c r="BD220" i="5"/>
  <c r="AO221" i="5"/>
  <c r="AQ221" i="5"/>
  <c r="AR221" i="5"/>
  <c r="AS221" i="5"/>
  <c r="AT221" i="5"/>
  <c r="AU221" i="5"/>
  <c r="AV221" i="5"/>
  <c r="AX221" i="5"/>
  <c r="AY221" i="5"/>
  <c r="AZ221" i="5"/>
  <c r="BA221" i="5"/>
  <c r="BB221" i="5"/>
  <c r="BC221" i="5"/>
  <c r="BD221" i="5"/>
  <c r="AO222" i="5"/>
  <c r="AQ222" i="5"/>
  <c r="AR222" i="5"/>
  <c r="AS222" i="5"/>
  <c r="AT222" i="5"/>
  <c r="AU222" i="5"/>
  <c r="AV222" i="5"/>
  <c r="AX222" i="5"/>
  <c r="AY222" i="5"/>
  <c r="AZ222" i="5"/>
  <c r="BA222" i="5"/>
  <c r="BB222" i="5"/>
  <c r="BC222" i="5"/>
  <c r="BD222" i="5"/>
  <c r="AO223" i="5"/>
  <c r="AQ223" i="5"/>
  <c r="AR223" i="5"/>
  <c r="AS223" i="5"/>
  <c r="AT223" i="5"/>
  <c r="AU223" i="5"/>
  <c r="AV223" i="5"/>
  <c r="AX223" i="5"/>
  <c r="AY223" i="5"/>
  <c r="AZ223" i="5"/>
  <c r="BA223" i="5"/>
  <c r="BB223" i="5"/>
  <c r="BC223" i="5"/>
  <c r="BD223" i="5"/>
  <c r="AO224" i="5"/>
  <c r="AQ224" i="5"/>
  <c r="AR224" i="5"/>
  <c r="AS224" i="5"/>
  <c r="AT224" i="5"/>
  <c r="AU224" i="5"/>
  <c r="AV224" i="5"/>
  <c r="AX224" i="5"/>
  <c r="AY224" i="5"/>
  <c r="AZ224" i="5"/>
  <c r="BA224" i="5"/>
  <c r="BB224" i="5"/>
  <c r="BC224" i="5"/>
  <c r="BD224" i="5"/>
  <c r="AO225" i="5"/>
  <c r="AQ225" i="5"/>
  <c r="AR225" i="5"/>
  <c r="AS225" i="5"/>
  <c r="AT225" i="5"/>
  <c r="AU225" i="5"/>
  <c r="AV225" i="5"/>
  <c r="AX225" i="5"/>
  <c r="AY225" i="5"/>
  <c r="AZ225" i="5"/>
  <c r="BA225" i="5"/>
  <c r="BB225" i="5"/>
  <c r="BC225" i="5"/>
  <c r="BD225" i="5"/>
  <c r="AO226" i="5"/>
  <c r="AQ226" i="5"/>
  <c r="AR226" i="5"/>
  <c r="AS226" i="5"/>
  <c r="AT226" i="5"/>
  <c r="AU226" i="5"/>
  <c r="AV226" i="5"/>
  <c r="AX226" i="5"/>
  <c r="AY226" i="5"/>
  <c r="AZ226" i="5"/>
  <c r="BA226" i="5"/>
  <c r="BB226" i="5"/>
  <c r="BC226" i="5"/>
  <c r="BD226" i="5"/>
  <c r="AO227" i="5"/>
  <c r="AQ227" i="5"/>
  <c r="AR227" i="5"/>
  <c r="AS227" i="5"/>
  <c r="AT227" i="5"/>
  <c r="AU227" i="5"/>
  <c r="AV227" i="5"/>
  <c r="AX227" i="5"/>
  <c r="AY227" i="5"/>
  <c r="AZ227" i="5"/>
  <c r="BA227" i="5"/>
  <c r="BB227" i="5"/>
  <c r="BC227" i="5"/>
  <c r="BD227" i="5"/>
  <c r="AO228" i="5"/>
  <c r="AQ228" i="5"/>
  <c r="AR228" i="5"/>
  <c r="AS228" i="5"/>
  <c r="AT228" i="5"/>
  <c r="AU228" i="5"/>
  <c r="AV228" i="5"/>
  <c r="AX228" i="5"/>
  <c r="AY228" i="5"/>
  <c r="AZ228" i="5"/>
  <c r="BA228" i="5"/>
  <c r="BB228" i="5"/>
  <c r="BC228" i="5"/>
  <c r="BD228" i="5"/>
  <c r="AO229" i="5"/>
  <c r="AO230" i="5"/>
  <c r="AQ230" i="5"/>
  <c r="AR230" i="5"/>
  <c r="AS230" i="5"/>
  <c r="AT230" i="5"/>
  <c r="AU230" i="5"/>
  <c r="AV230" i="5"/>
  <c r="AX230" i="5"/>
  <c r="AY230" i="5"/>
  <c r="AZ230" i="5"/>
  <c r="BA230" i="5"/>
  <c r="BB230" i="5"/>
  <c r="BC230" i="5"/>
  <c r="BD230" i="5"/>
  <c r="AO231" i="5"/>
  <c r="AQ231" i="5"/>
  <c r="AR231" i="5"/>
  <c r="AS231" i="5"/>
  <c r="AT231" i="5"/>
  <c r="AU231" i="5"/>
  <c r="AV231" i="5"/>
  <c r="AX231" i="5"/>
  <c r="AY231" i="5"/>
  <c r="AZ231" i="5"/>
  <c r="BA231" i="5"/>
  <c r="BB231" i="5"/>
  <c r="BC231" i="5"/>
  <c r="BD231" i="5"/>
  <c r="AO232" i="5"/>
  <c r="AQ232" i="5"/>
  <c r="AR232" i="5"/>
  <c r="AS232" i="5"/>
  <c r="AT232" i="5"/>
  <c r="AU232" i="5"/>
  <c r="AV232" i="5"/>
  <c r="AX232" i="5"/>
  <c r="AY232" i="5"/>
  <c r="AZ232" i="5"/>
  <c r="BA232" i="5"/>
  <c r="BB232" i="5"/>
  <c r="BC232" i="5"/>
  <c r="BD232" i="5"/>
  <c r="AO233" i="5"/>
  <c r="AO234" i="5"/>
  <c r="AQ234" i="5"/>
  <c r="AR234" i="5"/>
  <c r="AS234" i="5"/>
  <c r="AT234" i="5"/>
  <c r="AU234" i="5"/>
  <c r="AV234" i="5"/>
  <c r="AX234" i="5"/>
  <c r="AY234" i="5"/>
  <c r="AZ234" i="5"/>
  <c r="BA234" i="5"/>
  <c r="BB234" i="5"/>
  <c r="BC234" i="5"/>
  <c r="BD234" i="5"/>
  <c r="AO235" i="5"/>
  <c r="AQ235" i="5"/>
  <c r="AR235" i="5"/>
  <c r="AS235" i="5"/>
  <c r="AT235" i="5"/>
  <c r="AU235" i="5"/>
  <c r="AV235" i="5"/>
  <c r="AX235" i="5"/>
  <c r="AY235" i="5"/>
  <c r="AZ235" i="5"/>
  <c r="BA235" i="5"/>
  <c r="BB235" i="5"/>
  <c r="BC235" i="5"/>
  <c r="BD235" i="5"/>
  <c r="AO236" i="5"/>
  <c r="AQ236" i="5"/>
  <c r="AR236" i="5"/>
  <c r="AS236" i="5"/>
  <c r="AT236" i="5"/>
  <c r="AU236" i="5"/>
  <c r="AV236" i="5"/>
  <c r="AX236" i="5"/>
  <c r="AY236" i="5"/>
  <c r="AZ236" i="5"/>
  <c r="BA236" i="5"/>
  <c r="BB236" i="5"/>
  <c r="BC236" i="5"/>
  <c r="BD236" i="5"/>
  <c r="AO237" i="5"/>
  <c r="AQ237" i="5"/>
  <c r="AR237" i="5"/>
  <c r="AS237" i="5"/>
  <c r="AT237" i="5"/>
  <c r="AU237" i="5"/>
  <c r="AV237" i="5"/>
  <c r="AX237" i="5"/>
  <c r="AY237" i="5"/>
  <c r="AZ237" i="5"/>
  <c r="BA237" i="5"/>
  <c r="BB237" i="5"/>
  <c r="BC237" i="5"/>
  <c r="BD237" i="5"/>
  <c r="AO238" i="5"/>
  <c r="AQ238" i="5"/>
  <c r="AR238" i="5"/>
  <c r="AS238" i="5"/>
  <c r="AT238" i="5"/>
  <c r="AU238" i="5"/>
  <c r="AV238" i="5"/>
  <c r="AX238" i="5"/>
  <c r="AY238" i="5"/>
  <c r="AZ238" i="5"/>
  <c r="BA238" i="5"/>
  <c r="BB238" i="5"/>
  <c r="BC238" i="5"/>
  <c r="BD238" i="5"/>
  <c r="AO239" i="5"/>
  <c r="AQ239" i="5"/>
  <c r="AR239" i="5"/>
  <c r="AS239" i="5"/>
  <c r="AT239" i="5"/>
  <c r="AU239" i="5"/>
  <c r="AV239" i="5"/>
  <c r="AX239" i="5"/>
  <c r="AY239" i="5"/>
  <c r="AZ239" i="5"/>
  <c r="BA239" i="5"/>
  <c r="BB239" i="5"/>
  <c r="BC239" i="5"/>
  <c r="BD239" i="5"/>
  <c r="AO240" i="5"/>
  <c r="AQ240" i="5"/>
  <c r="AR240" i="5"/>
  <c r="AS240" i="5"/>
  <c r="AT240" i="5"/>
  <c r="AU240" i="5"/>
  <c r="AV240" i="5"/>
  <c r="AX240" i="5"/>
  <c r="AY240" i="5"/>
  <c r="AZ240" i="5"/>
  <c r="BA240" i="5"/>
  <c r="BB240" i="5"/>
  <c r="BC240" i="5"/>
  <c r="BD240" i="5"/>
  <c r="AO241" i="5"/>
  <c r="AQ241" i="5"/>
  <c r="AR241" i="5"/>
  <c r="AS241" i="5"/>
  <c r="AT241" i="5"/>
  <c r="AU241" i="5"/>
  <c r="AV241" i="5"/>
  <c r="AX241" i="5"/>
  <c r="AY241" i="5"/>
  <c r="AZ241" i="5"/>
  <c r="BA241" i="5"/>
  <c r="BB241" i="5"/>
  <c r="BC241" i="5"/>
  <c r="BD241" i="5"/>
  <c r="AO242" i="5"/>
  <c r="AQ242" i="5"/>
  <c r="AR242" i="5"/>
  <c r="AS242" i="5"/>
  <c r="AT242" i="5"/>
  <c r="AU242" i="5"/>
  <c r="AV242" i="5"/>
  <c r="AX242" i="5"/>
  <c r="AY242" i="5"/>
  <c r="AZ242" i="5"/>
  <c r="BA242" i="5"/>
  <c r="BB242" i="5"/>
  <c r="BC242" i="5"/>
  <c r="BD242" i="5"/>
  <c r="AO243" i="5"/>
  <c r="AQ243" i="5"/>
  <c r="AR243" i="5"/>
  <c r="AS243" i="5"/>
  <c r="AT243" i="5"/>
  <c r="AU243" i="5"/>
  <c r="AV243" i="5"/>
  <c r="AX243" i="5"/>
  <c r="AY243" i="5"/>
  <c r="AZ243" i="5"/>
  <c r="BA243" i="5"/>
  <c r="BB243" i="5"/>
  <c r="BC243" i="5"/>
  <c r="BD243" i="5"/>
  <c r="AO244" i="5"/>
  <c r="AQ244" i="5"/>
  <c r="AR244" i="5"/>
  <c r="AS244" i="5"/>
  <c r="AT244" i="5"/>
  <c r="AU244" i="5"/>
  <c r="AV244" i="5"/>
  <c r="AX244" i="5"/>
  <c r="AY244" i="5"/>
  <c r="AZ244" i="5"/>
  <c r="BA244" i="5"/>
  <c r="BB244" i="5"/>
  <c r="BC244" i="5"/>
  <c r="BD244" i="5"/>
  <c r="AO245" i="5"/>
  <c r="AQ245" i="5"/>
  <c r="AR245" i="5"/>
  <c r="AS245" i="5"/>
  <c r="AT245" i="5"/>
  <c r="AU245" i="5"/>
  <c r="AV245" i="5"/>
  <c r="AX245" i="5"/>
  <c r="AY245" i="5"/>
  <c r="AZ245" i="5"/>
  <c r="BA245" i="5"/>
  <c r="BB245" i="5"/>
  <c r="BC245" i="5"/>
  <c r="BD245" i="5"/>
  <c r="AO246" i="5"/>
  <c r="AQ246" i="5"/>
  <c r="AR246" i="5"/>
  <c r="AS246" i="5"/>
  <c r="AT246" i="5"/>
  <c r="AU246" i="5"/>
  <c r="AV246" i="5"/>
  <c r="AX246" i="5"/>
  <c r="AY246" i="5"/>
  <c r="AZ246" i="5"/>
  <c r="BA246" i="5"/>
  <c r="BB246" i="5"/>
  <c r="BC246" i="5"/>
  <c r="BD246" i="5"/>
  <c r="AO247" i="5"/>
  <c r="AQ247" i="5"/>
  <c r="AR247" i="5"/>
  <c r="AS247" i="5"/>
  <c r="AT247" i="5"/>
  <c r="AU247" i="5"/>
  <c r="AV247" i="5"/>
  <c r="AX247" i="5"/>
  <c r="AY247" i="5"/>
  <c r="AZ247" i="5"/>
  <c r="BA247" i="5"/>
  <c r="BB247" i="5"/>
  <c r="BC247" i="5"/>
  <c r="BD247" i="5"/>
  <c r="AO248" i="5"/>
  <c r="AQ248" i="5"/>
  <c r="AR248" i="5"/>
  <c r="AS248" i="5"/>
  <c r="AT248" i="5"/>
  <c r="AU248" i="5"/>
  <c r="AV248" i="5"/>
  <c r="AX248" i="5"/>
  <c r="AY248" i="5"/>
  <c r="AZ248" i="5"/>
  <c r="BA248" i="5"/>
  <c r="BB248" i="5"/>
  <c r="BC248" i="5"/>
  <c r="BD248" i="5"/>
  <c r="AO249" i="5"/>
  <c r="AQ249" i="5"/>
  <c r="AR249" i="5"/>
  <c r="AS249" i="5"/>
  <c r="AT249" i="5"/>
  <c r="AU249" i="5"/>
  <c r="AV249" i="5"/>
  <c r="AX249" i="5"/>
  <c r="AY249" i="5"/>
  <c r="AZ249" i="5"/>
  <c r="BA249" i="5"/>
  <c r="BB249" i="5"/>
  <c r="BC249" i="5"/>
  <c r="BD249" i="5"/>
  <c r="AO251" i="5"/>
  <c r="AQ251" i="5"/>
  <c r="AR251" i="5"/>
  <c r="AS251" i="5"/>
  <c r="AT251" i="5"/>
  <c r="AU251" i="5"/>
  <c r="AV251" i="5"/>
  <c r="AX251" i="5"/>
  <c r="AY251" i="5"/>
  <c r="AZ251" i="5"/>
  <c r="BA251" i="5"/>
  <c r="BB251" i="5"/>
  <c r="BC251" i="5"/>
  <c r="BD251" i="5"/>
  <c r="AO252" i="5"/>
  <c r="AQ252" i="5"/>
  <c r="AR252" i="5"/>
  <c r="AS252" i="5"/>
  <c r="AT252" i="5"/>
  <c r="AU252" i="5"/>
  <c r="AV252" i="5"/>
  <c r="AX252" i="5"/>
  <c r="AY252" i="5"/>
  <c r="AZ252" i="5"/>
  <c r="BA252" i="5"/>
  <c r="BB252" i="5"/>
  <c r="BC252" i="5"/>
  <c r="BD252" i="5"/>
  <c r="AO253" i="5"/>
  <c r="AQ253" i="5"/>
  <c r="AR253" i="5"/>
  <c r="AS253" i="5"/>
  <c r="AT253" i="5"/>
  <c r="AU253" i="5"/>
  <c r="AV253" i="5"/>
  <c r="AX253" i="5"/>
  <c r="AY253" i="5"/>
  <c r="AZ253" i="5"/>
  <c r="BA253" i="5"/>
  <c r="BB253" i="5"/>
  <c r="BC253" i="5"/>
  <c r="BD253" i="5"/>
  <c r="AO254" i="5"/>
  <c r="AQ254" i="5"/>
  <c r="AU254" i="5"/>
  <c r="AX254" i="5"/>
  <c r="CK195" i="5" l="1"/>
  <c r="CF21" i="5"/>
  <c r="CH28" i="5"/>
  <c r="CC221" i="5"/>
  <c r="CC240" i="5"/>
  <c r="CH126" i="5"/>
  <c r="CC63" i="5"/>
  <c r="CF202" i="5"/>
  <c r="CB101" i="5"/>
  <c r="CJ64" i="5"/>
  <c r="CC64" i="5"/>
  <c r="CJ60" i="5"/>
  <c r="CC29" i="5"/>
  <c r="CC25" i="5"/>
  <c r="CQ21" i="5"/>
  <c r="CV47" i="5"/>
  <c r="CC47" i="5"/>
  <c r="DA39" i="5"/>
  <c r="CC39" i="5"/>
  <c r="CB128" i="5"/>
  <c r="CB102" i="5"/>
  <c r="CM46" i="5"/>
  <c r="CR48" i="5"/>
  <c r="DA40" i="5"/>
  <c r="CC40" i="5"/>
  <c r="CM253" i="5"/>
  <c r="CJ253" i="5"/>
  <c r="CJ66" i="5"/>
  <c r="CJ62" i="5"/>
  <c r="CJ58" i="5"/>
  <c r="CB174" i="5"/>
  <c r="CB154" i="5"/>
  <c r="CV45" i="5"/>
  <c r="CV41" i="5"/>
  <c r="CC41" i="5"/>
  <c r="CQ24" i="5"/>
  <c r="CJ76" i="5"/>
  <c r="CM76" i="5"/>
  <c r="CJ190" i="5"/>
  <c r="CQ190" i="5"/>
  <c r="CQ186" i="5"/>
  <c r="CJ186" i="5"/>
  <c r="CJ182" i="5"/>
  <c r="CQ182" i="5"/>
  <c r="CJ46" i="5"/>
  <c r="CM42" i="5"/>
  <c r="CJ42" i="5"/>
  <c r="CJ38" i="5"/>
  <c r="CT38" i="5"/>
  <c r="CJ34" i="5"/>
  <c r="CV34" i="5"/>
  <c r="CJ84" i="5"/>
  <c r="CM84" i="5"/>
  <c r="CM80" i="5"/>
  <c r="CJ80" i="5"/>
  <c r="CJ254" i="5"/>
  <c r="CM254" i="5"/>
  <c r="CY202" i="5"/>
  <c r="CJ202" i="5"/>
  <c r="CJ198" i="5"/>
  <c r="CY198" i="5"/>
  <c r="CP177" i="5"/>
  <c r="CJ177" i="5"/>
  <c r="CJ148" i="5"/>
  <c r="CP148" i="5"/>
  <c r="CP144" i="5"/>
  <c r="CJ144" i="5"/>
  <c r="CJ140" i="5"/>
  <c r="CP140" i="5"/>
  <c r="CY136" i="5"/>
  <c r="CJ136" i="5"/>
  <c r="CJ131" i="5"/>
  <c r="CM131" i="5"/>
  <c r="CW122" i="5"/>
  <c r="CJ122" i="5"/>
  <c r="CJ118" i="5"/>
  <c r="CR118" i="5"/>
  <c r="CZ114" i="5"/>
  <c r="CJ114" i="5"/>
  <c r="CJ101" i="5"/>
  <c r="CW101" i="5"/>
  <c r="CW97" i="5"/>
  <c r="CJ97" i="5"/>
  <c r="CJ93" i="5"/>
  <c r="CW93" i="5"/>
  <c r="CM89" i="5"/>
  <c r="CJ89" i="5"/>
  <c r="CM85" i="5"/>
  <c r="CJ85" i="5"/>
  <c r="CM81" i="5"/>
  <c r="CJ81" i="5"/>
  <c r="CM77" i="5"/>
  <c r="CJ77" i="5"/>
  <c r="CM73" i="5"/>
  <c r="CJ73" i="5"/>
  <c r="CM69" i="5"/>
  <c r="CJ69" i="5"/>
  <c r="CM64" i="5"/>
  <c r="CM60" i="5"/>
  <c r="CX56" i="5"/>
  <c r="CJ56" i="5"/>
  <c r="CJ52" i="5"/>
  <c r="CM52" i="5"/>
  <c r="CJ29" i="5"/>
  <c r="CQ29" i="5"/>
  <c r="CQ25" i="5"/>
  <c r="CJ68" i="5"/>
  <c r="CY68" i="5"/>
  <c r="CF232" i="5"/>
  <c r="CJ232" i="5"/>
  <c r="CY232" i="5"/>
  <c r="CJ187" i="5"/>
  <c r="CQ187" i="5"/>
  <c r="CQ183" i="5"/>
  <c r="CJ183" i="5"/>
  <c r="CJ172" i="5"/>
  <c r="CP172" i="5"/>
  <c r="CP168" i="5"/>
  <c r="CJ168" i="5"/>
  <c r="CJ164" i="5"/>
  <c r="CP164" i="5"/>
  <c r="CR160" i="5"/>
  <c r="CJ160" i="5"/>
  <c r="CJ156" i="5"/>
  <c r="CP156" i="5"/>
  <c r="CP152" i="5"/>
  <c r="CJ152" i="5"/>
  <c r="CJ47" i="5"/>
  <c r="CJ43" i="5"/>
  <c r="CJ39" i="5"/>
  <c r="CJ35" i="5"/>
  <c r="CV35" i="5"/>
  <c r="CJ31" i="5"/>
  <c r="CJ248" i="5"/>
  <c r="CR248" i="5"/>
  <c r="CU240" i="5"/>
  <c r="CJ240" i="5"/>
  <c r="CJ236" i="5"/>
  <c r="CP236" i="5"/>
  <c r="CQ217" i="5"/>
  <c r="CJ217" i="5"/>
  <c r="CJ213" i="5"/>
  <c r="CQ213" i="5"/>
  <c r="CJ205" i="5"/>
  <c r="CQ205" i="5"/>
  <c r="CM72" i="5"/>
  <c r="CJ72" i="5"/>
  <c r="CJ28" i="5"/>
  <c r="CQ28" i="5"/>
  <c r="CJ246" i="5"/>
  <c r="CR246" i="5"/>
  <c r="CU242" i="5"/>
  <c r="CJ242" i="5"/>
  <c r="CJ238" i="5"/>
  <c r="CU238" i="5"/>
  <c r="CU234" i="5"/>
  <c r="CJ234" i="5"/>
  <c r="CQ227" i="5"/>
  <c r="CJ227" i="5"/>
  <c r="CJ223" i="5"/>
  <c r="CQ223" i="5"/>
  <c r="CQ219" i="5"/>
  <c r="CJ219" i="5"/>
  <c r="CJ215" i="5"/>
  <c r="CQ215" i="5"/>
  <c r="CQ211" i="5"/>
  <c r="CJ211" i="5"/>
  <c r="CJ207" i="5"/>
  <c r="CQ207" i="5"/>
  <c r="CQ203" i="5"/>
  <c r="CJ203" i="5"/>
  <c r="CJ199" i="5"/>
  <c r="CY199" i="5"/>
  <c r="CP178" i="5"/>
  <c r="CJ178" i="5"/>
  <c r="CJ132" i="5"/>
  <c r="CM132" i="5"/>
  <c r="CJ128" i="5"/>
  <c r="CM128" i="5"/>
  <c r="CJ123" i="5"/>
  <c r="CW123" i="5"/>
  <c r="CJ119" i="5"/>
  <c r="CR119" i="5"/>
  <c r="CZ115" i="5"/>
  <c r="CJ115" i="5"/>
  <c r="CW102" i="5"/>
  <c r="CJ102" i="5"/>
  <c r="CJ98" i="5"/>
  <c r="CW98" i="5"/>
  <c r="CW94" i="5"/>
  <c r="CJ94" i="5"/>
  <c r="CJ90" i="5"/>
  <c r="CM90" i="5"/>
  <c r="CM86" i="5"/>
  <c r="CJ86" i="5"/>
  <c r="CJ82" i="5"/>
  <c r="CM82" i="5"/>
  <c r="CM78" i="5"/>
  <c r="CJ78" i="5"/>
  <c r="CM74" i="5"/>
  <c r="CJ74" i="5"/>
  <c r="CM70" i="5"/>
  <c r="CJ70" i="5"/>
  <c r="CM65" i="5"/>
  <c r="CJ65" i="5"/>
  <c r="CM61" i="5"/>
  <c r="CJ61" i="5"/>
  <c r="CY57" i="5"/>
  <c r="CJ57" i="5"/>
  <c r="CQ22" i="5"/>
  <c r="CQ225" i="5"/>
  <c r="CJ225" i="5"/>
  <c r="CQ209" i="5"/>
  <c r="CJ209" i="5"/>
  <c r="CJ180" i="5"/>
  <c r="CP180" i="5"/>
  <c r="CM134" i="5"/>
  <c r="CJ134" i="5"/>
  <c r="CY130" i="5"/>
  <c r="CJ130" i="5"/>
  <c r="CM126" i="5"/>
  <c r="CJ126" i="5"/>
  <c r="CJ117" i="5"/>
  <c r="CZ117" i="5"/>
  <c r="CJ100" i="5"/>
  <c r="CW100" i="5"/>
  <c r="CW96" i="5"/>
  <c r="CJ96" i="5"/>
  <c r="CM59" i="5"/>
  <c r="CJ59" i="5"/>
  <c r="CJ231" i="5"/>
  <c r="CY231" i="5"/>
  <c r="CQ192" i="5"/>
  <c r="CJ192" i="5"/>
  <c r="CJ188" i="5"/>
  <c r="CQ188" i="5"/>
  <c r="CQ184" i="5"/>
  <c r="CJ184" i="5"/>
  <c r="CJ48" i="5"/>
  <c r="CJ44" i="5"/>
  <c r="CP44" i="5"/>
  <c r="CJ40" i="5"/>
  <c r="CJ36" i="5"/>
  <c r="CQ36" i="5"/>
  <c r="CJ32" i="5"/>
  <c r="CV32" i="5"/>
  <c r="CJ92" i="5"/>
  <c r="CW92" i="5"/>
  <c r="CM63" i="5"/>
  <c r="CJ63" i="5"/>
  <c r="CJ252" i="5"/>
  <c r="CM252" i="5"/>
  <c r="CJ200" i="5"/>
  <c r="CQ200" i="5"/>
  <c r="CJ179" i="5"/>
  <c r="CP179" i="5"/>
  <c r="CM150" i="5"/>
  <c r="CJ150" i="5"/>
  <c r="CJ146" i="5"/>
  <c r="CP146" i="5"/>
  <c r="CJ142" i="5"/>
  <c r="CP142" i="5"/>
  <c r="CY138" i="5"/>
  <c r="CJ138" i="5"/>
  <c r="CM133" i="5"/>
  <c r="CJ133" i="5"/>
  <c r="CJ125" i="5"/>
  <c r="CY125" i="5"/>
  <c r="CZ120" i="5"/>
  <c r="CJ120" i="5"/>
  <c r="CJ116" i="5"/>
  <c r="CZ116" i="5"/>
  <c r="CW99" i="5"/>
  <c r="CJ99" i="5"/>
  <c r="CW95" i="5"/>
  <c r="CJ95" i="5"/>
  <c r="CJ91" i="5"/>
  <c r="CM91" i="5"/>
  <c r="CJ87" i="5"/>
  <c r="CM87" i="5"/>
  <c r="CM83" i="5"/>
  <c r="CJ83" i="5"/>
  <c r="CM79" i="5"/>
  <c r="CJ79" i="5"/>
  <c r="CJ75" i="5"/>
  <c r="CM75" i="5"/>
  <c r="CJ71" i="5"/>
  <c r="CM71" i="5"/>
  <c r="CM66" i="5"/>
  <c r="CM62" i="5"/>
  <c r="CY58" i="5"/>
  <c r="CM54" i="5"/>
  <c r="CJ54" i="5"/>
  <c r="CJ50" i="5"/>
  <c r="CP50" i="5"/>
  <c r="CQ23" i="5"/>
  <c r="CR244" i="5"/>
  <c r="CJ244" i="5"/>
  <c r="CJ221" i="5"/>
  <c r="CQ221" i="5"/>
  <c r="CQ201" i="5"/>
  <c r="CJ201" i="5"/>
  <c r="CR121" i="5"/>
  <c r="CJ121" i="5"/>
  <c r="CM88" i="5"/>
  <c r="CJ88" i="5"/>
  <c r="CM251" i="5"/>
  <c r="CJ251" i="5"/>
  <c r="CJ230" i="5"/>
  <c r="CY230" i="5"/>
  <c r="CQ195" i="5"/>
  <c r="CJ195" i="5"/>
  <c r="CJ189" i="5"/>
  <c r="CQ189" i="5"/>
  <c r="CQ185" i="5"/>
  <c r="CJ185" i="5"/>
  <c r="CJ174" i="5"/>
  <c r="CT174" i="5"/>
  <c r="CP170" i="5"/>
  <c r="CJ170" i="5"/>
  <c r="CM166" i="5"/>
  <c r="CJ166" i="5"/>
  <c r="CP162" i="5"/>
  <c r="CJ162" i="5"/>
  <c r="CM158" i="5"/>
  <c r="CJ158" i="5"/>
  <c r="CJ154" i="5"/>
  <c r="CP154" i="5"/>
  <c r="CJ45" i="5"/>
  <c r="CJ41" i="5"/>
  <c r="CT37" i="5"/>
  <c r="CJ37" i="5"/>
  <c r="CV33" i="5"/>
  <c r="CJ33" i="5"/>
  <c r="CJ24" i="5"/>
  <c r="CJ25" i="5"/>
  <c r="CJ21" i="5"/>
  <c r="CJ22" i="5"/>
  <c r="CJ23" i="5"/>
  <c r="CE252" i="5"/>
  <c r="CE253" i="5"/>
  <c r="CC248" i="5"/>
  <c r="CD244" i="5"/>
  <c r="CD236" i="5"/>
  <c r="CC225" i="5"/>
  <c r="CC217" i="5"/>
  <c r="CC213" i="5"/>
  <c r="CE209" i="5"/>
  <c r="CE205" i="5"/>
  <c r="CE201" i="5"/>
  <c r="CD180" i="5"/>
  <c r="CC134" i="5"/>
  <c r="CF130" i="5"/>
  <c r="CC121" i="5"/>
  <c r="CD117" i="5"/>
  <c r="CC100" i="5"/>
  <c r="CC96" i="5"/>
  <c r="CD92" i="5"/>
  <c r="CC88" i="5"/>
  <c r="CB84" i="5"/>
  <c r="CC80" i="5"/>
  <c r="CD76" i="5"/>
  <c r="CD72" i="5"/>
  <c r="CF68" i="5"/>
  <c r="CD59" i="5"/>
  <c r="CC24" i="5"/>
  <c r="CF231" i="5"/>
  <c r="CD190" i="5"/>
  <c r="CE186" i="5"/>
  <c r="CE182" i="5"/>
  <c r="CD46" i="5"/>
  <c r="CC42" i="5"/>
  <c r="CC38" i="5"/>
  <c r="CE34" i="5"/>
  <c r="CD254" i="5"/>
  <c r="CG198" i="5"/>
  <c r="CE177" i="5"/>
  <c r="CC148" i="5"/>
  <c r="CC144" i="5"/>
  <c r="CD140" i="5"/>
  <c r="CF136" i="5"/>
  <c r="CD131" i="5"/>
  <c r="CB122" i="5"/>
  <c r="CD118" i="5"/>
  <c r="CD114" i="5"/>
  <c r="CC97" i="5"/>
  <c r="CC93" i="5"/>
  <c r="CC89" i="5"/>
  <c r="CD85" i="5"/>
  <c r="CC81" i="5"/>
  <c r="CC77" i="5"/>
  <c r="CD73" i="5"/>
  <c r="CE69" i="5"/>
  <c r="CD60" i="5"/>
  <c r="CC56" i="5"/>
  <c r="CE52" i="5"/>
  <c r="CD187" i="5"/>
  <c r="CE183" i="5"/>
  <c r="CC172" i="5"/>
  <c r="CC168" i="5"/>
  <c r="CD164" i="5"/>
  <c r="CE160" i="5"/>
  <c r="CE156" i="5"/>
  <c r="CB152" i="5"/>
  <c r="CD35" i="5"/>
  <c r="CG31" i="5"/>
  <c r="CF251" i="5"/>
  <c r="CC246" i="5"/>
  <c r="CF242" i="5"/>
  <c r="CD238" i="5"/>
  <c r="CF234" i="5"/>
  <c r="CB227" i="5"/>
  <c r="CC223" i="5"/>
  <c r="CC219" i="5"/>
  <c r="CC215" i="5"/>
  <c r="CD211" i="5"/>
  <c r="CE207" i="5"/>
  <c r="CF203" i="5"/>
  <c r="CG199" i="5"/>
  <c r="CD178" i="5"/>
  <c r="CD132" i="5"/>
  <c r="CB123" i="5"/>
  <c r="CD119" i="5"/>
  <c r="CD115" i="5"/>
  <c r="CC98" i="5"/>
  <c r="CC94" i="5"/>
  <c r="CC90" i="5"/>
  <c r="CC86" i="5"/>
  <c r="CC82" i="5"/>
  <c r="CC78" i="5"/>
  <c r="CD74" i="5"/>
  <c r="CE70" i="5"/>
  <c r="CC65" i="5"/>
  <c r="CD61" i="5"/>
  <c r="CE57" i="5"/>
  <c r="CD22" i="5"/>
  <c r="CC192" i="5"/>
  <c r="CD188" i="5"/>
  <c r="CE184" i="5"/>
  <c r="CC48" i="5"/>
  <c r="CD44" i="5"/>
  <c r="CD36" i="5"/>
  <c r="CF32" i="5"/>
  <c r="CE200" i="5"/>
  <c r="CC179" i="5"/>
  <c r="CC150" i="5"/>
  <c r="CC146" i="5"/>
  <c r="CD142" i="5"/>
  <c r="CF138" i="5"/>
  <c r="CC133" i="5"/>
  <c r="CF125" i="5"/>
  <c r="CC120" i="5"/>
  <c r="CD116" i="5"/>
  <c r="CC99" i="5"/>
  <c r="CC95" i="5"/>
  <c r="CC91" i="5"/>
  <c r="CC87" i="5"/>
  <c r="CB83" i="5"/>
  <c r="CC79" i="5"/>
  <c r="CD75" i="5"/>
  <c r="CD71" i="5"/>
  <c r="CC66" i="5"/>
  <c r="CD62" i="5"/>
  <c r="CE58" i="5"/>
  <c r="CD54" i="5"/>
  <c r="CE50" i="5"/>
  <c r="CC23" i="5"/>
  <c r="CF230" i="5"/>
  <c r="CC195" i="5"/>
  <c r="CD189" i="5"/>
  <c r="CE185" i="5"/>
  <c r="CC170" i="5"/>
  <c r="CD166" i="5"/>
  <c r="CE162" i="5"/>
  <c r="CE158" i="5"/>
  <c r="CD45" i="5"/>
  <c r="CD37" i="5"/>
  <c r="CE33" i="5"/>
  <c r="N4" i="5"/>
  <c r="N8" i="5"/>
  <c r="AC8" i="5"/>
  <c r="R28" i="12" s="1"/>
  <c r="Q28" i="12"/>
  <c r="CG8" i="5" l="1"/>
  <c r="I37" i="12" s="1"/>
  <c r="CV8" i="5"/>
  <c r="L40" i="12" s="1"/>
  <c r="DA8" i="5"/>
  <c r="Q40" i="12" s="1"/>
  <c r="CX8" i="5"/>
  <c r="N40" i="12" s="1"/>
  <c r="A3" i="33"/>
  <c r="A1" i="34" s="1"/>
  <c r="A21" i="33" l="1"/>
  <c r="A18" i="34" s="1"/>
  <c r="A20" i="33"/>
  <c r="A17" i="34" s="1"/>
  <c r="A19" i="33"/>
  <c r="A16" i="34" s="1"/>
  <c r="A18" i="33"/>
  <c r="A15" i="34" s="1"/>
  <c r="A17" i="33"/>
  <c r="A14" i="34" s="1"/>
  <c r="A16" i="33"/>
  <c r="A13" i="34" s="1"/>
  <c r="A15" i="33"/>
  <c r="A12" i="34" s="1"/>
  <c r="A14" i="33"/>
  <c r="A11" i="34" s="1"/>
  <c r="A13" i="33"/>
  <c r="A10" i="34" s="1"/>
  <c r="A12" i="33"/>
  <c r="A9" i="34" s="1"/>
  <c r="A11" i="33"/>
  <c r="A8" i="34" s="1"/>
  <c r="A10" i="33"/>
  <c r="A7" i="34" s="1"/>
  <c r="A9" i="33"/>
  <c r="A6" i="34" s="1"/>
  <c r="A8" i="33"/>
  <c r="A5" i="34" s="1"/>
  <c r="A7" i="33"/>
  <c r="A4" i="34" s="1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42" i="32"/>
  <c r="AB8" i="32"/>
  <c r="AG8" i="32" l="1"/>
  <c r="I18" i="12" s="1"/>
  <c r="G18" i="12"/>
  <c r="E18" i="12"/>
  <c r="P14" i="34"/>
  <c r="P16" i="34"/>
  <c r="P18" i="34"/>
  <c r="P11" i="34"/>
  <c r="P15" i="34"/>
  <c r="S8" i="33"/>
  <c r="P6" i="34"/>
  <c r="P8" i="34"/>
  <c r="R12" i="33"/>
  <c r="P10" i="34"/>
  <c r="P12" i="34"/>
  <c r="C4" i="34"/>
  <c r="P7" i="34"/>
  <c r="C52" i="7"/>
  <c r="D52" i="7"/>
  <c r="E52" i="7"/>
  <c r="F52" i="7"/>
  <c r="G52" i="7"/>
  <c r="H52" i="7"/>
  <c r="J52" i="7"/>
  <c r="K52" i="7"/>
  <c r="L52" i="7"/>
  <c r="M52" i="7"/>
  <c r="N52" i="7"/>
  <c r="O52" i="7"/>
  <c r="P52" i="7"/>
  <c r="C53" i="7"/>
  <c r="D53" i="7"/>
  <c r="E53" i="7"/>
  <c r="F53" i="7"/>
  <c r="G53" i="7"/>
  <c r="H53" i="7"/>
  <c r="J53" i="7"/>
  <c r="K53" i="7"/>
  <c r="L53" i="7"/>
  <c r="M53" i="7"/>
  <c r="N53" i="7"/>
  <c r="O53" i="7"/>
  <c r="P53" i="7"/>
  <c r="C54" i="7"/>
  <c r="D54" i="7"/>
  <c r="E54" i="7"/>
  <c r="F54" i="7"/>
  <c r="G54" i="7"/>
  <c r="H54" i="7"/>
  <c r="J54" i="7"/>
  <c r="K54" i="7"/>
  <c r="L54" i="7"/>
  <c r="M54" i="7"/>
  <c r="N54" i="7"/>
  <c r="O54" i="7"/>
  <c r="P54" i="7"/>
  <c r="C55" i="7"/>
  <c r="D55" i="7"/>
  <c r="E55" i="7"/>
  <c r="F55" i="7"/>
  <c r="G55" i="7"/>
  <c r="H55" i="7"/>
  <c r="J55" i="7"/>
  <c r="K55" i="7"/>
  <c r="L55" i="7"/>
  <c r="M55" i="7"/>
  <c r="N55" i="7"/>
  <c r="O55" i="7"/>
  <c r="P55" i="7"/>
  <c r="C56" i="7"/>
  <c r="D56" i="7"/>
  <c r="E56" i="7"/>
  <c r="F56" i="7"/>
  <c r="G56" i="7"/>
  <c r="H56" i="7"/>
  <c r="J56" i="7"/>
  <c r="K56" i="7"/>
  <c r="L56" i="7"/>
  <c r="M56" i="7"/>
  <c r="N56" i="7"/>
  <c r="O56" i="7"/>
  <c r="P56" i="7"/>
  <c r="C57" i="7"/>
  <c r="D57" i="7"/>
  <c r="E57" i="7"/>
  <c r="F57" i="7"/>
  <c r="G57" i="7"/>
  <c r="H57" i="7"/>
  <c r="J57" i="7"/>
  <c r="K57" i="7"/>
  <c r="L57" i="7"/>
  <c r="M57" i="7"/>
  <c r="N57" i="7"/>
  <c r="O57" i="7"/>
  <c r="P57" i="7"/>
  <c r="C58" i="7"/>
  <c r="D58" i="7"/>
  <c r="E58" i="7"/>
  <c r="F58" i="7"/>
  <c r="G58" i="7"/>
  <c r="H58" i="7"/>
  <c r="J58" i="7"/>
  <c r="K58" i="7"/>
  <c r="L58" i="7"/>
  <c r="M58" i="7"/>
  <c r="N58" i="7"/>
  <c r="O58" i="7"/>
  <c r="P58" i="7"/>
  <c r="C59" i="7"/>
  <c r="D59" i="7"/>
  <c r="E59" i="7"/>
  <c r="F59" i="7"/>
  <c r="G59" i="7"/>
  <c r="H59" i="7"/>
  <c r="J59" i="7"/>
  <c r="K59" i="7"/>
  <c r="L59" i="7"/>
  <c r="M59" i="7"/>
  <c r="N59" i="7"/>
  <c r="O59" i="7"/>
  <c r="P59" i="7"/>
  <c r="C60" i="7"/>
  <c r="D60" i="7"/>
  <c r="E60" i="7"/>
  <c r="F60" i="7"/>
  <c r="G60" i="7"/>
  <c r="H60" i="7"/>
  <c r="J60" i="7"/>
  <c r="K60" i="7"/>
  <c r="L60" i="7"/>
  <c r="M60" i="7"/>
  <c r="N60" i="7"/>
  <c r="O60" i="7"/>
  <c r="P60" i="7"/>
  <c r="C61" i="7"/>
  <c r="D61" i="7"/>
  <c r="E61" i="7"/>
  <c r="F61" i="7"/>
  <c r="G61" i="7"/>
  <c r="H61" i="7"/>
  <c r="J61" i="7"/>
  <c r="K61" i="7"/>
  <c r="L61" i="7"/>
  <c r="M61" i="7"/>
  <c r="N61" i="7"/>
  <c r="O61" i="7"/>
  <c r="P61" i="7"/>
  <c r="C62" i="7"/>
  <c r="D62" i="7"/>
  <c r="E62" i="7"/>
  <c r="F62" i="7"/>
  <c r="G62" i="7"/>
  <c r="H62" i="7"/>
  <c r="J62" i="7"/>
  <c r="K62" i="7"/>
  <c r="L62" i="7"/>
  <c r="M62" i="7"/>
  <c r="N62" i="7"/>
  <c r="O62" i="7"/>
  <c r="P62" i="7"/>
  <c r="C63" i="7"/>
  <c r="D63" i="7"/>
  <c r="E63" i="7"/>
  <c r="F63" i="7"/>
  <c r="G63" i="7"/>
  <c r="H63" i="7"/>
  <c r="J63" i="7"/>
  <c r="K63" i="7"/>
  <c r="L63" i="7"/>
  <c r="M63" i="7"/>
  <c r="N63" i="7"/>
  <c r="O63" i="7"/>
  <c r="P63" i="7"/>
  <c r="C64" i="7"/>
  <c r="D64" i="7"/>
  <c r="E64" i="7"/>
  <c r="F64" i="7"/>
  <c r="G64" i="7"/>
  <c r="H64" i="7"/>
  <c r="J64" i="7"/>
  <c r="K64" i="7"/>
  <c r="L64" i="7"/>
  <c r="M64" i="7"/>
  <c r="N64" i="7"/>
  <c r="O64" i="7"/>
  <c r="P64" i="7"/>
  <c r="C65" i="7"/>
  <c r="D65" i="7"/>
  <c r="E65" i="7"/>
  <c r="F65" i="7"/>
  <c r="G65" i="7"/>
  <c r="H65" i="7"/>
  <c r="J65" i="7"/>
  <c r="K65" i="7"/>
  <c r="L65" i="7"/>
  <c r="M65" i="7"/>
  <c r="N65" i="7"/>
  <c r="O65" i="7"/>
  <c r="P65" i="7"/>
  <c r="C66" i="7"/>
  <c r="D66" i="7"/>
  <c r="E66" i="7"/>
  <c r="F66" i="7"/>
  <c r="G66" i="7"/>
  <c r="H66" i="7"/>
  <c r="J66" i="7"/>
  <c r="K66" i="7"/>
  <c r="L66" i="7"/>
  <c r="M66" i="7"/>
  <c r="N66" i="7"/>
  <c r="O66" i="7"/>
  <c r="P66" i="7"/>
  <c r="C67" i="7"/>
  <c r="D67" i="7"/>
  <c r="E67" i="7"/>
  <c r="F67" i="7"/>
  <c r="G67" i="7"/>
  <c r="H67" i="7"/>
  <c r="J67" i="7"/>
  <c r="K67" i="7"/>
  <c r="L67" i="7"/>
  <c r="M67" i="7"/>
  <c r="N67" i="7"/>
  <c r="O67" i="7"/>
  <c r="P67" i="7"/>
  <c r="C68" i="7"/>
  <c r="D68" i="7"/>
  <c r="E68" i="7"/>
  <c r="F68" i="7"/>
  <c r="G68" i="7"/>
  <c r="H68" i="7"/>
  <c r="J68" i="7"/>
  <c r="K68" i="7"/>
  <c r="L68" i="7"/>
  <c r="M68" i="7"/>
  <c r="N68" i="7"/>
  <c r="O68" i="7"/>
  <c r="P68" i="7"/>
  <c r="C69" i="7"/>
  <c r="D69" i="7"/>
  <c r="E69" i="7"/>
  <c r="F69" i="7"/>
  <c r="G69" i="7"/>
  <c r="H69" i="7"/>
  <c r="J69" i="7"/>
  <c r="K69" i="7"/>
  <c r="L69" i="7"/>
  <c r="M69" i="7"/>
  <c r="N69" i="7"/>
  <c r="O69" i="7"/>
  <c r="P69" i="7"/>
  <c r="C70" i="7"/>
  <c r="D70" i="7"/>
  <c r="E70" i="7"/>
  <c r="F70" i="7"/>
  <c r="G70" i="7"/>
  <c r="H70" i="7"/>
  <c r="J70" i="7"/>
  <c r="K70" i="7"/>
  <c r="L70" i="7"/>
  <c r="M70" i="7"/>
  <c r="N70" i="7"/>
  <c r="O70" i="7"/>
  <c r="P70" i="7"/>
  <c r="C71" i="7"/>
  <c r="D71" i="7"/>
  <c r="E71" i="7"/>
  <c r="F71" i="7"/>
  <c r="G71" i="7"/>
  <c r="H71" i="7"/>
  <c r="J71" i="7"/>
  <c r="K71" i="7"/>
  <c r="L71" i="7"/>
  <c r="M71" i="7"/>
  <c r="N71" i="7"/>
  <c r="O71" i="7"/>
  <c r="P71" i="7"/>
  <c r="C72" i="7"/>
  <c r="D72" i="7"/>
  <c r="E72" i="7"/>
  <c r="F72" i="7"/>
  <c r="G72" i="7"/>
  <c r="H72" i="7"/>
  <c r="J72" i="7"/>
  <c r="K72" i="7"/>
  <c r="L72" i="7"/>
  <c r="M72" i="7"/>
  <c r="N72" i="7"/>
  <c r="O72" i="7"/>
  <c r="P72" i="7"/>
  <c r="C73" i="7"/>
  <c r="D73" i="7"/>
  <c r="E73" i="7"/>
  <c r="F73" i="7"/>
  <c r="G73" i="7"/>
  <c r="H73" i="7"/>
  <c r="J73" i="7"/>
  <c r="K73" i="7"/>
  <c r="L73" i="7"/>
  <c r="M73" i="7"/>
  <c r="N73" i="7"/>
  <c r="O73" i="7"/>
  <c r="P73" i="7"/>
  <c r="C74" i="7"/>
  <c r="D74" i="7"/>
  <c r="E74" i="7"/>
  <c r="F74" i="7"/>
  <c r="G74" i="7"/>
  <c r="H74" i="7"/>
  <c r="J74" i="7"/>
  <c r="K74" i="7"/>
  <c r="L74" i="7"/>
  <c r="M74" i="7"/>
  <c r="N74" i="7"/>
  <c r="O74" i="7"/>
  <c r="P74" i="7"/>
  <c r="C75" i="7"/>
  <c r="D75" i="7"/>
  <c r="E75" i="7"/>
  <c r="F75" i="7"/>
  <c r="G75" i="7"/>
  <c r="H75" i="7"/>
  <c r="J75" i="7"/>
  <c r="K75" i="7"/>
  <c r="L75" i="7"/>
  <c r="M75" i="7"/>
  <c r="N75" i="7"/>
  <c r="O75" i="7"/>
  <c r="P75" i="7"/>
  <c r="C76" i="7"/>
  <c r="D76" i="7"/>
  <c r="E76" i="7"/>
  <c r="F76" i="7"/>
  <c r="G76" i="7"/>
  <c r="H76" i="7"/>
  <c r="J76" i="7"/>
  <c r="K76" i="7"/>
  <c r="L76" i="7"/>
  <c r="M76" i="7"/>
  <c r="N76" i="7"/>
  <c r="O76" i="7"/>
  <c r="P76" i="7"/>
  <c r="C77" i="7"/>
  <c r="D77" i="7"/>
  <c r="E77" i="7"/>
  <c r="F77" i="7"/>
  <c r="G77" i="7"/>
  <c r="H77" i="7"/>
  <c r="J77" i="7"/>
  <c r="K77" i="7"/>
  <c r="L77" i="7"/>
  <c r="M77" i="7"/>
  <c r="N77" i="7"/>
  <c r="O77" i="7"/>
  <c r="P77" i="7"/>
  <c r="C78" i="7"/>
  <c r="D78" i="7"/>
  <c r="E78" i="7"/>
  <c r="F78" i="7"/>
  <c r="G78" i="7"/>
  <c r="H78" i="7"/>
  <c r="J78" i="7"/>
  <c r="K78" i="7"/>
  <c r="L78" i="7"/>
  <c r="M78" i="7"/>
  <c r="N78" i="7"/>
  <c r="O78" i="7"/>
  <c r="P78" i="7"/>
  <c r="C79" i="7"/>
  <c r="D79" i="7"/>
  <c r="E79" i="7"/>
  <c r="F79" i="7"/>
  <c r="G79" i="7"/>
  <c r="H79" i="7"/>
  <c r="J79" i="7"/>
  <c r="K79" i="7"/>
  <c r="L79" i="7"/>
  <c r="M79" i="7"/>
  <c r="N79" i="7"/>
  <c r="O79" i="7"/>
  <c r="P79" i="7"/>
  <c r="C80" i="7"/>
  <c r="D80" i="7"/>
  <c r="E80" i="7"/>
  <c r="F80" i="7"/>
  <c r="G80" i="7"/>
  <c r="H80" i="7"/>
  <c r="J80" i="7"/>
  <c r="K80" i="7"/>
  <c r="L80" i="7"/>
  <c r="M80" i="7"/>
  <c r="N80" i="7"/>
  <c r="O80" i="7"/>
  <c r="P80" i="7"/>
  <c r="C81" i="7"/>
  <c r="D81" i="7"/>
  <c r="E81" i="7"/>
  <c r="F81" i="7"/>
  <c r="G81" i="7"/>
  <c r="H81" i="7"/>
  <c r="J81" i="7"/>
  <c r="K81" i="7"/>
  <c r="L81" i="7"/>
  <c r="M81" i="7"/>
  <c r="N81" i="7"/>
  <c r="O81" i="7"/>
  <c r="P81" i="7"/>
  <c r="C82" i="7"/>
  <c r="D82" i="7"/>
  <c r="E82" i="7"/>
  <c r="F82" i="7"/>
  <c r="G82" i="7"/>
  <c r="H82" i="7"/>
  <c r="J82" i="7"/>
  <c r="K82" i="7"/>
  <c r="L82" i="7"/>
  <c r="M82" i="7"/>
  <c r="N82" i="7"/>
  <c r="O82" i="7"/>
  <c r="P82" i="7"/>
  <c r="C83" i="7"/>
  <c r="D83" i="7"/>
  <c r="E83" i="7"/>
  <c r="F83" i="7"/>
  <c r="G83" i="7"/>
  <c r="H83" i="7"/>
  <c r="J83" i="7"/>
  <c r="K83" i="7"/>
  <c r="L83" i="7"/>
  <c r="M83" i="7"/>
  <c r="N83" i="7"/>
  <c r="O83" i="7"/>
  <c r="P83" i="7"/>
  <c r="C84" i="7"/>
  <c r="D84" i="7"/>
  <c r="E84" i="7"/>
  <c r="F84" i="7"/>
  <c r="G84" i="7"/>
  <c r="H84" i="7"/>
  <c r="J84" i="7"/>
  <c r="K84" i="7"/>
  <c r="L84" i="7"/>
  <c r="M84" i="7"/>
  <c r="N84" i="7"/>
  <c r="O84" i="7"/>
  <c r="P84" i="7"/>
  <c r="C85" i="7"/>
  <c r="D85" i="7"/>
  <c r="E85" i="7"/>
  <c r="F85" i="7"/>
  <c r="G85" i="7"/>
  <c r="H85" i="7"/>
  <c r="J85" i="7"/>
  <c r="K85" i="7"/>
  <c r="L85" i="7"/>
  <c r="M85" i="7"/>
  <c r="N85" i="7"/>
  <c r="O85" i="7"/>
  <c r="P85" i="7"/>
  <c r="C86" i="7"/>
  <c r="D86" i="7"/>
  <c r="E86" i="7"/>
  <c r="F86" i="7"/>
  <c r="G86" i="7"/>
  <c r="H86" i="7"/>
  <c r="J86" i="7"/>
  <c r="K86" i="7"/>
  <c r="L86" i="7"/>
  <c r="M86" i="7"/>
  <c r="N86" i="7"/>
  <c r="O86" i="7"/>
  <c r="P86" i="7"/>
  <c r="C87" i="7"/>
  <c r="D87" i="7"/>
  <c r="E87" i="7"/>
  <c r="F87" i="7"/>
  <c r="G87" i="7"/>
  <c r="H87" i="7"/>
  <c r="J87" i="7"/>
  <c r="K87" i="7"/>
  <c r="L87" i="7"/>
  <c r="M87" i="7"/>
  <c r="N87" i="7"/>
  <c r="O87" i="7"/>
  <c r="P87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G102" i="5"/>
  <c r="AF102" i="5"/>
  <c r="AG101" i="5"/>
  <c r="AF101" i="5"/>
  <c r="AG100" i="5"/>
  <c r="AF100" i="5"/>
  <c r="AG99" i="5"/>
  <c r="AF99" i="5"/>
  <c r="AG98" i="5"/>
  <c r="AF98" i="5"/>
  <c r="AG97" i="5"/>
  <c r="AF97" i="5"/>
  <c r="AG96" i="5"/>
  <c r="AF96" i="5"/>
  <c r="AG95" i="5"/>
  <c r="AF95" i="5"/>
  <c r="AG94" i="5"/>
  <c r="AF94" i="5"/>
  <c r="AG93" i="5"/>
  <c r="AF93" i="5"/>
  <c r="AG92" i="5"/>
  <c r="AF92" i="5"/>
  <c r="AG91" i="5"/>
  <c r="AF91" i="5"/>
  <c r="AG90" i="5"/>
  <c r="AF90" i="5"/>
  <c r="AG89" i="5"/>
  <c r="AF89" i="5"/>
  <c r="AG88" i="5"/>
  <c r="AF88" i="5"/>
  <c r="AG87" i="5"/>
  <c r="AF87" i="5"/>
  <c r="AG86" i="5"/>
  <c r="AF86" i="5"/>
  <c r="AG85" i="5"/>
  <c r="AF85" i="5"/>
  <c r="AG84" i="5"/>
  <c r="AF84" i="5"/>
  <c r="AG83" i="5"/>
  <c r="AF83" i="5"/>
  <c r="AG82" i="5"/>
  <c r="AF82" i="5"/>
  <c r="AG81" i="5"/>
  <c r="AF81" i="5"/>
  <c r="AG80" i="5"/>
  <c r="AF80" i="5"/>
  <c r="AG79" i="5"/>
  <c r="AF79" i="5"/>
  <c r="AG78" i="5"/>
  <c r="AF78" i="5"/>
  <c r="AG77" i="5"/>
  <c r="AF77" i="5"/>
  <c r="AG76" i="5"/>
  <c r="AF76" i="5"/>
  <c r="AG75" i="5"/>
  <c r="AF75" i="5"/>
  <c r="AG74" i="5"/>
  <c r="AF74" i="5"/>
  <c r="AG73" i="5"/>
  <c r="AF73" i="5"/>
  <c r="AG72" i="5"/>
  <c r="AF72" i="5"/>
  <c r="AG71" i="5"/>
  <c r="AF71" i="5"/>
  <c r="AG70" i="5"/>
  <c r="AF70" i="5"/>
  <c r="AG69" i="5"/>
  <c r="AF69" i="5"/>
  <c r="AG68" i="5"/>
  <c r="AF68" i="5"/>
  <c r="R22" i="33" l="1"/>
  <c r="S22" i="33"/>
  <c r="P19" i="34"/>
  <c r="S18" i="33"/>
  <c r="S11" i="33"/>
  <c r="S19" i="33"/>
  <c r="R17" i="33"/>
  <c r="R18" i="33"/>
  <c r="S17" i="33"/>
  <c r="R11" i="33"/>
  <c r="R19" i="33"/>
  <c r="S14" i="33"/>
  <c r="R21" i="33"/>
  <c r="S21" i="33"/>
  <c r="S15" i="33"/>
  <c r="P5" i="34"/>
  <c r="R15" i="33"/>
  <c r="S13" i="33"/>
  <c r="S9" i="33"/>
  <c r="S10" i="33"/>
  <c r="R13" i="33"/>
  <c r="R9" i="33"/>
  <c r="R14" i="33"/>
  <c r="R10" i="33"/>
  <c r="S82" i="7"/>
  <c r="T82" i="7" s="1"/>
  <c r="S78" i="7"/>
  <c r="U78" i="7" s="1"/>
  <c r="S54" i="7"/>
  <c r="U54" i="7" s="1"/>
  <c r="S85" i="7"/>
  <c r="U85" i="7" s="1"/>
  <c r="S81" i="7"/>
  <c r="T81" i="7" s="1"/>
  <c r="S77" i="7"/>
  <c r="U77" i="7" s="1"/>
  <c r="S73" i="7"/>
  <c r="T73" i="7" s="1"/>
  <c r="S69" i="7"/>
  <c r="U69" i="7" s="1"/>
  <c r="S65" i="7"/>
  <c r="T65" i="7" s="1"/>
  <c r="S61" i="7"/>
  <c r="U61" i="7" s="1"/>
  <c r="S57" i="7"/>
  <c r="T57" i="7" s="1"/>
  <c r="S53" i="7"/>
  <c r="U53" i="7" s="1"/>
  <c r="S62" i="7"/>
  <c r="U62" i="7" s="1"/>
  <c r="S58" i="7"/>
  <c r="U58" i="7" s="1"/>
  <c r="S84" i="7"/>
  <c r="T84" i="7" s="1"/>
  <c r="S80" i="7"/>
  <c r="U80" i="7" s="1"/>
  <c r="S76" i="7"/>
  <c r="T76" i="7" s="1"/>
  <c r="S72" i="7"/>
  <c r="U72" i="7" s="1"/>
  <c r="S68" i="7"/>
  <c r="U68" i="7" s="1"/>
  <c r="S64" i="7"/>
  <c r="T64" i="7" s="1"/>
  <c r="S60" i="7"/>
  <c r="U60" i="7" s="1"/>
  <c r="S56" i="7"/>
  <c r="T56" i="7" s="1"/>
  <c r="S52" i="7"/>
  <c r="T52" i="7" s="1"/>
  <c r="S86" i="7"/>
  <c r="T86" i="7" s="1"/>
  <c r="S74" i="7"/>
  <c r="T74" i="7" s="1"/>
  <c r="S70" i="7"/>
  <c r="T70" i="7" s="1"/>
  <c r="S66" i="7"/>
  <c r="T66" i="7" s="1"/>
  <c r="S87" i="7"/>
  <c r="T87" i="7" s="1"/>
  <c r="S83" i="7"/>
  <c r="T83" i="7" s="1"/>
  <c r="S79" i="7"/>
  <c r="U79" i="7" s="1"/>
  <c r="S75" i="7"/>
  <c r="U75" i="7" s="1"/>
  <c r="S71" i="7"/>
  <c r="U71" i="7" s="1"/>
  <c r="S67" i="7"/>
  <c r="T67" i="7" s="1"/>
  <c r="S63" i="7"/>
  <c r="U63" i="7" s="1"/>
  <c r="S59" i="7"/>
  <c r="U59" i="7" s="1"/>
  <c r="S55" i="7"/>
  <c r="T55" i="7" s="1"/>
  <c r="R8" i="33"/>
  <c r="S20" i="33"/>
  <c r="P17" i="34"/>
  <c r="R20" i="33"/>
  <c r="Q4" i="33"/>
  <c r="S12" i="33"/>
  <c r="P9" i="34"/>
  <c r="S16" i="33"/>
  <c r="P13" i="34"/>
  <c r="R16" i="33"/>
  <c r="U52" i="7" l="1"/>
  <c r="P1" i="34"/>
  <c r="R4" i="33"/>
  <c r="S2" i="33" s="1"/>
  <c r="S4" i="33"/>
  <c r="T77" i="7"/>
  <c r="U74" i="7"/>
  <c r="U84" i="7"/>
  <c r="T79" i="7"/>
  <c r="T58" i="7"/>
  <c r="T61" i="7"/>
  <c r="U67" i="7"/>
  <c r="T68" i="7"/>
  <c r="U87" i="7"/>
  <c r="U73" i="7"/>
  <c r="T59" i="7"/>
  <c r="U57" i="7"/>
  <c r="U70" i="7"/>
  <c r="T54" i="7"/>
  <c r="U55" i="7"/>
  <c r="T75" i="7"/>
  <c r="U65" i="7"/>
  <c r="U82" i="7"/>
  <c r="U56" i="7"/>
  <c r="T72" i="7"/>
  <c r="U81" i="7"/>
  <c r="T71" i="7"/>
  <c r="T60" i="7"/>
  <c r="T62" i="7"/>
  <c r="U83" i="7"/>
  <c r="T78" i="7"/>
  <c r="U86" i="7"/>
  <c r="U76" i="7"/>
  <c r="T53" i="7"/>
  <c r="T69" i="7"/>
  <c r="T85" i="7"/>
  <c r="U66" i="7"/>
  <c r="T63" i="7"/>
  <c r="U64" i="7"/>
  <c r="T80" i="7"/>
  <c r="C260" i="7" l="1"/>
  <c r="B37" i="14" s="1"/>
  <c r="C259" i="7"/>
  <c r="B35" i="14" s="1"/>
  <c r="B33" i="14"/>
  <c r="A260" i="7"/>
  <c r="A259" i="7"/>
  <c r="B8" i="14"/>
  <c r="C261" i="7"/>
  <c r="S261" i="7" s="1"/>
  <c r="T261" i="7" s="1"/>
  <c r="C274" i="7"/>
  <c r="B111" i="14" s="1"/>
  <c r="C273" i="7"/>
  <c r="B109" i="14" s="1"/>
  <c r="A274" i="7"/>
  <c r="A273" i="7"/>
  <c r="C314" i="7"/>
  <c r="B210" i="14" s="1"/>
  <c r="C313" i="7"/>
  <c r="B208" i="14" s="1"/>
  <c r="C312" i="7"/>
  <c r="B206" i="14" s="1"/>
  <c r="C311" i="7"/>
  <c r="B204" i="14" s="1"/>
  <c r="C310" i="7"/>
  <c r="B202" i="14" s="1"/>
  <c r="C309" i="7"/>
  <c r="B200" i="14" s="1"/>
  <c r="C308" i="7"/>
  <c r="B198" i="14" s="1"/>
  <c r="C307" i="7"/>
  <c r="B196" i="14" s="1"/>
  <c r="C306" i="7"/>
  <c r="B194" i="14" s="1"/>
  <c r="C305" i="7"/>
  <c r="B192" i="14" s="1"/>
  <c r="C304" i="7"/>
  <c r="B190" i="14" s="1"/>
  <c r="C303" i="7"/>
  <c r="B188" i="14" s="1"/>
  <c r="C302" i="7"/>
  <c r="B186" i="14" s="1"/>
  <c r="C301" i="7"/>
  <c r="S301" i="7" s="1"/>
  <c r="T301" i="7" s="1"/>
  <c r="A316" i="7"/>
  <c r="A266" i="7"/>
  <c r="A267" i="7"/>
  <c r="A268" i="7"/>
  <c r="A269" i="7"/>
  <c r="A270" i="7"/>
  <c r="A271" i="7"/>
  <c r="A263" i="7"/>
  <c r="A264" i="7"/>
  <c r="A265" i="7"/>
  <c r="C90" i="7"/>
  <c r="D90" i="7"/>
  <c r="E90" i="7"/>
  <c r="F90" i="7"/>
  <c r="G90" i="7"/>
  <c r="H90" i="7"/>
  <c r="J90" i="7"/>
  <c r="K90" i="7"/>
  <c r="L90" i="7"/>
  <c r="M90" i="7"/>
  <c r="N90" i="7"/>
  <c r="O90" i="7"/>
  <c r="P90" i="7"/>
  <c r="C91" i="7"/>
  <c r="D91" i="7"/>
  <c r="E91" i="7"/>
  <c r="F91" i="7"/>
  <c r="G91" i="7"/>
  <c r="H91" i="7"/>
  <c r="J91" i="7"/>
  <c r="K91" i="7"/>
  <c r="L91" i="7"/>
  <c r="M91" i="7"/>
  <c r="N91" i="7"/>
  <c r="O91" i="7"/>
  <c r="P91" i="7"/>
  <c r="C92" i="7"/>
  <c r="D92" i="7"/>
  <c r="E92" i="7"/>
  <c r="F92" i="7"/>
  <c r="G92" i="7"/>
  <c r="H92" i="7"/>
  <c r="J92" i="7"/>
  <c r="K92" i="7"/>
  <c r="L92" i="7"/>
  <c r="M92" i="7"/>
  <c r="N92" i="7"/>
  <c r="O92" i="7"/>
  <c r="P92" i="7"/>
  <c r="C93" i="7"/>
  <c r="D93" i="7"/>
  <c r="E93" i="7"/>
  <c r="F93" i="7"/>
  <c r="G93" i="7"/>
  <c r="H93" i="7"/>
  <c r="J93" i="7"/>
  <c r="K93" i="7"/>
  <c r="L93" i="7"/>
  <c r="M93" i="7"/>
  <c r="N93" i="7"/>
  <c r="O93" i="7"/>
  <c r="P93" i="7"/>
  <c r="C94" i="7"/>
  <c r="D94" i="7"/>
  <c r="E94" i="7"/>
  <c r="F94" i="7"/>
  <c r="G94" i="7"/>
  <c r="H94" i="7"/>
  <c r="J94" i="7"/>
  <c r="K94" i="7"/>
  <c r="L94" i="7"/>
  <c r="M94" i="7"/>
  <c r="N94" i="7"/>
  <c r="O94" i="7"/>
  <c r="P94" i="7"/>
  <c r="C95" i="7"/>
  <c r="D95" i="7"/>
  <c r="E95" i="7"/>
  <c r="F95" i="7"/>
  <c r="G95" i="7"/>
  <c r="H95" i="7"/>
  <c r="J95" i="7"/>
  <c r="K95" i="7"/>
  <c r="L95" i="7"/>
  <c r="M95" i="7"/>
  <c r="N95" i="7"/>
  <c r="O95" i="7"/>
  <c r="P95" i="7"/>
  <c r="C96" i="7"/>
  <c r="D96" i="7"/>
  <c r="E96" i="7"/>
  <c r="F96" i="7"/>
  <c r="G96" i="7"/>
  <c r="H96" i="7"/>
  <c r="J96" i="7"/>
  <c r="K96" i="7"/>
  <c r="L96" i="7"/>
  <c r="M96" i="7"/>
  <c r="N96" i="7"/>
  <c r="O96" i="7"/>
  <c r="P96" i="7"/>
  <c r="C97" i="7"/>
  <c r="D97" i="7"/>
  <c r="E97" i="7"/>
  <c r="F97" i="7"/>
  <c r="G97" i="7"/>
  <c r="H97" i="7"/>
  <c r="J97" i="7"/>
  <c r="K97" i="7"/>
  <c r="L97" i="7"/>
  <c r="M97" i="7"/>
  <c r="N97" i="7"/>
  <c r="O97" i="7"/>
  <c r="P97" i="7"/>
  <c r="C98" i="7"/>
  <c r="D98" i="7"/>
  <c r="E98" i="7"/>
  <c r="F98" i="7"/>
  <c r="G98" i="7"/>
  <c r="H98" i="7"/>
  <c r="J98" i="7"/>
  <c r="K98" i="7"/>
  <c r="L98" i="7"/>
  <c r="M98" i="7"/>
  <c r="N98" i="7"/>
  <c r="O98" i="7"/>
  <c r="P98" i="7"/>
  <c r="C99" i="7"/>
  <c r="D99" i="7"/>
  <c r="E99" i="7"/>
  <c r="F99" i="7"/>
  <c r="G99" i="7"/>
  <c r="H99" i="7"/>
  <c r="J99" i="7"/>
  <c r="K99" i="7"/>
  <c r="L99" i="7"/>
  <c r="M99" i="7"/>
  <c r="N99" i="7"/>
  <c r="O99" i="7"/>
  <c r="P99" i="7"/>
  <c r="C100" i="7"/>
  <c r="D100" i="7"/>
  <c r="E100" i="7"/>
  <c r="F100" i="7"/>
  <c r="G100" i="7"/>
  <c r="H100" i="7"/>
  <c r="J100" i="7"/>
  <c r="K100" i="7"/>
  <c r="L100" i="7"/>
  <c r="M100" i="7"/>
  <c r="N100" i="7"/>
  <c r="O100" i="7"/>
  <c r="P100" i="7"/>
  <c r="C101" i="7"/>
  <c r="D101" i="7"/>
  <c r="E101" i="7"/>
  <c r="F101" i="7"/>
  <c r="G101" i="7"/>
  <c r="H101" i="7"/>
  <c r="J101" i="7"/>
  <c r="K101" i="7"/>
  <c r="L101" i="7"/>
  <c r="M101" i="7"/>
  <c r="N101" i="7"/>
  <c r="O101" i="7"/>
  <c r="P101" i="7"/>
  <c r="C102" i="7"/>
  <c r="D102" i="7"/>
  <c r="E102" i="7"/>
  <c r="F102" i="7"/>
  <c r="G102" i="7"/>
  <c r="H102" i="7"/>
  <c r="J102" i="7"/>
  <c r="K102" i="7"/>
  <c r="L102" i="7"/>
  <c r="M102" i="7"/>
  <c r="N102" i="7"/>
  <c r="O102" i="7"/>
  <c r="P102" i="7"/>
  <c r="C103" i="7"/>
  <c r="D103" i="7"/>
  <c r="E103" i="7"/>
  <c r="F103" i="7"/>
  <c r="G103" i="7"/>
  <c r="H103" i="7"/>
  <c r="J103" i="7"/>
  <c r="K103" i="7"/>
  <c r="L103" i="7"/>
  <c r="M103" i="7"/>
  <c r="N103" i="7"/>
  <c r="O103" i="7"/>
  <c r="P103" i="7"/>
  <c r="C104" i="7"/>
  <c r="D104" i="7"/>
  <c r="E104" i="7"/>
  <c r="F104" i="7"/>
  <c r="G104" i="7"/>
  <c r="H104" i="7"/>
  <c r="J104" i="7"/>
  <c r="K104" i="7"/>
  <c r="L104" i="7"/>
  <c r="M104" i="7"/>
  <c r="N104" i="7"/>
  <c r="O104" i="7"/>
  <c r="P104" i="7"/>
  <c r="C105" i="7"/>
  <c r="D105" i="7"/>
  <c r="E105" i="7"/>
  <c r="F105" i="7"/>
  <c r="G105" i="7"/>
  <c r="H105" i="7"/>
  <c r="J105" i="7"/>
  <c r="K105" i="7"/>
  <c r="L105" i="7"/>
  <c r="M105" i="7"/>
  <c r="N105" i="7"/>
  <c r="O105" i="7"/>
  <c r="P105" i="7"/>
  <c r="C106" i="7"/>
  <c r="D106" i="7"/>
  <c r="E106" i="7"/>
  <c r="F106" i="7"/>
  <c r="G106" i="7"/>
  <c r="H106" i="7"/>
  <c r="J106" i="7"/>
  <c r="K106" i="7"/>
  <c r="L106" i="7"/>
  <c r="M106" i="7"/>
  <c r="N106" i="7"/>
  <c r="O106" i="7"/>
  <c r="P106" i="7"/>
  <c r="C107" i="7"/>
  <c r="D107" i="7"/>
  <c r="E107" i="7"/>
  <c r="F107" i="7"/>
  <c r="G107" i="7"/>
  <c r="H107" i="7"/>
  <c r="J107" i="7"/>
  <c r="K107" i="7"/>
  <c r="L107" i="7"/>
  <c r="M107" i="7"/>
  <c r="N107" i="7"/>
  <c r="O107" i="7"/>
  <c r="P107" i="7"/>
  <c r="C108" i="7"/>
  <c r="D108" i="7"/>
  <c r="E108" i="7"/>
  <c r="F108" i="7"/>
  <c r="G108" i="7"/>
  <c r="H108" i="7"/>
  <c r="J108" i="7"/>
  <c r="K108" i="7"/>
  <c r="L108" i="7"/>
  <c r="M108" i="7"/>
  <c r="N108" i="7"/>
  <c r="O108" i="7"/>
  <c r="P108" i="7"/>
  <c r="C109" i="7"/>
  <c r="D109" i="7"/>
  <c r="E109" i="7"/>
  <c r="F109" i="7"/>
  <c r="G109" i="7"/>
  <c r="H109" i="7"/>
  <c r="J109" i="7"/>
  <c r="K109" i="7"/>
  <c r="L109" i="7"/>
  <c r="M109" i="7"/>
  <c r="N109" i="7"/>
  <c r="O109" i="7"/>
  <c r="P109" i="7"/>
  <c r="C110" i="7"/>
  <c r="D110" i="7"/>
  <c r="E110" i="7"/>
  <c r="F110" i="7"/>
  <c r="G110" i="7"/>
  <c r="H110" i="7"/>
  <c r="J110" i="7"/>
  <c r="K110" i="7"/>
  <c r="L110" i="7"/>
  <c r="M110" i="7"/>
  <c r="N110" i="7"/>
  <c r="O110" i="7"/>
  <c r="P110" i="7"/>
  <c r="C111" i="7"/>
  <c r="D111" i="7"/>
  <c r="E111" i="7"/>
  <c r="F111" i="7"/>
  <c r="G111" i="7"/>
  <c r="H111" i="7"/>
  <c r="J111" i="7"/>
  <c r="K111" i="7"/>
  <c r="L111" i="7"/>
  <c r="M111" i="7"/>
  <c r="N111" i="7"/>
  <c r="O111" i="7"/>
  <c r="P111" i="7"/>
  <c r="C112" i="7"/>
  <c r="D112" i="7"/>
  <c r="E112" i="7"/>
  <c r="F112" i="7"/>
  <c r="G112" i="7"/>
  <c r="H112" i="7"/>
  <c r="J112" i="7"/>
  <c r="K112" i="7"/>
  <c r="L112" i="7"/>
  <c r="M112" i="7"/>
  <c r="N112" i="7"/>
  <c r="O112" i="7"/>
  <c r="P112" i="7"/>
  <c r="C113" i="7"/>
  <c r="D113" i="7"/>
  <c r="E113" i="7"/>
  <c r="F113" i="7"/>
  <c r="G113" i="7"/>
  <c r="H113" i="7"/>
  <c r="J113" i="7"/>
  <c r="K113" i="7"/>
  <c r="L113" i="7"/>
  <c r="M113" i="7"/>
  <c r="N113" i="7"/>
  <c r="O113" i="7"/>
  <c r="P113" i="7"/>
  <c r="C114" i="7"/>
  <c r="D114" i="7"/>
  <c r="E114" i="7"/>
  <c r="F114" i="7"/>
  <c r="G114" i="7"/>
  <c r="H114" i="7"/>
  <c r="J114" i="7"/>
  <c r="K114" i="7"/>
  <c r="L114" i="7"/>
  <c r="M114" i="7"/>
  <c r="N114" i="7"/>
  <c r="O114" i="7"/>
  <c r="P114" i="7"/>
  <c r="C115" i="7"/>
  <c r="D115" i="7"/>
  <c r="E115" i="7"/>
  <c r="F115" i="7"/>
  <c r="G115" i="7"/>
  <c r="H115" i="7"/>
  <c r="J115" i="7"/>
  <c r="K115" i="7"/>
  <c r="L115" i="7"/>
  <c r="M115" i="7"/>
  <c r="N115" i="7"/>
  <c r="O115" i="7"/>
  <c r="P115" i="7"/>
  <c r="C116" i="7"/>
  <c r="D116" i="7"/>
  <c r="E116" i="7"/>
  <c r="F116" i="7"/>
  <c r="G116" i="7"/>
  <c r="H116" i="7"/>
  <c r="J116" i="7"/>
  <c r="K116" i="7"/>
  <c r="L116" i="7"/>
  <c r="M116" i="7"/>
  <c r="N116" i="7"/>
  <c r="O116" i="7"/>
  <c r="P116" i="7"/>
  <c r="C117" i="7"/>
  <c r="D117" i="7"/>
  <c r="E117" i="7"/>
  <c r="F117" i="7"/>
  <c r="G117" i="7"/>
  <c r="H117" i="7"/>
  <c r="J117" i="7"/>
  <c r="K117" i="7"/>
  <c r="L117" i="7"/>
  <c r="M117" i="7"/>
  <c r="N117" i="7"/>
  <c r="O117" i="7"/>
  <c r="P117" i="7"/>
  <c r="C118" i="7"/>
  <c r="D118" i="7"/>
  <c r="E118" i="7"/>
  <c r="F118" i="7"/>
  <c r="G118" i="7"/>
  <c r="H118" i="7"/>
  <c r="J118" i="7"/>
  <c r="K118" i="7"/>
  <c r="L118" i="7"/>
  <c r="M118" i="7"/>
  <c r="N118" i="7"/>
  <c r="O118" i="7"/>
  <c r="P118" i="7"/>
  <c r="C119" i="7"/>
  <c r="D119" i="7"/>
  <c r="E119" i="7"/>
  <c r="F119" i="7"/>
  <c r="G119" i="7"/>
  <c r="H119" i="7"/>
  <c r="J119" i="7"/>
  <c r="K119" i="7"/>
  <c r="L119" i="7"/>
  <c r="M119" i="7"/>
  <c r="N119" i="7"/>
  <c r="O119" i="7"/>
  <c r="P119" i="7"/>
  <c r="C120" i="7"/>
  <c r="D120" i="7"/>
  <c r="E120" i="7"/>
  <c r="F120" i="7"/>
  <c r="G120" i="7"/>
  <c r="H120" i="7"/>
  <c r="J120" i="7"/>
  <c r="K120" i="7"/>
  <c r="L120" i="7"/>
  <c r="M120" i="7"/>
  <c r="N120" i="7"/>
  <c r="O120" i="7"/>
  <c r="P120" i="7"/>
  <c r="C121" i="7"/>
  <c r="D121" i="7"/>
  <c r="E121" i="7"/>
  <c r="F121" i="7"/>
  <c r="G121" i="7"/>
  <c r="H121" i="7"/>
  <c r="J121" i="7"/>
  <c r="K121" i="7"/>
  <c r="L121" i="7"/>
  <c r="M121" i="7"/>
  <c r="N121" i="7"/>
  <c r="O121" i="7"/>
  <c r="P121" i="7"/>
  <c r="C122" i="7"/>
  <c r="D122" i="7"/>
  <c r="E122" i="7"/>
  <c r="F122" i="7"/>
  <c r="G122" i="7"/>
  <c r="H122" i="7"/>
  <c r="J122" i="7"/>
  <c r="K122" i="7"/>
  <c r="L122" i="7"/>
  <c r="M122" i="7"/>
  <c r="N122" i="7"/>
  <c r="O122" i="7"/>
  <c r="P122" i="7"/>
  <c r="C123" i="7"/>
  <c r="D123" i="7"/>
  <c r="E123" i="7"/>
  <c r="F123" i="7"/>
  <c r="G123" i="7"/>
  <c r="H123" i="7"/>
  <c r="J123" i="7"/>
  <c r="K123" i="7"/>
  <c r="L123" i="7"/>
  <c r="M123" i="7"/>
  <c r="N123" i="7"/>
  <c r="O123" i="7"/>
  <c r="P123" i="7"/>
  <c r="C124" i="7"/>
  <c r="D124" i="7"/>
  <c r="E124" i="7"/>
  <c r="F124" i="7"/>
  <c r="G124" i="7"/>
  <c r="H124" i="7"/>
  <c r="J124" i="7"/>
  <c r="K124" i="7"/>
  <c r="L124" i="7"/>
  <c r="M124" i="7"/>
  <c r="N124" i="7"/>
  <c r="O124" i="7"/>
  <c r="P124" i="7"/>
  <c r="C125" i="7"/>
  <c r="D125" i="7"/>
  <c r="E125" i="7"/>
  <c r="F125" i="7"/>
  <c r="G125" i="7"/>
  <c r="H125" i="7"/>
  <c r="J125" i="7"/>
  <c r="K125" i="7"/>
  <c r="L125" i="7"/>
  <c r="M125" i="7"/>
  <c r="N125" i="7"/>
  <c r="O125" i="7"/>
  <c r="P125" i="7"/>
  <c r="C126" i="7"/>
  <c r="D126" i="7"/>
  <c r="E126" i="7"/>
  <c r="F126" i="7"/>
  <c r="G126" i="7"/>
  <c r="H126" i="7"/>
  <c r="J126" i="7"/>
  <c r="K126" i="7"/>
  <c r="L126" i="7"/>
  <c r="M126" i="7"/>
  <c r="N126" i="7"/>
  <c r="O126" i="7"/>
  <c r="P126" i="7"/>
  <c r="C127" i="7"/>
  <c r="D127" i="7"/>
  <c r="E127" i="7"/>
  <c r="F127" i="7"/>
  <c r="G127" i="7"/>
  <c r="H127" i="7"/>
  <c r="J127" i="7"/>
  <c r="K127" i="7"/>
  <c r="L127" i="7"/>
  <c r="M127" i="7"/>
  <c r="N127" i="7"/>
  <c r="O127" i="7"/>
  <c r="P127" i="7"/>
  <c r="C128" i="7"/>
  <c r="D128" i="7"/>
  <c r="E128" i="7"/>
  <c r="F128" i="7"/>
  <c r="G128" i="7"/>
  <c r="H128" i="7"/>
  <c r="J128" i="7"/>
  <c r="K128" i="7"/>
  <c r="L128" i="7"/>
  <c r="M128" i="7"/>
  <c r="N128" i="7"/>
  <c r="O128" i="7"/>
  <c r="P128" i="7"/>
  <c r="C129" i="7"/>
  <c r="D129" i="7"/>
  <c r="E129" i="7"/>
  <c r="F129" i="7"/>
  <c r="G129" i="7"/>
  <c r="H129" i="7"/>
  <c r="J129" i="7"/>
  <c r="K129" i="7"/>
  <c r="L129" i="7"/>
  <c r="M129" i="7"/>
  <c r="N129" i="7"/>
  <c r="O129" i="7"/>
  <c r="P129" i="7"/>
  <c r="C130" i="7"/>
  <c r="D130" i="7"/>
  <c r="E130" i="7"/>
  <c r="F130" i="7"/>
  <c r="G130" i="7"/>
  <c r="H130" i="7"/>
  <c r="J130" i="7"/>
  <c r="K130" i="7"/>
  <c r="L130" i="7"/>
  <c r="M130" i="7"/>
  <c r="N130" i="7"/>
  <c r="O130" i="7"/>
  <c r="P130" i="7"/>
  <c r="C131" i="7"/>
  <c r="D131" i="7"/>
  <c r="E131" i="7"/>
  <c r="F131" i="7"/>
  <c r="G131" i="7"/>
  <c r="H131" i="7"/>
  <c r="J131" i="7"/>
  <c r="K131" i="7"/>
  <c r="L131" i="7"/>
  <c r="M131" i="7"/>
  <c r="N131" i="7"/>
  <c r="O131" i="7"/>
  <c r="P131" i="7"/>
  <c r="C132" i="7"/>
  <c r="D132" i="7"/>
  <c r="E132" i="7"/>
  <c r="F132" i="7"/>
  <c r="G132" i="7"/>
  <c r="H132" i="7"/>
  <c r="J132" i="7"/>
  <c r="K132" i="7"/>
  <c r="L132" i="7"/>
  <c r="M132" i="7"/>
  <c r="N132" i="7"/>
  <c r="O132" i="7"/>
  <c r="P132" i="7"/>
  <c r="C133" i="7"/>
  <c r="D133" i="7"/>
  <c r="E133" i="7"/>
  <c r="F133" i="7"/>
  <c r="G133" i="7"/>
  <c r="H133" i="7"/>
  <c r="J133" i="7"/>
  <c r="K133" i="7"/>
  <c r="L133" i="7"/>
  <c r="M133" i="7"/>
  <c r="N133" i="7"/>
  <c r="O133" i="7"/>
  <c r="P133" i="7"/>
  <c r="C134" i="7"/>
  <c r="D134" i="7"/>
  <c r="E134" i="7"/>
  <c r="F134" i="7"/>
  <c r="G134" i="7"/>
  <c r="H134" i="7"/>
  <c r="J134" i="7"/>
  <c r="K134" i="7"/>
  <c r="L134" i="7"/>
  <c r="M134" i="7"/>
  <c r="N134" i="7"/>
  <c r="O134" i="7"/>
  <c r="P134" i="7"/>
  <c r="C135" i="7"/>
  <c r="D135" i="7"/>
  <c r="E135" i="7"/>
  <c r="F135" i="7"/>
  <c r="G135" i="7"/>
  <c r="H135" i="7"/>
  <c r="J135" i="7"/>
  <c r="K135" i="7"/>
  <c r="L135" i="7"/>
  <c r="M135" i="7"/>
  <c r="N135" i="7"/>
  <c r="O135" i="7"/>
  <c r="P135" i="7"/>
  <c r="C136" i="7"/>
  <c r="D136" i="7"/>
  <c r="E136" i="7"/>
  <c r="F136" i="7"/>
  <c r="G136" i="7"/>
  <c r="H136" i="7"/>
  <c r="J136" i="7"/>
  <c r="K136" i="7"/>
  <c r="L136" i="7"/>
  <c r="M136" i="7"/>
  <c r="N136" i="7"/>
  <c r="O136" i="7"/>
  <c r="P136" i="7"/>
  <c r="C137" i="7"/>
  <c r="D137" i="7"/>
  <c r="E137" i="7"/>
  <c r="F137" i="7"/>
  <c r="G137" i="7"/>
  <c r="H137" i="7"/>
  <c r="J137" i="7"/>
  <c r="K137" i="7"/>
  <c r="L137" i="7"/>
  <c r="M137" i="7"/>
  <c r="N137" i="7"/>
  <c r="O137" i="7"/>
  <c r="P137" i="7"/>
  <c r="C138" i="7"/>
  <c r="D138" i="7"/>
  <c r="E138" i="7"/>
  <c r="F138" i="7"/>
  <c r="G138" i="7"/>
  <c r="H138" i="7"/>
  <c r="J138" i="7"/>
  <c r="K138" i="7"/>
  <c r="L138" i="7"/>
  <c r="M138" i="7"/>
  <c r="N138" i="7"/>
  <c r="O138" i="7"/>
  <c r="P138" i="7"/>
  <c r="C139" i="7"/>
  <c r="D139" i="7"/>
  <c r="E139" i="7"/>
  <c r="F139" i="7"/>
  <c r="G139" i="7"/>
  <c r="H139" i="7"/>
  <c r="J139" i="7"/>
  <c r="K139" i="7"/>
  <c r="L139" i="7"/>
  <c r="M139" i="7"/>
  <c r="N139" i="7"/>
  <c r="O139" i="7"/>
  <c r="P139" i="7"/>
  <c r="C140" i="7"/>
  <c r="D140" i="7"/>
  <c r="E140" i="7"/>
  <c r="F140" i="7"/>
  <c r="G140" i="7"/>
  <c r="H140" i="7"/>
  <c r="J140" i="7"/>
  <c r="K140" i="7"/>
  <c r="L140" i="7"/>
  <c r="M140" i="7"/>
  <c r="N140" i="7"/>
  <c r="O140" i="7"/>
  <c r="P140" i="7"/>
  <c r="C141" i="7"/>
  <c r="D141" i="7"/>
  <c r="E141" i="7"/>
  <c r="F141" i="7"/>
  <c r="G141" i="7"/>
  <c r="H141" i="7"/>
  <c r="J141" i="7"/>
  <c r="K141" i="7"/>
  <c r="L141" i="7"/>
  <c r="M141" i="7"/>
  <c r="N141" i="7"/>
  <c r="O141" i="7"/>
  <c r="P141" i="7"/>
  <c r="C142" i="7"/>
  <c r="D142" i="7"/>
  <c r="E142" i="7"/>
  <c r="F142" i="7"/>
  <c r="G142" i="7"/>
  <c r="H142" i="7"/>
  <c r="J142" i="7"/>
  <c r="K142" i="7"/>
  <c r="L142" i="7"/>
  <c r="M142" i="7"/>
  <c r="N142" i="7"/>
  <c r="O142" i="7"/>
  <c r="P142" i="7"/>
  <c r="C143" i="7"/>
  <c r="D143" i="7"/>
  <c r="E143" i="7"/>
  <c r="F143" i="7"/>
  <c r="G143" i="7"/>
  <c r="H143" i="7"/>
  <c r="J143" i="7"/>
  <c r="K143" i="7"/>
  <c r="L143" i="7"/>
  <c r="M143" i="7"/>
  <c r="N143" i="7"/>
  <c r="O143" i="7"/>
  <c r="P143" i="7"/>
  <c r="C144" i="7"/>
  <c r="D144" i="7"/>
  <c r="E144" i="7"/>
  <c r="F144" i="7"/>
  <c r="G144" i="7"/>
  <c r="H144" i="7"/>
  <c r="J144" i="7"/>
  <c r="K144" i="7"/>
  <c r="L144" i="7"/>
  <c r="M144" i="7"/>
  <c r="N144" i="7"/>
  <c r="O144" i="7"/>
  <c r="P144" i="7"/>
  <c r="C145" i="7"/>
  <c r="D145" i="7"/>
  <c r="E145" i="7"/>
  <c r="F145" i="7"/>
  <c r="G145" i="7"/>
  <c r="H145" i="7"/>
  <c r="J145" i="7"/>
  <c r="K145" i="7"/>
  <c r="L145" i="7"/>
  <c r="M145" i="7"/>
  <c r="N145" i="7"/>
  <c r="O145" i="7"/>
  <c r="P145" i="7"/>
  <c r="C146" i="7"/>
  <c r="D146" i="7"/>
  <c r="E146" i="7"/>
  <c r="F146" i="7"/>
  <c r="G146" i="7"/>
  <c r="H146" i="7"/>
  <c r="J146" i="7"/>
  <c r="K146" i="7"/>
  <c r="L146" i="7"/>
  <c r="M146" i="7"/>
  <c r="N146" i="7"/>
  <c r="O146" i="7"/>
  <c r="P146" i="7"/>
  <c r="C147" i="7"/>
  <c r="D147" i="7"/>
  <c r="E147" i="7"/>
  <c r="F147" i="7"/>
  <c r="G147" i="7"/>
  <c r="H147" i="7"/>
  <c r="J147" i="7"/>
  <c r="K147" i="7"/>
  <c r="L147" i="7"/>
  <c r="M147" i="7"/>
  <c r="N147" i="7"/>
  <c r="O147" i="7"/>
  <c r="P147" i="7"/>
  <c r="C148" i="7"/>
  <c r="D148" i="7"/>
  <c r="E148" i="7"/>
  <c r="F148" i="7"/>
  <c r="G148" i="7"/>
  <c r="H148" i="7"/>
  <c r="J148" i="7"/>
  <c r="K148" i="7"/>
  <c r="L148" i="7"/>
  <c r="M148" i="7"/>
  <c r="N148" i="7"/>
  <c r="O148" i="7"/>
  <c r="P148" i="7"/>
  <c r="C149" i="7"/>
  <c r="D149" i="7"/>
  <c r="E149" i="7"/>
  <c r="F149" i="7"/>
  <c r="G149" i="7"/>
  <c r="H149" i="7"/>
  <c r="J149" i="7"/>
  <c r="K149" i="7"/>
  <c r="L149" i="7"/>
  <c r="M149" i="7"/>
  <c r="N149" i="7"/>
  <c r="O149" i="7"/>
  <c r="P149" i="7"/>
  <c r="C150" i="7"/>
  <c r="D150" i="7"/>
  <c r="E150" i="7"/>
  <c r="F150" i="7"/>
  <c r="G150" i="7"/>
  <c r="H150" i="7"/>
  <c r="J150" i="7"/>
  <c r="K150" i="7"/>
  <c r="L150" i="7"/>
  <c r="M150" i="7"/>
  <c r="N150" i="7"/>
  <c r="O150" i="7"/>
  <c r="P150" i="7"/>
  <c r="C151" i="7"/>
  <c r="D151" i="7"/>
  <c r="E151" i="7"/>
  <c r="F151" i="7"/>
  <c r="G151" i="7"/>
  <c r="H151" i="7"/>
  <c r="J151" i="7"/>
  <c r="K151" i="7"/>
  <c r="L151" i="7"/>
  <c r="M151" i="7"/>
  <c r="N151" i="7"/>
  <c r="O151" i="7"/>
  <c r="P151" i="7"/>
  <c r="C152" i="7"/>
  <c r="D152" i="7"/>
  <c r="E152" i="7"/>
  <c r="F152" i="7"/>
  <c r="G152" i="7"/>
  <c r="H152" i="7"/>
  <c r="J152" i="7"/>
  <c r="K152" i="7"/>
  <c r="L152" i="7"/>
  <c r="M152" i="7"/>
  <c r="N152" i="7"/>
  <c r="O152" i="7"/>
  <c r="P152" i="7"/>
  <c r="C153" i="7"/>
  <c r="D153" i="7"/>
  <c r="E153" i="7"/>
  <c r="F153" i="7"/>
  <c r="G153" i="7"/>
  <c r="H153" i="7"/>
  <c r="J153" i="7"/>
  <c r="K153" i="7"/>
  <c r="L153" i="7"/>
  <c r="M153" i="7"/>
  <c r="N153" i="7"/>
  <c r="O153" i="7"/>
  <c r="P153" i="7"/>
  <c r="C154" i="7"/>
  <c r="D154" i="7"/>
  <c r="E154" i="7"/>
  <c r="F154" i="7"/>
  <c r="G154" i="7"/>
  <c r="H154" i="7"/>
  <c r="J154" i="7"/>
  <c r="K154" i="7"/>
  <c r="L154" i="7"/>
  <c r="M154" i="7"/>
  <c r="N154" i="7"/>
  <c r="O154" i="7"/>
  <c r="P154" i="7"/>
  <c r="C155" i="7"/>
  <c r="D155" i="7"/>
  <c r="E155" i="7"/>
  <c r="F155" i="7"/>
  <c r="G155" i="7"/>
  <c r="H155" i="7"/>
  <c r="J155" i="7"/>
  <c r="K155" i="7"/>
  <c r="L155" i="7"/>
  <c r="M155" i="7"/>
  <c r="N155" i="7"/>
  <c r="O155" i="7"/>
  <c r="P155" i="7"/>
  <c r="C156" i="7"/>
  <c r="D156" i="7"/>
  <c r="E156" i="7"/>
  <c r="F156" i="7"/>
  <c r="G156" i="7"/>
  <c r="H156" i="7"/>
  <c r="J156" i="7"/>
  <c r="K156" i="7"/>
  <c r="L156" i="7"/>
  <c r="M156" i="7"/>
  <c r="N156" i="7"/>
  <c r="O156" i="7"/>
  <c r="P156" i="7"/>
  <c r="C157" i="7"/>
  <c r="D157" i="7"/>
  <c r="E157" i="7"/>
  <c r="F157" i="7"/>
  <c r="G157" i="7"/>
  <c r="H157" i="7"/>
  <c r="J157" i="7"/>
  <c r="K157" i="7"/>
  <c r="L157" i="7"/>
  <c r="M157" i="7"/>
  <c r="N157" i="7"/>
  <c r="O157" i="7"/>
  <c r="P157" i="7"/>
  <c r="C158" i="7"/>
  <c r="D158" i="7"/>
  <c r="E158" i="7"/>
  <c r="F158" i="7"/>
  <c r="G158" i="7"/>
  <c r="H158" i="7"/>
  <c r="J158" i="7"/>
  <c r="K158" i="7"/>
  <c r="L158" i="7"/>
  <c r="M158" i="7"/>
  <c r="N158" i="7"/>
  <c r="O158" i="7"/>
  <c r="P158" i="7"/>
  <c r="C159" i="7"/>
  <c r="D159" i="7"/>
  <c r="E159" i="7"/>
  <c r="F159" i="7"/>
  <c r="G159" i="7"/>
  <c r="H159" i="7"/>
  <c r="J159" i="7"/>
  <c r="K159" i="7"/>
  <c r="L159" i="7"/>
  <c r="M159" i="7"/>
  <c r="N159" i="7"/>
  <c r="O159" i="7"/>
  <c r="P159" i="7"/>
  <c r="C160" i="7"/>
  <c r="D160" i="7"/>
  <c r="E160" i="7"/>
  <c r="F160" i="7"/>
  <c r="G160" i="7"/>
  <c r="H160" i="7"/>
  <c r="J160" i="7"/>
  <c r="K160" i="7"/>
  <c r="L160" i="7"/>
  <c r="M160" i="7"/>
  <c r="N160" i="7"/>
  <c r="O160" i="7"/>
  <c r="P160" i="7"/>
  <c r="C161" i="7"/>
  <c r="D161" i="7"/>
  <c r="E161" i="7"/>
  <c r="F161" i="7"/>
  <c r="G161" i="7"/>
  <c r="H161" i="7"/>
  <c r="J161" i="7"/>
  <c r="K161" i="7"/>
  <c r="L161" i="7"/>
  <c r="M161" i="7"/>
  <c r="N161" i="7"/>
  <c r="O161" i="7"/>
  <c r="P161" i="7"/>
  <c r="C162" i="7"/>
  <c r="D162" i="7"/>
  <c r="E162" i="7"/>
  <c r="F162" i="7"/>
  <c r="G162" i="7"/>
  <c r="H162" i="7"/>
  <c r="J162" i="7"/>
  <c r="K162" i="7"/>
  <c r="L162" i="7"/>
  <c r="M162" i="7"/>
  <c r="N162" i="7"/>
  <c r="O162" i="7"/>
  <c r="P162" i="7"/>
  <c r="C163" i="7"/>
  <c r="D163" i="7"/>
  <c r="E163" i="7"/>
  <c r="F163" i="7"/>
  <c r="G163" i="7"/>
  <c r="H163" i="7"/>
  <c r="J163" i="7"/>
  <c r="K163" i="7"/>
  <c r="L163" i="7"/>
  <c r="M163" i="7"/>
  <c r="N163" i="7"/>
  <c r="O163" i="7"/>
  <c r="P163" i="7"/>
  <c r="C164" i="7"/>
  <c r="D164" i="7"/>
  <c r="E164" i="7"/>
  <c r="F164" i="7"/>
  <c r="G164" i="7"/>
  <c r="H164" i="7"/>
  <c r="J164" i="7"/>
  <c r="K164" i="7"/>
  <c r="L164" i="7"/>
  <c r="M164" i="7"/>
  <c r="N164" i="7"/>
  <c r="O164" i="7"/>
  <c r="P164" i="7"/>
  <c r="C165" i="7"/>
  <c r="D165" i="7"/>
  <c r="E165" i="7"/>
  <c r="F165" i="7"/>
  <c r="G165" i="7"/>
  <c r="H165" i="7"/>
  <c r="J165" i="7"/>
  <c r="K165" i="7"/>
  <c r="L165" i="7"/>
  <c r="M165" i="7"/>
  <c r="N165" i="7"/>
  <c r="O165" i="7"/>
  <c r="P165" i="7"/>
  <c r="C166" i="7"/>
  <c r="D166" i="7"/>
  <c r="E166" i="7"/>
  <c r="F166" i="7"/>
  <c r="G166" i="7"/>
  <c r="H166" i="7"/>
  <c r="J166" i="7"/>
  <c r="K166" i="7"/>
  <c r="L166" i="7"/>
  <c r="M166" i="7"/>
  <c r="N166" i="7"/>
  <c r="O166" i="7"/>
  <c r="P166" i="7"/>
  <c r="C167" i="7"/>
  <c r="D167" i="7"/>
  <c r="E167" i="7"/>
  <c r="F167" i="7"/>
  <c r="G167" i="7"/>
  <c r="H167" i="7"/>
  <c r="J167" i="7"/>
  <c r="K167" i="7"/>
  <c r="L167" i="7"/>
  <c r="M167" i="7"/>
  <c r="N167" i="7"/>
  <c r="O167" i="7"/>
  <c r="P167" i="7"/>
  <c r="C168" i="7"/>
  <c r="D168" i="7"/>
  <c r="E168" i="7"/>
  <c r="F168" i="7"/>
  <c r="G168" i="7"/>
  <c r="H168" i="7"/>
  <c r="J168" i="7"/>
  <c r="K168" i="7"/>
  <c r="L168" i="7"/>
  <c r="M168" i="7"/>
  <c r="N168" i="7"/>
  <c r="O168" i="7"/>
  <c r="P168" i="7"/>
  <c r="C169" i="7"/>
  <c r="D169" i="7"/>
  <c r="E169" i="7"/>
  <c r="F169" i="7"/>
  <c r="G169" i="7"/>
  <c r="H169" i="7"/>
  <c r="J169" i="7"/>
  <c r="K169" i="7"/>
  <c r="L169" i="7"/>
  <c r="M169" i="7"/>
  <c r="N169" i="7"/>
  <c r="O169" i="7"/>
  <c r="P169" i="7"/>
  <c r="C170" i="7"/>
  <c r="D170" i="7"/>
  <c r="E170" i="7"/>
  <c r="F170" i="7"/>
  <c r="G170" i="7"/>
  <c r="H170" i="7"/>
  <c r="J170" i="7"/>
  <c r="K170" i="7"/>
  <c r="L170" i="7"/>
  <c r="M170" i="7"/>
  <c r="N170" i="7"/>
  <c r="O170" i="7"/>
  <c r="P170" i="7"/>
  <c r="C171" i="7"/>
  <c r="D171" i="7"/>
  <c r="E171" i="7"/>
  <c r="F171" i="7"/>
  <c r="G171" i="7"/>
  <c r="H171" i="7"/>
  <c r="J171" i="7"/>
  <c r="K171" i="7"/>
  <c r="L171" i="7"/>
  <c r="M171" i="7"/>
  <c r="N171" i="7"/>
  <c r="O171" i="7"/>
  <c r="P171" i="7"/>
  <c r="C172" i="7"/>
  <c r="D172" i="7"/>
  <c r="E172" i="7"/>
  <c r="F172" i="7"/>
  <c r="G172" i="7"/>
  <c r="H172" i="7"/>
  <c r="J172" i="7"/>
  <c r="K172" i="7"/>
  <c r="L172" i="7"/>
  <c r="M172" i="7"/>
  <c r="N172" i="7"/>
  <c r="O172" i="7"/>
  <c r="P172" i="7"/>
  <c r="C173" i="7"/>
  <c r="D173" i="7"/>
  <c r="E173" i="7"/>
  <c r="F173" i="7"/>
  <c r="G173" i="7"/>
  <c r="H173" i="7"/>
  <c r="J173" i="7"/>
  <c r="K173" i="7"/>
  <c r="L173" i="7"/>
  <c r="M173" i="7"/>
  <c r="N173" i="7"/>
  <c r="O173" i="7"/>
  <c r="P173" i="7"/>
  <c r="C174" i="7"/>
  <c r="D174" i="7"/>
  <c r="E174" i="7"/>
  <c r="F174" i="7"/>
  <c r="G174" i="7"/>
  <c r="H174" i="7"/>
  <c r="J174" i="7"/>
  <c r="K174" i="7"/>
  <c r="L174" i="7"/>
  <c r="M174" i="7"/>
  <c r="N174" i="7"/>
  <c r="O174" i="7"/>
  <c r="P174" i="7"/>
  <c r="D180" i="14"/>
  <c r="E180" i="14"/>
  <c r="F180" i="14"/>
  <c r="G180" i="14"/>
  <c r="H180" i="14"/>
  <c r="J180" i="14"/>
  <c r="K180" i="14"/>
  <c r="L180" i="14"/>
  <c r="M180" i="14"/>
  <c r="N180" i="14"/>
  <c r="O180" i="14"/>
  <c r="P180" i="14"/>
  <c r="C184" i="7"/>
  <c r="D184" i="7"/>
  <c r="D181" i="14" s="1"/>
  <c r="E184" i="7"/>
  <c r="E181" i="14" s="1"/>
  <c r="F184" i="7"/>
  <c r="F181" i="14" s="1"/>
  <c r="G184" i="7"/>
  <c r="G181" i="14" s="1"/>
  <c r="H184" i="7"/>
  <c r="H181" i="14" s="1"/>
  <c r="J184" i="7"/>
  <c r="J181" i="14" s="1"/>
  <c r="K184" i="7"/>
  <c r="K181" i="14" s="1"/>
  <c r="L184" i="7"/>
  <c r="L181" i="14" s="1"/>
  <c r="M184" i="7"/>
  <c r="M181" i="14" s="1"/>
  <c r="N184" i="7"/>
  <c r="N181" i="14" s="1"/>
  <c r="O184" i="7"/>
  <c r="O181" i="14" s="1"/>
  <c r="P184" i="7"/>
  <c r="P181" i="14" s="1"/>
  <c r="C185" i="7"/>
  <c r="D185" i="7"/>
  <c r="D182" i="14" s="1"/>
  <c r="E185" i="7"/>
  <c r="E182" i="14" s="1"/>
  <c r="F185" i="7"/>
  <c r="F182" i="14" s="1"/>
  <c r="G185" i="7"/>
  <c r="G182" i="14" s="1"/>
  <c r="H185" i="7"/>
  <c r="H182" i="14" s="1"/>
  <c r="J185" i="7"/>
  <c r="J182" i="14" s="1"/>
  <c r="K185" i="7"/>
  <c r="K182" i="14" s="1"/>
  <c r="L185" i="7"/>
  <c r="L182" i="14" s="1"/>
  <c r="M185" i="7"/>
  <c r="M182" i="14" s="1"/>
  <c r="N185" i="7"/>
  <c r="N182" i="14" s="1"/>
  <c r="O185" i="7"/>
  <c r="O182" i="14" s="1"/>
  <c r="P185" i="7"/>
  <c r="P182" i="14" s="1"/>
  <c r="C186" i="7"/>
  <c r="D186" i="7"/>
  <c r="D183" i="14" s="1"/>
  <c r="E186" i="7"/>
  <c r="E183" i="14" s="1"/>
  <c r="F186" i="7"/>
  <c r="F183" i="14" s="1"/>
  <c r="G186" i="7"/>
  <c r="G183" i="14" s="1"/>
  <c r="H186" i="7"/>
  <c r="H183" i="14" s="1"/>
  <c r="J186" i="7"/>
  <c r="J183" i="14" s="1"/>
  <c r="K186" i="7"/>
  <c r="K183" i="14" s="1"/>
  <c r="L186" i="7"/>
  <c r="L183" i="14" s="1"/>
  <c r="M186" i="7"/>
  <c r="M183" i="14" s="1"/>
  <c r="N186" i="7"/>
  <c r="N183" i="14" s="1"/>
  <c r="O186" i="7"/>
  <c r="O183" i="14" s="1"/>
  <c r="P186" i="7"/>
  <c r="P183" i="14" s="1"/>
  <c r="C187" i="7"/>
  <c r="D187" i="7"/>
  <c r="D184" i="14" s="1"/>
  <c r="E187" i="7"/>
  <c r="E184" i="14" s="1"/>
  <c r="F187" i="7"/>
  <c r="F184" i="14" s="1"/>
  <c r="G187" i="7"/>
  <c r="G184" i="14" s="1"/>
  <c r="H187" i="7"/>
  <c r="H184" i="14" s="1"/>
  <c r="J187" i="7"/>
  <c r="J184" i="14" s="1"/>
  <c r="K187" i="7"/>
  <c r="K184" i="14" s="1"/>
  <c r="L187" i="7"/>
  <c r="L184" i="14" s="1"/>
  <c r="M187" i="7"/>
  <c r="M184" i="14" s="1"/>
  <c r="N187" i="7"/>
  <c r="N184" i="14" s="1"/>
  <c r="O187" i="7"/>
  <c r="O184" i="14" s="1"/>
  <c r="P187" i="7"/>
  <c r="P184" i="14" s="1"/>
  <c r="C188" i="7"/>
  <c r="D188" i="7"/>
  <c r="D185" i="14" s="1"/>
  <c r="E188" i="7"/>
  <c r="E185" i="14" s="1"/>
  <c r="F188" i="7"/>
  <c r="F185" i="14" s="1"/>
  <c r="G188" i="7"/>
  <c r="G185" i="14" s="1"/>
  <c r="H188" i="7"/>
  <c r="H185" i="14" s="1"/>
  <c r="J188" i="7"/>
  <c r="J185" i="14" s="1"/>
  <c r="K188" i="7"/>
  <c r="K185" i="14" s="1"/>
  <c r="L188" i="7"/>
  <c r="L185" i="14" s="1"/>
  <c r="M188" i="7"/>
  <c r="M185" i="14" s="1"/>
  <c r="N188" i="7"/>
  <c r="N185" i="14" s="1"/>
  <c r="O188" i="7"/>
  <c r="O185" i="14" s="1"/>
  <c r="P188" i="7"/>
  <c r="P185" i="14" s="1"/>
  <c r="C189" i="7"/>
  <c r="D189" i="7"/>
  <c r="D186" i="14" s="1"/>
  <c r="E189" i="7"/>
  <c r="E186" i="14" s="1"/>
  <c r="F189" i="7"/>
  <c r="F186" i="14" s="1"/>
  <c r="G189" i="7"/>
  <c r="G186" i="14" s="1"/>
  <c r="H189" i="7"/>
  <c r="H186" i="14" s="1"/>
  <c r="J189" i="7"/>
  <c r="J186" i="14" s="1"/>
  <c r="K189" i="7"/>
  <c r="K186" i="14" s="1"/>
  <c r="L189" i="7"/>
  <c r="L186" i="14" s="1"/>
  <c r="M189" i="7"/>
  <c r="M186" i="14" s="1"/>
  <c r="N189" i="7"/>
  <c r="N186" i="14" s="1"/>
  <c r="O189" i="7"/>
  <c r="O186" i="14" s="1"/>
  <c r="P189" i="7"/>
  <c r="P186" i="14" s="1"/>
  <c r="C190" i="7"/>
  <c r="D190" i="7"/>
  <c r="D187" i="14" s="1"/>
  <c r="E190" i="7"/>
  <c r="E187" i="14" s="1"/>
  <c r="F190" i="7"/>
  <c r="F187" i="14" s="1"/>
  <c r="G190" i="7"/>
  <c r="G187" i="14" s="1"/>
  <c r="H190" i="7"/>
  <c r="H187" i="14" s="1"/>
  <c r="J190" i="7"/>
  <c r="J187" i="14" s="1"/>
  <c r="K190" i="7"/>
  <c r="K187" i="14" s="1"/>
  <c r="L190" i="7"/>
  <c r="L187" i="14" s="1"/>
  <c r="M190" i="7"/>
  <c r="M187" i="14" s="1"/>
  <c r="N190" i="7"/>
  <c r="N187" i="14" s="1"/>
  <c r="O190" i="7"/>
  <c r="O187" i="14" s="1"/>
  <c r="P190" i="7"/>
  <c r="P187" i="14" s="1"/>
  <c r="C191" i="7"/>
  <c r="D191" i="7"/>
  <c r="D188" i="14" s="1"/>
  <c r="E191" i="7"/>
  <c r="E188" i="14" s="1"/>
  <c r="F191" i="7"/>
  <c r="F188" i="14" s="1"/>
  <c r="G191" i="7"/>
  <c r="G188" i="14" s="1"/>
  <c r="H191" i="7"/>
  <c r="H188" i="14" s="1"/>
  <c r="J191" i="7"/>
  <c r="J188" i="14" s="1"/>
  <c r="K191" i="7"/>
  <c r="K188" i="14" s="1"/>
  <c r="L191" i="7"/>
  <c r="L188" i="14" s="1"/>
  <c r="M191" i="7"/>
  <c r="M188" i="14" s="1"/>
  <c r="N191" i="7"/>
  <c r="N188" i="14" s="1"/>
  <c r="O191" i="7"/>
  <c r="O188" i="14" s="1"/>
  <c r="P191" i="7"/>
  <c r="P188" i="14" s="1"/>
  <c r="C192" i="7"/>
  <c r="D192" i="7"/>
  <c r="D189" i="14" s="1"/>
  <c r="E192" i="7"/>
  <c r="E189" i="14" s="1"/>
  <c r="F192" i="7"/>
  <c r="F189" i="14" s="1"/>
  <c r="G192" i="7"/>
  <c r="G189" i="14" s="1"/>
  <c r="H192" i="7"/>
  <c r="H189" i="14" s="1"/>
  <c r="J192" i="7"/>
  <c r="J189" i="14" s="1"/>
  <c r="K192" i="7"/>
  <c r="K189" i="14" s="1"/>
  <c r="L192" i="7"/>
  <c r="L189" i="14" s="1"/>
  <c r="M192" i="7"/>
  <c r="M189" i="14" s="1"/>
  <c r="N192" i="7"/>
  <c r="N189" i="14" s="1"/>
  <c r="O192" i="7"/>
  <c r="O189" i="14" s="1"/>
  <c r="P192" i="7"/>
  <c r="P189" i="14" s="1"/>
  <c r="C193" i="7"/>
  <c r="D193" i="7"/>
  <c r="D190" i="14" s="1"/>
  <c r="E193" i="7"/>
  <c r="E190" i="14" s="1"/>
  <c r="F193" i="7"/>
  <c r="F190" i="14" s="1"/>
  <c r="G193" i="7"/>
  <c r="G190" i="14" s="1"/>
  <c r="H193" i="7"/>
  <c r="H190" i="14" s="1"/>
  <c r="J193" i="7"/>
  <c r="J190" i="14" s="1"/>
  <c r="K193" i="7"/>
  <c r="K190" i="14" s="1"/>
  <c r="L193" i="7"/>
  <c r="L190" i="14" s="1"/>
  <c r="M193" i="7"/>
  <c r="M190" i="14" s="1"/>
  <c r="N193" i="7"/>
  <c r="N190" i="14" s="1"/>
  <c r="O193" i="7"/>
  <c r="O190" i="14" s="1"/>
  <c r="P193" i="7"/>
  <c r="P190" i="14" s="1"/>
  <c r="C194" i="7"/>
  <c r="D194" i="7"/>
  <c r="D191" i="14" s="1"/>
  <c r="E194" i="7"/>
  <c r="E191" i="14" s="1"/>
  <c r="F194" i="7"/>
  <c r="F191" i="14" s="1"/>
  <c r="G194" i="7"/>
  <c r="G191" i="14" s="1"/>
  <c r="H194" i="7"/>
  <c r="H191" i="14" s="1"/>
  <c r="J194" i="7"/>
  <c r="J191" i="14" s="1"/>
  <c r="K194" i="7"/>
  <c r="K191" i="14" s="1"/>
  <c r="L194" i="7"/>
  <c r="L191" i="14" s="1"/>
  <c r="M194" i="7"/>
  <c r="M191" i="14" s="1"/>
  <c r="N194" i="7"/>
  <c r="N191" i="14" s="1"/>
  <c r="O194" i="7"/>
  <c r="O191" i="14" s="1"/>
  <c r="P194" i="7"/>
  <c r="P191" i="14" s="1"/>
  <c r="C195" i="7"/>
  <c r="D195" i="7"/>
  <c r="D192" i="14" s="1"/>
  <c r="E195" i="7"/>
  <c r="E192" i="14" s="1"/>
  <c r="F195" i="7"/>
  <c r="F192" i="14" s="1"/>
  <c r="G195" i="7"/>
  <c r="G192" i="14" s="1"/>
  <c r="H195" i="7"/>
  <c r="H192" i="14" s="1"/>
  <c r="J195" i="7"/>
  <c r="J192" i="14" s="1"/>
  <c r="K195" i="7"/>
  <c r="K192" i="14" s="1"/>
  <c r="L195" i="7"/>
  <c r="L192" i="14" s="1"/>
  <c r="M195" i="7"/>
  <c r="M192" i="14" s="1"/>
  <c r="N195" i="7"/>
  <c r="N192" i="14" s="1"/>
  <c r="O195" i="7"/>
  <c r="O192" i="14" s="1"/>
  <c r="P195" i="7"/>
  <c r="P192" i="14" s="1"/>
  <c r="C196" i="7"/>
  <c r="D196" i="7"/>
  <c r="D193" i="14" s="1"/>
  <c r="E196" i="7"/>
  <c r="E193" i="14" s="1"/>
  <c r="F196" i="7"/>
  <c r="F193" i="14" s="1"/>
  <c r="G196" i="7"/>
  <c r="G193" i="14" s="1"/>
  <c r="H196" i="7"/>
  <c r="H193" i="14" s="1"/>
  <c r="J196" i="7"/>
  <c r="J193" i="14" s="1"/>
  <c r="K196" i="7"/>
  <c r="K193" i="14" s="1"/>
  <c r="L196" i="7"/>
  <c r="L193" i="14" s="1"/>
  <c r="M196" i="7"/>
  <c r="M193" i="14" s="1"/>
  <c r="N196" i="7"/>
  <c r="N193" i="14" s="1"/>
  <c r="O196" i="7"/>
  <c r="O193" i="14" s="1"/>
  <c r="P196" i="7"/>
  <c r="P193" i="14" s="1"/>
  <c r="C197" i="7"/>
  <c r="D197" i="7"/>
  <c r="D194" i="14" s="1"/>
  <c r="E197" i="7"/>
  <c r="E194" i="14" s="1"/>
  <c r="F197" i="7"/>
  <c r="F194" i="14" s="1"/>
  <c r="G197" i="7"/>
  <c r="G194" i="14" s="1"/>
  <c r="H197" i="7"/>
  <c r="H194" i="14" s="1"/>
  <c r="J197" i="7"/>
  <c r="J194" i="14" s="1"/>
  <c r="K197" i="7"/>
  <c r="K194" i="14" s="1"/>
  <c r="L197" i="7"/>
  <c r="L194" i="14" s="1"/>
  <c r="M197" i="7"/>
  <c r="M194" i="14" s="1"/>
  <c r="N197" i="7"/>
  <c r="N194" i="14" s="1"/>
  <c r="O197" i="7"/>
  <c r="O194" i="14" s="1"/>
  <c r="P197" i="7"/>
  <c r="P194" i="14" s="1"/>
  <c r="C198" i="7"/>
  <c r="D198" i="7"/>
  <c r="D195" i="14" s="1"/>
  <c r="E198" i="7"/>
  <c r="E195" i="14" s="1"/>
  <c r="F198" i="7"/>
  <c r="F195" i="14" s="1"/>
  <c r="G198" i="7"/>
  <c r="G195" i="14" s="1"/>
  <c r="H198" i="7"/>
  <c r="H195" i="14" s="1"/>
  <c r="J198" i="7"/>
  <c r="J195" i="14" s="1"/>
  <c r="K198" i="7"/>
  <c r="K195" i="14" s="1"/>
  <c r="L198" i="7"/>
  <c r="L195" i="14" s="1"/>
  <c r="M198" i="7"/>
  <c r="M195" i="14" s="1"/>
  <c r="N198" i="7"/>
  <c r="N195" i="14" s="1"/>
  <c r="O198" i="7"/>
  <c r="O195" i="14" s="1"/>
  <c r="P198" i="7"/>
  <c r="P195" i="14" s="1"/>
  <c r="C199" i="7"/>
  <c r="D199" i="7"/>
  <c r="D196" i="14" s="1"/>
  <c r="E199" i="7"/>
  <c r="E196" i="14" s="1"/>
  <c r="F199" i="7"/>
  <c r="F196" i="14" s="1"/>
  <c r="G199" i="7"/>
  <c r="G196" i="14" s="1"/>
  <c r="H199" i="7"/>
  <c r="H196" i="14" s="1"/>
  <c r="J199" i="7"/>
  <c r="J196" i="14" s="1"/>
  <c r="K199" i="7"/>
  <c r="K196" i="14" s="1"/>
  <c r="L199" i="7"/>
  <c r="L196" i="14" s="1"/>
  <c r="M199" i="7"/>
  <c r="M196" i="14" s="1"/>
  <c r="N199" i="7"/>
  <c r="N196" i="14" s="1"/>
  <c r="O199" i="7"/>
  <c r="O196" i="14" s="1"/>
  <c r="P199" i="7"/>
  <c r="P196" i="14" s="1"/>
  <c r="C200" i="7"/>
  <c r="D200" i="7"/>
  <c r="D197" i="14" s="1"/>
  <c r="E200" i="7"/>
  <c r="E197" i="14" s="1"/>
  <c r="F200" i="7"/>
  <c r="F197" i="14" s="1"/>
  <c r="G200" i="7"/>
  <c r="G197" i="14" s="1"/>
  <c r="H200" i="7"/>
  <c r="H197" i="14" s="1"/>
  <c r="J200" i="7"/>
  <c r="J197" i="14" s="1"/>
  <c r="K200" i="7"/>
  <c r="K197" i="14" s="1"/>
  <c r="L200" i="7"/>
  <c r="L197" i="14" s="1"/>
  <c r="M200" i="7"/>
  <c r="M197" i="14" s="1"/>
  <c r="N200" i="7"/>
  <c r="N197" i="14" s="1"/>
  <c r="O200" i="7"/>
  <c r="O197" i="14" s="1"/>
  <c r="P200" i="7"/>
  <c r="P197" i="14" s="1"/>
  <c r="C201" i="7"/>
  <c r="D201" i="7"/>
  <c r="D198" i="14" s="1"/>
  <c r="E201" i="7"/>
  <c r="E198" i="14" s="1"/>
  <c r="F201" i="7"/>
  <c r="F198" i="14" s="1"/>
  <c r="G201" i="7"/>
  <c r="G198" i="14" s="1"/>
  <c r="H201" i="7"/>
  <c r="H198" i="14" s="1"/>
  <c r="J201" i="7"/>
  <c r="J198" i="14" s="1"/>
  <c r="K201" i="7"/>
  <c r="K198" i="14" s="1"/>
  <c r="L201" i="7"/>
  <c r="L198" i="14" s="1"/>
  <c r="M201" i="7"/>
  <c r="M198" i="14" s="1"/>
  <c r="N201" i="7"/>
  <c r="N198" i="14" s="1"/>
  <c r="O201" i="7"/>
  <c r="O198" i="14" s="1"/>
  <c r="P201" i="7"/>
  <c r="P198" i="14" s="1"/>
  <c r="C202" i="7"/>
  <c r="D202" i="7"/>
  <c r="D199" i="14" s="1"/>
  <c r="E202" i="7"/>
  <c r="E199" i="14" s="1"/>
  <c r="F202" i="7"/>
  <c r="F199" i="14" s="1"/>
  <c r="G202" i="7"/>
  <c r="G199" i="14" s="1"/>
  <c r="H202" i="7"/>
  <c r="H199" i="14" s="1"/>
  <c r="J202" i="7"/>
  <c r="J199" i="14" s="1"/>
  <c r="K202" i="7"/>
  <c r="K199" i="14" s="1"/>
  <c r="L202" i="7"/>
  <c r="L199" i="14" s="1"/>
  <c r="M202" i="7"/>
  <c r="M199" i="14" s="1"/>
  <c r="N202" i="7"/>
  <c r="N199" i="14" s="1"/>
  <c r="O202" i="7"/>
  <c r="O199" i="14" s="1"/>
  <c r="P202" i="7"/>
  <c r="P199" i="14" s="1"/>
  <c r="C203" i="7"/>
  <c r="D203" i="7"/>
  <c r="D200" i="14" s="1"/>
  <c r="E203" i="7"/>
  <c r="E200" i="14" s="1"/>
  <c r="F203" i="7"/>
  <c r="F200" i="14" s="1"/>
  <c r="G203" i="7"/>
  <c r="G200" i="14" s="1"/>
  <c r="H203" i="7"/>
  <c r="H200" i="14" s="1"/>
  <c r="J203" i="7"/>
  <c r="J200" i="14" s="1"/>
  <c r="K203" i="7"/>
  <c r="K200" i="14" s="1"/>
  <c r="L203" i="7"/>
  <c r="L200" i="14" s="1"/>
  <c r="M203" i="7"/>
  <c r="M200" i="14" s="1"/>
  <c r="N203" i="7"/>
  <c r="N200" i="14" s="1"/>
  <c r="O203" i="7"/>
  <c r="O200" i="14" s="1"/>
  <c r="P203" i="7"/>
  <c r="P200" i="14" s="1"/>
  <c r="C204" i="7"/>
  <c r="D204" i="7"/>
  <c r="D201" i="14" s="1"/>
  <c r="E204" i="7"/>
  <c r="E201" i="14" s="1"/>
  <c r="F204" i="7"/>
  <c r="F201" i="14" s="1"/>
  <c r="G204" i="7"/>
  <c r="G201" i="14" s="1"/>
  <c r="H204" i="7"/>
  <c r="H201" i="14" s="1"/>
  <c r="J204" i="7"/>
  <c r="J201" i="14" s="1"/>
  <c r="K204" i="7"/>
  <c r="K201" i="14" s="1"/>
  <c r="L204" i="7"/>
  <c r="L201" i="14" s="1"/>
  <c r="M204" i="7"/>
  <c r="M201" i="14" s="1"/>
  <c r="N204" i="7"/>
  <c r="N201" i="14" s="1"/>
  <c r="O204" i="7"/>
  <c r="O201" i="14" s="1"/>
  <c r="P204" i="7"/>
  <c r="P201" i="14" s="1"/>
  <c r="C205" i="7"/>
  <c r="D205" i="7"/>
  <c r="D202" i="14" s="1"/>
  <c r="E205" i="7"/>
  <c r="E202" i="14" s="1"/>
  <c r="F205" i="7"/>
  <c r="F202" i="14" s="1"/>
  <c r="G205" i="7"/>
  <c r="G202" i="14" s="1"/>
  <c r="H205" i="7"/>
  <c r="H202" i="14" s="1"/>
  <c r="J205" i="7"/>
  <c r="J202" i="14" s="1"/>
  <c r="K205" i="7"/>
  <c r="K202" i="14" s="1"/>
  <c r="L205" i="7"/>
  <c r="L202" i="14" s="1"/>
  <c r="M205" i="7"/>
  <c r="M202" i="14" s="1"/>
  <c r="N205" i="7"/>
  <c r="N202" i="14" s="1"/>
  <c r="O205" i="7"/>
  <c r="O202" i="14" s="1"/>
  <c r="P205" i="7"/>
  <c r="P202" i="14" s="1"/>
  <c r="C206" i="7"/>
  <c r="D206" i="7"/>
  <c r="D203" i="14" s="1"/>
  <c r="E206" i="7"/>
  <c r="E203" i="14" s="1"/>
  <c r="F206" i="7"/>
  <c r="F203" i="14" s="1"/>
  <c r="G206" i="7"/>
  <c r="G203" i="14" s="1"/>
  <c r="H206" i="7"/>
  <c r="H203" i="14" s="1"/>
  <c r="J206" i="7"/>
  <c r="J203" i="14" s="1"/>
  <c r="K206" i="7"/>
  <c r="K203" i="14" s="1"/>
  <c r="L206" i="7"/>
  <c r="L203" i="14" s="1"/>
  <c r="M206" i="7"/>
  <c r="M203" i="14" s="1"/>
  <c r="N206" i="7"/>
  <c r="N203" i="14" s="1"/>
  <c r="O206" i="7"/>
  <c r="O203" i="14" s="1"/>
  <c r="P206" i="7"/>
  <c r="P203" i="14" s="1"/>
  <c r="C207" i="7"/>
  <c r="D207" i="7"/>
  <c r="D204" i="14" s="1"/>
  <c r="E207" i="7"/>
  <c r="E204" i="14" s="1"/>
  <c r="F207" i="7"/>
  <c r="F204" i="14" s="1"/>
  <c r="G207" i="7"/>
  <c r="G204" i="14" s="1"/>
  <c r="H207" i="7"/>
  <c r="H204" i="14" s="1"/>
  <c r="J207" i="7"/>
  <c r="J204" i="14" s="1"/>
  <c r="K207" i="7"/>
  <c r="K204" i="14" s="1"/>
  <c r="L207" i="7"/>
  <c r="L204" i="14" s="1"/>
  <c r="M207" i="7"/>
  <c r="M204" i="14" s="1"/>
  <c r="N207" i="7"/>
  <c r="N204" i="14" s="1"/>
  <c r="O207" i="7"/>
  <c r="O204" i="14" s="1"/>
  <c r="P207" i="7"/>
  <c r="P204" i="14" s="1"/>
  <c r="C208" i="7"/>
  <c r="D208" i="7"/>
  <c r="D205" i="14" s="1"/>
  <c r="E208" i="7"/>
  <c r="E205" i="14" s="1"/>
  <c r="F208" i="7"/>
  <c r="F205" i="14" s="1"/>
  <c r="G208" i="7"/>
  <c r="G205" i="14" s="1"/>
  <c r="H208" i="7"/>
  <c r="H205" i="14" s="1"/>
  <c r="J208" i="7"/>
  <c r="J205" i="14" s="1"/>
  <c r="K208" i="7"/>
  <c r="K205" i="14" s="1"/>
  <c r="L208" i="7"/>
  <c r="L205" i="14" s="1"/>
  <c r="M208" i="7"/>
  <c r="M205" i="14" s="1"/>
  <c r="N208" i="7"/>
  <c r="N205" i="14" s="1"/>
  <c r="O208" i="7"/>
  <c r="O205" i="14" s="1"/>
  <c r="P208" i="7"/>
  <c r="P205" i="14" s="1"/>
  <c r="C209" i="7"/>
  <c r="D209" i="7"/>
  <c r="D206" i="14" s="1"/>
  <c r="E209" i="7"/>
  <c r="E206" i="14" s="1"/>
  <c r="F209" i="7"/>
  <c r="F206" i="14" s="1"/>
  <c r="G209" i="7"/>
  <c r="G206" i="14" s="1"/>
  <c r="H209" i="7"/>
  <c r="H206" i="14" s="1"/>
  <c r="J209" i="7"/>
  <c r="J206" i="14" s="1"/>
  <c r="K209" i="7"/>
  <c r="K206" i="14" s="1"/>
  <c r="L209" i="7"/>
  <c r="L206" i="14" s="1"/>
  <c r="M209" i="7"/>
  <c r="M206" i="14" s="1"/>
  <c r="N209" i="7"/>
  <c r="N206" i="14" s="1"/>
  <c r="O209" i="7"/>
  <c r="O206" i="14" s="1"/>
  <c r="P209" i="7"/>
  <c r="P206" i="14" s="1"/>
  <c r="C210" i="7"/>
  <c r="D210" i="7"/>
  <c r="D207" i="14" s="1"/>
  <c r="E210" i="7"/>
  <c r="E207" i="14" s="1"/>
  <c r="F210" i="7"/>
  <c r="F207" i="14" s="1"/>
  <c r="G210" i="7"/>
  <c r="G207" i="14" s="1"/>
  <c r="H210" i="7"/>
  <c r="H207" i="14" s="1"/>
  <c r="J210" i="7"/>
  <c r="J207" i="14" s="1"/>
  <c r="K210" i="7"/>
  <c r="K207" i="14" s="1"/>
  <c r="L210" i="7"/>
  <c r="L207" i="14" s="1"/>
  <c r="M210" i="7"/>
  <c r="M207" i="14" s="1"/>
  <c r="N210" i="7"/>
  <c r="N207" i="14" s="1"/>
  <c r="O210" i="7"/>
  <c r="O207" i="14" s="1"/>
  <c r="P210" i="7"/>
  <c r="P207" i="14" s="1"/>
  <c r="C211" i="7"/>
  <c r="D211" i="7"/>
  <c r="D208" i="14" s="1"/>
  <c r="E211" i="7"/>
  <c r="E208" i="14" s="1"/>
  <c r="F211" i="7"/>
  <c r="F208" i="14" s="1"/>
  <c r="G211" i="7"/>
  <c r="G208" i="14" s="1"/>
  <c r="H211" i="7"/>
  <c r="H208" i="14" s="1"/>
  <c r="J211" i="7"/>
  <c r="J208" i="14" s="1"/>
  <c r="K211" i="7"/>
  <c r="K208" i="14" s="1"/>
  <c r="L211" i="7"/>
  <c r="L208" i="14" s="1"/>
  <c r="M211" i="7"/>
  <c r="M208" i="14" s="1"/>
  <c r="N211" i="7"/>
  <c r="N208" i="14" s="1"/>
  <c r="O211" i="7"/>
  <c r="O208" i="14" s="1"/>
  <c r="P211" i="7"/>
  <c r="P208" i="14" s="1"/>
  <c r="C212" i="7"/>
  <c r="D212" i="7"/>
  <c r="D209" i="14" s="1"/>
  <c r="E212" i="7"/>
  <c r="E209" i="14" s="1"/>
  <c r="F212" i="7"/>
  <c r="F209" i="14" s="1"/>
  <c r="G212" i="7"/>
  <c r="G209" i="14" s="1"/>
  <c r="H212" i="7"/>
  <c r="H209" i="14" s="1"/>
  <c r="J212" i="7"/>
  <c r="J209" i="14" s="1"/>
  <c r="K212" i="7"/>
  <c r="K209" i="14" s="1"/>
  <c r="L212" i="7"/>
  <c r="L209" i="14" s="1"/>
  <c r="M212" i="7"/>
  <c r="M209" i="14" s="1"/>
  <c r="N212" i="7"/>
  <c r="N209" i="14" s="1"/>
  <c r="O212" i="7"/>
  <c r="O209" i="14" s="1"/>
  <c r="P212" i="7"/>
  <c r="P209" i="14" s="1"/>
  <c r="C213" i="7"/>
  <c r="D213" i="7"/>
  <c r="D210" i="14" s="1"/>
  <c r="E213" i="7"/>
  <c r="E210" i="14" s="1"/>
  <c r="F213" i="7"/>
  <c r="F210" i="14" s="1"/>
  <c r="G213" i="7"/>
  <c r="G210" i="14" s="1"/>
  <c r="H213" i="7"/>
  <c r="H210" i="14" s="1"/>
  <c r="J213" i="7"/>
  <c r="J210" i="14" s="1"/>
  <c r="K213" i="7"/>
  <c r="K210" i="14" s="1"/>
  <c r="L213" i="7"/>
  <c r="L210" i="14" s="1"/>
  <c r="M213" i="7"/>
  <c r="M210" i="14" s="1"/>
  <c r="N213" i="7"/>
  <c r="N210" i="14" s="1"/>
  <c r="O213" i="7"/>
  <c r="O210" i="14" s="1"/>
  <c r="P213" i="7"/>
  <c r="P210" i="14" s="1"/>
  <c r="C214" i="7"/>
  <c r="D214" i="7"/>
  <c r="D211" i="14" s="1"/>
  <c r="E214" i="7"/>
  <c r="E211" i="14" s="1"/>
  <c r="F214" i="7"/>
  <c r="F211" i="14" s="1"/>
  <c r="G214" i="7"/>
  <c r="G211" i="14" s="1"/>
  <c r="H214" i="7"/>
  <c r="H211" i="14" s="1"/>
  <c r="J214" i="7"/>
  <c r="J211" i="14" s="1"/>
  <c r="K214" i="7"/>
  <c r="K211" i="14" s="1"/>
  <c r="L214" i="7"/>
  <c r="L211" i="14" s="1"/>
  <c r="M214" i="7"/>
  <c r="M211" i="14" s="1"/>
  <c r="N214" i="7"/>
  <c r="N211" i="14" s="1"/>
  <c r="O214" i="7"/>
  <c r="O211" i="14" s="1"/>
  <c r="P214" i="7"/>
  <c r="P211" i="14" s="1"/>
  <c r="C215" i="7"/>
  <c r="D215" i="7"/>
  <c r="D212" i="14" s="1"/>
  <c r="E215" i="7"/>
  <c r="E212" i="14" s="1"/>
  <c r="F215" i="7"/>
  <c r="F212" i="14" s="1"/>
  <c r="G215" i="7"/>
  <c r="G212" i="14" s="1"/>
  <c r="H215" i="7"/>
  <c r="H212" i="14" s="1"/>
  <c r="J215" i="7"/>
  <c r="J212" i="14" s="1"/>
  <c r="K215" i="7"/>
  <c r="K212" i="14" s="1"/>
  <c r="L215" i="7"/>
  <c r="L212" i="14" s="1"/>
  <c r="M215" i="7"/>
  <c r="M212" i="14" s="1"/>
  <c r="N215" i="7"/>
  <c r="N212" i="14" s="1"/>
  <c r="O215" i="7"/>
  <c r="O212" i="14" s="1"/>
  <c r="P215" i="7"/>
  <c r="P212" i="14" s="1"/>
  <c r="C216" i="7"/>
  <c r="D216" i="7"/>
  <c r="D213" i="14" s="1"/>
  <c r="E216" i="7"/>
  <c r="E213" i="14" s="1"/>
  <c r="F216" i="7"/>
  <c r="F213" i="14" s="1"/>
  <c r="G216" i="7"/>
  <c r="G213" i="14" s="1"/>
  <c r="H216" i="7"/>
  <c r="H213" i="14" s="1"/>
  <c r="J216" i="7"/>
  <c r="J213" i="14" s="1"/>
  <c r="K216" i="7"/>
  <c r="K213" i="14" s="1"/>
  <c r="L216" i="7"/>
  <c r="L213" i="14" s="1"/>
  <c r="M216" i="7"/>
  <c r="M213" i="14" s="1"/>
  <c r="N216" i="7"/>
  <c r="N213" i="14" s="1"/>
  <c r="O216" i="7"/>
  <c r="O213" i="14" s="1"/>
  <c r="P216" i="7"/>
  <c r="P213" i="14" s="1"/>
  <c r="C217" i="7"/>
  <c r="D217" i="7"/>
  <c r="D214" i="14" s="1"/>
  <c r="E217" i="7"/>
  <c r="E214" i="14" s="1"/>
  <c r="F217" i="7"/>
  <c r="F214" i="14" s="1"/>
  <c r="G217" i="7"/>
  <c r="G214" i="14" s="1"/>
  <c r="H217" i="7"/>
  <c r="H214" i="14" s="1"/>
  <c r="J217" i="7"/>
  <c r="J214" i="14" s="1"/>
  <c r="K217" i="7"/>
  <c r="K214" i="14" s="1"/>
  <c r="L217" i="7"/>
  <c r="L214" i="14" s="1"/>
  <c r="M217" i="7"/>
  <c r="M214" i="14" s="1"/>
  <c r="N217" i="7"/>
  <c r="N214" i="14" s="1"/>
  <c r="O217" i="7"/>
  <c r="O214" i="14" s="1"/>
  <c r="P217" i="7"/>
  <c r="P214" i="14" s="1"/>
  <c r="C218" i="7"/>
  <c r="D218" i="7"/>
  <c r="D215" i="14" s="1"/>
  <c r="E218" i="7"/>
  <c r="E215" i="14" s="1"/>
  <c r="F218" i="7"/>
  <c r="F215" i="14" s="1"/>
  <c r="G218" i="7"/>
  <c r="G215" i="14" s="1"/>
  <c r="H218" i="7"/>
  <c r="H215" i="14" s="1"/>
  <c r="J218" i="7"/>
  <c r="J215" i="14" s="1"/>
  <c r="K218" i="7"/>
  <c r="K215" i="14" s="1"/>
  <c r="L218" i="7"/>
  <c r="L215" i="14" s="1"/>
  <c r="M218" i="7"/>
  <c r="M215" i="14" s="1"/>
  <c r="N218" i="7"/>
  <c r="N215" i="14" s="1"/>
  <c r="O218" i="7"/>
  <c r="O215" i="14" s="1"/>
  <c r="P218" i="7"/>
  <c r="P215" i="14" s="1"/>
  <c r="C219" i="7"/>
  <c r="D219" i="7"/>
  <c r="D216" i="14" s="1"/>
  <c r="E219" i="7"/>
  <c r="E216" i="14" s="1"/>
  <c r="F219" i="7"/>
  <c r="F216" i="14" s="1"/>
  <c r="G219" i="7"/>
  <c r="G216" i="14" s="1"/>
  <c r="H219" i="7"/>
  <c r="H216" i="14" s="1"/>
  <c r="J219" i="7"/>
  <c r="J216" i="14" s="1"/>
  <c r="K219" i="7"/>
  <c r="K216" i="14" s="1"/>
  <c r="L219" i="7"/>
  <c r="L216" i="14" s="1"/>
  <c r="M219" i="7"/>
  <c r="M216" i="14" s="1"/>
  <c r="N219" i="7"/>
  <c r="N216" i="14" s="1"/>
  <c r="O219" i="7"/>
  <c r="O216" i="14" s="1"/>
  <c r="P219" i="7"/>
  <c r="P216" i="14" s="1"/>
  <c r="C220" i="7"/>
  <c r="D220" i="7"/>
  <c r="D217" i="14" s="1"/>
  <c r="E220" i="7"/>
  <c r="E217" i="14" s="1"/>
  <c r="F220" i="7"/>
  <c r="F217" i="14" s="1"/>
  <c r="G220" i="7"/>
  <c r="G217" i="14" s="1"/>
  <c r="H220" i="7"/>
  <c r="H217" i="14" s="1"/>
  <c r="J220" i="7"/>
  <c r="J217" i="14" s="1"/>
  <c r="K220" i="7"/>
  <c r="K217" i="14" s="1"/>
  <c r="L220" i="7"/>
  <c r="L217" i="14" s="1"/>
  <c r="M220" i="7"/>
  <c r="M217" i="14" s="1"/>
  <c r="N220" i="7"/>
  <c r="N217" i="14" s="1"/>
  <c r="O220" i="7"/>
  <c r="O217" i="14" s="1"/>
  <c r="P220" i="7"/>
  <c r="P217" i="14" s="1"/>
  <c r="C221" i="7"/>
  <c r="D221" i="7"/>
  <c r="D218" i="14" s="1"/>
  <c r="E221" i="7"/>
  <c r="E218" i="14" s="1"/>
  <c r="F221" i="7"/>
  <c r="F218" i="14" s="1"/>
  <c r="G221" i="7"/>
  <c r="G218" i="14" s="1"/>
  <c r="H221" i="7"/>
  <c r="H218" i="14" s="1"/>
  <c r="J221" i="7"/>
  <c r="J218" i="14" s="1"/>
  <c r="K221" i="7"/>
  <c r="K218" i="14" s="1"/>
  <c r="L221" i="7"/>
  <c r="L218" i="14" s="1"/>
  <c r="M221" i="7"/>
  <c r="M218" i="14" s="1"/>
  <c r="N221" i="7"/>
  <c r="N218" i="14" s="1"/>
  <c r="O221" i="7"/>
  <c r="O218" i="14" s="1"/>
  <c r="P221" i="7"/>
  <c r="P218" i="14" s="1"/>
  <c r="C222" i="7"/>
  <c r="D222" i="7"/>
  <c r="D219" i="14" s="1"/>
  <c r="E222" i="7"/>
  <c r="E219" i="14" s="1"/>
  <c r="F222" i="7"/>
  <c r="F219" i="14" s="1"/>
  <c r="G222" i="7"/>
  <c r="G219" i="14" s="1"/>
  <c r="H222" i="7"/>
  <c r="H219" i="14" s="1"/>
  <c r="J222" i="7"/>
  <c r="J219" i="14" s="1"/>
  <c r="K222" i="7"/>
  <c r="K219" i="14" s="1"/>
  <c r="L222" i="7"/>
  <c r="L219" i="14" s="1"/>
  <c r="M222" i="7"/>
  <c r="M219" i="14" s="1"/>
  <c r="N222" i="7"/>
  <c r="N219" i="14" s="1"/>
  <c r="O222" i="7"/>
  <c r="O219" i="14" s="1"/>
  <c r="P222" i="7"/>
  <c r="P219" i="14" s="1"/>
  <c r="C223" i="7"/>
  <c r="D223" i="7"/>
  <c r="D220" i="14" s="1"/>
  <c r="E223" i="7"/>
  <c r="E220" i="14" s="1"/>
  <c r="F223" i="7"/>
  <c r="F220" i="14" s="1"/>
  <c r="G223" i="7"/>
  <c r="G220" i="14" s="1"/>
  <c r="H223" i="7"/>
  <c r="H220" i="14" s="1"/>
  <c r="J223" i="7"/>
  <c r="J220" i="14" s="1"/>
  <c r="K223" i="7"/>
  <c r="K220" i="14" s="1"/>
  <c r="L223" i="7"/>
  <c r="L220" i="14" s="1"/>
  <c r="M223" i="7"/>
  <c r="M220" i="14" s="1"/>
  <c r="N223" i="7"/>
  <c r="N220" i="14" s="1"/>
  <c r="O223" i="7"/>
  <c r="O220" i="14" s="1"/>
  <c r="P223" i="7"/>
  <c r="P220" i="14" s="1"/>
  <c r="C224" i="7"/>
  <c r="D224" i="7"/>
  <c r="D221" i="14" s="1"/>
  <c r="E224" i="7"/>
  <c r="E221" i="14" s="1"/>
  <c r="F224" i="7"/>
  <c r="F221" i="14" s="1"/>
  <c r="G224" i="7"/>
  <c r="G221" i="14" s="1"/>
  <c r="H224" i="7"/>
  <c r="H221" i="14" s="1"/>
  <c r="J224" i="7"/>
  <c r="J221" i="14" s="1"/>
  <c r="K224" i="7"/>
  <c r="K221" i="14" s="1"/>
  <c r="L224" i="7"/>
  <c r="L221" i="14" s="1"/>
  <c r="M224" i="7"/>
  <c r="M221" i="14" s="1"/>
  <c r="N224" i="7"/>
  <c r="N221" i="14" s="1"/>
  <c r="O224" i="7"/>
  <c r="O221" i="14" s="1"/>
  <c r="P224" i="7"/>
  <c r="P221" i="14" s="1"/>
  <c r="C225" i="7"/>
  <c r="D225" i="7"/>
  <c r="D222" i="14" s="1"/>
  <c r="E225" i="7"/>
  <c r="E222" i="14" s="1"/>
  <c r="F225" i="7"/>
  <c r="F222" i="14" s="1"/>
  <c r="G225" i="7"/>
  <c r="G222" i="14" s="1"/>
  <c r="H225" i="7"/>
  <c r="H222" i="14" s="1"/>
  <c r="J225" i="7"/>
  <c r="J222" i="14" s="1"/>
  <c r="K225" i="7"/>
  <c r="K222" i="14" s="1"/>
  <c r="L225" i="7"/>
  <c r="L222" i="14" s="1"/>
  <c r="M225" i="7"/>
  <c r="M222" i="14" s="1"/>
  <c r="N225" i="7"/>
  <c r="N222" i="14" s="1"/>
  <c r="O225" i="7"/>
  <c r="O222" i="14" s="1"/>
  <c r="P225" i="7"/>
  <c r="P222" i="14" s="1"/>
  <c r="C226" i="7"/>
  <c r="D226" i="7"/>
  <c r="D223" i="14" s="1"/>
  <c r="E226" i="7"/>
  <c r="E223" i="14" s="1"/>
  <c r="F226" i="7"/>
  <c r="F223" i="14" s="1"/>
  <c r="G226" i="7"/>
  <c r="G223" i="14" s="1"/>
  <c r="H226" i="7"/>
  <c r="H223" i="14" s="1"/>
  <c r="J226" i="7"/>
  <c r="J223" i="14" s="1"/>
  <c r="K226" i="7"/>
  <c r="K223" i="14" s="1"/>
  <c r="L226" i="7"/>
  <c r="L223" i="14" s="1"/>
  <c r="M226" i="7"/>
  <c r="M223" i="14" s="1"/>
  <c r="N226" i="7"/>
  <c r="N223" i="14" s="1"/>
  <c r="O226" i="7"/>
  <c r="O223" i="14" s="1"/>
  <c r="P226" i="7"/>
  <c r="P223" i="14" s="1"/>
  <c r="C227" i="7"/>
  <c r="D227" i="7"/>
  <c r="D224" i="14" s="1"/>
  <c r="E227" i="7"/>
  <c r="E224" i="14" s="1"/>
  <c r="F227" i="7"/>
  <c r="F224" i="14" s="1"/>
  <c r="G227" i="7"/>
  <c r="G224" i="14" s="1"/>
  <c r="H227" i="7"/>
  <c r="H224" i="14" s="1"/>
  <c r="J227" i="7"/>
  <c r="J224" i="14" s="1"/>
  <c r="K227" i="7"/>
  <c r="K224" i="14" s="1"/>
  <c r="L227" i="7"/>
  <c r="L224" i="14" s="1"/>
  <c r="M227" i="7"/>
  <c r="M224" i="14" s="1"/>
  <c r="N227" i="7"/>
  <c r="N224" i="14" s="1"/>
  <c r="O227" i="7"/>
  <c r="O224" i="14" s="1"/>
  <c r="P227" i="7"/>
  <c r="P224" i="14" s="1"/>
  <c r="C228" i="7"/>
  <c r="D228" i="7"/>
  <c r="D225" i="14" s="1"/>
  <c r="E228" i="7"/>
  <c r="E225" i="14" s="1"/>
  <c r="F228" i="7"/>
  <c r="F225" i="14" s="1"/>
  <c r="G228" i="7"/>
  <c r="G225" i="14" s="1"/>
  <c r="H228" i="7"/>
  <c r="H225" i="14" s="1"/>
  <c r="J228" i="7"/>
  <c r="J225" i="14" s="1"/>
  <c r="K228" i="7"/>
  <c r="K225" i="14" s="1"/>
  <c r="L228" i="7"/>
  <c r="L225" i="14" s="1"/>
  <c r="M228" i="7"/>
  <c r="M225" i="14" s="1"/>
  <c r="N228" i="7"/>
  <c r="N225" i="14" s="1"/>
  <c r="O228" i="7"/>
  <c r="O225" i="14" s="1"/>
  <c r="P228" i="7"/>
  <c r="P225" i="14" s="1"/>
  <c r="C229" i="7"/>
  <c r="D229" i="7"/>
  <c r="D226" i="14" s="1"/>
  <c r="E229" i="7"/>
  <c r="E226" i="14" s="1"/>
  <c r="F229" i="7"/>
  <c r="F226" i="14" s="1"/>
  <c r="G229" i="7"/>
  <c r="G226" i="14" s="1"/>
  <c r="H229" i="7"/>
  <c r="H226" i="14" s="1"/>
  <c r="J229" i="7"/>
  <c r="J226" i="14" s="1"/>
  <c r="K229" i="7"/>
  <c r="K226" i="14" s="1"/>
  <c r="L229" i="7"/>
  <c r="L226" i="14" s="1"/>
  <c r="M229" i="7"/>
  <c r="M226" i="14" s="1"/>
  <c r="N229" i="7"/>
  <c r="N226" i="14" s="1"/>
  <c r="O229" i="7"/>
  <c r="O226" i="14" s="1"/>
  <c r="P229" i="7"/>
  <c r="P226" i="14" s="1"/>
  <c r="C230" i="7"/>
  <c r="D230" i="7"/>
  <c r="D227" i="14" s="1"/>
  <c r="E230" i="7"/>
  <c r="E227" i="14" s="1"/>
  <c r="F230" i="7"/>
  <c r="F227" i="14" s="1"/>
  <c r="G230" i="7"/>
  <c r="G227" i="14" s="1"/>
  <c r="H230" i="7"/>
  <c r="H227" i="14" s="1"/>
  <c r="J230" i="7"/>
  <c r="J227" i="14" s="1"/>
  <c r="K230" i="7"/>
  <c r="K227" i="14" s="1"/>
  <c r="L230" i="7"/>
  <c r="L227" i="14" s="1"/>
  <c r="M230" i="7"/>
  <c r="M227" i="14" s="1"/>
  <c r="N230" i="7"/>
  <c r="N227" i="14" s="1"/>
  <c r="O230" i="7"/>
  <c r="O227" i="14" s="1"/>
  <c r="P230" i="7"/>
  <c r="P227" i="14" s="1"/>
  <c r="C231" i="7"/>
  <c r="D231" i="7"/>
  <c r="D228" i="14" s="1"/>
  <c r="E231" i="7"/>
  <c r="E228" i="14" s="1"/>
  <c r="F231" i="7"/>
  <c r="F228" i="14" s="1"/>
  <c r="G231" i="7"/>
  <c r="G228" i="14" s="1"/>
  <c r="H231" i="7"/>
  <c r="H228" i="14" s="1"/>
  <c r="J231" i="7"/>
  <c r="J228" i="14" s="1"/>
  <c r="K231" i="7"/>
  <c r="K228" i="14" s="1"/>
  <c r="L231" i="7"/>
  <c r="L228" i="14" s="1"/>
  <c r="M231" i="7"/>
  <c r="M228" i="14" s="1"/>
  <c r="N231" i="7"/>
  <c r="N228" i="14" s="1"/>
  <c r="O231" i="7"/>
  <c r="O228" i="14" s="1"/>
  <c r="P231" i="7"/>
  <c r="P228" i="14" s="1"/>
  <c r="C232" i="7"/>
  <c r="D232" i="7"/>
  <c r="D229" i="14" s="1"/>
  <c r="E232" i="7"/>
  <c r="E229" i="14" s="1"/>
  <c r="F232" i="7"/>
  <c r="F229" i="14" s="1"/>
  <c r="G232" i="7"/>
  <c r="G229" i="14" s="1"/>
  <c r="H232" i="7"/>
  <c r="H229" i="14" s="1"/>
  <c r="J232" i="7"/>
  <c r="J229" i="14" s="1"/>
  <c r="K232" i="7"/>
  <c r="K229" i="14" s="1"/>
  <c r="L232" i="7"/>
  <c r="L229" i="14" s="1"/>
  <c r="M232" i="7"/>
  <c r="M229" i="14" s="1"/>
  <c r="N232" i="7"/>
  <c r="N229" i="14" s="1"/>
  <c r="O232" i="7"/>
  <c r="O229" i="14" s="1"/>
  <c r="P232" i="7"/>
  <c r="P229" i="14" s="1"/>
  <c r="C233" i="7"/>
  <c r="D233" i="7"/>
  <c r="D230" i="14" s="1"/>
  <c r="E233" i="7"/>
  <c r="E230" i="14" s="1"/>
  <c r="F233" i="7"/>
  <c r="F230" i="14" s="1"/>
  <c r="G233" i="7"/>
  <c r="G230" i="14" s="1"/>
  <c r="H233" i="7"/>
  <c r="H230" i="14" s="1"/>
  <c r="J233" i="7"/>
  <c r="J230" i="14" s="1"/>
  <c r="K233" i="7"/>
  <c r="K230" i="14" s="1"/>
  <c r="L233" i="7"/>
  <c r="L230" i="14" s="1"/>
  <c r="M233" i="7"/>
  <c r="M230" i="14" s="1"/>
  <c r="N233" i="7"/>
  <c r="N230" i="14" s="1"/>
  <c r="O233" i="7"/>
  <c r="O230" i="14" s="1"/>
  <c r="P233" i="7"/>
  <c r="P230" i="14" s="1"/>
  <c r="C234" i="7"/>
  <c r="D234" i="7"/>
  <c r="D231" i="14" s="1"/>
  <c r="E234" i="7"/>
  <c r="E231" i="14" s="1"/>
  <c r="F234" i="7"/>
  <c r="F231" i="14" s="1"/>
  <c r="G234" i="7"/>
  <c r="G231" i="14" s="1"/>
  <c r="H234" i="7"/>
  <c r="H231" i="14" s="1"/>
  <c r="J234" i="7"/>
  <c r="J231" i="14" s="1"/>
  <c r="K234" i="7"/>
  <c r="K231" i="14" s="1"/>
  <c r="L234" i="7"/>
  <c r="L231" i="14" s="1"/>
  <c r="M234" i="7"/>
  <c r="M231" i="14" s="1"/>
  <c r="N234" i="7"/>
  <c r="N231" i="14" s="1"/>
  <c r="O234" i="7"/>
  <c r="O231" i="14" s="1"/>
  <c r="P234" i="7"/>
  <c r="P231" i="14" s="1"/>
  <c r="C235" i="7"/>
  <c r="D235" i="7"/>
  <c r="D232" i="14" s="1"/>
  <c r="E235" i="7"/>
  <c r="E232" i="14" s="1"/>
  <c r="F235" i="7"/>
  <c r="F232" i="14" s="1"/>
  <c r="G235" i="7"/>
  <c r="G232" i="14" s="1"/>
  <c r="H235" i="7"/>
  <c r="H232" i="14" s="1"/>
  <c r="J235" i="7"/>
  <c r="J232" i="14" s="1"/>
  <c r="K235" i="7"/>
  <c r="K232" i="14" s="1"/>
  <c r="L235" i="7"/>
  <c r="L232" i="14" s="1"/>
  <c r="M235" i="7"/>
  <c r="M232" i="14" s="1"/>
  <c r="N235" i="7"/>
  <c r="N232" i="14" s="1"/>
  <c r="O235" i="7"/>
  <c r="O232" i="14" s="1"/>
  <c r="P235" i="7"/>
  <c r="P232" i="14" s="1"/>
  <c r="C236" i="7"/>
  <c r="D236" i="7"/>
  <c r="D233" i="14" s="1"/>
  <c r="E236" i="7"/>
  <c r="E233" i="14" s="1"/>
  <c r="F236" i="7"/>
  <c r="F233" i="14" s="1"/>
  <c r="G236" i="7"/>
  <c r="G233" i="14" s="1"/>
  <c r="H236" i="7"/>
  <c r="H233" i="14" s="1"/>
  <c r="J236" i="7"/>
  <c r="J233" i="14" s="1"/>
  <c r="K236" i="7"/>
  <c r="K233" i="14" s="1"/>
  <c r="L236" i="7"/>
  <c r="L233" i="14" s="1"/>
  <c r="M236" i="7"/>
  <c r="M233" i="14" s="1"/>
  <c r="N236" i="7"/>
  <c r="N233" i="14" s="1"/>
  <c r="O236" i="7"/>
  <c r="O233" i="14" s="1"/>
  <c r="P236" i="7"/>
  <c r="P233" i="14" s="1"/>
  <c r="C237" i="7"/>
  <c r="D237" i="7"/>
  <c r="E237" i="7"/>
  <c r="F237" i="7"/>
  <c r="G237" i="7"/>
  <c r="H237" i="7"/>
  <c r="J237" i="7"/>
  <c r="K237" i="7"/>
  <c r="L237" i="7"/>
  <c r="M237" i="7"/>
  <c r="N237" i="7"/>
  <c r="O237" i="7"/>
  <c r="P237" i="7"/>
  <c r="C238" i="7"/>
  <c r="D238" i="7"/>
  <c r="E238" i="7"/>
  <c r="F238" i="7"/>
  <c r="G238" i="7"/>
  <c r="H238" i="7"/>
  <c r="J238" i="7"/>
  <c r="K238" i="7"/>
  <c r="L238" i="7"/>
  <c r="M238" i="7"/>
  <c r="N238" i="7"/>
  <c r="O238" i="7"/>
  <c r="P238" i="7"/>
  <c r="C239" i="7"/>
  <c r="G239" i="7"/>
  <c r="J239" i="7"/>
  <c r="D89" i="7"/>
  <c r="E89" i="7"/>
  <c r="F89" i="7"/>
  <c r="G89" i="7"/>
  <c r="H89" i="7"/>
  <c r="J89" i="7"/>
  <c r="K89" i="7"/>
  <c r="L89" i="7"/>
  <c r="M89" i="7"/>
  <c r="N89" i="7"/>
  <c r="O89" i="7"/>
  <c r="P89" i="7"/>
  <c r="C89" i="7"/>
  <c r="C51" i="14"/>
  <c r="D51" i="14"/>
  <c r="E51" i="14"/>
  <c r="F51" i="14"/>
  <c r="G51" i="14"/>
  <c r="H51" i="14"/>
  <c r="J51" i="14"/>
  <c r="K51" i="14"/>
  <c r="L51" i="14"/>
  <c r="M51" i="14"/>
  <c r="N51" i="14"/>
  <c r="O51" i="14"/>
  <c r="P51" i="14"/>
  <c r="C52" i="14"/>
  <c r="D52" i="14"/>
  <c r="E52" i="14"/>
  <c r="F52" i="14"/>
  <c r="G52" i="14"/>
  <c r="H52" i="14"/>
  <c r="J52" i="14"/>
  <c r="K52" i="14"/>
  <c r="L52" i="14"/>
  <c r="M52" i="14"/>
  <c r="N52" i="14"/>
  <c r="O52" i="14"/>
  <c r="P52" i="14"/>
  <c r="C53" i="14"/>
  <c r="D53" i="14"/>
  <c r="E53" i="14"/>
  <c r="F53" i="14"/>
  <c r="G53" i="14"/>
  <c r="H53" i="14"/>
  <c r="J53" i="14"/>
  <c r="K53" i="14"/>
  <c r="L53" i="14"/>
  <c r="M53" i="14"/>
  <c r="N53" i="14"/>
  <c r="O53" i="14"/>
  <c r="P53" i="14"/>
  <c r="C54" i="14"/>
  <c r="D54" i="14"/>
  <c r="E54" i="14"/>
  <c r="F54" i="14"/>
  <c r="G54" i="14"/>
  <c r="H54" i="14"/>
  <c r="J54" i="14"/>
  <c r="K54" i="14"/>
  <c r="L54" i="14"/>
  <c r="M54" i="14"/>
  <c r="N54" i="14"/>
  <c r="O54" i="14"/>
  <c r="P54" i="14"/>
  <c r="C55" i="14"/>
  <c r="D55" i="14"/>
  <c r="E55" i="14"/>
  <c r="F55" i="14"/>
  <c r="G55" i="14"/>
  <c r="H55" i="14"/>
  <c r="J55" i="14"/>
  <c r="K55" i="14"/>
  <c r="L55" i="14"/>
  <c r="M55" i="14"/>
  <c r="N55" i="14"/>
  <c r="O55" i="14"/>
  <c r="P55" i="14"/>
  <c r="C56" i="14"/>
  <c r="D56" i="14"/>
  <c r="E56" i="14"/>
  <c r="F56" i="14"/>
  <c r="G56" i="14"/>
  <c r="H56" i="14"/>
  <c r="J56" i="14"/>
  <c r="K56" i="14"/>
  <c r="L56" i="14"/>
  <c r="M56" i="14"/>
  <c r="N56" i="14"/>
  <c r="O56" i="14"/>
  <c r="P56" i="14"/>
  <c r="C57" i="14"/>
  <c r="D57" i="14"/>
  <c r="E57" i="14"/>
  <c r="F57" i="14"/>
  <c r="G57" i="14"/>
  <c r="H57" i="14"/>
  <c r="J57" i="14"/>
  <c r="K57" i="14"/>
  <c r="L57" i="14"/>
  <c r="M57" i="14"/>
  <c r="N57" i="14"/>
  <c r="O57" i="14"/>
  <c r="P57" i="14"/>
  <c r="C58" i="14"/>
  <c r="D58" i="14"/>
  <c r="E58" i="14"/>
  <c r="F58" i="14"/>
  <c r="G58" i="14"/>
  <c r="H58" i="14"/>
  <c r="J58" i="14"/>
  <c r="K58" i="14"/>
  <c r="L58" i="14"/>
  <c r="M58" i="14"/>
  <c r="N58" i="14"/>
  <c r="O58" i="14"/>
  <c r="P58" i="14"/>
  <c r="C59" i="14"/>
  <c r="D59" i="14"/>
  <c r="E59" i="14"/>
  <c r="F59" i="14"/>
  <c r="G59" i="14"/>
  <c r="H59" i="14"/>
  <c r="J59" i="14"/>
  <c r="K59" i="14"/>
  <c r="L59" i="14"/>
  <c r="M59" i="14"/>
  <c r="N59" i="14"/>
  <c r="O59" i="14"/>
  <c r="P59" i="14"/>
  <c r="C60" i="14"/>
  <c r="D60" i="14"/>
  <c r="E60" i="14"/>
  <c r="F60" i="14"/>
  <c r="G60" i="14"/>
  <c r="H60" i="14"/>
  <c r="J60" i="14"/>
  <c r="K60" i="14"/>
  <c r="L60" i="14"/>
  <c r="M60" i="14"/>
  <c r="N60" i="14"/>
  <c r="O60" i="14"/>
  <c r="P60" i="14"/>
  <c r="C61" i="14"/>
  <c r="D61" i="14"/>
  <c r="E61" i="14"/>
  <c r="F61" i="14"/>
  <c r="G61" i="14"/>
  <c r="H61" i="14"/>
  <c r="J61" i="14"/>
  <c r="K61" i="14"/>
  <c r="L61" i="14"/>
  <c r="M61" i="14"/>
  <c r="N61" i="14"/>
  <c r="O61" i="14"/>
  <c r="P61" i="14"/>
  <c r="C62" i="14"/>
  <c r="D62" i="14"/>
  <c r="E62" i="14"/>
  <c r="F62" i="14"/>
  <c r="G62" i="14"/>
  <c r="H62" i="14"/>
  <c r="J62" i="14"/>
  <c r="K62" i="14"/>
  <c r="L62" i="14"/>
  <c r="M62" i="14"/>
  <c r="N62" i="14"/>
  <c r="O62" i="14"/>
  <c r="P62" i="14"/>
  <c r="C63" i="14"/>
  <c r="D63" i="14"/>
  <c r="E63" i="14"/>
  <c r="F63" i="14"/>
  <c r="G63" i="14"/>
  <c r="H63" i="14"/>
  <c r="J63" i="14"/>
  <c r="K63" i="14"/>
  <c r="L63" i="14"/>
  <c r="M63" i="14"/>
  <c r="N63" i="14"/>
  <c r="O63" i="14"/>
  <c r="P63" i="14"/>
  <c r="C64" i="14"/>
  <c r="D64" i="14"/>
  <c r="E64" i="14"/>
  <c r="F64" i="14"/>
  <c r="G64" i="14"/>
  <c r="H64" i="14"/>
  <c r="J64" i="14"/>
  <c r="K64" i="14"/>
  <c r="L64" i="14"/>
  <c r="M64" i="14"/>
  <c r="N64" i="14"/>
  <c r="O64" i="14"/>
  <c r="P64" i="14"/>
  <c r="C65" i="14"/>
  <c r="D65" i="14"/>
  <c r="E65" i="14"/>
  <c r="F65" i="14"/>
  <c r="G65" i="14"/>
  <c r="H65" i="14"/>
  <c r="J65" i="14"/>
  <c r="K65" i="14"/>
  <c r="L65" i="14"/>
  <c r="M65" i="14"/>
  <c r="N65" i="14"/>
  <c r="O65" i="14"/>
  <c r="P65" i="14"/>
  <c r="C66" i="14"/>
  <c r="D66" i="14"/>
  <c r="E66" i="14"/>
  <c r="F66" i="14"/>
  <c r="G66" i="14"/>
  <c r="H66" i="14"/>
  <c r="J66" i="14"/>
  <c r="K66" i="14"/>
  <c r="L66" i="14"/>
  <c r="M66" i="14"/>
  <c r="N66" i="14"/>
  <c r="O66" i="14"/>
  <c r="P66" i="14"/>
  <c r="C67" i="14"/>
  <c r="D67" i="14"/>
  <c r="E67" i="14"/>
  <c r="F67" i="14"/>
  <c r="G67" i="14"/>
  <c r="H67" i="14"/>
  <c r="J67" i="14"/>
  <c r="K67" i="14"/>
  <c r="L67" i="14"/>
  <c r="M67" i="14"/>
  <c r="N67" i="14"/>
  <c r="O67" i="14"/>
  <c r="P67" i="14"/>
  <c r="C68" i="14"/>
  <c r="D68" i="14"/>
  <c r="E68" i="14"/>
  <c r="F68" i="14"/>
  <c r="G68" i="14"/>
  <c r="H68" i="14"/>
  <c r="J68" i="14"/>
  <c r="K68" i="14"/>
  <c r="L68" i="14"/>
  <c r="M68" i="14"/>
  <c r="N68" i="14"/>
  <c r="O68" i="14"/>
  <c r="P68" i="14"/>
  <c r="C69" i="14"/>
  <c r="D69" i="14"/>
  <c r="E69" i="14"/>
  <c r="F69" i="14"/>
  <c r="G69" i="14"/>
  <c r="H69" i="14"/>
  <c r="J69" i="14"/>
  <c r="K69" i="14"/>
  <c r="L69" i="14"/>
  <c r="M69" i="14"/>
  <c r="N69" i="14"/>
  <c r="O69" i="14"/>
  <c r="P69" i="14"/>
  <c r="C70" i="14"/>
  <c r="D70" i="14"/>
  <c r="E70" i="14"/>
  <c r="F70" i="14"/>
  <c r="G70" i="14"/>
  <c r="H70" i="14"/>
  <c r="J70" i="14"/>
  <c r="K70" i="14"/>
  <c r="L70" i="14"/>
  <c r="M70" i="14"/>
  <c r="N70" i="14"/>
  <c r="O70" i="14"/>
  <c r="P70" i="14"/>
  <c r="C71" i="14"/>
  <c r="D71" i="14"/>
  <c r="E71" i="14"/>
  <c r="F71" i="14"/>
  <c r="G71" i="14"/>
  <c r="H71" i="14"/>
  <c r="J71" i="14"/>
  <c r="K71" i="14"/>
  <c r="L71" i="14"/>
  <c r="M71" i="14"/>
  <c r="N71" i="14"/>
  <c r="O71" i="14"/>
  <c r="P71" i="14"/>
  <c r="C72" i="14"/>
  <c r="D72" i="14"/>
  <c r="E72" i="14"/>
  <c r="F72" i="14"/>
  <c r="G72" i="14"/>
  <c r="H72" i="14"/>
  <c r="J72" i="14"/>
  <c r="K72" i="14"/>
  <c r="L72" i="14"/>
  <c r="M72" i="14"/>
  <c r="N72" i="14"/>
  <c r="O72" i="14"/>
  <c r="P72" i="14"/>
  <c r="C73" i="14"/>
  <c r="D73" i="14"/>
  <c r="E73" i="14"/>
  <c r="F73" i="14"/>
  <c r="G73" i="14"/>
  <c r="H73" i="14"/>
  <c r="J73" i="14"/>
  <c r="K73" i="14"/>
  <c r="L73" i="14"/>
  <c r="M73" i="14"/>
  <c r="N73" i="14"/>
  <c r="O73" i="14"/>
  <c r="P73" i="14"/>
  <c r="C74" i="14"/>
  <c r="D74" i="14"/>
  <c r="E74" i="14"/>
  <c r="F74" i="14"/>
  <c r="G74" i="14"/>
  <c r="H74" i="14"/>
  <c r="J74" i="14"/>
  <c r="K74" i="14"/>
  <c r="L74" i="14"/>
  <c r="M74" i="14"/>
  <c r="N74" i="14"/>
  <c r="O74" i="14"/>
  <c r="P74" i="14"/>
  <c r="C75" i="14"/>
  <c r="D75" i="14"/>
  <c r="E75" i="14"/>
  <c r="F75" i="14"/>
  <c r="G75" i="14"/>
  <c r="H75" i="14"/>
  <c r="J75" i="14"/>
  <c r="K75" i="14"/>
  <c r="L75" i="14"/>
  <c r="M75" i="14"/>
  <c r="N75" i="14"/>
  <c r="O75" i="14"/>
  <c r="P75" i="14"/>
  <c r="C76" i="14"/>
  <c r="D76" i="14"/>
  <c r="E76" i="14"/>
  <c r="F76" i="14"/>
  <c r="G76" i="14"/>
  <c r="H76" i="14"/>
  <c r="J76" i="14"/>
  <c r="K76" i="14"/>
  <c r="L76" i="14"/>
  <c r="M76" i="14"/>
  <c r="N76" i="14"/>
  <c r="O76" i="14"/>
  <c r="P76" i="14"/>
  <c r="C77" i="14"/>
  <c r="D77" i="14"/>
  <c r="E77" i="14"/>
  <c r="F77" i="14"/>
  <c r="G77" i="14"/>
  <c r="H77" i="14"/>
  <c r="J77" i="14"/>
  <c r="K77" i="14"/>
  <c r="L77" i="14"/>
  <c r="M77" i="14"/>
  <c r="N77" i="14"/>
  <c r="O77" i="14"/>
  <c r="P77" i="14"/>
  <c r="C78" i="14"/>
  <c r="D78" i="14"/>
  <c r="E78" i="14"/>
  <c r="F78" i="14"/>
  <c r="G78" i="14"/>
  <c r="H78" i="14"/>
  <c r="J78" i="14"/>
  <c r="K78" i="14"/>
  <c r="L78" i="14"/>
  <c r="M78" i="14"/>
  <c r="N78" i="14"/>
  <c r="O78" i="14"/>
  <c r="P78" i="14"/>
  <c r="C79" i="14"/>
  <c r="D79" i="14"/>
  <c r="E79" i="14"/>
  <c r="F79" i="14"/>
  <c r="G79" i="14"/>
  <c r="H79" i="14"/>
  <c r="J79" i="14"/>
  <c r="K79" i="14"/>
  <c r="L79" i="14"/>
  <c r="M79" i="14"/>
  <c r="N79" i="14"/>
  <c r="O79" i="14"/>
  <c r="P79" i="14"/>
  <c r="C80" i="14"/>
  <c r="D80" i="14"/>
  <c r="E80" i="14"/>
  <c r="F80" i="14"/>
  <c r="G80" i="14"/>
  <c r="H80" i="14"/>
  <c r="J80" i="14"/>
  <c r="K80" i="14"/>
  <c r="L80" i="14"/>
  <c r="M80" i="14"/>
  <c r="N80" i="14"/>
  <c r="O80" i="14"/>
  <c r="P80" i="14"/>
  <c r="C81" i="14"/>
  <c r="D81" i="14"/>
  <c r="E81" i="14"/>
  <c r="F81" i="14"/>
  <c r="G81" i="14"/>
  <c r="H81" i="14"/>
  <c r="J81" i="14"/>
  <c r="K81" i="14"/>
  <c r="L81" i="14"/>
  <c r="M81" i="14"/>
  <c r="N81" i="14"/>
  <c r="O81" i="14"/>
  <c r="P81" i="14"/>
  <c r="C82" i="14"/>
  <c r="D82" i="14"/>
  <c r="E82" i="14"/>
  <c r="F82" i="14"/>
  <c r="G82" i="14"/>
  <c r="H82" i="14"/>
  <c r="J82" i="14"/>
  <c r="K82" i="14"/>
  <c r="L82" i="14"/>
  <c r="M82" i="14"/>
  <c r="N82" i="14"/>
  <c r="O82" i="14"/>
  <c r="P82" i="14"/>
  <c r="C83" i="14"/>
  <c r="D83" i="14"/>
  <c r="E83" i="14"/>
  <c r="F83" i="14"/>
  <c r="G83" i="14"/>
  <c r="H83" i="14"/>
  <c r="J83" i="14"/>
  <c r="K83" i="14"/>
  <c r="L83" i="14"/>
  <c r="M83" i="14"/>
  <c r="N83" i="14"/>
  <c r="O83" i="14"/>
  <c r="P83" i="14"/>
  <c r="C84" i="14"/>
  <c r="D84" i="14"/>
  <c r="E84" i="14"/>
  <c r="F84" i="14"/>
  <c r="G84" i="14"/>
  <c r="H84" i="14"/>
  <c r="J84" i="14"/>
  <c r="K84" i="14"/>
  <c r="L84" i="14"/>
  <c r="M84" i="14"/>
  <c r="N84" i="14"/>
  <c r="O84" i="14"/>
  <c r="P84" i="14"/>
  <c r="C88" i="7"/>
  <c r="D88" i="7"/>
  <c r="D85" i="14" s="1"/>
  <c r="E88" i="7"/>
  <c r="E85" i="14" s="1"/>
  <c r="F88" i="7"/>
  <c r="F85" i="14" s="1"/>
  <c r="G88" i="7"/>
  <c r="G85" i="14" s="1"/>
  <c r="H88" i="7"/>
  <c r="H85" i="14" s="1"/>
  <c r="J88" i="7"/>
  <c r="J85" i="14" s="1"/>
  <c r="K88" i="7"/>
  <c r="K85" i="14" s="1"/>
  <c r="L88" i="7"/>
  <c r="L85" i="14" s="1"/>
  <c r="M88" i="7"/>
  <c r="M85" i="14" s="1"/>
  <c r="N88" i="7"/>
  <c r="N85" i="14" s="1"/>
  <c r="O88" i="7"/>
  <c r="O85" i="14" s="1"/>
  <c r="P88" i="7"/>
  <c r="P85" i="14" s="1"/>
  <c r="D50" i="14"/>
  <c r="E50" i="14"/>
  <c r="F50" i="14"/>
  <c r="G50" i="14"/>
  <c r="H50" i="14"/>
  <c r="J50" i="14"/>
  <c r="K50" i="14"/>
  <c r="L50" i="14"/>
  <c r="M50" i="14"/>
  <c r="N50" i="14"/>
  <c r="O50" i="14"/>
  <c r="P50" i="14"/>
  <c r="C50" i="14"/>
  <c r="C7" i="7"/>
  <c r="D7" i="7"/>
  <c r="E7" i="7"/>
  <c r="F7" i="7"/>
  <c r="G7" i="7"/>
  <c r="H7" i="7"/>
  <c r="J7" i="7"/>
  <c r="K7" i="7"/>
  <c r="L7" i="7"/>
  <c r="M7" i="7"/>
  <c r="N7" i="7"/>
  <c r="O7" i="7"/>
  <c r="P7" i="7"/>
  <c r="C8" i="7"/>
  <c r="D8" i="7"/>
  <c r="E8" i="7"/>
  <c r="F8" i="7"/>
  <c r="G8" i="7"/>
  <c r="H8" i="7"/>
  <c r="J8" i="7"/>
  <c r="K8" i="7"/>
  <c r="L8" i="7"/>
  <c r="M8" i="7"/>
  <c r="N8" i="7"/>
  <c r="O8" i="7"/>
  <c r="P8" i="7"/>
  <c r="C9" i="7"/>
  <c r="D9" i="7"/>
  <c r="E9" i="7"/>
  <c r="F9" i="7"/>
  <c r="G9" i="7"/>
  <c r="H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J11" i="7"/>
  <c r="K11" i="7"/>
  <c r="L11" i="7"/>
  <c r="M11" i="7"/>
  <c r="N11" i="7"/>
  <c r="O11" i="7"/>
  <c r="P11" i="7"/>
  <c r="C12" i="7"/>
  <c r="D12" i="7"/>
  <c r="E12" i="7"/>
  <c r="F12" i="7"/>
  <c r="G12" i="7"/>
  <c r="H12" i="7"/>
  <c r="J12" i="7"/>
  <c r="K12" i="7"/>
  <c r="L12" i="7"/>
  <c r="M12" i="7"/>
  <c r="N12" i="7"/>
  <c r="O12" i="7"/>
  <c r="P12" i="7"/>
  <c r="C13" i="7"/>
  <c r="D13" i="7"/>
  <c r="E13" i="7"/>
  <c r="F13" i="7"/>
  <c r="G13" i="7"/>
  <c r="H13" i="7"/>
  <c r="J13" i="7"/>
  <c r="K13" i="7"/>
  <c r="L13" i="7"/>
  <c r="M13" i="7"/>
  <c r="N13" i="7"/>
  <c r="O13" i="7"/>
  <c r="P13" i="7"/>
  <c r="C14" i="7"/>
  <c r="D14" i="7"/>
  <c r="E14" i="7"/>
  <c r="F14" i="7"/>
  <c r="G14" i="7"/>
  <c r="H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J35" i="7"/>
  <c r="K35" i="7"/>
  <c r="L35" i="7"/>
  <c r="M35" i="7"/>
  <c r="N35" i="7"/>
  <c r="O35" i="7"/>
  <c r="P35" i="7"/>
  <c r="C36" i="7"/>
  <c r="D36" i="7"/>
  <c r="E36" i="7"/>
  <c r="F36" i="7"/>
  <c r="G36" i="7"/>
  <c r="H36" i="7"/>
  <c r="J36" i="7"/>
  <c r="K36" i="7"/>
  <c r="L36" i="7"/>
  <c r="M36" i="7"/>
  <c r="N36" i="7"/>
  <c r="O36" i="7"/>
  <c r="P36" i="7"/>
  <c r="C37" i="7"/>
  <c r="D37" i="7"/>
  <c r="E37" i="7"/>
  <c r="F37" i="7"/>
  <c r="G37" i="7"/>
  <c r="H37" i="7"/>
  <c r="J37" i="7"/>
  <c r="K37" i="7"/>
  <c r="L37" i="7"/>
  <c r="M37" i="7"/>
  <c r="N37" i="7"/>
  <c r="O37" i="7"/>
  <c r="P37" i="7"/>
  <c r="C38" i="7"/>
  <c r="D38" i="7"/>
  <c r="E38" i="7"/>
  <c r="F38" i="7"/>
  <c r="G38" i="7"/>
  <c r="H38" i="7"/>
  <c r="J38" i="7"/>
  <c r="K38" i="7"/>
  <c r="L38" i="7"/>
  <c r="M38" i="7"/>
  <c r="N38" i="7"/>
  <c r="O38" i="7"/>
  <c r="P38" i="7"/>
  <c r="C39" i="7"/>
  <c r="D39" i="7"/>
  <c r="E39" i="7"/>
  <c r="F39" i="7"/>
  <c r="G39" i="7"/>
  <c r="H39" i="7"/>
  <c r="J39" i="7"/>
  <c r="K39" i="7"/>
  <c r="L39" i="7"/>
  <c r="M39" i="7"/>
  <c r="N39" i="7"/>
  <c r="O39" i="7"/>
  <c r="P39" i="7"/>
  <c r="C40" i="7"/>
  <c r="D40" i="7"/>
  <c r="E40" i="7"/>
  <c r="F40" i="7"/>
  <c r="G40" i="7"/>
  <c r="H40" i="7"/>
  <c r="J40" i="7"/>
  <c r="K40" i="7"/>
  <c r="L40" i="7"/>
  <c r="M40" i="7"/>
  <c r="N40" i="7"/>
  <c r="O40" i="7"/>
  <c r="P40" i="7"/>
  <c r="C41" i="7"/>
  <c r="D41" i="7"/>
  <c r="E41" i="7"/>
  <c r="F41" i="7"/>
  <c r="G41" i="7"/>
  <c r="H41" i="7"/>
  <c r="J41" i="7"/>
  <c r="K41" i="7"/>
  <c r="L41" i="7"/>
  <c r="M41" i="7"/>
  <c r="N41" i="7"/>
  <c r="O41" i="7"/>
  <c r="P41" i="7"/>
  <c r="C42" i="7"/>
  <c r="D42" i="7"/>
  <c r="E42" i="7"/>
  <c r="F42" i="7"/>
  <c r="G42" i="7"/>
  <c r="H42" i="7"/>
  <c r="J42" i="7"/>
  <c r="K42" i="7"/>
  <c r="L42" i="7"/>
  <c r="M42" i="7"/>
  <c r="N42" i="7"/>
  <c r="O42" i="7"/>
  <c r="P42" i="7"/>
  <c r="C43" i="7"/>
  <c r="D43" i="7"/>
  <c r="E43" i="7"/>
  <c r="F43" i="7"/>
  <c r="G43" i="7"/>
  <c r="H43" i="7"/>
  <c r="J43" i="7"/>
  <c r="K43" i="7"/>
  <c r="L43" i="7"/>
  <c r="M43" i="7"/>
  <c r="N43" i="7"/>
  <c r="O43" i="7"/>
  <c r="P43" i="7"/>
  <c r="C44" i="7"/>
  <c r="D44" i="7"/>
  <c r="E44" i="7"/>
  <c r="F44" i="7"/>
  <c r="G44" i="7"/>
  <c r="H44" i="7"/>
  <c r="J44" i="7"/>
  <c r="K44" i="7"/>
  <c r="L44" i="7"/>
  <c r="M44" i="7"/>
  <c r="N44" i="7"/>
  <c r="O44" i="7"/>
  <c r="P44" i="7"/>
  <c r="C45" i="7"/>
  <c r="D45" i="7"/>
  <c r="E45" i="7"/>
  <c r="F45" i="7"/>
  <c r="G45" i="7"/>
  <c r="H45" i="7"/>
  <c r="J45" i="7"/>
  <c r="K45" i="7"/>
  <c r="L45" i="7"/>
  <c r="M45" i="7"/>
  <c r="N45" i="7"/>
  <c r="O45" i="7"/>
  <c r="P45" i="7"/>
  <c r="C46" i="7"/>
  <c r="D46" i="7"/>
  <c r="E46" i="7"/>
  <c r="F46" i="7"/>
  <c r="G46" i="7"/>
  <c r="H46" i="7"/>
  <c r="J46" i="7"/>
  <c r="K46" i="7"/>
  <c r="L46" i="7"/>
  <c r="M46" i="7"/>
  <c r="N46" i="7"/>
  <c r="O46" i="7"/>
  <c r="P46" i="7"/>
  <c r="C47" i="7"/>
  <c r="D47" i="7"/>
  <c r="E47" i="7"/>
  <c r="F47" i="7"/>
  <c r="G47" i="7"/>
  <c r="H47" i="7"/>
  <c r="J47" i="7"/>
  <c r="K47" i="7"/>
  <c r="L47" i="7"/>
  <c r="M47" i="7"/>
  <c r="N47" i="7"/>
  <c r="O47" i="7"/>
  <c r="P47" i="7"/>
  <c r="C48" i="7"/>
  <c r="D48" i="7"/>
  <c r="E48" i="7"/>
  <c r="F48" i="7"/>
  <c r="G48" i="7"/>
  <c r="H48" i="7"/>
  <c r="J48" i="7"/>
  <c r="K48" i="7"/>
  <c r="L48" i="7"/>
  <c r="M48" i="7"/>
  <c r="N48" i="7"/>
  <c r="O48" i="7"/>
  <c r="P48" i="7"/>
  <c r="C49" i="7"/>
  <c r="D49" i="7"/>
  <c r="E49" i="7"/>
  <c r="F49" i="7"/>
  <c r="G49" i="7"/>
  <c r="H49" i="7"/>
  <c r="J49" i="7"/>
  <c r="K49" i="7"/>
  <c r="L49" i="7"/>
  <c r="M49" i="7"/>
  <c r="N49" i="7"/>
  <c r="O49" i="7"/>
  <c r="P49" i="7"/>
  <c r="C50" i="7"/>
  <c r="D50" i="7"/>
  <c r="E50" i="7"/>
  <c r="F50" i="7"/>
  <c r="G50" i="7"/>
  <c r="H50" i="7"/>
  <c r="J50" i="7"/>
  <c r="K50" i="7"/>
  <c r="L50" i="7"/>
  <c r="M50" i="7"/>
  <c r="N50" i="7"/>
  <c r="O50" i="7"/>
  <c r="P50" i="7"/>
  <c r="C51" i="7"/>
  <c r="D51" i="7"/>
  <c r="E51" i="7"/>
  <c r="F51" i="7"/>
  <c r="G51" i="7"/>
  <c r="H51" i="7"/>
  <c r="J51" i="7"/>
  <c r="K51" i="7"/>
  <c r="L51" i="7"/>
  <c r="M51" i="7"/>
  <c r="N51" i="7"/>
  <c r="O51" i="7"/>
  <c r="P51" i="7"/>
  <c r="D6" i="7"/>
  <c r="E6" i="7"/>
  <c r="F6" i="7"/>
  <c r="G6" i="7"/>
  <c r="H6" i="7"/>
  <c r="J6" i="7"/>
  <c r="K6" i="7"/>
  <c r="L6" i="7"/>
  <c r="M6" i="7"/>
  <c r="N6" i="7"/>
  <c r="O6" i="7"/>
  <c r="P6" i="7"/>
  <c r="C6" i="7"/>
  <c r="S75" i="14" l="1"/>
  <c r="S63" i="14"/>
  <c r="S81" i="14"/>
  <c r="S69" i="14"/>
  <c r="S57" i="14"/>
  <c r="S71" i="14"/>
  <c r="S80" i="14"/>
  <c r="S68" i="14"/>
  <c r="S50" i="14"/>
  <c r="S73" i="14"/>
  <c r="S61" i="14"/>
  <c r="S84" i="14"/>
  <c r="S72" i="14"/>
  <c r="S60" i="14"/>
  <c r="S82" i="14"/>
  <c r="S70" i="14"/>
  <c r="S58" i="14"/>
  <c r="S56" i="14"/>
  <c r="S79" i="14"/>
  <c r="S67" i="14"/>
  <c r="S55" i="14"/>
  <c r="S78" i="14"/>
  <c r="S66" i="14"/>
  <c r="S54" i="14"/>
  <c r="S51" i="14"/>
  <c r="S74" i="14"/>
  <c r="S62" i="14"/>
  <c r="S59" i="14"/>
  <c r="S77" i="14"/>
  <c r="S65" i="14"/>
  <c r="S53" i="14"/>
  <c r="S83" i="14"/>
  <c r="S76" i="14"/>
  <c r="S64" i="14"/>
  <c r="S52" i="14"/>
  <c r="S171" i="7"/>
  <c r="S45" i="7"/>
  <c r="S25" i="7"/>
  <c r="S13" i="7"/>
  <c r="C85" i="14"/>
  <c r="S85" i="14" s="1"/>
  <c r="S88" i="7"/>
  <c r="C230" i="14"/>
  <c r="S230" i="14" s="1"/>
  <c r="S233" i="7"/>
  <c r="S209" i="7"/>
  <c r="U209" i="7" s="1"/>
  <c r="S159" i="7"/>
  <c r="S135" i="7"/>
  <c r="S127" i="7"/>
  <c r="S123" i="7"/>
  <c r="S120" i="7"/>
  <c r="S100" i="7"/>
  <c r="S96" i="7"/>
  <c r="S32" i="7"/>
  <c r="S24" i="7"/>
  <c r="S8" i="7"/>
  <c r="C233" i="14"/>
  <c r="S233" i="14" s="1"/>
  <c r="S236" i="7"/>
  <c r="C229" i="14"/>
  <c r="S232" i="7"/>
  <c r="C225" i="14"/>
  <c r="S228" i="7"/>
  <c r="U228" i="7" s="1"/>
  <c r="C221" i="14"/>
  <c r="S224" i="7"/>
  <c r="C217" i="14"/>
  <c r="S220" i="7"/>
  <c r="C213" i="14"/>
  <c r="S213" i="14" s="1"/>
  <c r="S216" i="7"/>
  <c r="C209" i="14"/>
  <c r="S209" i="14" s="1"/>
  <c r="S212" i="7"/>
  <c r="C205" i="14"/>
  <c r="S205" i="14" s="1"/>
  <c r="S208" i="7"/>
  <c r="C201" i="14"/>
  <c r="S201" i="14" s="1"/>
  <c r="S204" i="7"/>
  <c r="C197" i="14"/>
  <c r="S197" i="14" s="1"/>
  <c r="S200" i="7"/>
  <c r="C193" i="14"/>
  <c r="S193" i="14" s="1"/>
  <c r="S196" i="7"/>
  <c r="C189" i="14"/>
  <c r="S189" i="14" s="1"/>
  <c r="S192" i="7"/>
  <c r="C185" i="14"/>
  <c r="S185" i="14" s="1"/>
  <c r="S188" i="7"/>
  <c r="C181" i="14"/>
  <c r="S181" i="14" s="1"/>
  <c r="S184" i="7"/>
  <c r="S174" i="7"/>
  <c r="S170" i="7"/>
  <c r="S166" i="7"/>
  <c r="S162" i="7"/>
  <c r="S158" i="7"/>
  <c r="S154" i="7"/>
  <c r="S150" i="7"/>
  <c r="S146" i="7"/>
  <c r="S142" i="7"/>
  <c r="S138" i="7"/>
  <c r="U138" i="7" s="1"/>
  <c r="S134" i="7"/>
  <c r="U134" i="7" s="1"/>
  <c r="S130" i="7"/>
  <c r="S126" i="7"/>
  <c r="U126" i="7" s="1"/>
  <c r="S122" i="7"/>
  <c r="U122" i="7" s="1"/>
  <c r="S119" i="7"/>
  <c r="S115" i="7"/>
  <c r="S111" i="7"/>
  <c r="S107" i="7"/>
  <c r="S103" i="7"/>
  <c r="S99" i="7"/>
  <c r="S95" i="7"/>
  <c r="S91" i="7"/>
  <c r="S33" i="7"/>
  <c r="S29" i="7"/>
  <c r="S21" i="7"/>
  <c r="S9" i="7"/>
  <c r="S237" i="7"/>
  <c r="C226" i="14"/>
  <c r="S226" i="14" s="1"/>
  <c r="S229" i="7"/>
  <c r="S213" i="7"/>
  <c r="S193" i="7"/>
  <c r="U193" i="7" s="1"/>
  <c r="S189" i="7"/>
  <c r="U189" i="7" s="1"/>
  <c r="C182" i="14"/>
  <c r="S182" i="14" s="1"/>
  <c r="S185" i="7"/>
  <c r="S163" i="7"/>
  <c r="S147" i="7"/>
  <c r="S139" i="7"/>
  <c r="S131" i="7"/>
  <c r="S116" i="7"/>
  <c r="S104" i="7"/>
  <c r="S48" i="7"/>
  <c r="S44" i="7"/>
  <c r="S40" i="7"/>
  <c r="U40" i="7" s="1"/>
  <c r="S20" i="7"/>
  <c r="S16" i="7"/>
  <c r="S47" i="7"/>
  <c r="S43" i="7"/>
  <c r="S39" i="7"/>
  <c r="S35" i="7"/>
  <c r="S31" i="7"/>
  <c r="S27" i="7"/>
  <c r="S23" i="7"/>
  <c r="S19" i="7"/>
  <c r="S15" i="7"/>
  <c r="S11" i="7"/>
  <c r="S7" i="7"/>
  <c r="S239" i="7"/>
  <c r="C232" i="14"/>
  <c r="S232" i="14" s="1"/>
  <c r="S235" i="7"/>
  <c r="C228" i="14"/>
  <c r="S228" i="14" s="1"/>
  <c r="S231" i="7"/>
  <c r="C224" i="14"/>
  <c r="S224" i="14" s="1"/>
  <c r="S227" i="7"/>
  <c r="C220" i="14"/>
  <c r="S220" i="14" s="1"/>
  <c r="S223" i="7"/>
  <c r="C216" i="14"/>
  <c r="S216" i="14" s="1"/>
  <c r="S219" i="7"/>
  <c r="C212" i="14"/>
  <c r="S212" i="14" s="1"/>
  <c r="S215" i="7"/>
  <c r="S211" i="7"/>
  <c r="S207" i="7"/>
  <c r="S203" i="7"/>
  <c r="S199" i="7"/>
  <c r="S195" i="7"/>
  <c r="U195" i="7" s="1"/>
  <c r="S191" i="7"/>
  <c r="U191" i="7" s="1"/>
  <c r="C184" i="14"/>
  <c r="S184" i="14" s="1"/>
  <c r="S187" i="7"/>
  <c r="S173" i="7"/>
  <c r="S169" i="7"/>
  <c r="S165" i="7"/>
  <c r="S161" i="7"/>
  <c r="S157" i="7"/>
  <c r="S153" i="7"/>
  <c r="S149" i="7"/>
  <c r="S145" i="7"/>
  <c r="S141" i="7"/>
  <c r="S137" i="7"/>
  <c r="S133" i="7"/>
  <c r="S129" i="7"/>
  <c r="S125" i="7"/>
  <c r="S121" i="7"/>
  <c r="S118" i="7"/>
  <c r="S114" i="7"/>
  <c r="S110" i="7"/>
  <c r="S106" i="7"/>
  <c r="S102" i="7"/>
  <c r="S98" i="7"/>
  <c r="S94" i="7"/>
  <c r="S90" i="7"/>
  <c r="S49" i="7"/>
  <c r="S41" i="7"/>
  <c r="S37" i="7"/>
  <c r="S17" i="7"/>
  <c r="C222" i="14"/>
  <c r="S222" i="14" s="1"/>
  <c r="S225" i="7"/>
  <c r="C218" i="14"/>
  <c r="S218" i="14" s="1"/>
  <c r="S221" i="7"/>
  <c r="C214" i="14"/>
  <c r="S214" i="14" s="1"/>
  <c r="S217" i="7"/>
  <c r="S205" i="7"/>
  <c r="S201" i="7"/>
  <c r="S197" i="7"/>
  <c r="S167" i="7"/>
  <c r="S155" i="7"/>
  <c r="S151" i="7"/>
  <c r="S143" i="7"/>
  <c r="S112" i="7"/>
  <c r="S108" i="7"/>
  <c r="S92" i="7"/>
  <c r="S36" i="7"/>
  <c r="U36" i="7" s="1"/>
  <c r="S28" i="7"/>
  <c r="S12" i="7"/>
  <c r="S6" i="7"/>
  <c r="S51" i="7"/>
  <c r="S50" i="7"/>
  <c r="S46" i="7"/>
  <c r="S42" i="7"/>
  <c r="S38" i="7"/>
  <c r="U38" i="7" s="1"/>
  <c r="S34" i="7"/>
  <c r="S30" i="7"/>
  <c r="S26" i="7"/>
  <c r="S22" i="7"/>
  <c r="S18" i="7"/>
  <c r="S14" i="7"/>
  <c r="S10" i="7"/>
  <c r="S89" i="7"/>
  <c r="S238" i="7"/>
  <c r="C231" i="14"/>
  <c r="S234" i="7"/>
  <c r="C227" i="14"/>
  <c r="S230" i="7"/>
  <c r="U230" i="7" s="1"/>
  <c r="C223" i="14"/>
  <c r="S226" i="7"/>
  <c r="U226" i="7" s="1"/>
  <c r="C219" i="14"/>
  <c r="S222" i="7"/>
  <c r="C215" i="14"/>
  <c r="S215" i="14" s="1"/>
  <c r="S218" i="7"/>
  <c r="C211" i="14"/>
  <c r="S211" i="14" s="1"/>
  <c r="S214" i="7"/>
  <c r="C207" i="14"/>
  <c r="S207" i="14" s="1"/>
  <c r="S210" i="7"/>
  <c r="C203" i="14"/>
  <c r="S203" i="14" s="1"/>
  <c r="S206" i="7"/>
  <c r="C199" i="14"/>
  <c r="S199" i="14" s="1"/>
  <c r="S202" i="7"/>
  <c r="C195" i="14"/>
  <c r="S195" i="14" s="1"/>
  <c r="S198" i="7"/>
  <c r="C191" i="14"/>
  <c r="S191" i="14" s="1"/>
  <c r="S194" i="7"/>
  <c r="C187" i="14"/>
  <c r="S187" i="14" s="1"/>
  <c r="S190" i="7"/>
  <c r="C183" i="14"/>
  <c r="S183" i="14" s="1"/>
  <c r="S186" i="7"/>
  <c r="S172" i="7"/>
  <c r="S168" i="7"/>
  <c r="S164" i="7"/>
  <c r="S160" i="7"/>
  <c r="S156" i="7"/>
  <c r="S152" i="7"/>
  <c r="S148" i="7"/>
  <c r="S144" i="7"/>
  <c r="S140" i="7"/>
  <c r="U140" i="7" s="1"/>
  <c r="S136" i="7"/>
  <c r="U136" i="7" s="1"/>
  <c r="S132" i="7"/>
  <c r="S128" i="7"/>
  <c r="S124" i="7"/>
  <c r="U124" i="7" s="1"/>
  <c r="S117" i="7"/>
  <c r="S113" i="7"/>
  <c r="S109" i="7"/>
  <c r="S105" i="7"/>
  <c r="S101" i="7"/>
  <c r="S97" i="7"/>
  <c r="S93" i="7"/>
  <c r="B9" i="14"/>
  <c r="C208" i="14"/>
  <c r="S208" i="14" s="1"/>
  <c r="C204" i="14"/>
  <c r="S204" i="14" s="1"/>
  <c r="C210" i="14"/>
  <c r="S210" i="14" s="1"/>
  <c r="C206" i="14"/>
  <c r="S206" i="14" s="1"/>
  <c r="C200" i="14"/>
  <c r="S200" i="14" s="1"/>
  <c r="C196" i="14"/>
  <c r="S196" i="14" s="1"/>
  <c r="C202" i="14"/>
  <c r="S202" i="14" s="1"/>
  <c r="C198" i="14"/>
  <c r="S198" i="14" s="1"/>
  <c r="C192" i="14"/>
  <c r="S192" i="14" s="1"/>
  <c r="C188" i="14"/>
  <c r="S188" i="14" s="1"/>
  <c r="C194" i="14"/>
  <c r="S194" i="14" s="1"/>
  <c r="C190" i="14"/>
  <c r="S190" i="14" s="1"/>
  <c r="C186" i="14"/>
  <c r="S186" i="14" s="1"/>
  <c r="S305" i="7"/>
  <c r="T305" i="7" s="1"/>
  <c r="S309" i="7"/>
  <c r="T309" i="7" s="1"/>
  <c r="S313" i="7"/>
  <c r="T313" i="7" s="1"/>
  <c r="S302" i="7"/>
  <c r="T302" i="7" s="1"/>
  <c r="S306" i="7"/>
  <c r="T306" i="7" s="1"/>
  <c r="S310" i="7"/>
  <c r="T310" i="7" s="1"/>
  <c r="S314" i="7"/>
  <c r="T314" i="7" s="1"/>
  <c r="S273" i="7"/>
  <c r="U273" i="7" s="1"/>
  <c r="S303" i="7"/>
  <c r="T303" i="7" s="1"/>
  <c r="S307" i="7"/>
  <c r="T307" i="7" s="1"/>
  <c r="S311" i="7"/>
  <c r="T311" i="7" s="1"/>
  <c r="S274" i="7"/>
  <c r="U274" i="7" s="1"/>
  <c r="S260" i="7"/>
  <c r="T260" i="7" s="1"/>
  <c r="S259" i="7"/>
  <c r="U259" i="7" s="1"/>
  <c r="S304" i="7"/>
  <c r="T304" i="7" s="1"/>
  <c r="S308" i="7"/>
  <c r="T308" i="7" s="1"/>
  <c r="S312" i="7"/>
  <c r="U312" i="7" s="1"/>
  <c r="U261" i="7"/>
  <c r="U301" i="7"/>
  <c r="A88" i="7"/>
  <c r="A84" i="14"/>
  <c r="A82" i="14"/>
  <c r="A83" i="14"/>
  <c r="A78" i="14"/>
  <c r="A79" i="14"/>
  <c r="A80" i="14"/>
  <c r="A81" i="14"/>
  <c r="A74" i="14"/>
  <c r="A75" i="14"/>
  <c r="A76" i="14"/>
  <c r="A77" i="14"/>
  <c r="A72" i="14"/>
  <c r="A73" i="14"/>
  <c r="A66" i="14"/>
  <c r="A67" i="14"/>
  <c r="A68" i="14"/>
  <c r="A69" i="14"/>
  <c r="A70" i="14"/>
  <c r="A71" i="14"/>
  <c r="A61" i="14"/>
  <c r="A62" i="14"/>
  <c r="A63" i="14"/>
  <c r="A64" i="14"/>
  <c r="A65" i="14"/>
  <c r="A50" i="14"/>
  <c r="A51" i="14"/>
  <c r="A52" i="14"/>
  <c r="A53" i="14"/>
  <c r="A54" i="14"/>
  <c r="A55" i="14"/>
  <c r="A56" i="14"/>
  <c r="A57" i="14"/>
  <c r="A58" i="14"/>
  <c r="A59" i="14"/>
  <c r="A60" i="14"/>
  <c r="A49" i="14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84" i="7"/>
  <c r="A185" i="7"/>
  <c r="A186" i="7"/>
  <c r="A187" i="7"/>
  <c r="A188" i="7"/>
  <c r="A189" i="7"/>
  <c r="A186" i="14" s="1"/>
  <c r="A190" i="7"/>
  <c r="A187" i="14" s="1"/>
  <c r="A191" i="7"/>
  <c r="A188" i="14" s="1"/>
  <c r="A192" i="7"/>
  <c r="A189" i="14" s="1"/>
  <c r="A193" i="7"/>
  <c r="A190" i="14" s="1"/>
  <c r="A194" i="7"/>
  <c r="A191" i="14" s="1"/>
  <c r="A195" i="7"/>
  <c r="A192" i="14" s="1"/>
  <c r="A196" i="7"/>
  <c r="A193" i="14" s="1"/>
  <c r="A197" i="7"/>
  <c r="A194" i="14" s="1"/>
  <c r="A198" i="7"/>
  <c r="A195" i="14" s="1"/>
  <c r="A199" i="7"/>
  <c r="A196" i="14" s="1"/>
  <c r="A200" i="7"/>
  <c r="A197" i="14" s="1"/>
  <c r="A201" i="7"/>
  <c r="A198" i="14" s="1"/>
  <c r="A202" i="7"/>
  <c r="A199" i="14" s="1"/>
  <c r="A203" i="7"/>
  <c r="A200" i="14" s="1"/>
  <c r="A204" i="7"/>
  <c r="A201" i="14" s="1"/>
  <c r="A205" i="7"/>
  <c r="A202" i="14" s="1"/>
  <c r="A206" i="7"/>
  <c r="A203" i="14" s="1"/>
  <c r="A207" i="7"/>
  <c r="A204" i="14" s="1"/>
  <c r="A208" i="7"/>
  <c r="A205" i="14" s="1"/>
  <c r="A209" i="7"/>
  <c r="A206" i="14" s="1"/>
  <c r="A210" i="7"/>
  <c r="A207" i="14" s="1"/>
  <c r="A211" i="7"/>
  <c r="A208" i="14" s="1"/>
  <c r="A212" i="7"/>
  <c r="A209" i="14" s="1"/>
  <c r="A213" i="7"/>
  <c r="A210" i="14" s="1"/>
  <c r="A214" i="7"/>
  <c r="A211" i="14" s="1"/>
  <c r="A215" i="7"/>
  <c r="A212" i="14" s="1"/>
  <c r="A216" i="7"/>
  <c r="A213" i="14" s="1"/>
  <c r="A217" i="7"/>
  <c r="A214" i="14" s="1"/>
  <c r="A218" i="7"/>
  <c r="A215" i="14" s="1"/>
  <c r="A219" i="7"/>
  <c r="A216" i="14" s="1"/>
  <c r="A220" i="7"/>
  <c r="A217" i="14" s="1"/>
  <c r="A221" i="7"/>
  <c r="A218" i="14" s="1"/>
  <c r="A222" i="7"/>
  <c r="A219" i="14" s="1"/>
  <c r="A223" i="7"/>
  <c r="A220" i="14" s="1"/>
  <c r="A224" i="7"/>
  <c r="A221" i="14" s="1"/>
  <c r="A225" i="7"/>
  <c r="A222" i="14" s="1"/>
  <c r="A226" i="7"/>
  <c r="A223" i="14" s="1"/>
  <c r="A227" i="7"/>
  <c r="A224" i="14" s="1"/>
  <c r="A228" i="7"/>
  <c r="A225" i="14" s="1"/>
  <c r="A229" i="7"/>
  <c r="A226" i="14" s="1"/>
  <c r="A230" i="7"/>
  <c r="A227" i="14" s="1"/>
  <c r="A231" i="7"/>
  <c r="A228" i="14" s="1"/>
  <c r="A232" i="7"/>
  <c r="A229" i="14" s="1"/>
  <c r="A233" i="7"/>
  <c r="A230" i="14" s="1"/>
  <c r="A234" i="7"/>
  <c r="A231" i="14" s="1"/>
  <c r="A235" i="7"/>
  <c r="A232" i="14" s="1"/>
  <c r="A236" i="7"/>
  <c r="A233" i="14" s="1"/>
  <c r="A237" i="7"/>
  <c r="A234" i="14" s="1"/>
  <c r="A238" i="7"/>
  <c r="A235" i="14" s="1"/>
  <c r="A239" i="7"/>
  <c r="A236" i="14" s="1"/>
  <c r="A6" i="7"/>
  <c r="AK254" i="5"/>
  <c r="AK8" i="5" s="1"/>
  <c r="AG254" i="5"/>
  <c r="AF254" i="5"/>
  <c r="AG253" i="5"/>
  <c r="AF253" i="5"/>
  <c r="AG252" i="5"/>
  <c r="AF252" i="5"/>
  <c r="AG251" i="5"/>
  <c r="AF251" i="5"/>
  <c r="AG232" i="5"/>
  <c r="AF232" i="5"/>
  <c r="AG231" i="5"/>
  <c r="AF231" i="5"/>
  <c r="AG230" i="5"/>
  <c r="AF230" i="5"/>
  <c r="AG42" i="5"/>
  <c r="AF42" i="5"/>
  <c r="AG41" i="5"/>
  <c r="AF41" i="5"/>
  <c r="AG40" i="5"/>
  <c r="AF40" i="5"/>
  <c r="AG39" i="5"/>
  <c r="AF39" i="5"/>
  <c r="AG38" i="5"/>
  <c r="AF38" i="5"/>
  <c r="AG37" i="5"/>
  <c r="AF37" i="5"/>
  <c r="AG36" i="5"/>
  <c r="AF36" i="5"/>
  <c r="AG35" i="5"/>
  <c r="AF35" i="5"/>
  <c r="AG34" i="5"/>
  <c r="AF34" i="5"/>
  <c r="AG33" i="5"/>
  <c r="AF33" i="5"/>
  <c r="AG32" i="5"/>
  <c r="AF32" i="5"/>
  <c r="AG31" i="5"/>
  <c r="AF31" i="5"/>
  <c r="AG180" i="5"/>
  <c r="AF180" i="5"/>
  <c r="AG179" i="5"/>
  <c r="AF179" i="5"/>
  <c r="AG178" i="5"/>
  <c r="AF178" i="5"/>
  <c r="AG177" i="5"/>
  <c r="AF177" i="5"/>
  <c r="BG228" i="5"/>
  <c r="CK228" i="5" s="1"/>
  <c r="AG228" i="5"/>
  <c r="AF228" i="5"/>
  <c r="AG227" i="5"/>
  <c r="AF227" i="5"/>
  <c r="BG226" i="5"/>
  <c r="CK226" i="5" s="1"/>
  <c r="AG226" i="5"/>
  <c r="AF226" i="5"/>
  <c r="AG225" i="5"/>
  <c r="AF225" i="5"/>
  <c r="BG224" i="5"/>
  <c r="CK224" i="5" s="1"/>
  <c r="AG224" i="5"/>
  <c r="AF224" i="5"/>
  <c r="AG223" i="5"/>
  <c r="AF223" i="5"/>
  <c r="BG222" i="5"/>
  <c r="AG222" i="5"/>
  <c r="AF222" i="5"/>
  <c r="AG221" i="5"/>
  <c r="AF221" i="5"/>
  <c r="BG220" i="5"/>
  <c r="CK220" i="5" s="1"/>
  <c r="AG220" i="5"/>
  <c r="AF220" i="5"/>
  <c r="AG219" i="5"/>
  <c r="AF219" i="5"/>
  <c r="BG218" i="5"/>
  <c r="CK218" i="5" s="1"/>
  <c r="AG218" i="5"/>
  <c r="AF218" i="5"/>
  <c r="AG217" i="5"/>
  <c r="AF217" i="5"/>
  <c r="BG216" i="5"/>
  <c r="CK216" i="5" s="1"/>
  <c r="AG216" i="5"/>
  <c r="AF216" i="5"/>
  <c r="AG215" i="5"/>
  <c r="AF215" i="5"/>
  <c r="BG214" i="5"/>
  <c r="CK214" i="5" s="1"/>
  <c r="AG214" i="5"/>
  <c r="AF214" i="5"/>
  <c r="AG213" i="5"/>
  <c r="AF213" i="5"/>
  <c r="BG212" i="5"/>
  <c r="CK212" i="5" s="1"/>
  <c r="AG212" i="5"/>
  <c r="AF212" i="5"/>
  <c r="AG211" i="5"/>
  <c r="AF211" i="5"/>
  <c r="BG210" i="5"/>
  <c r="CK210" i="5" s="1"/>
  <c r="AG210" i="5"/>
  <c r="AF210" i="5"/>
  <c r="AG209" i="5"/>
  <c r="AF209" i="5"/>
  <c r="BG208" i="5"/>
  <c r="CK208" i="5" s="1"/>
  <c r="AG208" i="5"/>
  <c r="AF208" i="5"/>
  <c r="AG207" i="5"/>
  <c r="AF207" i="5"/>
  <c r="BG206" i="5"/>
  <c r="CK206" i="5" s="1"/>
  <c r="AG206" i="5"/>
  <c r="AF206" i="5"/>
  <c r="AG205" i="5"/>
  <c r="AF205" i="5"/>
  <c r="BG204" i="5"/>
  <c r="CK204" i="5" s="1"/>
  <c r="AG204" i="5"/>
  <c r="AF204" i="5"/>
  <c r="AG203" i="5"/>
  <c r="AF203" i="5"/>
  <c r="AG202" i="5"/>
  <c r="AF202" i="5"/>
  <c r="AG201" i="5"/>
  <c r="AF201" i="5"/>
  <c r="AG200" i="5"/>
  <c r="AF200" i="5"/>
  <c r="AG199" i="5"/>
  <c r="AF199" i="5"/>
  <c r="AG198" i="5"/>
  <c r="AF198" i="5"/>
  <c r="BG197" i="5"/>
  <c r="CJ197" i="5" s="1"/>
  <c r="AG29" i="5"/>
  <c r="AF29" i="5"/>
  <c r="AG28" i="5"/>
  <c r="AF28" i="5"/>
  <c r="BG27" i="5"/>
  <c r="AG27" i="5"/>
  <c r="AF27" i="5"/>
  <c r="BG26" i="5"/>
  <c r="CK26" i="5" s="1"/>
  <c r="AG26" i="5"/>
  <c r="AF26" i="5"/>
  <c r="AG25" i="5"/>
  <c r="AF25" i="5"/>
  <c r="AG24" i="5"/>
  <c r="AF24" i="5"/>
  <c r="AF23" i="5"/>
  <c r="AG22" i="5"/>
  <c r="AF22" i="5"/>
  <c r="AG66" i="5"/>
  <c r="AF66" i="5"/>
  <c r="AG65" i="5"/>
  <c r="AF65" i="5"/>
  <c r="AG64" i="5"/>
  <c r="AF64" i="5"/>
  <c r="AG63" i="5"/>
  <c r="AF63" i="5"/>
  <c r="AG62" i="5"/>
  <c r="AF62" i="5"/>
  <c r="AG61" i="5"/>
  <c r="AF61" i="5"/>
  <c r="AG60" i="5"/>
  <c r="AF60" i="5"/>
  <c r="AG59" i="5"/>
  <c r="AF59" i="5"/>
  <c r="AG58" i="5"/>
  <c r="AF58" i="5"/>
  <c r="AG57" i="5"/>
  <c r="AF57" i="5"/>
  <c r="AG56" i="5"/>
  <c r="AF56" i="5"/>
  <c r="BG55" i="5"/>
  <c r="CK55" i="5" s="1"/>
  <c r="AG55" i="5"/>
  <c r="AF55" i="5"/>
  <c r="AG54" i="5"/>
  <c r="AF54" i="5"/>
  <c r="BG53" i="5"/>
  <c r="CK53" i="5" s="1"/>
  <c r="AG53" i="5"/>
  <c r="AF53" i="5"/>
  <c r="AG52" i="5"/>
  <c r="AF52" i="5"/>
  <c r="BG51" i="5"/>
  <c r="CK51" i="5" s="1"/>
  <c r="AG51" i="5"/>
  <c r="AF51" i="5"/>
  <c r="AG50" i="5"/>
  <c r="AF50" i="5"/>
  <c r="AG134" i="5"/>
  <c r="AF134" i="5"/>
  <c r="AG133" i="5"/>
  <c r="AF133" i="5"/>
  <c r="AG132" i="5"/>
  <c r="AF132" i="5"/>
  <c r="AG131" i="5"/>
  <c r="AF131" i="5"/>
  <c r="AG130" i="5"/>
  <c r="AF130" i="5"/>
  <c r="BG129" i="5"/>
  <c r="AG129" i="5"/>
  <c r="AF129" i="5"/>
  <c r="AG128" i="5"/>
  <c r="AF128" i="5"/>
  <c r="BG127" i="5"/>
  <c r="AG127" i="5"/>
  <c r="AF127" i="5"/>
  <c r="AG126" i="5"/>
  <c r="AF126" i="5"/>
  <c r="AG125" i="5"/>
  <c r="AF125" i="5"/>
  <c r="AG48" i="5"/>
  <c r="AF48" i="5"/>
  <c r="AG47" i="5"/>
  <c r="AF47" i="5"/>
  <c r="AG46" i="5"/>
  <c r="AF46" i="5"/>
  <c r="AG45" i="5"/>
  <c r="AF45" i="5"/>
  <c r="AG44" i="5"/>
  <c r="AF44" i="5"/>
  <c r="U6" i="2"/>
  <c r="K4" i="15" s="1"/>
  <c r="U7" i="2"/>
  <c r="K5" i="15" s="1"/>
  <c r="U8" i="2"/>
  <c r="K6" i="15" s="1"/>
  <c r="U9" i="2"/>
  <c r="K7" i="15" s="1"/>
  <c r="U10" i="2"/>
  <c r="K8" i="15" s="1"/>
  <c r="U11" i="2"/>
  <c r="K9" i="15" s="1"/>
  <c r="U12" i="2"/>
  <c r="K10" i="15" s="1"/>
  <c r="U13" i="2"/>
  <c r="K11" i="15" s="1"/>
  <c r="U14" i="2"/>
  <c r="K12" i="15" s="1"/>
  <c r="U15" i="2"/>
  <c r="K13" i="15" s="1"/>
  <c r="U16" i="2"/>
  <c r="K14" i="15" s="1"/>
  <c r="U17" i="2"/>
  <c r="K15" i="15" s="1"/>
  <c r="U18" i="2"/>
  <c r="K16" i="15" s="1"/>
  <c r="U19" i="2"/>
  <c r="K17" i="15" s="1"/>
  <c r="U20" i="2"/>
  <c r="K18" i="15" s="1"/>
  <c r="U21" i="2"/>
  <c r="K19" i="15" s="1"/>
  <c r="U22" i="2"/>
  <c r="K20" i="15" s="1"/>
  <c r="U23" i="2"/>
  <c r="K21" i="15" s="1"/>
  <c r="U24" i="2"/>
  <c r="K22" i="15" s="1"/>
  <c r="U25" i="2"/>
  <c r="K23" i="15" s="1"/>
  <c r="U26" i="2"/>
  <c r="K24" i="15" s="1"/>
  <c r="U27" i="2"/>
  <c r="K25" i="15" s="1"/>
  <c r="U28" i="2"/>
  <c r="K26" i="15" s="1"/>
  <c r="U29" i="2"/>
  <c r="K27" i="15" s="1"/>
  <c r="U30" i="2"/>
  <c r="K28" i="15" s="1"/>
  <c r="U31" i="2"/>
  <c r="K29" i="15" s="1"/>
  <c r="U32" i="2"/>
  <c r="K30" i="15" s="1"/>
  <c r="U33" i="2"/>
  <c r="K31" i="15" s="1"/>
  <c r="U34" i="2"/>
  <c r="K32" i="15" s="1"/>
  <c r="U35" i="2"/>
  <c r="K33" i="15" s="1"/>
  <c r="U36" i="2"/>
  <c r="K34" i="15" s="1"/>
  <c r="U37" i="2"/>
  <c r="K35" i="15" s="1"/>
  <c r="U38" i="2"/>
  <c r="K36" i="15" s="1"/>
  <c r="U39" i="2"/>
  <c r="K37" i="15" s="1"/>
  <c r="U40" i="2"/>
  <c r="K38" i="15" s="1"/>
  <c r="U41" i="2"/>
  <c r="K39" i="15" s="1"/>
  <c r="U42" i="2"/>
  <c r="K40" i="15" s="1"/>
  <c r="U43" i="2"/>
  <c r="K41" i="15" s="1"/>
  <c r="U44" i="2"/>
  <c r="K42" i="15" s="1"/>
  <c r="U45" i="2"/>
  <c r="K43" i="15" s="1"/>
  <c r="U46" i="2"/>
  <c r="K44" i="15" s="1"/>
  <c r="U47" i="2"/>
  <c r="K45" i="15" s="1"/>
  <c r="U49" i="2"/>
  <c r="K47" i="15" s="1"/>
  <c r="U50" i="2"/>
  <c r="K48" i="15" s="1"/>
  <c r="U51" i="2"/>
  <c r="K49" i="15" s="1"/>
  <c r="U52" i="2"/>
  <c r="K50" i="15" s="1"/>
  <c r="U53" i="2"/>
  <c r="K51" i="15" s="1"/>
  <c r="U54" i="2"/>
  <c r="K52" i="15" s="1"/>
  <c r="U55" i="2"/>
  <c r="K53" i="15" s="1"/>
  <c r="U56" i="2"/>
  <c r="K54" i="15" s="1"/>
  <c r="U57" i="2"/>
  <c r="K55" i="15" s="1"/>
  <c r="U58" i="2"/>
  <c r="K56" i="15" s="1"/>
  <c r="U59" i="2"/>
  <c r="K57" i="15" s="1"/>
  <c r="U60" i="2"/>
  <c r="K58" i="15" s="1"/>
  <c r="U61" i="2"/>
  <c r="K59" i="15" s="1"/>
  <c r="U62" i="2"/>
  <c r="K60" i="15" s="1"/>
  <c r="U63" i="2"/>
  <c r="K61" i="15" s="1"/>
  <c r="U64" i="2"/>
  <c r="K62" i="15" s="1"/>
  <c r="U65" i="2"/>
  <c r="K63" i="15" s="1"/>
  <c r="U66" i="2"/>
  <c r="K64" i="15" s="1"/>
  <c r="U67" i="2"/>
  <c r="K65" i="15" s="1"/>
  <c r="U68" i="2"/>
  <c r="K66" i="15" s="1"/>
  <c r="U69" i="2"/>
  <c r="K67" i="15" s="1"/>
  <c r="U70" i="2"/>
  <c r="K68" i="15" s="1"/>
  <c r="U71" i="2"/>
  <c r="K69" i="15" s="1"/>
  <c r="U72" i="2"/>
  <c r="K70" i="15" s="1"/>
  <c r="U73" i="2"/>
  <c r="K71" i="15" s="1"/>
  <c r="U74" i="2"/>
  <c r="K72" i="15" s="1"/>
  <c r="U75" i="2"/>
  <c r="K73" i="15" s="1"/>
  <c r="U76" i="2"/>
  <c r="K74" i="15" s="1"/>
  <c r="U77" i="2"/>
  <c r="K75" i="15" s="1"/>
  <c r="U78" i="2"/>
  <c r="K76" i="15" s="1"/>
  <c r="U79" i="2"/>
  <c r="K77" i="15" s="1"/>
  <c r="U80" i="2"/>
  <c r="K78" i="15" s="1"/>
  <c r="U81" i="2"/>
  <c r="K79" i="15" s="1"/>
  <c r="U82" i="2"/>
  <c r="K80" i="15" s="1"/>
  <c r="U83" i="2"/>
  <c r="K81" i="15" s="1"/>
  <c r="U84" i="2"/>
  <c r="K82" i="15" s="1"/>
  <c r="U85" i="2"/>
  <c r="K83" i="15" s="1"/>
  <c r="U86" i="2"/>
  <c r="K84" i="15" s="1"/>
  <c r="U87" i="2"/>
  <c r="K85" i="15" s="1"/>
  <c r="U88" i="2"/>
  <c r="K86" i="15" s="1"/>
  <c r="U89" i="2"/>
  <c r="K87" i="15" s="1"/>
  <c r="U90" i="2"/>
  <c r="K88" i="15" s="1"/>
  <c r="U91" i="2"/>
  <c r="K89" i="15" s="1"/>
  <c r="U92" i="2"/>
  <c r="K90" i="15" s="1"/>
  <c r="U93" i="2"/>
  <c r="K91" i="15" s="1"/>
  <c r="U94" i="2"/>
  <c r="K92" i="15" s="1"/>
  <c r="U95" i="2"/>
  <c r="K93" i="15" s="1"/>
  <c r="U96" i="2"/>
  <c r="K94" i="15" s="1"/>
  <c r="U97" i="2"/>
  <c r="K95" i="15" s="1"/>
  <c r="U98" i="2"/>
  <c r="K96" i="15" s="1"/>
  <c r="U99" i="2"/>
  <c r="K97" i="15" s="1"/>
  <c r="U100" i="2"/>
  <c r="K98" i="15" s="1"/>
  <c r="U101" i="2"/>
  <c r="K99" i="15" s="1"/>
  <c r="U102" i="2"/>
  <c r="K100" i="15" s="1"/>
  <c r="U103" i="2"/>
  <c r="K101" i="15" s="1"/>
  <c r="U104" i="2"/>
  <c r="K102" i="15" s="1"/>
  <c r="U105" i="2"/>
  <c r="K103" i="15" s="1"/>
  <c r="U106" i="2"/>
  <c r="K104" i="15" s="1"/>
  <c r="U107" i="2"/>
  <c r="K105" i="15" s="1"/>
  <c r="U108" i="2"/>
  <c r="K106" i="15" s="1"/>
  <c r="U109" i="2"/>
  <c r="K107" i="15" s="1"/>
  <c r="U110" i="2"/>
  <c r="K108" i="15" s="1"/>
  <c r="U111" i="2"/>
  <c r="K109" i="15" s="1"/>
  <c r="U112" i="2"/>
  <c r="K110" i="15" s="1"/>
  <c r="U113" i="2"/>
  <c r="K111" i="15" s="1"/>
  <c r="U114" i="2"/>
  <c r="K112" i="15" s="1"/>
  <c r="U115" i="2"/>
  <c r="K113" i="15" s="1"/>
  <c r="U116" i="2"/>
  <c r="K114" i="15" s="1"/>
  <c r="U117" i="2"/>
  <c r="K115" i="15" s="1"/>
  <c r="U118" i="2"/>
  <c r="K116" i="15" s="1"/>
  <c r="U119" i="2"/>
  <c r="K117" i="15" s="1"/>
  <c r="U120" i="2"/>
  <c r="K118" i="15" s="1"/>
  <c r="U121" i="2"/>
  <c r="K119" i="15" s="1"/>
  <c r="U122" i="2"/>
  <c r="K120" i="15" s="1"/>
  <c r="U123" i="2"/>
  <c r="K121" i="15" s="1"/>
  <c r="U124" i="2"/>
  <c r="K122" i="15" s="1"/>
  <c r="U125" i="2"/>
  <c r="K123" i="15" s="1"/>
  <c r="U126" i="2"/>
  <c r="K124" i="15" s="1"/>
  <c r="U127" i="2"/>
  <c r="K125" i="15" s="1"/>
  <c r="U128" i="2"/>
  <c r="K126" i="15" s="1"/>
  <c r="U129" i="2"/>
  <c r="K127" i="15" s="1"/>
  <c r="U130" i="2"/>
  <c r="K128" i="15" s="1"/>
  <c r="U131" i="2"/>
  <c r="K129" i="15" s="1"/>
  <c r="U132" i="2"/>
  <c r="K130" i="15" s="1"/>
  <c r="U133" i="2"/>
  <c r="K131" i="15" s="1"/>
  <c r="U134" i="2"/>
  <c r="K132" i="15" s="1"/>
  <c r="U135" i="2"/>
  <c r="K133" i="15" s="1"/>
  <c r="U136" i="2"/>
  <c r="K134" i="15" s="1"/>
  <c r="U137" i="2"/>
  <c r="K135" i="15" s="1"/>
  <c r="U138" i="2"/>
  <c r="K136" i="15" s="1"/>
  <c r="U5" i="2"/>
  <c r="S6" i="2"/>
  <c r="J4" i="15" s="1"/>
  <c r="S7" i="2"/>
  <c r="J5" i="15" s="1"/>
  <c r="S8" i="2"/>
  <c r="J6" i="15" s="1"/>
  <c r="S9" i="2"/>
  <c r="J7" i="15" s="1"/>
  <c r="S10" i="2"/>
  <c r="J8" i="15" s="1"/>
  <c r="S11" i="2"/>
  <c r="J9" i="15" s="1"/>
  <c r="S12" i="2"/>
  <c r="J10" i="15" s="1"/>
  <c r="S13" i="2"/>
  <c r="J11" i="15" s="1"/>
  <c r="S14" i="2"/>
  <c r="J12" i="15" s="1"/>
  <c r="S15" i="2"/>
  <c r="J13" i="15" s="1"/>
  <c r="S16" i="2"/>
  <c r="J14" i="15" s="1"/>
  <c r="S17" i="2"/>
  <c r="J15" i="15" s="1"/>
  <c r="S18" i="2"/>
  <c r="J16" i="15" s="1"/>
  <c r="S19" i="2"/>
  <c r="J17" i="15" s="1"/>
  <c r="S20" i="2"/>
  <c r="J18" i="15" s="1"/>
  <c r="S21" i="2"/>
  <c r="J19" i="15" s="1"/>
  <c r="S22" i="2"/>
  <c r="J20" i="15" s="1"/>
  <c r="S23" i="2"/>
  <c r="J21" i="15" s="1"/>
  <c r="S24" i="2"/>
  <c r="J22" i="15" s="1"/>
  <c r="S25" i="2"/>
  <c r="J23" i="15" s="1"/>
  <c r="S26" i="2"/>
  <c r="J24" i="15" s="1"/>
  <c r="S27" i="2"/>
  <c r="J25" i="15" s="1"/>
  <c r="S28" i="2"/>
  <c r="J26" i="15" s="1"/>
  <c r="S29" i="2"/>
  <c r="J27" i="15" s="1"/>
  <c r="S30" i="2"/>
  <c r="J28" i="15" s="1"/>
  <c r="S31" i="2"/>
  <c r="J29" i="15" s="1"/>
  <c r="S32" i="2"/>
  <c r="J30" i="15" s="1"/>
  <c r="S33" i="2"/>
  <c r="J31" i="15" s="1"/>
  <c r="S34" i="2"/>
  <c r="J32" i="15" s="1"/>
  <c r="S35" i="2"/>
  <c r="J33" i="15" s="1"/>
  <c r="S36" i="2"/>
  <c r="J34" i="15" s="1"/>
  <c r="S37" i="2"/>
  <c r="J35" i="15" s="1"/>
  <c r="S38" i="2"/>
  <c r="J36" i="15" s="1"/>
  <c r="S39" i="2"/>
  <c r="J37" i="15" s="1"/>
  <c r="S40" i="2"/>
  <c r="J38" i="15" s="1"/>
  <c r="S41" i="2"/>
  <c r="J39" i="15" s="1"/>
  <c r="S42" i="2"/>
  <c r="J40" i="15" s="1"/>
  <c r="S43" i="2"/>
  <c r="J41" i="15" s="1"/>
  <c r="S44" i="2"/>
  <c r="J42" i="15" s="1"/>
  <c r="S45" i="2"/>
  <c r="J43" i="15" s="1"/>
  <c r="S46" i="2"/>
  <c r="J44" i="15" s="1"/>
  <c r="S47" i="2"/>
  <c r="J45" i="15" s="1"/>
  <c r="S49" i="2"/>
  <c r="J47" i="15" s="1"/>
  <c r="S50" i="2"/>
  <c r="J48" i="15" s="1"/>
  <c r="S51" i="2"/>
  <c r="J49" i="15" s="1"/>
  <c r="S52" i="2"/>
  <c r="J50" i="15" s="1"/>
  <c r="S53" i="2"/>
  <c r="J51" i="15" s="1"/>
  <c r="S54" i="2"/>
  <c r="J52" i="15" s="1"/>
  <c r="S55" i="2"/>
  <c r="J53" i="15" s="1"/>
  <c r="S56" i="2"/>
  <c r="J54" i="15" s="1"/>
  <c r="S57" i="2"/>
  <c r="J55" i="15" s="1"/>
  <c r="S58" i="2"/>
  <c r="J56" i="15" s="1"/>
  <c r="S59" i="2"/>
  <c r="J57" i="15" s="1"/>
  <c r="S60" i="2"/>
  <c r="J58" i="15" s="1"/>
  <c r="S61" i="2"/>
  <c r="J59" i="15" s="1"/>
  <c r="S62" i="2"/>
  <c r="J60" i="15" s="1"/>
  <c r="S63" i="2"/>
  <c r="J61" i="15" s="1"/>
  <c r="S64" i="2"/>
  <c r="J62" i="15" s="1"/>
  <c r="S65" i="2"/>
  <c r="J63" i="15" s="1"/>
  <c r="S66" i="2"/>
  <c r="J64" i="15" s="1"/>
  <c r="S67" i="2"/>
  <c r="J65" i="15" s="1"/>
  <c r="S68" i="2"/>
  <c r="J66" i="15" s="1"/>
  <c r="S69" i="2"/>
  <c r="J67" i="15" s="1"/>
  <c r="S70" i="2"/>
  <c r="J68" i="15" s="1"/>
  <c r="S71" i="2"/>
  <c r="J69" i="15" s="1"/>
  <c r="S72" i="2"/>
  <c r="J70" i="15" s="1"/>
  <c r="S73" i="2"/>
  <c r="J71" i="15" s="1"/>
  <c r="S74" i="2"/>
  <c r="J72" i="15" s="1"/>
  <c r="S75" i="2"/>
  <c r="J73" i="15" s="1"/>
  <c r="S76" i="2"/>
  <c r="J74" i="15" s="1"/>
  <c r="S77" i="2"/>
  <c r="J75" i="15" s="1"/>
  <c r="S78" i="2"/>
  <c r="J76" i="15" s="1"/>
  <c r="S79" i="2"/>
  <c r="J77" i="15" s="1"/>
  <c r="S80" i="2"/>
  <c r="J78" i="15" s="1"/>
  <c r="S81" i="2"/>
  <c r="J79" i="15" s="1"/>
  <c r="S82" i="2"/>
  <c r="J80" i="15" s="1"/>
  <c r="S83" i="2"/>
  <c r="J81" i="15" s="1"/>
  <c r="S84" i="2"/>
  <c r="J82" i="15" s="1"/>
  <c r="S85" i="2"/>
  <c r="J83" i="15" s="1"/>
  <c r="S86" i="2"/>
  <c r="J84" i="15" s="1"/>
  <c r="S87" i="2"/>
  <c r="J85" i="15" s="1"/>
  <c r="S88" i="2"/>
  <c r="J86" i="15" s="1"/>
  <c r="S89" i="2"/>
  <c r="J87" i="15" s="1"/>
  <c r="S90" i="2"/>
  <c r="J88" i="15" s="1"/>
  <c r="S91" i="2"/>
  <c r="J89" i="15" s="1"/>
  <c r="S92" i="2"/>
  <c r="J90" i="15" s="1"/>
  <c r="S93" i="2"/>
  <c r="J91" i="15" s="1"/>
  <c r="S94" i="2"/>
  <c r="J92" i="15" s="1"/>
  <c r="S95" i="2"/>
  <c r="J93" i="15" s="1"/>
  <c r="S96" i="2"/>
  <c r="J94" i="15" s="1"/>
  <c r="S97" i="2"/>
  <c r="J95" i="15" s="1"/>
  <c r="S98" i="2"/>
  <c r="J96" i="15" s="1"/>
  <c r="S99" i="2"/>
  <c r="J97" i="15" s="1"/>
  <c r="S100" i="2"/>
  <c r="J98" i="15" s="1"/>
  <c r="S101" i="2"/>
  <c r="J99" i="15" s="1"/>
  <c r="S102" i="2"/>
  <c r="J100" i="15" s="1"/>
  <c r="S103" i="2"/>
  <c r="J101" i="15" s="1"/>
  <c r="S104" i="2"/>
  <c r="J102" i="15" s="1"/>
  <c r="S105" i="2"/>
  <c r="J103" i="15" s="1"/>
  <c r="S106" i="2"/>
  <c r="J104" i="15" s="1"/>
  <c r="S107" i="2"/>
  <c r="J105" i="15" s="1"/>
  <c r="S108" i="2"/>
  <c r="J106" i="15" s="1"/>
  <c r="S109" i="2"/>
  <c r="J107" i="15" s="1"/>
  <c r="S110" i="2"/>
  <c r="J108" i="15" s="1"/>
  <c r="S111" i="2"/>
  <c r="J109" i="15" s="1"/>
  <c r="S112" i="2"/>
  <c r="J110" i="15" s="1"/>
  <c r="S113" i="2"/>
  <c r="J111" i="15" s="1"/>
  <c r="S114" i="2"/>
  <c r="J112" i="15" s="1"/>
  <c r="S115" i="2"/>
  <c r="J113" i="15" s="1"/>
  <c r="S116" i="2"/>
  <c r="J114" i="15" s="1"/>
  <c r="S117" i="2"/>
  <c r="J115" i="15" s="1"/>
  <c r="S118" i="2"/>
  <c r="J116" i="15" s="1"/>
  <c r="S119" i="2"/>
  <c r="J117" i="15" s="1"/>
  <c r="S120" i="2"/>
  <c r="J118" i="15" s="1"/>
  <c r="S121" i="2"/>
  <c r="J119" i="15" s="1"/>
  <c r="S122" i="2"/>
  <c r="J120" i="15" s="1"/>
  <c r="S123" i="2"/>
  <c r="J121" i="15" s="1"/>
  <c r="S124" i="2"/>
  <c r="J122" i="15" s="1"/>
  <c r="S125" i="2"/>
  <c r="J123" i="15" s="1"/>
  <c r="S126" i="2"/>
  <c r="J124" i="15" s="1"/>
  <c r="S127" i="2"/>
  <c r="J125" i="15" s="1"/>
  <c r="S128" i="2"/>
  <c r="J126" i="15" s="1"/>
  <c r="S129" i="2"/>
  <c r="J127" i="15" s="1"/>
  <c r="S130" i="2"/>
  <c r="J128" i="15" s="1"/>
  <c r="S131" i="2"/>
  <c r="J129" i="15" s="1"/>
  <c r="S132" i="2"/>
  <c r="J130" i="15" s="1"/>
  <c r="S133" i="2"/>
  <c r="J131" i="15" s="1"/>
  <c r="S134" i="2"/>
  <c r="J132" i="15" s="1"/>
  <c r="S135" i="2"/>
  <c r="J133" i="15" s="1"/>
  <c r="S136" i="2"/>
  <c r="J134" i="15" s="1"/>
  <c r="S137" i="2"/>
  <c r="J135" i="15" s="1"/>
  <c r="S138" i="2"/>
  <c r="J136" i="15" s="1"/>
  <c r="S5" i="2"/>
  <c r="Q6" i="2"/>
  <c r="I4" i="15" s="1"/>
  <c r="Q7" i="2"/>
  <c r="I5" i="15" s="1"/>
  <c r="Q8" i="2"/>
  <c r="I6" i="15" s="1"/>
  <c r="Q9" i="2"/>
  <c r="I7" i="15" s="1"/>
  <c r="Q10" i="2"/>
  <c r="I8" i="15" s="1"/>
  <c r="Q11" i="2"/>
  <c r="I9" i="15" s="1"/>
  <c r="Q12" i="2"/>
  <c r="I10" i="15" s="1"/>
  <c r="Q13" i="2"/>
  <c r="I11" i="15" s="1"/>
  <c r="Q14" i="2"/>
  <c r="I12" i="15" s="1"/>
  <c r="Q15" i="2"/>
  <c r="I13" i="15" s="1"/>
  <c r="Q16" i="2"/>
  <c r="I14" i="15" s="1"/>
  <c r="Q17" i="2"/>
  <c r="I15" i="15" s="1"/>
  <c r="Q18" i="2"/>
  <c r="I16" i="15" s="1"/>
  <c r="Q19" i="2"/>
  <c r="I17" i="15" s="1"/>
  <c r="Q20" i="2"/>
  <c r="I18" i="15" s="1"/>
  <c r="Q21" i="2"/>
  <c r="I19" i="15" s="1"/>
  <c r="Q22" i="2"/>
  <c r="I20" i="15" s="1"/>
  <c r="Q23" i="2"/>
  <c r="I21" i="15" s="1"/>
  <c r="Q24" i="2"/>
  <c r="I22" i="15" s="1"/>
  <c r="Q25" i="2"/>
  <c r="I23" i="15" s="1"/>
  <c r="Q26" i="2"/>
  <c r="I24" i="15" s="1"/>
  <c r="Q27" i="2"/>
  <c r="I25" i="15" s="1"/>
  <c r="Q28" i="2"/>
  <c r="I26" i="15" s="1"/>
  <c r="Q29" i="2"/>
  <c r="I27" i="15" s="1"/>
  <c r="Q30" i="2"/>
  <c r="I28" i="15" s="1"/>
  <c r="Q31" i="2"/>
  <c r="I29" i="15" s="1"/>
  <c r="Q32" i="2"/>
  <c r="I30" i="15" s="1"/>
  <c r="Q33" i="2"/>
  <c r="I31" i="15" s="1"/>
  <c r="Q34" i="2"/>
  <c r="I32" i="15" s="1"/>
  <c r="Q35" i="2"/>
  <c r="I33" i="15" s="1"/>
  <c r="Q36" i="2"/>
  <c r="I34" i="15" s="1"/>
  <c r="Q37" i="2"/>
  <c r="I35" i="15" s="1"/>
  <c r="Q38" i="2"/>
  <c r="I36" i="15" s="1"/>
  <c r="Q39" i="2"/>
  <c r="I37" i="15" s="1"/>
  <c r="Q40" i="2"/>
  <c r="I38" i="15" s="1"/>
  <c r="Q41" i="2"/>
  <c r="I39" i="15" s="1"/>
  <c r="Q42" i="2"/>
  <c r="I40" i="15" s="1"/>
  <c r="Q43" i="2"/>
  <c r="I41" i="15" s="1"/>
  <c r="Q44" i="2"/>
  <c r="I42" i="15" s="1"/>
  <c r="Q45" i="2"/>
  <c r="I43" i="15" s="1"/>
  <c r="Q46" i="2"/>
  <c r="I44" i="15" s="1"/>
  <c r="Q47" i="2"/>
  <c r="I45" i="15" s="1"/>
  <c r="Q49" i="2"/>
  <c r="I47" i="15" s="1"/>
  <c r="Q50" i="2"/>
  <c r="I48" i="15" s="1"/>
  <c r="Q51" i="2"/>
  <c r="I49" i="15" s="1"/>
  <c r="Q52" i="2"/>
  <c r="I50" i="15" s="1"/>
  <c r="Q53" i="2"/>
  <c r="I51" i="15" s="1"/>
  <c r="Q54" i="2"/>
  <c r="I52" i="15" s="1"/>
  <c r="Q55" i="2"/>
  <c r="I53" i="15" s="1"/>
  <c r="Q56" i="2"/>
  <c r="I54" i="15" s="1"/>
  <c r="Q57" i="2"/>
  <c r="I55" i="15" s="1"/>
  <c r="Q58" i="2"/>
  <c r="I56" i="15" s="1"/>
  <c r="Q59" i="2"/>
  <c r="I57" i="15" s="1"/>
  <c r="Q60" i="2"/>
  <c r="I58" i="15" s="1"/>
  <c r="Q61" i="2"/>
  <c r="I59" i="15" s="1"/>
  <c r="Q62" i="2"/>
  <c r="I60" i="15" s="1"/>
  <c r="Q63" i="2"/>
  <c r="I61" i="15" s="1"/>
  <c r="Q64" i="2"/>
  <c r="I62" i="15" s="1"/>
  <c r="Q65" i="2"/>
  <c r="I63" i="15" s="1"/>
  <c r="Q66" i="2"/>
  <c r="I64" i="15" s="1"/>
  <c r="Q67" i="2"/>
  <c r="I65" i="15" s="1"/>
  <c r="Q68" i="2"/>
  <c r="I66" i="15" s="1"/>
  <c r="Q69" i="2"/>
  <c r="I67" i="15" s="1"/>
  <c r="Q70" i="2"/>
  <c r="I68" i="15" s="1"/>
  <c r="Q71" i="2"/>
  <c r="I69" i="15" s="1"/>
  <c r="Q72" i="2"/>
  <c r="I70" i="15" s="1"/>
  <c r="Q73" i="2"/>
  <c r="I71" i="15" s="1"/>
  <c r="Q74" i="2"/>
  <c r="I72" i="15" s="1"/>
  <c r="Q75" i="2"/>
  <c r="I73" i="15" s="1"/>
  <c r="Q76" i="2"/>
  <c r="I74" i="15" s="1"/>
  <c r="Q77" i="2"/>
  <c r="I75" i="15" s="1"/>
  <c r="Q78" i="2"/>
  <c r="I76" i="15" s="1"/>
  <c r="Q79" i="2"/>
  <c r="I77" i="15" s="1"/>
  <c r="Q80" i="2"/>
  <c r="I78" i="15" s="1"/>
  <c r="Q81" i="2"/>
  <c r="I79" i="15" s="1"/>
  <c r="Q82" i="2"/>
  <c r="I80" i="15" s="1"/>
  <c r="Q83" i="2"/>
  <c r="I81" i="15" s="1"/>
  <c r="Q84" i="2"/>
  <c r="I82" i="15" s="1"/>
  <c r="Q85" i="2"/>
  <c r="I83" i="15" s="1"/>
  <c r="Q86" i="2"/>
  <c r="I84" i="15" s="1"/>
  <c r="Q87" i="2"/>
  <c r="I85" i="15" s="1"/>
  <c r="Q88" i="2"/>
  <c r="I86" i="15" s="1"/>
  <c r="Q89" i="2"/>
  <c r="I87" i="15" s="1"/>
  <c r="Q90" i="2"/>
  <c r="I88" i="15" s="1"/>
  <c r="Q91" i="2"/>
  <c r="I89" i="15" s="1"/>
  <c r="Q92" i="2"/>
  <c r="I90" i="15" s="1"/>
  <c r="Q93" i="2"/>
  <c r="I91" i="15" s="1"/>
  <c r="Q94" i="2"/>
  <c r="I92" i="15" s="1"/>
  <c r="Q95" i="2"/>
  <c r="I93" i="15" s="1"/>
  <c r="Q96" i="2"/>
  <c r="I94" i="15" s="1"/>
  <c r="Q97" i="2"/>
  <c r="I95" i="15" s="1"/>
  <c r="Q98" i="2"/>
  <c r="I96" i="15" s="1"/>
  <c r="Q99" i="2"/>
  <c r="I97" i="15" s="1"/>
  <c r="Q100" i="2"/>
  <c r="I98" i="15" s="1"/>
  <c r="Q101" i="2"/>
  <c r="I99" i="15" s="1"/>
  <c r="Q102" i="2"/>
  <c r="I100" i="15" s="1"/>
  <c r="Q103" i="2"/>
  <c r="I101" i="15" s="1"/>
  <c r="Q104" i="2"/>
  <c r="I102" i="15" s="1"/>
  <c r="Q105" i="2"/>
  <c r="I103" i="15" s="1"/>
  <c r="Q106" i="2"/>
  <c r="I104" i="15" s="1"/>
  <c r="Q107" i="2"/>
  <c r="I105" i="15" s="1"/>
  <c r="Q108" i="2"/>
  <c r="I106" i="15" s="1"/>
  <c r="Q109" i="2"/>
  <c r="I107" i="15" s="1"/>
  <c r="Q110" i="2"/>
  <c r="I108" i="15" s="1"/>
  <c r="Q111" i="2"/>
  <c r="I109" i="15" s="1"/>
  <c r="Q112" i="2"/>
  <c r="I110" i="15" s="1"/>
  <c r="Q113" i="2"/>
  <c r="I111" i="15" s="1"/>
  <c r="Q114" i="2"/>
  <c r="I112" i="15" s="1"/>
  <c r="Q115" i="2"/>
  <c r="I113" i="15" s="1"/>
  <c r="Q116" i="2"/>
  <c r="I114" i="15" s="1"/>
  <c r="Q117" i="2"/>
  <c r="I115" i="15" s="1"/>
  <c r="Q118" i="2"/>
  <c r="I116" i="15" s="1"/>
  <c r="Q119" i="2"/>
  <c r="I117" i="15" s="1"/>
  <c r="Q120" i="2"/>
  <c r="I118" i="15" s="1"/>
  <c r="Q121" i="2"/>
  <c r="I119" i="15" s="1"/>
  <c r="Q122" i="2"/>
  <c r="I120" i="15" s="1"/>
  <c r="Q123" i="2"/>
  <c r="I121" i="15" s="1"/>
  <c r="Q124" i="2"/>
  <c r="I122" i="15" s="1"/>
  <c r="Q125" i="2"/>
  <c r="I123" i="15" s="1"/>
  <c r="Q126" i="2"/>
  <c r="I124" i="15" s="1"/>
  <c r="Q127" i="2"/>
  <c r="I125" i="15" s="1"/>
  <c r="Q128" i="2"/>
  <c r="I126" i="15" s="1"/>
  <c r="Q129" i="2"/>
  <c r="I127" i="15" s="1"/>
  <c r="Q130" i="2"/>
  <c r="I128" i="15" s="1"/>
  <c r="Q131" i="2"/>
  <c r="I129" i="15" s="1"/>
  <c r="Q132" i="2"/>
  <c r="I130" i="15" s="1"/>
  <c r="Q133" i="2"/>
  <c r="I131" i="15" s="1"/>
  <c r="Q134" i="2"/>
  <c r="I132" i="15" s="1"/>
  <c r="Q135" i="2"/>
  <c r="I133" i="15" s="1"/>
  <c r="Q136" i="2"/>
  <c r="I134" i="15" s="1"/>
  <c r="Q137" i="2"/>
  <c r="I135" i="15" s="1"/>
  <c r="Q138" i="2"/>
  <c r="I136" i="15" s="1"/>
  <c r="Q5" i="2"/>
  <c r="O6" i="2"/>
  <c r="H4" i="15" s="1"/>
  <c r="O7" i="2"/>
  <c r="H5" i="15" s="1"/>
  <c r="O8" i="2"/>
  <c r="H6" i="15" s="1"/>
  <c r="O9" i="2"/>
  <c r="H7" i="15" s="1"/>
  <c r="O10" i="2"/>
  <c r="H8" i="15" s="1"/>
  <c r="O11" i="2"/>
  <c r="H9" i="15" s="1"/>
  <c r="O12" i="2"/>
  <c r="H10" i="15" s="1"/>
  <c r="O13" i="2"/>
  <c r="H11" i="15" s="1"/>
  <c r="O14" i="2"/>
  <c r="H12" i="15" s="1"/>
  <c r="O15" i="2"/>
  <c r="H13" i="15" s="1"/>
  <c r="O16" i="2"/>
  <c r="H14" i="15" s="1"/>
  <c r="O17" i="2"/>
  <c r="H15" i="15" s="1"/>
  <c r="O18" i="2"/>
  <c r="H16" i="15" s="1"/>
  <c r="O19" i="2"/>
  <c r="H17" i="15" s="1"/>
  <c r="O20" i="2"/>
  <c r="H18" i="15" s="1"/>
  <c r="O21" i="2"/>
  <c r="H19" i="15" s="1"/>
  <c r="O22" i="2"/>
  <c r="H20" i="15" s="1"/>
  <c r="O23" i="2"/>
  <c r="H21" i="15" s="1"/>
  <c r="O24" i="2"/>
  <c r="H22" i="15" s="1"/>
  <c r="O25" i="2"/>
  <c r="H23" i="15" s="1"/>
  <c r="O26" i="2"/>
  <c r="H24" i="15" s="1"/>
  <c r="O27" i="2"/>
  <c r="H25" i="15" s="1"/>
  <c r="O28" i="2"/>
  <c r="H26" i="15" s="1"/>
  <c r="O29" i="2"/>
  <c r="H27" i="15" s="1"/>
  <c r="O30" i="2"/>
  <c r="H28" i="15" s="1"/>
  <c r="O31" i="2"/>
  <c r="H29" i="15" s="1"/>
  <c r="O32" i="2"/>
  <c r="H30" i="15" s="1"/>
  <c r="O33" i="2"/>
  <c r="H31" i="15" s="1"/>
  <c r="O34" i="2"/>
  <c r="H32" i="15" s="1"/>
  <c r="O35" i="2"/>
  <c r="H33" i="15" s="1"/>
  <c r="O36" i="2"/>
  <c r="H34" i="15" s="1"/>
  <c r="O37" i="2"/>
  <c r="H35" i="15" s="1"/>
  <c r="O38" i="2"/>
  <c r="H36" i="15" s="1"/>
  <c r="O39" i="2"/>
  <c r="H37" i="15" s="1"/>
  <c r="O40" i="2"/>
  <c r="H38" i="15" s="1"/>
  <c r="O41" i="2"/>
  <c r="H39" i="15" s="1"/>
  <c r="O42" i="2"/>
  <c r="H40" i="15" s="1"/>
  <c r="O43" i="2"/>
  <c r="H41" i="15" s="1"/>
  <c r="O44" i="2"/>
  <c r="H42" i="15" s="1"/>
  <c r="O45" i="2"/>
  <c r="H43" i="15" s="1"/>
  <c r="O46" i="2"/>
  <c r="H44" i="15" s="1"/>
  <c r="O47" i="2"/>
  <c r="H45" i="15" s="1"/>
  <c r="O49" i="2"/>
  <c r="H47" i="15" s="1"/>
  <c r="O50" i="2"/>
  <c r="H48" i="15" s="1"/>
  <c r="O51" i="2"/>
  <c r="H49" i="15" s="1"/>
  <c r="O52" i="2"/>
  <c r="H50" i="15" s="1"/>
  <c r="O53" i="2"/>
  <c r="H51" i="15" s="1"/>
  <c r="O54" i="2"/>
  <c r="H52" i="15" s="1"/>
  <c r="O55" i="2"/>
  <c r="H53" i="15" s="1"/>
  <c r="O56" i="2"/>
  <c r="H54" i="15" s="1"/>
  <c r="O57" i="2"/>
  <c r="H55" i="15" s="1"/>
  <c r="O58" i="2"/>
  <c r="H56" i="15" s="1"/>
  <c r="O59" i="2"/>
  <c r="H57" i="15" s="1"/>
  <c r="O60" i="2"/>
  <c r="H58" i="15" s="1"/>
  <c r="O61" i="2"/>
  <c r="H59" i="15" s="1"/>
  <c r="O62" i="2"/>
  <c r="H60" i="15" s="1"/>
  <c r="O63" i="2"/>
  <c r="H61" i="15" s="1"/>
  <c r="O64" i="2"/>
  <c r="H62" i="15" s="1"/>
  <c r="O65" i="2"/>
  <c r="H63" i="15" s="1"/>
  <c r="O66" i="2"/>
  <c r="H64" i="15" s="1"/>
  <c r="O67" i="2"/>
  <c r="H65" i="15" s="1"/>
  <c r="O68" i="2"/>
  <c r="H66" i="15" s="1"/>
  <c r="O69" i="2"/>
  <c r="H67" i="15" s="1"/>
  <c r="O70" i="2"/>
  <c r="H68" i="15" s="1"/>
  <c r="O71" i="2"/>
  <c r="H69" i="15" s="1"/>
  <c r="O72" i="2"/>
  <c r="H70" i="15" s="1"/>
  <c r="O73" i="2"/>
  <c r="H71" i="15" s="1"/>
  <c r="O74" i="2"/>
  <c r="H72" i="15" s="1"/>
  <c r="O75" i="2"/>
  <c r="H73" i="15" s="1"/>
  <c r="O76" i="2"/>
  <c r="H74" i="15" s="1"/>
  <c r="O77" i="2"/>
  <c r="H75" i="15" s="1"/>
  <c r="O78" i="2"/>
  <c r="H76" i="15" s="1"/>
  <c r="O79" i="2"/>
  <c r="H77" i="15" s="1"/>
  <c r="O80" i="2"/>
  <c r="H78" i="15" s="1"/>
  <c r="O81" i="2"/>
  <c r="H79" i="15" s="1"/>
  <c r="O82" i="2"/>
  <c r="H80" i="15" s="1"/>
  <c r="O83" i="2"/>
  <c r="H81" i="15" s="1"/>
  <c r="O84" i="2"/>
  <c r="H82" i="15" s="1"/>
  <c r="O85" i="2"/>
  <c r="H83" i="15" s="1"/>
  <c r="O86" i="2"/>
  <c r="H84" i="15" s="1"/>
  <c r="O87" i="2"/>
  <c r="H85" i="15" s="1"/>
  <c r="O88" i="2"/>
  <c r="H86" i="15" s="1"/>
  <c r="O89" i="2"/>
  <c r="H87" i="15" s="1"/>
  <c r="O90" i="2"/>
  <c r="H88" i="15" s="1"/>
  <c r="O91" i="2"/>
  <c r="H89" i="15" s="1"/>
  <c r="O92" i="2"/>
  <c r="H90" i="15" s="1"/>
  <c r="O93" i="2"/>
  <c r="H91" i="15" s="1"/>
  <c r="O94" i="2"/>
  <c r="H92" i="15" s="1"/>
  <c r="O95" i="2"/>
  <c r="H93" i="15" s="1"/>
  <c r="O96" i="2"/>
  <c r="H94" i="15" s="1"/>
  <c r="O97" i="2"/>
  <c r="H95" i="15" s="1"/>
  <c r="O98" i="2"/>
  <c r="H96" i="15" s="1"/>
  <c r="O99" i="2"/>
  <c r="H97" i="15" s="1"/>
  <c r="O100" i="2"/>
  <c r="H98" i="15" s="1"/>
  <c r="O101" i="2"/>
  <c r="H99" i="15" s="1"/>
  <c r="O102" i="2"/>
  <c r="H100" i="15" s="1"/>
  <c r="O103" i="2"/>
  <c r="H101" i="15" s="1"/>
  <c r="O104" i="2"/>
  <c r="H102" i="15" s="1"/>
  <c r="O105" i="2"/>
  <c r="H103" i="15" s="1"/>
  <c r="O106" i="2"/>
  <c r="H104" i="15" s="1"/>
  <c r="O107" i="2"/>
  <c r="H105" i="15" s="1"/>
  <c r="O108" i="2"/>
  <c r="H106" i="15" s="1"/>
  <c r="O109" i="2"/>
  <c r="H107" i="15" s="1"/>
  <c r="O110" i="2"/>
  <c r="H108" i="15" s="1"/>
  <c r="O111" i="2"/>
  <c r="H109" i="15" s="1"/>
  <c r="O112" i="2"/>
  <c r="H110" i="15" s="1"/>
  <c r="O113" i="2"/>
  <c r="H111" i="15" s="1"/>
  <c r="O114" i="2"/>
  <c r="H112" i="15" s="1"/>
  <c r="O115" i="2"/>
  <c r="H113" i="15" s="1"/>
  <c r="O116" i="2"/>
  <c r="H114" i="15" s="1"/>
  <c r="O117" i="2"/>
  <c r="H115" i="15" s="1"/>
  <c r="O118" i="2"/>
  <c r="H116" i="15" s="1"/>
  <c r="O119" i="2"/>
  <c r="H117" i="15" s="1"/>
  <c r="O120" i="2"/>
  <c r="H118" i="15" s="1"/>
  <c r="O121" i="2"/>
  <c r="H119" i="15" s="1"/>
  <c r="O122" i="2"/>
  <c r="H120" i="15" s="1"/>
  <c r="O123" i="2"/>
  <c r="H121" i="15" s="1"/>
  <c r="O124" i="2"/>
  <c r="H122" i="15" s="1"/>
  <c r="O125" i="2"/>
  <c r="H123" i="15" s="1"/>
  <c r="O126" i="2"/>
  <c r="H124" i="15" s="1"/>
  <c r="O127" i="2"/>
  <c r="H125" i="15" s="1"/>
  <c r="O128" i="2"/>
  <c r="H126" i="15" s="1"/>
  <c r="O129" i="2"/>
  <c r="H127" i="15" s="1"/>
  <c r="O130" i="2"/>
  <c r="H128" i="15" s="1"/>
  <c r="O131" i="2"/>
  <c r="H129" i="15" s="1"/>
  <c r="O132" i="2"/>
  <c r="H130" i="15" s="1"/>
  <c r="O133" i="2"/>
  <c r="H131" i="15" s="1"/>
  <c r="O134" i="2"/>
  <c r="H132" i="15" s="1"/>
  <c r="O135" i="2"/>
  <c r="H133" i="15" s="1"/>
  <c r="O136" i="2"/>
  <c r="H134" i="15" s="1"/>
  <c r="O137" i="2"/>
  <c r="H135" i="15" s="1"/>
  <c r="O138" i="2"/>
  <c r="H136" i="15" s="1"/>
  <c r="O5" i="2"/>
  <c r="M6" i="2"/>
  <c r="G4" i="15" s="1"/>
  <c r="M7" i="2"/>
  <c r="G5" i="15" s="1"/>
  <c r="M8" i="2"/>
  <c r="G6" i="15" s="1"/>
  <c r="M9" i="2"/>
  <c r="G7" i="15" s="1"/>
  <c r="M10" i="2"/>
  <c r="G8" i="15" s="1"/>
  <c r="M11" i="2"/>
  <c r="G9" i="15" s="1"/>
  <c r="M12" i="2"/>
  <c r="G10" i="15" s="1"/>
  <c r="M13" i="2"/>
  <c r="G11" i="15" s="1"/>
  <c r="M14" i="2"/>
  <c r="G12" i="15" s="1"/>
  <c r="M15" i="2"/>
  <c r="G13" i="15" s="1"/>
  <c r="M16" i="2"/>
  <c r="G14" i="15" s="1"/>
  <c r="M17" i="2"/>
  <c r="G15" i="15" s="1"/>
  <c r="M18" i="2"/>
  <c r="G16" i="15" s="1"/>
  <c r="M19" i="2"/>
  <c r="G17" i="15" s="1"/>
  <c r="M20" i="2"/>
  <c r="G18" i="15" s="1"/>
  <c r="M21" i="2"/>
  <c r="G19" i="15" s="1"/>
  <c r="M22" i="2"/>
  <c r="G20" i="15" s="1"/>
  <c r="M23" i="2"/>
  <c r="G21" i="15" s="1"/>
  <c r="M24" i="2"/>
  <c r="G22" i="15" s="1"/>
  <c r="M25" i="2"/>
  <c r="G23" i="15" s="1"/>
  <c r="M26" i="2"/>
  <c r="G24" i="15" s="1"/>
  <c r="M27" i="2"/>
  <c r="G25" i="15" s="1"/>
  <c r="M28" i="2"/>
  <c r="G26" i="15" s="1"/>
  <c r="M29" i="2"/>
  <c r="G27" i="15" s="1"/>
  <c r="M30" i="2"/>
  <c r="G28" i="15" s="1"/>
  <c r="M31" i="2"/>
  <c r="G29" i="15" s="1"/>
  <c r="M32" i="2"/>
  <c r="G30" i="15" s="1"/>
  <c r="M33" i="2"/>
  <c r="G31" i="15" s="1"/>
  <c r="M34" i="2"/>
  <c r="G32" i="15" s="1"/>
  <c r="M35" i="2"/>
  <c r="G33" i="15" s="1"/>
  <c r="M36" i="2"/>
  <c r="G34" i="15" s="1"/>
  <c r="M37" i="2"/>
  <c r="G35" i="15" s="1"/>
  <c r="M38" i="2"/>
  <c r="G36" i="15" s="1"/>
  <c r="M39" i="2"/>
  <c r="G37" i="15" s="1"/>
  <c r="M40" i="2"/>
  <c r="G38" i="15" s="1"/>
  <c r="M41" i="2"/>
  <c r="G39" i="15" s="1"/>
  <c r="M42" i="2"/>
  <c r="G40" i="15" s="1"/>
  <c r="M43" i="2"/>
  <c r="G41" i="15" s="1"/>
  <c r="M44" i="2"/>
  <c r="G42" i="15" s="1"/>
  <c r="M45" i="2"/>
  <c r="G43" i="15" s="1"/>
  <c r="M46" i="2"/>
  <c r="G44" i="15" s="1"/>
  <c r="M47" i="2"/>
  <c r="G45" i="15" s="1"/>
  <c r="M49" i="2"/>
  <c r="G47" i="15" s="1"/>
  <c r="M50" i="2"/>
  <c r="G48" i="15" s="1"/>
  <c r="M51" i="2"/>
  <c r="G49" i="15" s="1"/>
  <c r="M52" i="2"/>
  <c r="G50" i="15" s="1"/>
  <c r="M53" i="2"/>
  <c r="G51" i="15" s="1"/>
  <c r="M54" i="2"/>
  <c r="G52" i="15" s="1"/>
  <c r="M55" i="2"/>
  <c r="G53" i="15" s="1"/>
  <c r="M56" i="2"/>
  <c r="G54" i="15" s="1"/>
  <c r="M57" i="2"/>
  <c r="G55" i="15" s="1"/>
  <c r="M58" i="2"/>
  <c r="G56" i="15" s="1"/>
  <c r="M59" i="2"/>
  <c r="G57" i="15" s="1"/>
  <c r="M60" i="2"/>
  <c r="G58" i="15" s="1"/>
  <c r="M61" i="2"/>
  <c r="G59" i="15" s="1"/>
  <c r="M62" i="2"/>
  <c r="G60" i="15" s="1"/>
  <c r="M63" i="2"/>
  <c r="G61" i="15" s="1"/>
  <c r="M64" i="2"/>
  <c r="G62" i="15" s="1"/>
  <c r="M65" i="2"/>
  <c r="G63" i="15" s="1"/>
  <c r="M66" i="2"/>
  <c r="G64" i="15" s="1"/>
  <c r="M67" i="2"/>
  <c r="G65" i="15" s="1"/>
  <c r="M68" i="2"/>
  <c r="G66" i="15" s="1"/>
  <c r="M69" i="2"/>
  <c r="G67" i="15" s="1"/>
  <c r="M70" i="2"/>
  <c r="G68" i="15" s="1"/>
  <c r="M71" i="2"/>
  <c r="G69" i="15" s="1"/>
  <c r="M72" i="2"/>
  <c r="G70" i="15" s="1"/>
  <c r="M73" i="2"/>
  <c r="G71" i="15" s="1"/>
  <c r="M74" i="2"/>
  <c r="G72" i="15" s="1"/>
  <c r="M75" i="2"/>
  <c r="G73" i="15" s="1"/>
  <c r="M76" i="2"/>
  <c r="G74" i="15" s="1"/>
  <c r="M77" i="2"/>
  <c r="G75" i="15" s="1"/>
  <c r="M78" i="2"/>
  <c r="G76" i="15" s="1"/>
  <c r="M79" i="2"/>
  <c r="G77" i="15" s="1"/>
  <c r="M80" i="2"/>
  <c r="G78" i="15" s="1"/>
  <c r="M81" i="2"/>
  <c r="G79" i="15" s="1"/>
  <c r="M82" i="2"/>
  <c r="G80" i="15" s="1"/>
  <c r="M83" i="2"/>
  <c r="G81" i="15" s="1"/>
  <c r="M84" i="2"/>
  <c r="G82" i="15" s="1"/>
  <c r="M85" i="2"/>
  <c r="G83" i="15" s="1"/>
  <c r="M86" i="2"/>
  <c r="G84" i="15" s="1"/>
  <c r="M87" i="2"/>
  <c r="G85" i="15" s="1"/>
  <c r="M88" i="2"/>
  <c r="G86" i="15" s="1"/>
  <c r="M89" i="2"/>
  <c r="G87" i="15" s="1"/>
  <c r="M90" i="2"/>
  <c r="G88" i="15" s="1"/>
  <c r="M91" i="2"/>
  <c r="G89" i="15" s="1"/>
  <c r="M92" i="2"/>
  <c r="G90" i="15" s="1"/>
  <c r="M93" i="2"/>
  <c r="G91" i="15" s="1"/>
  <c r="M94" i="2"/>
  <c r="G92" i="15" s="1"/>
  <c r="M95" i="2"/>
  <c r="G93" i="15" s="1"/>
  <c r="M96" i="2"/>
  <c r="G94" i="15" s="1"/>
  <c r="M97" i="2"/>
  <c r="G95" i="15" s="1"/>
  <c r="M98" i="2"/>
  <c r="G96" i="15" s="1"/>
  <c r="M99" i="2"/>
  <c r="G97" i="15" s="1"/>
  <c r="M100" i="2"/>
  <c r="G98" i="15" s="1"/>
  <c r="M101" i="2"/>
  <c r="G99" i="15" s="1"/>
  <c r="M102" i="2"/>
  <c r="G100" i="15" s="1"/>
  <c r="M103" i="2"/>
  <c r="G101" i="15" s="1"/>
  <c r="M104" i="2"/>
  <c r="G102" i="15" s="1"/>
  <c r="M105" i="2"/>
  <c r="G103" i="15" s="1"/>
  <c r="M106" i="2"/>
  <c r="G104" i="15" s="1"/>
  <c r="M107" i="2"/>
  <c r="G105" i="15" s="1"/>
  <c r="M108" i="2"/>
  <c r="G106" i="15" s="1"/>
  <c r="M109" i="2"/>
  <c r="G107" i="15" s="1"/>
  <c r="M110" i="2"/>
  <c r="G108" i="15" s="1"/>
  <c r="M111" i="2"/>
  <c r="G109" i="15" s="1"/>
  <c r="M112" i="2"/>
  <c r="G110" i="15" s="1"/>
  <c r="M113" i="2"/>
  <c r="G111" i="15" s="1"/>
  <c r="M114" i="2"/>
  <c r="G112" i="15" s="1"/>
  <c r="M115" i="2"/>
  <c r="G113" i="15" s="1"/>
  <c r="M116" i="2"/>
  <c r="G114" i="15" s="1"/>
  <c r="M117" i="2"/>
  <c r="G115" i="15" s="1"/>
  <c r="M118" i="2"/>
  <c r="G116" i="15" s="1"/>
  <c r="M119" i="2"/>
  <c r="G117" i="15" s="1"/>
  <c r="M120" i="2"/>
  <c r="G118" i="15" s="1"/>
  <c r="M121" i="2"/>
  <c r="G119" i="15" s="1"/>
  <c r="M122" i="2"/>
  <c r="G120" i="15" s="1"/>
  <c r="M123" i="2"/>
  <c r="G121" i="15" s="1"/>
  <c r="M124" i="2"/>
  <c r="G122" i="15" s="1"/>
  <c r="M125" i="2"/>
  <c r="G123" i="15" s="1"/>
  <c r="M126" i="2"/>
  <c r="G124" i="15" s="1"/>
  <c r="M127" i="2"/>
  <c r="G125" i="15" s="1"/>
  <c r="M128" i="2"/>
  <c r="G126" i="15" s="1"/>
  <c r="M129" i="2"/>
  <c r="G127" i="15" s="1"/>
  <c r="M130" i="2"/>
  <c r="G128" i="15" s="1"/>
  <c r="M131" i="2"/>
  <c r="G129" i="15" s="1"/>
  <c r="M132" i="2"/>
  <c r="G130" i="15" s="1"/>
  <c r="M133" i="2"/>
  <c r="G131" i="15" s="1"/>
  <c r="M134" i="2"/>
  <c r="G132" i="15" s="1"/>
  <c r="M135" i="2"/>
  <c r="G133" i="15" s="1"/>
  <c r="M136" i="2"/>
  <c r="G134" i="15" s="1"/>
  <c r="M137" i="2"/>
  <c r="G135" i="15" s="1"/>
  <c r="M138" i="2"/>
  <c r="G136" i="15" s="1"/>
  <c r="M5" i="2"/>
  <c r="K6" i="2"/>
  <c r="F4" i="15" s="1"/>
  <c r="K7" i="2"/>
  <c r="F5" i="15" s="1"/>
  <c r="K8" i="2"/>
  <c r="F6" i="15" s="1"/>
  <c r="K9" i="2"/>
  <c r="F7" i="15" s="1"/>
  <c r="K10" i="2"/>
  <c r="F8" i="15" s="1"/>
  <c r="K11" i="2"/>
  <c r="F9" i="15" s="1"/>
  <c r="K12" i="2"/>
  <c r="F10" i="15" s="1"/>
  <c r="K13" i="2"/>
  <c r="F11" i="15" s="1"/>
  <c r="K14" i="2"/>
  <c r="F12" i="15" s="1"/>
  <c r="K15" i="2"/>
  <c r="F13" i="15" s="1"/>
  <c r="K16" i="2"/>
  <c r="F14" i="15" s="1"/>
  <c r="K17" i="2"/>
  <c r="F15" i="15" s="1"/>
  <c r="K18" i="2"/>
  <c r="F16" i="15" s="1"/>
  <c r="K19" i="2"/>
  <c r="F17" i="15" s="1"/>
  <c r="K20" i="2"/>
  <c r="F18" i="15" s="1"/>
  <c r="K21" i="2"/>
  <c r="F19" i="15" s="1"/>
  <c r="K22" i="2"/>
  <c r="F20" i="15" s="1"/>
  <c r="K23" i="2"/>
  <c r="F21" i="15" s="1"/>
  <c r="K24" i="2"/>
  <c r="F22" i="15" s="1"/>
  <c r="K25" i="2"/>
  <c r="F23" i="15" s="1"/>
  <c r="K26" i="2"/>
  <c r="F24" i="15" s="1"/>
  <c r="K27" i="2"/>
  <c r="F25" i="15" s="1"/>
  <c r="K28" i="2"/>
  <c r="F26" i="15" s="1"/>
  <c r="K29" i="2"/>
  <c r="F27" i="15" s="1"/>
  <c r="K30" i="2"/>
  <c r="F28" i="15" s="1"/>
  <c r="K31" i="2"/>
  <c r="F29" i="15" s="1"/>
  <c r="K32" i="2"/>
  <c r="F30" i="15" s="1"/>
  <c r="K33" i="2"/>
  <c r="F31" i="15" s="1"/>
  <c r="K34" i="2"/>
  <c r="F32" i="15" s="1"/>
  <c r="K35" i="2"/>
  <c r="F33" i="15" s="1"/>
  <c r="K36" i="2"/>
  <c r="F34" i="15" s="1"/>
  <c r="K37" i="2"/>
  <c r="F35" i="15" s="1"/>
  <c r="K38" i="2"/>
  <c r="F36" i="15" s="1"/>
  <c r="K39" i="2"/>
  <c r="F37" i="15" s="1"/>
  <c r="K40" i="2"/>
  <c r="F38" i="15" s="1"/>
  <c r="K41" i="2"/>
  <c r="F39" i="15" s="1"/>
  <c r="K42" i="2"/>
  <c r="F40" i="15" s="1"/>
  <c r="K43" i="2"/>
  <c r="F41" i="15" s="1"/>
  <c r="K44" i="2"/>
  <c r="F42" i="15" s="1"/>
  <c r="K45" i="2"/>
  <c r="F43" i="15" s="1"/>
  <c r="K46" i="2"/>
  <c r="F44" i="15" s="1"/>
  <c r="K47" i="2"/>
  <c r="F45" i="15" s="1"/>
  <c r="K49" i="2"/>
  <c r="F47" i="15" s="1"/>
  <c r="K50" i="2"/>
  <c r="F48" i="15" s="1"/>
  <c r="K51" i="2"/>
  <c r="F49" i="15" s="1"/>
  <c r="K52" i="2"/>
  <c r="F50" i="15" s="1"/>
  <c r="K53" i="2"/>
  <c r="F51" i="15" s="1"/>
  <c r="K54" i="2"/>
  <c r="F52" i="15" s="1"/>
  <c r="K55" i="2"/>
  <c r="F53" i="15" s="1"/>
  <c r="K56" i="2"/>
  <c r="F54" i="15" s="1"/>
  <c r="K57" i="2"/>
  <c r="F55" i="15" s="1"/>
  <c r="K58" i="2"/>
  <c r="F56" i="15" s="1"/>
  <c r="K59" i="2"/>
  <c r="F57" i="15" s="1"/>
  <c r="K60" i="2"/>
  <c r="F58" i="15" s="1"/>
  <c r="K61" i="2"/>
  <c r="F59" i="15" s="1"/>
  <c r="K62" i="2"/>
  <c r="F60" i="15" s="1"/>
  <c r="K63" i="2"/>
  <c r="F61" i="15" s="1"/>
  <c r="K64" i="2"/>
  <c r="F62" i="15" s="1"/>
  <c r="K65" i="2"/>
  <c r="F63" i="15" s="1"/>
  <c r="K66" i="2"/>
  <c r="F64" i="15" s="1"/>
  <c r="K67" i="2"/>
  <c r="F65" i="15" s="1"/>
  <c r="K68" i="2"/>
  <c r="F66" i="15" s="1"/>
  <c r="K69" i="2"/>
  <c r="F67" i="15" s="1"/>
  <c r="K70" i="2"/>
  <c r="F68" i="15" s="1"/>
  <c r="K71" i="2"/>
  <c r="F69" i="15" s="1"/>
  <c r="K72" i="2"/>
  <c r="F70" i="15" s="1"/>
  <c r="K73" i="2"/>
  <c r="F71" i="15" s="1"/>
  <c r="K74" i="2"/>
  <c r="F72" i="15" s="1"/>
  <c r="K75" i="2"/>
  <c r="F73" i="15" s="1"/>
  <c r="K76" i="2"/>
  <c r="F74" i="15" s="1"/>
  <c r="K77" i="2"/>
  <c r="F75" i="15" s="1"/>
  <c r="K78" i="2"/>
  <c r="F76" i="15" s="1"/>
  <c r="K79" i="2"/>
  <c r="F77" i="15" s="1"/>
  <c r="K80" i="2"/>
  <c r="F78" i="15" s="1"/>
  <c r="K81" i="2"/>
  <c r="F79" i="15" s="1"/>
  <c r="K82" i="2"/>
  <c r="F80" i="15" s="1"/>
  <c r="K83" i="2"/>
  <c r="F81" i="15" s="1"/>
  <c r="K84" i="2"/>
  <c r="F82" i="15" s="1"/>
  <c r="K85" i="2"/>
  <c r="F83" i="15" s="1"/>
  <c r="K86" i="2"/>
  <c r="F84" i="15" s="1"/>
  <c r="K87" i="2"/>
  <c r="F85" i="15" s="1"/>
  <c r="K88" i="2"/>
  <c r="F86" i="15" s="1"/>
  <c r="K89" i="2"/>
  <c r="F87" i="15" s="1"/>
  <c r="K90" i="2"/>
  <c r="F88" i="15" s="1"/>
  <c r="K91" i="2"/>
  <c r="F89" i="15" s="1"/>
  <c r="K92" i="2"/>
  <c r="F90" i="15" s="1"/>
  <c r="K93" i="2"/>
  <c r="F91" i="15" s="1"/>
  <c r="K94" i="2"/>
  <c r="F92" i="15" s="1"/>
  <c r="K95" i="2"/>
  <c r="F93" i="15" s="1"/>
  <c r="K96" i="2"/>
  <c r="F94" i="15" s="1"/>
  <c r="K97" i="2"/>
  <c r="F95" i="15" s="1"/>
  <c r="K98" i="2"/>
  <c r="F96" i="15" s="1"/>
  <c r="K99" i="2"/>
  <c r="F97" i="15" s="1"/>
  <c r="K100" i="2"/>
  <c r="F98" i="15" s="1"/>
  <c r="K101" i="2"/>
  <c r="F99" i="15" s="1"/>
  <c r="K102" i="2"/>
  <c r="F100" i="15" s="1"/>
  <c r="K103" i="2"/>
  <c r="F101" i="15" s="1"/>
  <c r="K104" i="2"/>
  <c r="F102" i="15" s="1"/>
  <c r="K105" i="2"/>
  <c r="F103" i="15" s="1"/>
  <c r="K106" i="2"/>
  <c r="F104" i="15" s="1"/>
  <c r="K107" i="2"/>
  <c r="F105" i="15" s="1"/>
  <c r="K108" i="2"/>
  <c r="F106" i="15" s="1"/>
  <c r="K109" i="2"/>
  <c r="F107" i="15" s="1"/>
  <c r="K110" i="2"/>
  <c r="F108" i="15" s="1"/>
  <c r="K111" i="2"/>
  <c r="F109" i="15" s="1"/>
  <c r="K112" i="2"/>
  <c r="F110" i="15" s="1"/>
  <c r="K113" i="2"/>
  <c r="F111" i="15" s="1"/>
  <c r="K114" i="2"/>
  <c r="F112" i="15" s="1"/>
  <c r="K115" i="2"/>
  <c r="F113" i="15" s="1"/>
  <c r="K116" i="2"/>
  <c r="F114" i="15" s="1"/>
  <c r="K117" i="2"/>
  <c r="F115" i="15" s="1"/>
  <c r="K118" i="2"/>
  <c r="F116" i="15" s="1"/>
  <c r="K119" i="2"/>
  <c r="F117" i="15" s="1"/>
  <c r="K120" i="2"/>
  <c r="F118" i="15" s="1"/>
  <c r="K121" i="2"/>
  <c r="F119" i="15" s="1"/>
  <c r="K122" i="2"/>
  <c r="F120" i="15" s="1"/>
  <c r="K123" i="2"/>
  <c r="F121" i="15" s="1"/>
  <c r="K124" i="2"/>
  <c r="F122" i="15" s="1"/>
  <c r="K125" i="2"/>
  <c r="F123" i="15" s="1"/>
  <c r="K126" i="2"/>
  <c r="F124" i="15" s="1"/>
  <c r="K127" i="2"/>
  <c r="F125" i="15" s="1"/>
  <c r="K128" i="2"/>
  <c r="F126" i="15" s="1"/>
  <c r="K129" i="2"/>
  <c r="F127" i="15" s="1"/>
  <c r="K130" i="2"/>
  <c r="F128" i="15" s="1"/>
  <c r="K131" i="2"/>
  <c r="F129" i="15" s="1"/>
  <c r="K132" i="2"/>
  <c r="F130" i="15" s="1"/>
  <c r="K133" i="2"/>
  <c r="F131" i="15" s="1"/>
  <c r="K134" i="2"/>
  <c r="F132" i="15" s="1"/>
  <c r="K135" i="2"/>
  <c r="F133" i="15" s="1"/>
  <c r="K136" i="2"/>
  <c r="F134" i="15" s="1"/>
  <c r="K137" i="2"/>
  <c r="F135" i="15" s="1"/>
  <c r="K138" i="2"/>
  <c r="F136" i="15" s="1"/>
  <c r="K5" i="2"/>
  <c r="I6" i="2"/>
  <c r="E4" i="15" s="1"/>
  <c r="I7" i="2"/>
  <c r="E5" i="15" s="1"/>
  <c r="I8" i="2"/>
  <c r="E6" i="15" s="1"/>
  <c r="I9" i="2"/>
  <c r="E7" i="15" s="1"/>
  <c r="I10" i="2"/>
  <c r="E8" i="15" s="1"/>
  <c r="I11" i="2"/>
  <c r="E9" i="15" s="1"/>
  <c r="I12" i="2"/>
  <c r="E10" i="15" s="1"/>
  <c r="I13" i="2"/>
  <c r="E11" i="15" s="1"/>
  <c r="I14" i="2"/>
  <c r="E12" i="15" s="1"/>
  <c r="I15" i="2"/>
  <c r="E13" i="15" s="1"/>
  <c r="I16" i="2"/>
  <c r="E14" i="15" s="1"/>
  <c r="I17" i="2"/>
  <c r="E15" i="15" s="1"/>
  <c r="I18" i="2"/>
  <c r="E16" i="15" s="1"/>
  <c r="I19" i="2"/>
  <c r="E17" i="15" s="1"/>
  <c r="I20" i="2"/>
  <c r="E18" i="15" s="1"/>
  <c r="I21" i="2"/>
  <c r="E19" i="15" s="1"/>
  <c r="I22" i="2"/>
  <c r="E20" i="15" s="1"/>
  <c r="I23" i="2"/>
  <c r="E21" i="15" s="1"/>
  <c r="I24" i="2"/>
  <c r="E22" i="15" s="1"/>
  <c r="I25" i="2"/>
  <c r="E23" i="15" s="1"/>
  <c r="I26" i="2"/>
  <c r="E24" i="15" s="1"/>
  <c r="I27" i="2"/>
  <c r="E25" i="15" s="1"/>
  <c r="I28" i="2"/>
  <c r="E26" i="15" s="1"/>
  <c r="I29" i="2"/>
  <c r="E27" i="15" s="1"/>
  <c r="I30" i="2"/>
  <c r="E28" i="15" s="1"/>
  <c r="I31" i="2"/>
  <c r="E29" i="15" s="1"/>
  <c r="I32" i="2"/>
  <c r="E30" i="15" s="1"/>
  <c r="I33" i="2"/>
  <c r="E31" i="15" s="1"/>
  <c r="I34" i="2"/>
  <c r="E32" i="15" s="1"/>
  <c r="I35" i="2"/>
  <c r="E33" i="15" s="1"/>
  <c r="I36" i="2"/>
  <c r="E34" i="15" s="1"/>
  <c r="I37" i="2"/>
  <c r="E35" i="15" s="1"/>
  <c r="I38" i="2"/>
  <c r="E36" i="15" s="1"/>
  <c r="I39" i="2"/>
  <c r="E37" i="15" s="1"/>
  <c r="I40" i="2"/>
  <c r="E38" i="15" s="1"/>
  <c r="I41" i="2"/>
  <c r="E39" i="15" s="1"/>
  <c r="I42" i="2"/>
  <c r="E40" i="15" s="1"/>
  <c r="I43" i="2"/>
  <c r="E41" i="15" s="1"/>
  <c r="I44" i="2"/>
  <c r="E42" i="15" s="1"/>
  <c r="I45" i="2"/>
  <c r="E43" i="15" s="1"/>
  <c r="I46" i="2"/>
  <c r="E44" i="15" s="1"/>
  <c r="I47" i="2"/>
  <c r="E45" i="15" s="1"/>
  <c r="I49" i="2"/>
  <c r="E47" i="15" s="1"/>
  <c r="I50" i="2"/>
  <c r="E48" i="15" s="1"/>
  <c r="I51" i="2"/>
  <c r="E49" i="15" s="1"/>
  <c r="I52" i="2"/>
  <c r="E50" i="15" s="1"/>
  <c r="I53" i="2"/>
  <c r="E51" i="15" s="1"/>
  <c r="I54" i="2"/>
  <c r="E52" i="15" s="1"/>
  <c r="I55" i="2"/>
  <c r="E53" i="15" s="1"/>
  <c r="I56" i="2"/>
  <c r="E54" i="15" s="1"/>
  <c r="I57" i="2"/>
  <c r="E55" i="15" s="1"/>
  <c r="I58" i="2"/>
  <c r="E56" i="15" s="1"/>
  <c r="I59" i="2"/>
  <c r="E57" i="15" s="1"/>
  <c r="I60" i="2"/>
  <c r="E58" i="15" s="1"/>
  <c r="I61" i="2"/>
  <c r="E59" i="15" s="1"/>
  <c r="I62" i="2"/>
  <c r="E60" i="15" s="1"/>
  <c r="I63" i="2"/>
  <c r="E61" i="15" s="1"/>
  <c r="I64" i="2"/>
  <c r="E62" i="15" s="1"/>
  <c r="I65" i="2"/>
  <c r="E63" i="15" s="1"/>
  <c r="I66" i="2"/>
  <c r="E64" i="15" s="1"/>
  <c r="I67" i="2"/>
  <c r="E65" i="15" s="1"/>
  <c r="I68" i="2"/>
  <c r="E66" i="15" s="1"/>
  <c r="I69" i="2"/>
  <c r="E67" i="15" s="1"/>
  <c r="I70" i="2"/>
  <c r="E68" i="15" s="1"/>
  <c r="I71" i="2"/>
  <c r="E69" i="15" s="1"/>
  <c r="I72" i="2"/>
  <c r="E70" i="15" s="1"/>
  <c r="I73" i="2"/>
  <c r="E71" i="15" s="1"/>
  <c r="I74" i="2"/>
  <c r="E72" i="15" s="1"/>
  <c r="I75" i="2"/>
  <c r="E73" i="15" s="1"/>
  <c r="I76" i="2"/>
  <c r="E74" i="15" s="1"/>
  <c r="I77" i="2"/>
  <c r="E75" i="15" s="1"/>
  <c r="I78" i="2"/>
  <c r="E76" i="15" s="1"/>
  <c r="I79" i="2"/>
  <c r="E77" i="15" s="1"/>
  <c r="I80" i="2"/>
  <c r="E78" i="15" s="1"/>
  <c r="I81" i="2"/>
  <c r="E79" i="15" s="1"/>
  <c r="I82" i="2"/>
  <c r="E80" i="15" s="1"/>
  <c r="I83" i="2"/>
  <c r="E81" i="15" s="1"/>
  <c r="I84" i="2"/>
  <c r="E82" i="15" s="1"/>
  <c r="I85" i="2"/>
  <c r="E83" i="15" s="1"/>
  <c r="I86" i="2"/>
  <c r="E84" i="15" s="1"/>
  <c r="I87" i="2"/>
  <c r="E85" i="15" s="1"/>
  <c r="I88" i="2"/>
  <c r="E86" i="15" s="1"/>
  <c r="I89" i="2"/>
  <c r="E87" i="15" s="1"/>
  <c r="I90" i="2"/>
  <c r="E88" i="15" s="1"/>
  <c r="I91" i="2"/>
  <c r="E89" i="15" s="1"/>
  <c r="I92" i="2"/>
  <c r="E90" i="15" s="1"/>
  <c r="I93" i="2"/>
  <c r="E91" i="15" s="1"/>
  <c r="I94" i="2"/>
  <c r="E92" i="15" s="1"/>
  <c r="I95" i="2"/>
  <c r="E93" i="15" s="1"/>
  <c r="I96" i="2"/>
  <c r="E94" i="15" s="1"/>
  <c r="I97" i="2"/>
  <c r="E95" i="15" s="1"/>
  <c r="I98" i="2"/>
  <c r="E96" i="15" s="1"/>
  <c r="I99" i="2"/>
  <c r="E97" i="15" s="1"/>
  <c r="I100" i="2"/>
  <c r="E98" i="15" s="1"/>
  <c r="I101" i="2"/>
  <c r="E99" i="15" s="1"/>
  <c r="I102" i="2"/>
  <c r="E100" i="15" s="1"/>
  <c r="I103" i="2"/>
  <c r="E101" i="15" s="1"/>
  <c r="I104" i="2"/>
  <c r="E102" i="15" s="1"/>
  <c r="I105" i="2"/>
  <c r="E103" i="15" s="1"/>
  <c r="I106" i="2"/>
  <c r="E104" i="15" s="1"/>
  <c r="I107" i="2"/>
  <c r="E105" i="15" s="1"/>
  <c r="I108" i="2"/>
  <c r="E106" i="15" s="1"/>
  <c r="I109" i="2"/>
  <c r="E107" i="15" s="1"/>
  <c r="I110" i="2"/>
  <c r="E108" i="15" s="1"/>
  <c r="I111" i="2"/>
  <c r="E109" i="15" s="1"/>
  <c r="I112" i="2"/>
  <c r="E110" i="15" s="1"/>
  <c r="I113" i="2"/>
  <c r="E111" i="15" s="1"/>
  <c r="I114" i="2"/>
  <c r="E112" i="15" s="1"/>
  <c r="I115" i="2"/>
  <c r="E113" i="15" s="1"/>
  <c r="I116" i="2"/>
  <c r="E114" i="15" s="1"/>
  <c r="I117" i="2"/>
  <c r="E115" i="15" s="1"/>
  <c r="I118" i="2"/>
  <c r="E116" i="15" s="1"/>
  <c r="I119" i="2"/>
  <c r="E117" i="15" s="1"/>
  <c r="I120" i="2"/>
  <c r="E118" i="15" s="1"/>
  <c r="I121" i="2"/>
  <c r="E119" i="15" s="1"/>
  <c r="I122" i="2"/>
  <c r="E120" i="15" s="1"/>
  <c r="I123" i="2"/>
  <c r="E121" i="15" s="1"/>
  <c r="I124" i="2"/>
  <c r="E122" i="15" s="1"/>
  <c r="I125" i="2"/>
  <c r="E123" i="15" s="1"/>
  <c r="I126" i="2"/>
  <c r="E124" i="15" s="1"/>
  <c r="I127" i="2"/>
  <c r="E125" i="15" s="1"/>
  <c r="I128" i="2"/>
  <c r="E126" i="15" s="1"/>
  <c r="I129" i="2"/>
  <c r="E127" i="15" s="1"/>
  <c r="I130" i="2"/>
  <c r="E128" i="15" s="1"/>
  <c r="I131" i="2"/>
  <c r="E129" i="15" s="1"/>
  <c r="I132" i="2"/>
  <c r="E130" i="15" s="1"/>
  <c r="I133" i="2"/>
  <c r="E131" i="15" s="1"/>
  <c r="I134" i="2"/>
  <c r="E132" i="15" s="1"/>
  <c r="I135" i="2"/>
  <c r="E133" i="15" s="1"/>
  <c r="I136" i="2"/>
  <c r="E134" i="15" s="1"/>
  <c r="I137" i="2"/>
  <c r="E135" i="15" s="1"/>
  <c r="I138" i="2"/>
  <c r="E136" i="15" s="1"/>
  <c r="I5" i="2"/>
  <c r="G6" i="2"/>
  <c r="D4" i="15" s="1"/>
  <c r="G7" i="2"/>
  <c r="D5" i="15" s="1"/>
  <c r="G8" i="2"/>
  <c r="D6" i="15" s="1"/>
  <c r="G9" i="2"/>
  <c r="D7" i="15" s="1"/>
  <c r="G10" i="2"/>
  <c r="D8" i="15" s="1"/>
  <c r="G11" i="2"/>
  <c r="D9" i="15" s="1"/>
  <c r="G12" i="2"/>
  <c r="D10" i="15" s="1"/>
  <c r="G13" i="2"/>
  <c r="D11" i="15" s="1"/>
  <c r="G14" i="2"/>
  <c r="D12" i="15" s="1"/>
  <c r="G15" i="2"/>
  <c r="D13" i="15" s="1"/>
  <c r="G16" i="2"/>
  <c r="D14" i="15" s="1"/>
  <c r="G17" i="2"/>
  <c r="D15" i="15" s="1"/>
  <c r="G18" i="2"/>
  <c r="D16" i="15" s="1"/>
  <c r="G19" i="2"/>
  <c r="D17" i="15" s="1"/>
  <c r="G20" i="2"/>
  <c r="D18" i="15" s="1"/>
  <c r="G21" i="2"/>
  <c r="D19" i="15" s="1"/>
  <c r="G22" i="2"/>
  <c r="D20" i="15" s="1"/>
  <c r="G23" i="2"/>
  <c r="D21" i="15" s="1"/>
  <c r="G24" i="2"/>
  <c r="D22" i="15" s="1"/>
  <c r="G25" i="2"/>
  <c r="D23" i="15" s="1"/>
  <c r="G26" i="2"/>
  <c r="D24" i="15" s="1"/>
  <c r="G27" i="2"/>
  <c r="D25" i="15" s="1"/>
  <c r="G28" i="2"/>
  <c r="D26" i="15" s="1"/>
  <c r="G29" i="2"/>
  <c r="D27" i="15" s="1"/>
  <c r="G30" i="2"/>
  <c r="D28" i="15" s="1"/>
  <c r="G31" i="2"/>
  <c r="D29" i="15" s="1"/>
  <c r="G32" i="2"/>
  <c r="D30" i="15" s="1"/>
  <c r="G33" i="2"/>
  <c r="D31" i="15" s="1"/>
  <c r="G34" i="2"/>
  <c r="D32" i="15" s="1"/>
  <c r="G35" i="2"/>
  <c r="D33" i="15" s="1"/>
  <c r="G36" i="2"/>
  <c r="D34" i="15" s="1"/>
  <c r="G37" i="2"/>
  <c r="D35" i="15" s="1"/>
  <c r="G38" i="2"/>
  <c r="D36" i="15" s="1"/>
  <c r="G39" i="2"/>
  <c r="D37" i="15" s="1"/>
  <c r="G40" i="2"/>
  <c r="D38" i="15" s="1"/>
  <c r="G41" i="2"/>
  <c r="D39" i="15" s="1"/>
  <c r="G42" i="2"/>
  <c r="D40" i="15" s="1"/>
  <c r="G43" i="2"/>
  <c r="D41" i="15" s="1"/>
  <c r="G44" i="2"/>
  <c r="D42" i="15" s="1"/>
  <c r="G45" i="2"/>
  <c r="D43" i="15" s="1"/>
  <c r="G46" i="2"/>
  <c r="D44" i="15" s="1"/>
  <c r="G47" i="2"/>
  <c r="D45" i="15" s="1"/>
  <c r="G49" i="2"/>
  <c r="D47" i="15" s="1"/>
  <c r="G50" i="2"/>
  <c r="D48" i="15" s="1"/>
  <c r="G51" i="2"/>
  <c r="D49" i="15" s="1"/>
  <c r="G52" i="2"/>
  <c r="D50" i="15" s="1"/>
  <c r="G53" i="2"/>
  <c r="D51" i="15" s="1"/>
  <c r="G54" i="2"/>
  <c r="D52" i="15" s="1"/>
  <c r="G55" i="2"/>
  <c r="D53" i="15" s="1"/>
  <c r="G56" i="2"/>
  <c r="D54" i="15" s="1"/>
  <c r="G57" i="2"/>
  <c r="D55" i="15" s="1"/>
  <c r="G58" i="2"/>
  <c r="D56" i="15" s="1"/>
  <c r="G59" i="2"/>
  <c r="D57" i="15" s="1"/>
  <c r="G60" i="2"/>
  <c r="D58" i="15" s="1"/>
  <c r="G61" i="2"/>
  <c r="D59" i="15" s="1"/>
  <c r="G62" i="2"/>
  <c r="D60" i="15" s="1"/>
  <c r="G63" i="2"/>
  <c r="D61" i="15" s="1"/>
  <c r="G64" i="2"/>
  <c r="D62" i="15" s="1"/>
  <c r="G65" i="2"/>
  <c r="D63" i="15" s="1"/>
  <c r="G66" i="2"/>
  <c r="D64" i="15" s="1"/>
  <c r="G67" i="2"/>
  <c r="D65" i="15" s="1"/>
  <c r="G68" i="2"/>
  <c r="D66" i="15" s="1"/>
  <c r="G69" i="2"/>
  <c r="D67" i="15" s="1"/>
  <c r="G70" i="2"/>
  <c r="D68" i="15" s="1"/>
  <c r="G71" i="2"/>
  <c r="D69" i="15" s="1"/>
  <c r="G72" i="2"/>
  <c r="D70" i="15" s="1"/>
  <c r="G73" i="2"/>
  <c r="D71" i="15" s="1"/>
  <c r="G74" i="2"/>
  <c r="D72" i="15" s="1"/>
  <c r="G75" i="2"/>
  <c r="D73" i="15" s="1"/>
  <c r="G76" i="2"/>
  <c r="D74" i="15" s="1"/>
  <c r="G77" i="2"/>
  <c r="D75" i="15" s="1"/>
  <c r="G78" i="2"/>
  <c r="D76" i="15" s="1"/>
  <c r="G79" i="2"/>
  <c r="D77" i="15" s="1"/>
  <c r="G80" i="2"/>
  <c r="D78" i="15" s="1"/>
  <c r="G81" i="2"/>
  <c r="D79" i="15" s="1"/>
  <c r="G82" i="2"/>
  <c r="D80" i="15" s="1"/>
  <c r="G83" i="2"/>
  <c r="D81" i="15" s="1"/>
  <c r="G84" i="2"/>
  <c r="D82" i="15" s="1"/>
  <c r="G85" i="2"/>
  <c r="D83" i="15" s="1"/>
  <c r="G86" i="2"/>
  <c r="D84" i="15" s="1"/>
  <c r="G87" i="2"/>
  <c r="D85" i="15" s="1"/>
  <c r="G88" i="2"/>
  <c r="D86" i="15" s="1"/>
  <c r="G89" i="2"/>
  <c r="D87" i="15" s="1"/>
  <c r="G90" i="2"/>
  <c r="D88" i="15" s="1"/>
  <c r="G91" i="2"/>
  <c r="D89" i="15" s="1"/>
  <c r="G92" i="2"/>
  <c r="D90" i="15" s="1"/>
  <c r="G93" i="2"/>
  <c r="D91" i="15" s="1"/>
  <c r="G94" i="2"/>
  <c r="D92" i="15" s="1"/>
  <c r="G95" i="2"/>
  <c r="D93" i="15" s="1"/>
  <c r="G96" i="2"/>
  <c r="D94" i="15" s="1"/>
  <c r="G97" i="2"/>
  <c r="D95" i="15" s="1"/>
  <c r="G98" i="2"/>
  <c r="D96" i="15" s="1"/>
  <c r="G99" i="2"/>
  <c r="D97" i="15" s="1"/>
  <c r="G100" i="2"/>
  <c r="D98" i="15" s="1"/>
  <c r="G101" i="2"/>
  <c r="D99" i="15" s="1"/>
  <c r="G102" i="2"/>
  <c r="D100" i="15" s="1"/>
  <c r="G103" i="2"/>
  <c r="D101" i="15" s="1"/>
  <c r="G104" i="2"/>
  <c r="D102" i="15" s="1"/>
  <c r="G105" i="2"/>
  <c r="D103" i="15" s="1"/>
  <c r="G106" i="2"/>
  <c r="D104" i="15" s="1"/>
  <c r="G107" i="2"/>
  <c r="D105" i="15" s="1"/>
  <c r="G108" i="2"/>
  <c r="D106" i="15" s="1"/>
  <c r="G109" i="2"/>
  <c r="D107" i="15" s="1"/>
  <c r="G110" i="2"/>
  <c r="D108" i="15" s="1"/>
  <c r="G111" i="2"/>
  <c r="D109" i="15" s="1"/>
  <c r="G112" i="2"/>
  <c r="D110" i="15" s="1"/>
  <c r="G113" i="2"/>
  <c r="D111" i="15" s="1"/>
  <c r="G114" i="2"/>
  <c r="D112" i="15" s="1"/>
  <c r="G115" i="2"/>
  <c r="D113" i="15" s="1"/>
  <c r="G116" i="2"/>
  <c r="D114" i="15" s="1"/>
  <c r="G117" i="2"/>
  <c r="D115" i="15" s="1"/>
  <c r="G118" i="2"/>
  <c r="D116" i="15" s="1"/>
  <c r="G119" i="2"/>
  <c r="D117" i="15" s="1"/>
  <c r="G120" i="2"/>
  <c r="D118" i="15" s="1"/>
  <c r="G121" i="2"/>
  <c r="D119" i="15" s="1"/>
  <c r="G122" i="2"/>
  <c r="D120" i="15" s="1"/>
  <c r="G123" i="2"/>
  <c r="D121" i="15" s="1"/>
  <c r="G124" i="2"/>
  <c r="D122" i="15" s="1"/>
  <c r="G125" i="2"/>
  <c r="D123" i="15" s="1"/>
  <c r="G126" i="2"/>
  <c r="D124" i="15" s="1"/>
  <c r="G127" i="2"/>
  <c r="D125" i="15" s="1"/>
  <c r="G128" i="2"/>
  <c r="D126" i="15" s="1"/>
  <c r="G129" i="2"/>
  <c r="D127" i="15" s="1"/>
  <c r="G130" i="2"/>
  <c r="D128" i="15" s="1"/>
  <c r="G131" i="2"/>
  <c r="D129" i="15" s="1"/>
  <c r="G132" i="2"/>
  <c r="D130" i="15" s="1"/>
  <c r="G133" i="2"/>
  <c r="D131" i="15" s="1"/>
  <c r="G134" i="2"/>
  <c r="D132" i="15" s="1"/>
  <c r="G135" i="2"/>
  <c r="D133" i="15" s="1"/>
  <c r="G136" i="2"/>
  <c r="D134" i="15" s="1"/>
  <c r="G137" i="2"/>
  <c r="D135" i="15" s="1"/>
  <c r="G138" i="2"/>
  <c r="D136" i="15" s="1"/>
  <c r="G5" i="2"/>
  <c r="E6" i="2"/>
  <c r="C4" i="15" s="1"/>
  <c r="E7" i="2"/>
  <c r="C5" i="15" s="1"/>
  <c r="E8" i="2"/>
  <c r="C6" i="15" s="1"/>
  <c r="E9" i="2"/>
  <c r="C7" i="15" s="1"/>
  <c r="E10" i="2"/>
  <c r="C8" i="15" s="1"/>
  <c r="E11" i="2"/>
  <c r="C9" i="15" s="1"/>
  <c r="E12" i="2"/>
  <c r="C10" i="15" s="1"/>
  <c r="E13" i="2"/>
  <c r="E14" i="2"/>
  <c r="C12" i="15" s="1"/>
  <c r="E15" i="2"/>
  <c r="C13" i="15" s="1"/>
  <c r="E16" i="2"/>
  <c r="C14" i="15" s="1"/>
  <c r="E17" i="2"/>
  <c r="C15" i="15" s="1"/>
  <c r="E18" i="2"/>
  <c r="C16" i="15" s="1"/>
  <c r="E19" i="2"/>
  <c r="C17" i="15" s="1"/>
  <c r="E20" i="2"/>
  <c r="C18" i="15" s="1"/>
  <c r="E21" i="2"/>
  <c r="C19" i="15" s="1"/>
  <c r="E22" i="2"/>
  <c r="C20" i="15" s="1"/>
  <c r="E23" i="2"/>
  <c r="C21" i="15" s="1"/>
  <c r="E24" i="2"/>
  <c r="C22" i="15" s="1"/>
  <c r="E25" i="2"/>
  <c r="E26" i="2"/>
  <c r="C24" i="15" s="1"/>
  <c r="E27" i="2"/>
  <c r="C25" i="15" s="1"/>
  <c r="E28" i="2"/>
  <c r="C26" i="15" s="1"/>
  <c r="E29" i="2"/>
  <c r="C27" i="15" s="1"/>
  <c r="E30" i="2"/>
  <c r="C28" i="15" s="1"/>
  <c r="E31" i="2"/>
  <c r="C29" i="15" s="1"/>
  <c r="E32" i="2"/>
  <c r="C30" i="15" s="1"/>
  <c r="E33" i="2"/>
  <c r="C31" i="15" s="1"/>
  <c r="E34" i="2"/>
  <c r="C32" i="15" s="1"/>
  <c r="E35" i="2"/>
  <c r="C33" i="15" s="1"/>
  <c r="E36" i="2"/>
  <c r="C34" i="15" s="1"/>
  <c r="E37" i="2"/>
  <c r="C35" i="15" s="1"/>
  <c r="E38" i="2"/>
  <c r="C36" i="15" s="1"/>
  <c r="E39" i="2"/>
  <c r="C37" i="15" s="1"/>
  <c r="E40" i="2"/>
  <c r="C38" i="15" s="1"/>
  <c r="E41" i="2"/>
  <c r="C39" i="15" s="1"/>
  <c r="E42" i="2"/>
  <c r="C40" i="15" s="1"/>
  <c r="E43" i="2"/>
  <c r="C41" i="15" s="1"/>
  <c r="E44" i="2"/>
  <c r="C42" i="15" s="1"/>
  <c r="E45" i="2"/>
  <c r="C43" i="15" s="1"/>
  <c r="E46" i="2"/>
  <c r="C44" i="15" s="1"/>
  <c r="E47" i="2"/>
  <c r="C45" i="15" s="1"/>
  <c r="E49" i="2"/>
  <c r="C47" i="15" s="1"/>
  <c r="E50" i="2"/>
  <c r="C48" i="15" s="1"/>
  <c r="E51" i="2"/>
  <c r="C49" i="15" s="1"/>
  <c r="E52" i="2"/>
  <c r="C50" i="15" s="1"/>
  <c r="E53" i="2"/>
  <c r="C51" i="15" s="1"/>
  <c r="E54" i="2"/>
  <c r="C52" i="15" s="1"/>
  <c r="E55" i="2"/>
  <c r="E56" i="2"/>
  <c r="C54" i="15" s="1"/>
  <c r="E57" i="2"/>
  <c r="C55" i="15" s="1"/>
  <c r="E58" i="2"/>
  <c r="C56" i="15" s="1"/>
  <c r="E59" i="2"/>
  <c r="E60" i="2"/>
  <c r="C58" i="15" s="1"/>
  <c r="E61" i="2"/>
  <c r="C59" i="15" s="1"/>
  <c r="E62" i="2"/>
  <c r="C60" i="15" s="1"/>
  <c r="E63" i="2"/>
  <c r="C61" i="15" s="1"/>
  <c r="E64" i="2"/>
  <c r="C62" i="15" s="1"/>
  <c r="E65" i="2"/>
  <c r="C63" i="15" s="1"/>
  <c r="E66" i="2"/>
  <c r="C64" i="15" s="1"/>
  <c r="E67" i="2"/>
  <c r="C65" i="15" s="1"/>
  <c r="E68" i="2"/>
  <c r="C66" i="15" s="1"/>
  <c r="E69" i="2"/>
  <c r="C67" i="15" s="1"/>
  <c r="E70" i="2"/>
  <c r="C68" i="15" s="1"/>
  <c r="E71" i="2"/>
  <c r="C69" i="15" s="1"/>
  <c r="E72" i="2"/>
  <c r="C70" i="15" s="1"/>
  <c r="E73" i="2"/>
  <c r="C71" i="15" s="1"/>
  <c r="E74" i="2"/>
  <c r="C72" i="15" s="1"/>
  <c r="E75" i="2"/>
  <c r="C73" i="15" s="1"/>
  <c r="E76" i="2"/>
  <c r="C74" i="15" s="1"/>
  <c r="E77" i="2"/>
  <c r="C75" i="15" s="1"/>
  <c r="E78" i="2"/>
  <c r="C76" i="15" s="1"/>
  <c r="E79" i="2"/>
  <c r="C77" i="15" s="1"/>
  <c r="E80" i="2"/>
  <c r="E81" i="2"/>
  <c r="C79" i="15" s="1"/>
  <c r="E82" i="2"/>
  <c r="C80" i="15" s="1"/>
  <c r="E83" i="2"/>
  <c r="C81" i="15" s="1"/>
  <c r="E84" i="2"/>
  <c r="C82" i="15" s="1"/>
  <c r="E85" i="2"/>
  <c r="C83" i="15" s="1"/>
  <c r="E86" i="2"/>
  <c r="C84" i="15" s="1"/>
  <c r="E87" i="2"/>
  <c r="C85" i="15" s="1"/>
  <c r="E88" i="2"/>
  <c r="E89" i="2"/>
  <c r="C87" i="15" s="1"/>
  <c r="E90" i="2"/>
  <c r="C88" i="15" s="1"/>
  <c r="E91" i="2"/>
  <c r="C89" i="15" s="1"/>
  <c r="E92" i="2"/>
  <c r="C90" i="15" s="1"/>
  <c r="E93" i="2"/>
  <c r="C91" i="15" s="1"/>
  <c r="E94" i="2"/>
  <c r="C92" i="15" s="1"/>
  <c r="E95" i="2"/>
  <c r="C93" i="15" s="1"/>
  <c r="E96" i="2"/>
  <c r="C94" i="15" s="1"/>
  <c r="E97" i="2"/>
  <c r="C95" i="15" s="1"/>
  <c r="E98" i="2"/>
  <c r="C96" i="15" s="1"/>
  <c r="E99" i="2"/>
  <c r="C97" i="15" s="1"/>
  <c r="E100" i="2"/>
  <c r="C98" i="15" s="1"/>
  <c r="E101" i="2"/>
  <c r="C99" i="15" s="1"/>
  <c r="E102" i="2"/>
  <c r="C100" i="15" s="1"/>
  <c r="E103" i="2"/>
  <c r="C101" i="15" s="1"/>
  <c r="E104" i="2"/>
  <c r="E105" i="2"/>
  <c r="C103" i="15" s="1"/>
  <c r="E106" i="2"/>
  <c r="C104" i="15" s="1"/>
  <c r="E107" i="2"/>
  <c r="C105" i="15" s="1"/>
  <c r="E108" i="2"/>
  <c r="C106" i="15" s="1"/>
  <c r="E109" i="2"/>
  <c r="C107" i="15" s="1"/>
  <c r="E110" i="2"/>
  <c r="C108" i="15" s="1"/>
  <c r="E111" i="2"/>
  <c r="C109" i="15" s="1"/>
  <c r="E112" i="2"/>
  <c r="E113" i="2"/>
  <c r="C111" i="15" s="1"/>
  <c r="E114" i="2"/>
  <c r="C112" i="15" s="1"/>
  <c r="E115" i="2"/>
  <c r="C113" i="15" s="1"/>
  <c r="E116" i="2"/>
  <c r="C114" i="15" s="1"/>
  <c r="E117" i="2"/>
  <c r="C115" i="15" s="1"/>
  <c r="E118" i="2"/>
  <c r="C116" i="15" s="1"/>
  <c r="E119" i="2"/>
  <c r="C117" i="15" s="1"/>
  <c r="E120" i="2"/>
  <c r="C118" i="15" s="1"/>
  <c r="E121" i="2"/>
  <c r="C119" i="15" s="1"/>
  <c r="E122" i="2"/>
  <c r="C120" i="15" s="1"/>
  <c r="E123" i="2"/>
  <c r="C121" i="15" s="1"/>
  <c r="E124" i="2"/>
  <c r="C122" i="15" s="1"/>
  <c r="E125" i="2"/>
  <c r="C123" i="15" s="1"/>
  <c r="E126" i="2"/>
  <c r="C124" i="15" s="1"/>
  <c r="E127" i="2"/>
  <c r="C125" i="15" s="1"/>
  <c r="E128" i="2"/>
  <c r="C126" i="15" s="1"/>
  <c r="E129" i="2"/>
  <c r="C127" i="15" s="1"/>
  <c r="E130" i="2"/>
  <c r="C128" i="15" s="1"/>
  <c r="E131" i="2"/>
  <c r="C129" i="15" s="1"/>
  <c r="E132" i="2"/>
  <c r="C130" i="15" s="1"/>
  <c r="E133" i="2"/>
  <c r="C131" i="15" s="1"/>
  <c r="E134" i="2"/>
  <c r="C132" i="15" s="1"/>
  <c r="E135" i="2"/>
  <c r="C133" i="15" s="1"/>
  <c r="E136" i="2"/>
  <c r="C134" i="15" s="1"/>
  <c r="E137" i="2"/>
  <c r="C135" i="15" s="1"/>
  <c r="E138" i="2"/>
  <c r="C136" i="15" s="1"/>
  <c r="E5" i="2"/>
  <c r="C6" i="2"/>
  <c r="B4" i="15" s="1"/>
  <c r="C7" i="2"/>
  <c r="B5" i="15" s="1"/>
  <c r="C8" i="2"/>
  <c r="B6" i="15" s="1"/>
  <c r="C9" i="2"/>
  <c r="B7" i="15" s="1"/>
  <c r="C10" i="2"/>
  <c r="B8" i="15" s="1"/>
  <c r="C11" i="2"/>
  <c r="B9" i="15" s="1"/>
  <c r="C12" i="2"/>
  <c r="B10" i="15" s="1"/>
  <c r="C13" i="2"/>
  <c r="B11" i="15" s="1"/>
  <c r="C14" i="2"/>
  <c r="B12" i="15" s="1"/>
  <c r="C15" i="2"/>
  <c r="B13" i="15" s="1"/>
  <c r="C16" i="2"/>
  <c r="B14" i="15" s="1"/>
  <c r="C17" i="2"/>
  <c r="C18" i="2"/>
  <c r="B16" i="15" s="1"/>
  <c r="C19" i="2"/>
  <c r="B17" i="15" s="1"/>
  <c r="C20" i="2"/>
  <c r="B18" i="15" s="1"/>
  <c r="C21" i="2"/>
  <c r="B19" i="15" s="1"/>
  <c r="C22" i="2"/>
  <c r="B20" i="15" s="1"/>
  <c r="C23" i="2"/>
  <c r="C24" i="2"/>
  <c r="B22" i="15" s="1"/>
  <c r="C25" i="2"/>
  <c r="B23" i="15" s="1"/>
  <c r="C26" i="2"/>
  <c r="B24" i="15" s="1"/>
  <c r="C27" i="2"/>
  <c r="C28" i="2"/>
  <c r="B26" i="15" s="1"/>
  <c r="C29" i="2"/>
  <c r="B27" i="15" s="1"/>
  <c r="C30" i="2"/>
  <c r="B28" i="15" s="1"/>
  <c r="C31" i="2"/>
  <c r="B29" i="15" s="1"/>
  <c r="C32" i="2"/>
  <c r="B30" i="15" s="1"/>
  <c r="C33" i="2"/>
  <c r="B31" i="15" s="1"/>
  <c r="C34" i="2"/>
  <c r="B32" i="15" s="1"/>
  <c r="C35" i="2"/>
  <c r="C36" i="2"/>
  <c r="B34" i="15" s="1"/>
  <c r="C37" i="2"/>
  <c r="B35" i="15" s="1"/>
  <c r="C38" i="2"/>
  <c r="B36" i="15" s="1"/>
  <c r="C39" i="2"/>
  <c r="C40" i="2"/>
  <c r="B38" i="15" s="1"/>
  <c r="C41" i="2"/>
  <c r="B39" i="15" s="1"/>
  <c r="C42" i="2"/>
  <c r="B40" i="15" s="1"/>
  <c r="C43" i="2"/>
  <c r="C44" i="2"/>
  <c r="B42" i="15" s="1"/>
  <c r="C45" i="2"/>
  <c r="C46" i="2"/>
  <c r="B44" i="15" s="1"/>
  <c r="C47" i="2"/>
  <c r="C49" i="2"/>
  <c r="B47" i="15" s="1"/>
  <c r="C50" i="2"/>
  <c r="C51" i="2"/>
  <c r="B49" i="15" s="1"/>
  <c r="C52" i="2"/>
  <c r="B50" i="15" s="1"/>
  <c r="C53" i="2"/>
  <c r="B51" i="15" s="1"/>
  <c r="C54" i="2"/>
  <c r="B52" i="15" s="1"/>
  <c r="C55" i="2"/>
  <c r="B53" i="15" s="1"/>
  <c r="C56" i="2"/>
  <c r="B54" i="15" s="1"/>
  <c r="C57" i="2"/>
  <c r="C58" i="2"/>
  <c r="B56" i="15" s="1"/>
  <c r="C59" i="2"/>
  <c r="B57" i="15" s="1"/>
  <c r="C60" i="2"/>
  <c r="B58" i="15" s="1"/>
  <c r="C61" i="2"/>
  <c r="C62" i="2"/>
  <c r="B60" i="15" s="1"/>
  <c r="C63" i="2"/>
  <c r="B61" i="15" s="1"/>
  <c r="C64" i="2"/>
  <c r="B62" i="15" s="1"/>
  <c r="C65" i="2"/>
  <c r="B63" i="15" s="1"/>
  <c r="C66" i="2"/>
  <c r="B64" i="15" s="1"/>
  <c r="C67" i="2"/>
  <c r="C68" i="2"/>
  <c r="B66" i="15" s="1"/>
  <c r="C69" i="2"/>
  <c r="B67" i="15" s="1"/>
  <c r="C70" i="2"/>
  <c r="C71" i="2"/>
  <c r="C72" i="2"/>
  <c r="B70" i="15" s="1"/>
  <c r="C73" i="2"/>
  <c r="B71" i="15" s="1"/>
  <c r="C74" i="2"/>
  <c r="C75" i="2"/>
  <c r="C76" i="2"/>
  <c r="B74" i="15" s="1"/>
  <c r="C77" i="2"/>
  <c r="B75" i="15" s="1"/>
  <c r="C78" i="2"/>
  <c r="C79" i="2"/>
  <c r="C80" i="2"/>
  <c r="B78" i="15" s="1"/>
  <c r="C81" i="2"/>
  <c r="B79" i="15" s="1"/>
  <c r="C82" i="2"/>
  <c r="C83" i="2"/>
  <c r="C84" i="2"/>
  <c r="B82" i="15" s="1"/>
  <c r="C85" i="2"/>
  <c r="B83" i="15" s="1"/>
  <c r="C86" i="2"/>
  <c r="B84" i="15" s="1"/>
  <c r="C87" i="2"/>
  <c r="B85" i="15" s="1"/>
  <c r="C88" i="2"/>
  <c r="B86" i="15" s="1"/>
  <c r="C89" i="2"/>
  <c r="C90" i="2"/>
  <c r="C91" i="2"/>
  <c r="C92" i="2"/>
  <c r="B90" i="15" s="1"/>
  <c r="C93" i="2"/>
  <c r="B91" i="15" s="1"/>
  <c r="C94" i="2"/>
  <c r="C95" i="2"/>
  <c r="C96" i="2"/>
  <c r="B94" i="15" s="1"/>
  <c r="C97" i="2"/>
  <c r="B95" i="15" s="1"/>
  <c r="C98" i="2"/>
  <c r="C99" i="2"/>
  <c r="B97" i="15" s="1"/>
  <c r="C100" i="2"/>
  <c r="B98" i="15" s="1"/>
  <c r="C101" i="2"/>
  <c r="B99" i="15" s="1"/>
  <c r="C102" i="2"/>
  <c r="C103" i="2"/>
  <c r="B101" i="15" s="1"/>
  <c r="C104" i="2"/>
  <c r="B102" i="15" s="1"/>
  <c r="C105" i="2"/>
  <c r="B103" i="15" s="1"/>
  <c r="C106" i="2"/>
  <c r="B104" i="15" s="1"/>
  <c r="C107" i="2"/>
  <c r="B105" i="15" s="1"/>
  <c r="C108" i="2"/>
  <c r="B106" i="15" s="1"/>
  <c r="C109" i="2"/>
  <c r="B107" i="15" s="1"/>
  <c r="C110" i="2"/>
  <c r="B108" i="15" s="1"/>
  <c r="C111" i="2"/>
  <c r="C112" i="2"/>
  <c r="B110" i="15" s="1"/>
  <c r="C113" i="2"/>
  <c r="B111" i="15" s="1"/>
  <c r="C114" i="2"/>
  <c r="B112" i="15" s="1"/>
  <c r="C115" i="2"/>
  <c r="C116" i="2"/>
  <c r="B114" i="15" s="1"/>
  <c r="C117" i="2"/>
  <c r="B115" i="15" s="1"/>
  <c r="C118" i="2"/>
  <c r="C119" i="2"/>
  <c r="C120" i="2"/>
  <c r="B118" i="15" s="1"/>
  <c r="C121" i="2"/>
  <c r="B119" i="15" s="1"/>
  <c r="C122" i="2"/>
  <c r="B120" i="15" s="1"/>
  <c r="C123" i="2"/>
  <c r="B121" i="15" s="1"/>
  <c r="C124" i="2"/>
  <c r="B122" i="15" s="1"/>
  <c r="C125" i="2"/>
  <c r="B123" i="15" s="1"/>
  <c r="C126" i="2"/>
  <c r="B124" i="15" s="1"/>
  <c r="C127" i="2"/>
  <c r="C128" i="2"/>
  <c r="B126" i="15" s="1"/>
  <c r="C129" i="2"/>
  <c r="B127" i="15" s="1"/>
  <c r="C130" i="2"/>
  <c r="B128" i="15" s="1"/>
  <c r="C131" i="2"/>
  <c r="C132" i="2"/>
  <c r="B130" i="15" s="1"/>
  <c r="C133" i="2"/>
  <c r="B131" i="15" s="1"/>
  <c r="C134" i="2"/>
  <c r="B132" i="15" s="1"/>
  <c r="C135" i="2"/>
  <c r="B133" i="15" s="1"/>
  <c r="C136" i="2"/>
  <c r="C137" i="2"/>
  <c r="C138" i="2"/>
  <c r="C5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5" i="2"/>
  <c r="A135" i="2"/>
  <c r="A133" i="15" s="1"/>
  <c r="A136" i="2"/>
  <c r="A134" i="15" s="1"/>
  <c r="A137" i="2"/>
  <c r="A135" i="15" s="1"/>
  <c r="A138" i="2"/>
  <c r="A136" i="15" s="1"/>
  <c r="A133" i="2"/>
  <c r="A131" i="15" s="1"/>
  <c r="A134" i="2"/>
  <c r="A132" i="15" s="1"/>
  <c r="A130" i="2"/>
  <c r="A128" i="15" s="1"/>
  <c r="A131" i="2"/>
  <c r="A129" i="15" s="1"/>
  <c r="A132" i="2"/>
  <c r="A130" i="15" s="1"/>
  <c r="A121" i="2"/>
  <c r="A119" i="15" s="1"/>
  <c r="A122" i="2"/>
  <c r="A120" i="15" s="1"/>
  <c r="A123" i="2"/>
  <c r="A121" i="15" s="1"/>
  <c r="A124" i="2"/>
  <c r="A122" i="15" s="1"/>
  <c r="A125" i="2"/>
  <c r="A123" i="15" s="1"/>
  <c r="A126" i="2"/>
  <c r="A124" i="15" s="1"/>
  <c r="A127" i="2"/>
  <c r="A125" i="15" s="1"/>
  <c r="A128" i="2"/>
  <c r="A126" i="15" s="1"/>
  <c r="A129" i="2"/>
  <c r="A127" i="15" s="1"/>
  <c r="A106" i="2"/>
  <c r="A104" i="15" s="1"/>
  <c r="A107" i="2"/>
  <c r="A105" i="15" s="1"/>
  <c r="A108" i="2"/>
  <c r="A106" i="15" s="1"/>
  <c r="A109" i="2"/>
  <c r="A107" i="15" s="1"/>
  <c r="A110" i="2"/>
  <c r="A108" i="15" s="1"/>
  <c r="A111" i="2"/>
  <c r="A109" i="15" s="1"/>
  <c r="A112" i="2"/>
  <c r="A110" i="15" s="1"/>
  <c r="A113" i="2"/>
  <c r="A111" i="15" s="1"/>
  <c r="A114" i="2"/>
  <c r="A112" i="15" s="1"/>
  <c r="A115" i="2"/>
  <c r="A113" i="15" s="1"/>
  <c r="A116" i="2"/>
  <c r="A114" i="15" s="1"/>
  <c r="A117" i="2"/>
  <c r="A115" i="15" s="1"/>
  <c r="A118" i="2"/>
  <c r="A116" i="15" s="1"/>
  <c r="A119" i="2"/>
  <c r="A117" i="15" s="1"/>
  <c r="A120" i="2"/>
  <c r="A118" i="15" s="1"/>
  <c r="A24" i="2"/>
  <c r="A22" i="15" s="1"/>
  <c r="A25" i="2"/>
  <c r="A23" i="15" s="1"/>
  <c r="A26" i="2"/>
  <c r="A24" i="15" s="1"/>
  <c r="A27" i="2"/>
  <c r="A25" i="15" s="1"/>
  <c r="A28" i="2"/>
  <c r="A26" i="15" s="1"/>
  <c r="A29" i="2"/>
  <c r="A27" i="15" s="1"/>
  <c r="A30" i="2"/>
  <c r="A28" i="15" s="1"/>
  <c r="A31" i="2"/>
  <c r="A29" i="15" s="1"/>
  <c r="A32" i="2"/>
  <c r="A30" i="15" s="1"/>
  <c r="A33" i="2"/>
  <c r="A31" i="15" s="1"/>
  <c r="A34" i="2"/>
  <c r="A32" i="15" s="1"/>
  <c r="A35" i="2"/>
  <c r="A33" i="15" s="1"/>
  <c r="A36" i="2"/>
  <c r="A34" i="15" s="1"/>
  <c r="A37" i="2"/>
  <c r="A35" i="15" s="1"/>
  <c r="A38" i="2"/>
  <c r="A36" i="15" s="1"/>
  <c r="A39" i="2"/>
  <c r="A37" i="15" s="1"/>
  <c r="A40" i="2"/>
  <c r="A38" i="15" s="1"/>
  <c r="A41" i="2"/>
  <c r="A39" i="15" s="1"/>
  <c r="A42" i="2"/>
  <c r="A40" i="15" s="1"/>
  <c r="A43" i="2"/>
  <c r="A41" i="15" s="1"/>
  <c r="A44" i="2"/>
  <c r="A42" i="15" s="1"/>
  <c r="A45" i="2"/>
  <c r="A43" i="15" s="1"/>
  <c r="A46" i="2"/>
  <c r="A44" i="15" s="1"/>
  <c r="A47" i="2"/>
  <c r="A45" i="15" s="1"/>
  <c r="A49" i="2"/>
  <c r="A47" i="15" s="1"/>
  <c r="A50" i="2"/>
  <c r="A48" i="15" s="1"/>
  <c r="A51" i="2"/>
  <c r="A49" i="15" s="1"/>
  <c r="A52" i="2"/>
  <c r="A50" i="15" s="1"/>
  <c r="A53" i="2"/>
  <c r="A51" i="15" s="1"/>
  <c r="A54" i="2"/>
  <c r="A52" i="15" s="1"/>
  <c r="A55" i="2"/>
  <c r="A53" i="15" s="1"/>
  <c r="A56" i="2"/>
  <c r="A54" i="15" s="1"/>
  <c r="A57" i="2"/>
  <c r="A55" i="15" s="1"/>
  <c r="A58" i="2"/>
  <c r="A56" i="15" s="1"/>
  <c r="A59" i="2"/>
  <c r="A57" i="15" s="1"/>
  <c r="A60" i="2"/>
  <c r="A58" i="15" s="1"/>
  <c r="A61" i="2"/>
  <c r="A59" i="15" s="1"/>
  <c r="A62" i="2"/>
  <c r="A60" i="15" s="1"/>
  <c r="A63" i="2"/>
  <c r="A61" i="15" s="1"/>
  <c r="A64" i="2"/>
  <c r="A62" i="15" s="1"/>
  <c r="A65" i="2"/>
  <c r="A63" i="15" s="1"/>
  <c r="A66" i="2"/>
  <c r="A64" i="15" s="1"/>
  <c r="A67" i="2"/>
  <c r="A65" i="15" s="1"/>
  <c r="A68" i="2"/>
  <c r="A66" i="15" s="1"/>
  <c r="A69" i="2"/>
  <c r="A67" i="15" s="1"/>
  <c r="A70" i="2"/>
  <c r="A68" i="15" s="1"/>
  <c r="A71" i="2"/>
  <c r="A69" i="15" s="1"/>
  <c r="A72" i="2"/>
  <c r="A70" i="15" s="1"/>
  <c r="A73" i="2"/>
  <c r="A71" i="15" s="1"/>
  <c r="A74" i="2"/>
  <c r="A72" i="15" s="1"/>
  <c r="A75" i="2"/>
  <c r="A73" i="15" s="1"/>
  <c r="A76" i="2"/>
  <c r="A74" i="15" s="1"/>
  <c r="A77" i="2"/>
  <c r="A75" i="15" s="1"/>
  <c r="A78" i="2"/>
  <c r="A76" i="15" s="1"/>
  <c r="A79" i="2"/>
  <c r="A77" i="15" s="1"/>
  <c r="A80" i="2"/>
  <c r="A78" i="15" s="1"/>
  <c r="A81" i="2"/>
  <c r="A79" i="15" s="1"/>
  <c r="A82" i="2"/>
  <c r="A80" i="15" s="1"/>
  <c r="A83" i="2"/>
  <c r="A81" i="15" s="1"/>
  <c r="A84" i="2"/>
  <c r="A82" i="15" s="1"/>
  <c r="A85" i="2"/>
  <c r="A83" i="15" s="1"/>
  <c r="A86" i="2"/>
  <c r="A84" i="15" s="1"/>
  <c r="A87" i="2"/>
  <c r="A85" i="15" s="1"/>
  <c r="A88" i="2"/>
  <c r="A86" i="15" s="1"/>
  <c r="A89" i="2"/>
  <c r="A87" i="15" s="1"/>
  <c r="A90" i="2"/>
  <c r="A88" i="15" s="1"/>
  <c r="A91" i="2"/>
  <c r="A89" i="15" s="1"/>
  <c r="A92" i="2"/>
  <c r="A90" i="15" s="1"/>
  <c r="A93" i="2"/>
  <c r="A91" i="15" s="1"/>
  <c r="A94" i="2"/>
  <c r="A92" i="15" s="1"/>
  <c r="A95" i="2"/>
  <c r="A93" i="15" s="1"/>
  <c r="A96" i="2"/>
  <c r="A94" i="15" s="1"/>
  <c r="A97" i="2"/>
  <c r="A95" i="15" s="1"/>
  <c r="A98" i="2"/>
  <c r="A96" i="15" s="1"/>
  <c r="A99" i="2"/>
  <c r="A97" i="15" s="1"/>
  <c r="A100" i="2"/>
  <c r="A98" i="15" s="1"/>
  <c r="A101" i="2"/>
  <c r="A99" i="15" s="1"/>
  <c r="A102" i="2"/>
  <c r="A100" i="15" s="1"/>
  <c r="A103" i="2"/>
  <c r="A101" i="15" s="1"/>
  <c r="A104" i="2"/>
  <c r="A102" i="15" s="1"/>
  <c r="A105" i="2"/>
  <c r="A103" i="15" s="1"/>
  <c r="A6" i="2"/>
  <c r="A4" i="15" s="1"/>
  <c r="A7" i="2"/>
  <c r="A5" i="15" s="1"/>
  <c r="A8" i="2"/>
  <c r="A6" i="15" s="1"/>
  <c r="A9" i="2"/>
  <c r="A7" i="15" s="1"/>
  <c r="A10" i="2"/>
  <c r="A8" i="15" s="1"/>
  <c r="A11" i="2"/>
  <c r="A9" i="15" s="1"/>
  <c r="A12" i="2"/>
  <c r="A10" i="15" s="1"/>
  <c r="A13" i="2"/>
  <c r="A11" i="15" s="1"/>
  <c r="A14" i="2"/>
  <c r="A12" i="15" s="1"/>
  <c r="A15" i="2"/>
  <c r="A13" i="15" s="1"/>
  <c r="A16" i="2"/>
  <c r="A14" i="15" s="1"/>
  <c r="A17" i="2"/>
  <c r="A15" i="15" s="1"/>
  <c r="A18" i="2"/>
  <c r="A16" i="15" s="1"/>
  <c r="A19" i="2"/>
  <c r="A17" i="15" s="1"/>
  <c r="A20" i="2"/>
  <c r="A18" i="15" s="1"/>
  <c r="A21" i="2"/>
  <c r="A19" i="15" s="1"/>
  <c r="A22" i="2"/>
  <c r="A20" i="15" s="1"/>
  <c r="A23" i="2"/>
  <c r="A21" i="15" s="1"/>
  <c r="A5" i="2"/>
  <c r="AO104" i="1"/>
  <c r="AN104" i="1"/>
  <c r="AM104" i="1"/>
  <c r="AL104" i="1"/>
  <c r="AK104" i="1"/>
  <c r="AJ104" i="1"/>
  <c r="AI104" i="1"/>
  <c r="AH104" i="1"/>
  <c r="AG104" i="1"/>
  <c r="AF104" i="1"/>
  <c r="Z104" i="1"/>
  <c r="W104" i="1"/>
  <c r="V104" i="1"/>
  <c r="U104" i="1"/>
  <c r="AO103" i="1"/>
  <c r="AN103" i="1"/>
  <c r="AM103" i="1"/>
  <c r="AL103" i="1"/>
  <c r="AK103" i="1"/>
  <c r="AJ103" i="1"/>
  <c r="AI103" i="1"/>
  <c r="AH103" i="1"/>
  <c r="AG103" i="1"/>
  <c r="AF103" i="1"/>
  <c r="Z103" i="1"/>
  <c r="W103" i="1"/>
  <c r="V103" i="1"/>
  <c r="U103" i="1"/>
  <c r="AO102" i="1"/>
  <c r="AN102" i="1"/>
  <c r="AM102" i="1"/>
  <c r="AL102" i="1"/>
  <c r="AK102" i="1"/>
  <c r="AJ102" i="1"/>
  <c r="AI102" i="1"/>
  <c r="AH102" i="1"/>
  <c r="AG102" i="1"/>
  <c r="AF102" i="1"/>
  <c r="Z102" i="1"/>
  <c r="W102" i="1"/>
  <c r="V102" i="1"/>
  <c r="U102" i="1"/>
  <c r="AO101" i="1"/>
  <c r="AN101" i="1"/>
  <c r="AM101" i="1"/>
  <c r="AL101" i="1"/>
  <c r="AK101" i="1"/>
  <c r="AJ101" i="1"/>
  <c r="AI101" i="1"/>
  <c r="AH101" i="1"/>
  <c r="AG101" i="1"/>
  <c r="AF101" i="1"/>
  <c r="Z101" i="1"/>
  <c r="W101" i="1"/>
  <c r="V101" i="1"/>
  <c r="U101" i="1"/>
  <c r="AO100" i="1"/>
  <c r="AN100" i="1"/>
  <c r="AM100" i="1"/>
  <c r="AL100" i="1"/>
  <c r="AK100" i="1"/>
  <c r="AJ100" i="1"/>
  <c r="AI100" i="1"/>
  <c r="AH100" i="1"/>
  <c r="AG100" i="1"/>
  <c r="AF100" i="1"/>
  <c r="Z100" i="1"/>
  <c r="W100" i="1"/>
  <c r="V100" i="1"/>
  <c r="U100" i="1"/>
  <c r="AO99" i="1"/>
  <c r="AN99" i="1"/>
  <c r="AM99" i="1"/>
  <c r="AL99" i="1"/>
  <c r="AK99" i="1"/>
  <c r="AJ99" i="1"/>
  <c r="AI99" i="1"/>
  <c r="AH99" i="1"/>
  <c r="AG99" i="1"/>
  <c r="AF99" i="1"/>
  <c r="Z99" i="1"/>
  <c r="W99" i="1"/>
  <c r="V99" i="1"/>
  <c r="U99" i="1"/>
  <c r="AO98" i="1"/>
  <c r="AN98" i="1"/>
  <c r="AM98" i="1"/>
  <c r="AL98" i="1"/>
  <c r="AK98" i="1"/>
  <c r="AJ98" i="1"/>
  <c r="AI98" i="1"/>
  <c r="AH98" i="1"/>
  <c r="AG98" i="1"/>
  <c r="AF98" i="1"/>
  <c r="Z98" i="1"/>
  <c r="W98" i="1"/>
  <c r="V98" i="1"/>
  <c r="U98" i="1"/>
  <c r="AO97" i="1"/>
  <c r="AN97" i="1"/>
  <c r="AM97" i="1"/>
  <c r="AL97" i="1"/>
  <c r="AK97" i="1"/>
  <c r="AJ97" i="1"/>
  <c r="AI97" i="1"/>
  <c r="AH97" i="1"/>
  <c r="AG97" i="1"/>
  <c r="AF97" i="1"/>
  <c r="Z97" i="1"/>
  <c r="W97" i="1"/>
  <c r="V97" i="1"/>
  <c r="U97" i="1"/>
  <c r="AO96" i="1"/>
  <c r="AN96" i="1"/>
  <c r="AM96" i="1"/>
  <c r="AL96" i="1"/>
  <c r="AK96" i="1"/>
  <c r="AJ96" i="1"/>
  <c r="AI96" i="1"/>
  <c r="AH96" i="1"/>
  <c r="AG96" i="1"/>
  <c r="AF96" i="1"/>
  <c r="Z96" i="1"/>
  <c r="W96" i="1"/>
  <c r="V96" i="1"/>
  <c r="U96" i="1"/>
  <c r="AN95" i="1"/>
  <c r="AO72" i="1"/>
  <c r="AN72" i="1"/>
  <c r="AM72" i="1"/>
  <c r="AL72" i="1"/>
  <c r="AK72" i="1"/>
  <c r="AJ72" i="1"/>
  <c r="AI72" i="1"/>
  <c r="AH72" i="1"/>
  <c r="AG72" i="1"/>
  <c r="AF72" i="1"/>
  <c r="Z72" i="1"/>
  <c r="W72" i="1"/>
  <c r="V72" i="1"/>
  <c r="U72" i="1"/>
  <c r="AO71" i="1"/>
  <c r="AN71" i="1"/>
  <c r="AM71" i="1"/>
  <c r="AL71" i="1"/>
  <c r="AK71" i="1"/>
  <c r="AJ71" i="1"/>
  <c r="AI71" i="1"/>
  <c r="AH71" i="1"/>
  <c r="AG71" i="1"/>
  <c r="AF71" i="1"/>
  <c r="Z71" i="1"/>
  <c r="W71" i="1"/>
  <c r="V71" i="1"/>
  <c r="U71" i="1"/>
  <c r="AO69" i="1"/>
  <c r="AN69" i="1"/>
  <c r="AM69" i="1"/>
  <c r="AL69" i="1"/>
  <c r="AK69" i="1"/>
  <c r="AJ69" i="1"/>
  <c r="AI69" i="1"/>
  <c r="AH69" i="1"/>
  <c r="AG69" i="1"/>
  <c r="AF69" i="1"/>
  <c r="Z69" i="1"/>
  <c r="W69" i="1"/>
  <c r="V69" i="1"/>
  <c r="U69" i="1"/>
  <c r="AO68" i="1"/>
  <c r="AN68" i="1"/>
  <c r="AM68" i="1"/>
  <c r="AL68" i="1"/>
  <c r="AK68" i="1"/>
  <c r="AJ68" i="1"/>
  <c r="AI68" i="1"/>
  <c r="AH68" i="1"/>
  <c r="AG68" i="1"/>
  <c r="AF68" i="1"/>
  <c r="Z68" i="1"/>
  <c r="W68" i="1"/>
  <c r="V68" i="1"/>
  <c r="U68" i="1"/>
  <c r="AO67" i="1"/>
  <c r="AN67" i="1"/>
  <c r="AM67" i="1"/>
  <c r="AL67" i="1"/>
  <c r="AK67" i="1"/>
  <c r="AJ67" i="1"/>
  <c r="AI67" i="1"/>
  <c r="AH67" i="1"/>
  <c r="AG67" i="1"/>
  <c r="AF67" i="1"/>
  <c r="Z67" i="1"/>
  <c r="W67" i="1"/>
  <c r="V67" i="1"/>
  <c r="U67" i="1"/>
  <c r="AO66" i="1"/>
  <c r="AN66" i="1"/>
  <c r="AM66" i="1"/>
  <c r="AL66" i="1"/>
  <c r="AK66" i="1"/>
  <c r="AJ66" i="1"/>
  <c r="AI66" i="1"/>
  <c r="AH66" i="1"/>
  <c r="AG66" i="1"/>
  <c r="AF66" i="1"/>
  <c r="Z66" i="1"/>
  <c r="W66" i="1"/>
  <c r="V66" i="1"/>
  <c r="U66" i="1"/>
  <c r="AO65" i="1"/>
  <c r="AN65" i="1"/>
  <c r="AM65" i="1"/>
  <c r="AL65" i="1"/>
  <c r="AK65" i="1"/>
  <c r="AJ65" i="1"/>
  <c r="AI65" i="1"/>
  <c r="AH65" i="1"/>
  <c r="AG65" i="1"/>
  <c r="AF65" i="1"/>
  <c r="Z65" i="1"/>
  <c r="W65" i="1"/>
  <c r="V65" i="1"/>
  <c r="U65" i="1"/>
  <c r="AO64" i="1"/>
  <c r="AN64" i="1"/>
  <c r="AM64" i="1"/>
  <c r="AL64" i="1"/>
  <c r="AK64" i="1"/>
  <c r="AJ64" i="1"/>
  <c r="AI64" i="1"/>
  <c r="AH64" i="1"/>
  <c r="AG64" i="1"/>
  <c r="AF64" i="1"/>
  <c r="Z64" i="1"/>
  <c r="W64" i="1"/>
  <c r="V64" i="1"/>
  <c r="U64" i="1"/>
  <c r="AO63" i="1"/>
  <c r="AN63" i="1"/>
  <c r="AM63" i="1"/>
  <c r="AL63" i="1"/>
  <c r="AK63" i="1"/>
  <c r="AJ63" i="1"/>
  <c r="AI63" i="1"/>
  <c r="AH63" i="1"/>
  <c r="AG63" i="1"/>
  <c r="AF63" i="1"/>
  <c r="Z63" i="1"/>
  <c r="W63" i="1"/>
  <c r="V63" i="1"/>
  <c r="U63" i="1"/>
  <c r="AO62" i="1"/>
  <c r="AN62" i="1"/>
  <c r="AM62" i="1"/>
  <c r="AL62" i="1"/>
  <c r="AK62" i="1"/>
  <c r="AJ62" i="1"/>
  <c r="AI62" i="1"/>
  <c r="AH62" i="1"/>
  <c r="AG62" i="1"/>
  <c r="AF62" i="1"/>
  <c r="Z62" i="1"/>
  <c r="W62" i="1"/>
  <c r="V62" i="1"/>
  <c r="U62" i="1"/>
  <c r="AO61" i="1"/>
  <c r="AN61" i="1"/>
  <c r="AM61" i="1"/>
  <c r="AL61" i="1"/>
  <c r="AK61" i="1"/>
  <c r="AJ61" i="1"/>
  <c r="AI61" i="1"/>
  <c r="AH61" i="1"/>
  <c r="AG61" i="1"/>
  <c r="AF61" i="1"/>
  <c r="Z61" i="1"/>
  <c r="W61" i="1"/>
  <c r="V61" i="1"/>
  <c r="U61" i="1"/>
  <c r="AO76" i="1"/>
  <c r="AN76" i="1"/>
  <c r="AM76" i="1"/>
  <c r="AL76" i="1"/>
  <c r="AK76" i="1"/>
  <c r="AJ76" i="1"/>
  <c r="AI76" i="1"/>
  <c r="AH76" i="1"/>
  <c r="AG76" i="1"/>
  <c r="AF76" i="1"/>
  <c r="Z76" i="1"/>
  <c r="W76" i="1"/>
  <c r="V76" i="1"/>
  <c r="U76" i="1"/>
  <c r="AO75" i="1"/>
  <c r="AN75" i="1"/>
  <c r="AM75" i="1"/>
  <c r="AL75" i="1"/>
  <c r="AK75" i="1"/>
  <c r="AJ75" i="1"/>
  <c r="AI75" i="1"/>
  <c r="AH75" i="1"/>
  <c r="AG75" i="1"/>
  <c r="AF75" i="1"/>
  <c r="Z75" i="1"/>
  <c r="W75" i="1"/>
  <c r="V75" i="1"/>
  <c r="U75" i="1"/>
  <c r="AO74" i="1"/>
  <c r="AN74" i="1"/>
  <c r="AM74" i="1"/>
  <c r="AL74" i="1"/>
  <c r="AK74" i="1"/>
  <c r="AJ74" i="1"/>
  <c r="AI74" i="1"/>
  <c r="AH74" i="1"/>
  <c r="AG74" i="1"/>
  <c r="AF74" i="1"/>
  <c r="Z74" i="1"/>
  <c r="W74" i="1"/>
  <c r="V74" i="1"/>
  <c r="U74" i="1"/>
  <c r="AO106" i="1"/>
  <c r="AN106" i="1"/>
  <c r="AM106" i="1"/>
  <c r="AL106" i="1"/>
  <c r="AK106" i="1"/>
  <c r="AJ106" i="1"/>
  <c r="AI106" i="1"/>
  <c r="AH106" i="1"/>
  <c r="AG106" i="1"/>
  <c r="AF106" i="1"/>
  <c r="Z106" i="1"/>
  <c r="W106" i="1"/>
  <c r="V106" i="1"/>
  <c r="U106" i="1"/>
  <c r="AN105" i="1"/>
  <c r="AO22" i="1"/>
  <c r="AN22" i="1"/>
  <c r="AM22" i="1"/>
  <c r="AL22" i="1"/>
  <c r="AK22" i="1"/>
  <c r="AJ22" i="1"/>
  <c r="AI22" i="1"/>
  <c r="AH22" i="1"/>
  <c r="AG22" i="1"/>
  <c r="AF22" i="1"/>
  <c r="Z22" i="1"/>
  <c r="W22" i="1"/>
  <c r="V22" i="1"/>
  <c r="U22" i="1"/>
  <c r="AO21" i="1"/>
  <c r="AN21" i="1"/>
  <c r="AM21" i="1"/>
  <c r="AL21" i="1"/>
  <c r="AK21" i="1"/>
  <c r="AJ21" i="1"/>
  <c r="AI21" i="1"/>
  <c r="AH21" i="1"/>
  <c r="AG21" i="1"/>
  <c r="AF21" i="1"/>
  <c r="Z21" i="1"/>
  <c r="W21" i="1"/>
  <c r="V21" i="1"/>
  <c r="U21" i="1"/>
  <c r="AO20" i="1"/>
  <c r="AN20" i="1"/>
  <c r="AM20" i="1"/>
  <c r="AL20" i="1"/>
  <c r="AK20" i="1"/>
  <c r="AJ20" i="1"/>
  <c r="AI20" i="1"/>
  <c r="AH20" i="1"/>
  <c r="AG20" i="1"/>
  <c r="AF20" i="1"/>
  <c r="Z20" i="1"/>
  <c r="W20" i="1"/>
  <c r="V20" i="1"/>
  <c r="U20" i="1"/>
  <c r="AO19" i="1"/>
  <c r="AN19" i="1"/>
  <c r="AM19" i="1"/>
  <c r="AL19" i="1"/>
  <c r="AK19" i="1"/>
  <c r="AJ19" i="1"/>
  <c r="AI19" i="1"/>
  <c r="AH19" i="1"/>
  <c r="AG19" i="1"/>
  <c r="AF19" i="1"/>
  <c r="Z19" i="1"/>
  <c r="W19" i="1"/>
  <c r="V19" i="1"/>
  <c r="U19" i="1"/>
  <c r="AO18" i="1"/>
  <c r="AN18" i="1"/>
  <c r="AM18" i="1"/>
  <c r="AL18" i="1"/>
  <c r="AK18" i="1"/>
  <c r="AJ18" i="1"/>
  <c r="AI18" i="1"/>
  <c r="AH18" i="1"/>
  <c r="AG18" i="1"/>
  <c r="AF18" i="1"/>
  <c r="Z18" i="1"/>
  <c r="W18" i="1"/>
  <c r="V18" i="1"/>
  <c r="U18" i="1"/>
  <c r="AO17" i="1"/>
  <c r="AN17" i="1"/>
  <c r="AM17" i="1"/>
  <c r="AL17" i="1"/>
  <c r="AK17" i="1"/>
  <c r="AJ17" i="1"/>
  <c r="AI17" i="1"/>
  <c r="AH17" i="1"/>
  <c r="AG17" i="1"/>
  <c r="AF17" i="1"/>
  <c r="Z17" i="1"/>
  <c r="W17" i="1"/>
  <c r="V17" i="1"/>
  <c r="U17" i="1"/>
  <c r="AO16" i="1"/>
  <c r="AN16" i="1"/>
  <c r="AM16" i="1"/>
  <c r="AL16" i="1"/>
  <c r="AK16" i="1"/>
  <c r="AJ16" i="1"/>
  <c r="AI16" i="1"/>
  <c r="AH16" i="1"/>
  <c r="AG16" i="1"/>
  <c r="AF16" i="1"/>
  <c r="Z16" i="1"/>
  <c r="W16" i="1"/>
  <c r="V16" i="1"/>
  <c r="U16" i="1"/>
  <c r="AO15" i="1"/>
  <c r="AN15" i="1"/>
  <c r="AM15" i="1"/>
  <c r="AL15" i="1"/>
  <c r="AK15" i="1"/>
  <c r="AJ15" i="1"/>
  <c r="AI15" i="1"/>
  <c r="AH15" i="1"/>
  <c r="AG15" i="1"/>
  <c r="AF15" i="1"/>
  <c r="Z15" i="1"/>
  <c r="W15" i="1"/>
  <c r="V15" i="1"/>
  <c r="U15" i="1"/>
  <c r="AO14" i="1"/>
  <c r="AN14" i="1"/>
  <c r="AM14" i="1"/>
  <c r="AL14" i="1"/>
  <c r="AK14" i="1"/>
  <c r="AJ14" i="1"/>
  <c r="AI14" i="1"/>
  <c r="AH14" i="1"/>
  <c r="AG14" i="1"/>
  <c r="AF14" i="1"/>
  <c r="Z14" i="1"/>
  <c r="W14" i="1"/>
  <c r="V14" i="1"/>
  <c r="U14" i="1"/>
  <c r="AO13" i="1"/>
  <c r="AN13" i="1"/>
  <c r="AM13" i="1"/>
  <c r="AL13" i="1"/>
  <c r="AK13" i="1"/>
  <c r="AJ13" i="1"/>
  <c r="AI13" i="1"/>
  <c r="AH13" i="1"/>
  <c r="AG13" i="1"/>
  <c r="AF13" i="1"/>
  <c r="Z13" i="1"/>
  <c r="W13" i="1"/>
  <c r="V13" i="1"/>
  <c r="U13" i="1"/>
  <c r="AO59" i="1"/>
  <c r="AN59" i="1"/>
  <c r="AM59" i="1"/>
  <c r="AL59" i="1"/>
  <c r="AK59" i="1"/>
  <c r="AJ59" i="1"/>
  <c r="AI59" i="1"/>
  <c r="AH59" i="1"/>
  <c r="AG59" i="1"/>
  <c r="AF59" i="1"/>
  <c r="Z59" i="1"/>
  <c r="W59" i="1"/>
  <c r="V59" i="1"/>
  <c r="U59" i="1"/>
  <c r="AO58" i="1"/>
  <c r="AN58" i="1"/>
  <c r="AM58" i="1"/>
  <c r="AL58" i="1"/>
  <c r="AK58" i="1"/>
  <c r="AJ58" i="1"/>
  <c r="AI58" i="1"/>
  <c r="AH58" i="1"/>
  <c r="AG58" i="1"/>
  <c r="AF58" i="1"/>
  <c r="Z58" i="1"/>
  <c r="W58" i="1"/>
  <c r="V58" i="1"/>
  <c r="U58" i="1"/>
  <c r="AO57" i="1"/>
  <c r="AN57" i="1"/>
  <c r="AM57" i="1"/>
  <c r="AL57" i="1"/>
  <c r="AK57" i="1"/>
  <c r="AJ57" i="1"/>
  <c r="AI57" i="1"/>
  <c r="AH57" i="1"/>
  <c r="AG57" i="1"/>
  <c r="AF57" i="1"/>
  <c r="Z57" i="1"/>
  <c r="W57" i="1"/>
  <c r="V57" i="1"/>
  <c r="U57" i="1"/>
  <c r="AO55" i="1"/>
  <c r="AN55" i="1"/>
  <c r="AM55" i="1"/>
  <c r="AL55" i="1"/>
  <c r="AK55" i="1"/>
  <c r="AJ55" i="1"/>
  <c r="AI55" i="1"/>
  <c r="AH55" i="1"/>
  <c r="AG55" i="1"/>
  <c r="AF55" i="1"/>
  <c r="Z55" i="1"/>
  <c r="W55" i="1"/>
  <c r="V55" i="1"/>
  <c r="U55" i="1"/>
  <c r="AO54" i="1"/>
  <c r="AN54" i="1"/>
  <c r="AM54" i="1"/>
  <c r="AL54" i="1"/>
  <c r="AK54" i="1"/>
  <c r="AJ54" i="1"/>
  <c r="AI54" i="1"/>
  <c r="AH54" i="1"/>
  <c r="AG54" i="1"/>
  <c r="AF54" i="1"/>
  <c r="Z54" i="1"/>
  <c r="W54" i="1"/>
  <c r="V54" i="1"/>
  <c r="U54" i="1"/>
  <c r="AO53" i="1"/>
  <c r="AN53" i="1"/>
  <c r="AM53" i="1"/>
  <c r="AL53" i="1"/>
  <c r="AK53" i="1"/>
  <c r="AJ53" i="1"/>
  <c r="AI53" i="1"/>
  <c r="AH53" i="1"/>
  <c r="AG53" i="1"/>
  <c r="AF53" i="1"/>
  <c r="Z53" i="1"/>
  <c r="W53" i="1"/>
  <c r="V53" i="1"/>
  <c r="U53" i="1"/>
  <c r="AO52" i="1"/>
  <c r="AN52" i="1"/>
  <c r="AM52" i="1"/>
  <c r="AL52" i="1"/>
  <c r="AK52" i="1"/>
  <c r="AJ52" i="1"/>
  <c r="AI52" i="1"/>
  <c r="AH52" i="1"/>
  <c r="AG52" i="1"/>
  <c r="AF52" i="1"/>
  <c r="Z52" i="1"/>
  <c r="W52" i="1"/>
  <c r="V52" i="1"/>
  <c r="U52" i="1"/>
  <c r="AO51" i="1"/>
  <c r="AN51" i="1"/>
  <c r="AM51" i="1"/>
  <c r="AL51" i="1"/>
  <c r="AK51" i="1"/>
  <c r="AJ51" i="1"/>
  <c r="AI51" i="1"/>
  <c r="AH51" i="1"/>
  <c r="AG51" i="1"/>
  <c r="AF51" i="1"/>
  <c r="Z51" i="1"/>
  <c r="W51" i="1"/>
  <c r="V51" i="1"/>
  <c r="U51" i="1"/>
  <c r="AO50" i="1"/>
  <c r="AN50" i="1"/>
  <c r="AM50" i="1"/>
  <c r="AL50" i="1"/>
  <c r="AK50" i="1"/>
  <c r="AJ50" i="1"/>
  <c r="AI50" i="1"/>
  <c r="AH50" i="1"/>
  <c r="AG50" i="1"/>
  <c r="AF50" i="1"/>
  <c r="Z50" i="1"/>
  <c r="W50" i="1"/>
  <c r="V50" i="1"/>
  <c r="U50" i="1"/>
  <c r="AO49" i="1"/>
  <c r="AN49" i="1"/>
  <c r="AM49" i="1"/>
  <c r="AL49" i="1"/>
  <c r="AK49" i="1"/>
  <c r="AJ49" i="1"/>
  <c r="AI49" i="1"/>
  <c r="AH49" i="1"/>
  <c r="AG49" i="1"/>
  <c r="AF49" i="1"/>
  <c r="Z49" i="1"/>
  <c r="W49" i="1"/>
  <c r="V49" i="1"/>
  <c r="U49" i="1"/>
  <c r="AO48" i="1"/>
  <c r="AN48" i="1"/>
  <c r="AM48" i="1"/>
  <c r="AL48" i="1"/>
  <c r="AK48" i="1"/>
  <c r="AJ48" i="1"/>
  <c r="AI48" i="1"/>
  <c r="AH48" i="1"/>
  <c r="AG48" i="1"/>
  <c r="AF48" i="1"/>
  <c r="Z48" i="1"/>
  <c r="W48" i="1"/>
  <c r="V48" i="1"/>
  <c r="U48" i="1"/>
  <c r="AO47" i="1"/>
  <c r="AN47" i="1"/>
  <c r="AM47" i="1"/>
  <c r="AL47" i="1"/>
  <c r="AK47" i="1"/>
  <c r="AJ47" i="1"/>
  <c r="AI47" i="1"/>
  <c r="AH47" i="1"/>
  <c r="AG47" i="1"/>
  <c r="AF47" i="1"/>
  <c r="Z47" i="1"/>
  <c r="W47" i="1"/>
  <c r="V47" i="1"/>
  <c r="U47" i="1"/>
  <c r="AO46" i="1"/>
  <c r="AN46" i="1"/>
  <c r="AM46" i="1"/>
  <c r="AL46" i="1"/>
  <c r="AK46" i="1"/>
  <c r="AJ46" i="1"/>
  <c r="AI46" i="1"/>
  <c r="AH46" i="1"/>
  <c r="AG46" i="1"/>
  <c r="AF46" i="1"/>
  <c r="Z46" i="1"/>
  <c r="W46" i="1"/>
  <c r="V46" i="1"/>
  <c r="U46" i="1"/>
  <c r="AO45" i="1"/>
  <c r="AN45" i="1"/>
  <c r="AM45" i="1"/>
  <c r="AL45" i="1"/>
  <c r="AK45" i="1"/>
  <c r="AJ45" i="1"/>
  <c r="AI45" i="1"/>
  <c r="AH45" i="1"/>
  <c r="AG45" i="1"/>
  <c r="AF45" i="1"/>
  <c r="Z45" i="1"/>
  <c r="W45" i="1"/>
  <c r="V45" i="1"/>
  <c r="U45" i="1"/>
  <c r="AO44" i="1"/>
  <c r="AN44" i="1"/>
  <c r="AM44" i="1"/>
  <c r="AL44" i="1"/>
  <c r="AK44" i="1"/>
  <c r="AJ44" i="1"/>
  <c r="AI44" i="1"/>
  <c r="AH44" i="1"/>
  <c r="AG44" i="1"/>
  <c r="AF44" i="1"/>
  <c r="Z44" i="1"/>
  <c r="W44" i="1"/>
  <c r="V44" i="1"/>
  <c r="U44" i="1"/>
  <c r="AO43" i="1"/>
  <c r="AN43" i="1"/>
  <c r="AM43" i="1"/>
  <c r="AL43" i="1"/>
  <c r="AK43" i="1"/>
  <c r="AJ43" i="1"/>
  <c r="AI43" i="1"/>
  <c r="AH43" i="1"/>
  <c r="AG43" i="1"/>
  <c r="AF43" i="1"/>
  <c r="Z43" i="1"/>
  <c r="W43" i="1"/>
  <c r="V43" i="1"/>
  <c r="U43" i="1"/>
  <c r="AO42" i="1"/>
  <c r="AN42" i="1"/>
  <c r="AM42" i="1"/>
  <c r="AL42" i="1"/>
  <c r="AK42" i="1"/>
  <c r="AJ42" i="1"/>
  <c r="AI42" i="1"/>
  <c r="AH42" i="1"/>
  <c r="AG42" i="1"/>
  <c r="AF42" i="1"/>
  <c r="Z42" i="1"/>
  <c r="W42" i="1"/>
  <c r="V42" i="1"/>
  <c r="U42" i="1"/>
  <c r="AO41" i="1"/>
  <c r="AN41" i="1"/>
  <c r="AM41" i="1"/>
  <c r="AL41" i="1"/>
  <c r="AK41" i="1"/>
  <c r="AJ41" i="1"/>
  <c r="AI41" i="1"/>
  <c r="AH41" i="1"/>
  <c r="AG41" i="1"/>
  <c r="AF41" i="1"/>
  <c r="Z41" i="1"/>
  <c r="W41" i="1"/>
  <c r="V41" i="1"/>
  <c r="U41" i="1"/>
  <c r="AO40" i="1"/>
  <c r="AN40" i="1"/>
  <c r="AM40" i="1"/>
  <c r="AL40" i="1"/>
  <c r="AK40" i="1"/>
  <c r="AJ40" i="1"/>
  <c r="AI40" i="1"/>
  <c r="AH40" i="1"/>
  <c r="AG40" i="1"/>
  <c r="AF40" i="1"/>
  <c r="Z40" i="1"/>
  <c r="W40" i="1"/>
  <c r="V40" i="1"/>
  <c r="U40" i="1"/>
  <c r="AO38" i="1"/>
  <c r="AN38" i="1"/>
  <c r="AM38" i="1"/>
  <c r="AL38" i="1"/>
  <c r="AK38" i="1"/>
  <c r="AJ38" i="1"/>
  <c r="AI38" i="1"/>
  <c r="AH38" i="1"/>
  <c r="AG38" i="1"/>
  <c r="AF38" i="1"/>
  <c r="Z38" i="1"/>
  <c r="W38" i="1"/>
  <c r="V38" i="1"/>
  <c r="U38" i="1"/>
  <c r="AO37" i="1"/>
  <c r="AN37" i="1"/>
  <c r="AM37" i="1"/>
  <c r="AL37" i="1"/>
  <c r="AK37" i="1"/>
  <c r="AJ37" i="1"/>
  <c r="AI37" i="1"/>
  <c r="AH37" i="1"/>
  <c r="AG37" i="1"/>
  <c r="AF37" i="1"/>
  <c r="Z37" i="1"/>
  <c r="W37" i="1"/>
  <c r="V37" i="1"/>
  <c r="U37" i="1"/>
  <c r="AO36" i="1"/>
  <c r="AN36" i="1"/>
  <c r="AM36" i="1"/>
  <c r="AL36" i="1"/>
  <c r="AK36" i="1"/>
  <c r="AJ36" i="1"/>
  <c r="AI36" i="1"/>
  <c r="AH36" i="1"/>
  <c r="AG36" i="1"/>
  <c r="AF36" i="1"/>
  <c r="Z36" i="1"/>
  <c r="W36" i="1"/>
  <c r="V36" i="1"/>
  <c r="U36" i="1"/>
  <c r="AO35" i="1"/>
  <c r="AN35" i="1"/>
  <c r="AM35" i="1"/>
  <c r="AL35" i="1"/>
  <c r="AK35" i="1"/>
  <c r="AJ35" i="1"/>
  <c r="AI35" i="1"/>
  <c r="AH35" i="1"/>
  <c r="AG35" i="1"/>
  <c r="AF35" i="1"/>
  <c r="Z35" i="1"/>
  <c r="W35" i="1"/>
  <c r="V35" i="1"/>
  <c r="U35" i="1"/>
  <c r="AO34" i="1"/>
  <c r="AN34" i="1"/>
  <c r="AM34" i="1"/>
  <c r="AL34" i="1"/>
  <c r="AK34" i="1"/>
  <c r="AJ34" i="1"/>
  <c r="AI34" i="1"/>
  <c r="AH34" i="1"/>
  <c r="AG34" i="1"/>
  <c r="AF34" i="1"/>
  <c r="Z34" i="1"/>
  <c r="W34" i="1"/>
  <c r="V34" i="1"/>
  <c r="U34" i="1"/>
  <c r="AO33" i="1"/>
  <c r="AN33" i="1"/>
  <c r="AM33" i="1"/>
  <c r="AL33" i="1"/>
  <c r="AK33" i="1"/>
  <c r="AJ33" i="1"/>
  <c r="AI33" i="1"/>
  <c r="AH33" i="1"/>
  <c r="AG33" i="1"/>
  <c r="AF33" i="1"/>
  <c r="Z33" i="1"/>
  <c r="W33" i="1"/>
  <c r="V33" i="1"/>
  <c r="U33" i="1"/>
  <c r="AO32" i="1"/>
  <c r="AN32" i="1"/>
  <c r="AM32" i="1"/>
  <c r="AL32" i="1"/>
  <c r="AK32" i="1"/>
  <c r="AJ32" i="1"/>
  <c r="AI32" i="1"/>
  <c r="AH32" i="1"/>
  <c r="AG32" i="1"/>
  <c r="AF32" i="1"/>
  <c r="Z32" i="1"/>
  <c r="W32" i="1"/>
  <c r="V32" i="1"/>
  <c r="U32" i="1"/>
  <c r="AO31" i="1"/>
  <c r="AN31" i="1"/>
  <c r="AM31" i="1"/>
  <c r="AL31" i="1"/>
  <c r="AK31" i="1"/>
  <c r="AJ31" i="1"/>
  <c r="AI31" i="1"/>
  <c r="AH31" i="1"/>
  <c r="AG31" i="1"/>
  <c r="AF31" i="1"/>
  <c r="Z31" i="1"/>
  <c r="W31" i="1"/>
  <c r="V31" i="1"/>
  <c r="U31" i="1"/>
  <c r="AO30" i="1"/>
  <c r="AN30" i="1"/>
  <c r="AM30" i="1"/>
  <c r="AL30" i="1"/>
  <c r="AK30" i="1"/>
  <c r="AJ30" i="1"/>
  <c r="AI30" i="1"/>
  <c r="AH30" i="1"/>
  <c r="AG30" i="1"/>
  <c r="AF30" i="1"/>
  <c r="Z30" i="1"/>
  <c r="W30" i="1"/>
  <c r="V30" i="1"/>
  <c r="U30" i="1"/>
  <c r="AO29" i="1"/>
  <c r="AN29" i="1"/>
  <c r="AM29" i="1"/>
  <c r="AL29" i="1"/>
  <c r="AK29" i="1"/>
  <c r="AJ29" i="1"/>
  <c r="AI29" i="1"/>
  <c r="AH29" i="1"/>
  <c r="AG29" i="1"/>
  <c r="AF29" i="1"/>
  <c r="Z29" i="1"/>
  <c r="W29" i="1"/>
  <c r="V29" i="1"/>
  <c r="U29" i="1"/>
  <c r="AO28" i="1"/>
  <c r="AN28" i="1"/>
  <c r="AM28" i="1"/>
  <c r="AL28" i="1"/>
  <c r="AK28" i="1"/>
  <c r="AJ28" i="1"/>
  <c r="AI28" i="1"/>
  <c r="AH28" i="1"/>
  <c r="AG28" i="1"/>
  <c r="AF28" i="1"/>
  <c r="Z28" i="1"/>
  <c r="W28" i="1"/>
  <c r="V28" i="1"/>
  <c r="U28" i="1"/>
  <c r="AO27" i="1"/>
  <c r="AN27" i="1"/>
  <c r="AM27" i="1"/>
  <c r="AL27" i="1"/>
  <c r="AK27" i="1"/>
  <c r="AJ27" i="1"/>
  <c r="AI27" i="1"/>
  <c r="AH27" i="1"/>
  <c r="AG27" i="1"/>
  <c r="AF27" i="1"/>
  <c r="Z27" i="1"/>
  <c r="W27" i="1"/>
  <c r="V27" i="1"/>
  <c r="U27" i="1"/>
  <c r="AO26" i="1"/>
  <c r="AN26" i="1"/>
  <c r="AM26" i="1"/>
  <c r="AL26" i="1"/>
  <c r="AK26" i="1"/>
  <c r="AJ26" i="1"/>
  <c r="AI26" i="1"/>
  <c r="AH26" i="1"/>
  <c r="AG26" i="1"/>
  <c r="AF26" i="1"/>
  <c r="Z26" i="1"/>
  <c r="W26" i="1"/>
  <c r="V26" i="1"/>
  <c r="U26" i="1"/>
  <c r="AO25" i="1"/>
  <c r="AN25" i="1"/>
  <c r="AM25" i="1"/>
  <c r="AL25" i="1"/>
  <c r="AK25" i="1"/>
  <c r="AJ25" i="1"/>
  <c r="AI25" i="1"/>
  <c r="AH25" i="1"/>
  <c r="AG25" i="1"/>
  <c r="AF25" i="1"/>
  <c r="Z25" i="1"/>
  <c r="W25" i="1"/>
  <c r="V25" i="1"/>
  <c r="U25" i="1"/>
  <c r="AO24" i="1"/>
  <c r="AN24" i="1"/>
  <c r="AM24" i="1"/>
  <c r="AL24" i="1"/>
  <c r="AK24" i="1"/>
  <c r="AJ24" i="1"/>
  <c r="AI24" i="1"/>
  <c r="AH24" i="1"/>
  <c r="AG24" i="1"/>
  <c r="AF24" i="1"/>
  <c r="Z24" i="1"/>
  <c r="W24" i="1"/>
  <c r="V24" i="1"/>
  <c r="U24" i="1"/>
  <c r="AO94" i="1"/>
  <c r="AN94" i="1"/>
  <c r="AM94" i="1"/>
  <c r="AL94" i="1"/>
  <c r="AK94" i="1"/>
  <c r="AJ94" i="1"/>
  <c r="AI94" i="1"/>
  <c r="AH94" i="1"/>
  <c r="AG94" i="1"/>
  <c r="AF94" i="1"/>
  <c r="Z94" i="1"/>
  <c r="W94" i="1"/>
  <c r="V94" i="1"/>
  <c r="U94" i="1"/>
  <c r="AO92" i="1"/>
  <c r="AN92" i="1"/>
  <c r="AM92" i="1"/>
  <c r="AL92" i="1"/>
  <c r="AK92" i="1"/>
  <c r="AJ92" i="1"/>
  <c r="AI92" i="1"/>
  <c r="AH92" i="1"/>
  <c r="AG92" i="1"/>
  <c r="AF92" i="1"/>
  <c r="Z92" i="1"/>
  <c r="W92" i="1"/>
  <c r="V92" i="1"/>
  <c r="U92" i="1"/>
  <c r="AO91" i="1"/>
  <c r="AN91" i="1"/>
  <c r="AM91" i="1"/>
  <c r="AL91" i="1"/>
  <c r="AK91" i="1"/>
  <c r="AJ91" i="1"/>
  <c r="AI91" i="1"/>
  <c r="AH91" i="1"/>
  <c r="AG91" i="1"/>
  <c r="AF91" i="1"/>
  <c r="Z91" i="1"/>
  <c r="W91" i="1"/>
  <c r="V91" i="1"/>
  <c r="U91" i="1"/>
  <c r="AO90" i="1"/>
  <c r="AN90" i="1"/>
  <c r="AM90" i="1"/>
  <c r="AL90" i="1"/>
  <c r="AK90" i="1"/>
  <c r="AJ90" i="1"/>
  <c r="AI90" i="1"/>
  <c r="AH90" i="1"/>
  <c r="AG90" i="1"/>
  <c r="AF90" i="1"/>
  <c r="Z90" i="1"/>
  <c r="W90" i="1"/>
  <c r="V90" i="1"/>
  <c r="U90" i="1"/>
  <c r="AO89" i="1"/>
  <c r="AN89" i="1"/>
  <c r="AM89" i="1"/>
  <c r="AL89" i="1"/>
  <c r="AK89" i="1"/>
  <c r="AJ89" i="1"/>
  <c r="AI89" i="1"/>
  <c r="AH89" i="1"/>
  <c r="AG89" i="1"/>
  <c r="AF89" i="1"/>
  <c r="Z89" i="1"/>
  <c r="W89" i="1"/>
  <c r="V89" i="1"/>
  <c r="U89" i="1"/>
  <c r="AO88" i="1"/>
  <c r="AN88" i="1"/>
  <c r="AM88" i="1"/>
  <c r="AL88" i="1"/>
  <c r="AK88" i="1"/>
  <c r="AJ88" i="1"/>
  <c r="AI88" i="1"/>
  <c r="AH88" i="1"/>
  <c r="AG88" i="1"/>
  <c r="AF88" i="1"/>
  <c r="Z88" i="1"/>
  <c r="W88" i="1"/>
  <c r="V88" i="1"/>
  <c r="U88" i="1"/>
  <c r="AO87" i="1"/>
  <c r="AN87" i="1"/>
  <c r="AM87" i="1"/>
  <c r="AL87" i="1"/>
  <c r="AK87" i="1"/>
  <c r="AJ87" i="1"/>
  <c r="AI87" i="1"/>
  <c r="AH87" i="1"/>
  <c r="AG87" i="1"/>
  <c r="AF87" i="1"/>
  <c r="Z87" i="1"/>
  <c r="W87" i="1"/>
  <c r="V87" i="1"/>
  <c r="U87" i="1"/>
  <c r="AO86" i="1"/>
  <c r="AN86" i="1"/>
  <c r="AM86" i="1"/>
  <c r="AL86" i="1"/>
  <c r="AK86" i="1"/>
  <c r="AJ86" i="1"/>
  <c r="AI86" i="1"/>
  <c r="AH86" i="1"/>
  <c r="AG86" i="1"/>
  <c r="AF86" i="1"/>
  <c r="Z86" i="1"/>
  <c r="W86" i="1"/>
  <c r="V86" i="1"/>
  <c r="U86" i="1"/>
  <c r="AO85" i="1"/>
  <c r="AN85" i="1"/>
  <c r="AM85" i="1"/>
  <c r="AL85" i="1"/>
  <c r="AK85" i="1"/>
  <c r="AJ85" i="1"/>
  <c r="AI85" i="1"/>
  <c r="AH85" i="1"/>
  <c r="AG85" i="1"/>
  <c r="AF85" i="1"/>
  <c r="Z85" i="1"/>
  <c r="W85" i="1"/>
  <c r="V85" i="1"/>
  <c r="U85" i="1"/>
  <c r="AO84" i="1"/>
  <c r="AN84" i="1"/>
  <c r="AM84" i="1"/>
  <c r="AL84" i="1"/>
  <c r="AK84" i="1"/>
  <c r="AJ84" i="1"/>
  <c r="AI84" i="1"/>
  <c r="AH84" i="1"/>
  <c r="AG84" i="1"/>
  <c r="AF84" i="1"/>
  <c r="Z84" i="1"/>
  <c r="W84" i="1"/>
  <c r="V84" i="1"/>
  <c r="U84" i="1"/>
  <c r="AO83" i="1"/>
  <c r="AN83" i="1"/>
  <c r="AM83" i="1"/>
  <c r="AL83" i="1"/>
  <c r="AK83" i="1"/>
  <c r="AJ83" i="1"/>
  <c r="AI83" i="1"/>
  <c r="AH83" i="1"/>
  <c r="AG83" i="1"/>
  <c r="AF83" i="1"/>
  <c r="Z83" i="1"/>
  <c r="W83" i="1"/>
  <c r="V83" i="1"/>
  <c r="U83" i="1"/>
  <c r="AO82" i="1"/>
  <c r="AN82" i="1"/>
  <c r="AM82" i="1"/>
  <c r="AL82" i="1"/>
  <c r="AK82" i="1"/>
  <c r="AJ82" i="1"/>
  <c r="AI82" i="1"/>
  <c r="AH82" i="1"/>
  <c r="AG82" i="1"/>
  <c r="AF82" i="1"/>
  <c r="Z82" i="1"/>
  <c r="W82" i="1"/>
  <c r="V82" i="1"/>
  <c r="U82" i="1"/>
  <c r="AO81" i="1"/>
  <c r="AN81" i="1"/>
  <c r="AM81" i="1"/>
  <c r="AL81" i="1"/>
  <c r="AK81" i="1"/>
  <c r="AJ81" i="1"/>
  <c r="AI81" i="1"/>
  <c r="AH81" i="1"/>
  <c r="AG81" i="1"/>
  <c r="AF81" i="1"/>
  <c r="Z81" i="1"/>
  <c r="W81" i="1"/>
  <c r="V81" i="1"/>
  <c r="U81" i="1"/>
  <c r="AO80" i="1"/>
  <c r="AN80" i="1"/>
  <c r="AM80" i="1"/>
  <c r="AL80" i="1"/>
  <c r="AK80" i="1"/>
  <c r="AJ80" i="1"/>
  <c r="AI80" i="1"/>
  <c r="AH80" i="1"/>
  <c r="AG80" i="1"/>
  <c r="AF80" i="1"/>
  <c r="Z80" i="1"/>
  <c r="W80" i="1"/>
  <c r="V80" i="1"/>
  <c r="U80" i="1"/>
  <c r="AO79" i="1"/>
  <c r="AN79" i="1"/>
  <c r="AM79" i="1"/>
  <c r="AL79" i="1"/>
  <c r="AK79" i="1"/>
  <c r="AJ79" i="1"/>
  <c r="AI79" i="1"/>
  <c r="AH79" i="1"/>
  <c r="AG79" i="1"/>
  <c r="AF79" i="1"/>
  <c r="Z79" i="1"/>
  <c r="W79" i="1"/>
  <c r="V79" i="1"/>
  <c r="U79" i="1"/>
  <c r="AO78" i="1"/>
  <c r="AN78" i="1"/>
  <c r="AM78" i="1"/>
  <c r="AL78" i="1"/>
  <c r="AK78" i="1"/>
  <c r="AJ78" i="1"/>
  <c r="AI78" i="1"/>
  <c r="AH78" i="1"/>
  <c r="AG78" i="1"/>
  <c r="AF78" i="1"/>
  <c r="Z78" i="1"/>
  <c r="W78" i="1"/>
  <c r="V78" i="1"/>
  <c r="U78" i="1"/>
  <c r="AO124" i="1"/>
  <c r="AN124" i="1"/>
  <c r="AM124" i="1"/>
  <c r="AL124" i="1"/>
  <c r="AK124" i="1"/>
  <c r="AJ124" i="1"/>
  <c r="AI124" i="1"/>
  <c r="AH124" i="1"/>
  <c r="AG124" i="1"/>
  <c r="AF124" i="1"/>
  <c r="Z124" i="1"/>
  <c r="W124" i="1"/>
  <c r="V124" i="1"/>
  <c r="U124" i="1"/>
  <c r="AO123" i="1"/>
  <c r="AN123" i="1"/>
  <c r="AM123" i="1"/>
  <c r="AL123" i="1"/>
  <c r="AK123" i="1"/>
  <c r="AJ123" i="1"/>
  <c r="AI123" i="1"/>
  <c r="AH123" i="1"/>
  <c r="AG123" i="1"/>
  <c r="AF123" i="1"/>
  <c r="Z123" i="1"/>
  <c r="W123" i="1"/>
  <c r="V123" i="1"/>
  <c r="U123" i="1"/>
  <c r="AO122" i="1"/>
  <c r="AN122" i="1"/>
  <c r="AM122" i="1"/>
  <c r="AL122" i="1"/>
  <c r="AK122" i="1"/>
  <c r="AJ122" i="1"/>
  <c r="AI122" i="1"/>
  <c r="AH122" i="1"/>
  <c r="AG122" i="1"/>
  <c r="AF122" i="1"/>
  <c r="Z122" i="1"/>
  <c r="W122" i="1"/>
  <c r="V122" i="1"/>
  <c r="U122" i="1"/>
  <c r="AO121" i="1"/>
  <c r="AN121" i="1"/>
  <c r="AM121" i="1"/>
  <c r="AL121" i="1"/>
  <c r="AK121" i="1"/>
  <c r="AJ121" i="1"/>
  <c r="AI121" i="1"/>
  <c r="AH121" i="1"/>
  <c r="AG121" i="1"/>
  <c r="AF121" i="1"/>
  <c r="Z121" i="1"/>
  <c r="W121" i="1"/>
  <c r="V121" i="1"/>
  <c r="U121" i="1"/>
  <c r="AO120" i="1"/>
  <c r="AN120" i="1"/>
  <c r="AM120" i="1"/>
  <c r="AL120" i="1"/>
  <c r="AK120" i="1"/>
  <c r="AJ120" i="1"/>
  <c r="AI120" i="1"/>
  <c r="AH120" i="1"/>
  <c r="AG120" i="1"/>
  <c r="AF120" i="1"/>
  <c r="Z120" i="1"/>
  <c r="W120" i="1"/>
  <c r="V120" i="1"/>
  <c r="U120" i="1"/>
  <c r="AO119" i="1"/>
  <c r="AN119" i="1"/>
  <c r="AM119" i="1"/>
  <c r="AL119" i="1"/>
  <c r="AK119" i="1"/>
  <c r="AJ119" i="1"/>
  <c r="AI119" i="1"/>
  <c r="AH119" i="1"/>
  <c r="AG119" i="1"/>
  <c r="AF119" i="1"/>
  <c r="Z119" i="1"/>
  <c r="W119" i="1"/>
  <c r="V119" i="1"/>
  <c r="U119" i="1"/>
  <c r="AO118" i="1"/>
  <c r="AN118" i="1"/>
  <c r="AM118" i="1"/>
  <c r="AL118" i="1"/>
  <c r="AK118" i="1"/>
  <c r="AJ118" i="1"/>
  <c r="AI118" i="1"/>
  <c r="AH118" i="1"/>
  <c r="AG118" i="1"/>
  <c r="AF118" i="1"/>
  <c r="Z118" i="1"/>
  <c r="W118" i="1"/>
  <c r="V118" i="1"/>
  <c r="U118" i="1"/>
  <c r="AO117" i="1"/>
  <c r="AN117" i="1"/>
  <c r="AM117" i="1"/>
  <c r="AL117" i="1"/>
  <c r="AK117" i="1"/>
  <c r="AJ117" i="1"/>
  <c r="AI117" i="1"/>
  <c r="AH117" i="1"/>
  <c r="AG117" i="1"/>
  <c r="AF117" i="1"/>
  <c r="Z117" i="1"/>
  <c r="W117" i="1"/>
  <c r="V117" i="1"/>
  <c r="U117" i="1"/>
  <c r="AO116" i="1"/>
  <c r="AN116" i="1"/>
  <c r="AM116" i="1"/>
  <c r="AL116" i="1"/>
  <c r="AK116" i="1"/>
  <c r="AJ116" i="1"/>
  <c r="AI116" i="1"/>
  <c r="AH116" i="1"/>
  <c r="AG116" i="1"/>
  <c r="AF116" i="1"/>
  <c r="Z116" i="1"/>
  <c r="W116" i="1"/>
  <c r="V116" i="1"/>
  <c r="U116" i="1"/>
  <c r="AO115" i="1"/>
  <c r="AN115" i="1"/>
  <c r="AM115" i="1"/>
  <c r="AL115" i="1"/>
  <c r="AK115" i="1"/>
  <c r="AJ115" i="1"/>
  <c r="AI115" i="1"/>
  <c r="AH115" i="1"/>
  <c r="AG115" i="1"/>
  <c r="AF115" i="1"/>
  <c r="Z115" i="1"/>
  <c r="W115" i="1"/>
  <c r="V115" i="1"/>
  <c r="U115" i="1"/>
  <c r="CJ8" i="5" l="1"/>
  <c r="C31" i="12" s="1"/>
  <c r="T6" i="7"/>
  <c r="CQ222" i="5"/>
  <c r="CK222" i="5"/>
  <c r="CC222" i="5"/>
  <c r="CQ27" i="5"/>
  <c r="CH27" i="5"/>
  <c r="CK27" i="5"/>
  <c r="CK129" i="5"/>
  <c r="CB129" i="5"/>
  <c r="CK127" i="5"/>
  <c r="CH127" i="5"/>
  <c r="B136" i="15"/>
  <c r="W138" i="2"/>
  <c r="CE206" i="5"/>
  <c r="CQ206" i="5"/>
  <c r="CE208" i="5"/>
  <c r="CQ208" i="5"/>
  <c r="CF204" i="5"/>
  <c r="CQ204" i="5"/>
  <c r="CC220" i="5"/>
  <c r="CQ220" i="5"/>
  <c r="CC224" i="5"/>
  <c r="CQ224" i="5"/>
  <c r="CC218" i="5"/>
  <c r="CQ218" i="5"/>
  <c r="CD55" i="5"/>
  <c r="CP55" i="5"/>
  <c r="CC216" i="5"/>
  <c r="CQ216" i="5"/>
  <c r="CM129" i="5"/>
  <c r="CE53" i="5"/>
  <c r="CP53" i="5"/>
  <c r="CC214" i="5"/>
  <c r="CQ214" i="5"/>
  <c r="CM127" i="5"/>
  <c r="CE51" i="5"/>
  <c r="CM51" i="5"/>
  <c r="CD212" i="5"/>
  <c r="CQ212" i="5"/>
  <c r="CB228" i="5"/>
  <c r="CQ228" i="5"/>
  <c r="CC26" i="5"/>
  <c r="CQ26" i="5"/>
  <c r="CE210" i="5"/>
  <c r="CQ210" i="5"/>
  <c r="CC226" i="5"/>
  <c r="CQ226" i="5"/>
  <c r="W137" i="2"/>
  <c r="L135" i="15" s="1"/>
  <c r="W57" i="2"/>
  <c r="L55" i="15" s="1"/>
  <c r="W43" i="2"/>
  <c r="Y43" i="2" s="1"/>
  <c r="W35" i="2"/>
  <c r="L33" i="15" s="1"/>
  <c r="W27" i="2"/>
  <c r="X27" i="2" s="1"/>
  <c r="W23" i="2"/>
  <c r="X23" i="2" s="1"/>
  <c r="W61" i="2"/>
  <c r="X61" i="2" s="1"/>
  <c r="W47" i="2"/>
  <c r="L45" i="15" s="1"/>
  <c r="W39" i="2"/>
  <c r="X39" i="2" s="1"/>
  <c r="W119" i="2"/>
  <c r="L117" i="15" s="1"/>
  <c r="W115" i="2"/>
  <c r="Y115" i="2" s="1"/>
  <c r="W111" i="2"/>
  <c r="X111" i="2" s="1"/>
  <c r="W83" i="2"/>
  <c r="Y83" i="2" s="1"/>
  <c r="W79" i="2"/>
  <c r="X79" i="2" s="1"/>
  <c r="W75" i="2"/>
  <c r="X75" i="2" s="1"/>
  <c r="W118" i="2"/>
  <c r="Y118" i="2" s="1"/>
  <c r="W17" i="2"/>
  <c r="L15" i="15" s="1"/>
  <c r="W95" i="2"/>
  <c r="Y95" i="2" s="1"/>
  <c r="W25" i="2"/>
  <c r="X25" i="2" s="1"/>
  <c r="W122" i="2"/>
  <c r="W99" i="2"/>
  <c r="W81" i="2"/>
  <c r="Y81" i="2" s="1"/>
  <c r="W53" i="2"/>
  <c r="Y53" i="2" s="1"/>
  <c r="W91" i="2"/>
  <c r="X91" i="2" s="1"/>
  <c r="B89" i="15"/>
  <c r="W71" i="2"/>
  <c r="X71" i="2" s="1"/>
  <c r="B69" i="15"/>
  <c r="W135" i="2"/>
  <c r="W121" i="2"/>
  <c r="W97" i="2"/>
  <c r="W69" i="2"/>
  <c r="W52" i="2"/>
  <c r="W50" i="2"/>
  <c r="Y50" i="2" s="1"/>
  <c r="B48" i="15"/>
  <c r="W112" i="2"/>
  <c r="Y112" i="2" s="1"/>
  <c r="W130" i="2"/>
  <c r="L128" i="15" s="1"/>
  <c r="W117" i="2"/>
  <c r="W87" i="2"/>
  <c r="W65" i="2"/>
  <c r="W31" i="2"/>
  <c r="W89" i="2"/>
  <c r="L87" i="15" s="1"/>
  <c r="B87" i="15"/>
  <c r="W59" i="2"/>
  <c r="X59" i="2" s="1"/>
  <c r="W55" i="2"/>
  <c r="Y55" i="2" s="1"/>
  <c r="W123" i="2"/>
  <c r="W106" i="2"/>
  <c r="W85" i="2"/>
  <c r="W62" i="2"/>
  <c r="W15" i="2"/>
  <c r="U161" i="7"/>
  <c r="U6" i="7"/>
  <c r="U303" i="7"/>
  <c r="T274" i="7"/>
  <c r="T273" i="7"/>
  <c r="U260" i="7"/>
  <c r="U304" i="7"/>
  <c r="U313" i="7"/>
  <c r="U307" i="7"/>
  <c r="U310" i="7"/>
  <c r="U302" i="7"/>
  <c r="U120" i="7"/>
  <c r="U166" i="7"/>
  <c r="U34" i="7"/>
  <c r="U235" i="7"/>
  <c r="U218" i="7"/>
  <c r="U214" i="7"/>
  <c r="U109" i="7"/>
  <c r="U28" i="7"/>
  <c r="U15" i="7"/>
  <c r="U239" i="7"/>
  <c r="U233" i="7"/>
  <c r="U229" i="7"/>
  <c r="U225" i="7"/>
  <c r="U232" i="7"/>
  <c r="U231" i="7"/>
  <c r="U227" i="7"/>
  <c r="U234" i="7"/>
  <c r="U221" i="7"/>
  <c r="U217" i="7"/>
  <c r="U224" i="7"/>
  <c r="U220" i="7"/>
  <c r="U216" i="7"/>
  <c r="U223" i="7"/>
  <c r="U219" i="7"/>
  <c r="U215" i="7"/>
  <c r="U222" i="7"/>
  <c r="U213" i="7"/>
  <c r="U212" i="7"/>
  <c r="U208" i="7"/>
  <c r="U211" i="7"/>
  <c r="U207" i="7"/>
  <c r="U210" i="7"/>
  <c r="U206" i="7"/>
  <c r="T312" i="7"/>
  <c r="U204" i="7"/>
  <c r="U200" i="7"/>
  <c r="U306" i="7"/>
  <c r="U203" i="7"/>
  <c r="U199" i="7"/>
  <c r="U202" i="7"/>
  <c r="U198" i="7"/>
  <c r="U205" i="7"/>
  <c r="U201" i="7"/>
  <c r="U305" i="7"/>
  <c r="U187" i="7"/>
  <c r="U194" i="7"/>
  <c r="U190" i="7"/>
  <c r="U186" i="7"/>
  <c r="U197" i="7"/>
  <c r="U185" i="7"/>
  <c r="U196" i="7"/>
  <c r="U192" i="7"/>
  <c r="U188" i="7"/>
  <c r="U184" i="7"/>
  <c r="U14" i="7"/>
  <c r="U10" i="7"/>
  <c r="U13" i="7"/>
  <c r="U9" i="7"/>
  <c r="U8" i="7"/>
  <c r="U7" i="7"/>
  <c r="U20" i="7"/>
  <c r="U16" i="7"/>
  <c r="U19" i="7"/>
  <c r="U17" i="7"/>
  <c r="U18" i="7"/>
  <c r="U25" i="7"/>
  <c r="U21" i="7"/>
  <c r="U26" i="7"/>
  <c r="U24" i="7"/>
  <c r="U23" i="7"/>
  <c r="U27" i="7"/>
  <c r="U22" i="7"/>
  <c r="U30" i="7"/>
  <c r="U33" i="7"/>
  <c r="U29" i="7"/>
  <c r="U32" i="7"/>
  <c r="U31" i="7"/>
  <c r="U37" i="7"/>
  <c r="U35" i="7"/>
  <c r="U42" i="7"/>
  <c r="U41" i="7"/>
  <c r="U44" i="7"/>
  <c r="U43" i="7"/>
  <c r="U39" i="7"/>
  <c r="T259" i="7"/>
  <c r="U95" i="7"/>
  <c r="U91" i="7"/>
  <c r="U50" i="7"/>
  <c r="U46" i="7"/>
  <c r="U94" i="7"/>
  <c r="U90" i="7"/>
  <c r="U49" i="7"/>
  <c r="U45" i="7"/>
  <c r="U93" i="7"/>
  <c r="U48" i="7"/>
  <c r="U96" i="7"/>
  <c r="U92" i="7"/>
  <c r="U51" i="7"/>
  <c r="U47" i="7"/>
  <c r="U103" i="7"/>
  <c r="U99" i="7"/>
  <c r="U102" i="7"/>
  <c r="U98" i="7"/>
  <c r="U101" i="7"/>
  <c r="U97" i="7"/>
  <c r="U100" i="7"/>
  <c r="U111" i="7"/>
  <c r="U107" i="7"/>
  <c r="U110" i="7"/>
  <c r="U106" i="7"/>
  <c r="U105" i="7"/>
  <c r="U108" i="7"/>
  <c r="U104" i="7"/>
  <c r="U119" i="7"/>
  <c r="U115" i="7"/>
  <c r="U125" i="7"/>
  <c r="U121" i="7"/>
  <c r="U118" i="7"/>
  <c r="U117" i="7"/>
  <c r="U116" i="7"/>
  <c r="U130" i="7"/>
  <c r="U129" i="7"/>
  <c r="U132" i="7"/>
  <c r="U128" i="7"/>
  <c r="U131" i="7"/>
  <c r="U127" i="7"/>
  <c r="U137" i="7"/>
  <c r="U133" i="7"/>
  <c r="U139" i="7"/>
  <c r="U135" i="7"/>
  <c r="U158" i="7"/>
  <c r="U154" i="7"/>
  <c r="U150" i="7"/>
  <c r="U146" i="7"/>
  <c r="U142" i="7"/>
  <c r="U157" i="7"/>
  <c r="U145" i="7"/>
  <c r="U141" i="7"/>
  <c r="U160" i="7"/>
  <c r="U156" i="7"/>
  <c r="U152" i="7"/>
  <c r="U148" i="7"/>
  <c r="U144" i="7"/>
  <c r="U159" i="7"/>
  <c r="U143" i="7"/>
  <c r="U162" i="7"/>
  <c r="U165" i="7"/>
  <c r="U164" i="7"/>
  <c r="U163" i="7"/>
  <c r="U167" i="7"/>
  <c r="U174" i="7"/>
  <c r="U170" i="7"/>
  <c r="U173" i="7"/>
  <c r="U169" i="7"/>
  <c r="U172" i="7"/>
  <c r="U168" i="7"/>
  <c r="U171" i="7"/>
  <c r="U149" i="7"/>
  <c r="U113" i="7"/>
  <c r="U237" i="7"/>
  <c r="U155" i="7"/>
  <c r="U151" i="7"/>
  <c r="U147" i="7"/>
  <c r="U123" i="7"/>
  <c r="U112" i="7"/>
  <c r="U314" i="7"/>
  <c r="U308" i="7"/>
  <c r="U309" i="7"/>
  <c r="U153" i="7"/>
  <c r="U114" i="7"/>
  <c r="T12" i="7"/>
  <c r="U12" i="7"/>
  <c r="U238" i="7"/>
  <c r="T11" i="7"/>
  <c r="U11" i="7"/>
  <c r="U236" i="7"/>
  <c r="U311" i="7"/>
  <c r="W13" i="2"/>
  <c r="L11" i="15" s="1"/>
  <c r="W14" i="2"/>
  <c r="L12" i="15" s="1"/>
  <c r="W6" i="2"/>
  <c r="L4" i="15" s="1"/>
  <c r="W21" i="2"/>
  <c r="X21" i="2" s="1"/>
  <c r="C23" i="15"/>
  <c r="W29" i="2"/>
  <c r="X29" i="2" s="1"/>
  <c r="W37" i="2"/>
  <c r="X37" i="2" s="1"/>
  <c r="W33" i="2"/>
  <c r="L31" i="15" s="1"/>
  <c r="W34" i="2"/>
  <c r="Y34" i="2" s="1"/>
  <c r="W38" i="2"/>
  <c r="Y38" i="2" s="1"/>
  <c r="W45" i="2"/>
  <c r="X45" i="2" s="1"/>
  <c r="W41" i="2"/>
  <c r="L39" i="15" s="1"/>
  <c r="W42" i="2"/>
  <c r="Y42" i="2" s="1"/>
  <c r="B43" i="15"/>
  <c r="W46" i="2"/>
  <c r="Y46" i="2" s="1"/>
  <c r="W51" i="2"/>
  <c r="Y51" i="2" s="1"/>
  <c r="W60" i="2"/>
  <c r="Y60" i="2" s="1"/>
  <c r="W56" i="2"/>
  <c r="Y56" i="2" s="1"/>
  <c r="W63" i="2"/>
  <c r="L61" i="15" s="1"/>
  <c r="W67" i="2"/>
  <c r="L65" i="15" s="1"/>
  <c r="W77" i="2"/>
  <c r="Y77" i="2" s="1"/>
  <c r="B81" i="15"/>
  <c r="W82" i="2"/>
  <c r="X82" i="2" s="1"/>
  <c r="W78" i="2"/>
  <c r="Y78" i="2" s="1"/>
  <c r="W74" i="2"/>
  <c r="Y74" i="2" s="1"/>
  <c r="W70" i="2"/>
  <c r="Y70" i="2" s="1"/>
  <c r="W80" i="2"/>
  <c r="L78" i="15" s="1"/>
  <c r="W73" i="2"/>
  <c r="L71" i="15" s="1"/>
  <c r="B77" i="15"/>
  <c r="B73" i="15"/>
  <c r="W86" i="2"/>
  <c r="L84" i="15" s="1"/>
  <c r="W94" i="2"/>
  <c r="X94" i="2" s="1"/>
  <c r="W90" i="2"/>
  <c r="Y90" i="2" s="1"/>
  <c r="W88" i="2"/>
  <c r="X88" i="2" s="1"/>
  <c r="W93" i="2"/>
  <c r="L91" i="15" s="1"/>
  <c r="B93" i="15"/>
  <c r="B135" i="15"/>
  <c r="W136" i="2"/>
  <c r="X136" i="2" s="1"/>
  <c r="W131" i="2"/>
  <c r="Y131" i="2" s="1"/>
  <c r="W127" i="2"/>
  <c r="L125" i="15" s="1"/>
  <c r="W134" i="2"/>
  <c r="L132" i="15" s="1"/>
  <c r="B113" i="15"/>
  <c r="W109" i="2"/>
  <c r="L107" i="15" s="1"/>
  <c r="W113" i="2"/>
  <c r="L111" i="15" s="1"/>
  <c r="B109" i="15"/>
  <c r="W98" i="2"/>
  <c r="Y98" i="2" s="1"/>
  <c r="W105" i="2"/>
  <c r="L103" i="15" s="1"/>
  <c r="W101" i="2"/>
  <c r="L99" i="15" s="1"/>
  <c r="W100" i="2"/>
  <c r="X100" i="2" s="1"/>
  <c r="W102" i="2"/>
  <c r="Y102" i="2" s="1"/>
  <c r="W104" i="2"/>
  <c r="L102" i="15" s="1"/>
  <c r="W10" i="2"/>
  <c r="Y10" i="2" s="1"/>
  <c r="W126" i="2"/>
  <c r="L124" i="15" s="1"/>
  <c r="B134" i="15"/>
  <c r="B129" i="15"/>
  <c r="B125" i="15"/>
  <c r="W133" i="2"/>
  <c r="W129" i="2"/>
  <c r="W132" i="2"/>
  <c r="W128" i="2"/>
  <c r="W125" i="2"/>
  <c r="W124" i="2"/>
  <c r="W120" i="2"/>
  <c r="B117" i="15"/>
  <c r="B116" i="15"/>
  <c r="W116" i="2"/>
  <c r="W108" i="2"/>
  <c r="C110" i="15"/>
  <c r="W114" i="2"/>
  <c r="W110" i="2"/>
  <c r="W107" i="2"/>
  <c r="Y107" i="2" s="1"/>
  <c r="C102" i="15"/>
  <c r="B100" i="15"/>
  <c r="W103" i="2"/>
  <c r="B96" i="15"/>
  <c r="W96" i="2"/>
  <c r="W92" i="2"/>
  <c r="B92" i="15"/>
  <c r="B88" i="15"/>
  <c r="C86" i="15"/>
  <c r="W84" i="2"/>
  <c r="W76" i="2"/>
  <c r="C78" i="15"/>
  <c r="B80" i="15"/>
  <c r="B76" i="15"/>
  <c r="B72" i="15"/>
  <c r="W72" i="2"/>
  <c r="B68" i="15"/>
  <c r="W68" i="2"/>
  <c r="B65" i="15"/>
  <c r="W66" i="2"/>
  <c r="L64" i="15" s="1"/>
  <c r="W64" i="2"/>
  <c r="C53" i="15"/>
  <c r="B55" i="15"/>
  <c r="W58" i="2"/>
  <c r="W54" i="2"/>
  <c r="C57" i="15"/>
  <c r="B59" i="15"/>
  <c r="B45" i="15"/>
  <c r="B41" i="15"/>
  <c r="W49" i="2"/>
  <c r="W44" i="2"/>
  <c r="W40" i="2"/>
  <c r="W36" i="2"/>
  <c r="B37" i="15"/>
  <c r="B33" i="15"/>
  <c r="W32" i="2"/>
  <c r="W28" i="2"/>
  <c r="W24" i="2"/>
  <c r="W19" i="2"/>
  <c r="B25" i="15"/>
  <c r="B21" i="15"/>
  <c r="B15" i="15"/>
  <c r="W18" i="2"/>
  <c r="W30" i="2"/>
  <c r="W26" i="2"/>
  <c r="W22" i="2"/>
  <c r="W16" i="2"/>
  <c r="X16" i="2" s="1"/>
  <c r="W9" i="2"/>
  <c r="W12" i="2"/>
  <c r="C11" i="15"/>
  <c r="W11" i="2"/>
  <c r="W7" i="2"/>
  <c r="W8" i="2"/>
  <c r="T23" i="7"/>
  <c r="T19" i="7"/>
  <c r="T15" i="7"/>
  <c r="T7" i="7"/>
  <c r="T27" i="7"/>
  <c r="T22" i="7"/>
  <c r="T18" i="7"/>
  <c r="T14" i="7"/>
  <c r="T10" i="7"/>
  <c r="T21" i="7"/>
  <c r="T17" i="7"/>
  <c r="T13" i="7"/>
  <c r="T9" i="7"/>
  <c r="T24" i="7"/>
  <c r="T20" i="7"/>
  <c r="T16" i="7"/>
  <c r="T8" i="7"/>
  <c r="T26" i="7"/>
  <c r="T25" i="7"/>
  <c r="T38" i="7"/>
  <c r="T30" i="7"/>
  <c r="T46" i="7"/>
  <c r="T44" i="7"/>
  <c r="T36" i="7"/>
  <c r="T28" i="7"/>
  <c r="T50" i="7"/>
  <c r="T42" i="7"/>
  <c r="T34" i="7"/>
  <c r="T48" i="7"/>
  <c r="T40" i="7"/>
  <c r="T32" i="7"/>
  <c r="T234" i="7"/>
  <c r="T226" i="7"/>
  <c r="T218" i="7"/>
  <c r="T210" i="7"/>
  <c r="T202" i="7"/>
  <c r="T194" i="7"/>
  <c r="T186" i="7"/>
  <c r="T168" i="7"/>
  <c r="T160" i="7"/>
  <c r="T152" i="7"/>
  <c r="T144" i="7"/>
  <c r="T136" i="7"/>
  <c r="T128" i="7"/>
  <c r="T113" i="7"/>
  <c r="T105" i="7"/>
  <c r="T97" i="7"/>
  <c r="T237" i="7"/>
  <c r="T233" i="7"/>
  <c r="T229" i="7"/>
  <c r="T225" i="7"/>
  <c r="T221" i="7"/>
  <c r="T217" i="7"/>
  <c r="T213" i="7"/>
  <c r="T209" i="7"/>
  <c r="T205" i="7"/>
  <c r="T201" i="7"/>
  <c r="T197" i="7"/>
  <c r="T193" i="7"/>
  <c r="T189" i="7"/>
  <c r="T185" i="7"/>
  <c r="T171" i="7"/>
  <c r="T167" i="7"/>
  <c r="T163" i="7"/>
  <c r="T159" i="7"/>
  <c r="T155" i="7"/>
  <c r="T151" i="7"/>
  <c r="T147" i="7"/>
  <c r="T143" i="7"/>
  <c r="T139" i="7"/>
  <c r="T135" i="7"/>
  <c r="T131" i="7"/>
  <c r="T127" i="7"/>
  <c r="T123" i="7"/>
  <c r="T120" i="7"/>
  <c r="T116" i="7"/>
  <c r="T112" i="7"/>
  <c r="T108" i="7"/>
  <c r="T104" i="7"/>
  <c r="T100" i="7"/>
  <c r="T96" i="7"/>
  <c r="T92" i="7"/>
  <c r="T236" i="7"/>
  <c r="T232" i="7"/>
  <c r="T228" i="7"/>
  <c r="T224" i="7"/>
  <c r="T220" i="7"/>
  <c r="T216" i="7"/>
  <c r="T212" i="7"/>
  <c r="T208" i="7"/>
  <c r="T204" i="7"/>
  <c r="T200" i="7"/>
  <c r="T196" i="7"/>
  <c r="T192" i="7"/>
  <c r="T188" i="7"/>
  <c r="T184" i="7"/>
  <c r="T174" i="7"/>
  <c r="T170" i="7"/>
  <c r="T166" i="7"/>
  <c r="T162" i="7"/>
  <c r="T158" i="7"/>
  <c r="T154" i="7"/>
  <c r="T150" i="7"/>
  <c r="T146" i="7"/>
  <c r="T142" i="7"/>
  <c r="T138" i="7"/>
  <c r="T134" i="7"/>
  <c r="T130" i="7"/>
  <c r="T126" i="7"/>
  <c r="T122" i="7"/>
  <c r="T119" i="7"/>
  <c r="T115" i="7"/>
  <c r="T111" i="7"/>
  <c r="T107" i="7"/>
  <c r="T103" i="7"/>
  <c r="T99" i="7"/>
  <c r="T95" i="7"/>
  <c r="T91" i="7"/>
  <c r="T238" i="7"/>
  <c r="T230" i="7"/>
  <c r="T222" i="7"/>
  <c r="T214" i="7"/>
  <c r="T206" i="7"/>
  <c r="T198" i="7"/>
  <c r="T190" i="7"/>
  <c r="T172" i="7"/>
  <c r="T164" i="7"/>
  <c r="T156" i="7"/>
  <c r="T148" i="7"/>
  <c r="T140" i="7"/>
  <c r="T132" i="7"/>
  <c r="T124" i="7"/>
  <c r="T117" i="7"/>
  <c r="T109" i="7"/>
  <c r="T101" i="7"/>
  <c r="T93" i="7"/>
  <c r="T239" i="7"/>
  <c r="T235" i="7"/>
  <c r="T231" i="7"/>
  <c r="T227" i="7"/>
  <c r="T223" i="7"/>
  <c r="T219" i="7"/>
  <c r="T215" i="7"/>
  <c r="T211" i="7"/>
  <c r="T207" i="7"/>
  <c r="T203" i="7"/>
  <c r="T199" i="7"/>
  <c r="T195" i="7"/>
  <c r="T191" i="7"/>
  <c r="T187" i="7"/>
  <c r="T173" i="7"/>
  <c r="T169" i="7"/>
  <c r="T165" i="7"/>
  <c r="T161" i="7"/>
  <c r="T157" i="7"/>
  <c r="T153" i="7"/>
  <c r="T149" i="7"/>
  <c r="T145" i="7"/>
  <c r="T141" i="7"/>
  <c r="T137" i="7"/>
  <c r="T133" i="7"/>
  <c r="T129" i="7"/>
  <c r="T125" i="7"/>
  <c r="T121" i="7"/>
  <c r="T118" i="7"/>
  <c r="T114" i="7"/>
  <c r="T110" i="7"/>
  <c r="T106" i="7"/>
  <c r="T102" i="7"/>
  <c r="T98" i="7"/>
  <c r="T94" i="7"/>
  <c r="T90" i="7"/>
  <c r="U88" i="7"/>
  <c r="T88" i="7"/>
  <c r="T49" i="7"/>
  <c r="T45" i="7"/>
  <c r="T41" i="7"/>
  <c r="T37" i="7"/>
  <c r="T33" i="7"/>
  <c r="T29" i="7"/>
  <c r="T51" i="7"/>
  <c r="T47" i="7"/>
  <c r="T43" i="7"/>
  <c r="T39" i="7"/>
  <c r="T35" i="7"/>
  <c r="T31" i="7"/>
  <c r="W5" i="2"/>
  <c r="Y5" i="2" s="1"/>
  <c r="W20" i="2"/>
  <c r="CH8" i="5" l="1"/>
  <c r="J37" i="12" s="1"/>
  <c r="Y25" i="2"/>
  <c r="X46" i="2"/>
  <c r="L69" i="15"/>
  <c r="X41" i="2"/>
  <c r="Y137" i="2"/>
  <c r="Y47" i="2"/>
  <c r="L109" i="15"/>
  <c r="Y33" i="2"/>
  <c r="Y67" i="2"/>
  <c r="Y13" i="2"/>
  <c r="X112" i="2"/>
  <c r="X13" i="2"/>
  <c r="X43" i="2"/>
  <c r="X35" i="2"/>
  <c r="Y39" i="2"/>
  <c r="Y35" i="2"/>
  <c r="Y27" i="2"/>
  <c r="X130" i="2"/>
  <c r="L51" i="15"/>
  <c r="X14" i="2"/>
  <c r="X17" i="2"/>
  <c r="L68" i="15"/>
  <c r="L72" i="15"/>
  <c r="X137" i="2"/>
  <c r="L27" i="15"/>
  <c r="L25" i="15"/>
  <c r="L44" i="15"/>
  <c r="Y57" i="2"/>
  <c r="X57" i="2"/>
  <c r="L110" i="15"/>
  <c r="Y119" i="2"/>
  <c r="Y41" i="2"/>
  <c r="L41" i="15"/>
  <c r="L73" i="15"/>
  <c r="X115" i="2"/>
  <c r="Y21" i="2"/>
  <c r="X51" i="2"/>
  <c r="L49" i="15"/>
  <c r="L59" i="15"/>
  <c r="X67" i="2"/>
  <c r="Y75" i="2"/>
  <c r="L23" i="15"/>
  <c r="Y71" i="2"/>
  <c r="L134" i="15"/>
  <c r="X127" i="2"/>
  <c r="Y127" i="2"/>
  <c r="L113" i="15"/>
  <c r="X101" i="2"/>
  <c r="Y101" i="2"/>
  <c r="L92" i="15"/>
  <c r="Y94" i="2"/>
  <c r="L57" i="15"/>
  <c r="Y23" i="2"/>
  <c r="L21" i="15"/>
  <c r="L19" i="15"/>
  <c r="L35" i="15"/>
  <c r="X89" i="2"/>
  <c r="X50" i="2"/>
  <c r="X47" i="2"/>
  <c r="L77" i="15"/>
  <c r="X105" i="2"/>
  <c r="L54" i="15"/>
  <c r="L89" i="15"/>
  <c r="Y61" i="2"/>
  <c r="L37" i="15"/>
  <c r="Y113" i="2"/>
  <c r="X113" i="2"/>
  <c r="L116" i="15"/>
  <c r="X118" i="2"/>
  <c r="L79" i="15"/>
  <c r="X81" i="2"/>
  <c r="X78" i="2"/>
  <c r="X55" i="2"/>
  <c r="X53" i="2"/>
  <c r="L48" i="15"/>
  <c r="Y79" i="2"/>
  <c r="Y89" i="2"/>
  <c r="X95" i="2"/>
  <c r="X104" i="2"/>
  <c r="Y63" i="2"/>
  <c r="L93" i="15"/>
  <c r="Y104" i="2"/>
  <c r="X119" i="2"/>
  <c r="X6" i="2"/>
  <c r="Y37" i="2"/>
  <c r="L80" i="15"/>
  <c r="Y88" i="2"/>
  <c r="Y14" i="2"/>
  <c r="Y17" i="2"/>
  <c r="X56" i="2"/>
  <c r="L53" i="15"/>
  <c r="X83" i="2"/>
  <c r="L36" i="15"/>
  <c r="X60" i="2"/>
  <c r="Y59" i="2"/>
  <c r="L81" i="15"/>
  <c r="Y91" i="2"/>
  <c r="L88" i="15"/>
  <c r="Y111" i="2"/>
  <c r="X70" i="2"/>
  <c r="L86" i="15"/>
  <c r="Y29" i="2"/>
  <c r="X77" i="2"/>
  <c r="Y130" i="2"/>
  <c r="L43" i="15"/>
  <c r="L58" i="15"/>
  <c r="Y80" i="2"/>
  <c r="Y86" i="2"/>
  <c r="X90" i="2"/>
  <c r="Y105" i="2"/>
  <c r="X74" i="2"/>
  <c r="L96" i="15"/>
  <c r="L105" i="15"/>
  <c r="Y136" i="2"/>
  <c r="L13" i="15"/>
  <c r="Y15" i="2"/>
  <c r="X15" i="2"/>
  <c r="L121" i="15"/>
  <c r="X123" i="2"/>
  <c r="Y123" i="2"/>
  <c r="L115" i="15"/>
  <c r="X117" i="2"/>
  <c r="Y117" i="2"/>
  <c r="L119" i="15"/>
  <c r="Y121" i="2"/>
  <c r="X121" i="2"/>
  <c r="L97" i="15"/>
  <c r="X99" i="2"/>
  <c r="Y99" i="2"/>
  <c r="Y66" i="2"/>
  <c r="L98" i="15"/>
  <c r="X107" i="2"/>
  <c r="Y134" i="2"/>
  <c r="L60" i="15"/>
  <c r="X62" i="2"/>
  <c r="Y62" i="2"/>
  <c r="L29" i="15"/>
  <c r="X31" i="2"/>
  <c r="Y31" i="2"/>
  <c r="L50" i="15"/>
  <c r="X52" i="2"/>
  <c r="Y52" i="2"/>
  <c r="L133" i="15"/>
  <c r="X135" i="2"/>
  <c r="Y135" i="2"/>
  <c r="L120" i="15"/>
  <c r="X122" i="2"/>
  <c r="Y122" i="2"/>
  <c r="L83" i="15"/>
  <c r="X85" i="2"/>
  <c r="Y85" i="2"/>
  <c r="L63" i="15"/>
  <c r="Y65" i="2"/>
  <c r="X65" i="2"/>
  <c r="L67" i="15"/>
  <c r="X69" i="2"/>
  <c r="Y69" i="2"/>
  <c r="L75" i="15"/>
  <c r="X98" i="2"/>
  <c r="L104" i="15"/>
  <c r="X106" i="2"/>
  <c r="Y106" i="2"/>
  <c r="L85" i="15"/>
  <c r="X87" i="2"/>
  <c r="Y87" i="2"/>
  <c r="L95" i="15"/>
  <c r="Y97" i="2"/>
  <c r="X97" i="2"/>
  <c r="L129" i="15"/>
  <c r="X131" i="2"/>
  <c r="Y6" i="2"/>
  <c r="X109" i="2"/>
  <c r="X34" i="2"/>
  <c r="L32" i="15"/>
  <c r="X33" i="2"/>
  <c r="X38" i="2"/>
  <c r="L40" i="15"/>
  <c r="Y45" i="2"/>
  <c r="X42" i="2"/>
  <c r="X63" i="2"/>
  <c r="L76" i="15"/>
  <c r="X73" i="2"/>
  <c r="Y73" i="2"/>
  <c r="X80" i="2"/>
  <c r="Y82" i="2"/>
  <c r="X86" i="2"/>
  <c r="X93" i="2"/>
  <c r="Y93" i="2"/>
  <c r="Y126" i="2"/>
  <c r="X134" i="2"/>
  <c r="Y109" i="2"/>
  <c r="Y100" i="2"/>
  <c r="L100" i="15"/>
  <c r="X102" i="2"/>
  <c r="L8" i="15"/>
  <c r="X10" i="2"/>
  <c r="X126" i="2"/>
  <c r="L136" i="15"/>
  <c r="X138" i="2"/>
  <c r="Y138" i="2"/>
  <c r="L127" i="15"/>
  <c r="Y129" i="2"/>
  <c r="X129" i="2"/>
  <c r="L123" i="15"/>
  <c r="X125" i="2"/>
  <c r="Y125" i="2"/>
  <c r="L131" i="15"/>
  <c r="X133" i="2"/>
  <c r="Y133" i="2"/>
  <c r="Y128" i="2"/>
  <c r="X128" i="2"/>
  <c r="L126" i="15"/>
  <c r="L130" i="15"/>
  <c r="Y132" i="2"/>
  <c r="X132" i="2"/>
  <c r="L122" i="15"/>
  <c r="X124" i="2"/>
  <c r="Y124" i="2"/>
  <c r="Y120" i="2"/>
  <c r="L118" i="15"/>
  <c r="X120" i="2"/>
  <c r="Y108" i="2"/>
  <c r="X108" i="2"/>
  <c r="L106" i="15"/>
  <c r="Y116" i="2"/>
  <c r="X116" i="2"/>
  <c r="L114" i="15"/>
  <c r="L108" i="15"/>
  <c r="X110" i="2"/>
  <c r="Y110" i="2"/>
  <c r="Y114" i="2"/>
  <c r="L112" i="15"/>
  <c r="X114" i="2"/>
  <c r="Y103" i="2"/>
  <c r="L101" i="15"/>
  <c r="X103" i="2"/>
  <c r="L90" i="15"/>
  <c r="X92" i="2"/>
  <c r="Y92" i="2"/>
  <c r="L94" i="15"/>
  <c r="X96" i="2"/>
  <c r="Y96" i="2"/>
  <c r="L74" i="15"/>
  <c r="X76" i="2"/>
  <c r="Y76" i="2"/>
  <c r="L70" i="15"/>
  <c r="X72" i="2"/>
  <c r="Y72" i="2"/>
  <c r="L82" i="15"/>
  <c r="X84" i="2"/>
  <c r="Y84" i="2"/>
  <c r="Y68" i="2"/>
  <c r="L66" i="15"/>
  <c r="X68" i="2"/>
  <c r="X66" i="2"/>
  <c r="L62" i="15"/>
  <c r="Y64" i="2"/>
  <c r="X64" i="2"/>
  <c r="Y54" i="2"/>
  <c r="L52" i="15"/>
  <c r="X54" i="2"/>
  <c r="L56" i="15"/>
  <c r="X58" i="2"/>
  <c r="Y58" i="2"/>
  <c r="L42" i="15"/>
  <c r="Y44" i="2"/>
  <c r="X44" i="2"/>
  <c r="L47" i="15"/>
  <c r="Y49" i="2"/>
  <c r="X49" i="2"/>
  <c r="L34" i="15"/>
  <c r="Y36" i="2"/>
  <c r="X36" i="2"/>
  <c r="L38" i="15"/>
  <c r="Y40" i="2"/>
  <c r="X40" i="2"/>
  <c r="Y32" i="2"/>
  <c r="L30" i="15"/>
  <c r="X32" i="2"/>
  <c r="X28" i="2"/>
  <c r="L26" i="15"/>
  <c r="Y28" i="2"/>
  <c r="L28" i="15"/>
  <c r="Y30" i="2"/>
  <c r="X30" i="2"/>
  <c r="L16" i="15"/>
  <c r="Y18" i="2"/>
  <c r="X18" i="2"/>
  <c r="X19" i="2"/>
  <c r="L17" i="15"/>
  <c r="Y19" i="2"/>
  <c r="L24" i="15"/>
  <c r="Y26" i="2"/>
  <c r="X26" i="2"/>
  <c r="X20" i="2"/>
  <c r="L18" i="15"/>
  <c r="L20" i="15"/>
  <c r="Y22" i="2"/>
  <c r="X22" i="2"/>
  <c r="X24" i="2"/>
  <c r="L22" i="15"/>
  <c r="Y24" i="2"/>
  <c r="L14" i="15"/>
  <c r="Y16" i="2"/>
  <c r="L9" i="15"/>
  <c r="Y11" i="2"/>
  <c r="X11" i="2"/>
  <c r="Y8" i="2"/>
  <c r="L6" i="15"/>
  <c r="X8" i="2"/>
  <c r="X12" i="2"/>
  <c r="Y12" i="2"/>
  <c r="L10" i="15"/>
  <c r="Y7" i="2"/>
  <c r="X7" i="2"/>
  <c r="L5" i="15"/>
  <c r="L7" i="15"/>
  <c r="Y9" i="2"/>
  <c r="X9" i="2"/>
  <c r="X5" i="2"/>
  <c r="Y20" i="2"/>
  <c r="AG183" i="5" l="1"/>
  <c r="AF183" i="5"/>
  <c r="D4" i="23" l="1"/>
  <c r="B10" i="19"/>
  <c r="A6" i="18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W9" i="17"/>
  <c r="AX9" i="17" s="1"/>
  <c r="B11" i="22"/>
  <c r="C6" i="21"/>
  <c r="B5" i="22" s="1"/>
  <c r="C7" i="21"/>
  <c r="B6" i="22" s="1"/>
  <c r="C8" i="21"/>
  <c r="B7" i="22" s="1"/>
  <c r="C10" i="21"/>
  <c r="B9" i="22" s="1"/>
  <c r="C11" i="21"/>
  <c r="B10" i="22" s="1"/>
  <c r="C12" i="21"/>
  <c r="C5" i="21"/>
  <c r="B4" i="22" s="1"/>
  <c r="E12" i="21"/>
  <c r="G12" i="21" s="1"/>
  <c r="D12" i="21"/>
  <c r="A12" i="21"/>
  <c r="BF9" i="17" l="1"/>
  <c r="BE9" i="17"/>
  <c r="BC9" i="17"/>
  <c r="BH9" i="17"/>
  <c r="BB9" i="17"/>
  <c r="BA9" i="17"/>
  <c r="BD9" i="17"/>
  <c r="A4509" i="28"/>
  <c r="B4509" i="28"/>
  <c r="A4510" i="28"/>
  <c r="B4510" i="28"/>
  <c r="A4511" i="28"/>
  <c r="B4511" i="28"/>
  <c r="A4512" i="28"/>
  <c r="B4512" i="28"/>
  <c r="A4513" i="28"/>
  <c r="B4513" i="28"/>
  <c r="A4514" i="28"/>
  <c r="B4514" i="28"/>
  <c r="A4515" i="28"/>
  <c r="B4515" i="28"/>
  <c r="A4516" i="28"/>
  <c r="B4516" i="28"/>
  <c r="A4517" i="28"/>
  <c r="B4517" i="28"/>
  <c r="A4518" i="28"/>
  <c r="B4518" i="28"/>
  <c r="A4519" i="28"/>
  <c r="B4519" i="28"/>
  <c r="A4520" i="28"/>
  <c r="B4520" i="28"/>
  <c r="A4521" i="28"/>
  <c r="B4521" i="28"/>
  <c r="A4522" i="28"/>
  <c r="B4522" i="28"/>
  <c r="A4523" i="28"/>
  <c r="B4523" i="28"/>
  <c r="A4524" i="28"/>
  <c r="B4524" i="28"/>
  <c r="A4525" i="28"/>
  <c r="B4525" i="28"/>
  <c r="A4526" i="28"/>
  <c r="B4526" i="28"/>
  <c r="A4527" i="28"/>
  <c r="B4527" i="28"/>
  <c r="A4528" i="28"/>
  <c r="B4528" i="28"/>
  <c r="A4529" i="28"/>
  <c r="B4529" i="28"/>
  <c r="A4530" i="28"/>
  <c r="B4530" i="28"/>
  <c r="A4531" i="28"/>
  <c r="B4531" i="28"/>
  <c r="A4532" i="28"/>
  <c r="B4532" i="28"/>
  <c r="A4533" i="28"/>
  <c r="B4533" i="28"/>
  <c r="A4534" i="28"/>
  <c r="B4534" i="28"/>
  <c r="A4535" i="28"/>
  <c r="B4535" i="28"/>
  <c r="A4536" i="28"/>
  <c r="B4536" i="28"/>
  <c r="A4537" i="28"/>
  <c r="B4537" i="28"/>
  <c r="A4538" i="28"/>
  <c r="B4538" i="28"/>
  <c r="A4539" i="28"/>
  <c r="B4539" i="28"/>
  <c r="A4540" i="28"/>
  <c r="B4540" i="28"/>
  <c r="A4541" i="28"/>
  <c r="B4541" i="28"/>
  <c r="A4542" i="28"/>
  <c r="B4542" i="28"/>
  <c r="A4543" i="28"/>
  <c r="B4543" i="28"/>
  <c r="A4544" i="28"/>
  <c r="B4544" i="28"/>
  <c r="A4545" i="28"/>
  <c r="B4545" i="28"/>
  <c r="A4546" i="28"/>
  <c r="B4546" i="28"/>
  <c r="A4547" i="28"/>
  <c r="B4547" i="28"/>
  <c r="A4548" i="28"/>
  <c r="B4548" i="28"/>
  <c r="A4549" i="28"/>
  <c r="B4549" i="28"/>
  <c r="A4550" i="28"/>
  <c r="B4550" i="28"/>
  <c r="A4551" i="28"/>
  <c r="B4551" i="28"/>
  <c r="A4552" i="28"/>
  <c r="B4552" i="28"/>
  <c r="A4553" i="28"/>
  <c r="B4553" i="28"/>
  <c r="A4554" i="28"/>
  <c r="B4554" i="28"/>
  <c r="A4555" i="28"/>
  <c r="B4555" i="28"/>
  <c r="A4556" i="28"/>
  <c r="B4556" i="28"/>
  <c r="A4557" i="28"/>
  <c r="B4557" i="28"/>
  <c r="A4558" i="28"/>
  <c r="B4558" i="28"/>
  <c r="A4559" i="28"/>
  <c r="B4559" i="28"/>
  <c r="A4560" i="28"/>
  <c r="B4560" i="28"/>
  <c r="A4561" i="28"/>
  <c r="B4561" i="28"/>
  <c r="A4562" i="28"/>
  <c r="B4562" i="28"/>
  <c r="A4563" i="28"/>
  <c r="B4563" i="28"/>
  <c r="A4564" i="28"/>
  <c r="B4564" i="28"/>
  <c r="A4565" i="28"/>
  <c r="B4565" i="28"/>
  <c r="A4566" i="28"/>
  <c r="B4566" i="28"/>
  <c r="A4567" i="28"/>
  <c r="B4567" i="28"/>
  <c r="A4568" i="28"/>
  <c r="B4568" i="28"/>
  <c r="A4569" i="28"/>
  <c r="B4569" i="28"/>
  <c r="A4570" i="28"/>
  <c r="B4570" i="28"/>
  <c r="A4571" i="28"/>
  <c r="B4571" i="28"/>
  <c r="A4572" i="28"/>
  <c r="B4572" i="28"/>
  <c r="A4573" i="28"/>
  <c r="B4573" i="28"/>
  <c r="A4574" i="28"/>
  <c r="B4574" i="28"/>
  <c r="A4575" i="28"/>
  <c r="B4575" i="28"/>
  <c r="A4576" i="28"/>
  <c r="B4576" i="28"/>
  <c r="A4577" i="28"/>
  <c r="B4577" i="28"/>
  <c r="A4578" i="28"/>
  <c r="B4578" i="28"/>
  <c r="A4579" i="28"/>
  <c r="B4579" i="28"/>
  <c r="A4580" i="28"/>
  <c r="B4580" i="28"/>
  <c r="A4581" i="28"/>
  <c r="B4581" i="28"/>
  <c r="A4582" i="28"/>
  <c r="B4582" i="28"/>
  <c r="A4583" i="28"/>
  <c r="B4583" i="28"/>
  <c r="A4584" i="28"/>
  <c r="B4584" i="28"/>
  <c r="A4585" i="28"/>
  <c r="B4585" i="28"/>
  <c r="A4586" i="28"/>
  <c r="B4586" i="28"/>
  <c r="A4587" i="28"/>
  <c r="B4587" i="28"/>
  <c r="A4588" i="28"/>
  <c r="B4588" i="28"/>
  <c r="A4589" i="28"/>
  <c r="B4589" i="28"/>
  <c r="A4590" i="28"/>
  <c r="B4590" i="28"/>
  <c r="A4591" i="28"/>
  <c r="B4591" i="28"/>
  <c r="A4592" i="28"/>
  <c r="B4592" i="28"/>
  <c r="A4593" i="28"/>
  <c r="B4593" i="28"/>
  <c r="A4594" i="28"/>
  <c r="B4594" i="28"/>
  <c r="A4595" i="28"/>
  <c r="B4595" i="28"/>
  <c r="A4596" i="28"/>
  <c r="B4596" i="28"/>
  <c r="A4597" i="28"/>
  <c r="B4597" i="28"/>
  <c r="A4598" i="28"/>
  <c r="B4598" i="28"/>
  <c r="A4599" i="28"/>
  <c r="B4599" i="28"/>
  <c r="A4600" i="28"/>
  <c r="B4600" i="28"/>
  <c r="A4601" i="28"/>
  <c r="B4601" i="28"/>
  <c r="A4602" i="28"/>
  <c r="B4602" i="28"/>
  <c r="A4603" i="28"/>
  <c r="B4603" i="28"/>
  <c r="A4604" i="28"/>
  <c r="B4604" i="28"/>
  <c r="A4605" i="28"/>
  <c r="B4605" i="28"/>
  <c r="A4606" i="28"/>
  <c r="B4606" i="28"/>
  <c r="A4607" i="28"/>
  <c r="B4607" i="28"/>
  <c r="A4608" i="28"/>
  <c r="B4608" i="28"/>
  <c r="A4609" i="28"/>
  <c r="B4609" i="28"/>
  <c r="A4610" i="28"/>
  <c r="B4610" i="28"/>
  <c r="A4611" i="28"/>
  <c r="B4611" i="28"/>
  <c r="A4612" i="28"/>
  <c r="B4612" i="28"/>
  <c r="A4613" i="28"/>
  <c r="B4613" i="28"/>
  <c r="A4614" i="28"/>
  <c r="B4614" i="28"/>
  <c r="A4615" i="28"/>
  <c r="B4615" i="28"/>
  <c r="A4618" i="28"/>
  <c r="B4618" i="28"/>
  <c r="A4619" i="28"/>
  <c r="B4619" i="28"/>
  <c r="A4620" i="28"/>
  <c r="B4620" i="28"/>
  <c r="A4621" i="28"/>
  <c r="B4621" i="28"/>
  <c r="A4622" i="28"/>
  <c r="B4622" i="28"/>
  <c r="A4623" i="28"/>
  <c r="B4623" i="28"/>
  <c r="A4624" i="28"/>
  <c r="B4624" i="28"/>
  <c r="A4625" i="28"/>
  <c r="B4625" i="28"/>
  <c r="A4626" i="28"/>
  <c r="B4626" i="28"/>
  <c r="A4627" i="28"/>
  <c r="B4627" i="28"/>
  <c r="A4628" i="28"/>
  <c r="B4628" i="28"/>
  <c r="A4629" i="28"/>
  <c r="B4629" i="28"/>
  <c r="A4630" i="28"/>
  <c r="B4630" i="28"/>
  <c r="A4631" i="28"/>
  <c r="B4631" i="28"/>
  <c r="A4632" i="28"/>
  <c r="B4632" i="28"/>
  <c r="A4633" i="28"/>
  <c r="B4633" i="28"/>
  <c r="A4634" i="28"/>
  <c r="B4634" i="28"/>
  <c r="A4635" i="28"/>
  <c r="B4635" i="28"/>
  <c r="A4636" i="28"/>
  <c r="B4636" i="28"/>
  <c r="A4637" i="28"/>
  <c r="B4637" i="28"/>
  <c r="A4638" i="28"/>
  <c r="B4638" i="28"/>
  <c r="A4639" i="28"/>
  <c r="B4639" i="28"/>
  <c r="A4640" i="28"/>
  <c r="B4640" i="28"/>
  <c r="A4641" i="28"/>
  <c r="B4641" i="28"/>
  <c r="A4642" i="28"/>
  <c r="B4642" i="28"/>
  <c r="A4643" i="28"/>
  <c r="B4643" i="28"/>
  <c r="A4644" i="28"/>
  <c r="B4644" i="28"/>
  <c r="A4645" i="28"/>
  <c r="B4645" i="28"/>
  <c r="A4646" i="28"/>
  <c r="B4646" i="28"/>
  <c r="A4647" i="28"/>
  <c r="B4647" i="28"/>
  <c r="A4648" i="28"/>
  <c r="B4648" i="28"/>
  <c r="A4649" i="28"/>
  <c r="B4649" i="28"/>
  <c r="A4650" i="28"/>
  <c r="B4650" i="28"/>
  <c r="A4651" i="28"/>
  <c r="B4651" i="28"/>
  <c r="A4652" i="28"/>
  <c r="B4652" i="28"/>
  <c r="A4653" i="28"/>
  <c r="B4653" i="28"/>
  <c r="A4654" i="28"/>
  <c r="B4654" i="28"/>
  <c r="A4655" i="28"/>
  <c r="B4655" i="28"/>
  <c r="A4656" i="28"/>
  <c r="B4656" i="28"/>
  <c r="A4657" i="28"/>
  <c r="B4657" i="28"/>
  <c r="A4658" i="28"/>
  <c r="B4658" i="28"/>
  <c r="A4659" i="28"/>
  <c r="B4659" i="28"/>
  <c r="A4660" i="28"/>
  <c r="B4660" i="28"/>
  <c r="A4661" i="28"/>
  <c r="B4661" i="28"/>
  <c r="A4662" i="28"/>
  <c r="B4662" i="28"/>
  <c r="A4663" i="28"/>
  <c r="B4663" i="28"/>
  <c r="A4664" i="28"/>
  <c r="B4664" i="28"/>
  <c r="A4665" i="28"/>
  <c r="B4665" i="28"/>
  <c r="A4666" i="28"/>
  <c r="B4666" i="28"/>
  <c r="A4667" i="28"/>
  <c r="B4667" i="28"/>
  <c r="A4668" i="28"/>
  <c r="B4668" i="28"/>
  <c r="A4669" i="28"/>
  <c r="B4669" i="28"/>
  <c r="A4670" i="28"/>
  <c r="B4670" i="28"/>
  <c r="A4671" i="28"/>
  <c r="B4671" i="28"/>
  <c r="A4672" i="28"/>
  <c r="B4672" i="28"/>
  <c r="A4673" i="28"/>
  <c r="B4673" i="28"/>
  <c r="A4674" i="28"/>
  <c r="B4674" i="28"/>
  <c r="A4675" i="28"/>
  <c r="B4675" i="28"/>
  <c r="A4676" i="28"/>
  <c r="B4676" i="28"/>
  <c r="A4677" i="28"/>
  <c r="B4677" i="28"/>
  <c r="A4678" i="28"/>
  <c r="B4678" i="28"/>
  <c r="A4679" i="28"/>
  <c r="B4679" i="28"/>
  <c r="A4680" i="28"/>
  <c r="B4680" i="28"/>
  <c r="A4681" i="28"/>
  <c r="B4681" i="28"/>
  <c r="A4682" i="28"/>
  <c r="B4682" i="28"/>
  <c r="A4683" i="28"/>
  <c r="B4683" i="28"/>
  <c r="A4684" i="28"/>
  <c r="B4684" i="28"/>
  <c r="A4685" i="28"/>
  <c r="B4685" i="28"/>
  <c r="A4686" i="28"/>
  <c r="B4686" i="28"/>
  <c r="A4687" i="28"/>
  <c r="B4687" i="28"/>
  <c r="A4688" i="28"/>
  <c r="B4688" i="28"/>
  <c r="A4689" i="28"/>
  <c r="B4689" i="28"/>
  <c r="A4690" i="28"/>
  <c r="B4690" i="28"/>
  <c r="A4691" i="28"/>
  <c r="B4691" i="28"/>
  <c r="A4692" i="28"/>
  <c r="B4692" i="28"/>
  <c r="A4693" i="28"/>
  <c r="B4693" i="28"/>
  <c r="A4694" i="28"/>
  <c r="B4694" i="28"/>
  <c r="A4695" i="28"/>
  <c r="B4695" i="28"/>
  <c r="A4696" i="28"/>
  <c r="B4696" i="28"/>
  <c r="A4697" i="28"/>
  <c r="B4697" i="28"/>
  <c r="A4698" i="28"/>
  <c r="B4698" i="28"/>
  <c r="A4699" i="28"/>
  <c r="B4699" i="28"/>
  <c r="A4700" i="28"/>
  <c r="B4700" i="28"/>
  <c r="A4701" i="28"/>
  <c r="B4701" i="28"/>
  <c r="A4702" i="28"/>
  <c r="B4702" i="28"/>
  <c r="A4703" i="28"/>
  <c r="B4703" i="28"/>
  <c r="A4704" i="28"/>
  <c r="B4704" i="28"/>
  <c r="A4705" i="28"/>
  <c r="B4705" i="28"/>
  <c r="A4706" i="28"/>
  <c r="B4706" i="28"/>
  <c r="A4707" i="28"/>
  <c r="B4707" i="28"/>
  <c r="A4708" i="28"/>
  <c r="B4708" i="28"/>
  <c r="A4709" i="28"/>
  <c r="B4709" i="28"/>
  <c r="A4710" i="28"/>
  <c r="B4710" i="28"/>
  <c r="A4711" i="28"/>
  <c r="B4711" i="28"/>
  <c r="A4712" i="28"/>
  <c r="B4712" i="28"/>
  <c r="A4713" i="28"/>
  <c r="B4713" i="28"/>
  <c r="A4714" i="28"/>
  <c r="B4714" i="28"/>
  <c r="A4715" i="28"/>
  <c r="B4715" i="28"/>
  <c r="A4716" i="28"/>
  <c r="B4716" i="28"/>
  <c r="A4717" i="28"/>
  <c r="B4717" i="28"/>
  <c r="A4718" i="28"/>
  <c r="B4718" i="28"/>
  <c r="A4719" i="28"/>
  <c r="B4719" i="28"/>
  <c r="A4720" i="28"/>
  <c r="B4720" i="28"/>
  <c r="A4721" i="28"/>
  <c r="B4721" i="28"/>
  <c r="A4722" i="28"/>
  <c r="B4722" i="28"/>
  <c r="A4723" i="28"/>
  <c r="B4723" i="28"/>
  <c r="A4724" i="28"/>
  <c r="B4724" i="28"/>
  <c r="A4725" i="28"/>
  <c r="B4725" i="28"/>
  <c r="A4726" i="28"/>
  <c r="B4726" i="28"/>
  <c r="A4727" i="28"/>
  <c r="B4727" i="28"/>
  <c r="A4728" i="28"/>
  <c r="B4728" i="28"/>
  <c r="A4729" i="28"/>
  <c r="B4729" i="28"/>
  <c r="A4730" i="28"/>
  <c r="B4730" i="28"/>
  <c r="A4731" i="28"/>
  <c r="B4731" i="28"/>
  <c r="A4732" i="28"/>
  <c r="B4732" i="28"/>
  <c r="A4733" i="28"/>
  <c r="B4733" i="28"/>
  <c r="A4734" i="28"/>
  <c r="B4734" i="28"/>
  <c r="A4735" i="28"/>
  <c r="B4735" i="28"/>
  <c r="A4736" i="28"/>
  <c r="B4736" i="28"/>
  <c r="A4737" i="28"/>
  <c r="B4737" i="28"/>
  <c r="A4738" i="28"/>
  <c r="B4738" i="28"/>
  <c r="A4739" i="28"/>
  <c r="B4739" i="28"/>
  <c r="A4740" i="28"/>
  <c r="B4740" i="28"/>
  <c r="A4741" i="28"/>
  <c r="B4741" i="28"/>
  <c r="A4742" i="28"/>
  <c r="B4742" i="28"/>
  <c r="A4743" i="28"/>
  <c r="B4743" i="28"/>
  <c r="A4744" i="28"/>
  <c r="B4744" i="28"/>
  <c r="A4745" i="28"/>
  <c r="B4745" i="28"/>
  <c r="A4746" i="28"/>
  <c r="B4746" i="28"/>
  <c r="B4508" i="28"/>
  <c r="A4508" i="28"/>
  <c r="B4507" i="28"/>
  <c r="A4507" i="28"/>
  <c r="B4506" i="28"/>
  <c r="A4506" i="28"/>
  <c r="B4505" i="28"/>
  <c r="A4505" i="28"/>
  <c r="B4504" i="28"/>
  <c r="A4504" i="28"/>
  <c r="B4503" i="28"/>
  <c r="A4503" i="28"/>
  <c r="B4502" i="28"/>
  <c r="A4502" i="28"/>
  <c r="B4501" i="28"/>
  <c r="A4501" i="28"/>
  <c r="B4500" i="28"/>
  <c r="A4500" i="28"/>
  <c r="B4499" i="28"/>
  <c r="A4499" i="28"/>
  <c r="B4498" i="28"/>
  <c r="A4498" i="28"/>
  <c r="B4497" i="28"/>
  <c r="A4497" i="28"/>
  <c r="B4496" i="28"/>
  <c r="A4496" i="28"/>
  <c r="B4495" i="28"/>
  <c r="A4495" i="28"/>
  <c r="C103" i="14"/>
  <c r="C102" i="14"/>
  <c r="C87" i="14"/>
  <c r="D87" i="14"/>
  <c r="F87" i="14"/>
  <c r="G87" i="14"/>
  <c r="H87" i="14"/>
  <c r="J87" i="14"/>
  <c r="K87" i="14"/>
  <c r="L87" i="14"/>
  <c r="M87" i="14"/>
  <c r="N87" i="14"/>
  <c r="O87" i="14"/>
  <c r="P87" i="14"/>
  <c r="C88" i="14"/>
  <c r="E88" i="14"/>
  <c r="F88" i="14"/>
  <c r="G88" i="14"/>
  <c r="H88" i="14"/>
  <c r="J88" i="14"/>
  <c r="K88" i="14"/>
  <c r="L88" i="14"/>
  <c r="M88" i="14"/>
  <c r="N88" i="14"/>
  <c r="O88" i="14"/>
  <c r="P88" i="14"/>
  <c r="C89" i="14"/>
  <c r="E89" i="14"/>
  <c r="F89" i="14"/>
  <c r="G89" i="14"/>
  <c r="H89" i="14"/>
  <c r="J89" i="14"/>
  <c r="K89" i="14"/>
  <c r="L89" i="14"/>
  <c r="M89" i="14"/>
  <c r="N89" i="14"/>
  <c r="O89" i="14"/>
  <c r="P89" i="14"/>
  <c r="C90" i="14"/>
  <c r="D90" i="14"/>
  <c r="E90" i="14"/>
  <c r="F90" i="14"/>
  <c r="G90" i="14"/>
  <c r="H90" i="14"/>
  <c r="J90" i="14"/>
  <c r="K90" i="14"/>
  <c r="L90" i="14"/>
  <c r="M90" i="14"/>
  <c r="N90" i="14"/>
  <c r="O90" i="14"/>
  <c r="P90" i="14"/>
  <c r="C91" i="14"/>
  <c r="D91" i="14"/>
  <c r="F91" i="14"/>
  <c r="G91" i="14"/>
  <c r="H91" i="14"/>
  <c r="J91" i="14"/>
  <c r="K91" i="14"/>
  <c r="L91" i="14"/>
  <c r="M91" i="14"/>
  <c r="N91" i="14"/>
  <c r="O91" i="14"/>
  <c r="P91" i="14"/>
  <c r="C92" i="14"/>
  <c r="E92" i="14"/>
  <c r="F92" i="14"/>
  <c r="G92" i="14"/>
  <c r="H92" i="14"/>
  <c r="J92" i="14"/>
  <c r="K92" i="14"/>
  <c r="L92" i="14"/>
  <c r="M92" i="14"/>
  <c r="N92" i="14"/>
  <c r="O92" i="14"/>
  <c r="P92" i="14"/>
  <c r="C93" i="14"/>
  <c r="E93" i="14"/>
  <c r="F93" i="14"/>
  <c r="G93" i="14"/>
  <c r="H93" i="14"/>
  <c r="J93" i="14"/>
  <c r="K93" i="14"/>
  <c r="L93" i="14"/>
  <c r="M93" i="14"/>
  <c r="N93" i="14"/>
  <c r="O93" i="14"/>
  <c r="P93" i="14"/>
  <c r="C94" i="14"/>
  <c r="D94" i="14"/>
  <c r="E94" i="14"/>
  <c r="F94" i="14"/>
  <c r="G94" i="14"/>
  <c r="H94" i="14"/>
  <c r="J94" i="14"/>
  <c r="K94" i="14"/>
  <c r="L94" i="14"/>
  <c r="M94" i="14"/>
  <c r="N94" i="14"/>
  <c r="O94" i="14"/>
  <c r="P94" i="14"/>
  <c r="C95" i="14"/>
  <c r="D95" i="14"/>
  <c r="F95" i="14"/>
  <c r="G95" i="14"/>
  <c r="H95" i="14"/>
  <c r="J95" i="14"/>
  <c r="K95" i="14"/>
  <c r="L95" i="14"/>
  <c r="M95" i="14"/>
  <c r="N95" i="14"/>
  <c r="O95" i="14"/>
  <c r="P95" i="14"/>
  <c r="C96" i="14"/>
  <c r="D96" i="14"/>
  <c r="E96" i="14"/>
  <c r="F96" i="14"/>
  <c r="G96" i="14"/>
  <c r="H96" i="14"/>
  <c r="J96" i="14"/>
  <c r="K96" i="14"/>
  <c r="L96" i="14"/>
  <c r="M96" i="14"/>
  <c r="N96" i="14"/>
  <c r="O96" i="14"/>
  <c r="P96" i="14"/>
  <c r="D97" i="14"/>
  <c r="E97" i="14"/>
  <c r="F97" i="14"/>
  <c r="G97" i="14"/>
  <c r="H97" i="14"/>
  <c r="J97" i="14"/>
  <c r="K97" i="14"/>
  <c r="L97" i="14"/>
  <c r="M97" i="14"/>
  <c r="N97" i="14"/>
  <c r="O97" i="14"/>
  <c r="P97" i="14"/>
  <c r="D98" i="14"/>
  <c r="E98" i="14"/>
  <c r="F98" i="14"/>
  <c r="G98" i="14"/>
  <c r="H98" i="14"/>
  <c r="J98" i="14"/>
  <c r="K98" i="14"/>
  <c r="L98" i="14"/>
  <c r="M98" i="14"/>
  <c r="N98" i="14"/>
  <c r="O98" i="14"/>
  <c r="P98" i="14"/>
  <c r="C99" i="14"/>
  <c r="D99" i="14"/>
  <c r="E99" i="14"/>
  <c r="F99" i="14"/>
  <c r="G99" i="14"/>
  <c r="H99" i="14"/>
  <c r="J99" i="14"/>
  <c r="K99" i="14"/>
  <c r="L99" i="14"/>
  <c r="M99" i="14"/>
  <c r="N99" i="14"/>
  <c r="O99" i="14"/>
  <c r="P99" i="14"/>
  <c r="C100" i="14"/>
  <c r="D100" i="14"/>
  <c r="E100" i="14"/>
  <c r="F100" i="14"/>
  <c r="G100" i="14"/>
  <c r="H100" i="14"/>
  <c r="J100" i="14"/>
  <c r="K100" i="14"/>
  <c r="L100" i="14"/>
  <c r="M100" i="14"/>
  <c r="N100" i="14"/>
  <c r="O100" i="14"/>
  <c r="P100" i="14"/>
  <c r="D101" i="14"/>
  <c r="E101" i="14"/>
  <c r="F101" i="14"/>
  <c r="G101" i="14"/>
  <c r="H101" i="14"/>
  <c r="J101" i="14"/>
  <c r="K101" i="14"/>
  <c r="L101" i="14"/>
  <c r="M101" i="14"/>
  <c r="N101" i="14"/>
  <c r="O101" i="14"/>
  <c r="P101" i="14"/>
  <c r="D102" i="14"/>
  <c r="E102" i="14"/>
  <c r="F102" i="14"/>
  <c r="G102" i="14"/>
  <c r="H102" i="14"/>
  <c r="J102" i="14"/>
  <c r="K102" i="14"/>
  <c r="L102" i="14"/>
  <c r="M102" i="14"/>
  <c r="N102" i="14"/>
  <c r="O102" i="14"/>
  <c r="P102" i="14"/>
  <c r="D103" i="14"/>
  <c r="E103" i="14"/>
  <c r="F103" i="14"/>
  <c r="G103" i="14"/>
  <c r="H103" i="14"/>
  <c r="J103" i="14"/>
  <c r="K103" i="14"/>
  <c r="L103" i="14"/>
  <c r="M103" i="14"/>
  <c r="N103" i="14"/>
  <c r="O103" i="14"/>
  <c r="P103" i="14"/>
  <c r="D104" i="14"/>
  <c r="E104" i="14"/>
  <c r="F104" i="14"/>
  <c r="G104" i="14"/>
  <c r="H104" i="14"/>
  <c r="J104" i="14"/>
  <c r="K104" i="14"/>
  <c r="L104" i="14"/>
  <c r="M104" i="14"/>
  <c r="N104" i="14"/>
  <c r="O104" i="14"/>
  <c r="P104" i="14"/>
  <c r="D105" i="14"/>
  <c r="E105" i="14"/>
  <c r="F105" i="14"/>
  <c r="G105" i="14"/>
  <c r="H105" i="14"/>
  <c r="J105" i="14"/>
  <c r="K105" i="14"/>
  <c r="L105" i="14"/>
  <c r="M105" i="14"/>
  <c r="N105" i="14"/>
  <c r="O105" i="14"/>
  <c r="P105" i="14"/>
  <c r="D106" i="14"/>
  <c r="E106" i="14"/>
  <c r="F106" i="14"/>
  <c r="G106" i="14"/>
  <c r="H106" i="14"/>
  <c r="J106" i="14"/>
  <c r="K106" i="14"/>
  <c r="L106" i="14"/>
  <c r="M106" i="14"/>
  <c r="N106" i="14"/>
  <c r="O106" i="14"/>
  <c r="P106" i="14"/>
  <c r="C107" i="14"/>
  <c r="D107" i="14"/>
  <c r="E107" i="14"/>
  <c r="F107" i="14"/>
  <c r="G107" i="14"/>
  <c r="H107" i="14"/>
  <c r="J107" i="14"/>
  <c r="K107" i="14"/>
  <c r="L107" i="14"/>
  <c r="M107" i="14"/>
  <c r="N107" i="14"/>
  <c r="O107" i="14"/>
  <c r="P107" i="14"/>
  <c r="D108" i="14"/>
  <c r="E108" i="14"/>
  <c r="F108" i="14"/>
  <c r="G108" i="14"/>
  <c r="H108" i="14"/>
  <c r="J108" i="14"/>
  <c r="K108" i="14"/>
  <c r="L108" i="14"/>
  <c r="M108" i="14"/>
  <c r="N108" i="14"/>
  <c r="O108" i="14"/>
  <c r="P108" i="14"/>
  <c r="D109" i="14"/>
  <c r="E109" i="14"/>
  <c r="F109" i="14"/>
  <c r="G109" i="14"/>
  <c r="H109" i="14"/>
  <c r="J109" i="14"/>
  <c r="K109" i="14"/>
  <c r="L109" i="14"/>
  <c r="M109" i="14"/>
  <c r="N109" i="14"/>
  <c r="O109" i="14"/>
  <c r="P109" i="14"/>
  <c r="D110" i="14"/>
  <c r="E110" i="14"/>
  <c r="F110" i="14"/>
  <c r="G110" i="14"/>
  <c r="H110" i="14"/>
  <c r="J110" i="14"/>
  <c r="K110" i="14"/>
  <c r="L110" i="14"/>
  <c r="M110" i="14"/>
  <c r="N110" i="14"/>
  <c r="O110" i="14"/>
  <c r="P110" i="14"/>
  <c r="C111" i="14"/>
  <c r="D111" i="14"/>
  <c r="E111" i="14"/>
  <c r="F111" i="14"/>
  <c r="G111" i="14"/>
  <c r="H111" i="14"/>
  <c r="J111" i="14"/>
  <c r="K111" i="14"/>
  <c r="L111" i="14"/>
  <c r="M111" i="14"/>
  <c r="N111" i="14"/>
  <c r="O111" i="14"/>
  <c r="P111" i="14"/>
  <c r="C112" i="14"/>
  <c r="D112" i="14"/>
  <c r="E112" i="14"/>
  <c r="F112" i="14"/>
  <c r="G112" i="14"/>
  <c r="H112" i="14"/>
  <c r="J112" i="14"/>
  <c r="K112" i="14"/>
  <c r="L112" i="14"/>
  <c r="M112" i="14"/>
  <c r="N112" i="14"/>
  <c r="O112" i="14"/>
  <c r="P112" i="14"/>
  <c r="D113" i="14"/>
  <c r="E113" i="14"/>
  <c r="F113" i="14"/>
  <c r="G113" i="14"/>
  <c r="H113" i="14"/>
  <c r="J113" i="14"/>
  <c r="K113" i="14"/>
  <c r="L113" i="14"/>
  <c r="M113" i="14"/>
  <c r="N113" i="14"/>
  <c r="O113" i="14"/>
  <c r="P113" i="14"/>
  <c r="D114" i="14"/>
  <c r="E114" i="14"/>
  <c r="F114" i="14"/>
  <c r="G114" i="14"/>
  <c r="H114" i="14"/>
  <c r="J114" i="14"/>
  <c r="K114" i="14"/>
  <c r="L114" i="14"/>
  <c r="M114" i="14"/>
  <c r="N114" i="14"/>
  <c r="O114" i="14"/>
  <c r="P114" i="14"/>
  <c r="C115" i="14"/>
  <c r="D115" i="14"/>
  <c r="E115" i="14"/>
  <c r="F115" i="14"/>
  <c r="G115" i="14"/>
  <c r="H115" i="14"/>
  <c r="J115" i="14"/>
  <c r="K115" i="14"/>
  <c r="L115" i="14"/>
  <c r="M115" i="14"/>
  <c r="N115" i="14"/>
  <c r="O115" i="14"/>
  <c r="P115" i="14"/>
  <c r="C116" i="14"/>
  <c r="D116" i="14"/>
  <c r="E116" i="14"/>
  <c r="F116" i="14"/>
  <c r="G116" i="14"/>
  <c r="H116" i="14"/>
  <c r="J116" i="14"/>
  <c r="K116" i="14"/>
  <c r="L116" i="14"/>
  <c r="M116" i="14"/>
  <c r="N116" i="14"/>
  <c r="O116" i="14"/>
  <c r="P116" i="14"/>
  <c r="D117" i="14"/>
  <c r="E117" i="14"/>
  <c r="F117" i="14"/>
  <c r="G117" i="14"/>
  <c r="H117" i="14"/>
  <c r="J117" i="14"/>
  <c r="K117" i="14"/>
  <c r="L117" i="14"/>
  <c r="M117" i="14"/>
  <c r="N117" i="14"/>
  <c r="O117" i="14"/>
  <c r="P117" i="14"/>
  <c r="C118" i="14"/>
  <c r="D118" i="14"/>
  <c r="E118" i="14"/>
  <c r="F118" i="14"/>
  <c r="G118" i="14"/>
  <c r="H118" i="14"/>
  <c r="J118" i="14"/>
  <c r="K118" i="14"/>
  <c r="L118" i="14"/>
  <c r="M118" i="14"/>
  <c r="N118" i="14"/>
  <c r="O118" i="14"/>
  <c r="P118" i="14"/>
  <c r="C119" i="14"/>
  <c r="D119" i="14"/>
  <c r="E119" i="14"/>
  <c r="F119" i="14"/>
  <c r="G119" i="14"/>
  <c r="H119" i="14"/>
  <c r="J119" i="14"/>
  <c r="K119" i="14"/>
  <c r="L119" i="14"/>
  <c r="M119" i="14"/>
  <c r="N119" i="14"/>
  <c r="O119" i="14"/>
  <c r="P119" i="14"/>
  <c r="D86" i="14"/>
  <c r="E86" i="14"/>
  <c r="F86" i="14"/>
  <c r="G86" i="14"/>
  <c r="H86" i="14"/>
  <c r="J86" i="14"/>
  <c r="K86" i="14"/>
  <c r="L86" i="14"/>
  <c r="M86" i="14"/>
  <c r="N86" i="14"/>
  <c r="O86" i="14"/>
  <c r="P86" i="14"/>
  <c r="A118" i="14"/>
  <c r="A119" i="14"/>
  <c r="A115" i="14"/>
  <c r="A116" i="14"/>
  <c r="A117" i="14"/>
  <c r="A112" i="14"/>
  <c r="A113" i="14"/>
  <c r="A114" i="14"/>
  <c r="A109" i="14"/>
  <c r="A110" i="14"/>
  <c r="A111" i="14"/>
  <c r="A104" i="14"/>
  <c r="A105" i="14"/>
  <c r="A106" i="14"/>
  <c r="A107" i="14"/>
  <c r="A108" i="14"/>
  <c r="A100" i="14"/>
  <c r="A101" i="14"/>
  <c r="A102" i="14"/>
  <c r="A103" i="14"/>
  <c r="A96" i="14"/>
  <c r="A97" i="14"/>
  <c r="A98" i="14"/>
  <c r="A99" i="14"/>
  <c r="A87" i="14"/>
  <c r="A88" i="14"/>
  <c r="A89" i="14"/>
  <c r="A90" i="14"/>
  <c r="A91" i="14"/>
  <c r="A92" i="14"/>
  <c r="A93" i="14"/>
  <c r="A94" i="14"/>
  <c r="A95" i="14"/>
  <c r="S111" i="14" l="1"/>
  <c r="S99" i="14"/>
  <c r="S102" i="14"/>
  <c r="S107" i="14"/>
  <c r="S118" i="14"/>
  <c r="S103" i="14"/>
  <c r="S116" i="14"/>
  <c r="S115" i="14"/>
  <c r="S100" i="14"/>
  <c r="S96" i="14"/>
  <c r="S112" i="14"/>
  <c r="C86" i="14"/>
  <c r="C98" i="14"/>
  <c r="S98" i="14" s="1"/>
  <c r="D93" i="14"/>
  <c r="D89" i="14"/>
  <c r="C97" i="14"/>
  <c r="S97" i="14" s="1"/>
  <c r="E95" i="14"/>
  <c r="D92" i="14"/>
  <c r="E91" i="14"/>
  <c r="D88" i="14"/>
  <c r="E87" i="14"/>
  <c r="C105" i="14"/>
  <c r="S105" i="14" s="1"/>
  <c r="C109" i="14"/>
  <c r="S109" i="14" s="1"/>
  <c r="C114" i="14"/>
  <c r="S114" i="14" s="1"/>
  <c r="C117" i="14"/>
  <c r="S117" i="14" s="1"/>
  <c r="C110" i="14"/>
  <c r="S110" i="14" s="1"/>
  <c r="C113" i="14"/>
  <c r="S113" i="14" s="1"/>
  <c r="C108" i="14"/>
  <c r="S108" i="14" s="1"/>
  <c r="C104" i="14"/>
  <c r="S104" i="14" s="1"/>
  <c r="C106" i="14"/>
  <c r="S106" i="14" s="1"/>
  <c r="C101" i="14"/>
  <c r="S101" i="14" s="1"/>
  <c r="U89" i="7" l="1"/>
  <c r="T89" i="7"/>
  <c r="A4494" i="28" l="1"/>
  <c r="A4433" i="28"/>
  <c r="A4432" i="28"/>
  <c r="A4431" i="28"/>
  <c r="A4430" i="28"/>
  <c r="A4429" i="28"/>
  <c r="A4428" i="28"/>
  <c r="A4427" i="28"/>
  <c r="A4426" i="28"/>
  <c r="A4425" i="28"/>
  <c r="A4424" i="28"/>
  <c r="B4494" i="28"/>
  <c r="B4433" i="28"/>
  <c r="B4432" i="28"/>
  <c r="B4431" i="28"/>
  <c r="B4430" i="28"/>
  <c r="B4429" i="28"/>
  <c r="B4428" i="28"/>
  <c r="B4427" i="28"/>
  <c r="B4426" i="28"/>
  <c r="B4425" i="28"/>
  <c r="B4424" i="28"/>
  <c r="B4493" i="28" l="1"/>
  <c r="A4493" i="28"/>
  <c r="B4492" i="28"/>
  <c r="A4492" i="28"/>
  <c r="B4491" i="28"/>
  <c r="A4491" i="28"/>
  <c r="B4490" i="28"/>
  <c r="A4490" i="28"/>
  <c r="B4489" i="28"/>
  <c r="A4489" i="28"/>
  <c r="B4488" i="28"/>
  <c r="A4488" i="28"/>
  <c r="B4487" i="28"/>
  <c r="A4487" i="28"/>
  <c r="B4486" i="28"/>
  <c r="A4486" i="28"/>
  <c r="B4485" i="28"/>
  <c r="A4485" i="28"/>
  <c r="B4484" i="28"/>
  <c r="A4484" i="28"/>
  <c r="B4483" i="28"/>
  <c r="A4483" i="28"/>
  <c r="B4482" i="28"/>
  <c r="A4482" i="28"/>
  <c r="B4481" i="28"/>
  <c r="A4481" i="28"/>
  <c r="B4480" i="28"/>
  <c r="A4480" i="28"/>
  <c r="B4479" i="28"/>
  <c r="A4479" i="28"/>
  <c r="B4478" i="28"/>
  <c r="A4478" i="28"/>
  <c r="B4477" i="28"/>
  <c r="A4477" i="28"/>
  <c r="B4476" i="28"/>
  <c r="A4476" i="28"/>
  <c r="B4475" i="28"/>
  <c r="A4475" i="28"/>
  <c r="B4474" i="28"/>
  <c r="A4474" i="28"/>
  <c r="B4473" i="28"/>
  <c r="A4473" i="28"/>
  <c r="B4472" i="28"/>
  <c r="A4472" i="28"/>
  <c r="B4471" i="28"/>
  <c r="A4471" i="28"/>
  <c r="B4470" i="28"/>
  <c r="A4470" i="28"/>
  <c r="B4469" i="28"/>
  <c r="A4469" i="28"/>
  <c r="B4468" i="28"/>
  <c r="A4468" i="28"/>
  <c r="B4467" i="28"/>
  <c r="A4467" i="28"/>
  <c r="B4466" i="28"/>
  <c r="A4466" i="28"/>
  <c r="B4465" i="28"/>
  <c r="A4465" i="28"/>
  <c r="B4464" i="28"/>
  <c r="A4464" i="28"/>
  <c r="B4463" i="28"/>
  <c r="A4463" i="28"/>
  <c r="B4462" i="28"/>
  <c r="A4462" i="28"/>
  <c r="B4461" i="28"/>
  <c r="A4461" i="28"/>
  <c r="B4460" i="28"/>
  <c r="A4460" i="28"/>
  <c r="B4459" i="28"/>
  <c r="A4459" i="28"/>
  <c r="B4458" i="28"/>
  <c r="A4458" i="28"/>
  <c r="B4457" i="28"/>
  <c r="A4457" i="28"/>
  <c r="B4456" i="28"/>
  <c r="A4456" i="28"/>
  <c r="B4455" i="28"/>
  <c r="A4455" i="28"/>
  <c r="B4454" i="28"/>
  <c r="A4454" i="28"/>
  <c r="B4453" i="28"/>
  <c r="A4453" i="28"/>
  <c r="B4452" i="28"/>
  <c r="A4452" i="28"/>
  <c r="B4451" i="28"/>
  <c r="A4451" i="28"/>
  <c r="B4450" i="28"/>
  <c r="A4450" i="28"/>
  <c r="B4449" i="28"/>
  <c r="A4449" i="28"/>
  <c r="B4448" i="28"/>
  <c r="A4448" i="28"/>
  <c r="B4447" i="28"/>
  <c r="A4447" i="28"/>
  <c r="B4446" i="28"/>
  <c r="A4446" i="28"/>
  <c r="B4445" i="28"/>
  <c r="A4445" i="28"/>
  <c r="B4444" i="28"/>
  <c r="A4444" i="28"/>
  <c r="B4443" i="28"/>
  <c r="A4443" i="28"/>
  <c r="B4442" i="28"/>
  <c r="A4442" i="28"/>
  <c r="B4441" i="28"/>
  <c r="A4441" i="28"/>
  <c r="B4440" i="28"/>
  <c r="A4440" i="28"/>
  <c r="B4439" i="28"/>
  <c r="A4439" i="28"/>
  <c r="B4438" i="28"/>
  <c r="A4438" i="28"/>
  <c r="B4437" i="28"/>
  <c r="A4437" i="28"/>
  <c r="B4436" i="28"/>
  <c r="A4436" i="28"/>
  <c r="B4435" i="28"/>
  <c r="A4435" i="28"/>
  <c r="B4434" i="28"/>
  <c r="A4434" i="28"/>
  <c r="A275" i="7" l="1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7" i="7"/>
  <c r="A300" i="7"/>
  <c r="A317" i="7"/>
  <c r="A318" i="7"/>
  <c r="A319" i="7"/>
  <c r="A320" i="7"/>
  <c r="A321" i="7"/>
  <c r="A322" i="7"/>
  <c r="A323" i="7"/>
  <c r="A262" i="7"/>
  <c r="B231" i="14"/>
  <c r="S231" i="14" s="1"/>
  <c r="C322" i="7"/>
  <c r="B229" i="14" s="1"/>
  <c r="S229" i="14" s="1"/>
  <c r="C321" i="7"/>
  <c r="B227" i="14" s="1"/>
  <c r="S227" i="14" s="1"/>
  <c r="C320" i="7"/>
  <c r="B225" i="14" s="1"/>
  <c r="S225" i="14" s="1"/>
  <c r="C319" i="7"/>
  <c r="B223" i="14" s="1"/>
  <c r="S223" i="14" s="1"/>
  <c r="C318" i="7"/>
  <c r="B221" i="14" s="1"/>
  <c r="S221" i="14" s="1"/>
  <c r="C317" i="7"/>
  <c r="B219" i="14" s="1"/>
  <c r="S219" i="14" s="1"/>
  <c r="C316" i="7"/>
  <c r="B217" i="14" s="1"/>
  <c r="S217" i="14" s="1"/>
  <c r="C300" i="7"/>
  <c r="C297" i="7"/>
  <c r="C295" i="7"/>
  <c r="B157" i="14" s="1"/>
  <c r="C294" i="7"/>
  <c r="B155" i="14" s="1"/>
  <c r="C293" i="7"/>
  <c r="B153" i="14" s="1"/>
  <c r="C292" i="7"/>
  <c r="B151" i="14" s="1"/>
  <c r="C291" i="7"/>
  <c r="B149" i="14" s="1"/>
  <c r="C290" i="7"/>
  <c r="B147" i="14" s="1"/>
  <c r="C289" i="7"/>
  <c r="B145" i="14" s="1"/>
  <c r="C288" i="7"/>
  <c r="B143" i="14" s="1"/>
  <c r="C287" i="7"/>
  <c r="B141" i="14" s="1"/>
  <c r="C286" i="7"/>
  <c r="B139" i="14" s="1"/>
  <c r="C285" i="7"/>
  <c r="B137" i="14" s="1"/>
  <c r="C284" i="7"/>
  <c r="B135" i="14" s="1"/>
  <c r="C283" i="7"/>
  <c r="B133" i="14" s="1"/>
  <c r="C282" i="7"/>
  <c r="B131" i="14" s="1"/>
  <c r="C281" i="7"/>
  <c r="B129" i="14" s="1"/>
  <c r="C280" i="7"/>
  <c r="B127" i="14" s="1"/>
  <c r="C279" i="7"/>
  <c r="B125" i="14" s="1"/>
  <c r="C278" i="7"/>
  <c r="B123" i="14" s="1"/>
  <c r="C277" i="7"/>
  <c r="B121" i="14" s="1"/>
  <c r="C276" i="7"/>
  <c r="B119" i="14" s="1"/>
  <c r="S119" i="14" s="1"/>
  <c r="C271" i="7"/>
  <c r="B95" i="14" s="1"/>
  <c r="S95" i="14" s="1"/>
  <c r="C270" i="7"/>
  <c r="B94" i="14" s="1"/>
  <c r="S94" i="14" s="1"/>
  <c r="C269" i="7"/>
  <c r="B93" i="14" s="1"/>
  <c r="S93" i="14" s="1"/>
  <c r="C268" i="7"/>
  <c r="B92" i="14" s="1"/>
  <c r="S92" i="14" s="1"/>
  <c r="C267" i="7"/>
  <c r="B91" i="14" s="1"/>
  <c r="S91" i="14" s="1"/>
  <c r="C266" i="7"/>
  <c r="B90" i="14" s="1"/>
  <c r="S90" i="14" s="1"/>
  <c r="C265" i="7"/>
  <c r="B89" i="14" s="1"/>
  <c r="S89" i="14" s="1"/>
  <c r="C264" i="7"/>
  <c r="B88" i="14" s="1"/>
  <c r="S88" i="14" s="1"/>
  <c r="C263" i="7"/>
  <c r="B87" i="14" s="1"/>
  <c r="S87" i="14" s="1"/>
  <c r="C262" i="7"/>
  <c r="B86" i="14" s="1"/>
  <c r="S86" i="14" s="1"/>
  <c r="S262" i="7" l="1"/>
  <c r="S266" i="7"/>
  <c r="S270" i="7"/>
  <c r="S264" i="7"/>
  <c r="S268" i="7"/>
  <c r="S265" i="7"/>
  <c r="S269" i="7"/>
  <c r="S267" i="7"/>
  <c r="S271" i="7"/>
  <c r="S276" i="7"/>
  <c r="S279" i="7"/>
  <c r="S277" i="7"/>
  <c r="S278" i="7"/>
  <c r="S280" i="7"/>
  <c r="S281" i="7"/>
  <c r="S282" i="7"/>
  <c r="S285" i="7"/>
  <c r="S283" i="7"/>
  <c r="S284" i="7"/>
  <c r="S286" i="7"/>
  <c r="S287" i="7"/>
  <c r="S288" i="7"/>
  <c r="S290" i="7"/>
  <c r="S289" i="7"/>
  <c r="S295" i="7"/>
  <c r="S294" i="7"/>
  <c r="S293" i="7"/>
  <c r="S292" i="7"/>
  <c r="S300" i="7"/>
  <c r="U300" i="7" s="1"/>
  <c r="S316" i="7"/>
  <c r="S318" i="7"/>
  <c r="S317" i="7"/>
  <c r="S320" i="7"/>
  <c r="S319" i="7"/>
  <c r="S323" i="7"/>
  <c r="U323" i="7" s="1"/>
  <c r="S263" i="7"/>
  <c r="S291" i="7"/>
  <c r="S297" i="7"/>
  <c r="S321" i="7"/>
  <c r="S322" i="7"/>
  <c r="T267" i="7" l="1"/>
  <c r="T270" i="7"/>
  <c r="T320" i="7"/>
  <c r="T319" i="7"/>
  <c r="T316" i="7"/>
  <c r="T294" i="7"/>
  <c r="T289" i="7"/>
  <c r="T287" i="7"/>
  <c r="T286" i="7"/>
  <c r="T281" i="7"/>
  <c r="T282" i="7"/>
  <c r="T284" i="7"/>
  <c r="T285" i="7"/>
  <c r="T280" i="7"/>
  <c r="T277" i="7"/>
  <c r="U276" i="7"/>
  <c r="T266" i="7"/>
  <c r="T264" i="7"/>
  <c r="U294" i="7"/>
  <c r="U282" i="7"/>
  <c r="U292" i="7"/>
  <c r="T292" i="7"/>
  <c r="T278" i="7"/>
  <c r="U285" i="7"/>
  <c r="T265" i="7"/>
  <c r="U262" i="7"/>
  <c r="U269" i="7"/>
  <c r="U271" i="7"/>
  <c r="T268" i="7"/>
  <c r="T269" i="7"/>
  <c r="T271" i="7"/>
  <c r="U268" i="7"/>
  <c r="U264" i="7"/>
  <c r="U266" i="7"/>
  <c r="U265" i="7"/>
  <c r="T262" i="7"/>
  <c r="U267" i="7"/>
  <c r="U270" i="7"/>
  <c r="T276" i="7"/>
  <c r="U279" i="7"/>
  <c r="T279" i="7"/>
  <c r="U277" i="7"/>
  <c r="U278" i="7"/>
  <c r="U280" i="7"/>
  <c r="U281" i="7"/>
  <c r="U283" i="7"/>
  <c r="T283" i="7"/>
  <c r="U284" i="7"/>
  <c r="U286" i="7"/>
  <c r="U287" i="7"/>
  <c r="U288" i="7"/>
  <c r="T288" i="7"/>
  <c r="T290" i="7"/>
  <c r="U290" i="7"/>
  <c r="U289" i="7"/>
  <c r="U295" i="7"/>
  <c r="T295" i="7"/>
  <c r="T293" i="7"/>
  <c r="U293" i="7"/>
  <c r="T300" i="7"/>
  <c r="U316" i="7"/>
  <c r="U318" i="7"/>
  <c r="T318" i="7"/>
  <c r="U317" i="7"/>
  <c r="T317" i="7"/>
  <c r="U320" i="7"/>
  <c r="U319" i="7"/>
  <c r="T323" i="7"/>
  <c r="U321" i="7"/>
  <c r="T321" i="7"/>
  <c r="T291" i="7"/>
  <c r="U291" i="7"/>
  <c r="U322" i="7"/>
  <c r="T322" i="7"/>
  <c r="T263" i="7"/>
  <c r="U263" i="7"/>
  <c r="U297" i="7"/>
  <c r="T297" i="7"/>
  <c r="U4" i="7" l="1"/>
  <c r="T4" i="7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70" i="5"/>
  <c r="AG171" i="5"/>
  <c r="AG172" i="5"/>
  <c r="AG173" i="5"/>
  <c r="AG174" i="5"/>
  <c r="AG175" i="5"/>
  <c r="AG182" i="5"/>
  <c r="AG184" i="5"/>
  <c r="AG185" i="5"/>
  <c r="AG186" i="5"/>
  <c r="AG187" i="5"/>
  <c r="AG188" i="5"/>
  <c r="AG189" i="5"/>
  <c r="AG190" i="5"/>
  <c r="AG191" i="5"/>
  <c r="AG192" i="5"/>
  <c r="AG195" i="5"/>
  <c r="AG196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104" i="5"/>
  <c r="BG137" i="5"/>
  <c r="CK137" i="5" s="1"/>
  <c r="BG139" i="5"/>
  <c r="CK139" i="5" s="1"/>
  <c r="BG141" i="5"/>
  <c r="CK141" i="5" s="1"/>
  <c r="BG143" i="5"/>
  <c r="CK143" i="5" s="1"/>
  <c r="BG145" i="5"/>
  <c r="CK145" i="5" s="1"/>
  <c r="BG147" i="5"/>
  <c r="CK147" i="5" s="1"/>
  <c r="BG149" i="5"/>
  <c r="CK149" i="5" s="1"/>
  <c r="BG151" i="5"/>
  <c r="CK151" i="5" s="1"/>
  <c r="BG153" i="5"/>
  <c r="CK153" i="5" s="1"/>
  <c r="BG155" i="5"/>
  <c r="BG157" i="5"/>
  <c r="CK157" i="5" s="1"/>
  <c r="BG159" i="5"/>
  <c r="CK159" i="5" s="1"/>
  <c r="BG161" i="5"/>
  <c r="CK161" i="5" s="1"/>
  <c r="BG163" i="5"/>
  <c r="CK163" i="5" s="1"/>
  <c r="BG165" i="5"/>
  <c r="CK165" i="5" s="1"/>
  <c r="BG167" i="5"/>
  <c r="CK167" i="5" s="1"/>
  <c r="BG169" i="5"/>
  <c r="CK169" i="5" s="1"/>
  <c r="BG171" i="5"/>
  <c r="CK171" i="5" s="1"/>
  <c r="BG173" i="5"/>
  <c r="CK173" i="5" s="1"/>
  <c r="BG175" i="5"/>
  <c r="BG191" i="5"/>
  <c r="CK191" i="5" s="1"/>
  <c r="BG196" i="5"/>
  <c r="CK196" i="5" s="1"/>
  <c r="BG235" i="5"/>
  <c r="CK235" i="5" s="1"/>
  <c r="BG237" i="5"/>
  <c r="CK237" i="5" s="1"/>
  <c r="BG239" i="5"/>
  <c r="CK239" i="5" s="1"/>
  <c r="BG241" i="5"/>
  <c r="BG243" i="5"/>
  <c r="CK243" i="5" s="1"/>
  <c r="BG245" i="5"/>
  <c r="CK245" i="5" s="1"/>
  <c r="BG247" i="5"/>
  <c r="CK247" i="5" s="1"/>
  <c r="BG249" i="5"/>
  <c r="CK249" i="5" s="1"/>
  <c r="BG105" i="5"/>
  <c r="CK105" i="5" s="1"/>
  <c r="BG106" i="5"/>
  <c r="CK106" i="5" s="1"/>
  <c r="BG107" i="5"/>
  <c r="CK107" i="5" s="1"/>
  <c r="BG108" i="5"/>
  <c r="CK108" i="5" s="1"/>
  <c r="BG109" i="5"/>
  <c r="CK109" i="5" s="1"/>
  <c r="BG110" i="5"/>
  <c r="CK110" i="5" s="1"/>
  <c r="BG111" i="5"/>
  <c r="BG112" i="5"/>
  <c r="CK112" i="5" s="1"/>
  <c r="BG113" i="5"/>
  <c r="CK113" i="5" s="1"/>
  <c r="BG104" i="5"/>
  <c r="CK104" i="5" s="1"/>
  <c r="CZ111" i="5" l="1"/>
  <c r="CK111" i="5"/>
  <c r="CC111" i="5"/>
  <c r="CK175" i="5"/>
  <c r="CB175" i="5"/>
  <c r="CK241" i="5"/>
  <c r="CC241" i="5"/>
  <c r="CK155" i="5"/>
  <c r="CB155" i="5"/>
  <c r="CD239" i="5"/>
  <c r="CU239" i="5"/>
  <c r="CF137" i="5"/>
  <c r="CY137" i="5"/>
  <c r="CD106" i="5"/>
  <c r="CP106" i="5"/>
  <c r="CD165" i="5"/>
  <c r="CP165" i="5"/>
  <c r="CC112" i="5"/>
  <c r="CW112" i="5"/>
  <c r="CW8" i="5" s="1"/>
  <c r="CC249" i="5"/>
  <c r="CR249" i="5"/>
  <c r="CC196" i="5"/>
  <c r="CQ196" i="5"/>
  <c r="CE163" i="5"/>
  <c r="CP163" i="5"/>
  <c r="CC147" i="5"/>
  <c r="CP147" i="5"/>
  <c r="CE104" i="5"/>
  <c r="CP104" i="5"/>
  <c r="CD237" i="5"/>
  <c r="CP237" i="5"/>
  <c r="CD105" i="5"/>
  <c r="CR105" i="5"/>
  <c r="CC247" i="5"/>
  <c r="CR247" i="5"/>
  <c r="CD191" i="5"/>
  <c r="CQ191" i="5"/>
  <c r="CE161" i="5"/>
  <c r="CR161" i="5"/>
  <c r="CC145" i="5"/>
  <c r="CP145" i="5"/>
  <c r="CC169" i="5"/>
  <c r="CP169" i="5"/>
  <c r="CD167" i="5"/>
  <c r="CM167" i="5"/>
  <c r="CF235" i="5"/>
  <c r="CU235" i="5"/>
  <c r="CU8" i="5" s="1"/>
  <c r="CC110" i="5"/>
  <c r="CZ110" i="5"/>
  <c r="CD245" i="5"/>
  <c r="CR245" i="5"/>
  <c r="CT175" i="5"/>
  <c r="CE159" i="5"/>
  <c r="CM159" i="5"/>
  <c r="CD143" i="5"/>
  <c r="CP143" i="5"/>
  <c r="CB153" i="5"/>
  <c r="CP153" i="5"/>
  <c r="CC151" i="5"/>
  <c r="CM151" i="5"/>
  <c r="CB113" i="5"/>
  <c r="CW113" i="5"/>
  <c r="CC149" i="5"/>
  <c r="CP149" i="5"/>
  <c r="CC109" i="5"/>
  <c r="CZ109" i="5"/>
  <c r="CZ8" i="5" s="1"/>
  <c r="CF243" i="5"/>
  <c r="CU243" i="5"/>
  <c r="CC173" i="5"/>
  <c r="CP173" i="5"/>
  <c r="CE157" i="5"/>
  <c r="CP157" i="5"/>
  <c r="CD141" i="5"/>
  <c r="CP141" i="5"/>
  <c r="CD107" i="5"/>
  <c r="CP107" i="5"/>
  <c r="CC108" i="5"/>
  <c r="CR108" i="5"/>
  <c r="CU241" i="5"/>
  <c r="CC171" i="5"/>
  <c r="CP171" i="5"/>
  <c r="CP155" i="5"/>
  <c r="CF139" i="5"/>
  <c r="CY139" i="5"/>
  <c r="I17" i="12"/>
  <c r="AD8" i="5"/>
  <c r="S28" i="12" s="1"/>
  <c r="J8" i="8"/>
  <c r="I8" i="8"/>
  <c r="A4281" i="28"/>
  <c r="A4282" i="28"/>
  <c r="A4283" i="28"/>
  <c r="A4284" i="28"/>
  <c r="A4285" i="28"/>
  <c r="A4286" i="28"/>
  <c r="A4287" i="28"/>
  <c r="A4288" i="28"/>
  <c r="A4289" i="28"/>
  <c r="A4290" i="28"/>
  <c r="A4291" i="28"/>
  <c r="A4292" i="28"/>
  <c r="A4293" i="28"/>
  <c r="A4294" i="28"/>
  <c r="A4295" i="28"/>
  <c r="A4296" i="28"/>
  <c r="A4297" i="28"/>
  <c r="A4298" i="28"/>
  <c r="A4299" i="28"/>
  <c r="A4300" i="28"/>
  <c r="A4301" i="28"/>
  <c r="A4302" i="28"/>
  <c r="A4303" i="28"/>
  <c r="A4304" i="28"/>
  <c r="A4305" i="28"/>
  <c r="A4306" i="28"/>
  <c r="A4307" i="28"/>
  <c r="A4308" i="28"/>
  <c r="A4309" i="28"/>
  <c r="A4310" i="28"/>
  <c r="A4311" i="28"/>
  <c r="A4312" i="28"/>
  <c r="A4313" i="28"/>
  <c r="A4314" i="28"/>
  <c r="A4315" i="28"/>
  <c r="A4316" i="28"/>
  <c r="A4317" i="28"/>
  <c r="A4318" i="28"/>
  <c r="A4319" i="28"/>
  <c r="A4320" i="28"/>
  <c r="A4321" i="28"/>
  <c r="A4322" i="28"/>
  <c r="A4323" i="28"/>
  <c r="A4324" i="28"/>
  <c r="A4325" i="28"/>
  <c r="A4326" i="28"/>
  <c r="A4327" i="28"/>
  <c r="A4328" i="28"/>
  <c r="A4329" i="28"/>
  <c r="A4330" i="28"/>
  <c r="A4331" i="28"/>
  <c r="A4332" i="28"/>
  <c r="A4333" i="28"/>
  <c r="A4334" i="28"/>
  <c r="A4335" i="28"/>
  <c r="A4336" i="28"/>
  <c r="A4337" i="28"/>
  <c r="A4338" i="28"/>
  <c r="A4339" i="28"/>
  <c r="A4340" i="28"/>
  <c r="A4341" i="28"/>
  <c r="A4342" i="28"/>
  <c r="A4343" i="28"/>
  <c r="A4344" i="28"/>
  <c r="A4345" i="28"/>
  <c r="A4346" i="28"/>
  <c r="A4347" i="28"/>
  <c r="A4348" i="28"/>
  <c r="A4349" i="28"/>
  <c r="A4350" i="28"/>
  <c r="A4351" i="28"/>
  <c r="A4352" i="28"/>
  <c r="A4353" i="28"/>
  <c r="A4354" i="28"/>
  <c r="A4355" i="28"/>
  <c r="A4356" i="28"/>
  <c r="A4357" i="28"/>
  <c r="A4358" i="28"/>
  <c r="A4359" i="28"/>
  <c r="A4360" i="28"/>
  <c r="A4361" i="28"/>
  <c r="A4362" i="28"/>
  <c r="A4363" i="28"/>
  <c r="A4364" i="28"/>
  <c r="A4365" i="28"/>
  <c r="A4366" i="28"/>
  <c r="A4367" i="28"/>
  <c r="A4368" i="28"/>
  <c r="A4369" i="28"/>
  <c r="A4370" i="28"/>
  <c r="A4371" i="28"/>
  <c r="A4372" i="28"/>
  <c r="A4373" i="28"/>
  <c r="A4374" i="28"/>
  <c r="A4375" i="28"/>
  <c r="A4376" i="28"/>
  <c r="A4377" i="28"/>
  <c r="A4378" i="28"/>
  <c r="A4379" i="28"/>
  <c r="A4380" i="28"/>
  <c r="A4381" i="28"/>
  <c r="A4382" i="28"/>
  <c r="A4383" i="28"/>
  <c r="A4384" i="28"/>
  <c r="A4385" i="28"/>
  <c r="A4386" i="28"/>
  <c r="A4387" i="28"/>
  <c r="A4388" i="28"/>
  <c r="A4389" i="28"/>
  <c r="A4390" i="28"/>
  <c r="A4391" i="28"/>
  <c r="A4392" i="28"/>
  <c r="A4393" i="28"/>
  <c r="A4394" i="28"/>
  <c r="A4395" i="28"/>
  <c r="A4396" i="28"/>
  <c r="A4397" i="28"/>
  <c r="A4398" i="28"/>
  <c r="A4399" i="28"/>
  <c r="A4400" i="28"/>
  <c r="A4401" i="28"/>
  <c r="A4402" i="28"/>
  <c r="A4403" i="28"/>
  <c r="A4404" i="28"/>
  <c r="A4405" i="28"/>
  <c r="A4406" i="28"/>
  <c r="A4407" i="28"/>
  <c r="A4408" i="28"/>
  <c r="A4409" i="28"/>
  <c r="A4410" i="28"/>
  <c r="A4411" i="28"/>
  <c r="A4412" i="28"/>
  <c r="A4413" i="28"/>
  <c r="A4414" i="28"/>
  <c r="A4415" i="28"/>
  <c r="A4416" i="28"/>
  <c r="A4417" i="28"/>
  <c r="A4418" i="28"/>
  <c r="A4419" i="28"/>
  <c r="A4420" i="28"/>
  <c r="A4421" i="28"/>
  <c r="A4422" i="28"/>
  <c r="A4423" i="28"/>
  <c r="B4281" i="28"/>
  <c r="B4282" i="28"/>
  <c r="B4283" i="28"/>
  <c r="B4284" i="28"/>
  <c r="B4285" i="28"/>
  <c r="B4286" i="28"/>
  <c r="B4287" i="28"/>
  <c r="B4288" i="28"/>
  <c r="B4289" i="28"/>
  <c r="B4290" i="28"/>
  <c r="B4291" i="28"/>
  <c r="B4292" i="28"/>
  <c r="B4293" i="28"/>
  <c r="B4294" i="28"/>
  <c r="B4295" i="28"/>
  <c r="B4296" i="28"/>
  <c r="B4297" i="28"/>
  <c r="B4298" i="28"/>
  <c r="B4299" i="28"/>
  <c r="B4300" i="28"/>
  <c r="B4301" i="28"/>
  <c r="B4302" i="28"/>
  <c r="B4303" i="28"/>
  <c r="B4304" i="28"/>
  <c r="B4305" i="28"/>
  <c r="B4306" i="28"/>
  <c r="B4307" i="28"/>
  <c r="B4308" i="28"/>
  <c r="B4309" i="28"/>
  <c r="B4310" i="28"/>
  <c r="B4311" i="28"/>
  <c r="B4312" i="28"/>
  <c r="B4313" i="28"/>
  <c r="B4314" i="28"/>
  <c r="B4315" i="28"/>
  <c r="B4316" i="28"/>
  <c r="B4317" i="28"/>
  <c r="B4318" i="28"/>
  <c r="B4319" i="28"/>
  <c r="B4320" i="28"/>
  <c r="B4321" i="28"/>
  <c r="B4322" i="28"/>
  <c r="B4323" i="28"/>
  <c r="B4324" i="28"/>
  <c r="B4325" i="28"/>
  <c r="B4326" i="28"/>
  <c r="B4327" i="28"/>
  <c r="B4328" i="28"/>
  <c r="B4329" i="28"/>
  <c r="B4330" i="28"/>
  <c r="B4331" i="28"/>
  <c r="B4332" i="28"/>
  <c r="B4333" i="28"/>
  <c r="B4334" i="28"/>
  <c r="B4335" i="28"/>
  <c r="B4336" i="28"/>
  <c r="B4337" i="28"/>
  <c r="B4338" i="28"/>
  <c r="B4339" i="28"/>
  <c r="B4340" i="28"/>
  <c r="B4341" i="28"/>
  <c r="B4342" i="28"/>
  <c r="B4343" i="28"/>
  <c r="B4344" i="28"/>
  <c r="B4345" i="28"/>
  <c r="B4346" i="28"/>
  <c r="B4347" i="28"/>
  <c r="B4348" i="28"/>
  <c r="B4349" i="28"/>
  <c r="B4350" i="28"/>
  <c r="B4351" i="28"/>
  <c r="B4352" i="28"/>
  <c r="B4353" i="28"/>
  <c r="B4354" i="28"/>
  <c r="B4355" i="28"/>
  <c r="B4356" i="28"/>
  <c r="B4357" i="28"/>
  <c r="B4358" i="28"/>
  <c r="B4359" i="28"/>
  <c r="B4360" i="28"/>
  <c r="B4361" i="28"/>
  <c r="B4362" i="28"/>
  <c r="B4363" i="28"/>
  <c r="B4364" i="28"/>
  <c r="B4365" i="28"/>
  <c r="B4366" i="28"/>
  <c r="B4367" i="28"/>
  <c r="B4368" i="28"/>
  <c r="B4369" i="28"/>
  <c r="B4370" i="28"/>
  <c r="B4371" i="28"/>
  <c r="B4372" i="28"/>
  <c r="B4373" i="28"/>
  <c r="B4374" i="28"/>
  <c r="B4375" i="28"/>
  <c r="B4376" i="28"/>
  <c r="B4377" i="28"/>
  <c r="B4378" i="28"/>
  <c r="B4379" i="28"/>
  <c r="B4380" i="28"/>
  <c r="B4381" i="28"/>
  <c r="B4382" i="28"/>
  <c r="B4383" i="28"/>
  <c r="B4384" i="28"/>
  <c r="B4385" i="28"/>
  <c r="B4386" i="28"/>
  <c r="B4387" i="28"/>
  <c r="B4388" i="28"/>
  <c r="B4389" i="28"/>
  <c r="B4390" i="28"/>
  <c r="B4391" i="28"/>
  <c r="B4392" i="28"/>
  <c r="B4393" i="28"/>
  <c r="B4394" i="28"/>
  <c r="B4395" i="28"/>
  <c r="B4396" i="28"/>
  <c r="B4397" i="28"/>
  <c r="B4398" i="28"/>
  <c r="B4399" i="28"/>
  <c r="B4400" i="28"/>
  <c r="B4401" i="28"/>
  <c r="B4402" i="28"/>
  <c r="B4403" i="28"/>
  <c r="B4404" i="28"/>
  <c r="B4405" i="28"/>
  <c r="B4406" i="28"/>
  <c r="B4407" i="28"/>
  <c r="B4408" i="28"/>
  <c r="B4409" i="28"/>
  <c r="B4410" i="28"/>
  <c r="B4411" i="28"/>
  <c r="B4412" i="28"/>
  <c r="B4413" i="28"/>
  <c r="B4414" i="28"/>
  <c r="B4415" i="28"/>
  <c r="B4416" i="28"/>
  <c r="B4417" i="28"/>
  <c r="B4418" i="28"/>
  <c r="B4419" i="28"/>
  <c r="B4420" i="28"/>
  <c r="B4421" i="28"/>
  <c r="B4422" i="28"/>
  <c r="B4423" i="28"/>
  <c r="A4270" i="28"/>
  <c r="A4271" i="28"/>
  <c r="A4272" i="28"/>
  <c r="A4273" i="28"/>
  <c r="A4274" i="28"/>
  <c r="A4275" i="28"/>
  <c r="A4276" i="28"/>
  <c r="A4277" i="28"/>
  <c r="A4278" i="28"/>
  <c r="A4279" i="28"/>
  <c r="A4280" i="28"/>
  <c r="B4270" i="28"/>
  <c r="B4271" i="28"/>
  <c r="B4272" i="28"/>
  <c r="B4273" i="28"/>
  <c r="B4274" i="28"/>
  <c r="B4275" i="28"/>
  <c r="B4276" i="28"/>
  <c r="B4277" i="28"/>
  <c r="B4278" i="28"/>
  <c r="B4279" i="28"/>
  <c r="B4280" i="28"/>
  <c r="C11" i="22"/>
  <c r="A11" i="22"/>
  <c r="M3" i="20"/>
  <c r="R17" i="20"/>
  <c r="M17" i="20"/>
  <c r="N17" i="20"/>
  <c r="CM8" i="5" l="1"/>
  <c r="C40" i="12" s="1"/>
  <c r="CK8" i="5"/>
  <c r="D31" i="12" s="1"/>
  <c r="CR8" i="5"/>
  <c r="H40" i="12" s="1"/>
  <c r="CT8" i="5"/>
  <c r="J40" i="12" s="1"/>
  <c r="CE8" i="5"/>
  <c r="G37" i="12" s="1"/>
  <c r="CD8" i="5"/>
  <c r="F37" i="12" s="1"/>
  <c r="CP8" i="5"/>
  <c r="F40" i="12" s="1"/>
  <c r="CB8" i="5"/>
  <c r="D37" i="12" s="1"/>
  <c r="CQ8" i="5"/>
  <c r="G40" i="12" s="1"/>
  <c r="CY8" i="5"/>
  <c r="O40" i="12" s="1"/>
  <c r="CC8" i="5"/>
  <c r="E37" i="12" s="1"/>
  <c r="CF8" i="5"/>
  <c r="H37" i="12" s="1"/>
  <c r="AH2" i="5"/>
  <c r="K40" i="12"/>
  <c r="P40" i="12"/>
  <c r="M40" i="12"/>
  <c r="E4" i="2"/>
  <c r="Q4" i="2"/>
  <c r="G4" i="2"/>
  <c r="M4" i="2"/>
  <c r="U4" i="2"/>
  <c r="C4" i="2"/>
  <c r="K4" i="2"/>
  <c r="O4" i="2"/>
  <c r="S4" i="2"/>
  <c r="I4" i="2"/>
  <c r="W108" i="1" l="1"/>
  <c r="W109" i="1"/>
  <c r="W110" i="1"/>
  <c r="W111" i="1"/>
  <c r="W112" i="1"/>
  <c r="W113" i="1"/>
  <c r="W126" i="1"/>
  <c r="W127" i="1"/>
  <c r="W128" i="1"/>
  <c r="W132" i="1"/>
  <c r="W133" i="1"/>
  <c r="W134" i="1"/>
  <c r="W135" i="1"/>
  <c r="W136" i="1"/>
  <c r="W137" i="1"/>
  <c r="W138" i="1"/>
  <c r="W139" i="1"/>
  <c r="W140" i="1"/>
  <c r="W141" i="1"/>
  <c r="W142" i="1"/>
  <c r="W145" i="1"/>
  <c r="W146" i="1"/>
  <c r="U108" i="1"/>
  <c r="U109" i="1"/>
  <c r="U110" i="1"/>
  <c r="U111" i="1"/>
  <c r="U112" i="1"/>
  <c r="U113" i="1"/>
  <c r="U126" i="1"/>
  <c r="U127" i="1"/>
  <c r="U128" i="1"/>
  <c r="U132" i="1"/>
  <c r="U133" i="1"/>
  <c r="U134" i="1"/>
  <c r="U135" i="1"/>
  <c r="U136" i="1"/>
  <c r="U137" i="1"/>
  <c r="U138" i="1"/>
  <c r="U139" i="1"/>
  <c r="U140" i="1"/>
  <c r="U141" i="1"/>
  <c r="U142" i="1"/>
  <c r="U144" i="1"/>
  <c r="U145" i="1"/>
  <c r="U146" i="1"/>
  <c r="Z108" i="1"/>
  <c r="Z109" i="1"/>
  <c r="Z110" i="1"/>
  <c r="Z111" i="1"/>
  <c r="Z112" i="1"/>
  <c r="Z113" i="1"/>
  <c r="Z126" i="1"/>
  <c r="Z127" i="1"/>
  <c r="Z128" i="1"/>
  <c r="Z132" i="1"/>
  <c r="Z133" i="1"/>
  <c r="Z134" i="1"/>
  <c r="Z135" i="1"/>
  <c r="Z136" i="1"/>
  <c r="Z137" i="1"/>
  <c r="Z138" i="1"/>
  <c r="Z139" i="1"/>
  <c r="Z140" i="1"/>
  <c r="Z141" i="1"/>
  <c r="Z142" i="1"/>
  <c r="Z144" i="1"/>
  <c r="Z145" i="1"/>
  <c r="Z146" i="1"/>
  <c r="K3" i="15"/>
  <c r="J3" i="15"/>
  <c r="AO108" i="1"/>
  <c r="AO109" i="1"/>
  <c r="AO110" i="1"/>
  <c r="AO111" i="1"/>
  <c r="AO112" i="1"/>
  <c r="AO113" i="1"/>
  <c r="AO126" i="1"/>
  <c r="AO127" i="1"/>
  <c r="AO128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N108" i="1"/>
  <c r="AN109" i="1"/>
  <c r="AN110" i="1"/>
  <c r="AN111" i="1"/>
  <c r="AN112" i="1"/>
  <c r="AN113" i="1"/>
  <c r="AN126" i="1"/>
  <c r="AN127" i="1"/>
  <c r="AN128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4" i="1"/>
  <c r="AN145" i="1"/>
  <c r="AN146" i="1"/>
  <c r="I3" i="29"/>
  <c r="A3" i="29"/>
  <c r="A4256" i="28"/>
  <c r="B4256" i="28"/>
  <c r="A4257" i="28"/>
  <c r="B4257" i="28"/>
  <c r="A4258" i="28"/>
  <c r="B4258" i="28"/>
  <c r="A4259" i="28"/>
  <c r="B4259" i="28"/>
  <c r="A4260" i="28"/>
  <c r="B4260" i="28"/>
  <c r="A4261" i="28"/>
  <c r="B4261" i="28"/>
  <c r="A4262" i="28"/>
  <c r="B4262" i="28"/>
  <c r="A4263" i="28"/>
  <c r="B4263" i="28"/>
  <c r="A4264" i="28"/>
  <c r="B4264" i="28"/>
  <c r="A4265" i="28"/>
  <c r="B4265" i="28"/>
  <c r="A4266" i="28"/>
  <c r="B4266" i="28"/>
  <c r="A4267" i="28"/>
  <c r="B4267" i="28"/>
  <c r="A4268" i="28"/>
  <c r="B4268" i="28"/>
  <c r="A4269" i="28"/>
  <c r="B4269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1401" i="28"/>
  <c r="A1402" i="28"/>
  <c r="A1403" i="28"/>
  <c r="A1404" i="28"/>
  <c r="A1405" i="28"/>
  <c r="A1406" i="28"/>
  <c r="A1407" i="28"/>
  <c r="A1408" i="28"/>
  <c r="A1409" i="28"/>
  <c r="A1410" i="28"/>
  <c r="A1411" i="28"/>
  <c r="A1412" i="28"/>
  <c r="A1413" i="28"/>
  <c r="A1414" i="28"/>
  <c r="A1415" i="28"/>
  <c r="A1416" i="28"/>
  <c r="A1417" i="28"/>
  <c r="A1418" i="28"/>
  <c r="A1419" i="28"/>
  <c r="A1420" i="28"/>
  <c r="A1421" i="28"/>
  <c r="A1422" i="28"/>
  <c r="A1423" i="28"/>
  <c r="A1424" i="28"/>
  <c r="A1425" i="28"/>
  <c r="A1426" i="28"/>
  <c r="A1427" i="28"/>
  <c r="A1428" i="28"/>
  <c r="A1429" i="28"/>
  <c r="A1430" i="28"/>
  <c r="A1431" i="28"/>
  <c r="A1432" i="28"/>
  <c r="A1433" i="28"/>
  <c r="A1434" i="28"/>
  <c r="A1435" i="28"/>
  <c r="A1436" i="28"/>
  <c r="A1437" i="28"/>
  <c r="A1438" i="28"/>
  <c r="A1439" i="28"/>
  <c r="A1440" i="28"/>
  <c r="A1441" i="28"/>
  <c r="A1442" i="28"/>
  <c r="A1443" i="28"/>
  <c r="A1444" i="28"/>
  <c r="A1445" i="28"/>
  <c r="A1446" i="28"/>
  <c r="A1447" i="28"/>
  <c r="A1448" i="28"/>
  <c r="A1449" i="28"/>
  <c r="A1450" i="28"/>
  <c r="A1451" i="28"/>
  <c r="A1452" i="28"/>
  <c r="A1453" i="28"/>
  <c r="A1454" i="28"/>
  <c r="A1455" i="28"/>
  <c r="A1456" i="28"/>
  <c r="A1457" i="28"/>
  <c r="A1458" i="28"/>
  <c r="A1459" i="28"/>
  <c r="A1460" i="28"/>
  <c r="A1461" i="28"/>
  <c r="A1462" i="28"/>
  <c r="A1463" i="28"/>
  <c r="A1464" i="28"/>
  <c r="A1465" i="28"/>
  <c r="A1466" i="28"/>
  <c r="A1467" i="28"/>
  <c r="A1468" i="28"/>
  <c r="A1469" i="28"/>
  <c r="A1470" i="28"/>
  <c r="A1471" i="28"/>
  <c r="A1472" i="28"/>
  <c r="A1473" i="28"/>
  <c r="A1474" i="28"/>
  <c r="A1475" i="28"/>
  <c r="A1476" i="28"/>
  <c r="A1477" i="28"/>
  <c r="A1478" i="28"/>
  <c r="A1479" i="28"/>
  <c r="A1480" i="28"/>
  <c r="A1481" i="28"/>
  <c r="A1482" i="28"/>
  <c r="A1483" i="28"/>
  <c r="A1484" i="28"/>
  <c r="A1485" i="28"/>
  <c r="A1486" i="28"/>
  <c r="A1487" i="28"/>
  <c r="A1488" i="28"/>
  <c r="A1489" i="28"/>
  <c r="A1490" i="28"/>
  <c r="A1491" i="28"/>
  <c r="A1492" i="28"/>
  <c r="A1493" i="28"/>
  <c r="A1494" i="28"/>
  <c r="A1495" i="28"/>
  <c r="A1496" i="28"/>
  <c r="A1497" i="28"/>
  <c r="A1498" i="28"/>
  <c r="A1499" i="28"/>
  <c r="A1500" i="28"/>
  <c r="A1501" i="28"/>
  <c r="A1502" i="28"/>
  <c r="A1503" i="28"/>
  <c r="A1504" i="28"/>
  <c r="A1505" i="28"/>
  <c r="A1506" i="28"/>
  <c r="A1507" i="28"/>
  <c r="A1508" i="28"/>
  <c r="A1509" i="28"/>
  <c r="A1510" i="28"/>
  <c r="A1511" i="28"/>
  <c r="A1512" i="28"/>
  <c r="A1513" i="28"/>
  <c r="A1514" i="28"/>
  <c r="A1515" i="28"/>
  <c r="A1516" i="28"/>
  <c r="A1517" i="28"/>
  <c r="A1518" i="28"/>
  <c r="A1519" i="28"/>
  <c r="A1520" i="28"/>
  <c r="A1521" i="28"/>
  <c r="A1522" i="28"/>
  <c r="A1523" i="28"/>
  <c r="A1524" i="28"/>
  <c r="A1525" i="28"/>
  <c r="A1526" i="28"/>
  <c r="A1527" i="28"/>
  <c r="A1528" i="28"/>
  <c r="A1529" i="28"/>
  <c r="A1530" i="28"/>
  <c r="A1531" i="28"/>
  <c r="A1532" i="28"/>
  <c r="A1533" i="28"/>
  <c r="A1534" i="28"/>
  <c r="A1535" i="28"/>
  <c r="A1536" i="28"/>
  <c r="A1537" i="28"/>
  <c r="A1538" i="28"/>
  <c r="A1539" i="28"/>
  <c r="A1540" i="28"/>
  <c r="A1541" i="28"/>
  <c r="A1542" i="28"/>
  <c r="A1543" i="28"/>
  <c r="A1544" i="28"/>
  <c r="A1545" i="28"/>
  <c r="A1546" i="28"/>
  <c r="A1547" i="28"/>
  <c r="A1548" i="28"/>
  <c r="A1549" i="28"/>
  <c r="A1550" i="28"/>
  <c r="A1551" i="28"/>
  <c r="A1552" i="28"/>
  <c r="A1553" i="28"/>
  <c r="A1554" i="28"/>
  <c r="A1555" i="28"/>
  <c r="A1556" i="28"/>
  <c r="A1557" i="28"/>
  <c r="A1558" i="28"/>
  <c r="A1559" i="28"/>
  <c r="A1560" i="28"/>
  <c r="A1561" i="28"/>
  <c r="A1562" i="28"/>
  <c r="A1563" i="28"/>
  <c r="A1564" i="28"/>
  <c r="A1565" i="28"/>
  <c r="A1566" i="28"/>
  <c r="A1567" i="28"/>
  <c r="A1568" i="28"/>
  <c r="A1569" i="28"/>
  <c r="A1570" i="28"/>
  <c r="A1571" i="28"/>
  <c r="A1572" i="28"/>
  <c r="A1573" i="28"/>
  <c r="A1574" i="28"/>
  <c r="A1575" i="28"/>
  <c r="A1576" i="28"/>
  <c r="A1577" i="28"/>
  <c r="A1578" i="28"/>
  <c r="A1579" i="28"/>
  <c r="A1580" i="28"/>
  <c r="A1581" i="28"/>
  <c r="A1582" i="28"/>
  <c r="A1583" i="28"/>
  <c r="A1584" i="28"/>
  <c r="A1585" i="28"/>
  <c r="A1586" i="28"/>
  <c r="A1587" i="28"/>
  <c r="A1588" i="28"/>
  <c r="A1589" i="28"/>
  <c r="A1590" i="28"/>
  <c r="A1591" i="28"/>
  <c r="A1592" i="28"/>
  <c r="A1593" i="28"/>
  <c r="A1594" i="28"/>
  <c r="A1595" i="28"/>
  <c r="A1596" i="28"/>
  <c r="A1597" i="28"/>
  <c r="A1598" i="28"/>
  <c r="A1599" i="28"/>
  <c r="A1600" i="28"/>
  <c r="A1601" i="28"/>
  <c r="A1602" i="28"/>
  <c r="A1603" i="28"/>
  <c r="A1604" i="28"/>
  <c r="A1605" i="28"/>
  <c r="A1606" i="28"/>
  <c r="A1607" i="28"/>
  <c r="A1608" i="28"/>
  <c r="A1609" i="28"/>
  <c r="A1610" i="28"/>
  <c r="A1611" i="28"/>
  <c r="A1612" i="28"/>
  <c r="A1613" i="28"/>
  <c r="A1614" i="28"/>
  <c r="A1615" i="28"/>
  <c r="A1618" i="28"/>
  <c r="A1619" i="28"/>
  <c r="A1620" i="28"/>
  <c r="A1621" i="28"/>
  <c r="A1622" i="28"/>
  <c r="A1623" i="28"/>
  <c r="A1624" i="28"/>
  <c r="A1625" i="28"/>
  <c r="A1626" i="28"/>
  <c r="A1627" i="28"/>
  <c r="A1628" i="28"/>
  <c r="A1629" i="28"/>
  <c r="A1630" i="28"/>
  <c r="A1631" i="28"/>
  <c r="A1632" i="28"/>
  <c r="A1633" i="28"/>
  <c r="A1634" i="28"/>
  <c r="A1635" i="28"/>
  <c r="A1636" i="28"/>
  <c r="A1637" i="28"/>
  <c r="A1638" i="28"/>
  <c r="A1639" i="28"/>
  <c r="A1640" i="28"/>
  <c r="A1641" i="28"/>
  <c r="A1642" i="28"/>
  <c r="A1643" i="28"/>
  <c r="A1644" i="28"/>
  <c r="A1645" i="28"/>
  <c r="A1646" i="28"/>
  <c r="A1647" i="28"/>
  <c r="A1648" i="28"/>
  <c r="A1649" i="28"/>
  <c r="A1650" i="28"/>
  <c r="A1651" i="28"/>
  <c r="A1652" i="28"/>
  <c r="A1653" i="28"/>
  <c r="A1654" i="28"/>
  <c r="A1655" i="28"/>
  <c r="A1656" i="28"/>
  <c r="A1657" i="28"/>
  <c r="A1658" i="28"/>
  <c r="A1659" i="28"/>
  <c r="A1660" i="28"/>
  <c r="A1661" i="28"/>
  <c r="A1662" i="28"/>
  <c r="A1663" i="28"/>
  <c r="A1664" i="28"/>
  <c r="A1665" i="28"/>
  <c r="A1666" i="28"/>
  <c r="A1667" i="28"/>
  <c r="A1668" i="28"/>
  <c r="A1669" i="28"/>
  <c r="A1670" i="28"/>
  <c r="A1671" i="28"/>
  <c r="A1672" i="28"/>
  <c r="A1673" i="28"/>
  <c r="A1674" i="28"/>
  <c r="A1675" i="28"/>
  <c r="A1676" i="28"/>
  <c r="A1677" i="28"/>
  <c r="A1678" i="28"/>
  <c r="A1679" i="28"/>
  <c r="A1680" i="28"/>
  <c r="A1681" i="28"/>
  <c r="A1682" i="28"/>
  <c r="A1683" i="28"/>
  <c r="A1684" i="28"/>
  <c r="A1685" i="28"/>
  <c r="A1686" i="28"/>
  <c r="A1687" i="28"/>
  <c r="A1688" i="28"/>
  <c r="A1689" i="28"/>
  <c r="A1690" i="28"/>
  <c r="A1691" i="28"/>
  <c r="A1692" i="28"/>
  <c r="A1693" i="28"/>
  <c r="A1694" i="28"/>
  <c r="A1695" i="28"/>
  <c r="A1696" i="28"/>
  <c r="A1697" i="28"/>
  <c r="A1698" i="28"/>
  <c r="A1699" i="28"/>
  <c r="A1700" i="28"/>
  <c r="A1701" i="28"/>
  <c r="A1702" i="28"/>
  <c r="A1703" i="28"/>
  <c r="A1704" i="28"/>
  <c r="A1705" i="28"/>
  <c r="A1706" i="28"/>
  <c r="A1707" i="28"/>
  <c r="A1708" i="28"/>
  <c r="A1709" i="28"/>
  <c r="A1710" i="28"/>
  <c r="A1711" i="28"/>
  <c r="A1712" i="28"/>
  <c r="A1713" i="28"/>
  <c r="A1714" i="28"/>
  <c r="A1715" i="28"/>
  <c r="A1716" i="28"/>
  <c r="A1717" i="28"/>
  <c r="A1718" i="28"/>
  <c r="A1719" i="28"/>
  <c r="A1720" i="28"/>
  <c r="A1721" i="28"/>
  <c r="A1722" i="28"/>
  <c r="A1723" i="28"/>
  <c r="A1724" i="28"/>
  <c r="A1725" i="28"/>
  <c r="A1726" i="28"/>
  <c r="A1727" i="28"/>
  <c r="A1728" i="28"/>
  <c r="A1729" i="28"/>
  <c r="A1730" i="28"/>
  <c r="A1731" i="28"/>
  <c r="A1732" i="28"/>
  <c r="A1733" i="28"/>
  <c r="A1734" i="28"/>
  <c r="A1735" i="28"/>
  <c r="A1736" i="28"/>
  <c r="A1737" i="28"/>
  <c r="A1738" i="28"/>
  <c r="A1739" i="28"/>
  <c r="A1740" i="28"/>
  <c r="A1741" i="28"/>
  <c r="A1742" i="28"/>
  <c r="A1743" i="28"/>
  <c r="A1744" i="28"/>
  <c r="A1745" i="28"/>
  <c r="A1746" i="28"/>
  <c r="A1747" i="28"/>
  <c r="A1748" i="28"/>
  <c r="A1749" i="28"/>
  <c r="A1750" i="28"/>
  <c r="A1751" i="28"/>
  <c r="A1752" i="28"/>
  <c r="A1753" i="28"/>
  <c r="A1754" i="28"/>
  <c r="A1755" i="28"/>
  <c r="A1756" i="28"/>
  <c r="A1757" i="28"/>
  <c r="A1758" i="28"/>
  <c r="A1759" i="28"/>
  <c r="A1760" i="28"/>
  <c r="A1761" i="28"/>
  <c r="A1762" i="28"/>
  <c r="A1763" i="28"/>
  <c r="A1764" i="28"/>
  <c r="A1765" i="28"/>
  <c r="A1766" i="28"/>
  <c r="A1767" i="28"/>
  <c r="A1768" i="28"/>
  <c r="A1769" i="28"/>
  <c r="A1770" i="28"/>
  <c r="A1771" i="28"/>
  <c r="A1772" i="28"/>
  <c r="A1773" i="28"/>
  <c r="A1774" i="28"/>
  <c r="A1775" i="28"/>
  <c r="A1776" i="28"/>
  <c r="A1777" i="28"/>
  <c r="A1778" i="28"/>
  <c r="A1779" i="28"/>
  <c r="A1780" i="28"/>
  <c r="A1781" i="28"/>
  <c r="A1782" i="28"/>
  <c r="A1783" i="28"/>
  <c r="A1784" i="28"/>
  <c r="A1785" i="28"/>
  <c r="A1786" i="28"/>
  <c r="A1787" i="28"/>
  <c r="A1788" i="28"/>
  <c r="A1789" i="28"/>
  <c r="A1790" i="28"/>
  <c r="A1791" i="28"/>
  <c r="A1792" i="28"/>
  <c r="A1793" i="28"/>
  <c r="A1794" i="28"/>
  <c r="A1795" i="28"/>
  <c r="A1796" i="28"/>
  <c r="A1797" i="28"/>
  <c r="A1798" i="28"/>
  <c r="A1799" i="28"/>
  <c r="A1800" i="28"/>
  <c r="A1801" i="28"/>
  <c r="A1802" i="28"/>
  <c r="A1803" i="28"/>
  <c r="A1804" i="28"/>
  <c r="A1805" i="28"/>
  <c r="A1806" i="28"/>
  <c r="A1807" i="28"/>
  <c r="A1808" i="28"/>
  <c r="A1809" i="28"/>
  <c r="A1810" i="28"/>
  <c r="A1811" i="28"/>
  <c r="A1812" i="28"/>
  <c r="A1813" i="28"/>
  <c r="A1814" i="28"/>
  <c r="A1815" i="28"/>
  <c r="A1816" i="28"/>
  <c r="A1817" i="28"/>
  <c r="A1818" i="28"/>
  <c r="A1819" i="28"/>
  <c r="A1820" i="28"/>
  <c r="A1821" i="28"/>
  <c r="A1822" i="28"/>
  <c r="A1823" i="28"/>
  <c r="A1824" i="28"/>
  <c r="A1825" i="28"/>
  <c r="A1826" i="28"/>
  <c r="A1827" i="28"/>
  <c r="A1828" i="28"/>
  <c r="A1829" i="28"/>
  <c r="A1830" i="28"/>
  <c r="A1831" i="28"/>
  <c r="A1832" i="28"/>
  <c r="A1833" i="28"/>
  <c r="A1834" i="28"/>
  <c r="A1835" i="28"/>
  <c r="A1836" i="28"/>
  <c r="A1837" i="28"/>
  <c r="A1838" i="28"/>
  <c r="A1839" i="28"/>
  <c r="A1840" i="28"/>
  <c r="A1841" i="28"/>
  <c r="A1842" i="28"/>
  <c r="A1843" i="28"/>
  <c r="A1844" i="28"/>
  <c r="A1845" i="28"/>
  <c r="A1846" i="28"/>
  <c r="A1847" i="28"/>
  <c r="A1848" i="28"/>
  <c r="A1849" i="28"/>
  <c r="A1850" i="28"/>
  <c r="A1851" i="28"/>
  <c r="A1852" i="28"/>
  <c r="A1853" i="28"/>
  <c r="A1854" i="28"/>
  <c r="A1855" i="28"/>
  <c r="A1856" i="28"/>
  <c r="A1857" i="28"/>
  <c r="A1858" i="28"/>
  <c r="A1859" i="28"/>
  <c r="A1860" i="28"/>
  <c r="A1861" i="28"/>
  <c r="A1862" i="28"/>
  <c r="A1863" i="28"/>
  <c r="A1864" i="28"/>
  <c r="A1865" i="28"/>
  <c r="A1866" i="28"/>
  <c r="A1867" i="28"/>
  <c r="A1868" i="28"/>
  <c r="A1869" i="28"/>
  <c r="A1870" i="28"/>
  <c r="A1871" i="28"/>
  <c r="A1872" i="28"/>
  <c r="A1873" i="28"/>
  <c r="A1874" i="28"/>
  <c r="A1875" i="28"/>
  <c r="A1876" i="28"/>
  <c r="A1877" i="28"/>
  <c r="A1878" i="28"/>
  <c r="A1879" i="28"/>
  <c r="A1880" i="28"/>
  <c r="A1881" i="28"/>
  <c r="A1882" i="28"/>
  <c r="A1883" i="28"/>
  <c r="A1884" i="28"/>
  <c r="A1885" i="28"/>
  <c r="A1886" i="28"/>
  <c r="A1887" i="28"/>
  <c r="A1888" i="28"/>
  <c r="A1889" i="28"/>
  <c r="A1890" i="28"/>
  <c r="A1891" i="28"/>
  <c r="A1892" i="28"/>
  <c r="A1893" i="28"/>
  <c r="A1894" i="28"/>
  <c r="A1895" i="28"/>
  <c r="A1896" i="28"/>
  <c r="A1897" i="28"/>
  <c r="A1898" i="28"/>
  <c r="A1899" i="28"/>
  <c r="A1900" i="28"/>
  <c r="A1901" i="28"/>
  <c r="A1902" i="28"/>
  <c r="A1903" i="28"/>
  <c r="A1904" i="28"/>
  <c r="A1905" i="28"/>
  <c r="A1906" i="28"/>
  <c r="A1907" i="28"/>
  <c r="A1908" i="28"/>
  <c r="A1909" i="28"/>
  <c r="A1910" i="28"/>
  <c r="A1911" i="28"/>
  <c r="A1912" i="28"/>
  <c r="A1913" i="28"/>
  <c r="A1914" i="28"/>
  <c r="A1915" i="28"/>
  <c r="A1916" i="28"/>
  <c r="A1917" i="28"/>
  <c r="A1918" i="28"/>
  <c r="A1919" i="28"/>
  <c r="A1920" i="28"/>
  <c r="A1921" i="28"/>
  <c r="A1922" i="28"/>
  <c r="A1923" i="28"/>
  <c r="A1924" i="28"/>
  <c r="A1925" i="28"/>
  <c r="A1926" i="28"/>
  <c r="A1927" i="28"/>
  <c r="A1928" i="28"/>
  <c r="A1929" i="28"/>
  <c r="A1930" i="28"/>
  <c r="A1931" i="28"/>
  <c r="A1932" i="28"/>
  <c r="A1933" i="28"/>
  <c r="A1934" i="28"/>
  <c r="A1935" i="28"/>
  <c r="A1936" i="28"/>
  <c r="A1937" i="28"/>
  <c r="A1938" i="28"/>
  <c r="A1939" i="28"/>
  <c r="A1940" i="28"/>
  <c r="A1941" i="28"/>
  <c r="A1942" i="28"/>
  <c r="A1943" i="28"/>
  <c r="A1944" i="28"/>
  <c r="A1945" i="28"/>
  <c r="A1946" i="28"/>
  <c r="A1947" i="28"/>
  <c r="A1948" i="28"/>
  <c r="A1949" i="28"/>
  <c r="A1950" i="28"/>
  <c r="A1951" i="28"/>
  <c r="A1952" i="28"/>
  <c r="A1953" i="28"/>
  <c r="A1954" i="28"/>
  <c r="A1955" i="28"/>
  <c r="A1956" i="28"/>
  <c r="A1957" i="28"/>
  <c r="A1958" i="28"/>
  <c r="A1959" i="28"/>
  <c r="A1960" i="28"/>
  <c r="A1961" i="28"/>
  <c r="A1962" i="28"/>
  <c r="A1963" i="28"/>
  <c r="A1964" i="28"/>
  <c r="A1965" i="28"/>
  <c r="A1966" i="28"/>
  <c r="A1967" i="28"/>
  <c r="A1968" i="28"/>
  <c r="A1969" i="28"/>
  <c r="A1970" i="28"/>
  <c r="A1971" i="28"/>
  <c r="A1972" i="28"/>
  <c r="A1973" i="28"/>
  <c r="A1974" i="28"/>
  <c r="A1975" i="28"/>
  <c r="A1976" i="28"/>
  <c r="A1977" i="28"/>
  <c r="A1978" i="28"/>
  <c r="A1979" i="28"/>
  <c r="A1980" i="28"/>
  <c r="A1981" i="28"/>
  <c r="A1982" i="28"/>
  <c r="A1983" i="28"/>
  <c r="A1984" i="28"/>
  <c r="A1985" i="28"/>
  <c r="A1986" i="28"/>
  <c r="A1987" i="28"/>
  <c r="A1988" i="28"/>
  <c r="A1989" i="28"/>
  <c r="A1990" i="28"/>
  <c r="A1991" i="28"/>
  <c r="A1992" i="28"/>
  <c r="A1993" i="28"/>
  <c r="A1994" i="28"/>
  <c r="A1995" i="28"/>
  <c r="A1996" i="28"/>
  <c r="A1997" i="28"/>
  <c r="A1998" i="28"/>
  <c r="A1999" i="28"/>
  <c r="A2000" i="28"/>
  <c r="A2001" i="28"/>
  <c r="A2002" i="28"/>
  <c r="A2003" i="28"/>
  <c r="A2004" i="28"/>
  <c r="A2005" i="28"/>
  <c r="A2006" i="28"/>
  <c r="A2007" i="28"/>
  <c r="A2008" i="28"/>
  <c r="A2009" i="28"/>
  <c r="A2010" i="28"/>
  <c r="A2011" i="28"/>
  <c r="A2012" i="28"/>
  <c r="A2013" i="28"/>
  <c r="A2014" i="28"/>
  <c r="A2015" i="28"/>
  <c r="A2016" i="28"/>
  <c r="A2017" i="28"/>
  <c r="A2018" i="28"/>
  <c r="A2019" i="28"/>
  <c r="A2020" i="28"/>
  <c r="A2021" i="28"/>
  <c r="A2022" i="28"/>
  <c r="A2023" i="28"/>
  <c r="A2024" i="28"/>
  <c r="A2025" i="28"/>
  <c r="A2026" i="28"/>
  <c r="A2027" i="28"/>
  <c r="A2028" i="28"/>
  <c r="A2029" i="28"/>
  <c r="A2030" i="28"/>
  <c r="A2031" i="28"/>
  <c r="A2032" i="28"/>
  <c r="A2033" i="28"/>
  <c r="A2034" i="28"/>
  <c r="A2035" i="28"/>
  <c r="A2036" i="28"/>
  <c r="A2037" i="28"/>
  <c r="A2038" i="28"/>
  <c r="A2039" i="28"/>
  <c r="A2040" i="28"/>
  <c r="A2041" i="28"/>
  <c r="A2042" i="28"/>
  <c r="A2043" i="28"/>
  <c r="A2044" i="28"/>
  <c r="A2045" i="28"/>
  <c r="A2046" i="28"/>
  <c r="A2047" i="28"/>
  <c r="A2048" i="28"/>
  <c r="A2049" i="28"/>
  <c r="A2050" i="28"/>
  <c r="A2051" i="28"/>
  <c r="A2052" i="28"/>
  <c r="A2053" i="28"/>
  <c r="A2054" i="28"/>
  <c r="A2055" i="28"/>
  <c r="A2056" i="28"/>
  <c r="A2057" i="28"/>
  <c r="A2058" i="28"/>
  <c r="A2059" i="28"/>
  <c r="A2060" i="28"/>
  <c r="A2061" i="28"/>
  <c r="A2062" i="28"/>
  <c r="A2063" i="28"/>
  <c r="A2064" i="28"/>
  <c r="A2065" i="28"/>
  <c r="A2066" i="28"/>
  <c r="A2067" i="28"/>
  <c r="A2068" i="28"/>
  <c r="A2069" i="28"/>
  <c r="A2070" i="28"/>
  <c r="A2071" i="28"/>
  <c r="A2072" i="28"/>
  <c r="A2073" i="28"/>
  <c r="A2074" i="28"/>
  <c r="A2075" i="28"/>
  <c r="A2076" i="28"/>
  <c r="A2077" i="28"/>
  <c r="A2078" i="28"/>
  <c r="A2079" i="28"/>
  <c r="A2080" i="28"/>
  <c r="A2081" i="28"/>
  <c r="A2082" i="28"/>
  <c r="A2083" i="28"/>
  <c r="A2084" i="28"/>
  <c r="A2085" i="28"/>
  <c r="A2086" i="28"/>
  <c r="A2087" i="28"/>
  <c r="A2088" i="28"/>
  <c r="A2089" i="28"/>
  <c r="A2090" i="28"/>
  <c r="A2091" i="28"/>
  <c r="A2092" i="28"/>
  <c r="A2093" i="28"/>
  <c r="A2094" i="28"/>
  <c r="A2095" i="28"/>
  <c r="A2096" i="28"/>
  <c r="A2097" i="28"/>
  <c r="A2098" i="28"/>
  <c r="A2099" i="28"/>
  <c r="A2100" i="28"/>
  <c r="A2101" i="28"/>
  <c r="A2102" i="28"/>
  <c r="A2103" i="28"/>
  <c r="A2104" i="28"/>
  <c r="A2105" i="28"/>
  <c r="A2106" i="28"/>
  <c r="A2107" i="28"/>
  <c r="A2108" i="28"/>
  <c r="A2109" i="28"/>
  <c r="A2110" i="28"/>
  <c r="A2111" i="28"/>
  <c r="A2112" i="28"/>
  <c r="A2113" i="28"/>
  <c r="A2114" i="28"/>
  <c r="A2115" i="28"/>
  <c r="A2116" i="28"/>
  <c r="A2117" i="28"/>
  <c r="A2118" i="28"/>
  <c r="A2119" i="28"/>
  <c r="A2120" i="28"/>
  <c r="A2121" i="28"/>
  <c r="A2122" i="28"/>
  <c r="A2123" i="28"/>
  <c r="A2124" i="28"/>
  <c r="A2125" i="28"/>
  <c r="A2126" i="28"/>
  <c r="A2127" i="28"/>
  <c r="A2128" i="28"/>
  <c r="A2129" i="28"/>
  <c r="A2130" i="28"/>
  <c r="A2131" i="28"/>
  <c r="A2132" i="28"/>
  <c r="A2133" i="28"/>
  <c r="A2134" i="28"/>
  <c r="A2135" i="28"/>
  <c r="A2136" i="28"/>
  <c r="A2137" i="28"/>
  <c r="A2138" i="28"/>
  <c r="A2139" i="28"/>
  <c r="A2140" i="28"/>
  <c r="A2141" i="28"/>
  <c r="A2142" i="28"/>
  <c r="A2143" i="28"/>
  <c r="A2144" i="28"/>
  <c r="A2145" i="28"/>
  <c r="A2146" i="28"/>
  <c r="A2147" i="28"/>
  <c r="A2148" i="28"/>
  <c r="A2149" i="28"/>
  <c r="A2150" i="28"/>
  <c r="A2151" i="28"/>
  <c r="A2152" i="28"/>
  <c r="A2153" i="28"/>
  <c r="A2154" i="28"/>
  <c r="A2155" i="28"/>
  <c r="A2156" i="28"/>
  <c r="A2157" i="28"/>
  <c r="A2158" i="28"/>
  <c r="A2159" i="28"/>
  <c r="A2160" i="28"/>
  <c r="A2161" i="28"/>
  <c r="A2162" i="28"/>
  <c r="A2163" i="28"/>
  <c r="A2164" i="28"/>
  <c r="A2165" i="28"/>
  <c r="A2166" i="28"/>
  <c r="A2167" i="28"/>
  <c r="A2168" i="28"/>
  <c r="A2169" i="28"/>
  <c r="A2170" i="28"/>
  <c r="A2171" i="28"/>
  <c r="A2172" i="28"/>
  <c r="A2173" i="28"/>
  <c r="A2174" i="28"/>
  <c r="A2175" i="28"/>
  <c r="A2176" i="28"/>
  <c r="A2177" i="28"/>
  <c r="A2178" i="28"/>
  <c r="A2179" i="28"/>
  <c r="A2180" i="28"/>
  <c r="A2181" i="28"/>
  <c r="A2182" i="28"/>
  <c r="A2183" i="28"/>
  <c r="A2184" i="28"/>
  <c r="A2185" i="28"/>
  <c r="A2186" i="28"/>
  <c r="A2187" i="28"/>
  <c r="A2188" i="28"/>
  <c r="A2189" i="28"/>
  <c r="A2190" i="28"/>
  <c r="A2191" i="28"/>
  <c r="A2192" i="28"/>
  <c r="A2193" i="28"/>
  <c r="A2194" i="28"/>
  <c r="A2195" i="28"/>
  <c r="A2196" i="28"/>
  <c r="A2197" i="28"/>
  <c r="A2198" i="28"/>
  <c r="A2199" i="28"/>
  <c r="A2200" i="28"/>
  <c r="A2201" i="28"/>
  <c r="A2202" i="28"/>
  <c r="A2203" i="28"/>
  <c r="A2204" i="28"/>
  <c r="A2205" i="28"/>
  <c r="A2206" i="28"/>
  <c r="A2207" i="28"/>
  <c r="A2208" i="28"/>
  <c r="A2209" i="28"/>
  <c r="A2210" i="28"/>
  <c r="A2211" i="28"/>
  <c r="A2212" i="28"/>
  <c r="A2213" i="28"/>
  <c r="A2214" i="28"/>
  <c r="A2215" i="28"/>
  <c r="A2216" i="28"/>
  <c r="A2217" i="28"/>
  <c r="A2218" i="28"/>
  <c r="A2219" i="28"/>
  <c r="A2220" i="28"/>
  <c r="A2221" i="28"/>
  <c r="A2222" i="28"/>
  <c r="A2223" i="28"/>
  <c r="A2224" i="28"/>
  <c r="A2225" i="28"/>
  <c r="A2226" i="28"/>
  <c r="A2227" i="28"/>
  <c r="A2228" i="28"/>
  <c r="A2229" i="28"/>
  <c r="A2230" i="28"/>
  <c r="A2231" i="28"/>
  <c r="A2232" i="28"/>
  <c r="A2233" i="28"/>
  <c r="A2234" i="28"/>
  <c r="A2235" i="28"/>
  <c r="A2236" i="28"/>
  <c r="A2237" i="28"/>
  <c r="A2238" i="28"/>
  <c r="A2239" i="28"/>
  <c r="A2240" i="28"/>
  <c r="A2241" i="28"/>
  <c r="A2242" i="28"/>
  <c r="A2243" i="28"/>
  <c r="A2244" i="28"/>
  <c r="A2245" i="28"/>
  <c r="A2246" i="28"/>
  <c r="A2247" i="28"/>
  <c r="A2248" i="28"/>
  <c r="A2249" i="28"/>
  <c r="A2250" i="28"/>
  <c r="A2251" i="28"/>
  <c r="A2252" i="28"/>
  <c r="A2253" i="28"/>
  <c r="A2254" i="28"/>
  <c r="A2255" i="28"/>
  <c r="A2256" i="28"/>
  <c r="A2257" i="28"/>
  <c r="A2258" i="28"/>
  <c r="A2259" i="28"/>
  <c r="A2260" i="28"/>
  <c r="A2261" i="28"/>
  <c r="A2262" i="28"/>
  <c r="A2263" i="28"/>
  <c r="A2264" i="28"/>
  <c r="A2265" i="28"/>
  <c r="A2266" i="28"/>
  <c r="A2267" i="28"/>
  <c r="A2268" i="28"/>
  <c r="A2269" i="28"/>
  <c r="A2270" i="28"/>
  <c r="A2271" i="28"/>
  <c r="A2272" i="28"/>
  <c r="A2273" i="28"/>
  <c r="A2274" i="28"/>
  <c r="A2275" i="28"/>
  <c r="A2276" i="28"/>
  <c r="A2277" i="28"/>
  <c r="A2278" i="28"/>
  <c r="A2279" i="28"/>
  <c r="A2280" i="28"/>
  <c r="A2281" i="28"/>
  <c r="A2282" i="28"/>
  <c r="A2283" i="28"/>
  <c r="A2284" i="28"/>
  <c r="A2285" i="28"/>
  <c r="A2286" i="28"/>
  <c r="A2287" i="28"/>
  <c r="A2288" i="28"/>
  <c r="A2289" i="28"/>
  <c r="A2290" i="28"/>
  <c r="A2291" i="28"/>
  <c r="A2292" i="28"/>
  <c r="A2293" i="28"/>
  <c r="A2294" i="28"/>
  <c r="A2295" i="28"/>
  <c r="A2296" i="28"/>
  <c r="A2297" i="28"/>
  <c r="A2298" i="28"/>
  <c r="A2299" i="28"/>
  <c r="A2300" i="28"/>
  <c r="A2301" i="28"/>
  <c r="A2302" i="28"/>
  <c r="A2303" i="28"/>
  <c r="A2304" i="28"/>
  <c r="A2305" i="28"/>
  <c r="A2306" i="28"/>
  <c r="A2307" i="28"/>
  <c r="A2308" i="28"/>
  <c r="A2309" i="28"/>
  <c r="A2310" i="28"/>
  <c r="A2311" i="28"/>
  <c r="A2312" i="28"/>
  <c r="A2313" i="28"/>
  <c r="A2314" i="28"/>
  <c r="A2315" i="28"/>
  <c r="A2316" i="28"/>
  <c r="A2317" i="28"/>
  <c r="A2318" i="28"/>
  <c r="A2319" i="28"/>
  <c r="A2320" i="28"/>
  <c r="A2321" i="28"/>
  <c r="A2322" i="28"/>
  <c r="A2323" i="28"/>
  <c r="A2324" i="28"/>
  <c r="A2325" i="28"/>
  <c r="A2326" i="28"/>
  <c r="A2327" i="28"/>
  <c r="A2328" i="28"/>
  <c r="A2329" i="28"/>
  <c r="A2330" i="28"/>
  <c r="A2331" i="28"/>
  <c r="A2332" i="28"/>
  <c r="A2333" i="28"/>
  <c r="A2334" i="28"/>
  <c r="A2335" i="28"/>
  <c r="A2336" i="28"/>
  <c r="A2337" i="28"/>
  <c r="A2338" i="28"/>
  <c r="A2339" i="28"/>
  <c r="A2340" i="28"/>
  <c r="A2341" i="28"/>
  <c r="A2342" i="28"/>
  <c r="A2343" i="28"/>
  <c r="A2344" i="28"/>
  <c r="A2345" i="28"/>
  <c r="A2346" i="28"/>
  <c r="A2347" i="28"/>
  <c r="A2348" i="28"/>
  <c r="A2349" i="28"/>
  <c r="A2350" i="28"/>
  <c r="A2351" i="28"/>
  <c r="A2352" i="28"/>
  <c r="A2353" i="28"/>
  <c r="A2354" i="28"/>
  <c r="A2355" i="28"/>
  <c r="A2356" i="28"/>
  <c r="A2357" i="28"/>
  <c r="A2358" i="28"/>
  <c r="A2359" i="28"/>
  <c r="A2360" i="28"/>
  <c r="A2361" i="28"/>
  <c r="A2362" i="28"/>
  <c r="A2363" i="28"/>
  <c r="A2364" i="28"/>
  <c r="A2365" i="28"/>
  <c r="A2366" i="28"/>
  <c r="A2367" i="28"/>
  <c r="A2368" i="28"/>
  <c r="A2369" i="28"/>
  <c r="A2370" i="28"/>
  <c r="A2371" i="28"/>
  <c r="A2372" i="28"/>
  <c r="A2373" i="28"/>
  <c r="A2374" i="28"/>
  <c r="A2375" i="28"/>
  <c r="A2376" i="28"/>
  <c r="A2377" i="28"/>
  <c r="A2378" i="28"/>
  <c r="A2379" i="28"/>
  <c r="A2380" i="28"/>
  <c r="A2381" i="28"/>
  <c r="A2382" i="28"/>
  <c r="A2383" i="28"/>
  <c r="A2384" i="28"/>
  <c r="A2385" i="28"/>
  <c r="A2386" i="28"/>
  <c r="A2387" i="28"/>
  <c r="A2388" i="28"/>
  <c r="A2389" i="28"/>
  <c r="A2390" i="28"/>
  <c r="A2391" i="28"/>
  <c r="A2392" i="28"/>
  <c r="A2393" i="28"/>
  <c r="A2394" i="28"/>
  <c r="A2395" i="28"/>
  <c r="A2396" i="28"/>
  <c r="A2397" i="28"/>
  <c r="A2398" i="28"/>
  <c r="A2399" i="28"/>
  <c r="A2400" i="28"/>
  <c r="A2401" i="28"/>
  <c r="A2402" i="28"/>
  <c r="A2403" i="28"/>
  <c r="A2404" i="28"/>
  <c r="A2405" i="28"/>
  <c r="A2406" i="28"/>
  <c r="A2407" i="28"/>
  <c r="A2408" i="28"/>
  <c r="A2409" i="28"/>
  <c r="A2410" i="28"/>
  <c r="A2411" i="28"/>
  <c r="A2412" i="28"/>
  <c r="A2413" i="28"/>
  <c r="A2414" i="28"/>
  <c r="A2415" i="28"/>
  <c r="A2416" i="28"/>
  <c r="A2417" i="28"/>
  <c r="A2418" i="28"/>
  <c r="A2419" i="28"/>
  <c r="A2420" i="28"/>
  <c r="A2421" i="28"/>
  <c r="A2422" i="28"/>
  <c r="A2423" i="28"/>
  <c r="A2424" i="28"/>
  <c r="A2425" i="28"/>
  <c r="A2426" i="28"/>
  <c r="A2427" i="28"/>
  <c r="A2428" i="28"/>
  <c r="A2429" i="28"/>
  <c r="A2430" i="28"/>
  <c r="A2431" i="28"/>
  <c r="A2432" i="28"/>
  <c r="A2433" i="28"/>
  <c r="A2434" i="28"/>
  <c r="A2435" i="28"/>
  <c r="A2436" i="28"/>
  <c r="A2437" i="28"/>
  <c r="A2438" i="28"/>
  <c r="A2439" i="28"/>
  <c r="A2440" i="28"/>
  <c r="A2441" i="28"/>
  <c r="A2442" i="28"/>
  <c r="A2443" i="28"/>
  <c r="A2444" i="28"/>
  <c r="A2445" i="28"/>
  <c r="A2446" i="28"/>
  <c r="A2447" i="28"/>
  <c r="A2448" i="28"/>
  <c r="A2449" i="28"/>
  <c r="A2450" i="28"/>
  <c r="A2451" i="28"/>
  <c r="A2452" i="28"/>
  <c r="A2453" i="28"/>
  <c r="A2454" i="28"/>
  <c r="A2455" i="28"/>
  <c r="A2456" i="28"/>
  <c r="A2457" i="28"/>
  <c r="A2458" i="28"/>
  <c r="A2459" i="28"/>
  <c r="A2460" i="28"/>
  <c r="A2461" i="28"/>
  <c r="A2462" i="28"/>
  <c r="A2463" i="28"/>
  <c r="A2464" i="28"/>
  <c r="A2465" i="28"/>
  <c r="A2466" i="28"/>
  <c r="A2467" i="28"/>
  <c r="A2468" i="28"/>
  <c r="A2469" i="28"/>
  <c r="A2470" i="28"/>
  <c r="A2471" i="28"/>
  <c r="A2472" i="28"/>
  <c r="A2473" i="28"/>
  <c r="A2474" i="28"/>
  <c r="A2475" i="28"/>
  <c r="A2476" i="28"/>
  <c r="A2477" i="28"/>
  <c r="A2478" i="28"/>
  <c r="A2479" i="28"/>
  <c r="A2480" i="28"/>
  <c r="A2481" i="28"/>
  <c r="A2482" i="28"/>
  <c r="A2483" i="28"/>
  <c r="A2484" i="28"/>
  <c r="A2485" i="28"/>
  <c r="A2486" i="28"/>
  <c r="A2487" i="28"/>
  <c r="A2488" i="28"/>
  <c r="A2489" i="28"/>
  <c r="A2490" i="28"/>
  <c r="A2491" i="28"/>
  <c r="A2492" i="28"/>
  <c r="A2493" i="28"/>
  <c r="A2494" i="28"/>
  <c r="A2495" i="28"/>
  <c r="A2496" i="28"/>
  <c r="A2497" i="28"/>
  <c r="A2498" i="28"/>
  <c r="A2499" i="28"/>
  <c r="A2500" i="28"/>
  <c r="A2501" i="28"/>
  <c r="A2502" i="28"/>
  <c r="A2503" i="28"/>
  <c r="A2504" i="28"/>
  <c r="A2505" i="28"/>
  <c r="A2506" i="28"/>
  <c r="A2507" i="28"/>
  <c r="A2508" i="28"/>
  <c r="A2509" i="28"/>
  <c r="A2510" i="28"/>
  <c r="A2511" i="28"/>
  <c r="A2512" i="28"/>
  <c r="A2513" i="28"/>
  <c r="A2514" i="28"/>
  <c r="A2515" i="28"/>
  <c r="A2516" i="28"/>
  <c r="A2517" i="28"/>
  <c r="A2518" i="28"/>
  <c r="A2519" i="28"/>
  <c r="A2520" i="28"/>
  <c r="A2521" i="28"/>
  <c r="A2522" i="28"/>
  <c r="A2523" i="28"/>
  <c r="A2524" i="28"/>
  <c r="A2525" i="28"/>
  <c r="A2526" i="28"/>
  <c r="A2527" i="28"/>
  <c r="A2528" i="28"/>
  <c r="A2529" i="28"/>
  <c r="A2530" i="28"/>
  <c r="A2531" i="28"/>
  <c r="A2532" i="28"/>
  <c r="A2533" i="28"/>
  <c r="A2534" i="28"/>
  <c r="A2535" i="28"/>
  <c r="A2536" i="28"/>
  <c r="A2537" i="28"/>
  <c r="A2538" i="28"/>
  <c r="A2539" i="28"/>
  <c r="A2540" i="28"/>
  <c r="A2541" i="28"/>
  <c r="A2542" i="28"/>
  <c r="A2543" i="28"/>
  <c r="A2544" i="28"/>
  <c r="A2545" i="28"/>
  <c r="A2546" i="28"/>
  <c r="A2547" i="28"/>
  <c r="A2548" i="28"/>
  <c r="A2549" i="28"/>
  <c r="A2550" i="28"/>
  <c r="A2551" i="28"/>
  <c r="A2552" i="28"/>
  <c r="A2553" i="28"/>
  <c r="A2554" i="28"/>
  <c r="A2555" i="28"/>
  <c r="A2556" i="28"/>
  <c r="A2557" i="28"/>
  <c r="A2558" i="28"/>
  <c r="A2559" i="28"/>
  <c r="A2560" i="28"/>
  <c r="A2561" i="28"/>
  <c r="A2562" i="28"/>
  <c r="A2563" i="28"/>
  <c r="A2564" i="28"/>
  <c r="A2565" i="28"/>
  <c r="A2566" i="28"/>
  <c r="A2567" i="28"/>
  <c r="A2568" i="28"/>
  <c r="A2569" i="28"/>
  <c r="A2570" i="28"/>
  <c r="A2571" i="28"/>
  <c r="A2572" i="28"/>
  <c r="A2573" i="28"/>
  <c r="A2574" i="28"/>
  <c r="A2575" i="28"/>
  <c r="A2576" i="28"/>
  <c r="A2577" i="28"/>
  <c r="A2578" i="28"/>
  <c r="A2579" i="28"/>
  <c r="A2580" i="28"/>
  <c r="A2581" i="28"/>
  <c r="A2582" i="28"/>
  <c r="A2583" i="28"/>
  <c r="A2584" i="28"/>
  <c r="A2585" i="28"/>
  <c r="A2586" i="28"/>
  <c r="A2587" i="28"/>
  <c r="A2588" i="28"/>
  <c r="A2589" i="28"/>
  <c r="A2590" i="28"/>
  <c r="A2591" i="28"/>
  <c r="A2592" i="28"/>
  <c r="A2593" i="28"/>
  <c r="A2594" i="28"/>
  <c r="A2595" i="28"/>
  <c r="A2596" i="28"/>
  <c r="A2597" i="28"/>
  <c r="A2598" i="28"/>
  <c r="A2599" i="28"/>
  <c r="A2600" i="28"/>
  <c r="A2601" i="28"/>
  <c r="A2602" i="28"/>
  <c r="A2603" i="28"/>
  <c r="A2604" i="28"/>
  <c r="A2605" i="28"/>
  <c r="A2606" i="28"/>
  <c r="A2607" i="28"/>
  <c r="A2608" i="28"/>
  <c r="A2609" i="28"/>
  <c r="A2610" i="28"/>
  <c r="A2611" i="28"/>
  <c r="A2612" i="28"/>
  <c r="A2613" i="28"/>
  <c r="A2614" i="28"/>
  <c r="A2615" i="28"/>
  <c r="A2618" i="28"/>
  <c r="A2619" i="28"/>
  <c r="A2620" i="28"/>
  <c r="A2621" i="28"/>
  <c r="A2622" i="28"/>
  <c r="A2623" i="28"/>
  <c r="A2624" i="28"/>
  <c r="A2625" i="28"/>
  <c r="A2626" i="28"/>
  <c r="A2627" i="28"/>
  <c r="A2628" i="28"/>
  <c r="A2629" i="28"/>
  <c r="A2630" i="28"/>
  <c r="A2631" i="28"/>
  <c r="A2632" i="28"/>
  <c r="A2633" i="28"/>
  <c r="A2634" i="28"/>
  <c r="A2635" i="28"/>
  <c r="A2636" i="28"/>
  <c r="A2637" i="28"/>
  <c r="A2638" i="28"/>
  <c r="A2639" i="28"/>
  <c r="A2640" i="28"/>
  <c r="A2641" i="28"/>
  <c r="A2642" i="28"/>
  <c r="A2643" i="28"/>
  <c r="A2644" i="28"/>
  <c r="A2645" i="28"/>
  <c r="A2646" i="28"/>
  <c r="A2647" i="28"/>
  <c r="A2648" i="28"/>
  <c r="A2649" i="28"/>
  <c r="A2650" i="28"/>
  <c r="A2651" i="28"/>
  <c r="A2652" i="28"/>
  <c r="A2653" i="28"/>
  <c r="A2654" i="28"/>
  <c r="A2655" i="28"/>
  <c r="A2656" i="28"/>
  <c r="A2657" i="28"/>
  <c r="A2658" i="28"/>
  <c r="A2659" i="28"/>
  <c r="A2660" i="28"/>
  <c r="A2661" i="28"/>
  <c r="A2662" i="28"/>
  <c r="A2663" i="28"/>
  <c r="A2664" i="28"/>
  <c r="A2665" i="28"/>
  <c r="A2666" i="28"/>
  <c r="A2667" i="28"/>
  <c r="A2668" i="28"/>
  <c r="A2669" i="28"/>
  <c r="A2670" i="28"/>
  <c r="A2671" i="28"/>
  <c r="A2672" i="28"/>
  <c r="A2673" i="28"/>
  <c r="A2674" i="28"/>
  <c r="A2675" i="28"/>
  <c r="A2676" i="28"/>
  <c r="A2677" i="28"/>
  <c r="A2678" i="28"/>
  <c r="A2679" i="28"/>
  <c r="A2680" i="28"/>
  <c r="A2681" i="28"/>
  <c r="A2682" i="28"/>
  <c r="A2683" i="28"/>
  <c r="A2684" i="28"/>
  <c r="A2685" i="28"/>
  <c r="A2686" i="28"/>
  <c r="A2687" i="28"/>
  <c r="A2688" i="28"/>
  <c r="A2689" i="28"/>
  <c r="A2690" i="28"/>
  <c r="A2691" i="28"/>
  <c r="A2692" i="28"/>
  <c r="A2693" i="28"/>
  <c r="A2694" i="28"/>
  <c r="A2695" i="28"/>
  <c r="A2696" i="28"/>
  <c r="A2697" i="28"/>
  <c r="A2698" i="28"/>
  <c r="A2699" i="28"/>
  <c r="A2700" i="28"/>
  <c r="A2701" i="28"/>
  <c r="A2702" i="28"/>
  <c r="A2703" i="28"/>
  <c r="A2704" i="28"/>
  <c r="A2705" i="28"/>
  <c r="A2706" i="28"/>
  <c r="A2707" i="28"/>
  <c r="A2708" i="28"/>
  <c r="A2709" i="28"/>
  <c r="A2710" i="28"/>
  <c r="A2711" i="28"/>
  <c r="A2712" i="28"/>
  <c r="A2713" i="28"/>
  <c r="A2714" i="28"/>
  <c r="A2715" i="28"/>
  <c r="A2716" i="28"/>
  <c r="A2717" i="28"/>
  <c r="A2718" i="28"/>
  <c r="A2719" i="28"/>
  <c r="A2720" i="28"/>
  <c r="A2721" i="28"/>
  <c r="A2722" i="28"/>
  <c r="A2723" i="28"/>
  <c r="A2724" i="28"/>
  <c r="A2725" i="28"/>
  <c r="A2726" i="28"/>
  <c r="A2727" i="28"/>
  <c r="A2728" i="28"/>
  <c r="A2729" i="28"/>
  <c r="A2730" i="28"/>
  <c r="A2731" i="28"/>
  <c r="A2732" i="28"/>
  <c r="A2733" i="28"/>
  <c r="A2734" i="28"/>
  <c r="A2735" i="28"/>
  <c r="A2736" i="28"/>
  <c r="A2737" i="28"/>
  <c r="A2738" i="28"/>
  <c r="A2739" i="28"/>
  <c r="A2740" i="28"/>
  <c r="A2741" i="28"/>
  <c r="A2742" i="28"/>
  <c r="A2743" i="28"/>
  <c r="A2744" i="28"/>
  <c r="A2745" i="28"/>
  <c r="A2746" i="28"/>
  <c r="A2747" i="28"/>
  <c r="A2748" i="28"/>
  <c r="A2749" i="28"/>
  <c r="A2750" i="28"/>
  <c r="A2751" i="28"/>
  <c r="A2752" i="28"/>
  <c r="A2753" i="28"/>
  <c r="A2754" i="28"/>
  <c r="A2755" i="28"/>
  <c r="A2756" i="28"/>
  <c r="A2757" i="28"/>
  <c r="A2758" i="28"/>
  <c r="A2759" i="28"/>
  <c r="A2760" i="28"/>
  <c r="A2761" i="28"/>
  <c r="A2762" i="28"/>
  <c r="A2763" i="28"/>
  <c r="A2764" i="28"/>
  <c r="A2765" i="28"/>
  <c r="A2766" i="28"/>
  <c r="A2767" i="28"/>
  <c r="A2768" i="28"/>
  <c r="A2769" i="28"/>
  <c r="A2770" i="28"/>
  <c r="A2771" i="28"/>
  <c r="A2772" i="28"/>
  <c r="A2773" i="28"/>
  <c r="A2774" i="28"/>
  <c r="A2775" i="28"/>
  <c r="A2776" i="28"/>
  <c r="A2777" i="28"/>
  <c r="A2778" i="28"/>
  <c r="A2779" i="28"/>
  <c r="A2780" i="28"/>
  <c r="A2781" i="28"/>
  <c r="A2782" i="28"/>
  <c r="A2783" i="28"/>
  <c r="A2784" i="28"/>
  <c r="A2785" i="28"/>
  <c r="A2786" i="28"/>
  <c r="A2787" i="28"/>
  <c r="A2788" i="28"/>
  <c r="A2789" i="28"/>
  <c r="A2790" i="28"/>
  <c r="A2791" i="28"/>
  <c r="A2792" i="28"/>
  <c r="A2793" i="28"/>
  <c r="A2794" i="28"/>
  <c r="A2795" i="28"/>
  <c r="A2796" i="28"/>
  <c r="A2797" i="28"/>
  <c r="A2798" i="28"/>
  <c r="A2799" i="28"/>
  <c r="A2800" i="28"/>
  <c r="A2801" i="28"/>
  <c r="A2802" i="28"/>
  <c r="A2803" i="28"/>
  <c r="A2804" i="28"/>
  <c r="A2805" i="28"/>
  <c r="A2806" i="28"/>
  <c r="A2807" i="28"/>
  <c r="A2808" i="28"/>
  <c r="A2809" i="28"/>
  <c r="A2810" i="28"/>
  <c r="A2811" i="28"/>
  <c r="A2812" i="28"/>
  <c r="A2813" i="28"/>
  <c r="A2814" i="28"/>
  <c r="A2815" i="28"/>
  <c r="A2816" i="28"/>
  <c r="A2817" i="28"/>
  <c r="A2818" i="28"/>
  <c r="A2819" i="28"/>
  <c r="A2820" i="28"/>
  <c r="A2821" i="28"/>
  <c r="A2822" i="28"/>
  <c r="A2823" i="28"/>
  <c r="A2824" i="28"/>
  <c r="A2825" i="28"/>
  <c r="A2826" i="28"/>
  <c r="A2827" i="28"/>
  <c r="A2828" i="28"/>
  <c r="A2829" i="28"/>
  <c r="A2830" i="28"/>
  <c r="A2831" i="28"/>
  <c r="A2832" i="28"/>
  <c r="A2833" i="28"/>
  <c r="A2834" i="28"/>
  <c r="A2835" i="28"/>
  <c r="A2836" i="28"/>
  <c r="A2837" i="28"/>
  <c r="A2838" i="28"/>
  <c r="A2839" i="28"/>
  <c r="A2840" i="28"/>
  <c r="A2841" i="28"/>
  <c r="A2842" i="28"/>
  <c r="A2843" i="28"/>
  <c r="A2844" i="28"/>
  <c r="A2845" i="28"/>
  <c r="A2846" i="28"/>
  <c r="A2847" i="28"/>
  <c r="A2848" i="28"/>
  <c r="A2849" i="28"/>
  <c r="A2850" i="28"/>
  <c r="A2851" i="28"/>
  <c r="A2852" i="28"/>
  <c r="A2853" i="28"/>
  <c r="A2854" i="28"/>
  <c r="A2855" i="28"/>
  <c r="A2856" i="28"/>
  <c r="A2857" i="28"/>
  <c r="A2858" i="28"/>
  <c r="A2859" i="28"/>
  <c r="A2860" i="28"/>
  <c r="A2861" i="28"/>
  <c r="A2862" i="28"/>
  <c r="A2863" i="28"/>
  <c r="A2864" i="28"/>
  <c r="A2865" i="28"/>
  <c r="A2866" i="28"/>
  <c r="A2867" i="28"/>
  <c r="A2868" i="28"/>
  <c r="A2869" i="28"/>
  <c r="A2870" i="28"/>
  <c r="A2871" i="28"/>
  <c r="A2872" i="28"/>
  <c r="A2873" i="28"/>
  <c r="A2874" i="28"/>
  <c r="A2875" i="28"/>
  <c r="A2876" i="28"/>
  <c r="A2877" i="28"/>
  <c r="A2878" i="28"/>
  <c r="A2879" i="28"/>
  <c r="A2880" i="28"/>
  <c r="A2881" i="28"/>
  <c r="A2882" i="28"/>
  <c r="A2883" i="28"/>
  <c r="A2884" i="28"/>
  <c r="A2885" i="28"/>
  <c r="A2886" i="28"/>
  <c r="A2887" i="28"/>
  <c r="A2888" i="28"/>
  <c r="A2889" i="28"/>
  <c r="A2890" i="28"/>
  <c r="A2891" i="28"/>
  <c r="A2892" i="28"/>
  <c r="A2893" i="28"/>
  <c r="A2894" i="28"/>
  <c r="A2895" i="28"/>
  <c r="A2896" i="28"/>
  <c r="A2897" i="28"/>
  <c r="A2898" i="28"/>
  <c r="A2899" i="28"/>
  <c r="A2900" i="28"/>
  <c r="A2901" i="28"/>
  <c r="A2902" i="28"/>
  <c r="A2903" i="28"/>
  <c r="A2904" i="28"/>
  <c r="A2905" i="28"/>
  <c r="A2906" i="28"/>
  <c r="A2907" i="28"/>
  <c r="A2908" i="28"/>
  <c r="A2909" i="28"/>
  <c r="A2910" i="28"/>
  <c r="A2911" i="28"/>
  <c r="A2912" i="28"/>
  <c r="A2913" i="28"/>
  <c r="A2914" i="28"/>
  <c r="A2915" i="28"/>
  <c r="A2916" i="28"/>
  <c r="A2917" i="28"/>
  <c r="A2918" i="28"/>
  <c r="A2919" i="28"/>
  <c r="A2920" i="28"/>
  <c r="A2921" i="28"/>
  <c r="A2922" i="28"/>
  <c r="A2923" i="28"/>
  <c r="A2924" i="28"/>
  <c r="A2925" i="28"/>
  <c r="A2926" i="28"/>
  <c r="A2927" i="28"/>
  <c r="A2928" i="28"/>
  <c r="A2929" i="28"/>
  <c r="A2930" i="28"/>
  <c r="A2931" i="28"/>
  <c r="A2932" i="28"/>
  <c r="A2933" i="28"/>
  <c r="A2934" i="28"/>
  <c r="A2935" i="28"/>
  <c r="A2936" i="28"/>
  <c r="A2937" i="28"/>
  <c r="A2938" i="28"/>
  <c r="A2939" i="28"/>
  <c r="A2940" i="28"/>
  <c r="A2941" i="28"/>
  <c r="A2942" i="28"/>
  <c r="A2943" i="28"/>
  <c r="A2944" i="28"/>
  <c r="A2945" i="28"/>
  <c r="A2946" i="28"/>
  <c r="A2947" i="28"/>
  <c r="A2948" i="28"/>
  <c r="A2949" i="28"/>
  <c r="A2950" i="28"/>
  <c r="A2951" i="28"/>
  <c r="A2952" i="28"/>
  <c r="A2953" i="28"/>
  <c r="A2954" i="28"/>
  <c r="A2955" i="28"/>
  <c r="A2956" i="28"/>
  <c r="A2957" i="28"/>
  <c r="A2958" i="28"/>
  <c r="A2959" i="28"/>
  <c r="A2960" i="28"/>
  <c r="A2961" i="28"/>
  <c r="A2962" i="28"/>
  <c r="A2963" i="28"/>
  <c r="A2964" i="28"/>
  <c r="A2965" i="28"/>
  <c r="A2966" i="28"/>
  <c r="A2967" i="28"/>
  <c r="A2968" i="28"/>
  <c r="A2969" i="28"/>
  <c r="A2970" i="28"/>
  <c r="A2971" i="28"/>
  <c r="A2972" i="28"/>
  <c r="A2973" i="28"/>
  <c r="A2974" i="28"/>
  <c r="A2975" i="28"/>
  <c r="A2976" i="28"/>
  <c r="A2977" i="28"/>
  <c r="A2978" i="28"/>
  <c r="A2979" i="28"/>
  <c r="A2980" i="28"/>
  <c r="A2981" i="28"/>
  <c r="A2982" i="28"/>
  <c r="A2983" i="28"/>
  <c r="A2984" i="28"/>
  <c r="A2985" i="28"/>
  <c r="A2986" i="28"/>
  <c r="A2987" i="28"/>
  <c r="A2988" i="28"/>
  <c r="A2989" i="28"/>
  <c r="A2990" i="28"/>
  <c r="A2991" i="28"/>
  <c r="A2992" i="28"/>
  <c r="A2993" i="28"/>
  <c r="A2994" i="28"/>
  <c r="A2995" i="28"/>
  <c r="A2996" i="28"/>
  <c r="A2997" i="28"/>
  <c r="A2998" i="28"/>
  <c r="A2999" i="28"/>
  <c r="A3000" i="28"/>
  <c r="A3001" i="28"/>
  <c r="A3002" i="28"/>
  <c r="A3003" i="28"/>
  <c r="A3004" i="28"/>
  <c r="A3005" i="28"/>
  <c r="A3006" i="28"/>
  <c r="A3007" i="28"/>
  <c r="A3008" i="28"/>
  <c r="A3009" i="28"/>
  <c r="A3010" i="28"/>
  <c r="A3011" i="28"/>
  <c r="A3012" i="28"/>
  <c r="A3013" i="28"/>
  <c r="A3014" i="28"/>
  <c r="A3015" i="28"/>
  <c r="A3016" i="28"/>
  <c r="A3017" i="28"/>
  <c r="A3018" i="28"/>
  <c r="A3019" i="28"/>
  <c r="A3020" i="28"/>
  <c r="A3021" i="28"/>
  <c r="A3022" i="28"/>
  <c r="A3023" i="28"/>
  <c r="A3024" i="28"/>
  <c r="A3025" i="28"/>
  <c r="A3026" i="28"/>
  <c r="A3027" i="28"/>
  <c r="A3028" i="28"/>
  <c r="A3029" i="28"/>
  <c r="A3030" i="28"/>
  <c r="A3031" i="28"/>
  <c r="A3032" i="28"/>
  <c r="A3033" i="28"/>
  <c r="A3034" i="28"/>
  <c r="A3035" i="28"/>
  <c r="A3036" i="28"/>
  <c r="A3037" i="28"/>
  <c r="A3038" i="28"/>
  <c r="A3039" i="28"/>
  <c r="A3040" i="28"/>
  <c r="A3041" i="28"/>
  <c r="A3042" i="28"/>
  <c r="A3043" i="28"/>
  <c r="A3044" i="28"/>
  <c r="A3045" i="28"/>
  <c r="A3046" i="28"/>
  <c r="A3047" i="28"/>
  <c r="A3048" i="28"/>
  <c r="A3049" i="28"/>
  <c r="A3050" i="28"/>
  <c r="A3051" i="28"/>
  <c r="A3052" i="28"/>
  <c r="A3053" i="28"/>
  <c r="A3054" i="28"/>
  <c r="A3055" i="28"/>
  <c r="A3056" i="28"/>
  <c r="A3057" i="28"/>
  <c r="A3058" i="28"/>
  <c r="A3059" i="28"/>
  <c r="A3060" i="28"/>
  <c r="A3061" i="28"/>
  <c r="A3062" i="28"/>
  <c r="A3063" i="28"/>
  <c r="A3064" i="28"/>
  <c r="A3065" i="28"/>
  <c r="A3066" i="28"/>
  <c r="A3067" i="28"/>
  <c r="A3068" i="28"/>
  <c r="A3069" i="28"/>
  <c r="A3070" i="28"/>
  <c r="A3071" i="28"/>
  <c r="A3072" i="28"/>
  <c r="A3073" i="28"/>
  <c r="A3074" i="28"/>
  <c r="A3075" i="28"/>
  <c r="A3076" i="28"/>
  <c r="A3077" i="28"/>
  <c r="A3078" i="28"/>
  <c r="A3079" i="28"/>
  <c r="A3080" i="28"/>
  <c r="A3081" i="28"/>
  <c r="A3082" i="28"/>
  <c r="A3083" i="28"/>
  <c r="A3084" i="28"/>
  <c r="A3085" i="28"/>
  <c r="A3086" i="28"/>
  <c r="A3087" i="28"/>
  <c r="A3088" i="28"/>
  <c r="A3089" i="28"/>
  <c r="A3090" i="28"/>
  <c r="A3091" i="28"/>
  <c r="A3092" i="28"/>
  <c r="A3093" i="28"/>
  <c r="A3094" i="28"/>
  <c r="A3095" i="28"/>
  <c r="A3096" i="28"/>
  <c r="A3097" i="28"/>
  <c r="A3098" i="28"/>
  <c r="A3099" i="28"/>
  <c r="A3100" i="28"/>
  <c r="A3101" i="28"/>
  <c r="A3102" i="28"/>
  <c r="A3103" i="28"/>
  <c r="A3104" i="28"/>
  <c r="A3105" i="28"/>
  <c r="A3106" i="28"/>
  <c r="A3107" i="28"/>
  <c r="A3108" i="28"/>
  <c r="A3109" i="28"/>
  <c r="A3110" i="28"/>
  <c r="A3111" i="28"/>
  <c r="A3112" i="28"/>
  <c r="A3113" i="28"/>
  <c r="A3114" i="28"/>
  <c r="A3115" i="28"/>
  <c r="A3116" i="28"/>
  <c r="A3117" i="28"/>
  <c r="A3118" i="28"/>
  <c r="A3119" i="28"/>
  <c r="A3120" i="28"/>
  <c r="A3121" i="28"/>
  <c r="A3122" i="28"/>
  <c r="A3123" i="28"/>
  <c r="A3124" i="28"/>
  <c r="A3125" i="28"/>
  <c r="A3126" i="28"/>
  <c r="A3127" i="28"/>
  <c r="A3128" i="28"/>
  <c r="A3129" i="28"/>
  <c r="A3130" i="28"/>
  <c r="A3131" i="28"/>
  <c r="A3132" i="28"/>
  <c r="A3133" i="28"/>
  <c r="A3134" i="28"/>
  <c r="A3135" i="28"/>
  <c r="A3136" i="28"/>
  <c r="A3137" i="28"/>
  <c r="A3138" i="28"/>
  <c r="A3139" i="28"/>
  <c r="A3140" i="28"/>
  <c r="A3141" i="28"/>
  <c r="A3142" i="28"/>
  <c r="A3143" i="28"/>
  <c r="A3144" i="28"/>
  <c r="A3145" i="28"/>
  <c r="A3146" i="28"/>
  <c r="A3147" i="28"/>
  <c r="A3148" i="28"/>
  <c r="A3149" i="28"/>
  <c r="A3150" i="28"/>
  <c r="A3151" i="28"/>
  <c r="A3152" i="28"/>
  <c r="A3153" i="28"/>
  <c r="A3154" i="28"/>
  <c r="A3155" i="28"/>
  <c r="A3156" i="28"/>
  <c r="A3157" i="28"/>
  <c r="A3158" i="28"/>
  <c r="A3159" i="28"/>
  <c r="A3160" i="28"/>
  <c r="A3161" i="28"/>
  <c r="A3162" i="28"/>
  <c r="A3163" i="28"/>
  <c r="A3164" i="28"/>
  <c r="A3165" i="28"/>
  <c r="A3166" i="28"/>
  <c r="A3167" i="28"/>
  <c r="A3168" i="28"/>
  <c r="A3169" i="28"/>
  <c r="A3170" i="28"/>
  <c r="A3171" i="28"/>
  <c r="A3172" i="28"/>
  <c r="A3173" i="28"/>
  <c r="A3174" i="28"/>
  <c r="A3175" i="28"/>
  <c r="A3176" i="28"/>
  <c r="A3177" i="28"/>
  <c r="A3178" i="28"/>
  <c r="A3179" i="28"/>
  <c r="A3180" i="28"/>
  <c r="A3181" i="28"/>
  <c r="A3182" i="28"/>
  <c r="A3183" i="28"/>
  <c r="A3184" i="28"/>
  <c r="A3185" i="28"/>
  <c r="A3186" i="28"/>
  <c r="A3187" i="28"/>
  <c r="A3188" i="28"/>
  <c r="A3189" i="28"/>
  <c r="A3190" i="28"/>
  <c r="A3191" i="28"/>
  <c r="A3192" i="28"/>
  <c r="A3193" i="28"/>
  <c r="A3194" i="28"/>
  <c r="A3195" i="28"/>
  <c r="A3196" i="28"/>
  <c r="A3197" i="28"/>
  <c r="A3198" i="28"/>
  <c r="A3199" i="28"/>
  <c r="A3200" i="28"/>
  <c r="A3201" i="28"/>
  <c r="A3202" i="28"/>
  <c r="A3203" i="28"/>
  <c r="A3204" i="28"/>
  <c r="A3205" i="28"/>
  <c r="A3206" i="28"/>
  <c r="A3207" i="28"/>
  <c r="A3208" i="28"/>
  <c r="A3209" i="28"/>
  <c r="A3210" i="28"/>
  <c r="A3211" i="28"/>
  <c r="A3212" i="28"/>
  <c r="A3213" i="28"/>
  <c r="A3214" i="28"/>
  <c r="A3215" i="28"/>
  <c r="A3216" i="28"/>
  <c r="A3217" i="28"/>
  <c r="A3218" i="28"/>
  <c r="A3219" i="28"/>
  <c r="A3220" i="28"/>
  <c r="A3221" i="28"/>
  <c r="A3222" i="28"/>
  <c r="A3223" i="28"/>
  <c r="A3224" i="28"/>
  <c r="A3225" i="28"/>
  <c r="A3226" i="28"/>
  <c r="A3227" i="28"/>
  <c r="A3228" i="28"/>
  <c r="A3229" i="28"/>
  <c r="A3230" i="28"/>
  <c r="A3231" i="28"/>
  <c r="A3232" i="28"/>
  <c r="A3233" i="28"/>
  <c r="A3234" i="28"/>
  <c r="A3235" i="28"/>
  <c r="A3236" i="28"/>
  <c r="A3237" i="28"/>
  <c r="A3238" i="28"/>
  <c r="A3239" i="28"/>
  <c r="A3240" i="28"/>
  <c r="A3241" i="28"/>
  <c r="A3242" i="28"/>
  <c r="A3243" i="28"/>
  <c r="A3244" i="28"/>
  <c r="A3245" i="28"/>
  <c r="A3246" i="28"/>
  <c r="A3247" i="28"/>
  <c r="A3248" i="28"/>
  <c r="A3249" i="28"/>
  <c r="A3250" i="28"/>
  <c r="A3251" i="28"/>
  <c r="A3252" i="28"/>
  <c r="A3253" i="28"/>
  <c r="A3254" i="28"/>
  <c r="A3255" i="28"/>
  <c r="A3256" i="28"/>
  <c r="A3257" i="28"/>
  <c r="A3258" i="28"/>
  <c r="A3259" i="28"/>
  <c r="A3260" i="28"/>
  <c r="A3261" i="28"/>
  <c r="A3262" i="28"/>
  <c r="A3263" i="28"/>
  <c r="A3264" i="28"/>
  <c r="A3265" i="28"/>
  <c r="A3266" i="28"/>
  <c r="A3267" i="28"/>
  <c r="A3268" i="28"/>
  <c r="A3269" i="28"/>
  <c r="A3270" i="28"/>
  <c r="A3271" i="28"/>
  <c r="A3272" i="28"/>
  <c r="A3273" i="28"/>
  <c r="A3274" i="28"/>
  <c r="A3275" i="28"/>
  <c r="A3276" i="28"/>
  <c r="A3277" i="28"/>
  <c r="A3278" i="28"/>
  <c r="A3279" i="28"/>
  <c r="A3280" i="28"/>
  <c r="A3281" i="28"/>
  <c r="A3282" i="28"/>
  <c r="A3283" i="28"/>
  <c r="A3284" i="28"/>
  <c r="A3285" i="28"/>
  <c r="A3286" i="28"/>
  <c r="A3287" i="28"/>
  <c r="A3288" i="28"/>
  <c r="A3289" i="28"/>
  <c r="A3290" i="28"/>
  <c r="A3291" i="28"/>
  <c r="A3292" i="28"/>
  <c r="A3293" i="28"/>
  <c r="A3294" i="28"/>
  <c r="A3295" i="28"/>
  <c r="A3296" i="28"/>
  <c r="A3297" i="28"/>
  <c r="A3298" i="28"/>
  <c r="A3299" i="28"/>
  <c r="A3300" i="28"/>
  <c r="A3301" i="28"/>
  <c r="A3302" i="28"/>
  <c r="A3303" i="28"/>
  <c r="A3304" i="28"/>
  <c r="A3305" i="28"/>
  <c r="A3306" i="28"/>
  <c r="A3307" i="28"/>
  <c r="A3308" i="28"/>
  <c r="A3309" i="28"/>
  <c r="A3310" i="28"/>
  <c r="A3311" i="28"/>
  <c r="A3312" i="28"/>
  <c r="A3313" i="28"/>
  <c r="A3314" i="28"/>
  <c r="A3315" i="28"/>
  <c r="A3316" i="28"/>
  <c r="A3317" i="28"/>
  <c r="A3318" i="28"/>
  <c r="A3319" i="28"/>
  <c r="A3320" i="28"/>
  <c r="A3321" i="28"/>
  <c r="A3322" i="28"/>
  <c r="A3323" i="28"/>
  <c r="A3324" i="28"/>
  <c r="A3325" i="28"/>
  <c r="A3326" i="28"/>
  <c r="A3327" i="28"/>
  <c r="A3328" i="28"/>
  <c r="A3329" i="28"/>
  <c r="A3330" i="28"/>
  <c r="A3331" i="28"/>
  <c r="A3332" i="28"/>
  <c r="A3333" i="28"/>
  <c r="A3334" i="28"/>
  <c r="A3335" i="28"/>
  <c r="A3336" i="28"/>
  <c r="A3337" i="28"/>
  <c r="A3338" i="28"/>
  <c r="A3339" i="28"/>
  <c r="A3340" i="28"/>
  <c r="A3341" i="28"/>
  <c r="A3342" i="28"/>
  <c r="A3343" i="28"/>
  <c r="A3344" i="28"/>
  <c r="A3345" i="28"/>
  <c r="A3346" i="28"/>
  <c r="A3347" i="28"/>
  <c r="A3348" i="28"/>
  <c r="A3349" i="28"/>
  <c r="A3350" i="28"/>
  <c r="A3351" i="28"/>
  <c r="A3352" i="28"/>
  <c r="A3353" i="28"/>
  <c r="A3354" i="28"/>
  <c r="A3355" i="28"/>
  <c r="A3356" i="28"/>
  <c r="A3357" i="28"/>
  <c r="A3358" i="28"/>
  <c r="A3359" i="28"/>
  <c r="A3360" i="28"/>
  <c r="A3361" i="28"/>
  <c r="A3362" i="28"/>
  <c r="A3363" i="28"/>
  <c r="A3364" i="28"/>
  <c r="A3365" i="28"/>
  <c r="A3366" i="28"/>
  <c r="A3367" i="28"/>
  <c r="A3368" i="28"/>
  <c r="A3369" i="28"/>
  <c r="A3370" i="28"/>
  <c r="A3371" i="28"/>
  <c r="A3372" i="28"/>
  <c r="A3373" i="28"/>
  <c r="A3374" i="28"/>
  <c r="A3375" i="28"/>
  <c r="A3376" i="28"/>
  <c r="A3377" i="28"/>
  <c r="A3378" i="28"/>
  <c r="A3379" i="28"/>
  <c r="A3380" i="28"/>
  <c r="A3381" i="28"/>
  <c r="A3382" i="28"/>
  <c r="A3383" i="28"/>
  <c r="A3384" i="28"/>
  <c r="A3385" i="28"/>
  <c r="A3386" i="28"/>
  <c r="A3387" i="28"/>
  <c r="A3388" i="28"/>
  <c r="A3389" i="28"/>
  <c r="A3390" i="28"/>
  <c r="A3391" i="28"/>
  <c r="A3392" i="28"/>
  <c r="A3393" i="28"/>
  <c r="A3394" i="28"/>
  <c r="A3395" i="28"/>
  <c r="A3396" i="28"/>
  <c r="A3397" i="28"/>
  <c r="A3398" i="28"/>
  <c r="A3399" i="28"/>
  <c r="A3400" i="28"/>
  <c r="A3401" i="28"/>
  <c r="A3402" i="28"/>
  <c r="A3403" i="28"/>
  <c r="A3404" i="28"/>
  <c r="A3405" i="28"/>
  <c r="A3406" i="28"/>
  <c r="A3407" i="28"/>
  <c r="A3408" i="28"/>
  <c r="A3409" i="28"/>
  <c r="A3410" i="28"/>
  <c r="A3411" i="28"/>
  <c r="A3412" i="28"/>
  <c r="A3413" i="28"/>
  <c r="A3414" i="28"/>
  <c r="A3415" i="28"/>
  <c r="A3416" i="28"/>
  <c r="A3417" i="28"/>
  <c r="A3418" i="28"/>
  <c r="A3419" i="28"/>
  <c r="A3420" i="28"/>
  <c r="A3421" i="28"/>
  <c r="A3422" i="28"/>
  <c r="A3423" i="28"/>
  <c r="A3424" i="28"/>
  <c r="A3425" i="28"/>
  <c r="A3426" i="28"/>
  <c r="A3427" i="28"/>
  <c r="A3428" i="28"/>
  <c r="A3429" i="28"/>
  <c r="A3430" i="28"/>
  <c r="A3431" i="28"/>
  <c r="A3432" i="28"/>
  <c r="A3433" i="28"/>
  <c r="A3434" i="28"/>
  <c r="A3435" i="28"/>
  <c r="A3436" i="28"/>
  <c r="A3437" i="28"/>
  <c r="A3438" i="28"/>
  <c r="A3439" i="28"/>
  <c r="A3440" i="28"/>
  <c r="A3441" i="28"/>
  <c r="A3442" i="28"/>
  <c r="A3443" i="28"/>
  <c r="A3444" i="28"/>
  <c r="A3445" i="28"/>
  <c r="A3446" i="28"/>
  <c r="A3447" i="28"/>
  <c r="A3448" i="28"/>
  <c r="A3449" i="28"/>
  <c r="A3450" i="28"/>
  <c r="A3451" i="28"/>
  <c r="A3452" i="28"/>
  <c r="A3453" i="28"/>
  <c r="A3454" i="28"/>
  <c r="A3455" i="28"/>
  <c r="A3456" i="28"/>
  <c r="A3457" i="28"/>
  <c r="A3458" i="28"/>
  <c r="A3459" i="28"/>
  <c r="A3460" i="28"/>
  <c r="A3461" i="28"/>
  <c r="A3462" i="28"/>
  <c r="A3463" i="28"/>
  <c r="A3464" i="28"/>
  <c r="A3465" i="28"/>
  <c r="A3466" i="28"/>
  <c r="A3467" i="28"/>
  <c r="A3468" i="28"/>
  <c r="A3469" i="28"/>
  <c r="A3470" i="28"/>
  <c r="A3471" i="28"/>
  <c r="A3472" i="28"/>
  <c r="A3473" i="28"/>
  <c r="A3474" i="28"/>
  <c r="A3475" i="28"/>
  <c r="A3476" i="28"/>
  <c r="A3477" i="28"/>
  <c r="A3478" i="28"/>
  <c r="A3479" i="28"/>
  <c r="A3480" i="28"/>
  <c r="A3481" i="28"/>
  <c r="A3482" i="28"/>
  <c r="A3483" i="28"/>
  <c r="A3484" i="28"/>
  <c r="A3485" i="28"/>
  <c r="A3486" i="28"/>
  <c r="A3487" i="28"/>
  <c r="A3488" i="28"/>
  <c r="A3489" i="28"/>
  <c r="A3490" i="28"/>
  <c r="A3491" i="28"/>
  <c r="A3492" i="28"/>
  <c r="A3493" i="28"/>
  <c r="A3494" i="28"/>
  <c r="A3495" i="28"/>
  <c r="A3496" i="28"/>
  <c r="A3497" i="28"/>
  <c r="A3498" i="28"/>
  <c r="A3499" i="28"/>
  <c r="A3500" i="28"/>
  <c r="A3501" i="28"/>
  <c r="A3502" i="28"/>
  <c r="A3503" i="28"/>
  <c r="A3504" i="28"/>
  <c r="A3505" i="28"/>
  <c r="A3506" i="28"/>
  <c r="A3507" i="28"/>
  <c r="A3508" i="28"/>
  <c r="A3509" i="28"/>
  <c r="A3510" i="28"/>
  <c r="A3511" i="28"/>
  <c r="A3512" i="28"/>
  <c r="A3513" i="28"/>
  <c r="A3514" i="28"/>
  <c r="A3515" i="28"/>
  <c r="A3516" i="28"/>
  <c r="A3517" i="28"/>
  <c r="A3518" i="28"/>
  <c r="A3519" i="28"/>
  <c r="A3520" i="28"/>
  <c r="A3521" i="28"/>
  <c r="A3522" i="28"/>
  <c r="A3523" i="28"/>
  <c r="A3524" i="28"/>
  <c r="A3525" i="28"/>
  <c r="A3526" i="28"/>
  <c r="A3527" i="28"/>
  <c r="A3528" i="28"/>
  <c r="A3529" i="28"/>
  <c r="A3530" i="28"/>
  <c r="A3531" i="28"/>
  <c r="A3532" i="28"/>
  <c r="A3533" i="28"/>
  <c r="A3534" i="28"/>
  <c r="A3535" i="28"/>
  <c r="A3536" i="28"/>
  <c r="A3537" i="28"/>
  <c r="A3538" i="28"/>
  <c r="A3539" i="28"/>
  <c r="A3540" i="28"/>
  <c r="A3541" i="28"/>
  <c r="A3542" i="28"/>
  <c r="A3543" i="28"/>
  <c r="A3544" i="28"/>
  <c r="A3545" i="28"/>
  <c r="A3546" i="28"/>
  <c r="A3547" i="28"/>
  <c r="A3548" i="28"/>
  <c r="A3549" i="28"/>
  <c r="A3550" i="28"/>
  <c r="A3551" i="28"/>
  <c r="A3552" i="28"/>
  <c r="A3553" i="28"/>
  <c r="A3554" i="28"/>
  <c r="A3555" i="28"/>
  <c r="A3556" i="28"/>
  <c r="A3557" i="28"/>
  <c r="A3558" i="28"/>
  <c r="A3559" i="28"/>
  <c r="A3560" i="28"/>
  <c r="A3561" i="28"/>
  <c r="A3562" i="28"/>
  <c r="A3563" i="28"/>
  <c r="A3564" i="28"/>
  <c r="A3565" i="28"/>
  <c r="A3566" i="28"/>
  <c r="A3567" i="28"/>
  <c r="A3568" i="28"/>
  <c r="A3569" i="28"/>
  <c r="A3570" i="28"/>
  <c r="A3571" i="28"/>
  <c r="A3572" i="28"/>
  <c r="A3573" i="28"/>
  <c r="A3574" i="28"/>
  <c r="A3575" i="28"/>
  <c r="A3576" i="28"/>
  <c r="A3577" i="28"/>
  <c r="A3578" i="28"/>
  <c r="A3579" i="28"/>
  <c r="A3580" i="28"/>
  <c r="A3581" i="28"/>
  <c r="A3582" i="28"/>
  <c r="A3583" i="28"/>
  <c r="A3584" i="28"/>
  <c r="A3585" i="28"/>
  <c r="A3586" i="28"/>
  <c r="A3587" i="28"/>
  <c r="A3588" i="28"/>
  <c r="A3589" i="28"/>
  <c r="A3590" i="28"/>
  <c r="A3591" i="28"/>
  <c r="A3592" i="28"/>
  <c r="A3593" i="28"/>
  <c r="A3594" i="28"/>
  <c r="A3595" i="28"/>
  <c r="A3596" i="28"/>
  <c r="A3597" i="28"/>
  <c r="A3598" i="28"/>
  <c r="A3599" i="28"/>
  <c r="A3600" i="28"/>
  <c r="A3601" i="28"/>
  <c r="A3602" i="28"/>
  <c r="A3603" i="28"/>
  <c r="A3604" i="28"/>
  <c r="A3605" i="28"/>
  <c r="A3606" i="28"/>
  <c r="A3607" i="28"/>
  <c r="A3608" i="28"/>
  <c r="A3609" i="28"/>
  <c r="A3610" i="28"/>
  <c r="A3611" i="28"/>
  <c r="A3612" i="28"/>
  <c r="A3613" i="28"/>
  <c r="A3614" i="28"/>
  <c r="A3615" i="28"/>
  <c r="A3616" i="28"/>
  <c r="A3617" i="28"/>
  <c r="A3618" i="28"/>
  <c r="A3619" i="28"/>
  <c r="A3620" i="28"/>
  <c r="A3621" i="28"/>
  <c r="A3622" i="28"/>
  <c r="A3623" i="28"/>
  <c r="A3624" i="28"/>
  <c r="A3625" i="28"/>
  <c r="A3626" i="28"/>
  <c r="A3627" i="28"/>
  <c r="A3628" i="28"/>
  <c r="A3629" i="28"/>
  <c r="A3630" i="28"/>
  <c r="A3631" i="28"/>
  <c r="A3632" i="28"/>
  <c r="A3633" i="28"/>
  <c r="A3634" i="28"/>
  <c r="A3635" i="28"/>
  <c r="A3636" i="28"/>
  <c r="A3637" i="28"/>
  <c r="A3638" i="28"/>
  <c r="A3639" i="28"/>
  <c r="A3640" i="28"/>
  <c r="A3641" i="28"/>
  <c r="A3642" i="28"/>
  <c r="A3643" i="28"/>
  <c r="A3644" i="28"/>
  <c r="A3645" i="28"/>
  <c r="A3646" i="28"/>
  <c r="A3647" i="28"/>
  <c r="A3648" i="28"/>
  <c r="A3649" i="28"/>
  <c r="A3650" i="28"/>
  <c r="A3651" i="28"/>
  <c r="A3652" i="28"/>
  <c r="A3653" i="28"/>
  <c r="A3654" i="28"/>
  <c r="A3655" i="28"/>
  <c r="A3656" i="28"/>
  <c r="A3657" i="28"/>
  <c r="A3658" i="28"/>
  <c r="A3659" i="28"/>
  <c r="A3660" i="28"/>
  <c r="A3661" i="28"/>
  <c r="A3662" i="28"/>
  <c r="A3663" i="28"/>
  <c r="A3664" i="28"/>
  <c r="A3665" i="28"/>
  <c r="A3666" i="28"/>
  <c r="A3667" i="28"/>
  <c r="A3668" i="28"/>
  <c r="A3669" i="28"/>
  <c r="A3670" i="28"/>
  <c r="A3671" i="28"/>
  <c r="A3672" i="28"/>
  <c r="A3673" i="28"/>
  <c r="A3674" i="28"/>
  <c r="A3675" i="28"/>
  <c r="A3676" i="28"/>
  <c r="A3677" i="28"/>
  <c r="A3678" i="28"/>
  <c r="A3679" i="28"/>
  <c r="A3680" i="28"/>
  <c r="A3681" i="28"/>
  <c r="A3682" i="28"/>
  <c r="A3683" i="28"/>
  <c r="A3684" i="28"/>
  <c r="A3685" i="28"/>
  <c r="A3686" i="28"/>
  <c r="A3687" i="28"/>
  <c r="A3688" i="28"/>
  <c r="A3689" i="28"/>
  <c r="A3690" i="28"/>
  <c r="A3691" i="28"/>
  <c r="A3692" i="28"/>
  <c r="A3693" i="28"/>
  <c r="A3694" i="28"/>
  <c r="A3695" i="28"/>
  <c r="A3696" i="28"/>
  <c r="A3697" i="28"/>
  <c r="A3698" i="28"/>
  <c r="A3699" i="28"/>
  <c r="A3700" i="28"/>
  <c r="A3701" i="28"/>
  <c r="A3702" i="28"/>
  <c r="A3703" i="28"/>
  <c r="A3704" i="28"/>
  <c r="A3705" i="28"/>
  <c r="A3706" i="28"/>
  <c r="A3707" i="28"/>
  <c r="A3708" i="28"/>
  <c r="A3709" i="28"/>
  <c r="A3710" i="28"/>
  <c r="A3711" i="28"/>
  <c r="A3712" i="28"/>
  <c r="A3713" i="28"/>
  <c r="A3714" i="28"/>
  <c r="A3715" i="28"/>
  <c r="A3716" i="28"/>
  <c r="A3717" i="28"/>
  <c r="A3718" i="28"/>
  <c r="A3719" i="28"/>
  <c r="A3720" i="28"/>
  <c r="A3721" i="28"/>
  <c r="A3722" i="28"/>
  <c r="A3723" i="28"/>
  <c r="A3724" i="28"/>
  <c r="A3725" i="28"/>
  <c r="A3726" i="28"/>
  <c r="A3727" i="28"/>
  <c r="A3728" i="28"/>
  <c r="A3729" i="28"/>
  <c r="A3730" i="28"/>
  <c r="A3731" i="28"/>
  <c r="A3732" i="28"/>
  <c r="A3733" i="28"/>
  <c r="A3734" i="28"/>
  <c r="A3735" i="28"/>
  <c r="A3736" i="28"/>
  <c r="A3737" i="28"/>
  <c r="A3738" i="28"/>
  <c r="A3739" i="28"/>
  <c r="A3740" i="28"/>
  <c r="A3741" i="28"/>
  <c r="A3742" i="28"/>
  <c r="A3743" i="28"/>
  <c r="A3744" i="28"/>
  <c r="A3745" i="28"/>
  <c r="A3746" i="28"/>
  <c r="A3747" i="28"/>
  <c r="A3748" i="28"/>
  <c r="A3749" i="28"/>
  <c r="A3750" i="28"/>
  <c r="A3751" i="28"/>
  <c r="A3752" i="28"/>
  <c r="A3753" i="28"/>
  <c r="A3754" i="28"/>
  <c r="A3755" i="28"/>
  <c r="A3756" i="28"/>
  <c r="A3757" i="28"/>
  <c r="A3758" i="28"/>
  <c r="A3759" i="28"/>
  <c r="A3760" i="28"/>
  <c r="A3761" i="28"/>
  <c r="A3762" i="28"/>
  <c r="A3763" i="28"/>
  <c r="A3764" i="28"/>
  <c r="A3765" i="28"/>
  <c r="A3766" i="28"/>
  <c r="A3767" i="28"/>
  <c r="A3768" i="28"/>
  <c r="A3769" i="28"/>
  <c r="A3770" i="28"/>
  <c r="A3771" i="28"/>
  <c r="A3772" i="28"/>
  <c r="A3773" i="28"/>
  <c r="A3774" i="28"/>
  <c r="A3775" i="28"/>
  <c r="A3776" i="28"/>
  <c r="A3777" i="28"/>
  <c r="A3778" i="28"/>
  <c r="A3779" i="28"/>
  <c r="A3780" i="28"/>
  <c r="A3781" i="28"/>
  <c r="A3782" i="28"/>
  <c r="A3783" i="28"/>
  <c r="A3784" i="28"/>
  <c r="A3785" i="28"/>
  <c r="A3786" i="28"/>
  <c r="A3787" i="28"/>
  <c r="A3788" i="28"/>
  <c r="A3789" i="28"/>
  <c r="A3790" i="28"/>
  <c r="A3791" i="28"/>
  <c r="A3792" i="28"/>
  <c r="A3793" i="28"/>
  <c r="A3794" i="28"/>
  <c r="A3795" i="28"/>
  <c r="A3796" i="28"/>
  <c r="A3797" i="28"/>
  <c r="A3798" i="28"/>
  <c r="A3799" i="28"/>
  <c r="A3800" i="28"/>
  <c r="A3801" i="28"/>
  <c r="A3802" i="28"/>
  <c r="A3803" i="28"/>
  <c r="A3804" i="28"/>
  <c r="A3805" i="28"/>
  <c r="A3806" i="28"/>
  <c r="A3807" i="28"/>
  <c r="A3808" i="28"/>
  <c r="A3809" i="28"/>
  <c r="A3810" i="28"/>
  <c r="A3811" i="28"/>
  <c r="A3812" i="28"/>
  <c r="A3813" i="28"/>
  <c r="A3814" i="28"/>
  <c r="A3815" i="28"/>
  <c r="A3816" i="28"/>
  <c r="A3817" i="28"/>
  <c r="A3818" i="28"/>
  <c r="A3819" i="28"/>
  <c r="A3820" i="28"/>
  <c r="A3821" i="28"/>
  <c r="A3822" i="28"/>
  <c r="A3823" i="28"/>
  <c r="A3824" i="28"/>
  <c r="A3825" i="28"/>
  <c r="A3826" i="28"/>
  <c r="A3827" i="28"/>
  <c r="A3828" i="28"/>
  <c r="A3829" i="28"/>
  <c r="A3830" i="28"/>
  <c r="A3831" i="28"/>
  <c r="A3832" i="28"/>
  <c r="A3833" i="28"/>
  <c r="A3834" i="28"/>
  <c r="A3835" i="28"/>
  <c r="A3836" i="28"/>
  <c r="A3837" i="28"/>
  <c r="A3838" i="28"/>
  <c r="A3839" i="28"/>
  <c r="A3840" i="28"/>
  <c r="A3841" i="28"/>
  <c r="A3842" i="28"/>
  <c r="A3843" i="28"/>
  <c r="A3844" i="28"/>
  <c r="A3845" i="28"/>
  <c r="A3846" i="28"/>
  <c r="A3847" i="28"/>
  <c r="A3848" i="28"/>
  <c r="A3849" i="28"/>
  <c r="A3850" i="28"/>
  <c r="A3851" i="28"/>
  <c r="A3852" i="28"/>
  <c r="A3853" i="28"/>
  <c r="A3854" i="28"/>
  <c r="A3855" i="28"/>
  <c r="A3856" i="28"/>
  <c r="A3857" i="28"/>
  <c r="A3858" i="28"/>
  <c r="A3859" i="28"/>
  <c r="A3860" i="28"/>
  <c r="A3861" i="28"/>
  <c r="A3862" i="28"/>
  <c r="A3863" i="28"/>
  <c r="A3864" i="28"/>
  <c r="A3865" i="28"/>
  <c r="A3866" i="28"/>
  <c r="A3867" i="28"/>
  <c r="A3868" i="28"/>
  <c r="A3869" i="28"/>
  <c r="A3870" i="28"/>
  <c r="A3871" i="28"/>
  <c r="A3872" i="28"/>
  <c r="A3873" i="28"/>
  <c r="A3874" i="28"/>
  <c r="A3875" i="28"/>
  <c r="A3876" i="28"/>
  <c r="A3877" i="28"/>
  <c r="A3878" i="28"/>
  <c r="A3879" i="28"/>
  <c r="A3880" i="28"/>
  <c r="A3881" i="28"/>
  <c r="A3882" i="28"/>
  <c r="A3883" i="28"/>
  <c r="A3884" i="28"/>
  <c r="A3885" i="28"/>
  <c r="A3886" i="28"/>
  <c r="A3887" i="28"/>
  <c r="A3888" i="28"/>
  <c r="A3889" i="28"/>
  <c r="A3890" i="28"/>
  <c r="A3891" i="28"/>
  <c r="A3892" i="28"/>
  <c r="A3893" i="28"/>
  <c r="A3894" i="28"/>
  <c r="A3895" i="28"/>
  <c r="A3896" i="28"/>
  <c r="A3897" i="28"/>
  <c r="A3898" i="28"/>
  <c r="A3899" i="28"/>
  <c r="A3900" i="28"/>
  <c r="A3901" i="28"/>
  <c r="A3902" i="28"/>
  <c r="A3903" i="28"/>
  <c r="A3904" i="28"/>
  <c r="A3905" i="28"/>
  <c r="A3906" i="28"/>
  <c r="A3907" i="28"/>
  <c r="A3908" i="28"/>
  <c r="A3909" i="28"/>
  <c r="A3910" i="28"/>
  <c r="A3911" i="28"/>
  <c r="A3912" i="28"/>
  <c r="A3913" i="28"/>
  <c r="A3914" i="28"/>
  <c r="A3915" i="28"/>
  <c r="A3916" i="28"/>
  <c r="A3917" i="28"/>
  <c r="A3918" i="28"/>
  <c r="A3919" i="28"/>
  <c r="A3920" i="28"/>
  <c r="A3921" i="28"/>
  <c r="A3922" i="28"/>
  <c r="A3923" i="28"/>
  <c r="A3924" i="28"/>
  <c r="A3925" i="28"/>
  <c r="A3926" i="28"/>
  <c r="A3927" i="28"/>
  <c r="A3928" i="28"/>
  <c r="A3929" i="28"/>
  <c r="A3930" i="28"/>
  <c r="A3931" i="28"/>
  <c r="A3932" i="28"/>
  <c r="A3933" i="28"/>
  <c r="A3934" i="28"/>
  <c r="A3935" i="28"/>
  <c r="A3936" i="28"/>
  <c r="A3937" i="28"/>
  <c r="A3938" i="28"/>
  <c r="A3939" i="28"/>
  <c r="A3940" i="28"/>
  <c r="A3941" i="28"/>
  <c r="A3942" i="28"/>
  <c r="A3943" i="28"/>
  <c r="A3944" i="28"/>
  <c r="A3945" i="28"/>
  <c r="A3946" i="28"/>
  <c r="A3947" i="28"/>
  <c r="A3948" i="28"/>
  <c r="A3949" i="28"/>
  <c r="A3950" i="28"/>
  <c r="A3951" i="28"/>
  <c r="A3952" i="28"/>
  <c r="A3953" i="28"/>
  <c r="A3954" i="28"/>
  <c r="A3955" i="28"/>
  <c r="A3956" i="28"/>
  <c r="A3957" i="28"/>
  <c r="A3958" i="28"/>
  <c r="A3959" i="28"/>
  <c r="A3960" i="28"/>
  <c r="A3961" i="28"/>
  <c r="A3962" i="28"/>
  <c r="A3963" i="28"/>
  <c r="A3964" i="28"/>
  <c r="A3965" i="28"/>
  <c r="A3966" i="28"/>
  <c r="A3967" i="28"/>
  <c r="A3968" i="28"/>
  <c r="A3969" i="28"/>
  <c r="A3970" i="28"/>
  <c r="A3971" i="28"/>
  <c r="A3972" i="28"/>
  <c r="A3973" i="28"/>
  <c r="A3974" i="28"/>
  <c r="A3975" i="28"/>
  <c r="A3976" i="28"/>
  <c r="A3977" i="28"/>
  <c r="A3978" i="28"/>
  <c r="A3979" i="28"/>
  <c r="A3980" i="28"/>
  <c r="A3981" i="28"/>
  <c r="A3982" i="28"/>
  <c r="A3983" i="28"/>
  <c r="A3984" i="28"/>
  <c r="A3985" i="28"/>
  <c r="A3986" i="28"/>
  <c r="A3987" i="28"/>
  <c r="A3988" i="28"/>
  <c r="A3989" i="28"/>
  <c r="A3990" i="28"/>
  <c r="A3991" i="28"/>
  <c r="A3992" i="28"/>
  <c r="A3993" i="28"/>
  <c r="A3994" i="28"/>
  <c r="A3995" i="28"/>
  <c r="A3996" i="28"/>
  <c r="A3997" i="28"/>
  <c r="A3998" i="28"/>
  <c r="A3999" i="28"/>
  <c r="A4000" i="28"/>
  <c r="A4001" i="28"/>
  <c r="A4002" i="28"/>
  <c r="A4003" i="28"/>
  <c r="A4004" i="28"/>
  <c r="A4005" i="28"/>
  <c r="A4006" i="28"/>
  <c r="A4007" i="28"/>
  <c r="A4008" i="28"/>
  <c r="A4009" i="28"/>
  <c r="A4010" i="28"/>
  <c r="A4011" i="28"/>
  <c r="A4012" i="28"/>
  <c r="A4013" i="28"/>
  <c r="A4014" i="28"/>
  <c r="A4015" i="28"/>
  <c r="A4016" i="28"/>
  <c r="A4017" i="28"/>
  <c r="A4018" i="28"/>
  <c r="A4019" i="28"/>
  <c r="A4020" i="28"/>
  <c r="A4021" i="28"/>
  <c r="A4022" i="28"/>
  <c r="A4023" i="28"/>
  <c r="A4024" i="28"/>
  <c r="A4025" i="28"/>
  <c r="A4026" i="28"/>
  <c r="A4027" i="28"/>
  <c r="A4028" i="28"/>
  <c r="A4029" i="28"/>
  <c r="A4030" i="28"/>
  <c r="A4031" i="28"/>
  <c r="A4032" i="28"/>
  <c r="A4033" i="28"/>
  <c r="A4034" i="28"/>
  <c r="A4035" i="28"/>
  <c r="A4036" i="28"/>
  <c r="A4037" i="28"/>
  <c r="A4038" i="28"/>
  <c r="A4039" i="28"/>
  <c r="A4040" i="28"/>
  <c r="A4041" i="28"/>
  <c r="A4042" i="28"/>
  <c r="A4043" i="28"/>
  <c r="A4044" i="28"/>
  <c r="A4045" i="28"/>
  <c r="A4046" i="28"/>
  <c r="A4047" i="28"/>
  <c r="A4048" i="28"/>
  <c r="A4049" i="28"/>
  <c r="A4050" i="28"/>
  <c r="A4051" i="28"/>
  <c r="A4052" i="28"/>
  <c r="A4053" i="28"/>
  <c r="A4054" i="28"/>
  <c r="A4055" i="28"/>
  <c r="A4056" i="28"/>
  <c r="A4057" i="28"/>
  <c r="A4058" i="28"/>
  <c r="A4059" i="28"/>
  <c r="A4060" i="28"/>
  <c r="A4061" i="28"/>
  <c r="A4062" i="28"/>
  <c r="A4063" i="28"/>
  <c r="A4064" i="28"/>
  <c r="A4065" i="28"/>
  <c r="A4066" i="28"/>
  <c r="A4067" i="28"/>
  <c r="A4068" i="28"/>
  <c r="A4069" i="28"/>
  <c r="A4070" i="28"/>
  <c r="A4071" i="28"/>
  <c r="A4072" i="28"/>
  <c r="A4073" i="28"/>
  <c r="A4074" i="28"/>
  <c r="A4075" i="28"/>
  <c r="A4076" i="28"/>
  <c r="A4077" i="28"/>
  <c r="A4078" i="28"/>
  <c r="A4079" i="28"/>
  <c r="A4080" i="28"/>
  <c r="A4081" i="28"/>
  <c r="A4082" i="28"/>
  <c r="A4083" i="28"/>
  <c r="A4084" i="28"/>
  <c r="A4085" i="28"/>
  <c r="A4086" i="28"/>
  <c r="A4087" i="28"/>
  <c r="A4088" i="28"/>
  <c r="A4089" i="28"/>
  <c r="A4090" i="28"/>
  <c r="A4091" i="28"/>
  <c r="A4092" i="28"/>
  <c r="A4093" i="28"/>
  <c r="A4094" i="28"/>
  <c r="A4095" i="28"/>
  <c r="A4096" i="28"/>
  <c r="A4097" i="28"/>
  <c r="A4098" i="28"/>
  <c r="A4099" i="28"/>
  <c r="A4100" i="28"/>
  <c r="A4101" i="28"/>
  <c r="A4102" i="28"/>
  <c r="A4103" i="28"/>
  <c r="A4104" i="28"/>
  <c r="A4105" i="28"/>
  <c r="A4106" i="28"/>
  <c r="A4107" i="28"/>
  <c r="A4108" i="28"/>
  <c r="A4109" i="28"/>
  <c r="A4110" i="28"/>
  <c r="A4111" i="28"/>
  <c r="A4112" i="28"/>
  <c r="A4113" i="28"/>
  <c r="A4114" i="28"/>
  <c r="A4115" i="28"/>
  <c r="A4116" i="28"/>
  <c r="A4117" i="28"/>
  <c r="A4118" i="28"/>
  <c r="A4119" i="28"/>
  <c r="A4120" i="28"/>
  <c r="A4121" i="28"/>
  <c r="A4122" i="28"/>
  <c r="A4123" i="28"/>
  <c r="A4124" i="28"/>
  <c r="A4125" i="28"/>
  <c r="A4126" i="28"/>
  <c r="A4127" i="28"/>
  <c r="A4128" i="28"/>
  <c r="A4129" i="28"/>
  <c r="A4130" i="28"/>
  <c r="A4131" i="28"/>
  <c r="A4132" i="28"/>
  <c r="A4133" i="28"/>
  <c r="A4134" i="28"/>
  <c r="A4135" i="28"/>
  <c r="A4136" i="28"/>
  <c r="A4137" i="28"/>
  <c r="A4138" i="28"/>
  <c r="A4139" i="28"/>
  <c r="A4140" i="28"/>
  <c r="A4141" i="28"/>
  <c r="A4142" i="28"/>
  <c r="A4143" i="28"/>
  <c r="A4144" i="28"/>
  <c r="A4145" i="28"/>
  <c r="A4146" i="28"/>
  <c r="A4147" i="28"/>
  <c r="A4148" i="28"/>
  <c r="A4149" i="28"/>
  <c r="A4150" i="28"/>
  <c r="A4151" i="28"/>
  <c r="A4152" i="28"/>
  <c r="A4153" i="28"/>
  <c r="A4154" i="28"/>
  <c r="A4155" i="28"/>
  <c r="A4156" i="28"/>
  <c r="A4157" i="28"/>
  <c r="A4158" i="28"/>
  <c r="A4159" i="28"/>
  <c r="A4160" i="28"/>
  <c r="A4161" i="28"/>
  <c r="A4162" i="28"/>
  <c r="A4163" i="28"/>
  <c r="A4164" i="28"/>
  <c r="A4165" i="28"/>
  <c r="A4166" i="28"/>
  <c r="A4167" i="28"/>
  <c r="A4168" i="28"/>
  <c r="A4169" i="28"/>
  <c r="A4170" i="28"/>
  <c r="A4171" i="28"/>
  <c r="A4172" i="28"/>
  <c r="A4173" i="28"/>
  <c r="A4174" i="28"/>
  <c r="A4175" i="28"/>
  <c r="A4176" i="28"/>
  <c r="A4177" i="28"/>
  <c r="A4178" i="28"/>
  <c r="A4179" i="28"/>
  <c r="A4180" i="28"/>
  <c r="A4181" i="28"/>
  <c r="A4182" i="28"/>
  <c r="A4183" i="28"/>
  <c r="A4184" i="28"/>
  <c r="A4185" i="28"/>
  <c r="A4186" i="28"/>
  <c r="A4187" i="28"/>
  <c r="A4188" i="28"/>
  <c r="A4189" i="28"/>
  <c r="A4190" i="28"/>
  <c r="A4191" i="28"/>
  <c r="A4192" i="28"/>
  <c r="A4193" i="28"/>
  <c r="A4194" i="28"/>
  <c r="A4195" i="28"/>
  <c r="A4196" i="28"/>
  <c r="A4197" i="28"/>
  <c r="A4198" i="28"/>
  <c r="A4199" i="28"/>
  <c r="A4200" i="28"/>
  <c r="A4201" i="28"/>
  <c r="A4202" i="28"/>
  <c r="A4203" i="28"/>
  <c r="A4204" i="28"/>
  <c r="A4205" i="28"/>
  <c r="A4206" i="28"/>
  <c r="A4207" i="28"/>
  <c r="A4208" i="28"/>
  <c r="A4209" i="28"/>
  <c r="A4210" i="28"/>
  <c r="A4211" i="28"/>
  <c r="A4212" i="28"/>
  <c r="A4213" i="28"/>
  <c r="A4214" i="28"/>
  <c r="A4215" i="28"/>
  <c r="A4216" i="28"/>
  <c r="A4217" i="28"/>
  <c r="A4218" i="28"/>
  <c r="A4219" i="28"/>
  <c r="A4220" i="28"/>
  <c r="A4221" i="28"/>
  <c r="A4222" i="28"/>
  <c r="A4223" i="28"/>
  <c r="A4224" i="28"/>
  <c r="A4225" i="28"/>
  <c r="A4226" i="28"/>
  <c r="A4227" i="28"/>
  <c r="A4228" i="28"/>
  <c r="A4229" i="28"/>
  <c r="A4230" i="28"/>
  <c r="A4231" i="28"/>
  <c r="A4232" i="28"/>
  <c r="A4233" i="28"/>
  <c r="A4234" i="28"/>
  <c r="A4235" i="28"/>
  <c r="A4236" i="28"/>
  <c r="A4237" i="28"/>
  <c r="A4238" i="28"/>
  <c r="A4239" i="28"/>
  <c r="A4240" i="28"/>
  <c r="A4241" i="28"/>
  <c r="A4242" i="28"/>
  <c r="A4243" i="28"/>
  <c r="A4244" i="28"/>
  <c r="A4245" i="28"/>
  <c r="A4246" i="28"/>
  <c r="A4247" i="28"/>
  <c r="A4248" i="28"/>
  <c r="A4249" i="28"/>
  <c r="A4250" i="28"/>
  <c r="A4251" i="28"/>
  <c r="A4252" i="28"/>
  <c r="A4253" i="28"/>
  <c r="A4254" i="28"/>
  <c r="A4255" i="28"/>
  <c r="A10" i="28"/>
  <c r="S9" i="1" l="1"/>
  <c r="T9" i="1"/>
  <c r="K2" i="1"/>
  <c r="Z9" i="1"/>
  <c r="I16" i="12" s="1"/>
  <c r="I22" i="12" s="1"/>
  <c r="B4255" i="28"/>
  <c r="B4254" i="28"/>
  <c r="B4253" i="28"/>
  <c r="B4252" i="28"/>
  <c r="B4251" i="28"/>
  <c r="B4250" i="28"/>
  <c r="B4249" i="28"/>
  <c r="B4248" i="28"/>
  <c r="B4247" i="28"/>
  <c r="B4246" i="28"/>
  <c r="B4245" i="28"/>
  <c r="B4244" i="28"/>
  <c r="B4243" i="28"/>
  <c r="B4242" i="28"/>
  <c r="B4241" i="28"/>
  <c r="B4240" i="28"/>
  <c r="B4239" i="28"/>
  <c r="B4238" i="28"/>
  <c r="B4237" i="28"/>
  <c r="B4236" i="28"/>
  <c r="B4235" i="28"/>
  <c r="B4234" i="28"/>
  <c r="B4233" i="28"/>
  <c r="B4232" i="28"/>
  <c r="B4231" i="28"/>
  <c r="B4230" i="28"/>
  <c r="B4229" i="28"/>
  <c r="B4228" i="28"/>
  <c r="B4227" i="28"/>
  <c r="B4226" i="28"/>
  <c r="B4225" i="28"/>
  <c r="B4224" i="28"/>
  <c r="B4223" i="28"/>
  <c r="B4222" i="28"/>
  <c r="B4221" i="28"/>
  <c r="B4220" i="28"/>
  <c r="B4219" i="28"/>
  <c r="B4218" i="28"/>
  <c r="B4217" i="28"/>
  <c r="B4216" i="28"/>
  <c r="B4215" i="28"/>
  <c r="B4214" i="28"/>
  <c r="B4213" i="28"/>
  <c r="B4212" i="28"/>
  <c r="B4211" i="28"/>
  <c r="B4210" i="28"/>
  <c r="B4209" i="28"/>
  <c r="B4208" i="28"/>
  <c r="B4207" i="28"/>
  <c r="B4206" i="28"/>
  <c r="B4205" i="28"/>
  <c r="B4204" i="28"/>
  <c r="B4203" i="28"/>
  <c r="B4202" i="28"/>
  <c r="B4201" i="28"/>
  <c r="B4200" i="28"/>
  <c r="B4199" i="28"/>
  <c r="B4198" i="28"/>
  <c r="B4197" i="28"/>
  <c r="B4196" i="28"/>
  <c r="B4195" i="28"/>
  <c r="B4194" i="28"/>
  <c r="B4193" i="28"/>
  <c r="B4192" i="28"/>
  <c r="B4191" i="28"/>
  <c r="B4190" i="28"/>
  <c r="B4189" i="28"/>
  <c r="B4188" i="28"/>
  <c r="B4187" i="28"/>
  <c r="B4186" i="28"/>
  <c r="B4185" i="28"/>
  <c r="B4184" i="28"/>
  <c r="B4183" i="28"/>
  <c r="B4182" i="28"/>
  <c r="B4181" i="28"/>
  <c r="B4180" i="28"/>
  <c r="B4179" i="28"/>
  <c r="B4178" i="28"/>
  <c r="B4177" i="28"/>
  <c r="B4176" i="28"/>
  <c r="B4175" i="28"/>
  <c r="B4174" i="28"/>
  <c r="B4173" i="28"/>
  <c r="B4172" i="28"/>
  <c r="B4171" i="28"/>
  <c r="B4170" i="28"/>
  <c r="B4169" i="28"/>
  <c r="B4168" i="28"/>
  <c r="B4167" i="28"/>
  <c r="B4166" i="28"/>
  <c r="B4165" i="28"/>
  <c r="B4164" i="28"/>
  <c r="B4163" i="28"/>
  <c r="B4162" i="28"/>
  <c r="B4161" i="28"/>
  <c r="B4160" i="28"/>
  <c r="B4159" i="28"/>
  <c r="B4158" i="28"/>
  <c r="B4157" i="28"/>
  <c r="B4156" i="28"/>
  <c r="B4155" i="28"/>
  <c r="B4154" i="28"/>
  <c r="B4153" i="28"/>
  <c r="B4152" i="28"/>
  <c r="B4151" i="28"/>
  <c r="B4150" i="28"/>
  <c r="B4149" i="28"/>
  <c r="B4148" i="28"/>
  <c r="B4147" i="28"/>
  <c r="B4146" i="28"/>
  <c r="B4145" i="28"/>
  <c r="B4144" i="28"/>
  <c r="B4143" i="28"/>
  <c r="B4142" i="28"/>
  <c r="B4141" i="28"/>
  <c r="B4140" i="28"/>
  <c r="B4139" i="28"/>
  <c r="B4138" i="28"/>
  <c r="B4137" i="28"/>
  <c r="B4136" i="28"/>
  <c r="B4135" i="28"/>
  <c r="B4134" i="28"/>
  <c r="B4133" i="28"/>
  <c r="B4132" i="28"/>
  <c r="B4131" i="28"/>
  <c r="B4130" i="28"/>
  <c r="B4129" i="28"/>
  <c r="B4128" i="28"/>
  <c r="B4127" i="28"/>
  <c r="B4126" i="28"/>
  <c r="B4125" i="28"/>
  <c r="B4124" i="28"/>
  <c r="B4123" i="28"/>
  <c r="B4122" i="28"/>
  <c r="B4121" i="28"/>
  <c r="B4120" i="28"/>
  <c r="B4119" i="28"/>
  <c r="B4118" i="28"/>
  <c r="B4117" i="28"/>
  <c r="B4116" i="28"/>
  <c r="B4115" i="28"/>
  <c r="B4114" i="28"/>
  <c r="B4113" i="28"/>
  <c r="B4112" i="28"/>
  <c r="B4111" i="28"/>
  <c r="B4110" i="28"/>
  <c r="B4109" i="28"/>
  <c r="B4108" i="28"/>
  <c r="B4107" i="28"/>
  <c r="B4106" i="28"/>
  <c r="B4105" i="28"/>
  <c r="B4104" i="28"/>
  <c r="B4103" i="28"/>
  <c r="B4102" i="28"/>
  <c r="B4101" i="28"/>
  <c r="B4100" i="28"/>
  <c r="B4099" i="28"/>
  <c r="B4098" i="28"/>
  <c r="B4097" i="28"/>
  <c r="B4096" i="28"/>
  <c r="B4095" i="28"/>
  <c r="B4094" i="28"/>
  <c r="B4093" i="28"/>
  <c r="B4092" i="28"/>
  <c r="B4091" i="28"/>
  <c r="B4090" i="28"/>
  <c r="B4089" i="28"/>
  <c r="B4088" i="28"/>
  <c r="B4087" i="28"/>
  <c r="B4086" i="28"/>
  <c r="B4085" i="28"/>
  <c r="B4084" i="28"/>
  <c r="B4083" i="28"/>
  <c r="B4082" i="28"/>
  <c r="B4081" i="28"/>
  <c r="B4080" i="28"/>
  <c r="B4079" i="28"/>
  <c r="B4078" i="28"/>
  <c r="B4077" i="28"/>
  <c r="B4076" i="28"/>
  <c r="B4075" i="28"/>
  <c r="B4074" i="28"/>
  <c r="B4073" i="28"/>
  <c r="B4072" i="28"/>
  <c r="B4071" i="28"/>
  <c r="B4070" i="28"/>
  <c r="B4069" i="28"/>
  <c r="B4068" i="28"/>
  <c r="B4067" i="28"/>
  <c r="B4066" i="28"/>
  <c r="B4065" i="28"/>
  <c r="B4064" i="28"/>
  <c r="B4063" i="28"/>
  <c r="B4062" i="28"/>
  <c r="B4061" i="28"/>
  <c r="B4060" i="28"/>
  <c r="B4059" i="28"/>
  <c r="B4058" i="28"/>
  <c r="B4057" i="28"/>
  <c r="B4056" i="28"/>
  <c r="B4055" i="28"/>
  <c r="B4054" i="28"/>
  <c r="B4053" i="28"/>
  <c r="B4052" i="28"/>
  <c r="B4051" i="28"/>
  <c r="B4050" i="28"/>
  <c r="B4049" i="28"/>
  <c r="B4048" i="28"/>
  <c r="B4047" i="28"/>
  <c r="B4046" i="28"/>
  <c r="B4045" i="28"/>
  <c r="B4044" i="28"/>
  <c r="B4043" i="28"/>
  <c r="B4042" i="28"/>
  <c r="B4041" i="28"/>
  <c r="B4040" i="28"/>
  <c r="B4039" i="28"/>
  <c r="B4038" i="28"/>
  <c r="B4037" i="28"/>
  <c r="B4036" i="28"/>
  <c r="B4035" i="28"/>
  <c r="B4034" i="28"/>
  <c r="B4033" i="28"/>
  <c r="B4032" i="28"/>
  <c r="B4031" i="28"/>
  <c r="B4030" i="28"/>
  <c r="B4029" i="28"/>
  <c r="B4028" i="28"/>
  <c r="B4027" i="28"/>
  <c r="B4026" i="28"/>
  <c r="B4025" i="28"/>
  <c r="B4024" i="28"/>
  <c r="B4023" i="28"/>
  <c r="B4022" i="28"/>
  <c r="B4021" i="28"/>
  <c r="B4020" i="28"/>
  <c r="B4019" i="28"/>
  <c r="B4018" i="28"/>
  <c r="B4017" i="28"/>
  <c r="B4016" i="28"/>
  <c r="B4015" i="28"/>
  <c r="B4014" i="28"/>
  <c r="B4013" i="28"/>
  <c r="B4012" i="28"/>
  <c r="B4011" i="28"/>
  <c r="B4010" i="28"/>
  <c r="B4009" i="28"/>
  <c r="B4008" i="28"/>
  <c r="B4007" i="28"/>
  <c r="B4006" i="28"/>
  <c r="B4005" i="28"/>
  <c r="B4004" i="28"/>
  <c r="B4003" i="28"/>
  <c r="B4002" i="28"/>
  <c r="B4001" i="28"/>
  <c r="B4000" i="28"/>
  <c r="B3999" i="28"/>
  <c r="B3998" i="28"/>
  <c r="B3997" i="28"/>
  <c r="B3996" i="28"/>
  <c r="B3995" i="28"/>
  <c r="B3994" i="28"/>
  <c r="B3993" i="28"/>
  <c r="B3992" i="28"/>
  <c r="B3991" i="28"/>
  <c r="B3990" i="28"/>
  <c r="B3989" i="28"/>
  <c r="B3988" i="28"/>
  <c r="B3987" i="28"/>
  <c r="B3986" i="28"/>
  <c r="B3985" i="28"/>
  <c r="B3984" i="28"/>
  <c r="B3983" i="28"/>
  <c r="B3982" i="28"/>
  <c r="B3981" i="28"/>
  <c r="B3980" i="28"/>
  <c r="B3979" i="28"/>
  <c r="B3978" i="28"/>
  <c r="B3977" i="28"/>
  <c r="B3976" i="28"/>
  <c r="B3975" i="28"/>
  <c r="B3974" i="28"/>
  <c r="B3973" i="28"/>
  <c r="B3972" i="28"/>
  <c r="B3971" i="28"/>
  <c r="B3970" i="28"/>
  <c r="B3969" i="28"/>
  <c r="B3968" i="28"/>
  <c r="B3967" i="28"/>
  <c r="B3966" i="28"/>
  <c r="B3965" i="28"/>
  <c r="B3964" i="28"/>
  <c r="B3963" i="28"/>
  <c r="B3962" i="28"/>
  <c r="B3961" i="28"/>
  <c r="B3960" i="28"/>
  <c r="B3959" i="28"/>
  <c r="B3958" i="28"/>
  <c r="B3957" i="28"/>
  <c r="B3956" i="28"/>
  <c r="B3955" i="28"/>
  <c r="B3954" i="28"/>
  <c r="B3953" i="28"/>
  <c r="B3952" i="28"/>
  <c r="B3951" i="28"/>
  <c r="B3950" i="28"/>
  <c r="B3949" i="28"/>
  <c r="B3948" i="28"/>
  <c r="B3947" i="28"/>
  <c r="B3946" i="28"/>
  <c r="B3945" i="28"/>
  <c r="B3944" i="28"/>
  <c r="B3943" i="28"/>
  <c r="B3942" i="28"/>
  <c r="B3941" i="28"/>
  <c r="B3940" i="28"/>
  <c r="B3939" i="28"/>
  <c r="B3938" i="28"/>
  <c r="B3937" i="28"/>
  <c r="B3936" i="28"/>
  <c r="B3935" i="28"/>
  <c r="B3934" i="28"/>
  <c r="B3933" i="28"/>
  <c r="B3932" i="28"/>
  <c r="B3931" i="28"/>
  <c r="B3930" i="28"/>
  <c r="B3929" i="28"/>
  <c r="B3928" i="28"/>
  <c r="B3927" i="28"/>
  <c r="B3926" i="28"/>
  <c r="B3925" i="28"/>
  <c r="B3924" i="28"/>
  <c r="B3923" i="28"/>
  <c r="B3922" i="28"/>
  <c r="B3921" i="28"/>
  <c r="B3920" i="28"/>
  <c r="B3919" i="28"/>
  <c r="B3918" i="28"/>
  <c r="B3917" i="28"/>
  <c r="B3916" i="28"/>
  <c r="B3915" i="28"/>
  <c r="B3914" i="28"/>
  <c r="B3913" i="28"/>
  <c r="B3912" i="28"/>
  <c r="B3911" i="28"/>
  <c r="B3910" i="28"/>
  <c r="B3909" i="28"/>
  <c r="B3908" i="28"/>
  <c r="B3907" i="28"/>
  <c r="B3906" i="28"/>
  <c r="B3905" i="28"/>
  <c r="B3904" i="28"/>
  <c r="B3903" i="28"/>
  <c r="B3902" i="28"/>
  <c r="B3901" i="28"/>
  <c r="B3900" i="28"/>
  <c r="B3899" i="28"/>
  <c r="B3898" i="28"/>
  <c r="B3897" i="28"/>
  <c r="B3896" i="28"/>
  <c r="B3895" i="28"/>
  <c r="B3894" i="28"/>
  <c r="B3893" i="28"/>
  <c r="B3892" i="28"/>
  <c r="B3891" i="28"/>
  <c r="B3890" i="28"/>
  <c r="B3889" i="28"/>
  <c r="B3888" i="28"/>
  <c r="B3887" i="28"/>
  <c r="B3886" i="28"/>
  <c r="B3885" i="28"/>
  <c r="B3884" i="28"/>
  <c r="B3883" i="28"/>
  <c r="B3882" i="28"/>
  <c r="B3881" i="28"/>
  <c r="B3880" i="28"/>
  <c r="B3879" i="28"/>
  <c r="B3878" i="28"/>
  <c r="B3877" i="28"/>
  <c r="B3876" i="28"/>
  <c r="B3875" i="28"/>
  <c r="B3874" i="28"/>
  <c r="B3873" i="28"/>
  <c r="B3872" i="28"/>
  <c r="B3871" i="28"/>
  <c r="B3870" i="28"/>
  <c r="B3869" i="28"/>
  <c r="B3868" i="28"/>
  <c r="B3867" i="28"/>
  <c r="B3866" i="28"/>
  <c r="B3865" i="28"/>
  <c r="B3864" i="28"/>
  <c r="B3863" i="28"/>
  <c r="B3862" i="28"/>
  <c r="B3861" i="28"/>
  <c r="B3860" i="28"/>
  <c r="B3859" i="28"/>
  <c r="B3858" i="28"/>
  <c r="B3857" i="28"/>
  <c r="B3856" i="28"/>
  <c r="B3855" i="28"/>
  <c r="B3854" i="28"/>
  <c r="B3853" i="28"/>
  <c r="B3852" i="28"/>
  <c r="B3851" i="28"/>
  <c r="B3850" i="28"/>
  <c r="B3849" i="28"/>
  <c r="B3848" i="28"/>
  <c r="B3847" i="28"/>
  <c r="B3846" i="28"/>
  <c r="B3845" i="28"/>
  <c r="B3844" i="28"/>
  <c r="B3843" i="28"/>
  <c r="B3842" i="28"/>
  <c r="B3841" i="28"/>
  <c r="B3840" i="28"/>
  <c r="B3839" i="28"/>
  <c r="B3838" i="28"/>
  <c r="B3837" i="28"/>
  <c r="B3836" i="28"/>
  <c r="B3835" i="28"/>
  <c r="B3834" i="28"/>
  <c r="B3833" i="28"/>
  <c r="B3832" i="28"/>
  <c r="B3831" i="28"/>
  <c r="B3830" i="28"/>
  <c r="B3829" i="28"/>
  <c r="B3828" i="28"/>
  <c r="B3827" i="28"/>
  <c r="B3826" i="28"/>
  <c r="B3825" i="28"/>
  <c r="B3824" i="28"/>
  <c r="B3823" i="28"/>
  <c r="B3822" i="28"/>
  <c r="B3821" i="28"/>
  <c r="B3820" i="28"/>
  <c r="B3819" i="28"/>
  <c r="B3818" i="28"/>
  <c r="B3817" i="28"/>
  <c r="B3816" i="28"/>
  <c r="B3815" i="28"/>
  <c r="B3814" i="28"/>
  <c r="B3813" i="28"/>
  <c r="B3812" i="28"/>
  <c r="B3811" i="28"/>
  <c r="B3810" i="28"/>
  <c r="B3809" i="28"/>
  <c r="B3808" i="28"/>
  <c r="B3807" i="28"/>
  <c r="B3806" i="28"/>
  <c r="B3805" i="28"/>
  <c r="B3804" i="28"/>
  <c r="B3803" i="28"/>
  <c r="B3802" i="28"/>
  <c r="B3801" i="28"/>
  <c r="B3800" i="28"/>
  <c r="B3799" i="28"/>
  <c r="B3798" i="28"/>
  <c r="B3797" i="28"/>
  <c r="B3796" i="28"/>
  <c r="B3795" i="28"/>
  <c r="B3794" i="28"/>
  <c r="B3793" i="28"/>
  <c r="B3792" i="28"/>
  <c r="B3791" i="28"/>
  <c r="B3790" i="28"/>
  <c r="B3789" i="28"/>
  <c r="B3788" i="28"/>
  <c r="B3787" i="28"/>
  <c r="B3786" i="28"/>
  <c r="B3785" i="28"/>
  <c r="B3784" i="28"/>
  <c r="B3783" i="28"/>
  <c r="B3782" i="28"/>
  <c r="B3781" i="28"/>
  <c r="B3780" i="28"/>
  <c r="B3779" i="28"/>
  <c r="B3778" i="28"/>
  <c r="B3777" i="28"/>
  <c r="B3776" i="28"/>
  <c r="B3775" i="28"/>
  <c r="B3774" i="28"/>
  <c r="B3773" i="28"/>
  <c r="B3772" i="28"/>
  <c r="B3771" i="28"/>
  <c r="B3770" i="28"/>
  <c r="B3769" i="28"/>
  <c r="B3768" i="28"/>
  <c r="B3767" i="28"/>
  <c r="B3766" i="28"/>
  <c r="B3765" i="28"/>
  <c r="B3764" i="28"/>
  <c r="B3763" i="28"/>
  <c r="B3762" i="28"/>
  <c r="B3761" i="28"/>
  <c r="B3760" i="28"/>
  <c r="B3759" i="28"/>
  <c r="B3758" i="28"/>
  <c r="B3757" i="28"/>
  <c r="B3756" i="28"/>
  <c r="B3755" i="28"/>
  <c r="B3754" i="28"/>
  <c r="B3753" i="28"/>
  <c r="B3752" i="28"/>
  <c r="B3751" i="28"/>
  <c r="B3750" i="28"/>
  <c r="B3749" i="28"/>
  <c r="B3748" i="28"/>
  <c r="B3747" i="28"/>
  <c r="B3746" i="28"/>
  <c r="B3745" i="28"/>
  <c r="B3744" i="28"/>
  <c r="B3743" i="28"/>
  <c r="B3742" i="28"/>
  <c r="B3741" i="28"/>
  <c r="B3740" i="28"/>
  <c r="B3739" i="28"/>
  <c r="B3738" i="28"/>
  <c r="B3737" i="28"/>
  <c r="B3736" i="28"/>
  <c r="B3735" i="28"/>
  <c r="B3734" i="28"/>
  <c r="B3733" i="28"/>
  <c r="B3732" i="28"/>
  <c r="B3731" i="28"/>
  <c r="B3730" i="28"/>
  <c r="B3729" i="28"/>
  <c r="B3728" i="28"/>
  <c r="B3727" i="28"/>
  <c r="B3726" i="28"/>
  <c r="B3725" i="28"/>
  <c r="B3724" i="28"/>
  <c r="B3723" i="28"/>
  <c r="B3722" i="28"/>
  <c r="B3721" i="28"/>
  <c r="B3720" i="28"/>
  <c r="B3719" i="28"/>
  <c r="B3718" i="28"/>
  <c r="B3717" i="28"/>
  <c r="B3716" i="28"/>
  <c r="B3715" i="28"/>
  <c r="B3714" i="28"/>
  <c r="B3713" i="28"/>
  <c r="B3712" i="28"/>
  <c r="B3711" i="28"/>
  <c r="B3710" i="28"/>
  <c r="B3709" i="28"/>
  <c r="B3708" i="28"/>
  <c r="B3707" i="28"/>
  <c r="B3706" i="28"/>
  <c r="B3705" i="28"/>
  <c r="B3704" i="28"/>
  <c r="B3703" i="28"/>
  <c r="B3702" i="28"/>
  <c r="B3701" i="28"/>
  <c r="B3700" i="28"/>
  <c r="B3699" i="28"/>
  <c r="B3698" i="28"/>
  <c r="B3697" i="28"/>
  <c r="B3696" i="28"/>
  <c r="B3695" i="28"/>
  <c r="B3694" i="28"/>
  <c r="B3693" i="28"/>
  <c r="B3692" i="28"/>
  <c r="B3691" i="28"/>
  <c r="B3690" i="28"/>
  <c r="B3689" i="28"/>
  <c r="B3688" i="28"/>
  <c r="B3687" i="28"/>
  <c r="B3686" i="28"/>
  <c r="B3685" i="28"/>
  <c r="B3684" i="28"/>
  <c r="B3683" i="28"/>
  <c r="B3682" i="28"/>
  <c r="B3681" i="28"/>
  <c r="B3680" i="28"/>
  <c r="B3679" i="28"/>
  <c r="B3678" i="28"/>
  <c r="B3677" i="28"/>
  <c r="B3676" i="28"/>
  <c r="B3675" i="28"/>
  <c r="B3674" i="28"/>
  <c r="B3673" i="28"/>
  <c r="B3672" i="28"/>
  <c r="B3671" i="28"/>
  <c r="B3670" i="28"/>
  <c r="B3669" i="28"/>
  <c r="B3668" i="28"/>
  <c r="B3667" i="28"/>
  <c r="B3666" i="28"/>
  <c r="B3665" i="28"/>
  <c r="B3664" i="28"/>
  <c r="B3663" i="28"/>
  <c r="B3662" i="28"/>
  <c r="B3661" i="28"/>
  <c r="B3660" i="28"/>
  <c r="B3659" i="28"/>
  <c r="B3658" i="28"/>
  <c r="B3657" i="28"/>
  <c r="B3656" i="28"/>
  <c r="B3655" i="28"/>
  <c r="B3654" i="28"/>
  <c r="B3653" i="28"/>
  <c r="B3652" i="28"/>
  <c r="B3651" i="28"/>
  <c r="B3650" i="28"/>
  <c r="B3649" i="28"/>
  <c r="B3648" i="28"/>
  <c r="B3647" i="28"/>
  <c r="B3646" i="28"/>
  <c r="B3645" i="28"/>
  <c r="B3644" i="28"/>
  <c r="B3643" i="28"/>
  <c r="B3642" i="28"/>
  <c r="B3641" i="28"/>
  <c r="B3640" i="28"/>
  <c r="B3639" i="28"/>
  <c r="B3638" i="28"/>
  <c r="B3637" i="28"/>
  <c r="B3636" i="28"/>
  <c r="B3635" i="28"/>
  <c r="B3634" i="28"/>
  <c r="B3633" i="28"/>
  <c r="B3632" i="28"/>
  <c r="B3631" i="28"/>
  <c r="B3630" i="28"/>
  <c r="B3629" i="28"/>
  <c r="B3628" i="28"/>
  <c r="B3627" i="28"/>
  <c r="B3626" i="28"/>
  <c r="B3625" i="28"/>
  <c r="B3624" i="28"/>
  <c r="B3623" i="28"/>
  <c r="B3622" i="28"/>
  <c r="B3621" i="28"/>
  <c r="B3620" i="28"/>
  <c r="B3619" i="28"/>
  <c r="B3618" i="28"/>
  <c r="B3617" i="28"/>
  <c r="B3616" i="28"/>
  <c r="B3615" i="28"/>
  <c r="B3614" i="28"/>
  <c r="B3613" i="28"/>
  <c r="B3612" i="28"/>
  <c r="B3611" i="28"/>
  <c r="B3610" i="28"/>
  <c r="B3609" i="28"/>
  <c r="B3608" i="28"/>
  <c r="B3607" i="28"/>
  <c r="B3606" i="28"/>
  <c r="B3605" i="28"/>
  <c r="B3604" i="28"/>
  <c r="B3603" i="28"/>
  <c r="B3602" i="28"/>
  <c r="B3601" i="28"/>
  <c r="B3600" i="28"/>
  <c r="B3599" i="28"/>
  <c r="B3598" i="28"/>
  <c r="B3597" i="28"/>
  <c r="B3596" i="28"/>
  <c r="B3595" i="28"/>
  <c r="B3594" i="28"/>
  <c r="B3593" i="28"/>
  <c r="B3592" i="28"/>
  <c r="B3591" i="28"/>
  <c r="B3590" i="28"/>
  <c r="B3589" i="28"/>
  <c r="B3588" i="28"/>
  <c r="B3587" i="28"/>
  <c r="B3586" i="28"/>
  <c r="B3585" i="28"/>
  <c r="B3584" i="28"/>
  <c r="B3583" i="28"/>
  <c r="B3582" i="28"/>
  <c r="B3581" i="28"/>
  <c r="B3580" i="28"/>
  <c r="B3579" i="28"/>
  <c r="B3578" i="28"/>
  <c r="B3577" i="28"/>
  <c r="B3576" i="28"/>
  <c r="B3575" i="28"/>
  <c r="B3574" i="28"/>
  <c r="B3573" i="28"/>
  <c r="B3572" i="28"/>
  <c r="B3571" i="28"/>
  <c r="B3570" i="28"/>
  <c r="B3569" i="28"/>
  <c r="B3568" i="28"/>
  <c r="B3567" i="28"/>
  <c r="B3566" i="28"/>
  <c r="B3565" i="28"/>
  <c r="B3564" i="28"/>
  <c r="B3563" i="28"/>
  <c r="B3562" i="28"/>
  <c r="B3561" i="28"/>
  <c r="B3560" i="28"/>
  <c r="B3559" i="28"/>
  <c r="B3558" i="28"/>
  <c r="B3557" i="28"/>
  <c r="B3556" i="28"/>
  <c r="B3555" i="28"/>
  <c r="B3554" i="28"/>
  <c r="B3553" i="28"/>
  <c r="B3552" i="28"/>
  <c r="B3551" i="28"/>
  <c r="B3550" i="28"/>
  <c r="B3549" i="28"/>
  <c r="B3548" i="28"/>
  <c r="B3547" i="28"/>
  <c r="B3546" i="28"/>
  <c r="B3545" i="28"/>
  <c r="B3544" i="28"/>
  <c r="B3543" i="28"/>
  <c r="B3542" i="28"/>
  <c r="B3541" i="28"/>
  <c r="B3540" i="28"/>
  <c r="B3539" i="28"/>
  <c r="B3538" i="28"/>
  <c r="B3537" i="28"/>
  <c r="B3536" i="28"/>
  <c r="B3535" i="28"/>
  <c r="B3534" i="28"/>
  <c r="B3533" i="28"/>
  <c r="B3532" i="28"/>
  <c r="B3531" i="28"/>
  <c r="B3530" i="28"/>
  <c r="B3529" i="28"/>
  <c r="B3528" i="28"/>
  <c r="B3527" i="28"/>
  <c r="B3526" i="28"/>
  <c r="B3525" i="28"/>
  <c r="B3524" i="28"/>
  <c r="B3523" i="28"/>
  <c r="B3522" i="28"/>
  <c r="B3521" i="28"/>
  <c r="B3520" i="28"/>
  <c r="B3519" i="28"/>
  <c r="B3518" i="28"/>
  <c r="B3517" i="28"/>
  <c r="B3516" i="28"/>
  <c r="B3515" i="28"/>
  <c r="B3514" i="28"/>
  <c r="B3513" i="28"/>
  <c r="B3512" i="28"/>
  <c r="B3511" i="28"/>
  <c r="B3510" i="28"/>
  <c r="B3509" i="28"/>
  <c r="B3508" i="28"/>
  <c r="B3507" i="28"/>
  <c r="B3506" i="28"/>
  <c r="B3505" i="28"/>
  <c r="B3504" i="28"/>
  <c r="B3503" i="28"/>
  <c r="B3502" i="28"/>
  <c r="B3501" i="28"/>
  <c r="B3500" i="28"/>
  <c r="B3499" i="28"/>
  <c r="B3498" i="28"/>
  <c r="B3497" i="28"/>
  <c r="B3496" i="28"/>
  <c r="B3495" i="28"/>
  <c r="B3494" i="28"/>
  <c r="B3493" i="28"/>
  <c r="B3492" i="28"/>
  <c r="B3491" i="28"/>
  <c r="B3490" i="28"/>
  <c r="B3489" i="28"/>
  <c r="B3488" i="28"/>
  <c r="B3487" i="28"/>
  <c r="B3486" i="28"/>
  <c r="B3485" i="28"/>
  <c r="B3484" i="28"/>
  <c r="B3483" i="28"/>
  <c r="B3482" i="28"/>
  <c r="B3481" i="28"/>
  <c r="B3480" i="28"/>
  <c r="B3479" i="28"/>
  <c r="B3478" i="28"/>
  <c r="B3477" i="28"/>
  <c r="B3476" i="28"/>
  <c r="B3475" i="28"/>
  <c r="B3474" i="28"/>
  <c r="B3473" i="28"/>
  <c r="B3472" i="28"/>
  <c r="B3471" i="28"/>
  <c r="B3470" i="28"/>
  <c r="B3469" i="28"/>
  <c r="B3468" i="28"/>
  <c r="B3467" i="28"/>
  <c r="B3466" i="28"/>
  <c r="B3465" i="28"/>
  <c r="B3464" i="28"/>
  <c r="B3463" i="28"/>
  <c r="B3462" i="28"/>
  <c r="B3461" i="28"/>
  <c r="B3460" i="28"/>
  <c r="B3459" i="28"/>
  <c r="B3458" i="28"/>
  <c r="B3457" i="28"/>
  <c r="B3456" i="28"/>
  <c r="B3455" i="28"/>
  <c r="B3454" i="28"/>
  <c r="B3453" i="28"/>
  <c r="B3452" i="28"/>
  <c r="B3451" i="28"/>
  <c r="B3450" i="28"/>
  <c r="B3449" i="28"/>
  <c r="B3448" i="28"/>
  <c r="B3447" i="28"/>
  <c r="B3446" i="28"/>
  <c r="B3445" i="28"/>
  <c r="B3444" i="28"/>
  <c r="B3443" i="28"/>
  <c r="B3442" i="28"/>
  <c r="B3441" i="28"/>
  <c r="B3440" i="28"/>
  <c r="B3439" i="28"/>
  <c r="B3438" i="28"/>
  <c r="B3437" i="28"/>
  <c r="B3436" i="28"/>
  <c r="B3435" i="28"/>
  <c r="B3434" i="28"/>
  <c r="B3433" i="28"/>
  <c r="B3432" i="28"/>
  <c r="B3431" i="28"/>
  <c r="B3430" i="28"/>
  <c r="B3429" i="28"/>
  <c r="B3428" i="28"/>
  <c r="B3427" i="28"/>
  <c r="B3426" i="28"/>
  <c r="B3425" i="28"/>
  <c r="B3424" i="28"/>
  <c r="B3423" i="28"/>
  <c r="B3422" i="28"/>
  <c r="B3421" i="28"/>
  <c r="B3420" i="28"/>
  <c r="B3419" i="28"/>
  <c r="B3418" i="28"/>
  <c r="B3417" i="28"/>
  <c r="B3416" i="28"/>
  <c r="B3415" i="28"/>
  <c r="B3414" i="28"/>
  <c r="B3413" i="28"/>
  <c r="B3412" i="28"/>
  <c r="B3411" i="28"/>
  <c r="B3410" i="28"/>
  <c r="B3409" i="28"/>
  <c r="B3408" i="28"/>
  <c r="B3407" i="28"/>
  <c r="B3406" i="28"/>
  <c r="B3405" i="28"/>
  <c r="B3404" i="28"/>
  <c r="B3403" i="28"/>
  <c r="B3402" i="28"/>
  <c r="B3401" i="28"/>
  <c r="B3400" i="28"/>
  <c r="B3399" i="28"/>
  <c r="B3398" i="28"/>
  <c r="B3397" i="28"/>
  <c r="B3396" i="28"/>
  <c r="B3395" i="28"/>
  <c r="B3394" i="28"/>
  <c r="B3393" i="28"/>
  <c r="B3392" i="28"/>
  <c r="B3391" i="28"/>
  <c r="B3390" i="28"/>
  <c r="B3389" i="28"/>
  <c r="B3388" i="28"/>
  <c r="B3387" i="28"/>
  <c r="B3386" i="28"/>
  <c r="B3385" i="28"/>
  <c r="B3384" i="28"/>
  <c r="B3383" i="28"/>
  <c r="B3382" i="28"/>
  <c r="B3381" i="28"/>
  <c r="B3380" i="28"/>
  <c r="B3379" i="28"/>
  <c r="B3378" i="28"/>
  <c r="B3377" i="28"/>
  <c r="B3376" i="28"/>
  <c r="B3375" i="28"/>
  <c r="B3374" i="28"/>
  <c r="B3373" i="28"/>
  <c r="B3372" i="28"/>
  <c r="B3371" i="28"/>
  <c r="B3370" i="28"/>
  <c r="B3369" i="28"/>
  <c r="B3368" i="28"/>
  <c r="B3367" i="28"/>
  <c r="B3366" i="28"/>
  <c r="B3365" i="28"/>
  <c r="B3364" i="28"/>
  <c r="B3363" i="28"/>
  <c r="B3362" i="28"/>
  <c r="B3361" i="28"/>
  <c r="B3360" i="28"/>
  <c r="B3359" i="28"/>
  <c r="B3358" i="28"/>
  <c r="B3357" i="28"/>
  <c r="B3356" i="28"/>
  <c r="B3355" i="28"/>
  <c r="B3354" i="28"/>
  <c r="B3353" i="28"/>
  <c r="B3352" i="28"/>
  <c r="B3351" i="28"/>
  <c r="B3350" i="28"/>
  <c r="B3349" i="28"/>
  <c r="B3348" i="28"/>
  <c r="B3347" i="28"/>
  <c r="B3346" i="28"/>
  <c r="B3345" i="28"/>
  <c r="B3344" i="28"/>
  <c r="B3343" i="28"/>
  <c r="B3342" i="28"/>
  <c r="B3341" i="28"/>
  <c r="B3340" i="28"/>
  <c r="B3339" i="28"/>
  <c r="B3338" i="28"/>
  <c r="B3337" i="28"/>
  <c r="B3336" i="28"/>
  <c r="B3335" i="28"/>
  <c r="B3334" i="28"/>
  <c r="B3333" i="28"/>
  <c r="B3332" i="28"/>
  <c r="B3331" i="28"/>
  <c r="B3330" i="28"/>
  <c r="B3329" i="28"/>
  <c r="B3328" i="28"/>
  <c r="B3327" i="28"/>
  <c r="B3326" i="28"/>
  <c r="B3325" i="28"/>
  <c r="B3324" i="28"/>
  <c r="B3323" i="28"/>
  <c r="B3322" i="28"/>
  <c r="B3321" i="28"/>
  <c r="B3320" i="28"/>
  <c r="B3319" i="28"/>
  <c r="B3318" i="28"/>
  <c r="B3317" i="28"/>
  <c r="B3316" i="28"/>
  <c r="B3315" i="28"/>
  <c r="B3314" i="28"/>
  <c r="B3313" i="28"/>
  <c r="B3312" i="28"/>
  <c r="B3311" i="28"/>
  <c r="B3310" i="28"/>
  <c r="B3309" i="28"/>
  <c r="B3308" i="28"/>
  <c r="B3307" i="28"/>
  <c r="B3306" i="28"/>
  <c r="B3305" i="28"/>
  <c r="B3304" i="28"/>
  <c r="B3303" i="28"/>
  <c r="B3302" i="28"/>
  <c r="B3301" i="28"/>
  <c r="B3300" i="28"/>
  <c r="B3299" i="28"/>
  <c r="B3298" i="28"/>
  <c r="B3297" i="28"/>
  <c r="B3296" i="28"/>
  <c r="B3295" i="28"/>
  <c r="B3294" i="28"/>
  <c r="B3293" i="28"/>
  <c r="B3292" i="28"/>
  <c r="B3291" i="28"/>
  <c r="B3290" i="28"/>
  <c r="B3289" i="28"/>
  <c r="B3288" i="28"/>
  <c r="B3287" i="28"/>
  <c r="B3286" i="28"/>
  <c r="B3285" i="28"/>
  <c r="B3284" i="28"/>
  <c r="B3283" i="28"/>
  <c r="B3282" i="28"/>
  <c r="B3281" i="28"/>
  <c r="B3280" i="28"/>
  <c r="B3279" i="28"/>
  <c r="B3278" i="28"/>
  <c r="B3277" i="28"/>
  <c r="B3276" i="28"/>
  <c r="B3275" i="28"/>
  <c r="B3274" i="28"/>
  <c r="B3273" i="28"/>
  <c r="B3272" i="28"/>
  <c r="B3271" i="28"/>
  <c r="B3270" i="28"/>
  <c r="B3269" i="28"/>
  <c r="B3268" i="28"/>
  <c r="B3267" i="28"/>
  <c r="B3266" i="28"/>
  <c r="B3265" i="28"/>
  <c r="B3264" i="28"/>
  <c r="B3263" i="28"/>
  <c r="B3262" i="28"/>
  <c r="B3261" i="28"/>
  <c r="B3260" i="28"/>
  <c r="B3259" i="28"/>
  <c r="B3258" i="28"/>
  <c r="B3257" i="28"/>
  <c r="B3256" i="28"/>
  <c r="B3255" i="28"/>
  <c r="B3254" i="28"/>
  <c r="B3253" i="28"/>
  <c r="B3252" i="28"/>
  <c r="B3251" i="28"/>
  <c r="B3250" i="28"/>
  <c r="B3249" i="28"/>
  <c r="B3248" i="28"/>
  <c r="B3247" i="28"/>
  <c r="B3246" i="28"/>
  <c r="B3245" i="28"/>
  <c r="B3244" i="28"/>
  <c r="B3243" i="28"/>
  <c r="B3242" i="28"/>
  <c r="B3241" i="28"/>
  <c r="B3240" i="28"/>
  <c r="B3239" i="28"/>
  <c r="B3238" i="28"/>
  <c r="B3237" i="28"/>
  <c r="B3236" i="28"/>
  <c r="B3235" i="28"/>
  <c r="B3234" i="28"/>
  <c r="B3233" i="28"/>
  <c r="B3232" i="28"/>
  <c r="B3231" i="28"/>
  <c r="B3230" i="28"/>
  <c r="B3229" i="28"/>
  <c r="B3228" i="28"/>
  <c r="B3227" i="28"/>
  <c r="B3226" i="28"/>
  <c r="B3225" i="28"/>
  <c r="B3224" i="28"/>
  <c r="B3223" i="28"/>
  <c r="B3222" i="28"/>
  <c r="B3221" i="28"/>
  <c r="B3220" i="28"/>
  <c r="B3219" i="28"/>
  <c r="B3218" i="28"/>
  <c r="B3217" i="28"/>
  <c r="B3216" i="28"/>
  <c r="B3215" i="28"/>
  <c r="B3214" i="28"/>
  <c r="B3213" i="28"/>
  <c r="B3212" i="28"/>
  <c r="B3211" i="28"/>
  <c r="B3210" i="28"/>
  <c r="B3209" i="28"/>
  <c r="B3208" i="28"/>
  <c r="B3207" i="28"/>
  <c r="B3206" i="28"/>
  <c r="B3205" i="28"/>
  <c r="B3204" i="28"/>
  <c r="B3203" i="28"/>
  <c r="B3202" i="28"/>
  <c r="B3201" i="28"/>
  <c r="B3200" i="28"/>
  <c r="B3199" i="28"/>
  <c r="B3198" i="28"/>
  <c r="B3197" i="28"/>
  <c r="B3196" i="28"/>
  <c r="B3195" i="28"/>
  <c r="B3194" i="28"/>
  <c r="B3193" i="28"/>
  <c r="B3192" i="28"/>
  <c r="B3191" i="28"/>
  <c r="B3190" i="28"/>
  <c r="B3189" i="28"/>
  <c r="B3188" i="28"/>
  <c r="B3187" i="28"/>
  <c r="B3186" i="28"/>
  <c r="B3185" i="28"/>
  <c r="B3184" i="28"/>
  <c r="B3183" i="28"/>
  <c r="B3182" i="28"/>
  <c r="B3181" i="28"/>
  <c r="B3180" i="28"/>
  <c r="B3179" i="28"/>
  <c r="B3178" i="28"/>
  <c r="B3177" i="28"/>
  <c r="B3176" i="28"/>
  <c r="B3175" i="28"/>
  <c r="B3174" i="28"/>
  <c r="B3173" i="28"/>
  <c r="B3172" i="28"/>
  <c r="B3171" i="28"/>
  <c r="B3170" i="28"/>
  <c r="B3169" i="28"/>
  <c r="B3168" i="28"/>
  <c r="B3167" i="28"/>
  <c r="B3166" i="28"/>
  <c r="B3165" i="28"/>
  <c r="B3164" i="28"/>
  <c r="B3163" i="28"/>
  <c r="B3162" i="28"/>
  <c r="B3161" i="28"/>
  <c r="B3160" i="28"/>
  <c r="B3159" i="28"/>
  <c r="B3158" i="28"/>
  <c r="B3157" i="28"/>
  <c r="B3156" i="28"/>
  <c r="B3155" i="28"/>
  <c r="B3154" i="28"/>
  <c r="B3153" i="28"/>
  <c r="B3152" i="28"/>
  <c r="B3151" i="28"/>
  <c r="B3150" i="28"/>
  <c r="B3149" i="28"/>
  <c r="B3148" i="28"/>
  <c r="B3147" i="28"/>
  <c r="B3146" i="28"/>
  <c r="B3145" i="28"/>
  <c r="B3144" i="28"/>
  <c r="B3143" i="28"/>
  <c r="B3142" i="28"/>
  <c r="B3141" i="28"/>
  <c r="B3140" i="28"/>
  <c r="B3139" i="28"/>
  <c r="B3138" i="28"/>
  <c r="B3137" i="28"/>
  <c r="B3136" i="28"/>
  <c r="B3135" i="28"/>
  <c r="B3134" i="28"/>
  <c r="B3133" i="28"/>
  <c r="B3132" i="28"/>
  <c r="B3131" i="28"/>
  <c r="B3130" i="28"/>
  <c r="B3129" i="28"/>
  <c r="B3128" i="28"/>
  <c r="B3127" i="28"/>
  <c r="B3126" i="28"/>
  <c r="B3125" i="28"/>
  <c r="B3124" i="28"/>
  <c r="B3123" i="28"/>
  <c r="B3122" i="28"/>
  <c r="B3121" i="28"/>
  <c r="B3120" i="28"/>
  <c r="B3119" i="28"/>
  <c r="B3118" i="28"/>
  <c r="B3117" i="28"/>
  <c r="B3116" i="28"/>
  <c r="B3115" i="28"/>
  <c r="B3114" i="28"/>
  <c r="B3113" i="28"/>
  <c r="B3112" i="28"/>
  <c r="B3111" i="28"/>
  <c r="B3110" i="28"/>
  <c r="B3109" i="28"/>
  <c r="B3108" i="28"/>
  <c r="B3107" i="28"/>
  <c r="B3106" i="28"/>
  <c r="B3105" i="28"/>
  <c r="B3104" i="28"/>
  <c r="B3103" i="28"/>
  <c r="B3102" i="28"/>
  <c r="B3101" i="28"/>
  <c r="B3100" i="28"/>
  <c r="B3099" i="28"/>
  <c r="B3098" i="28"/>
  <c r="B3097" i="28"/>
  <c r="B3096" i="28"/>
  <c r="B3095" i="28"/>
  <c r="B3094" i="28"/>
  <c r="B3093" i="28"/>
  <c r="B3092" i="28"/>
  <c r="B3091" i="28"/>
  <c r="B3090" i="28"/>
  <c r="B3089" i="28"/>
  <c r="B3088" i="28"/>
  <c r="B3087" i="28"/>
  <c r="B3086" i="28"/>
  <c r="B3085" i="28"/>
  <c r="B3084" i="28"/>
  <c r="B3083" i="28"/>
  <c r="B3082" i="28"/>
  <c r="B3081" i="28"/>
  <c r="B3080" i="28"/>
  <c r="B3079" i="28"/>
  <c r="B3078" i="28"/>
  <c r="B3077" i="28"/>
  <c r="B3076" i="28"/>
  <c r="B3075" i="28"/>
  <c r="B3074" i="28"/>
  <c r="B3073" i="28"/>
  <c r="B3072" i="28"/>
  <c r="B3071" i="28"/>
  <c r="B3070" i="28"/>
  <c r="B3069" i="28"/>
  <c r="B3068" i="28"/>
  <c r="B3067" i="28"/>
  <c r="B3066" i="28"/>
  <c r="B3065" i="28"/>
  <c r="B3064" i="28"/>
  <c r="B3063" i="28"/>
  <c r="B3062" i="28"/>
  <c r="B3061" i="28"/>
  <c r="B3060" i="28"/>
  <c r="B3059" i="28"/>
  <c r="B3058" i="28"/>
  <c r="B3057" i="28"/>
  <c r="B3056" i="28"/>
  <c r="B3055" i="28"/>
  <c r="B3054" i="28"/>
  <c r="B3053" i="28"/>
  <c r="B3052" i="28"/>
  <c r="B3051" i="28"/>
  <c r="B3050" i="28"/>
  <c r="B3049" i="28"/>
  <c r="B3048" i="28"/>
  <c r="B3047" i="28"/>
  <c r="B3046" i="28"/>
  <c r="B3045" i="28"/>
  <c r="B3044" i="28"/>
  <c r="B3043" i="28"/>
  <c r="B3042" i="28"/>
  <c r="B3041" i="28"/>
  <c r="B3040" i="28"/>
  <c r="B3039" i="28"/>
  <c r="B3038" i="28"/>
  <c r="B3037" i="28"/>
  <c r="B3036" i="28"/>
  <c r="B3035" i="28"/>
  <c r="B3034" i="28"/>
  <c r="B3033" i="28"/>
  <c r="B3032" i="28"/>
  <c r="B3031" i="28"/>
  <c r="B3030" i="28"/>
  <c r="B3029" i="28"/>
  <c r="B3028" i="28"/>
  <c r="B3027" i="28"/>
  <c r="B3026" i="28"/>
  <c r="B3025" i="28"/>
  <c r="B3024" i="28"/>
  <c r="B3023" i="28"/>
  <c r="B3022" i="28"/>
  <c r="B3021" i="28"/>
  <c r="B3020" i="28"/>
  <c r="B3019" i="28"/>
  <c r="B3018" i="28"/>
  <c r="B3017" i="28"/>
  <c r="B3016" i="28"/>
  <c r="B3015" i="28"/>
  <c r="B3014" i="28"/>
  <c r="B3013" i="28"/>
  <c r="B3012" i="28"/>
  <c r="B3011" i="28"/>
  <c r="B3010" i="28"/>
  <c r="B3009" i="28"/>
  <c r="B3008" i="28"/>
  <c r="B3007" i="28"/>
  <c r="B3006" i="28"/>
  <c r="B3005" i="28"/>
  <c r="B3004" i="28"/>
  <c r="B3003" i="28"/>
  <c r="B3002" i="28"/>
  <c r="B3001" i="28"/>
  <c r="B3000" i="28"/>
  <c r="B2999" i="28"/>
  <c r="B2998" i="28"/>
  <c r="B2997" i="28"/>
  <c r="B2996" i="28"/>
  <c r="B2995" i="28"/>
  <c r="B2994" i="28"/>
  <c r="B2993" i="28"/>
  <c r="B2992" i="28"/>
  <c r="B2991" i="28"/>
  <c r="B2990" i="28"/>
  <c r="B2989" i="28"/>
  <c r="B2988" i="28"/>
  <c r="B2987" i="28"/>
  <c r="B2986" i="28"/>
  <c r="B2985" i="28"/>
  <c r="B2984" i="28"/>
  <c r="B2983" i="28"/>
  <c r="B2982" i="28"/>
  <c r="B2981" i="28"/>
  <c r="B2980" i="28"/>
  <c r="B2979" i="28"/>
  <c r="B2978" i="28"/>
  <c r="B2977" i="28"/>
  <c r="B2976" i="28"/>
  <c r="B2975" i="28"/>
  <c r="B2974" i="28"/>
  <c r="B2973" i="28"/>
  <c r="B2972" i="28"/>
  <c r="B2971" i="28"/>
  <c r="B2970" i="28"/>
  <c r="B2969" i="28"/>
  <c r="B2968" i="28"/>
  <c r="B2967" i="28"/>
  <c r="B2966" i="28"/>
  <c r="B2965" i="28"/>
  <c r="B2964" i="28"/>
  <c r="B2963" i="28"/>
  <c r="B2962" i="28"/>
  <c r="B2961" i="28"/>
  <c r="B2960" i="28"/>
  <c r="B2959" i="28"/>
  <c r="B2958" i="28"/>
  <c r="B2957" i="28"/>
  <c r="B2956" i="28"/>
  <c r="B2955" i="28"/>
  <c r="B2954" i="28"/>
  <c r="B2953" i="28"/>
  <c r="B2952" i="28"/>
  <c r="B2951" i="28"/>
  <c r="B2950" i="28"/>
  <c r="B2949" i="28"/>
  <c r="B2948" i="28"/>
  <c r="B2947" i="28"/>
  <c r="B2946" i="28"/>
  <c r="B2945" i="28"/>
  <c r="B2944" i="28"/>
  <c r="B2943" i="28"/>
  <c r="B2942" i="28"/>
  <c r="B2941" i="28"/>
  <c r="B2940" i="28"/>
  <c r="B2939" i="28"/>
  <c r="B2938" i="28"/>
  <c r="B2937" i="28"/>
  <c r="B2936" i="28"/>
  <c r="B2935" i="28"/>
  <c r="B2934" i="28"/>
  <c r="B2933" i="28"/>
  <c r="B2932" i="28"/>
  <c r="B2931" i="28"/>
  <c r="B2930" i="28"/>
  <c r="B2929" i="28"/>
  <c r="B2928" i="28"/>
  <c r="B2927" i="28"/>
  <c r="B2926" i="28"/>
  <c r="B2925" i="28"/>
  <c r="B2924" i="28"/>
  <c r="B2923" i="28"/>
  <c r="B2922" i="28"/>
  <c r="B2921" i="28"/>
  <c r="B2920" i="28"/>
  <c r="B2919" i="28"/>
  <c r="B2918" i="28"/>
  <c r="B2917" i="28"/>
  <c r="B2916" i="28"/>
  <c r="B2915" i="28"/>
  <c r="B2914" i="28"/>
  <c r="B2913" i="28"/>
  <c r="B2912" i="28"/>
  <c r="B2911" i="28"/>
  <c r="B2910" i="28"/>
  <c r="B2909" i="28"/>
  <c r="B2908" i="28"/>
  <c r="B2907" i="28"/>
  <c r="B2906" i="28"/>
  <c r="B2905" i="28"/>
  <c r="B2904" i="28"/>
  <c r="B2903" i="28"/>
  <c r="B2902" i="28"/>
  <c r="B2901" i="28"/>
  <c r="B2900" i="28"/>
  <c r="B2899" i="28"/>
  <c r="B2898" i="28"/>
  <c r="B2897" i="28"/>
  <c r="B2896" i="28"/>
  <c r="B2895" i="28"/>
  <c r="B2894" i="28"/>
  <c r="B2893" i="28"/>
  <c r="B2892" i="28"/>
  <c r="B2891" i="28"/>
  <c r="B2890" i="28"/>
  <c r="B2889" i="28"/>
  <c r="B2888" i="28"/>
  <c r="B2887" i="28"/>
  <c r="B2886" i="28"/>
  <c r="B2885" i="28"/>
  <c r="B2884" i="28"/>
  <c r="B2883" i="28"/>
  <c r="B2882" i="28"/>
  <c r="B2881" i="28"/>
  <c r="B2880" i="28"/>
  <c r="B2879" i="28"/>
  <c r="B2878" i="28"/>
  <c r="B2877" i="28"/>
  <c r="B2876" i="28"/>
  <c r="B2875" i="28"/>
  <c r="B2874" i="28"/>
  <c r="B2873" i="28"/>
  <c r="B2872" i="28"/>
  <c r="B2871" i="28"/>
  <c r="B2870" i="28"/>
  <c r="B2869" i="28"/>
  <c r="B2868" i="28"/>
  <c r="B2867" i="28"/>
  <c r="B2866" i="28"/>
  <c r="B2865" i="28"/>
  <c r="B2864" i="28"/>
  <c r="B2863" i="28"/>
  <c r="B2862" i="28"/>
  <c r="B2861" i="28"/>
  <c r="B2860" i="28"/>
  <c r="B2859" i="28"/>
  <c r="B2858" i="28"/>
  <c r="B2857" i="28"/>
  <c r="B2856" i="28"/>
  <c r="B2855" i="28"/>
  <c r="B2854" i="28"/>
  <c r="B2853" i="28"/>
  <c r="B2852" i="28"/>
  <c r="B2851" i="28"/>
  <c r="B2850" i="28"/>
  <c r="B2849" i="28"/>
  <c r="B2848" i="28"/>
  <c r="B2847" i="28"/>
  <c r="B2846" i="28"/>
  <c r="B2845" i="28"/>
  <c r="B2844" i="28"/>
  <c r="B2843" i="28"/>
  <c r="B2842" i="28"/>
  <c r="B2841" i="28"/>
  <c r="B2840" i="28"/>
  <c r="B2839" i="28"/>
  <c r="B2838" i="28"/>
  <c r="B2837" i="28"/>
  <c r="B2836" i="28"/>
  <c r="B2835" i="28"/>
  <c r="B2834" i="28"/>
  <c r="B2833" i="28"/>
  <c r="B2832" i="28"/>
  <c r="B2831" i="28"/>
  <c r="B2830" i="28"/>
  <c r="B2829" i="28"/>
  <c r="B2828" i="28"/>
  <c r="B2827" i="28"/>
  <c r="B2826" i="28"/>
  <c r="B2825" i="28"/>
  <c r="B2824" i="28"/>
  <c r="B2823" i="28"/>
  <c r="B2822" i="28"/>
  <c r="B2821" i="28"/>
  <c r="B2820" i="28"/>
  <c r="B2819" i="28"/>
  <c r="B2818" i="28"/>
  <c r="B2817" i="28"/>
  <c r="B2816" i="28"/>
  <c r="B2815" i="28"/>
  <c r="B2814" i="28"/>
  <c r="B2813" i="28"/>
  <c r="B2812" i="28"/>
  <c r="B2811" i="28"/>
  <c r="B2810" i="28"/>
  <c r="B2809" i="28"/>
  <c r="B2808" i="28"/>
  <c r="B2807" i="28"/>
  <c r="B2806" i="28"/>
  <c r="B2805" i="28"/>
  <c r="B2804" i="28"/>
  <c r="B2803" i="28"/>
  <c r="B2802" i="28"/>
  <c r="B2801" i="28"/>
  <c r="B2800" i="28"/>
  <c r="B2799" i="28"/>
  <c r="B2798" i="28"/>
  <c r="B2797" i="28"/>
  <c r="B2796" i="28"/>
  <c r="B2795" i="28"/>
  <c r="B2794" i="28"/>
  <c r="B2793" i="28"/>
  <c r="B2792" i="28"/>
  <c r="B2791" i="28"/>
  <c r="B2790" i="28"/>
  <c r="B2789" i="28"/>
  <c r="B2788" i="28"/>
  <c r="B2787" i="28"/>
  <c r="B2786" i="28"/>
  <c r="B2785" i="28"/>
  <c r="B2784" i="28"/>
  <c r="B2783" i="28"/>
  <c r="B2782" i="28"/>
  <c r="B2781" i="28"/>
  <c r="B2780" i="28"/>
  <c r="B2779" i="28"/>
  <c r="B2778" i="28"/>
  <c r="B2777" i="28"/>
  <c r="B2776" i="28"/>
  <c r="B2775" i="28"/>
  <c r="B2774" i="28"/>
  <c r="B2773" i="28"/>
  <c r="B2772" i="28"/>
  <c r="B2771" i="28"/>
  <c r="B2770" i="28"/>
  <c r="B2769" i="28"/>
  <c r="B2768" i="28"/>
  <c r="B2767" i="28"/>
  <c r="B2766" i="28"/>
  <c r="B2765" i="28"/>
  <c r="B2764" i="28"/>
  <c r="B2763" i="28"/>
  <c r="B2762" i="28"/>
  <c r="B2761" i="28"/>
  <c r="B2760" i="28"/>
  <c r="B2759" i="28"/>
  <c r="B2758" i="28"/>
  <c r="B2757" i="28"/>
  <c r="B2756" i="28"/>
  <c r="B2755" i="28"/>
  <c r="B2754" i="28"/>
  <c r="B2753" i="28"/>
  <c r="B2752" i="28"/>
  <c r="B2751" i="28"/>
  <c r="B2750" i="28"/>
  <c r="B2749" i="28"/>
  <c r="B2748" i="28"/>
  <c r="B2747" i="28"/>
  <c r="B2746" i="28"/>
  <c r="B2745" i="28"/>
  <c r="B2744" i="28"/>
  <c r="B2743" i="28"/>
  <c r="B2742" i="28"/>
  <c r="B2741" i="28"/>
  <c r="B2740" i="28"/>
  <c r="B2739" i="28"/>
  <c r="B2738" i="28"/>
  <c r="B2737" i="28"/>
  <c r="B2736" i="28"/>
  <c r="B2735" i="28"/>
  <c r="B2734" i="28"/>
  <c r="B2733" i="28"/>
  <c r="B2732" i="28"/>
  <c r="B2731" i="28"/>
  <c r="B2730" i="28"/>
  <c r="B2729" i="28"/>
  <c r="B2728" i="28"/>
  <c r="B2727" i="28"/>
  <c r="B2726" i="28"/>
  <c r="B2725" i="28"/>
  <c r="B2724" i="28"/>
  <c r="B2723" i="28"/>
  <c r="B2722" i="28"/>
  <c r="B2721" i="28"/>
  <c r="B2720" i="28"/>
  <c r="B2719" i="28"/>
  <c r="B2718" i="28"/>
  <c r="B2717" i="28"/>
  <c r="B2716" i="28"/>
  <c r="B2715" i="28"/>
  <c r="B2714" i="28"/>
  <c r="B2713" i="28"/>
  <c r="B2712" i="28"/>
  <c r="B2711" i="28"/>
  <c r="B2710" i="28"/>
  <c r="B2709" i="28"/>
  <c r="B2708" i="28"/>
  <c r="B2707" i="28"/>
  <c r="B2706" i="28"/>
  <c r="B2705" i="28"/>
  <c r="B2704" i="28"/>
  <c r="B2703" i="28"/>
  <c r="B2702" i="28"/>
  <c r="B2701" i="28"/>
  <c r="B2700" i="28"/>
  <c r="B2699" i="28"/>
  <c r="B2698" i="28"/>
  <c r="B2697" i="28"/>
  <c r="B2696" i="28"/>
  <c r="B2695" i="28"/>
  <c r="B2694" i="28"/>
  <c r="B2693" i="28"/>
  <c r="B2692" i="28"/>
  <c r="B2691" i="28"/>
  <c r="B2690" i="28"/>
  <c r="B2689" i="28"/>
  <c r="B2688" i="28"/>
  <c r="B2687" i="28"/>
  <c r="B2686" i="28"/>
  <c r="B2685" i="28"/>
  <c r="B2684" i="28"/>
  <c r="B2683" i="28"/>
  <c r="B2682" i="28"/>
  <c r="B2681" i="28"/>
  <c r="B2680" i="28"/>
  <c r="B2679" i="28"/>
  <c r="B2678" i="28"/>
  <c r="B2677" i="28"/>
  <c r="B2676" i="28"/>
  <c r="B2675" i="28"/>
  <c r="B2674" i="28"/>
  <c r="B2673" i="28"/>
  <c r="B2672" i="28"/>
  <c r="B2671" i="28"/>
  <c r="B2670" i="28"/>
  <c r="B2669" i="28"/>
  <c r="B2668" i="28"/>
  <c r="B2667" i="28"/>
  <c r="B2666" i="28"/>
  <c r="B2665" i="28"/>
  <c r="B2664" i="28"/>
  <c r="B2663" i="28"/>
  <c r="B2662" i="28"/>
  <c r="B2661" i="28"/>
  <c r="B2660" i="28"/>
  <c r="B2659" i="28"/>
  <c r="B2658" i="28"/>
  <c r="B2657" i="28"/>
  <c r="B2656" i="28"/>
  <c r="B2655" i="28"/>
  <c r="B2654" i="28"/>
  <c r="B2653" i="28"/>
  <c r="B2652" i="28"/>
  <c r="B2651" i="28"/>
  <c r="B2650" i="28"/>
  <c r="B2649" i="28"/>
  <c r="B2648" i="28"/>
  <c r="B2647" i="28"/>
  <c r="B2646" i="28"/>
  <c r="B2645" i="28"/>
  <c r="B2644" i="28"/>
  <c r="B2643" i="28"/>
  <c r="B2642" i="28"/>
  <c r="B2641" i="28"/>
  <c r="B2640" i="28"/>
  <c r="B2639" i="28"/>
  <c r="B2638" i="28"/>
  <c r="B2637" i="28"/>
  <c r="B2636" i="28"/>
  <c r="B2635" i="28"/>
  <c r="B2634" i="28"/>
  <c r="B2633" i="28"/>
  <c r="B2632" i="28"/>
  <c r="B2631" i="28"/>
  <c r="B2630" i="28"/>
  <c r="B2629" i="28"/>
  <c r="B2628" i="28"/>
  <c r="B2627" i="28"/>
  <c r="B2626" i="28"/>
  <c r="B2625" i="28"/>
  <c r="B2624" i="28"/>
  <c r="B2623" i="28"/>
  <c r="B2622" i="28"/>
  <c r="B2621" i="28"/>
  <c r="B2620" i="28"/>
  <c r="B2619" i="28"/>
  <c r="B2618" i="28"/>
  <c r="B2615" i="28"/>
  <c r="B2614" i="28"/>
  <c r="B2613" i="28"/>
  <c r="B2612" i="28"/>
  <c r="B2611" i="28"/>
  <c r="B2610" i="28"/>
  <c r="B2609" i="28"/>
  <c r="B2608" i="28"/>
  <c r="B2607" i="28"/>
  <c r="B2606" i="28"/>
  <c r="B2605" i="28"/>
  <c r="B2604" i="28"/>
  <c r="B2603" i="28"/>
  <c r="B2602" i="28"/>
  <c r="B2601" i="28"/>
  <c r="B2600" i="28"/>
  <c r="B2599" i="28"/>
  <c r="B2598" i="28"/>
  <c r="B2597" i="28"/>
  <c r="B2596" i="28"/>
  <c r="B2595" i="28"/>
  <c r="B2594" i="28"/>
  <c r="B2593" i="28"/>
  <c r="B2592" i="28"/>
  <c r="B2591" i="28"/>
  <c r="B2590" i="28"/>
  <c r="B2589" i="28"/>
  <c r="B2588" i="28"/>
  <c r="B2587" i="28"/>
  <c r="B2586" i="28"/>
  <c r="B2585" i="28"/>
  <c r="B2584" i="28"/>
  <c r="B2583" i="28"/>
  <c r="B2582" i="28"/>
  <c r="B2581" i="28"/>
  <c r="B2580" i="28"/>
  <c r="B2579" i="28"/>
  <c r="B2578" i="28"/>
  <c r="B2577" i="28"/>
  <c r="B2576" i="28"/>
  <c r="B2575" i="28"/>
  <c r="B2574" i="28"/>
  <c r="B2573" i="28"/>
  <c r="B2572" i="28"/>
  <c r="B2571" i="28"/>
  <c r="B2570" i="28"/>
  <c r="B2569" i="28"/>
  <c r="B2568" i="28"/>
  <c r="B2567" i="28"/>
  <c r="B2566" i="28"/>
  <c r="B2565" i="28"/>
  <c r="B2564" i="28"/>
  <c r="B2563" i="28"/>
  <c r="B2562" i="28"/>
  <c r="B2561" i="28"/>
  <c r="B2560" i="28"/>
  <c r="B2559" i="28"/>
  <c r="B2558" i="28"/>
  <c r="B2557" i="28"/>
  <c r="B2556" i="28"/>
  <c r="B2555" i="28"/>
  <c r="B2554" i="28"/>
  <c r="B2553" i="28"/>
  <c r="B2552" i="28"/>
  <c r="B2551" i="28"/>
  <c r="B2550" i="28"/>
  <c r="B2549" i="28"/>
  <c r="B2548" i="28"/>
  <c r="B2547" i="28"/>
  <c r="B2546" i="28"/>
  <c r="B2545" i="28"/>
  <c r="B2544" i="28"/>
  <c r="B2543" i="28"/>
  <c r="B2542" i="28"/>
  <c r="B2541" i="28"/>
  <c r="B2540" i="28"/>
  <c r="B2539" i="28"/>
  <c r="B2538" i="28"/>
  <c r="B2537" i="28"/>
  <c r="B2536" i="28"/>
  <c r="B2535" i="28"/>
  <c r="B2534" i="28"/>
  <c r="B2533" i="28"/>
  <c r="B2532" i="28"/>
  <c r="B2531" i="28"/>
  <c r="B2530" i="28"/>
  <c r="B2529" i="28"/>
  <c r="B2528" i="28"/>
  <c r="B2527" i="28"/>
  <c r="B2526" i="28"/>
  <c r="B2525" i="28"/>
  <c r="B2524" i="28"/>
  <c r="B2523" i="28"/>
  <c r="B2522" i="28"/>
  <c r="B2521" i="28"/>
  <c r="B2520" i="28"/>
  <c r="B2519" i="28"/>
  <c r="B2518" i="28"/>
  <c r="B2517" i="28"/>
  <c r="B2516" i="28"/>
  <c r="B2515" i="28"/>
  <c r="B2514" i="28"/>
  <c r="B2513" i="28"/>
  <c r="B2512" i="28"/>
  <c r="B2511" i="28"/>
  <c r="B2510" i="28"/>
  <c r="B2509" i="28"/>
  <c r="B2508" i="28"/>
  <c r="B2507" i="28"/>
  <c r="B2506" i="28"/>
  <c r="B2505" i="28"/>
  <c r="B2504" i="28"/>
  <c r="B2503" i="28"/>
  <c r="B2502" i="28"/>
  <c r="B2501" i="28"/>
  <c r="B2500" i="28"/>
  <c r="B2499" i="28"/>
  <c r="B2498" i="28"/>
  <c r="B2497" i="28"/>
  <c r="B2496" i="28"/>
  <c r="B2495" i="28"/>
  <c r="B2494" i="28"/>
  <c r="B2493" i="28"/>
  <c r="B2492" i="28"/>
  <c r="B2491" i="28"/>
  <c r="B2490" i="28"/>
  <c r="B2489" i="28"/>
  <c r="B2488" i="28"/>
  <c r="B2487" i="28"/>
  <c r="B2486" i="28"/>
  <c r="B2485" i="28"/>
  <c r="B2484" i="28"/>
  <c r="B2483" i="28"/>
  <c r="B2482" i="28"/>
  <c r="B2481" i="28"/>
  <c r="B2480" i="28"/>
  <c r="B2479" i="28"/>
  <c r="B2478" i="28"/>
  <c r="B2477" i="28"/>
  <c r="B2476" i="28"/>
  <c r="B2475" i="28"/>
  <c r="B2474" i="28"/>
  <c r="B2473" i="28"/>
  <c r="B2472" i="28"/>
  <c r="B2471" i="28"/>
  <c r="B2470" i="28"/>
  <c r="B2469" i="28"/>
  <c r="B2468" i="28"/>
  <c r="B2467" i="28"/>
  <c r="B2466" i="28"/>
  <c r="B2465" i="28"/>
  <c r="B2464" i="28"/>
  <c r="B2463" i="28"/>
  <c r="B2462" i="28"/>
  <c r="B2461" i="28"/>
  <c r="B2460" i="28"/>
  <c r="B2459" i="28"/>
  <c r="B2458" i="28"/>
  <c r="B2457" i="28"/>
  <c r="B2456" i="28"/>
  <c r="B2455" i="28"/>
  <c r="B2454" i="28"/>
  <c r="B2453" i="28"/>
  <c r="B2452" i="28"/>
  <c r="B2451" i="28"/>
  <c r="B2450" i="28"/>
  <c r="B2449" i="28"/>
  <c r="B2448" i="28"/>
  <c r="B2447" i="28"/>
  <c r="B2446" i="28"/>
  <c r="B2445" i="28"/>
  <c r="B2444" i="28"/>
  <c r="B2443" i="28"/>
  <c r="B2442" i="28"/>
  <c r="B2441" i="28"/>
  <c r="B2440" i="28"/>
  <c r="B2439" i="28"/>
  <c r="B2438" i="28"/>
  <c r="B2437" i="28"/>
  <c r="B2436" i="28"/>
  <c r="B2435" i="28"/>
  <c r="B2434" i="28"/>
  <c r="B2433" i="28"/>
  <c r="B2432" i="28"/>
  <c r="B2431" i="28"/>
  <c r="B2430" i="28"/>
  <c r="B2429" i="28"/>
  <c r="B2428" i="28"/>
  <c r="B2427" i="28"/>
  <c r="B2426" i="28"/>
  <c r="B2425" i="28"/>
  <c r="B2424" i="28"/>
  <c r="B2423" i="28"/>
  <c r="B2422" i="28"/>
  <c r="B2421" i="28"/>
  <c r="B2420" i="28"/>
  <c r="B2419" i="28"/>
  <c r="B2418" i="28"/>
  <c r="B2417" i="28"/>
  <c r="B2416" i="28"/>
  <c r="B2415" i="28"/>
  <c r="B2414" i="28"/>
  <c r="B2413" i="28"/>
  <c r="B2412" i="28"/>
  <c r="B2411" i="28"/>
  <c r="B2410" i="28"/>
  <c r="B2409" i="28"/>
  <c r="B2408" i="28"/>
  <c r="B2407" i="28"/>
  <c r="B2406" i="28"/>
  <c r="B2405" i="28"/>
  <c r="B2404" i="28"/>
  <c r="B2403" i="28"/>
  <c r="B2402" i="28"/>
  <c r="B2401" i="28"/>
  <c r="B2400" i="28"/>
  <c r="B2399" i="28"/>
  <c r="B2398" i="28"/>
  <c r="B2397" i="28"/>
  <c r="B2396" i="28"/>
  <c r="B2395" i="28"/>
  <c r="B2394" i="28"/>
  <c r="B2393" i="28"/>
  <c r="B2392" i="28"/>
  <c r="B2391" i="28"/>
  <c r="B2390" i="28"/>
  <c r="B2389" i="28"/>
  <c r="B2388" i="28"/>
  <c r="B2387" i="28"/>
  <c r="B2386" i="28"/>
  <c r="B2385" i="28"/>
  <c r="B2384" i="28"/>
  <c r="B2383" i="28"/>
  <c r="B2382" i="28"/>
  <c r="B2381" i="28"/>
  <c r="B2380" i="28"/>
  <c r="B2379" i="28"/>
  <c r="B2378" i="28"/>
  <c r="B2377" i="28"/>
  <c r="B2376" i="28"/>
  <c r="B2375" i="28"/>
  <c r="B2374" i="28"/>
  <c r="B2373" i="28"/>
  <c r="B2372" i="28"/>
  <c r="B2371" i="28"/>
  <c r="B2370" i="28"/>
  <c r="B2369" i="28"/>
  <c r="B2368" i="28"/>
  <c r="B2367" i="28"/>
  <c r="B2366" i="28"/>
  <c r="B2365" i="28"/>
  <c r="B2364" i="28"/>
  <c r="B2363" i="28"/>
  <c r="B2362" i="28"/>
  <c r="B2361" i="28"/>
  <c r="B2360" i="28"/>
  <c r="B2359" i="28"/>
  <c r="B2358" i="28"/>
  <c r="B2357" i="28"/>
  <c r="B2356" i="28"/>
  <c r="B2355" i="28"/>
  <c r="B2354" i="28"/>
  <c r="B2353" i="28"/>
  <c r="B2352" i="28"/>
  <c r="B2351" i="28"/>
  <c r="B2350" i="28"/>
  <c r="B2349" i="28"/>
  <c r="B2348" i="28"/>
  <c r="B2347" i="28"/>
  <c r="B2346" i="28"/>
  <c r="B2345" i="28"/>
  <c r="B2344" i="28"/>
  <c r="B2343" i="28"/>
  <c r="B2342" i="28"/>
  <c r="B2341" i="28"/>
  <c r="B2340" i="28"/>
  <c r="B2339" i="28"/>
  <c r="B2338" i="28"/>
  <c r="B2337" i="28"/>
  <c r="B2336" i="28"/>
  <c r="B2335" i="28"/>
  <c r="B2334" i="28"/>
  <c r="B2333" i="28"/>
  <c r="B2332" i="28"/>
  <c r="B2331" i="28"/>
  <c r="B2330" i="28"/>
  <c r="B2329" i="28"/>
  <c r="B2328" i="28"/>
  <c r="B2327" i="28"/>
  <c r="B2326" i="28"/>
  <c r="B2325" i="28"/>
  <c r="B2324" i="28"/>
  <c r="B2323" i="28"/>
  <c r="B2322" i="28"/>
  <c r="B2321" i="28"/>
  <c r="B2320" i="28"/>
  <c r="B2319" i="28"/>
  <c r="B2318" i="28"/>
  <c r="B2317" i="28"/>
  <c r="B2316" i="28"/>
  <c r="B2315" i="28"/>
  <c r="B2314" i="28"/>
  <c r="B2313" i="28"/>
  <c r="B2312" i="28"/>
  <c r="B2311" i="28"/>
  <c r="B2310" i="28"/>
  <c r="B2309" i="28"/>
  <c r="B2308" i="28"/>
  <c r="B2307" i="28"/>
  <c r="B2306" i="28"/>
  <c r="B2305" i="28"/>
  <c r="B2304" i="28"/>
  <c r="B2303" i="28"/>
  <c r="B2302" i="28"/>
  <c r="B2301" i="28"/>
  <c r="B2300" i="28"/>
  <c r="B2299" i="28"/>
  <c r="B2298" i="28"/>
  <c r="B2297" i="28"/>
  <c r="B2296" i="28"/>
  <c r="B2295" i="28"/>
  <c r="B2294" i="28"/>
  <c r="B2293" i="28"/>
  <c r="B2292" i="28"/>
  <c r="B2291" i="28"/>
  <c r="B2290" i="28"/>
  <c r="B2289" i="28"/>
  <c r="B2288" i="28"/>
  <c r="B2287" i="28"/>
  <c r="B2286" i="28"/>
  <c r="B2285" i="28"/>
  <c r="B2284" i="28"/>
  <c r="B2283" i="28"/>
  <c r="B2282" i="28"/>
  <c r="B2281" i="28"/>
  <c r="B2280" i="28"/>
  <c r="B2279" i="28"/>
  <c r="B2278" i="28"/>
  <c r="B2277" i="28"/>
  <c r="B2276" i="28"/>
  <c r="B2275" i="28"/>
  <c r="B2274" i="28"/>
  <c r="B2273" i="28"/>
  <c r="B2272" i="28"/>
  <c r="B2271" i="28"/>
  <c r="B2270" i="28"/>
  <c r="B2269" i="28"/>
  <c r="B2268" i="28"/>
  <c r="B2267" i="28"/>
  <c r="B2266" i="28"/>
  <c r="B2265" i="28"/>
  <c r="B2264" i="28"/>
  <c r="B2263" i="28"/>
  <c r="B2262" i="28"/>
  <c r="B2261" i="28"/>
  <c r="B2260" i="28"/>
  <c r="B2259" i="28"/>
  <c r="B2258" i="28"/>
  <c r="B2257" i="28"/>
  <c r="B2256" i="28"/>
  <c r="B2255" i="28"/>
  <c r="B2254" i="28"/>
  <c r="B2253" i="28"/>
  <c r="B2252" i="28"/>
  <c r="B2251" i="28"/>
  <c r="B2250" i="28"/>
  <c r="B2249" i="28"/>
  <c r="B2248" i="28"/>
  <c r="B2247" i="28"/>
  <c r="B2246" i="28"/>
  <c r="B2245" i="28"/>
  <c r="B2244" i="28"/>
  <c r="B2243" i="28"/>
  <c r="B2242" i="28"/>
  <c r="B2241" i="28"/>
  <c r="B2240" i="28"/>
  <c r="B2239" i="28"/>
  <c r="B2238" i="28"/>
  <c r="B2237" i="28"/>
  <c r="B2236" i="28"/>
  <c r="B2235" i="28"/>
  <c r="B2234" i="28"/>
  <c r="B2233" i="28"/>
  <c r="B2232" i="28"/>
  <c r="B2231" i="28"/>
  <c r="B2230" i="28"/>
  <c r="B2229" i="28"/>
  <c r="B2228" i="28"/>
  <c r="B2227" i="28"/>
  <c r="B2226" i="28"/>
  <c r="B2225" i="28"/>
  <c r="B2224" i="28"/>
  <c r="B2223" i="28"/>
  <c r="B2222" i="28"/>
  <c r="B2221" i="28"/>
  <c r="B2220" i="28"/>
  <c r="B2219" i="28"/>
  <c r="B2218" i="28"/>
  <c r="B2217" i="28"/>
  <c r="B2216" i="28"/>
  <c r="B2215" i="28"/>
  <c r="B2214" i="28"/>
  <c r="B2213" i="28"/>
  <c r="B2212" i="28"/>
  <c r="B2211" i="28"/>
  <c r="B2210" i="28"/>
  <c r="B2209" i="28"/>
  <c r="B2208" i="28"/>
  <c r="B2207" i="28"/>
  <c r="B2206" i="28"/>
  <c r="B2205" i="28"/>
  <c r="B2204" i="28"/>
  <c r="B2203" i="28"/>
  <c r="B2202" i="28"/>
  <c r="B2201" i="28"/>
  <c r="B2200" i="28"/>
  <c r="B2199" i="28"/>
  <c r="B2198" i="28"/>
  <c r="B2197" i="28"/>
  <c r="B2196" i="28"/>
  <c r="B2195" i="28"/>
  <c r="B2194" i="28"/>
  <c r="B2193" i="28"/>
  <c r="B2192" i="28"/>
  <c r="B2191" i="28"/>
  <c r="B2190" i="28"/>
  <c r="B2189" i="28"/>
  <c r="B2188" i="28"/>
  <c r="B2187" i="28"/>
  <c r="B2186" i="28"/>
  <c r="B2185" i="28"/>
  <c r="B2184" i="28"/>
  <c r="B2183" i="28"/>
  <c r="B2182" i="28"/>
  <c r="B2181" i="28"/>
  <c r="B2180" i="28"/>
  <c r="B2179" i="28"/>
  <c r="B2178" i="28"/>
  <c r="B2177" i="28"/>
  <c r="B2176" i="28"/>
  <c r="B2175" i="28"/>
  <c r="B2174" i="28"/>
  <c r="B2173" i="28"/>
  <c r="B2172" i="28"/>
  <c r="B2171" i="28"/>
  <c r="B2170" i="28"/>
  <c r="B2169" i="28"/>
  <c r="B2168" i="28"/>
  <c r="B2167" i="28"/>
  <c r="B2166" i="28"/>
  <c r="B2165" i="28"/>
  <c r="B2164" i="28"/>
  <c r="B2163" i="28"/>
  <c r="B2162" i="28"/>
  <c r="B2161" i="28"/>
  <c r="B2160" i="28"/>
  <c r="B2159" i="28"/>
  <c r="B2158" i="28"/>
  <c r="B2157" i="28"/>
  <c r="B2156" i="28"/>
  <c r="B2155" i="28"/>
  <c r="B2154" i="28"/>
  <c r="B2153" i="28"/>
  <c r="B2152" i="28"/>
  <c r="B2151" i="28"/>
  <c r="B2150" i="28"/>
  <c r="B2149" i="28"/>
  <c r="B2148" i="28"/>
  <c r="B2147" i="28"/>
  <c r="B2146" i="28"/>
  <c r="B2145" i="28"/>
  <c r="B2144" i="28"/>
  <c r="B2143" i="28"/>
  <c r="B2142" i="28"/>
  <c r="B2141" i="28"/>
  <c r="B2140" i="28"/>
  <c r="B2139" i="28"/>
  <c r="B2138" i="28"/>
  <c r="B2137" i="28"/>
  <c r="B2136" i="28"/>
  <c r="B2135" i="28"/>
  <c r="B2134" i="28"/>
  <c r="B2133" i="28"/>
  <c r="B2132" i="28"/>
  <c r="B2131" i="28"/>
  <c r="B2130" i="28"/>
  <c r="B2129" i="28"/>
  <c r="B2128" i="28"/>
  <c r="B2127" i="28"/>
  <c r="B2126" i="28"/>
  <c r="B2125" i="28"/>
  <c r="B2124" i="28"/>
  <c r="B2123" i="28"/>
  <c r="B2122" i="28"/>
  <c r="B2121" i="28"/>
  <c r="B2120" i="28"/>
  <c r="B2119" i="28"/>
  <c r="B2118" i="28"/>
  <c r="B2117" i="28"/>
  <c r="B2116" i="28"/>
  <c r="B2115" i="28"/>
  <c r="B2114" i="28"/>
  <c r="B2113" i="28"/>
  <c r="B2112" i="28"/>
  <c r="B2111" i="28"/>
  <c r="B2110" i="28"/>
  <c r="B2109" i="28"/>
  <c r="B2108" i="28"/>
  <c r="B2107" i="28"/>
  <c r="B2106" i="28"/>
  <c r="B2105" i="28"/>
  <c r="B2104" i="28"/>
  <c r="B2103" i="28"/>
  <c r="B2102" i="28"/>
  <c r="B2101" i="28"/>
  <c r="B2100" i="28"/>
  <c r="B2099" i="28"/>
  <c r="B2098" i="28"/>
  <c r="B2097" i="28"/>
  <c r="B2096" i="28"/>
  <c r="B2095" i="28"/>
  <c r="B2094" i="28"/>
  <c r="B2093" i="28"/>
  <c r="B2092" i="28"/>
  <c r="B2091" i="28"/>
  <c r="B2090" i="28"/>
  <c r="B2089" i="28"/>
  <c r="B2088" i="28"/>
  <c r="B2087" i="28"/>
  <c r="B2086" i="28"/>
  <c r="B2085" i="28"/>
  <c r="B2084" i="28"/>
  <c r="B2083" i="28"/>
  <c r="B2082" i="28"/>
  <c r="B2081" i="28"/>
  <c r="B2080" i="28"/>
  <c r="B2079" i="28"/>
  <c r="B2078" i="28"/>
  <c r="B2077" i="28"/>
  <c r="B2076" i="28"/>
  <c r="B2075" i="28"/>
  <c r="B2074" i="28"/>
  <c r="B2073" i="28"/>
  <c r="B2072" i="28"/>
  <c r="B2071" i="28"/>
  <c r="B2070" i="28"/>
  <c r="B2069" i="28"/>
  <c r="B2068" i="28"/>
  <c r="B2067" i="28"/>
  <c r="B2066" i="28"/>
  <c r="B2065" i="28"/>
  <c r="B2064" i="28"/>
  <c r="B2063" i="28"/>
  <c r="B2062" i="28"/>
  <c r="B2061" i="28"/>
  <c r="B2060" i="28"/>
  <c r="B2059" i="28"/>
  <c r="B2058" i="28"/>
  <c r="B2057" i="28"/>
  <c r="B2056" i="28"/>
  <c r="B2055" i="28"/>
  <c r="B2054" i="28"/>
  <c r="B2053" i="28"/>
  <c r="B2052" i="28"/>
  <c r="B2051" i="28"/>
  <c r="B2050" i="28"/>
  <c r="B2049" i="28"/>
  <c r="B2048" i="28"/>
  <c r="B2047" i="28"/>
  <c r="B2046" i="28"/>
  <c r="B2045" i="28"/>
  <c r="B2044" i="28"/>
  <c r="B2043" i="28"/>
  <c r="B2042" i="28"/>
  <c r="B2041" i="28"/>
  <c r="B2040" i="28"/>
  <c r="B2039" i="28"/>
  <c r="B2038" i="28"/>
  <c r="B2037" i="28"/>
  <c r="B2036" i="28"/>
  <c r="B2035" i="28"/>
  <c r="B2034" i="28"/>
  <c r="B2033" i="28"/>
  <c r="B2032" i="28"/>
  <c r="B2031" i="28"/>
  <c r="B2030" i="28"/>
  <c r="B2029" i="28"/>
  <c r="B2028" i="28"/>
  <c r="B2027" i="28"/>
  <c r="B2026" i="28"/>
  <c r="B2025" i="28"/>
  <c r="B2024" i="28"/>
  <c r="B2023" i="28"/>
  <c r="B2022" i="28"/>
  <c r="B2021" i="28"/>
  <c r="B2020" i="28"/>
  <c r="B2019" i="28"/>
  <c r="B2018" i="28"/>
  <c r="B2017" i="28"/>
  <c r="B2016" i="28"/>
  <c r="B2015" i="28"/>
  <c r="B2014" i="28"/>
  <c r="B2013" i="28"/>
  <c r="B2012" i="28"/>
  <c r="B2011" i="28"/>
  <c r="B2010" i="28"/>
  <c r="B2009" i="28"/>
  <c r="B2008" i="28"/>
  <c r="B2007" i="28"/>
  <c r="B2006" i="28"/>
  <c r="B2005" i="28"/>
  <c r="B2004" i="28"/>
  <c r="B2003" i="28"/>
  <c r="B2002" i="28"/>
  <c r="B2001" i="28"/>
  <c r="B2000" i="28"/>
  <c r="B1999" i="28"/>
  <c r="B1998" i="28"/>
  <c r="B1997" i="28"/>
  <c r="B1996" i="28"/>
  <c r="B1995" i="28"/>
  <c r="B1994" i="28"/>
  <c r="B1993" i="28"/>
  <c r="B1992" i="28"/>
  <c r="B1991" i="28"/>
  <c r="B1990" i="28"/>
  <c r="B1989" i="28"/>
  <c r="B1988" i="28"/>
  <c r="B1987" i="28"/>
  <c r="B1986" i="28"/>
  <c r="B1985" i="28"/>
  <c r="B1984" i="28"/>
  <c r="B1983" i="28"/>
  <c r="B1982" i="28"/>
  <c r="B1981" i="28"/>
  <c r="B1980" i="28"/>
  <c r="B1979" i="28"/>
  <c r="B1978" i="28"/>
  <c r="B1977" i="28"/>
  <c r="B1976" i="28"/>
  <c r="B1975" i="28"/>
  <c r="B1974" i="28"/>
  <c r="B1973" i="28"/>
  <c r="B1972" i="28"/>
  <c r="B1971" i="28"/>
  <c r="B1970" i="28"/>
  <c r="B1969" i="28"/>
  <c r="B1968" i="28"/>
  <c r="B1967" i="28"/>
  <c r="B1966" i="28"/>
  <c r="B1965" i="28"/>
  <c r="B1964" i="28"/>
  <c r="B1963" i="28"/>
  <c r="B1962" i="28"/>
  <c r="B1961" i="28"/>
  <c r="B1960" i="28"/>
  <c r="B1959" i="28"/>
  <c r="B1958" i="28"/>
  <c r="B1957" i="28"/>
  <c r="B1956" i="28"/>
  <c r="B1955" i="28"/>
  <c r="B1954" i="28"/>
  <c r="B1953" i="28"/>
  <c r="B1952" i="28"/>
  <c r="B1951" i="28"/>
  <c r="B1950" i="28"/>
  <c r="B1949" i="28"/>
  <c r="B1948" i="28"/>
  <c r="B1947" i="28"/>
  <c r="B1946" i="28"/>
  <c r="B1945" i="28"/>
  <c r="B1944" i="28"/>
  <c r="B1943" i="28"/>
  <c r="B1942" i="28"/>
  <c r="B1941" i="28"/>
  <c r="B1940" i="28"/>
  <c r="B1939" i="28"/>
  <c r="B1938" i="28"/>
  <c r="B1937" i="28"/>
  <c r="B1936" i="28"/>
  <c r="B1935" i="28"/>
  <c r="B1934" i="28"/>
  <c r="B1933" i="28"/>
  <c r="B1932" i="28"/>
  <c r="B1931" i="28"/>
  <c r="B1930" i="28"/>
  <c r="B1929" i="28"/>
  <c r="B1928" i="28"/>
  <c r="B1927" i="28"/>
  <c r="B1926" i="28"/>
  <c r="B1925" i="28"/>
  <c r="B1924" i="28"/>
  <c r="B1923" i="28"/>
  <c r="B1922" i="28"/>
  <c r="B1921" i="28"/>
  <c r="B1920" i="28"/>
  <c r="B1919" i="28"/>
  <c r="B1918" i="28"/>
  <c r="B1917" i="28"/>
  <c r="B1916" i="28"/>
  <c r="B1915" i="28"/>
  <c r="B1914" i="28"/>
  <c r="B1913" i="28"/>
  <c r="B1912" i="28"/>
  <c r="B1911" i="28"/>
  <c r="B1910" i="28"/>
  <c r="B1909" i="28"/>
  <c r="B1908" i="28"/>
  <c r="B1907" i="28"/>
  <c r="B1906" i="28"/>
  <c r="B1905" i="28"/>
  <c r="B1904" i="28"/>
  <c r="B1903" i="28"/>
  <c r="B1902" i="28"/>
  <c r="B1901" i="28"/>
  <c r="B1900" i="28"/>
  <c r="B1899" i="28"/>
  <c r="B1898" i="28"/>
  <c r="B1897" i="28"/>
  <c r="B1896" i="28"/>
  <c r="B1895" i="28"/>
  <c r="B1894" i="28"/>
  <c r="B1893" i="28"/>
  <c r="B1892" i="28"/>
  <c r="B1891" i="28"/>
  <c r="B1890" i="28"/>
  <c r="B1889" i="28"/>
  <c r="B1888" i="28"/>
  <c r="B1887" i="28"/>
  <c r="B1886" i="28"/>
  <c r="B1885" i="28"/>
  <c r="B1884" i="28"/>
  <c r="B1883" i="28"/>
  <c r="B1882" i="28"/>
  <c r="B1881" i="28"/>
  <c r="B1880" i="28"/>
  <c r="B1879" i="28"/>
  <c r="B1878" i="28"/>
  <c r="B1877" i="28"/>
  <c r="B1876" i="28"/>
  <c r="B1875" i="28"/>
  <c r="B1874" i="28"/>
  <c r="B1873" i="28"/>
  <c r="B1872" i="28"/>
  <c r="B1871" i="28"/>
  <c r="B1870" i="28"/>
  <c r="B1869" i="28"/>
  <c r="B1868" i="28"/>
  <c r="B1867" i="28"/>
  <c r="B1866" i="28"/>
  <c r="B1865" i="28"/>
  <c r="B1864" i="28"/>
  <c r="B1863" i="28"/>
  <c r="B1862" i="28"/>
  <c r="B1861" i="28"/>
  <c r="B1860" i="28"/>
  <c r="B1859" i="28"/>
  <c r="B1858" i="28"/>
  <c r="B1857" i="28"/>
  <c r="B1856" i="28"/>
  <c r="B1855" i="28"/>
  <c r="B1854" i="28"/>
  <c r="B1853" i="28"/>
  <c r="B1852" i="28"/>
  <c r="B1851" i="28"/>
  <c r="B1850" i="28"/>
  <c r="B1849" i="28"/>
  <c r="B1848" i="28"/>
  <c r="B1847" i="28"/>
  <c r="B1846" i="28"/>
  <c r="B1845" i="28"/>
  <c r="B1844" i="28"/>
  <c r="B1843" i="28"/>
  <c r="B1842" i="28"/>
  <c r="B1841" i="28"/>
  <c r="B1840" i="28"/>
  <c r="B1839" i="28"/>
  <c r="B1838" i="28"/>
  <c r="B1837" i="28"/>
  <c r="B1836" i="28"/>
  <c r="B1835" i="28"/>
  <c r="B1834" i="28"/>
  <c r="B1833" i="28"/>
  <c r="B1832" i="28"/>
  <c r="B1831" i="28"/>
  <c r="B1830" i="28"/>
  <c r="B1829" i="28"/>
  <c r="B1828" i="28"/>
  <c r="B1827" i="28"/>
  <c r="B1826" i="28"/>
  <c r="B1825" i="28"/>
  <c r="B1824" i="28"/>
  <c r="B1823" i="28"/>
  <c r="B1822" i="28"/>
  <c r="B1821" i="28"/>
  <c r="B1820" i="28"/>
  <c r="B1819" i="28"/>
  <c r="B1818" i="28"/>
  <c r="B1817" i="28"/>
  <c r="B1816" i="28"/>
  <c r="B1815" i="28"/>
  <c r="B1814" i="28"/>
  <c r="B1813" i="28"/>
  <c r="B1812" i="28"/>
  <c r="B1811" i="28"/>
  <c r="B1810" i="28"/>
  <c r="B1809" i="28"/>
  <c r="B1808" i="28"/>
  <c r="B1807" i="28"/>
  <c r="B1806" i="28"/>
  <c r="B1805" i="28"/>
  <c r="B1804" i="28"/>
  <c r="B1803" i="28"/>
  <c r="B1802" i="28"/>
  <c r="B1801" i="28"/>
  <c r="B1800" i="28"/>
  <c r="B1799" i="28"/>
  <c r="B1798" i="28"/>
  <c r="B1797" i="28"/>
  <c r="B1796" i="28"/>
  <c r="B1795" i="28"/>
  <c r="B1794" i="28"/>
  <c r="B1793" i="28"/>
  <c r="B1792" i="28"/>
  <c r="B1791" i="28"/>
  <c r="B1790" i="28"/>
  <c r="B1789" i="28"/>
  <c r="B1788" i="28"/>
  <c r="B1787" i="28"/>
  <c r="B1786" i="28"/>
  <c r="B1785" i="28"/>
  <c r="B1784" i="28"/>
  <c r="B1783" i="28"/>
  <c r="B1782" i="28"/>
  <c r="B1781" i="28"/>
  <c r="B1780" i="28"/>
  <c r="B1779" i="28"/>
  <c r="B1778" i="28"/>
  <c r="B1777" i="28"/>
  <c r="B1776" i="28"/>
  <c r="B1775" i="28"/>
  <c r="B1774" i="28"/>
  <c r="B1773" i="28"/>
  <c r="B1772" i="28"/>
  <c r="B1771" i="28"/>
  <c r="B1770" i="28"/>
  <c r="B1769" i="28"/>
  <c r="B1768" i="28"/>
  <c r="B1767" i="28"/>
  <c r="B1766" i="28"/>
  <c r="B1765" i="28"/>
  <c r="B1764" i="28"/>
  <c r="B1763" i="28"/>
  <c r="B1762" i="28"/>
  <c r="B1761" i="28"/>
  <c r="B1760" i="28"/>
  <c r="B1759" i="28"/>
  <c r="B1758" i="28"/>
  <c r="B1757" i="28"/>
  <c r="B1756" i="28"/>
  <c r="B1755" i="28"/>
  <c r="B1754" i="28"/>
  <c r="B1753" i="28"/>
  <c r="B1752" i="28"/>
  <c r="B1751" i="28"/>
  <c r="B1750" i="28"/>
  <c r="B1749" i="28"/>
  <c r="B1748" i="28"/>
  <c r="B1747" i="28"/>
  <c r="B1746" i="28"/>
  <c r="B1745" i="28"/>
  <c r="B1744" i="28"/>
  <c r="B1743" i="28"/>
  <c r="B1742" i="28"/>
  <c r="B1741" i="28"/>
  <c r="B1740" i="28"/>
  <c r="B1739" i="28"/>
  <c r="B1738" i="28"/>
  <c r="B1737" i="28"/>
  <c r="B1736" i="28"/>
  <c r="B1735" i="28"/>
  <c r="B1734" i="28"/>
  <c r="B1733" i="28"/>
  <c r="B1732" i="28"/>
  <c r="B1731" i="28"/>
  <c r="B1730" i="28"/>
  <c r="B1729" i="28"/>
  <c r="B1728" i="28"/>
  <c r="B1727" i="28"/>
  <c r="B1726" i="28"/>
  <c r="B1725" i="28"/>
  <c r="B1724" i="28"/>
  <c r="B1723" i="28"/>
  <c r="B1722" i="28"/>
  <c r="B1721" i="28"/>
  <c r="B1720" i="28"/>
  <c r="B1719" i="28"/>
  <c r="B1718" i="28"/>
  <c r="B1717" i="28"/>
  <c r="B1716" i="28"/>
  <c r="B1715" i="28"/>
  <c r="B1714" i="28"/>
  <c r="B1713" i="28"/>
  <c r="B1712" i="28"/>
  <c r="B1711" i="28"/>
  <c r="B1710" i="28"/>
  <c r="B1709" i="28"/>
  <c r="B1708" i="28"/>
  <c r="B1707" i="28"/>
  <c r="B1706" i="28"/>
  <c r="B1705" i="28"/>
  <c r="B1704" i="28"/>
  <c r="B1703" i="28"/>
  <c r="B1702" i="28"/>
  <c r="B1701" i="28"/>
  <c r="B1700" i="28"/>
  <c r="B1699" i="28"/>
  <c r="B1698" i="28"/>
  <c r="B1697" i="28"/>
  <c r="B1696" i="28"/>
  <c r="B1695" i="28"/>
  <c r="B1694" i="28"/>
  <c r="B1693" i="28"/>
  <c r="B1692" i="28"/>
  <c r="B1691" i="28"/>
  <c r="B1690" i="28"/>
  <c r="B1689" i="28"/>
  <c r="B1688" i="28"/>
  <c r="B1687" i="28"/>
  <c r="B1686" i="28"/>
  <c r="B1685" i="28"/>
  <c r="B1684" i="28"/>
  <c r="B1683" i="28"/>
  <c r="B1682" i="28"/>
  <c r="B1681" i="28"/>
  <c r="B1680" i="28"/>
  <c r="B1679" i="28"/>
  <c r="B1678" i="28"/>
  <c r="B1677" i="28"/>
  <c r="B1676" i="28"/>
  <c r="B1675" i="28"/>
  <c r="B1674" i="28"/>
  <c r="B1673" i="28"/>
  <c r="B1672" i="28"/>
  <c r="B1671" i="28"/>
  <c r="B1670" i="28"/>
  <c r="B1669" i="28"/>
  <c r="B1668" i="28"/>
  <c r="B1667" i="28"/>
  <c r="B1666" i="28"/>
  <c r="B1665" i="28"/>
  <c r="B1664" i="28"/>
  <c r="B1663" i="28"/>
  <c r="B1662" i="28"/>
  <c r="B1661" i="28"/>
  <c r="B1660" i="28"/>
  <c r="B1659" i="28"/>
  <c r="B1658" i="28"/>
  <c r="B1657" i="28"/>
  <c r="B1656" i="28"/>
  <c r="B1655" i="28"/>
  <c r="B1654" i="28"/>
  <c r="B1653" i="28"/>
  <c r="B1652" i="28"/>
  <c r="B1651" i="28"/>
  <c r="B1650" i="28"/>
  <c r="B1649" i="28"/>
  <c r="B1648" i="28"/>
  <c r="B1647" i="28"/>
  <c r="B1646" i="28"/>
  <c r="B1645" i="28"/>
  <c r="B1644" i="28"/>
  <c r="B1643" i="28"/>
  <c r="B1642" i="28"/>
  <c r="B1641" i="28"/>
  <c r="B1640" i="28"/>
  <c r="B1639" i="28"/>
  <c r="B1638" i="28"/>
  <c r="B1637" i="28"/>
  <c r="B1636" i="28"/>
  <c r="B1635" i="28"/>
  <c r="B1634" i="28"/>
  <c r="B1633" i="28"/>
  <c r="B1632" i="28"/>
  <c r="B1631" i="28"/>
  <c r="B1630" i="28"/>
  <c r="B1629" i="28"/>
  <c r="B1628" i="28"/>
  <c r="B1627" i="28"/>
  <c r="B1626" i="28"/>
  <c r="B1625" i="28"/>
  <c r="B1624" i="28"/>
  <c r="B1623" i="28"/>
  <c r="B1622" i="28"/>
  <c r="B1621" i="28"/>
  <c r="B1620" i="28"/>
  <c r="B1619" i="28"/>
  <c r="B1618" i="28"/>
  <c r="B1615" i="28"/>
  <c r="B1614" i="28"/>
  <c r="B1613" i="28"/>
  <c r="B1612" i="28"/>
  <c r="B1611" i="28"/>
  <c r="B1610" i="28"/>
  <c r="B1609" i="28"/>
  <c r="B1608" i="28"/>
  <c r="B1607" i="28"/>
  <c r="B1606" i="28"/>
  <c r="B1605" i="28"/>
  <c r="B1604" i="28"/>
  <c r="B1603" i="28"/>
  <c r="B1602" i="28"/>
  <c r="B1601" i="28"/>
  <c r="B1600" i="28"/>
  <c r="B1599" i="28"/>
  <c r="B1598" i="28"/>
  <c r="B1597" i="28"/>
  <c r="B1596" i="28"/>
  <c r="B1595" i="28"/>
  <c r="B1594" i="28"/>
  <c r="B1593" i="28"/>
  <c r="B1592" i="28"/>
  <c r="B1591" i="28"/>
  <c r="B1590" i="28"/>
  <c r="B1589" i="28"/>
  <c r="B1588" i="28"/>
  <c r="B1587" i="28"/>
  <c r="B1586" i="28"/>
  <c r="B1585" i="28"/>
  <c r="B1584" i="28"/>
  <c r="B1583" i="28"/>
  <c r="B1582" i="28"/>
  <c r="B1581" i="28"/>
  <c r="B1580" i="28"/>
  <c r="B1579" i="28"/>
  <c r="B1578" i="28"/>
  <c r="B1577" i="28"/>
  <c r="B1576" i="28"/>
  <c r="B1575" i="28"/>
  <c r="B1574" i="28"/>
  <c r="B1573" i="28"/>
  <c r="B1572" i="28"/>
  <c r="B1571" i="28"/>
  <c r="B1570" i="28"/>
  <c r="B1569" i="28"/>
  <c r="B1568" i="28"/>
  <c r="B1567" i="28"/>
  <c r="B1566" i="28"/>
  <c r="B1565" i="28"/>
  <c r="B1564" i="28"/>
  <c r="B1563" i="28"/>
  <c r="B1562" i="28"/>
  <c r="B1561" i="28"/>
  <c r="B1560" i="28"/>
  <c r="B1559" i="28"/>
  <c r="B1558" i="28"/>
  <c r="B1557" i="28"/>
  <c r="B1556" i="28"/>
  <c r="B1555" i="28"/>
  <c r="B1554" i="28"/>
  <c r="B1553" i="28"/>
  <c r="B1552" i="28"/>
  <c r="B1551" i="28"/>
  <c r="B1550" i="28"/>
  <c r="B1549" i="28"/>
  <c r="B1548" i="28"/>
  <c r="B1547" i="28"/>
  <c r="B1546" i="28"/>
  <c r="B1545" i="28"/>
  <c r="B1544" i="28"/>
  <c r="B1543" i="28"/>
  <c r="B1542" i="28"/>
  <c r="B1541" i="28"/>
  <c r="B1540" i="28"/>
  <c r="B1539" i="28"/>
  <c r="B1538" i="28"/>
  <c r="B1537" i="28"/>
  <c r="B1536" i="28"/>
  <c r="B1535" i="28"/>
  <c r="B1534" i="28"/>
  <c r="B1533" i="28"/>
  <c r="B1532" i="28"/>
  <c r="B1531" i="28"/>
  <c r="B1530" i="28"/>
  <c r="B1529" i="28"/>
  <c r="B1528" i="28"/>
  <c r="B1527" i="28"/>
  <c r="B1526" i="28"/>
  <c r="B1525" i="28"/>
  <c r="B1524" i="28"/>
  <c r="B1523" i="28"/>
  <c r="B1522" i="28"/>
  <c r="B1521" i="28"/>
  <c r="B1520" i="28"/>
  <c r="B1519" i="28"/>
  <c r="B1518" i="28"/>
  <c r="B1517" i="28"/>
  <c r="B1516" i="28"/>
  <c r="B1515" i="28"/>
  <c r="B1514" i="28"/>
  <c r="B1513" i="28"/>
  <c r="B1512" i="28"/>
  <c r="B1511" i="28"/>
  <c r="B1510" i="28"/>
  <c r="B1509" i="28"/>
  <c r="B1508" i="28"/>
  <c r="B1507" i="28"/>
  <c r="B1506" i="28"/>
  <c r="B1505" i="28"/>
  <c r="B1504" i="28"/>
  <c r="B1503" i="28"/>
  <c r="B1502" i="28"/>
  <c r="B1501" i="28"/>
  <c r="B1500" i="28"/>
  <c r="B1499" i="28"/>
  <c r="B1498" i="28"/>
  <c r="B1497" i="28"/>
  <c r="B1496" i="28"/>
  <c r="B1495" i="28"/>
  <c r="B1494" i="28"/>
  <c r="B1493" i="28"/>
  <c r="B1492" i="28"/>
  <c r="B1491" i="28"/>
  <c r="B1490" i="28"/>
  <c r="B1489" i="28"/>
  <c r="B1488" i="28"/>
  <c r="B1487" i="28"/>
  <c r="B1486" i="28"/>
  <c r="B1485" i="28"/>
  <c r="B1484" i="28"/>
  <c r="B1483" i="28"/>
  <c r="B1482" i="28"/>
  <c r="B1481" i="28"/>
  <c r="B1480" i="28"/>
  <c r="B1479" i="28"/>
  <c r="B1478" i="28"/>
  <c r="B1477" i="28"/>
  <c r="B1476" i="28"/>
  <c r="B1475" i="28"/>
  <c r="B1474" i="28"/>
  <c r="B1473" i="28"/>
  <c r="B1472" i="28"/>
  <c r="B1471" i="28"/>
  <c r="B1470" i="28"/>
  <c r="B1469" i="28"/>
  <c r="B1468" i="28"/>
  <c r="B1467" i="28"/>
  <c r="B1466" i="28"/>
  <c r="B1465" i="28"/>
  <c r="B1464" i="28"/>
  <c r="B1463" i="28"/>
  <c r="B1462" i="28"/>
  <c r="B1461" i="28"/>
  <c r="B1460" i="28"/>
  <c r="B1459" i="28"/>
  <c r="B1458" i="28"/>
  <c r="B1457" i="28"/>
  <c r="B1456" i="28"/>
  <c r="B1455" i="28"/>
  <c r="B1454" i="28"/>
  <c r="B1453" i="28"/>
  <c r="B1452" i="28"/>
  <c r="B1451" i="28"/>
  <c r="B1450" i="28"/>
  <c r="B1449" i="28"/>
  <c r="B1448" i="28"/>
  <c r="B1447" i="28"/>
  <c r="B1446" i="28"/>
  <c r="B1445" i="28"/>
  <c r="B1444" i="28"/>
  <c r="B1443" i="28"/>
  <c r="B1442" i="28"/>
  <c r="B1441" i="28"/>
  <c r="B1440" i="28"/>
  <c r="B1439" i="28"/>
  <c r="B1438" i="28"/>
  <c r="B1437" i="28"/>
  <c r="B1436" i="28"/>
  <c r="B1435" i="28"/>
  <c r="B1434" i="28"/>
  <c r="B1433" i="28"/>
  <c r="B1432" i="28"/>
  <c r="B1431" i="28"/>
  <c r="B1430" i="28"/>
  <c r="B1429" i="28"/>
  <c r="B1428" i="28"/>
  <c r="B1427" i="28"/>
  <c r="B1426" i="28"/>
  <c r="B1425" i="28"/>
  <c r="B1424" i="28"/>
  <c r="B1423" i="28"/>
  <c r="B1422" i="28"/>
  <c r="B1421" i="28"/>
  <c r="B1420" i="28"/>
  <c r="B1419" i="28"/>
  <c r="B1418" i="28"/>
  <c r="B1417" i="28"/>
  <c r="B1416" i="28"/>
  <c r="B1415" i="28"/>
  <c r="B1414" i="28"/>
  <c r="B1413" i="28"/>
  <c r="B1412" i="28"/>
  <c r="B1411" i="28"/>
  <c r="B1410" i="28"/>
  <c r="B1409" i="28"/>
  <c r="B1408" i="28"/>
  <c r="B1407" i="28"/>
  <c r="B1406" i="28"/>
  <c r="B1405" i="28"/>
  <c r="B1404" i="28"/>
  <c r="B1403" i="28"/>
  <c r="B1402" i="28"/>
  <c r="B1401" i="28"/>
  <c r="B1400" i="28"/>
  <c r="B1399" i="28"/>
  <c r="B1398" i="28"/>
  <c r="B1397" i="28"/>
  <c r="B1396" i="28"/>
  <c r="B1395" i="28"/>
  <c r="B1394" i="28"/>
  <c r="B1393" i="28"/>
  <c r="B1392" i="28"/>
  <c r="B1391" i="28"/>
  <c r="B1390" i="28"/>
  <c r="B1389" i="28"/>
  <c r="B1388" i="28"/>
  <c r="B1387" i="28"/>
  <c r="B1386" i="28"/>
  <c r="B1385" i="28"/>
  <c r="B1384" i="28"/>
  <c r="B1383" i="28"/>
  <c r="B1382" i="28"/>
  <c r="B1381" i="28"/>
  <c r="B1380" i="28"/>
  <c r="B1379" i="28"/>
  <c r="B1378" i="28"/>
  <c r="B1377" i="28"/>
  <c r="B1376" i="28"/>
  <c r="B1375" i="28"/>
  <c r="B1374" i="28"/>
  <c r="B1373" i="28"/>
  <c r="B1372" i="28"/>
  <c r="B1371" i="28"/>
  <c r="B1370" i="28"/>
  <c r="B1369" i="28"/>
  <c r="B1368" i="28"/>
  <c r="B1367" i="28"/>
  <c r="B1366" i="28"/>
  <c r="B1365" i="28"/>
  <c r="B1364" i="28"/>
  <c r="B1363" i="28"/>
  <c r="B1362" i="28"/>
  <c r="B1361" i="28"/>
  <c r="B1360" i="28"/>
  <c r="B1359" i="28"/>
  <c r="B1358" i="28"/>
  <c r="B1357" i="28"/>
  <c r="B1356" i="28"/>
  <c r="B1355" i="28"/>
  <c r="B1354" i="28"/>
  <c r="B1353" i="28"/>
  <c r="B1352" i="28"/>
  <c r="B1351" i="28"/>
  <c r="B1350" i="28"/>
  <c r="B1349" i="28"/>
  <c r="B1348" i="28"/>
  <c r="B1347" i="28"/>
  <c r="B1346" i="28"/>
  <c r="B1345" i="28"/>
  <c r="B1344" i="28"/>
  <c r="B1343" i="28"/>
  <c r="B1342" i="28"/>
  <c r="B1341" i="28"/>
  <c r="B1340" i="28"/>
  <c r="B1339" i="28"/>
  <c r="B1338" i="28"/>
  <c r="B1337" i="28"/>
  <c r="B1336" i="28"/>
  <c r="B1335" i="28"/>
  <c r="B1334" i="28"/>
  <c r="B1333" i="28"/>
  <c r="B1332" i="28"/>
  <c r="B1331" i="28"/>
  <c r="B1330" i="28"/>
  <c r="B1329" i="28"/>
  <c r="B1328" i="28"/>
  <c r="B1327" i="28"/>
  <c r="B1326" i="28"/>
  <c r="B1325" i="28"/>
  <c r="B1324" i="28"/>
  <c r="B1323" i="28"/>
  <c r="B1322" i="28"/>
  <c r="B1321" i="28"/>
  <c r="B1320" i="28"/>
  <c r="B1319" i="28"/>
  <c r="B1318" i="28"/>
  <c r="B1317" i="28"/>
  <c r="B1316" i="28"/>
  <c r="B1315" i="28"/>
  <c r="B1314" i="28"/>
  <c r="B1313" i="28"/>
  <c r="B1312" i="28"/>
  <c r="B1311" i="28"/>
  <c r="B1310" i="28"/>
  <c r="B1309" i="28"/>
  <c r="B1308" i="28"/>
  <c r="B1307" i="28"/>
  <c r="B1306" i="28"/>
  <c r="B1305" i="28"/>
  <c r="B1304" i="28"/>
  <c r="B1303" i="28"/>
  <c r="B1302" i="28"/>
  <c r="B1301" i="28"/>
  <c r="B1300" i="28"/>
  <c r="B1299" i="28"/>
  <c r="B1298" i="28"/>
  <c r="B1297" i="28"/>
  <c r="B1296" i="28"/>
  <c r="B1295" i="28"/>
  <c r="B1294" i="28"/>
  <c r="B1293" i="28"/>
  <c r="B1292" i="28"/>
  <c r="B1291" i="28"/>
  <c r="B1290" i="28"/>
  <c r="B1289" i="28"/>
  <c r="B1288" i="28"/>
  <c r="B1287" i="28"/>
  <c r="B1286" i="28"/>
  <c r="B1285" i="28"/>
  <c r="B1284" i="28"/>
  <c r="B1283" i="28"/>
  <c r="B1282" i="28"/>
  <c r="B1281" i="28"/>
  <c r="B1280" i="28"/>
  <c r="B1279" i="28"/>
  <c r="B1278" i="28"/>
  <c r="B1277" i="28"/>
  <c r="B1276" i="28"/>
  <c r="B1275" i="28"/>
  <c r="B1274" i="28"/>
  <c r="B1273" i="28"/>
  <c r="B1272" i="28"/>
  <c r="B1271" i="28"/>
  <c r="B1270" i="28"/>
  <c r="B1269" i="28"/>
  <c r="B1268" i="28"/>
  <c r="B1267" i="28"/>
  <c r="B1266" i="28"/>
  <c r="B1265" i="28"/>
  <c r="B1264" i="28"/>
  <c r="B1263" i="28"/>
  <c r="B1262" i="28"/>
  <c r="B1261" i="28"/>
  <c r="B1260" i="28"/>
  <c r="B1259" i="28"/>
  <c r="B1258" i="28"/>
  <c r="B1257" i="28"/>
  <c r="B1256" i="28"/>
  <c r="B1255" i="28"/>
  <c r="B1254" i="28"/>
  <c r="B1253" i="28"/>
  <c r="B1252" i="28"/>
  <c r="B1251" i="28"/>
  <c r="B1250" i="28"/>
  <c r="B1249" i="28"/>
  <c r="B1248" i="28"/>
  <c r="B1247" i="28"/>
  <c r="B1246" i="28"/>
  <c r="B1245" i="28"/>
  <c r="B1244" i="28"/>
  <c r="B1243" i="28"/>
  <c r="B1242" i="28"/>
  <c r="B1241" i="28"/>
  <c r="B1240" i="28"/>
  <c r="B1239" i="28"/>
  <c r="B1238" i="28"/>
  <c r="B1237" i="28"/>
  <c r="B1236" i="28"/>
  <c r="B1235" i="28"/>
  <c r="B1234" i="28"/>
  <c r="B1233" i="28"/>
  <c r="B1232" i="28"/>
  <c r="B1231" i="28"/>
  <c r="B1230" i="28"/>
  <c r="B1229" i="28"/>
  <c r="B1228" i="28"/>
  <c r="B1227" i="28"/>
  <c r="B1226" i="28"/>
  <c r="B1225" i="28"/>
  <c r="B1224" i="28"/>
  <c r="B1223" i="28"/>
  <c r="B1222" i="28"/>
  <c r="B1221" i="28"/>
  <c r="B1220" i="28"/>
  <c r="B1219" i="28"/>
  <c r="B1218" i="28"/>
  <c r="B1217" i="28"/>
  <c r="B1216" i="28"/>
  <c r="B1215" i="28"/>
  <c r="B1214" i="28"/>
  <c r="B1213" i="28"/>
  <c r="B1212" i="28"/>
  <c r="B1211" i="28"/>
  <c r="B1210" i="28"/>
  <c r="B1209" i="28"/>
  <c r="B1208" i="28"/>
  <c r="B1207" i="28"/>
  <c r="B1206" i="28"/>
  <c r="B1205" i="28"/>
  <c r="B1204" i="28"/>
  <c r="B1203" i="28"/>
  <c r="B1202" i="28"/>
  <c r="B1201" i="28"/>
  <c r="B1200" i="28"/>
  <c r="B1199" i="28"/>
  <c r="B1198" i="28"/>
  <c r="B1197" i="28"/>
  <c r="B1196" i="28"/>
  <c r="B1195" i="28"/>
  <c r="B1194" i="28"/>
  <c r="B1193" i="28"/>
  <c r="B1192" i="28"/>
  <c r="B1191" i="28"/>
  <c r="B1190" i="28"/>
  <c r="B1189" i="28"/>
  <c r="B1188" i="28"/>
  <c r="B1187" i="28"/>
  <c r="B1186" i="28"/>
  <c r="B1185" i="28"/>
  <c r="B1184" i="28"/>
  <c r="B1183" i="28"/>
  <c r="B1182" i="28"/>
  <c r="B1181" i="28"/>
  <c r="B1180" i="28"/>
  <c r="B1179" i="28"/>
  <c r="B1178" i="28"/>
  <c r="B1177" i="28"/>
  <c r="B1176" i="28"/>
  <c r="B1175" i="28"/>
  <c r="B1174" i="28"/>
  <c r="B1173" i="28"/>
  <c r="B1172" i="28"/>
  <c r="B1171" i="28"/>
  <c r="B1170" i="28"/>
  <c r="B1169" i="28"/>
  <c r="B1168" i="28"/>
  <c r="B1167" i="28"/>
  <c r="B1166" i="28"/>
  <c r="B1165" i="28"/>
  <c r="B1164" i="28"/>
  <c r="B1163" i="28"/>
  <c r="B1162" i="28"/>
  <c r="B1161" i="28"/>
  <c r="B1160" i="28"/>
  <c r="B1159" i="28"/>
  <c r="B1158" i="28"/>
  <c r="B1157" i="28"/>
  <c r="B1156" i="28"/>
  <c r="B1155" i="28"/>
  <c r="B1154" i="28"/>
  <c r="B1153" i="28"/>
  <c r="B1152" i="28"/>
  <c r="B1151" i="28"/>
  <c r="B1150" i="28"/>
  <c r="B1149" i="28"/>
  <c r="B1148" i="28"/>
  <c r="B1147" i="28"/>
  <c r="B1146" i="28"/>
  <c r="B1145" i="28"/>
  <c r="B1144" i="28"/>
  <c r="B1143" i="28"/>
  <c r="B1142" i="28"/>
  <c r="B1141" i="28"/>
  <c r="B1140" i="28"/>
  <c r="B1139" i="28"/>
  <c r="B1138" i="28"/>
  <c r="B1137" i="28"/>
  <c r="B1136" i="28"/>
  <c r="B1135" i="28"/>
  <c r="B1134" i="28"/>
  <c r="B1133" i="28"/>
  <c r="B1132" i="28"/>
  <c r="B1131" i="28"/>
  <c r="B1130" i="28"/>
  <c r="B1129" i="28"/>
  <c r="B1128" i="28"/>
  <c r="B1127" i="28"/>
  <c r="B1126" i="28"/>
  <c r="B1125" i="28"/>
  <c r="B1124" i="28"/>
  <c r="B1123" i="28"/>
  <c r="B1122" i="28"/>
  <c r="B1121" i="28"/>
  <c r="B1120" i="28"/>
  <c r="B1119" i="28"/>
  <c r="B1118" i="28"/>
  <c r="B1117" i="28"/>
  <c r="B1116" i="28"/>
  <c r="B1115" i="28"/>
  <c r="B1114" i="28"/>
  <c r="B1113" i="28"/>
  <c r="B1112" i="28"/>
  <c r="B1111" i="28"/>
  <c r="B1110" i="28"/>
  <c r="B1109" i="28"/>
  <c r="B1108" i="28"/>
  <c r="B1107" i="28"/>
  <c r="B1106" i="28"/>
  <c r="B1105" i="28"/>
  <c r="B1104" i="28"/>
  <c r="B1103" i="28"/>
  <c r="B1102" i="28"/>
  <c r="B1101" i="28"/>
  <c r="B1100" i="28"/>
  <c r="B1099" i="28"/>
  <c r="B1098" i="28"/>
  <c r="B1097" i="28"/>
  <c r="B1096" i="28"/>
  <c r="B1095" i="28"/>
  <c r="B1094" i="28"/>
  <c r="B1093" i="28"/>
  <c r="B1092" i="28"/>
  <c r="B1091" i="28"/>
  <c r="B1090" i="28"/>
  <c r="B1089" i="28"/>
  <c r="B1088" i="28"/>
  <c r="B1087" i="28"/>
  <c r="B1086" i="28"/>
  <c r="B1085" i="28"/>
  <c r="B1084" i="28"/>
  <c r="B1083" i="28"/>
  <c r="B1082" i="28"/>
  <c r="B1081" i="28"/>
  <c r="B1080" i="28"/>
  <c r="B1079" i="28"/>
  <c r="B1078" i="28"/>
  <c r="B1077" i="28"/>
  <c r="B1076" i="28"/>
  <c r="B1075" i="28"/>
  <c r="B1074" i="28"/>
  <c r="B1073" i="28"/>
  <c r="B1072" i="28"/>
  <c r="B1071" i="28"/>
  <c r="B1070" i="28"/>
  <c r="B1069" i="28"/>
  <c r="B1068" i="28"/>
  <c r="B1067" i="28"/>
  <c r="B1066" i="28"/>
  <c r="B1065" i="28"/>
  <c r="B1064" i="28"/>
  <c r="B1063" i="28"/>
  <c r="B1062" i="28"/>
  <c r="B1061" i="28"/>
  <c r="B1060" i="28"/>
  <c r="B1059" i="28"/>
  <c r="B1058" i="28"/>
  <c r="B1057" i="28"/>
  <c r="B1056" i="28"/>
  <c r="B1055" i="28"/>
  <c r="B1054" i="28"/>
  <c r="B1053" i="28"/>
  <c r="B1052" i="28"/>
  <c r="B1051" i="28"/>
  <c r="B1050" i="28"/>
  <c r="B1049" i="28"/>
  <c r="B1048" i="28"/>
  <c r="B1047" i="28"/>
  <c r="B1046" i="28"/>
  <c r="B1045" i="28"/>
  <c r="B1044" i="28"/>
  <c r="B1043" i="28"/>
  <c r="B1042" i="28"/>
  <c r="B1041" i="28"/>
  <c r="B1040" i="28"/>
  <c r="B1039" i="28"/>
  <c r="B1038" i="28"/>
  <c r="B1037" i="28"/>
  <c r="B1036" i="28"/>
  <c r="B1035" i="28"/>
  <c r="B1034" i="28"/>
  <c r="B1033" i="28"/>
  <c r="B1032" i="28"/>
  <c r="B1031" i="28"/>
  <c r="B1030" i="28"/>
  <c r="B1029" i="28"/>
  <c r="B1028" i="28"/>
  <c r="B1027" i="28"/>
  <c r="B1026" i="28"/>
  <c r="B1025" i="28"/>
  <c r="B1024" i="28"/>
  <c r="B1023" i="28"/>
  <c r="B1022" i="28"/>
  <c r="B1021" i="28"/>
  <c r="B1020" i="28"/>
  <c r="B1019" i="28"/>
  <c r="B1018" i="28"/>
  <c r="B1017" i="28"/>
  <c r="B1016" i="28"/>
  <c r="B1015" i="28"/>
  <c r="B1014" i="28"/>
  <c r="B1013" i="28"/>
  <c r="B1012" i="28"/>
  <c r="B1011" i="28"/>
  <c r="B1010" i="28"/>
  <c r="B1009" i="28"/>
  <c r="B1008" i="28"/>
  <c r="B1007" i="28"/>
  <c r="B1006" i="28"/>
  <c r="B1005" i="28"/>
  <c r="B1004" i="28"/>
  <c r="B1003" i="28"/>
  <c r="B1002" i="28"/>
  <c r="B1001" i="28"/>
  <c r="B1000" i="28"/>
  <c r="B999" i="28"/>
  <c r="B998" i="28"/>
  <c r="B997" i="28"/>
  <c r="B996" i="28"/>
  <c r="B995" i="28"/>
  <c r="B994" i="28"/>
  <c r="B993" i="28"/>
  <c r="B992" i="28"/>
  <c r="B991" i="28"/>
  <c r="B990" i="28"/>
  <c r="B989" i="28"/>
  <c r="B988" i="28"/>
  <c r="B987" i="28"/>
  <c r="B986" i="28"/>
  <c r="B985" i="28"/>
  <c r="B984" i="28"/>
  <c r="B983" i="28"/>
  <c r="B982" i="28"/>
  <c r="B981" i="28"/>
  <c r="B980" i="28"/>
  <c r="B979" i="28"/>
  <c r="B978" i="28"/>
  <c r="B977" i="28"/>
  <c r="B976" i="28"/>
  <c r="B975" i="28"/>
  <c r="B974" i="28"/>
  <c r="B973" i="28"/>
  <c r="B972" i="28"/>
  <c r="B971" i="28"/>
  <c r="B970" i="28"/>
  <c r="B969" i="28"/>
  <c r="B968" i="28"/>
  <c r="B967" i="28"/>
  <c r="B966" i="28"/>
  <c r="B965" i="28"/>
  <c r="B964" i="28"/>
  <c r="B963" i="28"/>
  <c r="B962" i="28"/>
  <c r="B961" i="28"/>
  <c r="B960" i="28"/>
  <c r="B959" i="28"/>
  <c r="B958" i="28"/>
  <c r="B957" i="28"/>
  <c r="B956" i="28"/>
  <c r="B955" i="28"/>
  <c r="B954" i="28"/>
  <c r="B953" i="28"/>
  <c r="B952" i="28"/>
  <c r="B951" i="28"/>
  <c r="B950" i="28"/>
  <c r="B949" i="28"/>
  <c r="B948" i="28"/>
  <c r="B947" i="28"/>
  <c r="B946" i="28"/>
  <c r="B945" i="28"/>
  <c r="B944" i="28"/>
  <c r="B943" i="28"/>
  <c r="B942" i="28"/>
  <c r="B941" i="28"/>
  <c r="B940" i="28"/>
  <c r="B939" i="28"/>
  <c r="B938" i="28"/>
  <c r="B937" i="28"/>
  <c r="B936" i="28"/>
  <c r="B935" i="28"/>
  <c r="B934" i="28"/>
  <c r="B933" i="28"/>
  <c r="B932" i="28"/>
  <c r="B931" i="28"/>
  <c r="B930" i="28"/>
  <c r="B929" i="28"/>
  <c r="B928" i="28"/>
  <c r="B927" i="28"/>
  <c r="B926" i="28"/>
  <c r="B925" i="28"/>
  <c r="B924" i="28"/>
  <c r="B923" i="28"/>
  <c r="B922" i="28"/>
  <c r="B921" i="28"/>
  <c r="B920" i="28"/>
  <c r="B919" i="28"/>
  <c r="B918" i="28"/>
  <c r="B917" i="28"/>
  <c r="B916" i="28"/>
  <c r="B915" i="28"/>
  <c r="B914" i="28"/>
  <c r="B913" i="28"/>
  <c r="B912" i="28"/>
  <c r="B911" i="28"/>
  <c r="B910" i="28"/>
  <c r="B909" i="28"/>
  <c r="B908" i="28"/>
  <c r="B907" i="28"/>
  <c r="B906" i="28"/>
  <c r="B905" i="28"/>
  <c r="B904" i="28"/>
  <c r="B903" i="28"/>
  <c r="B902" i="28"/>
  <c r="B901" i="28"/>
  <c r="B900" i="28"/>
  <c r="B899" i="28"/>
  <c r="B898" i="28"/>
  <c r="B897" i="28"/>
  <c r="B896" i="28"/>
  <c r="B895" i="28"/>
  <c r="B894" i="28"/>
  <c r="B893" i="28"/>
  <c r="B892" i="28"/>
  <c r="B891" i="28"/>
  <c r="B890" i="28"/>
  <c r="B889" i="28"/>
  <c r="B888" i="28"/>
  <c r="B887" i="28"/>
  <c r="B886" i="28"/>
  <c r="B885" i="28"/>
  <c r="B884" i="28"/>
  <c r="B883" i="28"/>
  <c r="B882" i="28"/>
  <c r="B881" i="28"/>
  <c r="B880" i="28"/>
  <c r="B879" i="28"/>
  <c r="B878" i="28"/>
  <c r="B877" i="28"/>
  <c r="B876" i="28"/>
  <c r="B875" i="28"/>
  <c r="B874" i="28"/>
  <c r="B873" i="28"/>
  <c r="B872" i="28"/>
  <c r="B871" i="28"/>
  <c r="B870" i="28"/>
  <c r="B869" i="28"/>
  <c r="B868" i="28"/>
  <c r="B867" i="28"/>
  <c r="B866" i="28"/>
  <c r="B865" i="28"/>
  <c r="B864" i="28"/>
  <c r="B863" i="28"/>
  <c r="B862" i="28"/>
  <c r="B861" i="28"/>
  <c r="B860" i="28"/>
  <c r="B859" i="28"/>
  <c r="B858" i="28"/>
  <c r="B857" i="28"/>
  <c r="B856" i="28"/>
  <c r="B855" i="28"/>
  <c r="B854" i="28"/>
  <c r="B853" i="28"/>
  <c r="B852" i="28"/>
  <c r="B851" i="28"/>
  <c r="B850" i="28"/>
  <c r="B849" i="28"/>
  <c r="B848" i="28"/>
  <c r="B847" i="28"/>
  <c r="B846" i="28"/>
  <c r="B845" i="28"/>
  <c r="B844" i="28"/>
  <c r="B843" i="28"/>
  <c r="B842" i="28"/>
  <c r="B841" i="28"/>
  <c r="B840" i="28"/>
  <c r="B839" i="28"/>
  <c r="B838" i="28"/>
  <c r="B837" i="28"/>
  <c r="B836" i="28"/>
  <c r="B835" i="28"/>
  <c r="B834" i="28"/>
  <c r="B833" i="28"/>
  <c r="B832" i="28"/>
  <c r="B831" i="28"/>
  <c r="B830" i="28"/>
  <c r="B829" i="28"/>
  <c r="B828" i="28"/>
  <c r="B827" i="28"/>
  <c r="B826" i="28"/>
  <c r="B825" i="28"/>
  <c r="B824" i="28"/>
  <c r="B823" i="28"/>
  <c r="B822" i="28"/>
  <c r="B821" i="28"/>
  <c r="B820" i="28"/>
  <c r="B819" i="28"/>
  <c r="B818" i="28"/>
  <c r="B817" i="28"/>
  <c r="B816" i="28"/>
  <c r="B815" i="28"/>
  <c r="B814" i="28"/>
  <c r="B813" i="28"/>
  <c r="B812" i="28"/>
  <c r="B811" i="28"/>
  <c r="B810" i="28"/>
  <c r="B809" i="28"/>
  <c r="B808" i="28"/>
  <c r="B807" i="28"/>
  <c r="B806" i="28"/>
  <c r="B805" i="28"/>
  <c r="B804" i="28"/>
  <c r="B803" i="28"/>
  <c r="B802" i="28"/>
  <c r="B801" i="28"/>
  <c r="B800" i="28"/>
  <c r="B799" i="28"/>
  <c r="B798" i="28"/>
  <c r="B797" i="28"/>
  <c r="B796" i="28"/>
  <c r="B795" i="28"/>
  <c r="B794" i="28"/>
  <c r="B793" i="28"/>
  <c r="B792" i="28"/>
  <c r="B791" i="28"/>
  <c r="B790" i="28"/>
  <c r="B789" i="28"/>
  <c r="B788" i="28"/>
  <c r="B787" i="28"/>
  <c r="B786" i="28"/>
  <c r="B785" i="28"/>
  <c r="B784" i="28"/>
  <c r="B783" i="28"/>
  <c r="B782" i="28"/>
  <c r="B781" i="28"/>
  <c r="B780" i="28"/>
  <c r="B779" i="28"/>
  <c r="B778" i="28"/>
  <c r="B777" i="28"/>
  <c r="B776" i="28"/>
  <c r="B775" i="28"/>
  <c r="B774" i="28"/>
  <c r="B773" i="28"/>
  <c r="B772" i="28"/>
  <c r="B771" i="28"/>
  <c r="B770" i="28"/>
  <c r="B769" i="28"/>
  <c r="B768" i="28"/>
  <c r="B767" i="28"/>
  <c r="B766" i="28"/>
  <c r="B765" i="28"/>
  <c r="B764" i="28"/>
  <c r="B763" i="28"/>
  <c r="B762" i="28"/>
  <c r="B761" i="28"/>
  <c r="B760" i="28"/>
  <c r="B759" i="28"/>
  <c r="B758" i="28"/>
  <c r="B757" i="28"/>
  <c r="B756" i="28"/>
  <c r="B755" i="28"/>
  <c r="B754" i="28"/>
  <c r="B753" i="28"/>
  <c r="B752" i="28"/>
  <c r="B751" i="28"/>
  <c r="B750" i="28"/>
  <c r="B749" i="28"/>
  <c r="B748" i="28"/>
  <c r="B747" i="28"/>
  <c r="B746" i="28"/>
  <c r="B745" i="28"/>
  <c r="B744" i="28"/>
  <c r="B743" i="28"/>
  <c r="B742" i="28"/>
  <c r="B741" i="28"/>
  <c r="B740" i="28"/>
  <c r="B739" i="28"/>
  <c r="B738" i="28"/>
  <c r="B737" i="28"/>
  <c r="B736" i="28"/>
  <c r="B735" i="28"/>
  <c r="B734" i="28"/>
  <c r="B733" i="28"/>
  <c r="B732" i="28"/>
  <c r="B731" i="28"/>
  <c r="B730" i="28"/>
  <c r="B729" i="28"/>
  <c r="B728" i="28"/>
  <c r="B727" i="28"/>
  <c r="B726" i="28"/>
  <c r="B725" i="28"/>
  <c r="B724" i="28"/>
  <c r="B723" i="28"/>
  <c r="B722" i="28"/>
  <c r="B721" i="28"/>
  <c r="B720" i="28"/>
  <c r="B719" i="28"/>
  <c r="B718" i="28"/>
  <c r="B717" i="28"/>
  <c r="B716" i="28"/>
  <c r="B715" i="28"/>
  <c r="B714" i="28"/>
  <c r="B713" i="28"/>
  <c r="B712" i="28"/>
  <c r="B711" i="28"/>
  <c r="B710" i="28"/>
  <c r="B709" i="28"/>
  <c r="B708" i="28"/>
  <c r="B707" i="28"/>
  <c r="B706" i="28"/>
  <c r="B705" i="28"/>
  <c r="B704" i="28"/>
  <c r="B703" i="28"/>
  <c r="B702" i="28"/>
  <c r="B701" i="28"/>
  <c r="B700" i="28"/>
  <c r="B699" i="28"/>
  <c r="B698" i="28"/>
  <c r="B697" i="28"/>
  <c r="B696" i="28"/>
  <c r="B695" i="28"/>
  <c r="B694" i="28"/>
  <c r="B693" i="28"/>
  <c r="B692" i="28"/>
  <c r="B691" i="28"/>
  <c r="B690" i="28"/>
  <c r="B689" i="28"/>
  <c r="B688" i="28"/>
  <c r="B687" i="28"/>
  <c r="B686" i="28"/>
  <c r="B685" i="28"/>
  <c r="B684" i="28"/>
  <c r="B683" i="28"/>
  <c r="B682" i="28"/>
  <c r="B681" i="28"/>
  <c r="B680" i="28"/>
  <c r="B679" i="28"/>
  <c r="B678" i="28"/>
  <c r="B677" i="28"/>
  <c r="B676" i="28"/>
  <c r="B675" i="28"/>
  <c r="B674" i="28"/>
  <c r="B673" i="28"/>
  <c r="B672" i="28"/>
  <c r="B671" i="28"/>
  <c r="B670" i="28"/>
  <c r="B669" i="28"/>
  <c r="B668" i="28"/>
  <c r="B667" i="28"/>
  <c r="B666" i="28"/>
  <c r="B665" i="28"/>
  <c r="B664" i="28"/>
  <c r="B663" i="28"/>
  <c r="B662" i="28"/>
  <c r="B661" i="28"/>
  <c r="B660" i="28"/>
  <c r="B659" i="28"/>
  <c r="B658" i="28"/>
  <c r="B657" i="28"/>
  <c r="B656" i="28"/>
  <c r="B655" i="28"/>
  <c r="B654" i="28"/>
  <c r="B653" i="28"/>
  <c r="B652" i="28"/>
  <c r="B651" i="28"/>
  <c r="B650" i="28"/>
  <c r="B649" i="28"/>
  <c r="B648" i="28"/>
  <c r="B647" i="28"/>
  <c r="B646" i="28"/>
  <c r="B645" i="28"/>
  <c r="B644" i="28"/>
  <c r="B643" i="28"/>
  <c r="B642" i="28"/>
  <c r="B641" i="28"/>
  <c r="B640" i="28"/>
  <c r="B639" i="28"/>
  <c r="B638" i="28"/>
  <c r="B637" i="28"/>
  <c r="B636" i="28"/>
  <c r="B635" i="28"/>
  <c r="B634" i="28"/>
  <c r="B633" i="28"/>
  <c r="B632" i="28"/>
  <c r="B631" i="28"/>
  <c r="B630" i="28"/>
  <c r="B629" i="28"/>
  <c r="B628" i="28"/>
  <c r="B627" i="28"/>
  <c r="B626" i="28"/>
  <c r="B625" i="28"/>
  <c r="B624" i="28"/>
  <c r="B623" i="28"/>
  <c r="B622" i="28"/>
  <c r="B621" i="28"/>
  <c r="B620" i="28"/>
  <c r="B619" i="28"/>
  <c r="B618" i="28"/>
  <c r="B615" i="28"/>
  <c r="B614" i="28"/>
  <c r="B613" i="28"/>
  <c r="B612" i="28"/>
  <c r="B611" i="28"/>
  <c r="B610" i="28"/>
  <c r="B609" i="28"/>
  <c r="B608" i="28"/>
  <c r="B607" i="28"/>
  <c r="B606" i="28"/>
  <c r="B605" i="28"/>
  <c r="B604" i="28"/>
  <c r="B603" i="28"/>
  <c r="B602" i="28"/>
  <c r="B601" i="28"/>
  <c r="B600" i="28"/>
  <c r="B599" i="28"/>
  <c r="B598" i="28"/>
  <c r="B597" i="28"/>
  <c r="B596" i="28"/>
  <c r="B595" i="28"/>
  <c r="B594" i="28"/>
  <c r="B593" i="28"/>
  <c r="B592" i="28"/>
  <c r="B591" i="28"/>
  <c r="B590" i="28"/>
  <c r="B589" i="28"/>
  <c r="B588" i="28"/>
  <c r="B587" i="28"/>
  <c r="B586" i="28"/>
  <c r="B585" i="28"/>
  <c r="B584" i="28"/>
  <c r="B583" i="28"/>
  <c r="B582" i="28"/>
  <c r="B581" i="28"/>
  <c r="B580" i="28"/>
  <c r="B579" i="28"/>
  <c r="B578" i="28"/>
  <c r="B577" i="28"/>
  <c r="B576" i="28"/>
  <c r="B575" i="28"/>
  <c r="B574" i="28"/>
  <c r="B573" i="28"/>
  <c r="B572" i="28"/>
  <c r="B571" i="28"/>
  <c r="B570" i="28"/>
  <c r="B569" i="28"/>
  <c r="B568" i="28"/>
  <c r="B567" i="28"/>
  <c r="B566" i="28"/>
  <c r="B565" i="28"/>
  <c r="B564" i="28"/>
  <c r="B563" i="28"/>
  <c r="B562" i="28"/>
  <c r="B561" i="28"/>
  <c r="B560" i="28"/>
  <c r="B559" i="28"/>
  <c r="B558" i="28"/>
  <c r="B557" i="28"/>
  <c r="B556" i="28"/>
  <c r="B555" i="28"/>
  <c r="B554" i="28"/>
  <c r="B553" i="28"/>
  <c r="B552" i="28"/>
  <c r="B551" i="28"/>
  <c r="B550" i="28"/>
  <c r="B549" i="28"/>
  <c r="B548" i="28"/>
  <c r="B547" i="28"/>
  <c r="B546" i="28"/>
  <c r="B545" i="28"/>
  <c r="B544" i="28"/>
  <c r="B543" i="28"/>
  <c r="B542" i="28"/>
  <c r="B541" i="28"/>
  <c r="B540" i="28"/>
  <c r="B539" i="28"/>
  <c r="B538" i="28"/>
  <c r="B537" i="28"/>
  <c r="B536" i="28"/>
  <c r="B535" i="28"/>
  <c r="B534" i="28"/>
  <c r="B533" i="28"/>
  <c r="B532" i="28"/>
  <c r="B531" i="28"/>
  <c r="B530" i="28"/>
  <c r="B529" i="28"/>
  <c r="B528" i="28"/>
  <c r="B527" i="28"/>
  <c r="B526" i="28"/>
  <c r="B525" i="28"/>
  <c r="B524" i="28"/>
  <c r="B523" i="28"/>
  <c r="B522" i="28"/>
  <c r="B521" i="28"/>
  <c r="B520" i="28"/>
  <c r="B519" i="28"/>
  <c r="B518" i="28"/>
  <c r="B517" i="28"/>
  <c r="B516" i="28"/>
  <c r="B515" i="28"/>
  <c r="B514" i="28"/>
  <c r="B513" i="28"/>
  <c r="B512" i="28"/>
  <c r="B511" i="28"/>
  <c r="B510" i="28"/>
  <c r="B509" i="28"/>
  <c r="B508" i="28"/>
  <c r="B507" i="28"/>
  <c r="B506" i="28"/>
  <c r="B505" i="28"/>
  <c r="B504" i="28"/>
  <c r="B503" i="28"/>
  <c r="B502" i="28"/>
  <c r="B501" i="28"/>
  <c r="B500" i="28"/>
  <c r="B499" i="28"/>
  <c r="B498" i="28"/>
  <c r="B497" i="28"/>
  <c r="B496" i="28"/>
  <c r="B495" i="28"/>
  <c r="B494" i="28"/>
  <c r="B493" i="28"/>
  <c r="B492" i="28"/>
  <c r="B491" i="28"/>
  <c r="B490" i="28"/>
  <c r="B489" i="28"/>
  <c r="B488" i="28"/>
  <c r="B487" i="28"/>
  <c r="B486" i="28"/>
  <c r="B485" i="28"/>
  <c r="B484" i="28"/>
  <c r="B483" i="28"/>
  <c r="B482" i="28"/>
  <c r="B481" i="28"/>
  <c r="B480" i="28"/>
  <c r="B479" i="28"/>
  <c r="B478" i="28"/>
  <c r="B477" i="28"/>
  <c r="B476" i="28"/>
  <c r="B475" i="28"/>
  <c r="B474" i="28"/>
  <c r="B473" i="28"/>
  <c r="B472" i="28"/>
  <c r="B471" i="28"/>
  <c r="B470" i="28"/>
  <c r="B469" i="28"/>
  <c r="B468" i="28"/>
  <c r="B467" i="28"/>
  <c r="B466" i="28"/>
  <c r="B465" i="28"/>
  <c r="B464" i="28"/>
  <c r="B463" i="28"/>
  <c r="B462" i="28"/>
  <c r="B461" i="28"/>
  <c r="B460" i="28"/>
  <c r="B459" i="28"/>
  <c r="B458" i="28"/>
  <c r="B457" i="28"/>
  <c r="B456" i="28"/>
  <c r="B455" i="28"/>
  <c r="B454" i="28"/>
  <c r="B453" i="28"/>
  <c r="B452" i="28"/>
  <c r="B451" i="28"/>
  <c r="B450" i="28"/>
  <c r="B449" i="28"/>
  <c r="B448" i="28"/>
  <c r="B447" i="28"/>
  <c r="B446" i="28"/>
  <c r="B445" i="28"/>
  <c r="B444" i="28"/>
  <c r="B443" i="28"/>
  <c r="B442" i="28"/>
  <c r="B441" i="28"/>
  <c r="B440" i="28"/>
  <c r="B439" i="28"/>
  <c r="B438" i="28"/>
  <c r="B437" i="28"/>
  <c r="B436" i="28"/>
  <c r="B435" i="28"/>
  <c r="B434" i="28"/>
  <c r="B433" i="28"/>
  <c r="B432" i="28"/>
  <c r="B431" i="28"/>
  <c r="B430" i="28"/>
  <c r="B429" i="28"/>
  <c r="B428" i="28"/>
  <c r="B427" i="28"/>
  <c r="B426" i="28"/>
  <c r="B425" i="28"/>
  <c r="B424" i="28"/>
  <c r="B423" i="28"/>
  <c r="B422" i="28"/>
  <c r="B421" i="28"/>
  <c r="B420" i="28"/>
  <c r="B419" i="28"/>
  <c r="B418" i="28"/>
  <c r="B417" i="28"/>
  <c r="B416" i="28"/>
  <c r="B415" i="28"/>
  <c r="B414" i="28"/>
  <c r="B413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W2" i="1" l="1"/>
  <c r="D10" i="23"/>
  <c r="D9" i="23"/>
  <c r="D8" i="23" l="1"/>
  <c r="B9" i="23"/>
  <c r="B10" i="23"/>
  <c r="B8" i="23"/>
  <c r="F10" i="23"/>
  <c r="F9" i="23"/>
  <c r="F8" i="23"/>
  <c r="A10" i="23"/>
  <c r="A9" i="23"/>
  <c r="A8" i="23"/>
  <c r="I16" i="8" l="1"/>
  <c r="I17" i="8"/>
  <c r="I18" i="8"/>
  <c r="I13" i="8"/>
  <c r="J16" i="8"/>
  <c r="J17" i="8"/>
  <c r="J18" i="8"/>
  <c r="R1" i="2" l="1"/>
  <c r="AF175" i="5" l="1"/>
  <c r="AF174" i="5"/>
  <c r="AF169" i="5"/>
  <c r="AF168" i="5"/>
  <c r="A129" i="14"/>
  <c r="C129" i="14"/>
  <c r="D129" i="14"/>
  <c r="E129" i="14"/>
  <c r="F129" i="14"/>
  <c r="G129" i="14"/>
  <c r="H129" i="14"/>
  <c r="J129" i="14"/>
  <c r="K129" i="14"/>
  <c r="L129" i="14"/>
  <c r="M129" i="14"/>
  <c r="N129" i="14"/>
  <c r="O129" i="14"/>
  <c r="P129" i="14"/>
  <c r="AF112" i="5"/>
  <c r="AF111" i="5"/>
  <c r="A174" i="14"/>
  <c r="A179" i="14"/>
  <c r="C179" i="14"/>
  <c r="D179" i="14"/>
  <c r="E179" i="14"/>
  <c r="F179" i="14"/>
  <c r="G179" i="14"/>
  <c r="H179" i="14"/>
  <c r="J179" i="14"/>
  <c r="K179" i="14"/>
  <c r="L179" i="14"/>
  <c r="M179" i="14"/>
  <c r="N179" i="14"/>
  <c r="O179" i="14"/>
  <c r="P179" i="14"/>
  <c r="A180" i="14"/>
  <c r="C180" i="14"/>
  <c r="S180" i="14" s="1"/>
  <c r="A168" i="14"/>
  <c r="C168" i="14"/>
  <c r="D168" i="14"/>
  <c r="E168" i="14"/>
  <c r="F168" i="14"/>
  <c r="G168" i="14"/>
  <c r="H168" i="14"/>
  <c r="J168" i="14"/>
  <c r="K168" i="14"/>
  <c r="L168" i="14"/>
  <c r="M168" i="14"/>
  <c r="N168" i="14"/>
  <c r="O168" i="14"/>
  <c r="P168" i="14"/>
  <c r="A169" i="14"/>
  <c r="C169" i="14"/>
  <c r="D169" i="14"/>
  <c r="E169" i="14"/>
  <c r="F169" i="14"/>
  <c r="G169" i="14"/>
  <c r="H169" i="14"/>
  <c r="J169" i="14"/>
  <c r="K169" i="14"/>
  <c r="L169" i="14"/>
  <c r="M169" i="14"/>
  <c r="N169" i="14"/>
  <c r="O169" i="14"/>
  <c r="P169" i="14"/>
  <c r="A170" i="14"/>
  <c r="C170" i="14"/>
  <c r="D170" i="14"/>
  <c r="E170" i="14"/>
  <c r="F170" i="14"/>
  <c r="G170" i="14"/>
  <c r="H170" i="14"/>
  <c r="J170" i="14"/>
  <c r="K170" i="14"/>
  <c r="L170" i="14"/>
  <c r="M170" i="14"/>
  <c r="N170" i="14"/>
  <c r="O170" i="14"/>
  <c r="P170" i="14"/>
  <c r="AF167" i="5"/>
  <c r="AF161" i="5"/>
  <c r="AF159" i="5"/>
  <c r="AF157" i="5"/>
  <c r="AF151" i="5"/>
  <c r="AF152" i="5"/>
  <c r="A185" i="14"/>
  <c r="A173" i="14"/>
  <c r="A167" i="14"/>
  <c r="C167" i="14"/>
  <c r="D167" i="14"/>
  <c r="E167" i="14"/>
  <c r="F167" i="14"/>
  <c r="G167" i="14"/>
  <c r="H167" i="14"/>
  <c r="J167" i="14"/>
  <c r="K167" i="14"/>
  <c r="L167" i="14"/>
  <c r="M167" i="14"/>
  <c r="N167" i="14"/>
  <c r="O167" i="14"/>
  <c r="P167" i="14"/>
  <c r="AF166" i="5"/>
  <c r="AF158" i="5"/>
  <c r="AF160" i="5"/>
  <c r="AF156" i="5"/>
  <c r="AF150" i="5"/>
  <c r="AF153" i="5"/>
  <c r="P121" i="14"/>
  <c r="O121" i="14"/>
  <c r="N121" i="14"/>
  <c r="M121" i="14"/>
  <c r="L121" i="14"/>
  <c r="K121" i="14"/>
  <c r="J121" i="14"/>
  <c r="H121" i="14"/>
  <c r="G121" i="14"/>
  <c r="F121" i="14"/>
  <c r="E121" i="14"/>
  <c r="D121" i="14"/>
  <c r="A121" i="14"/>
  <c r="A130" i="14"/>
  <c r="C130" i="14"/>
  <c r="D130" i="14"/>
  <c r="F130" i="14"/>
  <c r="G130" i="14"/>
  <c r="H130" i="14"/>
  <c r="J130" i="14"/>
  <c r="K130" i="14"/>
  <c r="L130" i="14"/>
  <c r="M130" i="14"/>
  <c r="N130" i="14"/>
  <c r="O130" i="14"/>
  <c r="P130" i="14"/>
  <c r="A124" i="14"/>
  <c r="D124" i="14"/>
  <c r="E124" i="14"/>
  <c r="F124" i="14"/>
  <c r="G124" i="14"/>
  <c r="H124" i="14"/>
  <c r="J124" i="14"/>
  <c r="K124" i="14"/>
  <c r="L124" i="14"/>
  <c r="M124" i="14"/>
  <c r="N124" i="14"/>
  <c r="O124" i="14"/>
  <c r="P124" i="14"/>
  <c r="AF107" i="5"/>
  <c r="AF108" i="5"/>
  <c r="AF109" i="5"/>
  <c r="AF110" i="5"/>
  <c r="AF113" i="5"/>
  <c r="AF104" i="5"/>
  <c r="S170" i="14" l="1"/>
  <c r="S169" i="14"/>
  <c r="S129" i="14"/>
  <c r="S168" i="14"/>
  <c r="S179" i="14"/>
  <c r="S167" i="14"/>
  <c r="C124" i="14"/>
  <c r="S124" i="14" s="1"/>
  <c r="C121" i="14"/>
  <c r="S121" i="14" s="1"/>
  <c r="E130" i="14"/>
  <c r="S130" i="14" s="1"/>
  <c r="I3" i="15" l="1"/>
  <c r="C3" i="15"/>
  <c r="D3" i="15"/>
  <c r="E3" i="15"/>
  <c r="F3" i="15"/>
  <c r="G3" i="15"/>
  <c r="H3" i="15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120" i="14"/>
  <c r="K122" i="14"/>
  <c r="K123" i="14"/>
  <c r="K125" i="14"/>
  <c r="K126" i="14"/>
  <c r="K127" i="14"/>
  <c r="K128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71" i="14"/>
  <c r="K12" i="10"/>
  <c r="K11" i="10"/>
  <c r="C6" i="23"/>
  <c r="D6" i="23"/>
  <c r="E6" i="23"/>
  <c r="C5" i="23"/>
  <c r="D5" i="23"/>
  <c r="E5" i="23"/>
  <c r="C4" i="23"/>
  <c r="E4" i="23"/>
  <c r="B4" i="23"/>
  <c r="AM111" i="1"/>
  <c r="AM108" i="1"/>
  <c r="AF111" i="1"/>
  <c r="AF110" i="1"/>
  <c r="AF109" i="1"/>
  <c r="AF108" i="1"/>
  <c r="AF191" i="5"/>
  <c r="AM109" i="1"/>
  <c r="AL109" i="1"/>
  <c r="AK109" i="1"/>
  <c r="AJ109" i="1"/>
  <c r="AI109" i="1"/>
  <c r="AH109" i="1"/>
  <c r="AG109" i="1"/>
  <c r="V109" i="1"/>
  <c r="AL108" i="1"/>
  <c r="AK108" i="1"/>
  <c r="AJ108" i="1"/>
  <c r="AI108" i="1"/>
  <c r="AH108" i="1"/>
  <c r="AG108" i="1"/>
  <c r="V108" i="1"/>
  <c r="AL111" i="1"/>
  <c r="AK111" i="1"/>
  <c r="AJ111" i="1"/>
  <c r="AI111" i="1"/>
  <c r="AH111" i="1"/>
  <c r="AG111" i="1"/>
  <c r="V111" i="1"/>
  <c r="AM110" i="1"/>
  <c r="AL110" i="1"/>
  <c r="AK110" i="1"/>
  <c r="AJ110" i="1"/>
  <c r="AI110" i="1"/>
  <c r="AH110" i="1"/>
  <c r="AG110" i="1"/>
  <c r="V110" i="1"/>
  <c r="AF196" i="5"/>
  <c r="A12" i="18"/>
  <c r="A3" i="15"/>
  <c r="M14" i="14"/>
  <c r="K87" i="10"/>
  <c r="K86" i="10"/>
  <c r="K85" i="10"/>
  <c r="A40" i="14"/>
  <c r="C40" i="14"/>
  <c r="D40" i="14"/>
  <c r="E40" i="14"/>
  <c r="F40" i="14"/>
  <c r="G40" i="14"/>
  <c r="H40" i="14"/>
  <c r="J40" i="14"/>
  <c r="L40" i="14"/>
  <c r="M40" i="14"/>
  <c r="N40" i="14"/>
  <c r="O40" i="14"/>
  <c r="P40" i="14"/>
  <c r="A6" i="11"/>
  <c r="B6" i="11"/>
  <c r="C6" i="11"/>
  <c r="D6" i="11"/>
  <c r="E6" i="11"/>
  <c r="F6" i="11" s="1"/>
  <c r="H6" i="11"/>
  <c r="I6" i="11"/>
  <c r="J6" i="11"/>
  <c r="A7" i="11"/>
  <c r="B7" i="11"/>
  <c r="C7" i="11"/>
  <c r="D7" i="11"/>
  <c r="E7" i="11"/>
  <c r="G7" i="11" s="1"/>
  <c r="H7" i="11"/>
  <c r="I7" i="11"/>
  <c r="J7" i="11"/>
  <c r="A8" i="11"/>
  <c r="B8" i="11"/>
  <c r="C8" i="11"/>
  <c r="D8" i="11"/>
  <c r="E8" i="11"/>
  <c r="F8" i="11" s="1"/>
  <c r="H8" i="11"/>
  <c r="I8" i="11"/>
  <c r="J8" i="11"/>
  <c r="A9" i="11"/>
  <c r="B9" i="11"/>
  <c r="C9" i="11"/>
  <c r="D9" i="11"/>
  <c r="E9" i="11"/>
  <c r="G9" i="11" s="1"/>
  <c r="H9" i="11"/>
  <c r="I9" i="11"/>
  <c r="J9" i="11"/>
  <c r="A10" i="11"/>
  <c r="B10" i="11"/>
  <c r="C10" i="11"/>
  <c r="D10" i="11"/>
  <c r="E10" i="11"/>
  <c r="H10" i="11"/>
  <c r="I10" i="11"/>
  <c r="J10" i="11"/>
  <c r="A11" i="11"/>
  <c r="B11" i="11"/>
  <c r="C11" i="11"/>
  <c r="D11" i="11"/>
  <c r="E11" i="11"/>
  <c r="G11" i="11" s="1"/>
  <c r="H11" i="11"/>
  <c r="I11" i="11"/>
  <c r="J11" i="11"/>
  <c r="A12" i="11"/>
  <c r="B12" i="11"/>
  <c r="C12" i="11"/>
  <c r="D12" i="11"/>
  <c r="E12" i="11"/>
  <c r="F12" i="11" s="1"/>
  <c r="H12" i="11"/>
  <c r="I12" i="11"/>
  <c r="J12" i="11"/>
  <c r="A13" i="11"/>
  <c r="B13" i="11"/>
  <c r="E13" i="11"/>
  <c r="F13" i="11" s="1"/>
  <c r="H13" i="11"/>
  <c r="I13" i="11"/>
  <c r="J13" i="11"/>
  <c r="A14" i="11"/>
  <c r="B14" i="11"/>
  <c r="C14" i="11"/>
  <c r="D14" i="11"/>
  <c r="E14" i="11"/>
  <c r="F14" i="11" s="1"/>
  <c r="H14" i="11"/>
  <c r="I14" i="11"/>
  <c r="J14" i="11"/>
  <c r="A15" i="11"/>
  <c r="B15" i="11"/>
  <c r="C15" i="11"/>
  <c r="D15" i="11"/>
  <c r="E15" i="11"/>
  <c r="H15" i="11"/>
  <c r="I15" i="11"/>
  <c r="J15" i="11"/>
  <c r="A16" i="11"/>
  <c r="B16" i="11"/>
  <c r="E16" i="11"/>
  <c r="F16" i="11" s="1"/>
  <c r="H16" i="11"/>
  <c r="I16" i="11"/>
  <c r="J16" i="11"/>
  <c r="A17" i="11"/>
  <c r="B17" i="11"/>
  <c r="C17" i="11"/>
  <c r="D17" i="11"/>
  <c r="E17" i="11"/>
  <c r="H17" i="11"/>
  <c r="I17" i="11"/>
  <c r="J17" i="11"/>
  <c r="A18" i="11"/>
  <c r="B18" i="11"/>
  <c r="C18" i="11"/>
  <c r="D18" i="11"/>
  <c r="E18" i="11"/>
  <c r="F18" i="11" s="1"/>
  <c r="H18" i="11"/>
  <c r="I18" i="11"/>
  <c r="J18" i="11"/>
  <c r="A19" i="11"/>
  <c r="B19" i="11"/>
  <c r="E19" i="11"/>
  <c r="G19" i="11" s="1"/>
  <c r="H19" i="11"/>
  <c r="I19" i="11"/>
  <c r="J19" i="11"/>
  <c r="A20" i="11"/>
  <c r="B20" i="11"/>
  <c r="C20" i="11"/>
  <c r="D20" i="11"/>
  <c r="E20" i="11"/>
  <c r="F20" i="11" s="1"/>
  <c r="H20" i="11"/>
  <c r="I20" i="11"/>
  <c r="J20" i="11"/>
  <c r="A21" i="11"/>
  <c r="B21" i="11"/>
  <c r="C21" i="11"/>
  <c r="D21" i="11"/>
  <c r="E21" i="11"/>
  <c r="F21" i="11" s="1"/>
  <c r="H21" i="11"/>
  <c r="I21" i="11"/>
  <c r="J21" i="11"/>
  <c r="A22" i="11"/>
  <c r="B22" i="11"/>
  <c r="C22" i="11"/>
  <c r="D22" i="11"/>
  <c r="E22" i="11"/>
  <c r="F22" i="11" s="1"/>
  <c r="H22" i="11"/>
  <c r="I22" i="11"/>
  <c r="J22" i="11"/>
  <c r="A23" i="11"/>
  <c r="B23" i="11"/>
  <c r="C23" i="11"/>
  <c r="D23" i="11"/>
  <c r="E23" i="11"/>
  <c r="F23" i="11" s="1"/>
  <c r="H23" i="11"/>
  <c r="I23" i="11"/>
  <c r="J23" i="11"/>
  <c r="A24" i="11"/>
  <c r="B24" i="11"/>
  <c r="D24" i="11"/>
  <c r="E24" i="11"/>
  <c r="F24" i="11" s="1"/>
  <c r="H24" i="11"/>
  <c r="I24" i="11"/>
  <c r="J24" i="11"/>
  <c r="A25" i="11"/>
  <c r="B25" i="11"/>
  <c r="D25" i="11"/>
  <c r="E25" i="11"/>
  <c r="F25" i="11" s="1"/>
  <c r="H25" i="11"/>
  <c r="I25" i="11"/>
  <c r="J25" i="11"/>
  <c r="A26" i="11"/>
  <c r="B26" i="11"/>
  <c r="D26" i="11"/>
  <c r="E26" i="11"/>
  <c r="F26" i="11" s="1"/>
  <c r="H26" i="11"/>
  <c r="I26" i="11"/>
  <c r="J26" i="11"/>
  <c r="A27" i="11"/>
  <c r="B27" i="11"/>
  <c r="D27" i="11"/>
  <c r="E27" i="11"/>
  <c r="F27" i="11" s="1"/>
  <c r="H27" i="11"/>
  <c r="I27" i="11"/>
  <c r="J27" i="11"/>
  <c r="A28" i="11"/>
  <c r="B28" i="11"/>
  <c r="D28" i="11"/>
  <c r="E28" i="11"/>
  <c r="F28" i="11" s="1"/>
  <c r="H28" i="11"/>
  <c r="I28" i="11"/>
  <c r="J28" i="11"/>
  <c r="A29" i="11"/>
  <c r="B29" i="11"/>
  <c r="E29" i="11"/>
  <c r="F29" i="11" s="1"/>
  <c r="H29" i="11"/>
  <c r="I29" i="11"/>
  <c r="J29" i="11"/>
  <c r="A30" i="11"/>
  <c r="B30" i="11"/>
  <c r="C30" i="11"/>
  <c r="D30" i="11"/>
  <c r="E30" i="11"/>
  <c r="F30" i="11" s="1"/>
  <c r="H30" i="11"/>
  <c r="I30" i="11"/>
  <c r="J30" i="11"/>
  <c r="A31" i="11"/>
  <c r="B31" i="11"/>
  <c r="E31" i="11"/>
  <c r="G31" i="11" s="1"/>
  <c r="H31" i="11"/>
  <c r="I31" i="11"/>
  <c r="J31" i="11"/>
  <c r="A32" i="11"/>
  <c r="B32" i="11"/>
  <c r="C32" i="11"/>
  <c r="D32" i="11"/>
  <c r="E32" i="11"/>
  <c r="F32" i="11" s="1"/>
  <c r="H32" i="11"/>
  <c r="I32" i="11"/>
  <c r="J32" i="11"/>
  <c r="A33" i="11"/>
  <c r="B33" i="11"/>
  <c r="C33" i="11"/>
  <c r="D33" i="11"/>
  <c r="E33" i="11"/>
  <c r="F33" i="11" s="1"/>
  <c r="H33" i="11"/>
  <c r="I33" i="11"/>
  <c r="J33" i="11"/>
  <c r="A34" i="11"/>
  <c r="B34" i="11"/>
  <c r="C34" i="11"/>
  <c r="D34" i="11"/>
  <c r="E34" i="11"/>
  <c r="F34" i="11" s="1"/>
  <c r="H34" i="11"/>
  <c r="I34" i="11"/>
  <c r="J34" i="11"/>
  <c r="A35" i="11"/>
  <c r="B35" i="11"/>
  <c r="C35" i="11"/>
  <c r="D35" i="11"/>
  <c r="E35" i="11"/>
  <c r="G35" i="11" s="1"/>
  <c r="H35" i="11"/>
  <c r="I35" i="11"/>
  <c r="J35" i="11"/>
  <c r="A36" i="11"/>
  <c r="B36" i="11"/>
  <c r="D36" i="11"/>
  <c r="E36" i="11"/>
  <c r="F36" i="11" s="1"/>
  <c r="H36" i="11"/>
  <c r="I36" i="11"/>
  <c r="J36" i="11"/>
  <c r="A37" i="11"/>
  <c r="B37" i="11"/>
  <c r="D37" i="11"/>
  <c r="E37" i="11"/>
  <c r="F37" i="11" s="1"/>
  <c r="H37" i="11"/>
  <c r="I37" i="11"/>
  <c r="J37" i="11"/>
  <c r="A38" i="11"/>
  <c r="B38" i="11"/>
  <c r="C38" i="11"/>
  <c r="D38" i="11"/>
  <c r="E38" i="11"/>
  <c r="H38" i="11"/>
  <c r="I38" i="11"/>
  <c r="J38" i="11"/>
  <c r="A39" i="11"/>
  <c r="B39" i="11"/>
  <c r="C39" i="11"/>
  <c r="D39" i="11"/>
  <c r="E39" i="11"/>
  <c r="F39" i="11" s="1"/>
  <c r="H39" i="11"/>
  <c r="I39" i="11"/>
  <c r="J39" i="11"/>
  <c r="A40" i="11"/>
  <c r="B40" i="11"/>
  <c r="D40" i="11"/>
  <c r="E40" i="11"/>
  <c r="F40" i="11" s="1"/>
  <c r="H40" i="11"/>
  <c r="I40" i="11"/>
  <c r="J40" i="11"/>
  <c r="A41" i="11"/>
  <c r="B41" i="11"/>
  <c r="C41" i="11"/>
  <c r="D41" i="11"/>
  <c r="E41" i="11"/>
  <c r="F41" i="11" s="1"/>
  <c r="H41" i="11"/>
  <c r="I41" i="11"/>
  <c r="J41" i="11"/>
  <c r="A42" i="11"/>
  <c r="B42" i="11"/>
  <c r="D42" i="11"/>
  <c r="E42" i="11"/>
  <c r="F42" i="11" s="1"/>
  <c r="H42" i="11"/>
  <c r="I42" i="11"/>
  <c r="J42" i="11"/>
  <c r="A43" i="11"/>
  <c r="B43" i="11"/>
  <c r="D43" i="11"/>
  <c r="E43" i="11"/>
  <c r="G43" i="11" s="1"/>
  <c r="H43" i="11"/>
  <c r="I43" i="11"/>
  <c r="J43" i="11"/>
  <c r="A44" i="11"/>
  <c r="B44" i="11"/>
  <c r="C44" i="11"/>
  <c r="D44" i="11"/>
  <c r="E44" i="11"/>
  <c r="F44" i="11" s="1"/>
  <c r="H44" i="11"/>
  <c r="I44" i="11"/>
  <c r="J44" i="11"/>
  <c r="A45" i="11"/>
  <c r="B45" i="11"/>
  <c r="E45" i="11"/>
  <c r="F45" i="11" s="1"/>
  <c r="H45" i="11"/>
  <c r="I45" i="11"/>
  <c r="J45" i="11"/>
  <c r="A46" i="11"/>
  <c r="B46" i="11"/>
  <c r="C46" i="11"/>
  <c r="D46" i="11"/>
  <c r="E46" i="11"/>
  <c r="F46" i="11" s="1"/>
  <c r="H46" i="11"/>
  <c r="I46" i="11"/>
  <c r="J46" i="11"/>
  <c r="A47" i="11"/>
  <c r="B47" i="11"/>
  <c r="C47" i="11"/>
  <c r="D47" i="11"/>
  <c r="E47" i="11"/>
  <c r="G47" i="11" s="1"/>
  <c r="H47" i="11"/>
  <c r="I47" i="11"/>
  <c r="J47" i="11"/>
  <c r="A48" i="11"/>
  <c r="B48" i="11"/>
  <c r="D48" i="11"/>
  <c r="E48" i="11"/>
  <c r="F48" i="11" s="1"/>
  <c r="H48" i="11"/>
  <c r="I48" i="11"/>
  <c r="J48" i="11"/>
  <c r="A49" i="11"/>
  <c r="B49" i="11"/>
  <c r="C49" i="11"/>
  <c r="D49" i="11"/>
  <c r="E49" i="11"/>
  <c r="F49" i="11" s="1"/>
  <c r="H49" i="11"/>
  <c r="I49" i="11"/>
  <c r="J49" i="11"/>
  <c r="A50" i="11"/>
  <c r="B50" i="11"/>
  <c r="C50" i="11"/>
  <c r="D50" i="11"/>
  <c r="E50" i="11"/>
  <c r="F50" i="11" s="1"/>
  <c r="H50" i="11"/>
  <c r="I50" i="11"/>
  <c r="J50" i="11"/>
  <c r="A51" i="11"/>
  <c r="B51" i="11"/>
  <c r="C51" i="11"/>
  <c r="D51" i="11"/>
  <c r="E51" i="11"/>
  <c r="G51" i="11" s="1"/>
  <c r="H51" i="11"/>
  <c r="I51" i="11"/>
  <c r="J51" i="11"/>
  <c r="A52" i="11"/>
  <c r="B52" i="11"/>
  <c r="C52" i="11"/>
  <c r="D52" i="11"/>
  <c r="E52" i="11"/>
  <c r="F52" i="11" s="1"/>
  <c r="H52" i="11"/>
  <c r="I52" i="11"/>
  <c r="J52" i="11"/>
  <c r="A53" i="11"/>
  <c r="B53" i="11"/>
  <c r="C53" i="11"/>
  <c r="D53" i="11"/>
  <c r="E53" i="11"/>
  <c r="F53" i="11" s="1"/>
  <c r="H53" i="11"/>
  <c r="I53" i="11"/>
  <c r="J53" i="11"/>
  <c r="A54" i="11"/>
  <c r="B54" i="11"/>
  <c r="C54" i="11"/>
  <c r="D54" i="11"/>
  <c r="E54" i="11"/>
  <c r="F54" i="11" s="1"/>
  <c r="H54" i="11"/>
  <c r="I54" i="11"/>
  <c r="J54" i="11"/>
  <c r="A55" i="11"/>
  <c r="B55" i="11"/>
  <c r="C55" i="11"/>
  <c r="D55" i="11"/>
  <c r="E55" i="11"/>
  <c r="G55" i="11" s="1"/>
  <c r="H55" i="11"/>
  <c r="I55" i="11"/>
  <c r="J55" i="11"/>
  <c r="A56" i="11"/>
  <c r="B56" i="11"/>
  <c r="C56" i="11"/>
  <c r="E56" i="11"/>
  <c r="F56" i="11" s="1"/>
  <c r="H56" i="11"/>
  <c r="I56" i="11"/>
  <c r="J56" i="11"/>
  <c r="A57" i="11"/>
  <c r="B57" i="11"/>
  <c r="D57" i="11"/>
  <c r="E57" i="11"/>
  <c r="F57" i="11" s="1"/>
  <c r="H57" i="11"/>
  <c r="I57" i="11"/>
  <c r="J57" i="11"/>
  <c r="A58" i="11"/>
  <c r="B58" i="11"/>
  <c r="D58" i="11"/>
  <c r="E58" i="11"/>
  <c r="F58" i="11" s="1"/>
  <c r="H58" i="11"/>
  <c r="I58" i="11"/>
  <c r="J58" i="11"/>
  <c r="A59" i="11"/>
  <c r="B59" i="11"/>
  <c r="C59" i="11"/>
  <c r="E59" i="11"/>
  <c r="G59" i="11" s="1"/>
  <c r="H59" i="11"/>
  <c r="I59" i="11"/>
  <c r="J59" i="11"/>
  <c r="A60" i="11"/>
  <c r="B60" i="11"/>
  <c r="C60" i="11"/>
  <c r="E60" i="11"/>
  <c r="F60" i="11" s="1"/>
  <c r="H60" i="11"/>
  <c r="I60" i="11"/>
  <c r="J60" i="11"/>
  <c r="A61" i="11"/>
  <c r="B61" i="11"/>
  <c r="C61" i="11"/>
  <c r="D61" i="11"/>
  <c r="E61" i="11"/>
  <c r="G61" i="11" s="1"/>
  <c r="H61" i="11"/>
  <c r="I61" i="11"/>
  <c r="J61" i="11"/>
  <c r="A62" i="11"/>
  <c r="B62" i="11"/>
  <c r="C62" i="11"/>
  <c r="D62" i="11"/>
  <c r="E62" i="11"/>
  <c r="F62" i="11" s="1"/>
  <c r="H62" i="11"/>
  <c r="I62" i="11"/>
  <c r="J62" i="11"/>
  <c r="A63" i="11"/>
  <c r="B63" i="11"/>
  <c r="C63" i="11"/>
  <c r="D63" i="11"/>
  <c r="E63" i="11"/>
  <c r="G63" i="11" s="1"/>
  <c r="H63" i="11"/>
  <c r="I63" i="11"/>
  <c r="J63" i="11"/>
  <c r="A64" i="11"/>
  <c r="B64" i="11"/>
  <c r="C64" i="11"/>
  <c r="D64" i="11"/>
  <c r="E64" i="11"/>
  <c r="G64" i="11" s="1"/>
  <c r="H64" i="11"/>
  <c r="I64" i="11"/>
  <c r="J64" i="11"/>
  <c r="A65" i="11"/>
  <c r="B65" i="11"/>
  <c r="C65" i="11"/>
  <c r="D65" i="11"/>
  <c r="E65" i="11"/>
  <c r="F65" i="11" s="1"/>
  <c r="H65" i="11"/>
  <c r="I65" i="11"/>
  <c r="J65" i="11"/>
  <c r="A66" i="11"/>
  <c r="B66" i="11"/>
  <c r="C66" i="11"/>
  <c r="D66" i="11"/>
  <c r="E66" i="11"/>
  <c r="G66" i="11" s="1"/>
  <c r="H66" i="11"/>
  <c r="I66" i="11"/>
  <c r="J66" i="11"/>
  <c r="A67" i="11"/>
  <c r="B67" i="11"/>
  <c r="C67" i="11"/>
  <c r="D67" i="11"/>
  <c r="E67" i="11"/>
  <c r="G67" i="11" s="1"/>
  <c r="H67" i="11"/>
  <c r="I67" i="11"/>
  <c r="J67" i="11"/>
  <c r="A68" i="11"/>
  <c r="B68" i="11"/>
  <c r="C68" i="11"/>
  <c r="D68" i="11"/>
  <c r="E68" i="11"/>
  <c r="F68" i="11" s="1"/>
  <c r="H68" i="11"/>
  <c r="I68" i="11"/>
  <c r="J68" i="11"/>
  <c r="A69" i="11"/>
  <c r="B69" i="11"/>
  <c r="C69" i="11"/>
  <c r="D69" i="11"/>
  <c r="E69" i="11"/>
  <c r="F69" i="11" s="1"/>
  <c r="H69" i="11"/>
  <c r="I69" i="11"/>
  <c r="J69" i="11"/>
  <c r="A70" i="11"/>
  <c r="B70" i="11"/>
  <c r="C70" i="11"/>
  <c r="D70" i="11"/>
  <c r="E70" i="11"/>
  <c r="F70" i="11" s="1"/>
  <c r="H70" i="11"/>
  <c r="I70" i="11"/>
  <c r="J70" i="11"/>
  <c r="A71" i="11"/>
  <c r="B71" i="11"/>
  <c r="C71" i="11"/>
  <c r="D71" i="11"/>
  <c r="E71" i="11"/>
  <c r="G71" i="11" s="1"/>
  <c r="H71" i="11"/>
  <c r="I71" i="11"/>
  <c r="J71" i="11"/>
  <c r="A72" i="11"/>
  <c r="B72" i="11"/>
  <c r="C72" i="11"/>
  <c r="D72" i="11"/>
  <c r="E72" i="11"/>
  <c r="F72" i="11" s="1"/>
  <c r="H72" i="11"/>
  <c r="I72" i="11"/>
  <c r="J72" i="11"/>
  <c r="A73" i="11"/>
  <c r="B73" i="11"/>
  <c r="C73" i="11"/>
  <c r="D73" i="11"/>
  <c r="E73" i="11"/>
  <c r="F73" i="11" s="1"/>
  <c r="H73" i="11"/>
  <c r="I73" i="11"/>
  <c r="J73" i="11"/>
  <c r="A74" i="11"/>
  <c r="B74" i="11"/>
  <c r="C74" i="11"/>
  <c r="D74" i="11"/>
  <c r="E74" i="11"/>
  <c r="F74" i="11" s="1"/>
  <c r="H74" i="11"/>
  <c r="I74" i="11"/>
  <c r="J74" i="11"/>
  <c r="A75" i="11"/>
  <c r="B75" i="11"/>
  <c r="C75" i="11"/>
  <c r="D75" i="11"/>
  <c r="E75" i="11"/>
  <c r="G75" i="11" s="1"/>
  <c r="H75" i="11"/>
  <c r="I75" i="11"/>
  <c r="J75" i="11"/>
  <c r="A76" i="11"/>
  <c r="B76" i="11"/>
  <c r="C76" i="11"/>
  <c r="D76" i="11"/>
  <c r="E76" i="11"/>
  <c r="F76" i="11" s="1"/>
  <c r="H76" i="11"/>
  <c r="I76" i="11"/>
  <c r="J76" i="11"/>
  <c r="A77" i="11"/>
  <c r="B77" i="11"/>
  <c r="C77" i="11"/>
  <c r="D77" i="11"/>
  <c r="E77" i="11"/>
  <c r="F77" i="11" s="1"/>
  <c r="H77" i="11"/>
  <c r="I77" i="11"/>
  <c r="J77" i="11"/>
  <c r="A78" i="11"/>
  <c r="B78" i="11"/>
  <c r="E78" i="11"/>
  <c r="F78" i="11" s="1"/>
  <c r="H78" i="11"/>
  <c r="I78" i="11"/>
  <c r="J78" i="11"/>
  <c r="A79" i="11"/>
  <c r="B79" i="11"/>
  <c r="D79" i="11"/>
  <c r="E79" i="11"/>
  <c r="G79" i="11" s="1"/>
  <c r="H79" i="11"/>
  <c r="I79" i="11"/>
  <c r="J79" i="11"/>
  <c r="A80" i="11"/>
  <c r="B80" i="11"/>
  <c r="C80" i="11"/>
  <c r="D80" i="11"/>
  <c r="E80" i="11"/>
  <c r="F80" i="11" s="1"/>
  <c r="H80" i="11"/>
  <c r="I80" i="11"/>
  <c r="J80" i="11"/>
  <c r="A81" i="11"/>
  <c r="B81" i="11"/>
  <c r="D81" i="11"/>
  <c r="E81" i="11"/>
  <c r="G81" i="11" s="1"/>
  <c r="H81" i="11"/>
  <c r="I81" i="11"/>
  <c r="J81" i="11"/>
  <c r="A82" i="11"/>
  <c r="B82" i="11"/>
  <c r="D82" i="11"/>
  <c r="E82" i="11"/>
  <c r="F82" i="11" s="1"/>
  <c r="H82" i="11"/>
  <c r="I82" i="11"/>
  <c r="J82" i="11"/>
  <c r="A83" i="11"/>
  <c r="B83" i="11"/>
  <c r="D83" i="11"/>
  <c r="E83" i="11"/>
  <c r="F83" i="11" s="1"/>
  <c r="H83" i="11"/>
  <c r="I83" i="11"/>
  <c r="J83" i="11"/>
  <c r="A84" i="11"/>
  <c r="B84" i="11"/>
  <c r="D84" i="11"/>
  <c r="E84" i="11"/>
  <c r="G84" i="11" s="1"/>
  <c r="H84" i="11"/>
  <c r="I84" i="11"/>
  <c r="J84" i="11"/>
  <c r="A85" i="11"/>
  <c r="B85" i="11"/>
  <c r="D85" i="11"/>
  <c r="E85" i="11"/>
  <c r="G85" i="11" s="1"/>
  <c r="H85" i="11"/>
  <c r="I85" i="11"/>
  <c r="J85" i="11"/>
  <c r="A86" i="11"/>
  <c r="B86" i="11"/>
  <c r="D86" i="11"/>
  <c r="E86" i="11"/>
  <c r="G86" i="11" s="1"/>
  <c r="H86" i="11"/>
  <c r="I86" i="11"/>
  <c r="J86" i="11"/>
  <c r="A87" i="11"/>
  <c r="B87" i="11"/>
  <c r="C87" i="11"/>
  <c r="D87" i="11"/>
  <c r="E87" i="11"/>
  <c r="G87" i="11" s="1"/>
  <c r="H87" i="11"/>
  <c r="I87" i="11"/>
  <c r="J87" i="11"/>
  <c r="A88" i="11"/>
  <c r="B88" i="11"/>
  <c r="C88" i="11"/>
  <c r="D88" i="11"/>
  <c r="E88" i="11"/>
  <c r="F88" i="11" s="1"/>
  <c r="H88" i="11"/>
  <c r="I88" i="11"/>
  <c r="J88" i="11"/>
  <c r="A89" i="11"/>
  <c r="B89" i="11"/>
  <c r="C89" i="11"/>
  <c r="D89" i="11"/>
  <c r="E89" i="11"/>
  <c r="F89" i="11" s="1"/>
  <c r="H89" i="11"/>
  <c r="I89" i="11"/>
  <c r="J89" i="11"/>
  <c r="A90" i="11"/>
  <c r="B90" i="11"/>
  <c r="C90" i="11"/>
  <c r="D90" i="11"/>
  <c r="E90" i="11"/>
  <c r="H90" i="11"/>
  <c r="I90" i="11"/>
  <c r="J90" i="11"/>
  <c r="A91" i="11"/>
  <c r="B91" i="11"/>
  <c r="C91" i="11"/>
  <c r="D91" i="11"/>
  <c r="E91" i="11"/>
  <c r="G91" i="11" s="1"/>
  <c r="H91" i="11"/>
  <c r="I91" i="11"/>
  <c r="J91" i="11"/>
  <c r="A92" i="11"/>
  <c r="B92" i="11"/>
  <c r="C92" i="11"/>
  <c r="D92" i="11"/>
  <c r="E92" i="11"/>
  <c r="F92" i="11" s="1"/>
  <c r="H92" i="11"/>
  <c r="I92" i="11"/>
  <c r="J92" i="11"/>
  <c r="A93" i="11"/>
  <c r="B93" i="11"/>
  <c r="C93" i="11"/>
  <c r="D93" i="11"/>
  <c r="E93" i="11"/>
  <c r="F93" i="11" s="1"/>
  <c r="H93" i="11"/>
  <c r="I93" i="11"/>
  <c r="J93" i="11"/>
  <c r="A94" i="11"/>
  <c r="B94" i="11"/>
  <c r="C94" i="11"/>
  <c r="D94" i="11"/>
  <c r="E94" i="11"/>
  <c r="G94" i="11" s="1"/>
  <c r="H94" i="11"/>
  <c r="I94" i="11"/>
  <c r="J94" i="11"/>
  <c r="A95" i="11"/>
  <c r="B95" i="11"/>
  <c r="C95" i="11"/>
  <c r="D95" i="11"/>
  <c r="E95" i="11"/>
  <c r="H95" i="11"/>
  <c r="I95" i="11"/>
  <c r="J95" i="11"/>
  <c r="A96" i="11"/>
  <c r="B96" i="11"/>
  <c r="C96" i="11"/>
  <c r="D96" i="11"/>
  <c r="E96" i="11"/>
  <c r="F96" i="11" s="1"/>
  <c r="H96" i="11"/>
  <c r="I96" i="11"/>
  <c r="J96" i="11"/>
  <c r="A97" i="11"/>
  <c r="B97" i="11"/>
  <c r="C97" i="11"/>
  <c r="D97" i="11"/>
  <c r="E97" i="11"/>
  <c r="F97" i="11" s="1"/>
  <c r="H97" i="11"/>
  <c r="I97" i="11"/>
  <c r="J97" i="11"/>
  <c r="A98" i="11"/>
  <c r="B98" i="11"/>
  <c r="C98" i="11"/>
  <c r="D98" i="11"/>
  <c r="E98" i="11"/>
  <c r="H98" i="11"/>
  <c r="I98" i="11"/>
  <c r="J98" i="11"/>
  <c r="A99" i="11"/>
  <c r="B99" i="11"/>
  <c r="C99" i="11"/>
  <c r="D99" i="11"/>
  <c r="E99" i="11"/>
  <c r="G99" i="11" s="1"/>
  <c r="H99" i="11"/>
  <c r="I99" i="11"/>
  <c r="J99" i="11"/>
  <c r="A100" i="11"/>
  <c r="B100" i="11"/>
  <c r="C100" i="11"/>
  <c r="D100" i="11"/>
  <c r="E100" i="11"/>
  <c r="F100" i="11" s="1"/>
  <c r="H100" i="11"/>
  <c r="I100" i="11"/>
  <c r="J100" i="11"/>
  <c r="A101" i="11"/>
  <c r="B101" i="11"/>
  <c r="C101" i="11"/>
  <c r="D101" i="11"/>
  <c r="E101" i="11"/>
  <c r="F101" i="11" s="1"/>
  <c r="H101" i="11"/>
  <c r="I101" i="11"/>
  <c r="J101" i="11"/>
  <c r="A102" i="11"/>
  <c r="B102" i="11"/>
  <c r="C102" i="11"/>
  <c r="D102" i="11"/>
  <c r="E102" i="11"/>
  <c r="G102" i="11" s="1"/>
  <c r="H102" i="11"/>
  <c r="I102" i="11"/>
  <c r="J102" i="11"/>
  <c r="A103" i="11"/>
  <c r="B103" i="11"/>
  <c r="C103" i="11"/>
  <c r="D103" i="11"/>
  <c r="E103" i="11"/>
  <c r="G103" i="11" s="1"/>
  <c r="H103" i="11"/>
  <c r="I103" i="11"/>
  <c r="J103" i="11"/>
  <c r="A104" i="11"/>
  <c r="B104" i="11"/>
  <c r="C104" i="11"/>
  <c r="D104" i="11"/>
  <c r="E104" i="11"/>
  <c r="F104" i="11" s="1"/>
  <c r="H104" i="11"/>
  <c r="I104" i="11"/>
  <c r="J104" i="11"/>
  <c r="A105" i="11"/>
  <c r="B105" i="11"/>
  <c r="C105" i="11"/>
  <c r="D105" i="11"/>
  <c r="E105" i="11"/>
  <c r="F105" i="11" s="1"/>
  <c r="H105" i="11"/>
  <c r="I105" i="11"/>
  <c r="J105" i="11"/>
  <c r="A106" i="11"/>
  <c r="B106" i="11"/>
  <c r="C106" i="11"/>
  <c r="D106" i="11"/>
  <c r="E106" i="11"/>
  <c r="F106" i="11" s="1"/>
  <c r="H106" i="11"/>
  <c r="I106" i="11"/>
  <c r="J106" i="11"/>
  <c r="A107" i="11"/>
  <c r="B107" i="11"/>
  <c r="C107" i="11"/>
  <c r="D107" i="11"/>
  <c r="E107" i="11"/>
  <c r="F107" i="11" s="1"/>
  <c r="H107" i="11"/>
  <c r="I107" i="11"/>
  <c r="J107" i="11"/>
  <c r="A108" i="11"/>
  <c r="B108" i="11"/>
  <c r="C108" i="11"/>
  <c r="D108" i="11"/>
  <c r="E108" i="11"/>
  <c r="F108" i="11" s="1"/>
  <c r="H108" i="11"/>
  <c r="I108" i="11"/>
  <c r="J108" i="11"/>
  <c r="A109" i="11"/>
  <c r="B109" i="11"/>
  <c r="C109" i="11"/>
  <c r="D109" i="11"/>
  <c r="E109" i="11"/>
  <c r="G109" i="11" s="1"/>
  <c r="H109" i="11"/>
  <c r="I109" i="11"/>
  <c r="J109" i="11"/>
  <c r="A110" i="11"/>
  <c r="B110" i="11"/>
  <c r="C110" i="11"/>
  <c r="D110" i="11"/>
  <c r="E110" i="11"/>
  <c r="G110" i="11" s="1"/>
  <c r="H110" i="11"/>
  <c r="I110" i="11"/>
  <c r="J110" i="11"/>
  <c r="A111" i="11"/>
  <c r="B111" i="11"/>
  <c r="C111" i="11"/>
  <c r="D111" i="11"/>
  <c r="E111" i="11"/>
  <c r="G111" i="11" s="1"/>
  <c r="H111" i="11"/>
  <c r="I111" i="11"/>
  <c r="J111" i="11"/>
  <c r="A112" i="11"/>
  <c r="B112" i="11"/>
  <c r="C112" i="11"/>
  <c r="D112" i="11"/>
  <c r="E112" i="11"/>
  <c r="F112" i="11" s="1"/>
  <c r="H112" i="11"/>
  <c r="I112" i="11"/>
  <c r="J112" i="11"/>
  <c r="A113" i="11"/>
  <c r="B113" i="11"/>
  <c r="C113" i="11"/>
  <c r="D113" i="11"/>
  <c r="E113" i="11"/>
  <c r="F113" i="11" s="1"/>
  <c r="H113" i="11"/>
  <c r="I113" i="11"/>
  <c r="J113" i="11"/>
  <c r="A114" i="11"/>
  <c r="B114" i="11"/>
  <c r="C114" i="11"/>
  <c r="D114" i="11"/>
  <c r="E114" i="11"/>
  <c r="H114" i="11"/>
  <c r="I114" i="11"/>
  <c r="J114" i="11"/>
  <c r="A115" i="11"/>
  <c r="B115" i="11"/>
  <c r="C115" i="11"/>
  <c r="D115" i="11"/>
  <c r="E115" i="11"/>
  <c r="G115" i="11" s="1"/>
  <c r="H115" i="11"/>
  <c r="I115" i="11"/>
  <c r="J115" i="11"/>
  <c r="A116" i="11"/>
  <c r="B116" i="11"/>
  <c r="C116" i="11"/>
  <c r="D116" i="11"/>
  <c r="E116" i="11"/>
  <c r="F116" i="11" s="1"/>
  <c r="H116" i="11"/>
  <c r="I116" i="11"/>
  <c r="J116" i="11"/>
  <c r="A117" i="11"/>
  <c r="B117" i="11"/>
  <c r="C117" i="11"/>
  <c r="D117" i="11"/>
  <c r="E117" i="11"/>
  <c r="F117" i="11" s="1"/>
  <c r="H117" i="11"/>
  <c r="I117" i="11"/>
  <c r="J117" i="11"/>
  <c r="A118" i="11"/>
  <c r="B118" i="11"/>
  <c r="C118" i="11"/>
  <c r="D118" i="11"/>
  <c r="E118" i="11"/>
  <c r="G118" i="11" s="1"/>
  <c r="H118" i="11"/>
  <c r="I118" i="11"/>
  <c r="J118" i="11"/>
  <c r="A119" i="11"/>
  <c r="B119" i="11"/>
  <c r="C119" i="11"/>
  <c r="D119" i="11"/>
  <c r="E119" i="11"/>
  <c r="H119" i="11"/>
  <c r="I119" i="11"/>
  <c r="J119" i="11"/>
  <c r="A120" i="11"/>
  <c r="B120" i="11"/>
  <c r="C120" i="11"/>
  <c r="D120" i="11"/>
  <c r="E120" i="11"/>
  <c r="F120" i="11" s="1"/>
  <c r="H120" i="11"/>
  <c r="I120" i="11"/>
  <c r="J120" i="11"/>
  <c r="A121" i="11"/>
  <c r="B121" i="11"/>
  <c r="C121" i="11"/>
  <c r="D121" i="11"/>
  <c r="E121" i="11"/>
  <c r="F121" i="11" s="1"/>
  <c r="H121" i="11"/>
  <c r="I121" i="11"/>
  <c r="J121" i="11"/>
  <c r="A122" i="11"/>
  <c r="B122" i="11"/>
  <c r="C122" i="11"/>
  <c r="D122" i="11"/>
  <c r="E122" i="11"/>
  <c r="F122" i="11" s="1"/>
  <c r="H122" i="11"/>
  <c r="I122" i="11"/>
  <c r="J122" i="11"/>
  <c r="A123" i="11"/>
  <c r="B123" i="11"/>
  <c r="C123" i="11"/>
  <c r="D123" i="11"/>
  <c r="E123" i="11"/>
  <c r="G123" i="11" s="1"/>
  <c r="H123" i="11"/>
  <c r="I123" i="11"/>
  <c r="J123" i="11"/>
  <c r="A124" i="11"/>
  <c r="B124" i="11"/>
  <c r="C124" i="11"/>
  <c r="D124" i="11"/>
  <c r="E124" i="11"/>
  <c r="F124" i="11" s="1"/>
  <c r="H124" i="11"/>
  <c r="I124" i="11"/>
  <c r="J124" i="11"/>
  <c r="A125" i="11"/>
  <c r="B125" i="11"/>
  <c r="C125" i="11"/>
  <c r="D125" i="11"/>
  <c r="E125" i="11"/>
  <c r="F125" i="11" s="1"/>
  <c r="H125" i="11"/>
  <c r="I125" i="11"/>
  <c r="J125" i="11"/>
  <c r="A126" i="11"/>
  <c r="B126" i="11"/>
  <c r="C126" i="11"/>
  <c r="D126" i="11"/>
  <c r="E126" i="11"/>
  <c r="G126" i="11" s="1"/>
  <c r="H126" i="11"/>
  <c r="I126" i="11"/>
  <c r="J126" i="11"/>
  <c r="A127" i="11"/>
  <c r="B127" i="11"/>
  <c r="C127" i="11"/>
  <c r="D127" i="11"/>
  <c r="E127" i="11"/>
  <c r="G127" i="11" s="1"/>
  <c r="H127" i="11"/>
  <c r="I127" i="11"/>
  <c r="J127" i="11"/>
  <c r="A128" i="11"/>
  <c r="B128" i="11"/>
  <c r="C128" i="11"/>
  <c r="D128" i="11"/>
  <c r="E128" i="11"/>
  <c r="F128" i="11" s="1"/>
  <c r="H128" i="11"/>
  <c r="I128" i="11"/>
  <c r="J128" i="11"/>
  <c r="A129" i="11"/>
  <c r="B129" i="11"/>
  <c r="C129" i="11"/>
  <c r="D129" i="11"/>
  <c r="E129" i="11"/>
  <c r="F129" i="11" s="1"/>
  <c r="H129" i="11"/>
  <c r="I129" i="11"/>
  <c r="J129" i="11"/>
  <c r="A130" i="11"/>
  <c r="B130" i="11"/>
  <c r="C130" i="11"/>
  <c r="D130" i="11"/>
  <c r="E130" i="11"/>
  <c r="H130" i="11"/>
  <c r="I130" i="11"/>
  <c r="J130" i="11"/>
  <c r="A131" i="11"/>
  <c r="B131" i="11"/>
  <c r="C131" i="11"/>
  <c r="D131" i="11"/>
  <c r="E131" i="11"/>
  <c r="G131" i="11" s="1"/>
  <c r="H131" i="11"/>
  <c r="I131" i="11"/>
  <c r="J131" i="11"/>
  <c r="A132" i="11"/>
  <c r="B132" i="11"/>
  <c r="C132" i="11"/>
  <c r="D132" i="11"/>
  <c r="E132" i="11"/>
  <c r="F132" i="11" s="1"/>
  <c r="H132" i="11"/>
  <c r="I132" i="11"/>
  <c r="J132" i="11"/>
  <c r="A133" i="11"/>
  <c r="B133" i="11"/>
  <c r="C133" i="11"/>
  <c r="D133" i="11"/>
  <c r="E133" i="11"/>
  <c r="F133" i="11" s="1"/>
  <c r="H133" i="11"/>
  <c r="I133" i="11"/>
  <c r="J133" i="11"/>
  <c r="A134" i="11"/>
  <c r="B134" i="11"/>
  <c r="C134" i="11"/>
  <c r="D134" i="11"/>
  <c r="E134" i="11"/>
  <c r="F134" i="11" s="1"/>
  <c r="H134" i="11"/>
  <c r="I134" i="11"/>
  <c r="J134" i="11"/>
  <c r="A135" i="11"/>
  <c r="B135" i="11"/>
  <c r="C135" i="11"/>
  <c r="D135" i="11"/>
  <c r="E135" i="11"/>
  <c r="G135" i="11" s="1"/>
  <c r="H135" i="11"/>
  <c r="I135" i="11"/>
  <c r="J135" i="11"/>
  <c r="A136" i="11"/>
  <c r="B136" i="11"/>
  <c r="C136" i="11"/>
  <c r="D136" i="11"/>
  <c r="E136" i="11"/>
  <c r="F136" i="11" s="1"/>
  <c r="H136" i="11"/>
  <c r="I136" i="11"/>
  <c r="J136" i="11"/>
  <c r="A137" i="11"/>
  <c r="B137" i="11"/>
  <c r="C137" i="11"/>
  <c r="D137" i="11"/>
  <c r="E137" i="11"/>
  <c r="F137" i="11" s="1"/>
  <c r="H137" i="11"/>
  <c r="I137" i="11"/>
  <c r="J137" i="11"/>
  <c r="A138" i="11"/>
  <c r="B138" i="11"/>
  <c r="C138" i="11"/>
  <c r="D138" i="11"/>
  <c r="E138" i="11"/>
  <c r="G138" i="11" s="1"/>
  <c r="H138" i="11"/>
  <c r="I138" i="11"/>
  <c r="J138" i="11"/>
  <c r="A139" i="11"/>
  <c r="B139" i="11"/>
  <c r="C139" i="11"/>
  <c r="D139" i="11"/>
  <c r="E139" i="11"/>
  <c r="G139" i="11" s="1"/>
  <c r="H139" i="11"/>
  <c r="I139" i="11"/>
  <c r="J139" i="11"/>
  <c r="A140" i="11"/>
  <c r="B140" i="11"/>
  <c r="C140" i="11"/>
  <c r="D140" i="11"/>
  <c r="E140" i="11"/>
  <c r="F140" i="11" s="1"/>
  <c r="H140" i="11"/>
  <c r="I140" i="11"/>
  <c r="J140" i="11"/>
  <c r="A141" i="11"/>
  <c r="B141" i="11"/>
  <c r="C141" i="11"/>
  <c r="D141" i="11"/>
  <c r="E141" i="11"/>
  <c r="F141" i="11" s="1"/>
  <c r="H141" i="11"/>
  <c r="I141" i="11"/>
  <c r="J141" i="11"/>
  <c r="A142" i="11"/>
  <c r="B142" i="11"/>
  <c r="C142" i="11"/>
  <c r="D142" i="11"/>
  <c r="E142" i="11"/>
  <c r="G142" i="11" s="1"/>
  <c r="H142" i="11"/>
  <c r="I142" i="11"/>
  <c r="J142" i="11"/>
  <c r="A143" i="11"/>
  <c r="B143" i="11"/>
  <c r="C143" i="11"/>
  <c r="D143" i="11"/>
  <c r="E143" i="11"/>
  <c r="G143" i="11" s="1"/>
  <c r="H143" i="11"/>
  <c r="I143" i="11"/>
  <c r="J143" i="11"/>
  <c r="A144" i="11"/>
  <c r="B144" i="11"/>
  <c r="C144" i="11"/>
  <c r="D144" i="11"/>
  <c r="E144" i="11"/>
  <c r="F144" i="11" s="1"/>
  <c r="H144" i="11"/>
  <c r="I144" i="11"/>
  <c r="J144" i="11"/>
  <c r="A145" i="11"/>
  <c r="B145" i="11"/>
  <c r="C145" i="11"/>
  <c r="D145" i="11"/>
  <c r="E145" i="11"/>
  <c r="G145" i="11" s="1"/>
  <c r="H145" i="11"/>
  <c r="I145" i="11"/>
  <c r="J145" i="11"/>
  <c r="A146" i="11"/>
  <c r="B146" i="11"/>
  <c r="C146" i="11"/>
  <c r="D146" i="11"/>
  <c r="E146" i="11"/>
  <c r="H146" i="11"/>
  <c r="I146" i="11"/>
  <c r="J146" i="11"/>
  <c r="A147" i="11"/>
  <c r="B147" i="11"/>
  <c r="C147" i="11"/>
  <c r="D147" i="11"/>
  <c r="E147" i="11"/>
  <c r="F147" i="11" s="1"/>
  <c r="H147" i="11"/>
  <c r="I147" i="11"/>
  <c r="J147" i="11"/>
  <c r="A148" i="11"/>
  <c r="B148" i="11"/>
  <c r="C148" i="11"/>
  <c r="D148" i="11"/>
  <c r="E148" i="11"/>
  <c r="F148" i="11" s="1"/>
  <c r="H148" i="11"/>
  <c r="I148" i="11"/>
  <c r="J148" i="11"/>
  <c r="A149" i="11"/>
  <c r="B149" i="11"/>
  <c r="C149" i="11"/>
  <c r="D149" i="11"/>
  <c r="E149" i="11"/>
  <c r="F149" i="11" s="1"/>
  <c r="H149" i="11"/>
  <c r="I149" i="11"/>
  <c r="J149" i="11"/>
  <c r="A150" i="11"/>
  <c r="B150" i="11"/>
  <c r="C150" i="11"/>
  <c r="D150" i="11"/>
  <c r="E150" i="11"/>
  <c r="F150" i="11" s="1"/>
  <c r="H150" i="11"/>
  <c r="I150" i="11"/>
  <c r="J150" i="11"/>
  <c r="A151" i="11"/>
  <c r="B151" i="11"/>
  <c r="C151" i="11"/>
  <c r="D151" i="11"/>
  <c r="E151" i="11"/>
  <c r="G151" i="11" s="1"/>
  <c r="H151" i="11"/>
  <c r="I151" i="11"/>
  <c r="J151" i="11"/>
  <c r="A152" i="11"/>
  <c r="B152" i="11"/>
  <c r="C152" i="11"/>
  <c r="D152" i="11"/>
  <c r="E152" i="11"/>
  <c r="F152" i="11" s="1"/>
  <c r="H152" i="11"/>
  <c r="I152" i="11"/>
  <c r="J152" i="11"/>
  <c r="A153" i="11"/>
  <c r="B153" i="11"/>
  <c r="C153" i="11"/>
  <c r="D153" i="11"/>
  <c r="E153" i="11"/>
  <c r="G153" i="11" s="1"/>
  <c r="H153" i="11"/>
  <c r="I153" i="11"/>
  <c r="J153" i="11"/>
  <c r="A154" i="11"/>
  <c r="B154" i="11"/>
  <c r="C154" i="11"/>
  <c r="D154" i="11"/>
  <c r="E154" i="11"/>
  <c r="F154" i="11" s="1"/>
  <c r="H154" i="11"/>
  <c r="I154" i="11"/>
  <c r="J154" i="11"/>
  <c r="A155" i="11"/>
  <c r="B155" i="11"/>
  <c r="C155" i="11"/>
  <c r="D155" i="11"/>
  <c r="E155" i="11"/>
  <c r="G155" i="11" s="1"/>
  <c r="H155" i="11"/>
  <c r="I155" i="11"/>
  <c r="J155" i="11"/>
  <c r="A156" i="11"/>
  <c r="B156" i="11"/>
  <c r="C156" i="11"/>
  <c r="D156" i="11"/>
  <c r="E156" i="11"/>
  <c r="F156" i="11" s="1"/>
  <c r="H156" i="11"/>
  <c r="I156" i="11"/>
  <c r="J156" i="11"/>
  <c r="A157" i="11"/>
  <c r="B157" i="11"/>
  <c r="C157" i="11"/>
  <c r="D157" i="11"/>
  <c r="E157" i="11"/>
  <c r="G157" i="11" s="1"/>
  <c r="H157" i="11"/>
  <c r="I157" i="11"/>
  <c r="J157" i="11"/>
  <c r="A158" i="11"/>
  <c r="B158" i="11"/>
  <c r="C158" i="11"/>
  <c r="D158" i="11"/>
  <c r="E158" i="11"/>
  <c r="F158" i="11" s="1"/>
  <c r="H158" i="11"/>
  <c r="I158" i="11"/>
  <c r="J158" i="11"/>
  <c r="A159" i="11"/>
  <c r="B159" i="11"/>
  <c r="C159" i="11"/>
  <c r="D159" i="11"/>
  <c r="E159" i="11"/>
  <c r="H159" i="11"/>
  <c r="I159" i="11"/>
  <c r="J159" i="11"/>
  <c r="A160" i="11"/>
  <c r="B160" i="11"/>
  <c r="C160" i="11"/>
  <c r="D160" i="11"/>
  <c r="E160" i="11"/>
  <c r="F160" i="11" s="1"/>
  <c r="H160" i="11"/>
  <c r="I160" i="11"/>
  <c r="J160" i="11"/>
  <c r="A161" i="11"/>
  <c r="B161" i="11"/>
  <c r="C161" i="11"/>
  <c r="D161" i="11"/>
  <c r="E161" i="11"/>
  <c r="F161" i="11" s="1"/>
  <c r="H161" i="11"/>
  <c r="I161" i="11"/>
  <c r="J161" i="11"/>
  <c r="A162" i="11"/>
  <c r="B162" i="11"/>
  <c r="C162" i="11"/>
  <c r="D162" i="11"/>
  <c r="E162" i="11"/>
  <c r="H162" i="11"/>
  <c r="I162" i="11"/>
  <c r="J162" i="11"/>
  <c r="A163" i="11"/>
  <c r="B163" i="11"/>
  <c r="C163" i="11"/>
  <c r="D163" i="11"/>
  <c r="E163" i="11"/>
  <c r="F163" i="11" s="1"/>
  <c r="H163" i="11"/>
  <c r="I163" i="11"/>
  <c r="J163" i="11"/>
  <c r="A164" i="11"/>
  <c r="B164" i="11"/>
  <c r="C164" i="11"/>
  <c r="D164" i="11"/>
  <c r="E164" i="11"/>
  <c r="F164" i="11" s="1"/>
  <c r="H164" i="11"/>
  <c r="I164" i="11"/>
  <c r="J164" i="11"/>
  <c r="A165" i="11"/>
  <c r="B165" i="11"/>
  <c r="C165" i="11"/>
  <c r="D165" i="11"/>
  <c r="E165" i="11"/>
  <c r="F165" i="11" s="1"/>
  <c r="H165" i="11"/>
  <c r="I165" i="11"/>
  <c r="J165" i="11"/>
  <c r="A166" i="11"/>
  <c r="B166" i="11"/>
  <c r="C166" i="11"/>
  <c r="D166" i="11"/>
  <c r="E166" i="11"/>
  <c r="G166" i="11" s="1"/>
  <c r="H166" i="11"/>
  <c r="I166" i="11"/>
  <c r="J166" i="11"/>
  <c r="A167" i="11"/>
  <c r="B167" i="11"/>
  <c r="C167" i="11"/>
  <c r="D167" i="11"/>
  <c r="E167" i="11"/>
  <c r="G167" i="11" s="1"/>
  <c r="H167" i="11"/>
  <c r="I167" i="11"/>
  <c r="J167" i="11"/>
  <c r="A168" i="11"/>
  <c r="B168" i="11"/>
  <c r="C168" i="11"/>
  <c r="D168" i="11"/>
  <c r="E168" i="11"/>
  <c r="F168" i="11" s="1"/>
  <c r="H168" i="11"/>
  <c r="I168" i="11"/>
  <c r="J168" i="11"/>
  <c r="A169" i="11"/>
  <c r="B169" i="11"/>
  <c r="C169" i="11"/>
  <c r="D169" i="11"/>
  <c r="E169" i="11"/>
  <c r="F169" i="11" s="1"/>
  <c r="H169" i="11"/>
  <c r="I169" i="11"/>
  <c r="J169" i="11"/>
  <c r="A170" i="11"/>
  <c r="B170" i="11"/>
  <c r="C170" i="11"/>
  <c r="D170" i="11"/>
  <c r="E170" i="11"/>
  <c r="F170" i="11" s="1"/>
  <c r="H170" i="11"/>
  <c r="I170" i="11"/>
  <c r="J170" i="11"/>
  <c r="A171" i="11"/>
  <c r="B171" i="11"/>
  <c r="C171" i="11"/>
  <c r="D171" i="11"/>
  <c r="E171" i="11"/>
  <c r="G171" i="11" s="1"/>
  <c r="H171" i="11"/>
  <c r="I171" i="11"/>
  <c r="J171" i="11"/>
  <c r="A172" i="11"/>
  <c r="B172" i="11"/>
  <c r="C172" i="11"/>
  <c r="D172" i="11"/>
  <c r="E172" i="11"/>
  <c r="F172" i="11" s="1"/>
  <c r="H172" i="11"/>
  <c r="I172" i="11"/>
  <c r="J172" i="11"/>
  <c r="A173" i="11"/>
  <c r="B173" i="11"/>
  <c r="C173" i="11"/>
  <c r="D173" i="11"/>
  <c r="E173" i="11"/>
  <c r="F173" i="11" s="1"/>
  <c r="H173" i="11"/>
  <c r="I173" i="11"/>
  <c r="J173" i="11"/>
  <c r="A174" i="11"/>
  <c r="B174" i="11"/>
  <c r="C174" i="11"/>
  <c r="D174" i="11"/>
  <c r="E174" i="11"/>
  <c r="F174" i="11" s="1"/>
  <c r="H174" i="11"/>
  <c r="I174" i="11"/>
  <c r="J174" i="11"/>
  <c r="A175" i="11"/>
  <c r="B175" i="11"/>
  <c r="C175" i="11"/>
  <c r="D175" i="11"/>
  <c r="E175" i="11"/>
  <c r="H175" i="11"/>
  <c r="I175" i="11"/>
  <c r="J175" i="11"/>
  <c r="A176" i="11"/>
  <c r="B176" i="11"/>
  <c r="C176" i="11"/>
  <c r="D176" i="11"/>
  <c r="E176" i="11"/>
  <c r="F176" i="11" s="1"/>
  <c r="H176" i="11"/>
  <c r="I176" i="11"/>
  <c r="J176" i="11"/>
  <c r="A177" i="11"/>
  <c r="B177" i="11"/>
  <c r="C177" i="11"/>
  <c r="D177" i="11"/>
  <c r="E177" i="11"/>
  <c r="G177" i="11" s="1"/>
  <c r="H177" i="11"/>
  <c r="I177" i="11"/>
  <c r="J177" i="11"/>
  <c r="A178" i="11"/>
  <c r="B178" i="11"/>
  <c r="C178" i="11"/>
  <c r="D178" i="11"/>
  <c r="E178" i="11"/>
  <c r="H178" i="11"/>
  <c r="I178" i="11"/>
  <c r="J178" i="11"/>
  <c r="A179" i="11"/>
  <c r="B179" i="11"/>
  <c r="C179" i="11"/>
  <c r="D179" i="11"/>
  <c r="E179" i="11"/>
  <c r="G179" i="11" s="1"/>
  <c r="H179" i="11"/>
  <c r="I179" i="11"/>
  <c r="J179" i="11"/>
  <c r="A180" i="11"/>
  <c r="B180" i="11"/>
  <c r="C180" i="11"/>
  <c r="D180" i="11"/>
  <c r="E180" i="11"/>
  <c r="F180" i="11" s="1"/>
  <c r="H180" i="11"/>
  <c r="I180" i="11"/>
  <c r="J180" i="11"/>
  <c r="A181" i="11"/>
  <c r="B181" i="11"/>
  <c r="C181" i="11"/>
  <c r="D181" i="11"/>
  <c r="E181" i="11"/>
  <c r="G181" i="11" s="1"/>
  <c r="H181" i="11"/>
  <c r="I181" i="11"/>
  <c r="J181" i="11"/>
  <c r="A182" i="11"/>
  <c r="B182" i="11"/>
  <c r="C182" i="11"/>
  <c r="D182" i="11"/>
  <c r="E182" i="11"/>
  <c r="F182" i="11" s="1"/>
  <c r="H182" i="11"/>
  <c r="I182" i="11"/>
  <c r="J182" i="11"/>
  <c r="A183" i="11"/>
  <c r="B183" i="11"/>
  <c r="C183" i="11"/>
  <c r="D183" i="11"/>
  <c r="E183" i="11"/>
  <c r="G183" i="11" s="1"/>
  <c r="H183" i="11"/>
  <c r="I183" i="11"/>
  <c r="J183" i="11"/>
  <c r="A184" i="11"/>
  <c r="B184" i="11"/>
  <c r="C184" i="11"/>
  <c r="D184" i="11"/>
  <c r="E184" i="11"/>
  <c r="F184" i="11" s="1"/>
  <c r="H184" i="11"/>
  <c r="I184" i="11"/>
  <c r="J184" i="11"/>
  <c r="A185" i="11"/>
  <c r="B185" i="11"/>
  <c r="C185" i="11"/>
  <c r="D185" i="11"/>
  <c r="E185" i="11"/>
  <c r="F185" i="11" s="1"/>
  <c r="H185" i="11"/>
  <c r="I185" i="11"/>
  <c r="J185" i="11"/>
  <c r="A186" i="11"/>
  <c r="B186" i="11"/>
  <c r="C186" i="11"/>
  <c r="D186" i="11"/>
  <c r="E186" i="11"/>
  <c r="F186" i="11" s="1"/>
  <c r="H186" i="11"/>
  <c r="I186" i="11"/>
  <c r="J186" i="11"/>
  <c r="A187" i="11"/>
  <c r="B187" i="11"/>
  <c r="C187" i="11"/>
  <c r="D187" i="11"/>
  <c r="E187" i="11"/>
  <c r="G187" i="11" s="1"/>
  <c r="H187" i="11"/>
  <c r="I187" i="11"/>
  <c r="J187" i="11"/>
  <c r="A188" i="11"/>
  <c r="B188" i="11"/>
  <c r="C188" i="11"/>
  <c r="D188" i="11"/>
  <c r="E188" i="11"/>
  <c r="F188" i="11" s="1"/>
  <c r="H188" i="11"/>
  <c r="I188" i="11"/>
  <c r="J188" i="11"/>
  <c r="A189" i="11"/>
  <c r="B189" i="11"/>
  <c r="C189" i="11"/>
  <c r="D189" i="11"/>
  <c r="E189" i="11"/>
  <c r="G189" i="11" s="1"/>
  <c r="H189" i="11"/>
  <c r="I189" i="11"/>
  <c r="J189" i="11"/>
  <c r="A190" i="11"/>
  <c r="B190" i="11"/>
  <c r="C190" i="11"/>
  <c r="D190" i="11"/>
  <c r="E190" i="11"/>
  <c r="G190" i="11" s="1"/>
  <c r="H190" i="11"/>
  <c r="I190" i="11"/>
  <c r="J190" i="11"/>
  <c r="A191" i="11"/>
  <c r="B191" i="11"/>
  <c r="C191" i="11"/>
  <c r="D191" i="11"/>
  <c r="E191" i="11"/>
  <c r="G191" i="11" s="1"/>
  <c r="H191" i="11"/>
  <c r="I191" i="11"/>
  <c r="J191" i="11"/>
  <c r="A192" i="11"/>
  <c r="B192" i="11"/>
  <c r="C192" i="11"/>
  <c r="D192" i="11"/>
  <c r="E192" i="11"/>
  <c r="F192" i="11" s="1"/>
  <c r="H192" i="11"/>
  <c r="I192" i="11"/>
  <c r="J192" i="11"/>
  <c r="A193" i="11"/>
  <c r="B193" i="11"/>
  <c r="C193" i="11"/>
  <c r="D193" i="11"/>
  <c r="E193" i="11"/>
  <c r="F193" i="11" s="1"/>
  <c r="H193" i="11"/>
  <c r="I193" i="11"/>
  <c r="J193" i="11"/>
  <c r="A194" i="11"/>
  <c r="B194" i="11"/>
  <c r="C194" i="11"/>
  <c r="D194" i="11"/>
  <c r="E194" i="11"/>
  <c r="F194" i="11" s="1"/>
  <c r="H194" i="11"/>
  <c r="I194" i="11"/>
  <c r="J194" i="11"/>
  <c r="A195" i="11"/>
  <c r="B195" i="11"/>
  <c r="C195" i="11"/>
  <c r="D195" i="11"/>
  <c r="E195" i="11"/>
  <c r="G195" i="11" s="1"/>
  <c r="H195" i="11"/>
  <c r="I195" i="11"/>
  <c r="J195" i="11"/>
  <c r="A196" i="11"/>
  <c r="B196" i="11"/>
  <c r="C196" i="11"/>
  <c r="D196" i="11"/>
  <c r="E196" i="11"/>
  <c r="H196" i="11"/>
  <c r="I196" i="11"/>
  <c r="J196" i="11"/>
  <c r="A197" i="11"/>
  <c r="B197" i="11"/>
  <c r="C197" i="11"/>
  <c r="D197" i="11"/>
  <c r="E197" i="11"/>
  <c r="G197" i="11" s="1"/>
  <c r="H197" i="11"/>
  <c r="I197" i="11"/>
  <c r="J197" i="11"/>
  <c r="A198" i="11"/>
  <c r="B198" i="11"/>
  <c r="C198" i="11"/>
  <c r="D198" i="11"/>
  <c r="E198" i="11"/>
  <c r="G198" i="11" s="1"/>
  <c r="H198" i="11"/>
  <c r="I198" i="11"/>
  <c r="J198" i="11"/>
  <c r="A199" i="11"/>
  <c r="B199" i="11"/>
  <c r="C199" i="11"/>
  <c r="D199" i="11"/>
  <c r="E199" i="11"/>
  <c r="G199" i="11" s="1"/>
  <c r="H199" i="11"/>
  <c r="I199" i="11"/>
  <c r="J199" i="11"/>
  <c r="A200" i="11"/>
  <c r="B200" i="11"/>
  <c r="C200" i="11"/>
  <c r="D200" i="11"/>
  <c r="E200" i="11"/>
  <c r="F200" i="11" s="1"/>
  <c r="H200" i="11"/>
  <c r="I200" i="11"/>
  <c r="J200" i="11"/>
  <c r="A201" i="11"/>
  <c r="B201" i="11"/>
  <c r="C201" i="11"/>
  <c r="D201" i="11"/>
  <c r="E201" i="11"/>
  <c r="G201" i="11" s="1"/>
  <c r="H201" i="11"/>
  <c r="I201" i="11"/>
  <c r="J201" i="11"/>
  <c r="A202" i="11"/>
  <c r="B202" i="11"/>
  <c r="C202" i="11"/>
  <c r="D202" i="11"/>
  <c r="E202" i="11"/>
  <c r="H202" i="11"/>
  <c r="I202" i="11"/>
  <c r="J202" i="11"/>
  <c r="A203" i="11"/>
  <c r="B203" i="11"/>
  <c r="C203" i="11"/>
  <c r="D203" i="11"/>
  <c r="E203" i="11"/>
  <c r="G203" i="11" s="1"/>
  <c r="H203" i="11"/>
  <c r="I203" i="11"/>
  <c r="J203" i="11"/>
  <c r="A204" i="11"/>
  <c r="B204" i="11"/>
  <c r="C204" i="11"/>
  <c r="D204" i="11"/>
  <c r="E204" i="11"/>
  <c r="F204" i="11" s="1"/>
  <c r="H204" i="11"/>
  <c r="I204" i="11"/>
  <c r="J204" i="11"/>
  <c r="A205" i="11"/>
  <c r="B205" i="11"/>
  <c r="C205" i="11"/>
  <c r="D205" i="11"/>
  <c r="E205" i="11"/>
  <c r="F205" i="11" s="1"/>
  <c r="H205" i="11"/>
  <c r="I205" i="11"/>
  <c r="J205" i="11"/>
  <c r="A206" i="11"/>
  <c r="B206" i="11"/>
  <c r="C206" i="11"/>
  <c r="D206" i="11"/>
  <c r="E206" i="11"/>
  <c r="F206" i="11" s="1"/>
  <c r="H206" i="11"/>
  <c r="I206" i="11"/>
  <c r="J206" i="11"/>
  <c r="A207" i="11"/>
  <c r="B207" i="11"/>
  <c r="C207" i="11"/>
  <c r="D207" i="11"/>
  <c r="E207" i="11"/>
  <c r="G207" i="11" s="1"/>
  <c r="H207" i="11"/>
  <c r="I207" i="11"/>
  <c r="J207" i="11"/>
  <c r="A208" i="11"/>
  <c r="B208" i="11"/>
  <c r="C208" i="11"/>
  <c r="D208" i="11"/>
  <c r="E208" i="11"/>
  <c r="F208" i="11" s="1"/>
  <c r="H208" i="11"/>
  <c r="I208" i="11"/>
  <c r="J208" i="11"/>
  <c r="A209" i="11"/>
  <c r="B209" i="11"/>
  <c r="C209" i="11"/>
  <c r="D209" i="11"/>
  <c r="E209" i="11"/>
  <c r="F209" i="11" s="1"/>
  <c r="H209" i="11"/>
  <c r="I209" i="11"/>
  <c r="J209" i="11"/>
  <c r="A210" i="11"/>
  <c r="B210" i="11"/>
  <c r="C210" i="11"/>
  <c r="D210" i="11"/>
  <c r="E210" i="11"/>
  <c r="F210" i="11" s="1"/>
  <c r="H210" i="11"/>
  <c r="I210" i="11"/>
  <c r="J210" i="11"/>
  <c r="A211" i="11"/>
  <c r="B211" i="11"/>
  <c r="C211" i="11"/>
  <c r="D211" i="11"/>
  <c r="E211" i="11"/>
  <c r="G211" i="11" s="1"/>
  <c r="H211" i="11"/>
  <c r="I211" i="11"/>
  <c r="J211" i="11"/>
  <c r="A212" i="11"/>
  <c r="B212" i="11"/>
  <c r="C212" i="11"/>
  <c r="D212" i="11"/>
  <c r="E212" i="11"/>
  <c r="F212" i="11" s="1"/>
  <c r="H212" i="11"/>
  <c r="I212" i="11"/>
  <c r="J212" i="11"/>
  <c r="A213" i="11"/>
  <c r="B213" i="11"/>
  <c r="C213" i="11"/>
  <c r="D213" i="11"/>
  <c r="E213" i="11"/>
  <c r="G213" i="11" s="1"/>
  <c r="H213" i="11"/>
  <c r="I213" i="11"/>
  <c r="J213" i="11"/>
  <c r="A214" i="11"/>
  <c r="B214" i="11"/>
  <c r="C214" i="11"/>
  <c r="D214" i="11"/>
  <c r="E214" i="11"/>
  <c r="F214" i="11" s="1"/>
  <c r="H214" i="11"/>
  <c r="I214" i="11"/>
  <c r="J214" i="11"/>
  <c r="A215" i="11"/>
  <c r="B215" i="11"/>
  <c r="C215" i="11"/>
  <c r="D215" i="11"/>
  <c r="E215" i="11"/>
  <c r="H215" i="11"/>
  <c r="I215" i="11"/>
  <c r="J215" i="11"/>
  <c r="A216" i="11"/>
  <c r="B216" i="11"/>
  <c r="C216" i="11"/>
  <c r="D216" i="11"/>
  <c r="E216" i="11"/>
  <c r="G216" i="11" s="1"/>
  <c r="H216" i="11"/>
  <c r="I216" i="11"/>
  <c r="J216" i="11"/>
  <c r="A217" i="11"/>
  <c r="B217" i="11"/>
  <c r="C217" i="11"/>
  <c r="D217" i="11"/>
  <c r="E217" i="11"/>
  <c r="F217" i="11" s="1"/>
  <c r="H217" i="11"/>
  <c r="I217" i="11"/>
  <c r="J217" i="11"/>
  <c r="A218" i="11"/>
  <c r="B218" i="11"/>
  <c r="C218" i="11"/>
  <c r="D218" i="11"/>
  <c r="E218" i="11"/>
  <c r="H218" i="11"/>
  <c r="I218" i="11"/>
  <c r="J218" i="11"/>
  <c r="A219" i="11"/>
  <c r="B219" i="11"/>
  <c r="C219" i="11"/>
  <c r="D219" i="11"/>
  <c r="E219" i="11"/>
  <c r="G219" i="11" s="1"/>
  <c r="H219" i="11"/>
  <c r="I219" i="11"/>
  <c r="J219" i="11"/>
  <c r="A220" i="11"/>
  <c r="B220" i="11"/>
  <c r="C220" i="11"/>
  <c r="D220" i="11"/>
  <c r="E220" i="11"/>
  <c r="F220" i="11" s="1"/>
  <c r="H220" i="11"/>
  <c r="I220" i="11"/>
  <c r="J220" i="11"/>
  <c r="A221" i="11"/>
  <c r="B221" i="11"/>
  <c r="C221" i="11"/>
  <c r="D221" i="11"/>
  <c r="E221" i="11"/>
  <c r="G221" i="11" s="1"/>
  <c r="H221" i="11"/>
  <c r="I221" i="11"/>
  <c r="J221" i="11"/>
  <c r="A222" i="11"/>
  <c r="B222" i="11"/>
  <c r="C222" i="11"/>
  <c r="D222" i="11"/>
  <c r="E222" i="11"/>
  <c r="F222" i="11" s="1"/>
  <c r="H222" i="11"/>
  <c r="I222" i="11"/>
  <c r="J222" i="11"/>
  <c r="A223" i="11"/>
  <c r="B223" i="11"/>
  <c r="C223" i="11"/>
  <c r="D223" i="11"/>
  <c r="E223" i="11"/>
  <c r="H223" i="11"/>
  <c r="I223" i="11"/>
  <c r="J223" i="11"/>
  <c r="A224" i="11"/>
  <c r="B224" i="11"/>
  <c r="C224" i="11"/>
  <c r="D224" i="11"/>
  <c r="E224" i="11"/>
  <c r="F224" i="11" s="1"/>
  <c r="H224" i="11"/>
  <c r="I224" i="11"/>
  <c r="J224" i="11"/>
  <c r="A225" i="11"/>
  <c r="B225" i="11"/>
  <c r="C225" i="11"/>
  <c r="D225" i="11"/>
  <c r="E225" i="11"/>
  <c r="G225" i="11" s="1"/>
  <c r="H225" i="11"/>
  <c r="I225" i="11"/>
  <c r="J225" i="11"/>
  <c r="A226" i="11"/>
  <c r="B226" i="11"/>
  <c r="C226" i="11"/>
  <c r="D226" i="11"/>
  <c r="E226" i="11"/>
  <c r="F226" i="11" s="1"/>
  <c r="H226" i="11"/>
  <c r="I226" i="11"/>
  <c r="J226" i="11"/>
  <c r="A227" i="11"/>
  <c r="B227" i="11"/>
  <c r="C227" i="11"/>
  <c r="D227" i="11"/>
  <c r="E227" i="11"/>
  <c r="G227" i="11" s="1"/>
  <c r="H227" i="11"/>
  <c r="I227" i="11"/>
  <c r="J227" i="11"/>
  <c r="A228" i="11"/>
  <c r="B228" i="11"/>
  <c r="C228" i="11"/>
  <c r="D228" i="11"/>
  <c r="E228" i="11"/>
  <c r="H228" i="11"/>
  <c r="I228" i="11"/>
  <c r="J228" i="11"/>
  <c r="A229" i="11"/>
  <c r="B229" i="11"/>
  <c r="C229" i="11"/>
  <c r="D229" i="11"/>
  <c r="E229" i="11"/>
  <c r="F229" i="11" s="1"/>
  <c r="H229" i="11"/>
  <c r="I229" i="11"/>
  <c r="J229" i="11"/>
  <c r="A230" i="11"/>
  <c r="B230" i="11"/>
  <c r="C230" i="11"/>
  <c r="D230" i="11"/>
  <c r="E230" i="11"/>
  <c r="G230" i="11" s="1"/>
  <c r="H230" i="11"/>
  <c r="I230" i="11"/>
  <c r="J230" i="11"/>
  <c r="A231" i="11"/>
  <c r="B231" i="11"/>
  <c r="C231" i="11"/>
  <c r="D231" i="11"/>
  <c r="E231" i="11"/>
  <c r="G231" i="11" s="1"/>
  <c r="H231" i="11"/>
  <c r="I231" i="11"/>
  <c r="J231" i="11"/>
  <c r="A232" i="11"/>
  <c r="B232" i="11"/>
  <c r="C232" i="11"/>
  <c r="D232" i="11"/>
  <c r="E232" i="11"/>
  <c r="F232" i="11" s="1"/>
  <c r="H232" i="11"/>
  <c r="I232" i="11"/>
  <c r="J232" i="11"/>
  <c r="A233" i="11"/>
  <c r="B233" i="11"/>
  <c r="C233" i="11"/>
  <c r="D233" i="11"/>
  <c r="E233" i="11"/>
  <c r="F233" i="11" s="1"/>
  <c r="H233" i="11"/>
  <c r="I233" i="11"/>
  <c r="J233" i="11"/>
  <c r="A234" i="11"/>
  <c r="B234" i="11"/>
  <c r="C234" i="11"/>
  <c r="D234" i="11"/>
  <c r="E234" i="11"/>
  <c r="F234" i="11" s="1"/>
  <c r="H234" i="11"/>
  <c r="I234" i="11"/>
  <c r="J234" i="11"/>
  <c r="A235" i="11"/>
  <c r="B235" i="11"/>
  <c r="C235" i="11"/>
  <c r="D235" i="11"/>
  <c r="E235" i="11"/>
  <c r="G235" i="11" s="1"/>
  <c r="H235" i="11"/>
  <c r="I235" i="11"/>
  <c r="J235" i="11"/>
  <c r="A236" i="11"/>
  <c r="B236" i="11"/>
  <c r="C236" i="11"/>
  <c r="D236" i="11"/>
  <c r="E236" i="11"/>
  <c r="F236" i="11" s="1"/>
  <c r="H236" i="11"/>
  <c r="I236" i="11"/>
  <c r="J236" i="11"/>
  <c r="A237" i="11"/>
  <c r="B237" i="11"/>
  <c r="C237" i="11"/>
  <c r="D237" i="11"/>
  <c r="E237" i="11"/>
  <c r="G237" i="11" s="1"/>
  <c r="H237" i="11"/>
  <c r="I237" i="11"/>
  <c r="J237" i="11"/>
  <c r="A238" i="11"/>
  <c r="B238" i="11"/>
  <c r="C238" i="11"/>
  <c r="D238" i="11"/>
  <c r="E238" i="11"/>
  <c r="F238" i="11" s="1"/>
  <c r="H238" i="11"/>
  <c r="I238" i="11"/>
  <c r="J238" i="11"/>
  <c r="A239" i="11"/>
  <c r="B239" i="11"/>
  <c r="C239" i="11"/>
  <c r="D239" i="11"/>
  <c r="E239" i="11"/>
  <c r="G239" i="11" s="1"/>
  <c r="H239" i="11"/>
  <c r="I239" i="11"/>
  <c r="J239" i="11"/>
  <c r="A240" i="11"/>
  <c r="B240" i="11"/>
  <c r="C240" i="11"/>
  <c r="D240" i="11"/>
  <c r="E240" i="11"/>
  <c r="F240" i="11" s="1"/>
  <c r="H240" i="11"/>
  <c r="I240" i="11"/>
  <c r="J240" i="11"/>
  <c r="A241" i="11"/>
  <c r="B241" i="11"/>
  <c r="C241" i="11"/>
  <c r="D241" i="11"/>
  <c r="E241" i="11"/>
  <c r="F241" i="11" s="1"/>
  <c r="H241" i="11"/>
  <c r="I241" i="11"/>
  <c r="J241" i="11"/>
  <c r="A242" i="11"/>
  <c r="B242" i="11"/>
  <c r="C242" i="11"/>
  <c r="D242" i="11"/>
  <c r="E242" i="11"/>
  <c r="F242" i="11" s="1"/>
  <c r="H242" i="11"/>
  <c r="I242" i="11"/>
  <c r="J242" i="11"/>
  <c r="A243" i="11"/>
  <c r="B243" i="11"/>
  <c r="C243" i="11"/>
  <c r="D243" i="11"/>
  <c r="E243" i="11"/>
  <c r="G243" i="11" s="1"/>
  <c r="H243" i="11"/>
  <c r="I243" i="11"/>
  <c r="J243" i="11"/>
  <c r="A244" i="11"/>
  <c r="B244" i="11"/>
  <c r="C244" i="11"/>
  <c r="D244" i="11"/>
  <c r="E244" i="11"/>
  <c r="F244" i="11" s="1"/>
  <c r="H244" i="11"/>
  <c r="I244" i="11"/>
  <c r="J244" i="11"/>
  <c r="A245" i="11"/>
  <c r="B245" i="11"/>
  <c r="C245" i="11"/>
  <c r="D245" i="11"/>
  <c r="E245" i="11"/>
  <c r="G245" i="11" s="1"/>
  <c r="H245" i="11"/>
  <c r="I245" i="11"/>
  <c r="J245" i="11"/>
  <c r="A246" i="11"/>
  <c r="B246" i="11"/>
  <c r="C246" i="11"/>
  <c r="D246" i="11"/>
  <c r="E246" i="11"/>
  <c r="G246" i="11" s="1"/>
  <c r="H246" i="11"/>
  <c r="I246" i="11"/>
  <c r="J246" i="11"/>
  <c r="A247" i="11"/>
  <c r="B247" i="11"/>
  <c r="C247" i="11"/>
  <c r="D247" i="11"/>
  <c r="E247" i="11"/>
  <c r="H247" i="11"/>
  <c r="I247" i="11"/>
  <c r="J247" i="11"/>
  <c r="A248" i="11"/>
  <c r="B248" i="11"/>
  <c r="C248" i="11"/>
  <c r="D248" i="11"/>
  <c r="E248" i="11"/>
  <c r="F248" i="11" s="1"/>
  <c r="H248" i="11"/>
  <c r="I248" i="11"/>
  <c r="J248" i="11"/>
  <c r="A249" i="11"/>
  <c r="B249" i="11"/>
  <c r="C249" i="11"/>
  <c r="D249" i="11"/>
  <c r="E249" i="11"/>
  <c r="G249" i="11" s="1"/>
  <c r="H249" i="11"/>
  <c r="I249" i="11"/>
  <c r="J249" i="11"/>
  <c r="A250" i="11"/>
  <c r="B250" i="11"/>
  <c r="C250" i="11"/>
  <c r="D250" i="11"/>
  <c r="E250" i="11"/>
  <c r="F250" i="11" s="1"/>
  <c r="H250" i="11"/>
  <c r="I250" i="11"/>
  <c r="J250" i="11"/>
  <c r="A251" i="11"/>
  <c r="B251" i="11"/>
  <c r="C251" i="11"/>
  <c r="D251" i="11"/>
  <c r="E251" i="11"/>
  <c r="G251" i="11" s="1"/>
  <c r="H251" i="11"/>
  <c r="I251" i="11"/>
  <c r="J251" i="11"/>
  <c r="A252" i="11"/>
  <c r="B252" i="11"/>
  <c r="C252" i="11"/>
  <c r="D252" i="11"/>
  <c r="E252" i="11"/>
  <c r="F252" i="11" s="1"/>
  <c r="H252" i="11"/>
  <c r="I252" i="11"/>
  <c r="J252" i="11"/>
  <c r="A253" i="11"/>
  <c r="B253" i="11"/>
  <c r="C253" i="11"/>
  <c r="D253" i="11"/>
  <c r="E253" i="11"/>
  <c r="G253" i="11" s="1"/>
  <c r="H253" i="11"/>
  <c r="I253" i="11"/>
  <c r="J253" i="11"/>
  <c r="A254" i="11"/>
  <c r="B254" i="11"/>
  <c r="C254" i="11"/>
  <c r="D254" i="11"/>
  <c r="E254" i="11"/>
  <c r="G254" i="11" s="1"/>
  <c r="H254" i="11"/>
  <c r="I254" i="11"/>
  <c r="J254" i="11"/>
  <c r="A255" i="11"/>
  <c r="B255" i="11"/>
  <c r="C255" i="11"/>
  <c r="D255" i="11"/>
  <c r="E255" i="11"/>
  <c r="G255" i="11" s="1"/>
  <c r="H255" i="11"/>
  <c r="I255" i="11"/>
  <c r="J255" i="11"/>
  <c r="A256" i="11"/>
  <c r="B256" i="11"/>
  <c r="C256" i="11"/>
  <c r="D256" i="11"/>
  <c r="E256" i="11"/>
  <c r="F256" i="11" s="1"/>
  <c r="H256" i="11"/>
  <c r="I256" i="11"/>
  <c r="J256" i="11"/>
  <c r="A257" i="11"/>
  <c r="B257" i="11"/>
  <c r="C257" i="11"/>
  <c r="D257" i="11"/>
  <c r="E257" i="11"/>
  <c r="F257" i="11" s="1"/>
  <c r="H257" i="11"/>
  <c r="I257" i="11"/>
  <c r="J257" i="11"/>
  <c r="A258" i="11"/>
  <c r="B258" i="11"/>
  <c r="C258" i="11"/>
  <c r="D258" i="11"/>
  <c r="E258" i="11"/>
  <c r="H258" i="11"/>
  <c r="I258" i="11"/>
  <c r="J258" i="11"/>
  <c r="A259" i="11"/>
  <c r="B259" i="11"/>
  <c r="C259" i="11"/>
  <c r="D259" i="11"/>
  <c r="E259" i="11"/>
  <c r="G259" i="11" s="1"/>
  <c r="H259" i="11"/>
  <c r="I259" i="11"/>
  <c r="J259" i="11"/>
  <c r="A260" i="11"/>
  <c r="B260" i="11"/>
  <c r="C260" i="11"/>
  <c r="D260" i="11"/>
  <c r="E260" i="11"/>
  <c r="G260" i="11" s="1"/>
  <c r="H260" i="11"/>
  <c r="I260" i="11"/>
  <c r="J260" i="11"/>
  <c r="A261" i="11"/>
  <c r="B261" i="11"/>
  <c r="C261" i="11"/>
  <c r="D261" i="11"/>
  <c r="E261" i="11"/>
  <c r="G261" i="11" s="1"/>
  <c r="H261" i="11"/>
  <c r="I261" i="11"/>
  <c r="J261" i="11"/>
  <c r="A262" i="11"/>
  <c r="B262" i="11"/>
  <c r="C262" i="11"/>
  <c r="D262" i="11"/>
  <c r="E262" i="11"/>
  <c r="F262" i="11" s="1"/>
  <c r="H262" i="11"/>
  <c r="I262" i="11"/>
  <c r="J262" i="11"/>
  <c r="A263" i="11"/>
  <c r="B263" i="11"/>
  <c r="C263" i="11"/>
  <c r="D263" i="11"/>
  <c r="E263" i="11"/>
  <c r="H263" i="11"/>
  <c r="I263" i="11"/>
  <c r="J263" i="11"/>
  <c r="A264" i="11"/>
  <c r="B264" i="11"/>
  <c r="C264" i="11"/>
  <c r="D264" i="11"/>
  <c r="E264" i="11"/>
  <c r="G264" i="11" s="1"/>
  <c r="H264" i="11"/>
  <c r="I264" i="11"/>
  <c r="J264" i="11"/>
  <c r="A265" i="11"/>
  <c r="B265" i="11"/>
  <c r="C265" i="11"/>
  <c r="D265" i="11"/>
  <c r="E265" i="11"/>
  <c r="F265" i="11" s="1"/>
  <c r="H265" i="11"/>
  <c r="I265" i="11"/>
  <c r="J265" i="11"/>
  <c r="A266" i="11"/>
  <c r="B266" i="11"/>
  <c r="C266" i="11"/>
  <c r="D266" i="11"/>
  <c r="E266" i="11"/>
  <c r="F266" i="11" s="1"/>
  <c r="H266" i="11"/>
  <c r="I266" i="11"/>
  <c r="J266" i="11"/>
  <c r="A267" i="11"/>
  <c r="B267" i="11"/>
  <c r="C267" i="11"/>
  <c r="D267" i="11"/>
  <c r="E267" i="11"/>
  <c r="G267" i="11" s="1"/>
  <c r="H267" i="11"/>
  <c r="I267" i="11"/>
  <c r="J267" i="11"/>
  <c r="A268" i="11"/>
  <c r="B268" i="11"/>
  <c r="C268" i="11"/>
  <c r="D268" i="11"/>
  <c r="E268" i="11"/>
  <c r="F268" i="11" s="1"/>
  <c r="H268" i="11"/>
  <c r="I268" i="11"/>
  <c r="J268" i="11"/>
  <c r="A269" i="11"/>
  <c r="B269" i="11"/>
  <c r="C269" i="11"/>
  <c r="D269" i="11"/>
  <c r="E269" i="11"/>
  <c r="G269" i="11" s="1"/>
  <c r="H269" i="11"/>
  <c r="I269" i="11"/>
  <c r="J269" i="11"/>
  <c r="A270" i="11"/>
  <c r="B270" i="11"/>
  <c r="C270" i="11"/>
  <c r="D270" i="11"/>
  <c r="E270" i="11"/>
  <c r="F270" i="11" s="1"/>
  <c r="H270" i="11"/>
  <c r="I270" i="11"/>
  <c r="J270" i="11"/>
  <c r="A271" i="11"/>
  <c r="B271" i="11"/>
  <c r="C271" i="11"/>
  <c r="D271" i="11"/>
  <c r="E271" i="11"/>
  <c r="H271" i="11"/>
  <c r="I271" i="11"/>
  <c r="J271" i="11"/>
  <c r="A272" i="11"/>
  <c r="B272" i="11"/>
  <c r="C272" i="11"/>
  <c r="D272" i="11"/>
  <c r="E272" i="11"/>
  <c r="F272" i="11" s="1"/>
  <c r="H272" i="11"/>
  <c r="I272" i="11"/>
  <c r="J272" i="11"/>
  <c r="A273" i="11"/>
  <c r="B273" i="11"/>
  <c r="C273" i="11"/>
  <c r="D273" i="11"/>
  <c r="E273" i="11"/>
  <c r="F273" i="11" s="1"/>
  <c r="H273" i="11"/>
  <c r="I273" i="11"/>
  <c r="J273" i="11"/>
  <c r="A274" i="11"/>
  <c r="B274" i="11"/>
  <c r="C274" i="11"/>
  <c r="D274" i="11"/>
  <c r="E274" i="11"/>
  <c r="F274" i="11" s="1"/>
  <c r="H274" i="11"/>
  <c r="I274" i="11"/>
  <c r="J274" i="11"/>
  <c r="A10" i="10"/>
  <c r="B10" i="10"/>
  <c r="C10" i="10"/>
  <c r="D10" i="10"/>
  <c r="E10" i="10"/>
  <c r="F10" i="10"/>
  <c r="G10" i="10"/>
  <c r="H10" i="10"/>
  <c r="L10" i="10"/>
  <c r="A11" i="10"/>
  <c r="B11" i="10"/>
  <c r="C11" i="10"/>
  <c r="D11" i="10"/>
  <c r="E11" i="10"/>
  <c r="F11" i="10"/>
  <c r="G11" i="10"/>
  <c r="H11" i="10"/>
  <c r="I11" i="10"/>
  <c r="J11" i="10"/>
  <c r="L11" i="10"/>
  <c r="A12" i="10"/>
  <c r="B12" i="10"/>
  <c r="C12" i="10"/>
  <c r="D12" i="10"/>
  <c r="E12" i="10"/>
  <c r="F12" i="10"/>
  <c r="G12" i="10"/>
  <c r="H12" i="10"/>
  <c r="I12" i="10"/>
  <c r="J12" i="10"/>
  <c r="L12" i="10"/>
  <c r="A13" i="10"/>
  <c r="B13" i="10"/>
  <c r="C13" i="10"/>
  <c r="D13" i="10"/>
  <c r="E13" i="10"/>
  <c r="F13" i="10"/>
  <c r="G13" i="10"/>
  <c r="H13" i="10"/>
  <c r="L13" i="10"/>
  <c r="A14" i="10"/>
  <c r="B14" i="10"/>
  <c r="C14" i="10"/>
  <c r="D14" i="10"/>
  <c r="E14" i="10"/>
  <c r="F14" i="10"/>
  <c r="G14" i="10"/>
  <c r="H14" i="10"/>
  <c r="L14" i="10"/>
  <c r="A15" i="10"/>
  <c r="C15" i="10"/>
  <c r="D15" i="10"/>
  <c r="E15" i="10"/>
  <c r="F15" i="10"/>
  <c r="G15" i="10"/>
  <c r="H15" i="10"/>
  <c r="L15" i="10"/>
  <c r="A16" i="10"/>
  <c r="C16" i="10"/>
  <c r="D16" i="10"/>
  <c r="E16" i="10"/>
  <c r="F16" i="10"/>
  <c r="G16" i="10"/>
  <c r="H16" i="10"/>
  <c r="L16" i="10"/>
  <c r="A17" i="10"/>
  <c r="B17" i="10"/>
  <c r="C17" i="10"/>
  <c r="D17" i="10"/>
  <c r="E17" i="10"/>
  <c r="F17" i="10"/>
  <c r="G17" i="10"/>
  <c r="H17" i="10"/>
  <c r="L17" i="10"/>
  <c r="A18" i="10"/>
  <c r="B18" i="10"/>
  <c r="C18" i="10"/>
  <c r="D18" i="10"/>
  <c r="E18" i="10"/>
  <c r="F18" i="10"/>
  <c r="G18" i="10"/>
  <c r="H18" i="10"/>
  <c r="L18" i="10"/>
  <c r="A19" i="10"/>
  <c r="C19" i="10"/>
  <c r="D19" i="10"/>
  <c r="E19" i="10"/>
  <c r="F19" i="10"/>
  <c r="G19" i="10"/>
  <c r="H19" i="10"/>
  <c r="L19" i="10"/>
  <c r="A20" i="10"/>
  <c r="C20" i="10"/>
  <c r="D20" i="10"/>
  <c r="E20" i="10"/>
  <c r="F20" i="10"/>
  <c r="G20" i="10"/>
  <c r="H20" i="10"/>
  <c r="L20" i="10"/>
  <c r="A21" i="10"/>
  <c r="C21" i="10"/>
  <c r="D21" i="10"/>
  <c r="E21" i="10"/>
  <c r="F21" i="10"/>
  <c r="G21" i="10"/>
  <c r="H21" i="10"/>
  <c r="L21" i="10"/>
  <c r="A22" i="10"/>
  <c r="C22" i="10"/>
  <c r="D22" i="10"/>
  <c r="E22" i="10"/>
  <c r="F22" i="10"/>
  <c r="G22" i="10"/>
  <c r="H22" i="10"/>
  <c r="L22" i="10"/>
  <c r="A23" i="10"/>
  <c r="C23" i="10"/>
  <c r="D23" i="10"/>
  <c r="E23" i="10"/>
  <c r="F23" i="10"/>
  <c r="G23" i="10"/>
  <c r="H23" i="10"/>
  <c r="L23" i="10"/>
  <c r="A24" i="10"/>
  <c r="C24" i="10"/>
  <c r="D24" i="10"/>
  <c r="E24" i="10"/>
  <c r="F24" i="10"/>
  <c r="G24" i="10"/>
  <c r="H24" i="10"/>
  <c r="L24" i="10"/>
  <c r="A25" i="10"/>
  <c r="B25" i="10"/>
  <c r="C25" i="10"/>
  <c r="D25" i="10"/>
  <c r="E25" i="10"/>
  <c r="F25" i="10"/>
  <c r="G25" i="10"/>
  <c r="H25" i="10"/>
  <c r="L25" i="10"/>
  <c r="A26" i="10"/>
  <c r="B26" i="10"/>
  <c r="C26" i="10"/>
  <c r="D26" i="10"/>
  <c r="E26" i="10"/>
  <c r="F26" i="10"/>
  <c r="G26" i="10"/>
  <c r="H26" i="10"/>
  <c r="L26" i="10"/>
  <c r="A27" i="10"/>
  <c r="B27" i="10"/>
  <c r="C27" i="10"/>
  <c r="D27" i="10"/>
  <c r="E27" i="10"/>
  <c r="F27" i="10"/>
  <c r="G27" i="10"/>
  <c r="H27" i="10"/>
  <c r="L27" i="10"/>
  <c r="A28" i="10"/>
  <c r="B28" i="10"/>
  <c r="C28" i="10"/>
  <c r="D28" i="10"/>
  <c r="E28" i="10"/>
  <c r="F28" i="10"/>
  <c r="G28" i="10"/>
  <c r="H28" i="10"/>
  <c r="L28" i="10"/>
  <c r="A29" i="10"/>
  <c r="B29" i="10"/>
  <c r="C29" i="10"/>
  <c r="D29" i="10"/>
  <c r="E29" i="10"/>
  <c r="F29" i="10"/>
  <c r="G29" i="10"/>
  <c r="H29" i="10"/>
  <c r="L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A34" i="10"/>
  <c r="B34" i="10"/>
  <c r="C34" i="10"/>
  <c r="D34" i="10"/>
  <c r="E34" i="10"/>
  <c r="F34" i="10"/>
  <c r="G34" i="10"/>
  <c r="H34" i="10"/>
  <c r="L34" i="10"/>
  <c r="A35" i="10"/>
  <c r="B35" i="10"/>
  <c r="C35" i="10"/>
  <c r="D35" i="10"/>
  <c r="E35" i="10"/>
  <c r="F35" i="10"/>
  <c r="G35" i="10"/>
  <c r="H35" i="10"/>
  <c r="L35" i="10"/>
  <c r="A36" i="10"/>
  <c r="B36" i="10"/>
  <c r="C36" i="10"/>
  <c r="D36" i="10"/>
  <c r="E36" i="10"/>
  <c r="F36" i="10"/>
  <c r="G36" i="10"/>
  <c r="H36" i="10"/>
  <c r="L36" i="10"/>
  <c r="A37" i="10"/>
  <c r="B37" i="10"/>
  <c r="C37" i="10"/>
  <c r="D37" i="10"/>
  <c r="E37" i="10"/>
  <c r="F37" i="10"/>
  <c r="G37" i="10"/>
  <c r="H37" i="10"/>
  <c r="L37" i="10"/>
  <c r="A38" i="10"/>
  <c r="B38" i="10"/>
  <c r="C38" i="10"/>
  <c r="D38" i="10"/>
  <c r="E38" i="10"/>
  <c r="F38" i="10"/>
  <c r="G38" i="10"/>
  <c r="H38" i="10"/>
  <c r="L38" i="10"/>
  <c r="A39" i="10"/>
  <c r="B39" i="10"/>
  <c r="C39" i="10"/>
  <c r="D39" i="10"/>
  <c r="E39" i="10"/>
  <c r="F39" i="10"/>
  <c r="G39" i="10"/>
  <c r="H39" i="10"/>
  <c r="L39" i="10"/>
  <c r="A40" i="10"/>
  <c r="C40" i="10"/>
  <c r="D40" i="10"/>
  <c r="E40" i="10"/>
  <c r="F40" i="10"/>
  <c r="G40" i="10"/>
  <c r="H40" i="10"/>
  <c r="L40" i="10"/>
  <c r="A41" i="10"/>
  <c r="C41" i="10"/>
  <c r="D41" i="10"/>
  <c r="E41" i="10"/>
  <c r="F41" i="10"/>
  <c r="G41" i="10"/>
  <c r="H41" i="10"/>
  <c r="L41" i="10"/>
  <c r="A42" i="10"/>
  <c r="B42" i="10"/>
  <c r="C42" i="10"/>
  <c r="D42" i="10"/>
  <c r="E42" i="10"/>
  <c r="F42" i="10"/>
  <c r="G42" i="10"/>
  <c r="H42" i="10"/>
  <c r="L42" i="10"/>
  <c r="A43" i="10"/>
  <c r="B43" i="10"/>
  <c r="C43" i="10"/>
  <c r="D43" i="10"/>
  <c r="E43" i="10"/>
  <c r="F43" i="10"/>
  <c r="G43" i="10"/>
  <c r="H43" i="10"/>
  <c r="L43" i="10"/>
  <c r="A44" i="10"/>
  <c r="B44" i="10"/>
  <c r="C44" i="10"/>
  <c r="D44" i="10"/>
  <c r="E44" i="10"/>
  <c r="F44" i="10"/>
  <c r="G44" i="10"/>
  <c r="H44" i="10"/>
  <c r="L44" i="10"/>
  <c r="A45" i="10"/>
  <c r="B45" i="10"/>
  <c r="C45" i="10"/>
  <c r="D45" i="10"/>
  <c r="E45" i="10"/>
  <c r="F45" i="10"/>
  <c r="G45" i="10"/>
  <c r="H45" i="10"/>
  <c r="L45" i="10"/>
  <c r="A46" i="10"/>
  <c r="C46" i="10"/>
  <c r="D46" i="10"/>
  <c r="E46" i="10"/>
  <c r="F46" i="10"/>
  <c r="G46" i="10"/>
  <c r="H46" i="10"/>
  <c r="L46" i="10"/>
  <c r="A47" i="10"/>
  <c r="C47" i="10"/>
  <c r="D47" i="10"/>
  <c r="E47" i="10"/>
  <c r="F47" i="10"/>
  <c r="G47" i="10"/>
  <c r="H47" i="10"/>
  <c r="L47" i="10"/>
  <c r="A48" i="10"/>
  <c r="C48" i="10"/>
  <c r="D48" i="10"/>
  <c r="E48" i="10"/>
  <c r="F48" i="10"/>
  <c r="G48" i="10"/>
  <c r="H48" i="10"/>
  <c r="L48" i="10"/>
  <c r="A49" i="10"/>
  <c r="C49" i="10"/>
  <c r="D49" i="10"/>
  <c r="E49" i="10"/>
  <c r="F49" i="10"/>
  <c r="G49" i="10"/>
  <c r="H49" i="10"/>
  <c r="L49" i="10"/>
  <c r="A50" i="10"/>
  <c r="B50" i="10"/>
  <c r="C50" i="10"/>
  <c r="D50" i="10"/>
  <c r="E50" i="10"/>
  <c r="F50" i="10"/>
  <c r="G50" i="10"/>
  <c r="H50" i="10"/>
  <c r="L50" i="10"/>
  <c r="A51" i="10"/>
  <c r="B51" i="10"/>
  <c r="C51" i="10"/>
  <c r="D51" i="10"/>
  <c r="E51" i="10"/>
  <c r="F51" i="10"/>
  <c r="G51" i="10"/>
  <c r="H51" i="10"/>
  <c r="L51" i="10"/>
  <c r="A52" i="10"/>
  <c r="B52" i="10"/>
  <c r="C52" i="10"/>
  <c r="D52" i="10"/>
  <c r="E52" i="10"/>
  <c r="F52" i="10"/>
  <c r="G52" i="10"/>
  <c r="H52" i="10"/>
  <c r="L52" i="10"/>
  <c r="A53" i="10"/>
  <c r="B53" i="10"/>
  <c r="C53" i="10"/>
  <c r="D53" i="10"/>
  <c r="E53" i="10"/>
  <c r="F53" i="10"/>
  <c r="G53" i="10"/>
  <c r="H53" i="10"/>
  <c r="L53" i="10"/>
  <c r="A54" i="10"/>
  <c r="C54" i="10"/>
  <c r="D54" i="10"/>
  <c r="E54" i="10"/>
  <c r="F54" i="10"/>
  <c r="G54" i="10"/>
  <c r="H54" i="10"/>
  <c r="L54" i="10"/>
  <c r="A55" i="10"/>
  <c r="C55" i="10"/>
  <c r="D55" i="10"/>
  <c r="E55" i="10"/>
  <c r="F55" i="10"/>
  <c r="G55" i="10"/>
  <c r="H55" i="10"/>
  <c r="L55" i="10"/>
  <c r="A56" i="10"/>
  <c r="B56" i="10"/>
  <c r="D56" i="10"/>
  <c r="E56" i="10"/>
  <c r="F56" i="10"/>
  <c r="G56" i="10"/>
  <c r="H56" i="10"/>
  <c r="L56" i="10"/>
  <c r="A57" i="10"/>
  <c r="B57" i="10"/>
  <c r="C57" i="10"/>
  <c r="D57" i="10"/>
  <c r="E57" i="10"/>
  <c r="F57" i="10"/>
  <c r="G57" i="10"/>
  <c r="H57" i="10"/>
  <c r="L57" i="10"/>
  <c r="A58" i="10"/>
  <c r="B58" i="10"/>
  <c r="C58" i="10"/>
  <c r="D58" i="10"/>
  <c r="E58" i="10"/>
  <c r="F58" i="10"/>
  <c r="G58" i="10"/>
  <c r="H58" i="10"/>
  <c r="L58" i="10"/>
  <c r="A59" i="10"/>
  <c r="C59" i="10"/>
  <c r="D59" i="10"/>
  <c r="E59" i="10"/>
  <c r="F59" i="10"/>
  <c r="G59" i="10"/>
  <c r="H59" i="10"/>
  <c r="L59" i="10"/>
  <c r="A60" i="10"/>
  <c r="C60" i="10"/>
  <c r="D60" i="10"/>
  <c r="E60" i="10"/>
  <c r="F60" i="10"/>
  <c r="G60" i="10"/>
  <c r="H60" i="10"/>
  <c r="L60" i="10"/>
  <c r="A61" i="10"/>
  <c r="B61" i="10"/>
  <c r="C61" i="10"/>
  <c r="D61" i="10"/>
  <c r="E61" i="10"/>
  <c r="F61" i="10"/>
  <c r="G61" i="10"/>
  <c r="H61" i="10"/>
  <c r="L61" i="10"/>
  <c r="A62" i="10"/>
  <c r="B62" i="10"/>
  <c r="C62" i="10"/>
  <c r="D62" i="10"/>
  <c r="E62" i="10"/>
  <c r="F62" i="10"/>
  <c r="G62" i="10"/>
  <c r="H62" i="10"/>
  <c r="L62" i="10"/>
  <c r="A63" i="10"/>
  <c r="B63" i="10"/>
  <c r="C63" i="10"/>
  <c r="D63" i="10"/>
  <c r="E63" i="10"/>
  <c r="F63" i="10"/>
  <c r="G63" i="10"/>
  <c r="H63" i="10"/>
  <c r="L63" i="10"/>
  <c r="A64" i="10"/>
  <c r="B64" i="10"/>
  <c r="C64" i="10"/>
  <c r="D64" i="10"/>
  <c r="E64" i="10"/>
  <c r="F64" i="10"/>
  <c r="G64" i="10"/>
  <c r="H64" i="10"/>
  <c r="L64" i="10"/>
  <c r="A65" i="10"/>
  <c r="B65" i="10"/>
  <c r="C65" i="10"/>
  <c r="D65" i="10"/>
  <c r="E65" i="10"/>
  <c r="F65" i="10"/>
  <c r="G65" i="10"/>
  <c r="H65" i="10"/>
  <c r="L65" i="10"/>
  <c r="A66" i="10"/>
  <c r="B66" i="10"/>
  <c r="C66" i="10"/>
  <c r="D66" i="10"/>
  <c r="E66" i="10"/>
  <c r="F66" i="10"/>
  <c r="G66" i="10"/>
  <c r="H66" i="10"/>
  <c r="L66" i="10"/>
  <c r="A67" i="10"/>
  <c r="B67" i="10"/>
  <c r="C67" i="10"/>
  <c r="D67" i="10"/>
  <c r="E67" i="10"/>
  <c r="F67" i="10"/>
  <c r="G67" i="10"/>
  <c r="H67" i="10"/>
  <c r="L67" i="10"/>
  <c r="A68" i="10"/>
  <c r="B68" i="10"/>
  <c r="C68" i="10"/>
  <c r="D68" i="10"/>
  <c r="E68" i="10"/>
  <c r="F68" i="10"/>
  <c r="G68" i="10"/>
  <c r="H68" i="10"/>
  <c r="L68" i="10"/>
  <c r="A69" i="10"/>
  <c r="B69" i="10"/>
  <c r="D69" i="10"/>
  <c r="E69" i="10"/>
  <c r="F69" i="10"/>
  <c r="G69" i="10"/>
  <c r="H69" i="10"/>
  <c r="L69" i="10"/>
  <c r="A70" i="10"/>
  <c r="B70" i="10"/>
  <c r="D70" i="10"/>
  <c r="E70" i="10"/>
  <c r="F70" i="10"/>
  <c r="G70" i="10"/>
  <c r="H70" i="10"/>
  <c r="L70" i="10"/>
  <c r="A71" i="10"/>
  <c r="B71" i="10"/>
  <c r="D71" i="10"/>
  <c r="E71" i="10"/>
  <c r="F71" i="10"/>
  <c r="G71" i="10"/>
  <c r="H71" i="10"/>
  <c r="L71" i="10"/>
  <c r="A72" i="10"/>
  <c r="B72" i="10"/>
  <c r="C72" i="10"/>
  <c r="D72" i="10"/>
  <c r="E72" i="10"/>
  <c r="F72" i="10"/>
  <c r="G72" i="10"/>
  <c r="H72" i="10"/>
  <c r="L72" i="10"/>
  <c r="A73" i="10"/>
  <c r="B73" i="10"/>
  <c r="C73" i="10"/>
  <c r="D73" i="10"/>
  <c r="E73" i="10"/>
  <c r="F73" i="10"/>
  <c r="G73" i="10"/>
  <c r="H73" i="10"/>
  <c r="L73" i="10"/>
  <c r="A74" i="10"/>
  <c r="C74" i="10"/>
  <c r="D74" i="10"/>
  <c r="E74" i="10"/>
  <c r="F74" i="10"/>
  <c r="G74" i="10"/>
  <c r="H74" i="10"/>
  <c r="L74" i="10"/>
  <c r="A75" i="10"/>
  <c r="C75" i="10"/>
  <c r="D75" i="10"/>
  <c r="E75" i="10"/>
  <c r="F75" i="10"/>
  <c r="G75" i="10"/>
  <c r="H75" i="10"/>
  <c r="L75" i="10"/>
  <c r="A76" i="10"/>
  <c r="C76" i="10"/>
  <c r="D76" i="10"/>
  <c r="E76" i="10"/>
  <c r="F76" i="10"/>
  <c r="G76" i="10"/>
  <c r="H76" i="10"/>
  <c r="L76" i="10"/>
  <c r="A77" i="10"/>
  <c r="C77" i="10"/>
  <c r="D77" i="10"/>
  <c r="E77" i="10"/>
  <c r="F77" i="10"/>
  <c r="G77" i="10"/>
  <c r="H77" i="10"/>
  <c r="L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A79" i="10"/>
  <c r="B79" i="10"/>
  <c r="D79" i="10"/>
  <c r="E79" i="10"/>
  <c r="F79" i="10"/>
  <c r="G79" i="10"/>
  <c r="H79" i="10"/>
  <c r="L79" i="10"/>
  <c r="A80" i="10"/>
  <c r="C80" i="10"/>
  <c r="D80" i="10"/>
  <c r="E80" i="10"/>
  <c r="F80" i="10"/>
  <c r="G80" i="10"/>
  <c r="H80" i="10"/>
  <c r="L80" i="10"/>
  <c r="A81" i="10"/>
  <c r="C81" i="10"/>
  <c r="D81" i="10"/>
  <c r="E81" i="10"/>
  <c r="F81" i="10"/>
  <c r="G81" i="10"/>
  <c r="H81" i="10"/>
  <c r="L81" i="10"/>
  <c r="A82" i="10"/>
  <c r="C82" i="10"/>
  <c r="D82" i="10"/>
  <c r="E82" i="10"/>
  <c r="F82" i="10"/>
  <c r="G82" i="10"/>
  <c r="H82" i="10"/>
  <c r="L82" i="10"/>
  <c r="A83" i="10"/>
  <c r="B83" i="10"/>
  <c r="C83" i="10"/>
  <c r="D83" i="10"/>
  <c r="E83" i="10"/>
  <c r="F83" i="10"/>
  <c r="G83" i="10"/>
  <c r="H83" i="10"/>
  <c r="L83" i="10"/>
  <c r="A84" i="10"/>
  <c r="B84" i="10"/>
  <c r="C84" i="10"/>
  <c r="D84" i="10"/>
  <c r="E84" i="10"/>
  <c r="F84" i="10"/>
  <c r="G84" i="10"/>
  <c r="H84" i="10"/>
  <c r="L84" i="10"/>
  <c r="A85" i="10"/>
  <c r="B85" i="10"/>
  <c r="C85" i="10"/>
  <c r="D85" i="10"/>
  <c r="E85" i="10"/>
  <c r="F85" i="10"/>
  <c r="G85" i="10"/>
  <c r="H85" i="10"/>
  <c r="I85" i="10"/>
  <c r="J85" i="10"/>
  <c r="L85" i="10"/>
  <c r="A86" i="10"/>
  <c r="B86" i="10"/>
  <c r="C86" i="10"/>
  <c r="D86" i="10"/>
  <c r="E86" i="10"/>
  <c r="F86" i="10"/>
  <c r="G86" i="10"/>
  <c r="H86" i="10"/>
  <c r="I86" i="10"/>
  <c r="J86" i="10"/>
  <c r="L86" i="10"/>
  <c r="A87" i="10"/>
  <c r="C87" i="10"/>
  <c r="D87" i="10"/>
  <c r="E87" i="10"/>
  <c r="F87" i="10"/>
  <c r="G87" i="10"/>
  <c r="H87" i="10"/>
  <c r="I87" i="10"/>
  <c r="J87" i="10"/>
  <c r="L87" i="10"/>
  <c r="A88" i="10"/>
  <c r="B88" i="10"/>
  <c r="C88" i="10"/>
  <c r="D88" i="10"/>
  <c r="E88" i="10"/>
  <c r="F88" i="10"/>
  <c r="G88" i="10"/>
  <c r="H88" i="10"/>
  <c r="L88" i="10"/>
  <c r="A89" i="10"/>
  <c r="B89" i="10"/>
  <c r="D89" i="10"/>
  <c r="E89" i="10"/>
  <c r="F89" i="10"/>
  <c r="G89" i="10"/>
  <c r="H89" i="10"/>
  <c r="L89" i="10"/>
  <c r="A90" i="10"/>
  <c r="B90" i="10"/>
  <c r="D90" i="10"/>
  <c r="E90" i="10"/>
  <c r="F90" i="10"/>
  <c r="G90" i="10"/>
  <c r="H90" i="10"/>
  <c r="L90" i="10"/>
  <c r="A91" i="10"/>
  <c r="B91" i="10"/>
  <c r="C91" i="10"/>
  <c r="D91" i="10"/>
  <c r="E91" i="10"/>
  <c r="F91" i="10"/>
  <c r="G91" i="10"/>
  <c r="H91" i="10"/>
  <c r="L91" i="10"/>
  <c r="A92" i="10"/>
  <c r="B92" i="10"/>
  <c r="D92" i="10"/>
  <c r="E92" i="10"/>
  <c r="F92" i="10"/>
  <c r="G92" i="10"/>
  <c r="H92" i="10"/>
  <c r="L92" i="10"/>
  <c r="A93" i="10"/>
  <c r="B93" i="10"/>
  <c r="D93" i="10"/>
  <c r="E93" i="10"/>
  <c r="F93" i="10"/>
  <c r="G93" i="10"/>
  <c r="H93" i="10"/>
  <c r="L93" i="10"/>
  <c r="A94" i="10"/>
  <c r="B94" i="10"/>
  <c r="D94" i="10"/>
  <c r="E94" i="10"/>
  <c r="F94" i="10"/>
  <c r="G94" i="10"/>
  <c r="H94" i="10"/>
  <c r="L94" i="10"/>
  <c r="A95" i="10"/>
  <c r="B95" i="10"/>
  <c r="D95" i="10"/>
  <c r="E95" i="10"/>
  <c r="F95" i="10"/>
  <c r="G95" i="10"/>
  <c r="H95" i="10"/>
  <c r="L95" i="10"/>
  <c r="A96" i="10"/>
  <c r="B96" i="10"/>
  <c r="C96" i="10"/>
  <c r="D96" i="10"/>
  <c r="E96" i="10"/>
  <c r="F96" i="10"/>
  <c r="G96" i="10"/>
  <c r="H96" i="10"/>
  <c r="L96" i="10"/>
  <c r="A97" i="10"/>
  <c r="B97" i="10"/>
  <c r="C97" i="10"/>
  <c r="D97" i="10"/>
  <c r="E97" i="10"/>
  <c r="F97" i="10"/>
  <c r="G97" i="10"/>
  <c r="H97" i="10"/>
  <c r="L97" i="10"/>
  <c r="A98" i="10"/>
  <c r="B98" i="10"/>
  <c r="C98" i="10"/>
  <c r="D98" i="10"/>
  <c r="E98" i="10"/>
  <c r="F98" i="10"/>
  <c r="G98" i="10"/>
  <c r="H98" i="10"/>
  <c r="L98" i="10"/>
  <c r="A99" i="10"/>
  <c r="B99" i="10"/>
  <c r="C99" i="10"/>
  <c r="D99" i="10"/>
  <c r="E99" i="10"/>
  <c r="F99" i="10"/>
  <c r="G99" i="10"/>
  <c r="H99" i="10"/>
  <c r="L99" i="10"/>
  <c r="A100" i="10"/>
  <c r="B100" i="10"/>
  <c r="C100" i="10"/>
  <c r="D100" i="10"/>
  <c r="E100" i="10"/>
  <c r="F100" i="10"/>
  <c r="G100" i="10"/>
  <c r="H100" i="10"/>
  <c r="L100" i="10"/>
  <c r="A101" i="10"/>
  <c r="B101" i="10"/>
  <c r="D101" i="10"/>
  <c r="E101" i="10"/>
  <c r="F101" i="10"/>
  <c r="G101" i="10"/>
  <c r="H101" i="10"/>
  <c r="L101" i="10"/>
  <c r="A102" i="10"/>
  <c r="B102" i="10"/>
  <c r="D102" i="10"/>
  <c r="E102" i="10"/>
  <c r="F102" i="10"/>
  <c r="G102" i="10"/>
  <c r="H102" i="10"/>
  <c r="L102" i="10"/>
  <c r="A103" i="10"/>
  <c r="B103" i="10"/>
  <c r="D103" i="10"/>
  <c r="E103" i="10"/>
  <c r="F103" i="10"/>
  <c r="G103" i="10"/>
  <c r="H103" i="10"/>
  <c r="L103" i="10"/>
  <c r="A104" i="10"/>
  <c r="B104" i="10"/>
  <c r="D104" i="10"/>
  <c r="E104" i="10"/>
  <c r="F104" i="10"/>
  <c r="G104" i="10"/>
  <c r="H104" i="10"/>
  <c r="L104" i="10"/>
  <c r="A105" i="10"/>
  <c r="B105" i="10"/>
  <c r="D105" i="10"/>
  <c r="E105" i="10"/>
  <c r="F105" i="10"/>
  <c r="G105" i="10"/>
  <c r="H105" i="10"/>
  <c r="L105" i="10"/>
  <c r="A106" i="10"/>
  <c r="B106" i="10"/>
  <c r="C106" i="10"/>
  <c r="D106" i="10"/>
  <c r="E106" i="10"/>
  <c r="F106" i="10"/>
  <c r="G106" i="10"/>
  <c r="H106" i="10"/>
  <c r="L106" i="10"/>
  <c r="A107" i="10"/>
  <c r="B107" i="10"/>
  <c r="C107" i="10"/>
  <c r="D107" i="10"/>
  <c r="E107" i="10"/>
  <c r="F107" i="10"/>
  <c r="G107" i="10"/>
  <c r="H107" i="10"/>
  <c r="L107" i="10"/>
  <c r="A108" i="10"/>
  <c r="B108" i="10"/>
  <c r="D108" i="10"/>
  <c r="E108" i="10"/>
  <c r="F108" i="10"/>
  <c r="G108" i="10"/>
  <c r="H108" i="10"/>
  <c r="L108" i="10"/>
  <c r="A109" i="10"/>
  <c r="B109" i="10"/>
  <c r="D109" i="10"/>
  <c r="E109" i="10"/>
  <c r="F109" i="10"/>
  <c r="G109" i="10"/>
  <c r="H109" i="10"/>
  <c r="L109" i="10"/>
  <c r="A110" i="10"/>
  <c r="B110" i="10"/>
  <c r="D110" i="10"/>
  <c r="E110" i="10"/>
  <c r="F110" i="10"/>
  <c r="G110" i="10"/>
  <c r="H110" i="10"/>
  <c r="L110" i="10"/>
  <c r="A111" i="10"/>
  <c r="B111" i="10"/>
  <c r="D111" i="10"/>
  <c r="E111" i="10"/>
  <c r="F111" i="10"/>
  <c r="G111" i="10"/>
  <c r="H111" i="10"/>
  <c r="L111" i="10"/>
  <c r="A112" i="10"/>
  <c r="C112" i="10"/>
  <c r="D112" i="10"/>
  <c r="E112" i="10"/>
  <c r="F112" i="10"/>
  <c r="G112" i="10"/>
  <c r="H112" i="10"/>
  <c r="L112" i="10"/>
  <c r="A113" i="10"/>
  <c r="C113" i="10"/>
  <c r="D113" i="10"/>
  <c r="E113" i="10"/>
  <c r="F113" i="10"/>
  <c r="G113" i="10"/>
  <c r="H113" i="10"/>
  <c r="L113" i="10"/>
  <c r="A114" i="10"/>
  <c r="C114" i="10"/>
  <c r="D114" i="10"/>
  <c r="E114" i="10"/>
  <c r="F114" i="10"/>
  <c r="G114" i="10"/>
  <c r="H114" i="10"/>
  <c r="L114" i="10"/>
  <c r="A115" i="10"/>
  <c r="C115" i="10"/>
  <c r="D115" i="10"/>
  <c r="E115" i="10"/>
  <c r="F115" i="10"/>
  <c r="G115" i="10"/>
  <c r="H115" i="10"/>
  <c r="L115" i="10"/>
  <c r="A116" i="10"/>
  <c r="B116" i="10"/>
  <c r="C116" i="10"/>
  <c r="D116" i="10"/>
  <c r="E116" i="10"/>
  <c r="F116" i="10"/>
  <c r="G116" i="10"/>
  <c r="H116" i="10"/>
  <c r="L116" i="10"/>
  <c r="A117" i="10"/>
  <c r="B117" i="10"/>
  <c r="C117" i="10"/>
  <c r="D117" i="10"/>
  <c r="E117" i="10"/>
  <c r="F117" i="10"/>
  <c r="G117" i="10"/>
  <c r="H117" i="10"/>
  <c r="L117" i="10"/>
  <c r="A118" i="10"/>
  <c r="C118" i="10"/>
  <c r="D118" i="10"/>
  <c r="E118" i="10"/>
  <c r="F118" i="10"/>
  <c r="G118" i="10"/>
  <c r="H118" i="10"/>
  <c r="L118" i="10"/>
  <c r="A119" i="10"/>
  <c r="C119" i="10"/>
  <c r="D119" i="10"/>
  <c r="E119" i="10"/>
  <c r="F119" i="10"/>
  <c r="G119" i="10"/>
  <c r="H119" i="10"/>
  <c r="L119" i="10"/>
  <c r="A120" i="10"/>
  <c r="C120" i="10"/>
  <c r="D120" i="10"/>
  <c r="E120" i="10"/>
  <c r="F120" i="10"/>
  <c r="G120" i="10"/>
  <c r="H120" i="10"/>
  <c r="L120" i="10"/>
  <c r="A121" i="10"/>
  <c r="C121" i="10"/>
  <c r="D121" i="10"/>
  <c r="E121" i="10"/>
  <c r="F121" i="10"/>
  <c r="G121" i="10"/>
  <c r="H121" i="10"/>
  <c r="L121" i="10"/>
  <c r="A122" i="10"/>
  <c r="C122" i="10"/>
  <c r="D122" i="10"/>
  <c r="E122" i="10"/>
  <c r="F122" i="10"/>
  <c r="G122" i="10"/>
  <c r="H122" i="10"/>
  <c r="L122" i="10"/>
  <c r="A123" i="10"/>
  <c r="C123" i="10"/>
  <c r="D123" i="10"/>
  <c r="E123" i="10"/>
  <c r="F123" i="10"/>
  <c r="G123" i="10"/>
  <c r="H123" i="10"/>
  <c r="L123" i="10"/>
  <c r="A124" i="10"/>
  <c r="C124" i="10"/>
  <c r="D124" i="10"/>
  <c r="E124" i="10"/>
  <c r="F124" i="10"/>
  <c r="G124" i="10"/>
  <c r="H124" i="10"/>
  <c r="L124" i="10"/>
  <c r="A125" i="10"/>
  <c r="C125" i="10"/>
  <c r="D125" i="10"/>
  <c r="E125" i="10"/>
  <c r="F125" i="10"/>
  <c r="G125" i="10"/>
  <c r="H125" i="10"/>
  <c r="L125" i="10"/>
  <c r="A126" i="10"/>
  <c r="C126" i="10"/>
  <c r="D126" i="10"/>
  <c r="E126" i="10"/>
  <c r="F126" i="10"/>
  <c r="G126" i="10"/>
  <c r="H126" i="10"/>
  <c r="L126" i="10"/>
  <c r="A127" i="10"/>
  <c r="C127" i="10"/>
  <c r="D127" i="10"/>
  <c r="E127" i="10"/>
  <c r="F127" i="10"/>
  <c r="G127" i="10"/>
  <c r="H127" i="10"/>
  <c r="L127" i="10"/>
  <c r="A128" i="10"/>
  <c r="C128" i="10"/>
  <c r="D128" i="10"/>
  <c r="E128" i="10"/>
  <c r="F128" i="10"/>
  <c r="G128" i="10"/>
  <c r="H128" i="10"/>
  <c r="L128" i="10"/>
  <c r="A129" i="10"/>
  <c r="C129" i="10"/>
  <c r="D129" i="10"/>
  <c r="E129" i="10"/>
  <c r="F129" i="10"/>
  <c r="G129" i="10"/>
  <c r="H129" i="10"/>
  <c r="L129" i="10"/>
  <c r="A130" i="10"/>
  <c r="C130" i="10"/>
  <c r="D130" i="10"/>
  <c r="E130" i="10"/>
  <c r="F130" i="10"/>
  <c r="G130" i="10"/>
  <c r="H130" i="10"/>
  <c r="L130" i="10"/>
  <c r="A131" i="10"/>
  <c r="C131" i="10"/>
  <c r="D131" i="10"/>
  <c r="E131" i="10"/>
  <c r="F131" i="10"/>
  <c r="G131" i="10"/>
  <c r="H131" i="10"/>
  <c r="L131" i="10"/>
  <c r="A132" i="10"/>
  <c r="B132" i="10"/>
  <c r="C132" i="10"/>
  <c r="D132" i="10"/>
  <c r="E132" i="10"/>
  <c r="F132" i="10"/>
  <c r="G132" i="10"/>
  <c r="H132" i="10"/>
  <c r="L132" i="10"/>
  <c r="A133" i="10"/>
  <c r="B133" i="10"/>
  <c r="D133" i="10"/>
  <c r="E133" i="10"/>
  <c r="F133" i="10"/>
  <c r="G133" i="10"/>
  <c r="H133" i="10"/>
  <c r="L133" i="10"/>
  <c r="A134" i="10"/>
  <c r="B134" i="10"/>
  <c r="C134" i="10"/>
  <c r="D134" i="10"/>
  <c r="E134" i="10"/>
  <c r="F134" i="10"/>
  <c r="G134" i="10"/>
  <c r="H134" i="10"/>
  <c r="L134" i="10"/>
  <c r="A135" i="10"/>
  <c r="B135" i="10"/>
  <c r="D135" i="10"/>
  <c r="E135" i="10"/>
  <c r="F135" i="10"/>
  <c r="G135" i="10"/>
  <c r="H135" i="10"/>
  <c r="L135" i="10"/>
  <c r="A136" i="10"/>
  <c r="C136" i="10"/>
  <c r="D136" i="10"/>
  <c r="E136" i="10"/>
  <c r="F136" i="10"/>
  <c r="G136" i="10"/>
  <c r="H136" i="10"/>
  <c r="L136" i="10"/>
  <c r="A137" i="10"/>
  <c r="C137" i="10"/>
  <c r="D137" i="10"/>
  <c r="E137" i="10"/>
  <c r="F137" i="10"/>
  <c r="G137" i="10"/>
  <c r="H137" i="10"/>
  <c r="L137" i="10"/>
  <c r="A138" i="10"/>
  <c r="C138" i="10"/>
  <c r="D138" i="10"/>
  <c r="E138" i="10"/>
  <c r="F138" i="10"/>
  <c r="G138" i="10"/>
  <c r="H138" i="10"/>
  <c r="L138" i="10"/>
  <c r="A139" i="10"/>
  <c r="B139" i="10"/>
  <c r="C139" i="10"/>
  <c r="D139" i="10"/>
  <c r="E139" i="10"/>
  <c r="F139" i="10"/>
  <c r="G139" i="10"/>
  <c r="H139" i="10"/>
  <c r="L139" i="10"/>
  <c r="A140" i="10"/>
  <c r="B140" i="10"/>
  <c r="D140" i="10"/>
  <c r="E140" i="10"/>
  <c r="F140" i="10"/>
  <c r="G140" i="10"/>
  <c r="H140" i="10"/>
  <c r="L140" i="10"/>
  <c r="A141" i="10"/>
  <c r="B141" i="10"/>
  <c r="D141" i="10"/>
  <c r="E141" i="10"/>
  <c r="F141" i="10"/>
  <c r="G141" i="10"/>
  <c r="H141" i="10"/>
  <c r="L141" i="10"/>
  <c r="A142" i="10"/>
  <c r="B142" i="10"/>
  <c r="D142" i="10"/>
  <c r="E142" i="10"/>
  <c r="F142" i="10"/>
  <c r="G142" i="10"/>
  <c r="H142" i="10"/>
  <c r="L142" i="10"/>
  <c r="A143" i="10"/>
  <c r="B143" i="10"/>
  <c r="C143" i="10"/>
  <c r="D143" i="10"/>
  <c r="E143" i="10"/>
  <c r="F143" i="10"/>
  <c r="G143" i="10"/>
  <c r="H143" i="10"/>
  <c r="L143" i="10"/>
  <c r="A144" i="10"/>
  <c r="B144" i="10"/>
  <c r="C144" i="10"/>
  <c r="D144" i="10"/>
  <c r="E144" i="10"/>
  <c r="F144" i="10"/>
  <c r="G144" i="10"/>
  <c r="H144" i="10"/>
  <c r="L144" i="10"/>
  <c r="A145" i="10"/>
  <c r="B145" i="10"/>
  <c r="C145" i="10"/>
  <c r="D145" i="10"/>
  <c r="E145" i="10"/>
  <c r="F145" i="10"/>
  <c r="G145" i="10"/>
  <c r="H145" i="10"/>
  <c r="L145" i="10"/>
  <c r="A146" i="10"/>
  <c r="B146" i="10"/>
  <c r="C146" i="10"/>
  <c r="D146" i="10"/>
  <c r="E146" i="10"/>
  <c r="F146" i="10"/>
  <c r="G146" i="10"/>
  <c r="H146" i="10"/>
  <c r="L146" i="10"/>
  <c r="A147" i="10"/>
  <c r="C147" i="10"/>
  <c r="D147" i="10"/>
  <c r="E147" i="10"/>
  <c r="F147" i="10"/>
  <c r="G147" i="10"/>
  <c r="H147" i="10"/>
  <c r="L147" i="10"/>
  <c r="A148" i="10"/>
  <c r="C148" i="10"/>
  <c r="D148" i="10"/>
  <c r="E148" i="10"/>
  <c r="F148" i="10"/>
  <c r="G148" i="10"/>
  <c r="H148" i="10"/>
  <c r="L148" i="10"/>
  <c r="A149" i="10"/>
  <c r="C149" i="10"/>
  <c r="D149" i="10"/>
  <c r="E149" i="10"/>
  <c r="F149" i="10"/>
  <c r="G149" i="10"/>
  <c r="H149" i="10"/>
  <c r="L149" i="10"/>
  <c r="A150" i="10"/>
  <c r="C150" i="10"/>
  <c r="D150" i="10"/>
  <c r="E150" i="10"/>
  <c r="F150" i="10"/>
  <c r="G150" i="10"/>
  <c r="H150" i="10"/>
  <c r="L150" i="10"/>
  <c r="A151" i="10"/>
  <c r="C151" i="10"/>
  <c r="D151" i="10"/>
  <c r="E151" i="10"/>
  <c r="F151" i="10"/>
  <c r="G151" i="10"/>
  <c r="H151" i="10"/>
  <c r="L151" i="10"/>
  <c r="A152" i="10"/>
  <c r="C152" i="10"/>
  <c r="D152" i="10"/>
  <c r="E152" i="10"/>
  <c r="F152" i="10"/>
  <c r="G152" i="10"/>
  <c r="H152" i="10"/>
  <c r="L152" i="10"/>
  <c r="A153" i="10"/>
  <c r="C153" i="10"/>
  <c r="D153" i="10"/>
  <c r="E153" i="10"/>
  <c r="F153" i="10"/>
  <c r="G153" i="10"/>
  <c r="H153" i="10"/>
  <c r="L153" i="10"/>
  <c r="A154" i="10"/>
  <c r="C154" i="10"/>
  <c r="D154" i="10"/>
  <c r="E154" i="10"/>
  <c r="F154" i="10"/>
  <c r="G154" i="10"/>
  <c r="H154" i="10"/>
  <c r="L154" i="10"/>
  <c r="A155" i="10"/>
  <c r="C155" i="10"/>
  <c r="D155" i="10"/>
  <c r="E155" i="10"/>
  <c r="F155" i="10"/>
  <c r="G155" i="10"/>
  <c r="H155" i="10"/>
  <c r="L155" i="10"/>
  <c r="A156" i="10"/>
  <c r="B156" i="10"/>
  <c r="C156" i="10"/>
  <c r="D156" i="10"/>
  <c r="E156" i="10"/>
  <c r="F156" i="10"/>
  <c r="G156" i="10"/>
  <c r="H156" i="10"/>
  <c r="L156" i="10"/>
  <c r="A157" i="10"/>
  <c r="B157" i="10"/>
  <c r="C157" i="10"/>
  <c r="D157" i="10"/>
  <c r="E157" i="10"/>
  <c r="F157" i="10"/>
  <c r="G157" i="10"/>
  <c r="H157" i="10"/>
  <c r="L157" i="10"/>
  <c r="A158" i="10"/>
  <c r="B158" i="10"/>
  <c r="C158" i="10"/>
  <c r="D158" i="10"/>
  <c r="E158" i="10"/>
  <c r="F158" i="10"/>
  <c r="G158" i="10"/>
  <c r="H158" i="10"/>
  <c r="L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A160" i="10"/>
  <c r="B160" i="10"/>
  <c r="D160" i="10"/>
  <c r="E160" i="10"/>
  <c r="F160" i="10"/>
  <c r="G160" i="10"/>
  <c r="H160" i="10"/>
  <c r="L160" i="10"/>
  <c r="A161" i="10"/>
  <c r="B161" i="10"/>
  <c r="D161" i="10"/>
  <c r="E161" i="10"/>
  <c r="F161" i="10"/>
  <c r="G161" i="10"/>
  <c r="H161" i="10"/>
  <c r="L161" i="10"/>
  <c r="A162" i="10"/>
  <c r="B162" i="10"/>
  <c r="D162" i="10"/>
  <c r="E162" i="10"/>
  <c r="F162" i="10"/>
  <c r="G162" i="10"/>
  <c r="H162" i="10"/>
  <c r="L162" i="10"/>
  <c r="A163" i="10"/>
  <c r="B163" i="10"/>
  <c r="D163" i="10"/>
  <c r="E163" i="10"/>
  <c r="F163" i="10"/>
  <c r="G163" i="10"/>
  <c r="H163" i="10"/>
  <c r="L163" i="10"/>
  <c r="A164" i="10"/>
  <c r="B164" i="10"/>
  <c r="D164" i="10"/>
  <c r="E164" i="10"/>
  <c r="F164" i="10"/>
  <c r="G164" i="10"/>
  <c r="H164" i="10"/>
  <c r="L164" i="10"/>
  <c r="A165" i="10"/>
  <c r="B165" i="10"/>
  <c r="D165" i="10"/>
  <c r="E165" i="10"/>
  <c r="F165" i="10"/>
  <c r="G165" i="10"/>
  <c r="H165" i="10"/>
  <c r="L165" i="10"/>
  <c r="A166" i="10"/>
  <c r="B166" i="10"/>
  <c r="D166" i="10"/>
  <c r="E166" i="10"/>
  <c r="F166" i="10"/>
  <c r="G166" i="10"/>
  <c r="H166" i="10"/>
  <c r="L166" i="10"/>
  <c r="A167" i="10"/>
  <c r="B167" i="10"/>
  <c r="D167" i="10"/>
  <c r="E167" i="10"/>
  <c r="F167" i="10"/>
  <c r="G167" i="10"/>
  <c r="H167" i="10"/>
  <c r="L167" i="10"/>
  <c r="A168" i="10"/>
  <c r="B168" i="10"/>
  <c r="D168" i="10"/>
  <c r="E168" i="10"/>
  <c r="F168" i="10"/>
  <c r="G168" i="10"/>
  <c r="H168" i="10"/>
  <c r="L168" i="10"/>
  <c r="A169" i="10"/>
  <c r="B169" i="10"/>
  <c r="C169" i="10"/>
  <c r="D169" i="10"/>
  <c r="E169" i="10"/>
  <c r="F169" i="10"/>
  <c r="G169" i="10"/>
  <c r="H169" i="10"/>
  <c r="L169" i="10"/>
  <c r="A170" i="10"/>
  <c r="B170" i="10"/>
  <c r="D170" i="10"/>
  <c r="E170" i="10"/>
  <c r="F170" i="10"/>
  <c r="G170" i="10"/>
  <c r="H170" i="10"/>
  <c r="L170" i="10"/>
  <c r="A171" i="10"/>
  <c r="B171" i="10"/>
  <c r="D171" i="10"/>
  <c r="E171" i="10"/>
  <c r="F171" i="10"/>
  <c r="G171" i="10"/>
  <c r="H171" i="10"/>
  <c r="L171" i="10"/>
  <c r="A172" i="10"/>
  <c r="B172" i="10"/>
  <c r="D172" i="10"/>
  <c r="E172" i="10"/>
  <c r="F172" i="10"/>
  <c r="G172" i="10"/>
  <c r="H172" i="10"/>
  <c r="L172" i="10"/>
  <c r="A173" i="10"/>
  <c r="C173" i="10"/>
  <c r="D173" i="10"/>
  <c r="E173" i="10"/>
  <c r="F173" i="10"/>
  <c r="G173" i="10"/>
  <c r="H173" i="10"/>
  <c r="L173" i="10"/>
  <c r="A174" i="10"/>
  <c r="D174" i="10"/>
  <c r="E174" i="10"/>
  <c r="F174" i="10"/>
  <c r="G174" i="10"/>
  <c r="H174" i="10"/>
  <c r="L174" i="10"/>
  <c r="A175" i="10"/>
  <c r="B175" i="10"/>
  <c r="C175" i="10"/>
  <c r="D175" i="10"/>
  <c r="E175" i="10"/>
  <c r="F175" i="10"/>
  <c r="G175" i="10"/>
  <c r="H175" i="10"/>
  <c r="L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A186" i="10"/>
  <c r="B186" i="10"/>
  <c r="C186" i="10"/>
  <c r="D186" i="10"/>
  <c r="E186" i="10"/>
  <c r="F186" i="10"/>
  <c r="G186" i="10"/>
  <c r="H186" i="10"/>
  <c r="I186" i="10"/>
  <c r="J186" i="10"/>
  <c r="K186" i="10"/>
  <c r="L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A9" i="10"/>
  <c r="B9" i="10"/>
  <c r="C9" i="10"/>
  <c r="D9" i="10"/>
  <c r="E9" i="10"/>
  <c r="F9" i="10"/>
  <c r="G9" i="10"/>
  <c r="H9" i="10"/>
  <c r="C4" i="14"/>
  <c r="D4" i="14"/>
  <c r="E4" i="14"/>
  <c r="F4" i="14"/>
  <c r="G4" i="14"/>
  <c r="H4" i="14"/>
  <c r="J4" i="14"/>
  <c r="L4" i="14"/>
  <c r="M4" i="14"/>
  <c r="N4" i="14"/>
  <c r="O4" i="14"/>
  <c r="P4" i="14"/>
  <c r="C5" i="14"/>
  <c r="D5" i="14"/>
  <c r="E5" i="14"/>
  <c r="F5" i="14"/>
  <c r="G5" i="14"/>
  <c r="H5" i="14"/>
  <c r="J5" i="14"/>
  <c r="L5" i="14"/>
  <c r="M5" i="14"/>
  <c r="N5" i="14"/>
  <c r="O5" i="14"/>
  <c r="P5" i="14"/>
  <c r="C6" i="14"/>
  <c r="D6" i="14"/>
  <c r="E6" i="14"/>
  <c r="F6" i="14"/>
  <c r="G6" i="14"/>
  <c r="H6" i="14"/>
  <c r="J6" i="14"/>
  <c r="L6" i="14"/>
  <c r="M6" i="14"/>
  <c r="N6" i="14"/>
  <c r="O6" i="14"/>
  <c r="P6" i="14"/>
  <c r="C7" i="14"/>
  <c r="D7" i="14"/>
  <c r="E7" i="14"/>
  <c r="F7" i="14"/>
  <c r="G7" i="14"/>
  <c r="H7" i="14"/>
  <c r="J7" i="14"/>
  <c r="L7" i="14"/>
  <c r="M7" i="14"/>
  <c r="N7" i="14"/>
  <c r="O7" i="14"/>
  <c r="P7" i="14"/>
  <c r="C8" i="14"/>
  <c r="D8" i="14"/>
  <c r="E8" i="14"/>
  <c r="F8" i="14"/>
  <c r="G8" i="14"/>
  <c r="H8" i="14"/>
  <c r="J8" i="14"/>
  <c r="L8" i="14"/>
  <c r="M8" i="14"/>
  <c r="N8" i="14"/>
  <c r="O8" i="14"/>
  <c r="P8" i="14"/>
  <c r="C9" i="14"/>
  <c r="D9" i="14"/>
  <c r="E9" i="14"/>
  <c r="F9" i="14"/>
  <c r="G9" i="14"/>
  <c r="H9" i="14"/>
  <c r="J9" i="14"/>
  <c r="L9" i="14"/>
  <c r="M9" i="14"/>
  <c r="N9" i="14"/>
  <c r="O9" i="14"/>
  <c r="P9" i="14"/>
  <c r="C10" i="14"/>
  <c r="D10" i="14"/>
  <c r="E10" i="14"/>
  <c r="F10" i="14"/>
  <c r="G10" i="14"/>
  <c r="H10" i="14"/>
  <c r="J10" i="14"/>
  <c r="L10" i="14"/>
  <c r="M10" i="14"/>
  <c r="N10" i="14"/>
  <c r="O10" i="14"/>
  <c r="P10" i="14"/>
  <c r="C11" i="14"/>
  <c r="D11" i="14"/>
  <c r="E11" i="14"/>
  <c r="F11" i="14"/>
  <c r="G11" i="14"/>
  <c r="H11" i="14"/>
  <c r="J11" i="14"/>
  <c r="L11" i="14"/>
  <c r="M11" i="14"/>
  <c r="N11" i="14"/>
  <c r="O11" i="14"/>
  <c r="P11" i="14"/>
  <c r="C12" i="14"/>
  <c r="D12" i="14"/>
  <c r="E12" i="14"/>
  <c r="F12" i="14"/>
  <c r="G12" i="14"/>
  <c r="H12" i="14"/>
  <c r="J12" i="14"/>
  <c r="L12" i="14"/>
  <c r="M12" i="14"/>
  <c r="N12" i="14"/>
  <c r="O12" i="14"/>
  <c r="P12" i="14"/>
  <c r="C13" i="14"/>
  <c r="D13" i="14"/>
  <c r="E13" i="14"/>
  <c r="F13" i="14"/>
  <c r="G13" i="14"/>
  <c r="H13" i="14"/>
  <c r="J13" i="14"/>
  <c r="L13" i="14"/>
  <c r="M13" i="14"/>
  <c r="N13" i="14"/>
  <c r="O13" i="14"/>
  <c r="P13" i="14"/>
  <c r="C14" i="14"/>
  <c r="D14" i="14"/>
  <c r="E14" i="14"/>
  <c r="F14" i="14"/>
  <c r="G14" i="14"/>
  <c r="H14" i="14"/>
  <c r="J14" i="14"/>
  <c r="L14" i="14"/>
  <c r="N14" i="14"/>
  <c r="O14" i="14"/>
  <c r="P14" i="14"/>
  <c r="C15" i="14"/>
  <c r="D15" i="14"/>
  <c r="E15" i="14"/>
  <c r="F15" i="14"/>
  <c r="G15" i="14"/>
  <c r="H15" i="14"/>
  <c r="J15" i="14"/>
  <c r="L15" i="14"/>
  <c r="M15" i="14"/>
  <c r="N15" i="14"/>
  <c r="O15" i="14"/>
  <c r="P15" i="14"/>
  <c r="C16" i="14"/>
  <c r="D16" i="14"/>
  <c r="E16" i="14"/>
  <c r="F16" i="14"/>
  <c r="G16" i="14"/>
  <c r="H16" i="14"/>
  <c r="J16" i="14"/>
  <c r="L16" i="14"/>
  <c r="M16" i="14"/>
  <c r="N16" i="14"/>
  <c r="O16" i="14"/>
  <c r="P16" i="14"/>
  <c r="C17" i="14"/>
  <c r="D17" i="14"/>
  <c r="E17" i="14"/>
  <c r="F17" i="14"/>
  <c r="G17" i="14"/>
  <c r="H17" i="14"/>
  <c r="J17" i="14"/>
  <c r="L17" i="14"/>
  <c r="M17" i="14"/>
  <c r="N17" i="14"/>
  <c r="O17" i="14"/>
  <c r="P17" i="14"/>
  <c r="C18" i="14"/>
  <c r="D18" i="14"/>
  <c r="E18" i="14"/>
  <c r="F18" i="14"/>
  <c r="G18" i="14"/>
  <c r="H18" i="14"/>
  <c r="J18" i="14"/>
  <c r="L18" i="14"/>
  <c r="M18" i="14"/>
  <c r="N18" i="14"/>
  <c r="O18" i="14"/>
  <c r="P18" i="14"/>
  <c r="C19" i="14"/>
  <c r="D19" i="14"/>
  <c r="E19" i="14"/>
  <c r="F19" i="14"/>
  <c r="G19" i="14"/>
  <c r="H19" i="14"/>
  <c r="J19" i="14"/>
  <c r="L19" i="14"/>
  <c r="M19" i="14"/>
  <c r="N19" i="14"/>
  <c r="O19" i="14"/>
  <c r="P19" i="14"/>
  <c r="C20" i="14"/>
  <c r="D20" i="14"/>
  <c r="E20" i="14"/>
  <c r="F20" i="14"/>
  <c r="G20" i="14"/>
  <c r="H20" i="14"/>
  <c r="J20" i="14"/>
  <c r="L20" i="14"/>
  <c r="M20" i="14"/>
  <c r="N20" i="14"/>
  <c r="O20" i="14"/>
  <c r="P20" i="14"/>
  <c r="C21" i="14"/>
  <c r="D21" i="14"/>
  <c r="E21" i="14"/>
  <c r="F21" i="14"/>
  <c r="G21" i="14"/>
  <c r="H21" i="14"/>
  <c r="J21" i="14"/>
  <c r="L21" i="14"/>
  <c r="M21" i="14"/>
  <c r="N21" i="14"/>
  <c r="O21" i="14"/>
  <c r="P21" i="14"/>
  <c r="C22" i="14"/>
  <c r="D22" i="14"/>
  <c r="E22" i="14"/>
  <c r="F22" i="14"/>
  <c r="G22" i="14"/>
  <c r="H22" i="14"/>
  <c r="J22" i="14"/>
  <c r="L22" i="14"/>
  <c r="M22" i="14"/>
  <c r="N22" i="14"/>
  <c r="O22" i="14"/>
  <c r="P22" i="14"/>
  <c r="C23" i="14"/>
  <c r="D23" i="14"/>
  <c r="E23" i="14"/>
  <c r="F23" i="14"/>
  <c r="G23" i="14"/>
  <c r="H23" i="14"/>
  <c r="J23" i="14"/>
  <c r="L23" i="14"/>
  <c r="M23" i="14"/>
  <c r="N23" i="14"/>
  <c r="O23" i="14"/>
  <c r="P23" i="14"/>
  <c r="C24" i="14"/>
  <c r="D24" i="14"/>
  <c r="E24" i="14"/>
  <c r="F24" i="14"/>
  <c r="G24" i="14"/>
  <c r="H24" i="14"/>
  <c r="J24" i="14"/>
  <c r="L24" i="14"/>
  <c r="M24" i="14"/>
  <c r="N24" i="14"/>
  <c r="O24" i="14"/>
  <c r="P24" i="14"/>
  <c r="C25" i="14"/>
  <c r="D25" i="14"/>
  <c r="E25" i="14"/>
  <c r="F25" i="14"/>
  <c r="G25" i="14"/>
  <c r="H25" i="14"/>
  <c r="J25" i="14"/>
  <c r="L25" i="14"/>
  <c r="M25" i="14"/>
  <c r="N25" i="14"/>
  <c r="O25" i="14"/>
  <c r="P25" i="14"/>
  <c r="C26" i="14"/>
  <c r="D26" i="14"/>
  <c r="E26" i="14"/>
  <c r="F26" i="14"/>
  <c r="G26" i="14"/>
  <c r="H26" i="14"/>
  <c r="J26" i="14"/>
  <c r="L26" i="14"/>
  <c r="M26" i="14"/>
  <c r="N26" i="14"/>
  <c r="O26" i="14"/>
  <c r="P26" i="14"/>
  <c r="C27" i="14"/>
  <c r="D27" i="14"/>
  <c r="E27" i="14"/>
  <c r="F27" i="14"/>
  <c r="G27" i="14"/>
  <c r="H27" i="14"/>
  <c r="J27" i="14"/>
  <c r="L27" i="14"/>
  <c r="M27" i="14"/>
  <c r="N27" i="14"/>
  <c r="O27" i="14"/>
  <c r="P27" i="14"/>
  <c r="C28" i="14"/>
  <c r="D28" i="14"/>
  <c r="E28" i="14"/>
  <c r="F28" i="14"/>
  <c r="G28" i="14"/>
  <c r="H28" i="14"/>
  <c r="J28" i="14"/>
  <c r="L28" i="14"/>
  <c r="M28" i="14"/>
  <c r="N28" i="14"/>
  <c r="O28" i="14"/>
  <c r="P28" i="14"/>
  <c r="C29" i="14"/>
  <c r="D29" i="14"/>
  <c r="E29" i="14"/>
  <c r="F29" i="14"/>
  <c r="G29" i="14"/>
  <c r="H29" i="14"/>
  <c r="J29" i="14"/>
  <c r="L29" i="14"/>
  <c r="M29" i="14"/>
  <c r="N29" i="14"/>
  <c r="O29" i="14"/>
  <c r="P29" i="14"/>
  <c r="C30" i="14"/>
  <c r="D30" i="14"/>
  <c r="E30" i="14"/>
  <c r="F30" i="14"/>
  <c r="G30" i="14"/>
  <c r="H30" i="14"/>
  <c r="J30" i="14"/>
  <c r="L30" i="14"/>
  <c r="M30" i="14"/>
  <c r="N30" i="14"/>
  <c r="O30" i="14"/>
  <c r="P30" i="14"/>
  <c r="C31" i="14"/>
  <c r="D31" i="14"/>
  <c r="E31" i="14"/>
  <c r="F31" i="14"/>
  <c r="G31" i="14"/>
  <c r="H31" i="14"/>
  <c r="J31" i="14"/>
  <c r="L31" i="14"/>
  <c r="M31" i="14"/>
  <c r="N31" i="14"/>
  <c r="O31" i="14"/>
  <c r="P31" i="14"/>
  <c r="C32" i="14"/>
  <c r="D32" i="14"/>
  <c r="E32" i="14"/>
  <c r="F32" i="14"/>
  <c r="G32" i="14"/>
  <c r="H32" i="14"/>
  <c r="J32" i="14"/>
  <c r="L32" i="14"/>
  <c r="M32" i="14"/>
  <c r="N32" i="14"/>
  <c r="O32" i="14"/>
  <c r="P32" i="14"/>
  <c r="C33" i="14"/>
  <c r="D33" i="14"/>
  <c r="E33" i="14"/>
  <c r="F33" i="14"/>
  <c r="G33" i="14"/>
  <c r="H33" i="14"/>
  <c r="J33" i="14"/>
  <c r="L33" i="14"/>
  <c r="M33" i="14"/>
  <c r="N33" i="14"/>
  <c r="O33" i="14"/>
  <c r="P33" i="14"/>
  <c r="C34" i="14"/>
  <c r="D34" i="14"/>
  <c r="E34" i="14"/>
  <c r="F34" i="14"/>
  <c r="G34" i="14"/>
  <c r="H34" i="14"/>
  <c r="J34" i="14"/>
  <c r="L34" i="14"/>
  <c r="M34" i="14"/>
  <c r="N34" i="14"/>
  <c r="O34" i="14"/>
  <c r="P34" i="14"/>
  <c r="C35" i="14"/>
  <c r="D35" i="14"/>
  <c r="E35" i="14"/>
  <c r="F35" i="14"/>
  <c r="G35" i="14"/>
  <c r="H35" i="14"/>
  <c r="J35" i="14"/>
  <c r="L35" i="14"/>
  <c r="M35" i="14"/>
  <c r="N35" i="14"/>
  <c r="O35" i="14"/>
  <c r="P35" i="14"/>
  <c r="C36" i="14"/>
  <c r="D36" i="14"/>
  <c r="E36" i="14"/>
  <c r="F36" i="14"/>
  <c r="G36" i="14"/>
  <c r="H36" i="14"/>
  <c r="J36" i="14"/>
  <c r="L36" i="14"/>
  <c r="M36" i="14"/>
  <c r="N36" i="14"/>
  <c r="O36" i="14"/>
  <c r="P36" i="14"/>
  <c r="C37" i="14"/>
  <c r="D37" i="14"/>
  <c r="E37" i="14"/>
  <c r="F37" i="14"/>
  <c r="G37" i="14"/>
  <c r="H37" i="14"/>
  <c r="J37" i="14"/>
  <c r="L37" i="14"/>
  <c r="M37" i="14"/>
  <c r="N37" i="14"/>
  <c r="O37" i="14"/>
  <c r="P37" i="14"/>
  <c r="C38" i="14"/>
  <c r="D38" i="14"/>
  <c r="E38" i="14"/>
  <c r="F38" i="14"/>
  <c r="G38" i="14"/>
  <c r="H38" i="14"/>
  <c r="J38" i="14"/>
  <c r="L38" i="14"/>
  <c r="M38" i="14"/>
  <c r="N38" i="14"/>
  <c r="O38" i="14"/>
  <c r="P38" i="14"/>
  <c r="C39" i="14"/>
  <c r="D39" i="14"/>
  <c r="E39" i="14"/>
  <c r="F39" i="14"/>
  <c r="G39" i="14"/>
  <c r="H39" i="14"/>
  <c r="J39" i="14"/>
  <c r="L39" i="14"/>
  <c r="M39" i="14"/>
  <c r="N39" i="14"/>
  <c r="O39" i="14"/>
  <c r="P39" i="14"/>
  <c r="C41" i="14"/>
  <c r="D41" i="14"/>
  <c r="E41" i="14"/>
  <c r="F41" i="14"/>
  <c r="G41" i="14"/>
  <c r="H41" i="14"/>
  <c r="J41" i="14"/>
  <c r="L41" i="14"/>
  <c r="M41" i="14"/>
  <c r="N41" i="14"/>
  <c r="O41" i="14"/>
  <c r="P41" i="14"/>
  <c r="C42" i="14"/>
  <c r="D42" i="14"/>
  <c r="E42" i="14"/>
  <c r="F42" i="14"/>
  <c r="G42" i="14"/>
  <c r="H42" i="14"/>
  <c r="J42" i="14"/>
  <c r="L42" i="14"/>
  <c r="M42" i="14"/>
  <c r="N42" i="14"/>
  <c r="O42" i="14"/>
  <c r="P42" i="14"/>
  <c r="C43" i="14"/>
  <c r="D43" i="14"/>
  <c r="E43" i="14"/>
  <c r="F43" i="14"/>
  <c r="G43" i="14"/>
  <c r="H43" i="14"/>
  <c r="J43" i="14"/>
  <c r="L43" i="14"/>
  <c r="M43" i="14"/>
  <c r="N43" i="14"/>
  <c r="O43" i="14"/>
  <c r="P43" i="14"/>
  <c r="C44" i="14"/>
  <c r="D44" i="14"/>
  <c r="E44" i="14"/>
  <c r="F44" i="14"/>
  <c r="G44" i="14"/>
  <c r="H44" i="14"/>
  <c r="J44" i="14"/>
  <c r="L44" i="14"/>
  <c r="M44" i="14"/>
  <c r="N44" i="14"/>
  <c r="O44" i="14"/>
  <c r="P44" i="14"/>
  <c r="C45" i="14"/>
  <c r="D45" i="14"/>
  <c r="E45" i="14"/>
  <c r="F45" i="14"/>
  <c r="G45" i="14"/>
  <c r="H45" i="14"/>
  <c r="J45" i="14"/>
  <c r="L45" i="14"/>
  <c r="M45" i="14"/>
  <c r="N45" i="14"/>
  <c r="O45" i="14"/>
  <c r="P45" i="14"/>
  <c r="C46" i="14"/>
  <c r="D46" i="14"/>
  <c r="E46" i="14"/>
  <c r="F46" i="14"/>
  <c r="G46" i="14"/>
  <c r="H46" i="14"/>
  <c r="J46" i="14"/>
  <c r="L46" i="14"/>
  <c r="M46" i="14"/>
  <c r="N46" i="14"/>
  <c r="O46" i="14"/>
  <c r="P46" i="14"/>
  <c r="C47" i="14"/>
  <c r="D47" i="14"/>
  <c r="E47" i="14"/>
  <c r="F47" i="14"/>
  <c r="G47" i="14"/>
  <c r="H47" i="14"/>
  <c r="J47" i="14"/>
  <c r="L47" i="14"/>
  <c r="M47" i="14"/>
  <c r="N47" i="14"/>
  <c r="O47" i="14"/>
  <c r="P47" i="14"/>
  <c r="C48" i="14"/>
  <c r="D48" i="14"/>
  <c r="E48" i="14"/>
  <c r="F48" i="14"/>
  <c r="G48" i="14"/>
  <c r="H48" i="14"/>
  <c r="J48" i="14"/>
  <c r="L48" i="14"/>
  <c r="M48" i="14"/>
  <c r="N48" i="14"/>
  <c r="O48" i="14"/>
  <c r="P48" i="14"/>
  <c r="C120" i="14"/>
  <c r="D120" i="14"/>
  <c r="E120" i="14"/>
  <c r="F120" i="14"/>
  <c r="G120" i="14"/>
  <c r="H120" i="14"/>
  <c r="J120" i="14"/>
  <c r="L120" i="14"/>
  <c r="M120" i="14"/>
  <c r="N120" i="14"/>
  <c r="O120" i="14"/>
  <c r="P120" i="14"/>
  <c r="C122" i="14"/>
  <c r="D122" i="14"/>
  <c r="E122" i="14"/>
  <c r="F122" i="14"/>
  <c r="G122" i="14"/>
  <c r="H122" i="14"/>
  <c r="J122" i="14"/>
  <c r="L122" i="14"/>
  <c r="M122" i="14"/>
  <c r="N122" i="14"/>
  <c r="O122" i="14"/>
  <c r="P122" i="14"/>
  <c r="C123" i="14"/>
  <c r="D123" i="14"/>
  <c r="E123" i="14"/>
  <c r="F123" i="14"/>
  <c r="G123" i="14"/>
  <c r="H123" i="14"/>
  <c r="J123" i="14"/>
  <c r="L123" i="14"/>
  <c r="M123" i="14"/>
  <c r="N123" i="14"/>
  <c r="O123" i="14"/>
  <c r="P123" i="14"/>
  <c r="C125" i="14"/>
  <c r="D125" i="14"/>
  <c r="E125" i="14"/>
  <c r="F125" i="14"/>
  <c r="G125" i="14"/>
  <c r="H125" i="14"/>
  <c r="J125" i="14"/>
  <c r="L125" i="14"/>
  <c r="M125" i="14"/>
  <c r="N125" i="14"/>
  <c r="O125" i="14"/>
  <c r="P125" i="14"/>
  <c r="C126" i="14"/>
  <c r="D126" i="14"/>
  <c r="E126" i="14"/>
  <c r="F126" i="14"/>
  <c r="G126" i="14"/>
  <c r="H126" i="14"/>
  <c r="J126" i="14"/>
  <c r="L126" i="14"/>
  <c r="M126" i="14"/>
  <c r="N126" i="14"/>
  <c r="O126" i="14"/>
  <c r="P126" i="14"/>
  <c r="C127" i="14"/>
  <c r="D127" i="14"/>
  <c r="E127" i="14"/>
  <c r="F127" i="14"/>
  <c r="G127" i="14"/>
  <c r="H127" i="14"/>
  <c r="J127" i="14"/>
  <c r="L127" i="14"/>
  <c r="M127" i="14"/>
  <c r="N127" i="14"/>
  <c r="O127" i="14"/>
  <c r="P127" i="14"/>
  <c r="C128" i="14"/>
  <c r="D128" i="14"/>
  <c r="E128" i="14"/>
  <c r="F128" i="14"/>
  <c r="G128" i="14"/>
  <c r="H128" i="14"/>
  <c r="J128" i="14"/>
  <c r="L128" i="14"/>
  <c r="M128" i="14"/>
  <c r="N128" i="14"/>
  <c r="O128" i="14"/>
  <c r="P128" i="14"/>
  <c r="C131" i="14"/>
  <c r="D131" i="14"/>
  <c r="E131" i="14"/>
  <c r="F131" i="14"/>
  <c r="G131" i="14"/>
  <c r="H131" i="14"/>
  <c r="J131" i="14"/>
  <c r="L131" i="14"/>
  <c r="M131" i="14"/>
  <c r="N131" i="14"/>
  <c r="O131" i="14"/>
  <c r="P131" i="14"/>
  <c r="C132" i="14"/>
  <c r="D132" i="14"/>
  <c r="E132" i="14"/>
  <c r="F132" i="14"/>
  <c r="G132" i="14"/>
  <c r="H132" i="14"/>
  <c r="J132" i="14"/>
  <c r="L132" i="14"/>
  <c r="M132" i="14"/>
  <c r="N132" i="14"/>
  <c r="O132" i="14"/>
  <c r="P132" i="14"/>
  <c r="C133" i="14"/>
  <c r="D133" i="14"/>
  <c r="E133" i="14"/>
  <c r="F133" i="14"/>
  <c r="G133" i="14"/>
  <c r="H133" i="14"/>
  <c r="J133" i="14"/>
  <c r="L133" i="14"/>
  <c r="M133" i="14"/>
  <c r="N133" i="14"/>
  <c r="O133" i="14"/>
  <c r="P133" i="14"/>
  <c r="C134" i="14"/>
  <c r="D134" i="14"/>
  <c r="E134" i="14"/>
  <c r="F134" i="14"/>
  <c r="G134" i="14"/>
  <c r="H134" i="14"/>
  <c r="J134" i="14"/>
  <c r="L134" i="14"/>
  <c r="M134" i="14"/>
  <c r="N134" i="14"/>
  <c r="O134" i="14"/>
  <c r="P134" i="14"/>
  <c r="C135" i="14"/>
  <c r="D135" i="14"/>
  <c r="E135" i="14"/>
  <c r="F135" i="14"/>
  <c r="G135" i="14"/>
  <c r="H135" i="14"/>
  <c r="J135" i="14"/>
  <c r="L135" i="14"/>
  <c r="M135" i="14"/>
  <c r="N135" i="14"/>
  <c r="O135" i="14"/>
  <c r="P135" i="14"/>
  <c r="C136" i="14"/>
  <c r="D136" i="14"/>
  <c r="E136" i="14"/>
  <c r="F136" i="14"/>
  <c r="G136" i="14"/>
  <c r="H136" i="14"/>
  <c r="J136" i="14"/>
  <c r="L136" i="14"/>
  <c r="M136" i="14"/>
  <c r="N136" i="14"/>
  <c r="O136" i="14"/>
  <c r="P136" i="14"/>
  <c r="C137" i="14"/>
  <c r="D137" i="14"/>
  <c r="E137" i="14"/>
  <c r="F137" i="14"/>
  <c r="G137" i="14"/>
  <c r="H137" i="14"/>
  <c r="J137" i="14"/>
  <c r="L137" i="14"/>
  <c r="M137" i="14"/>
  <c r="N137" i="14"/>
  <c r="O137" i="14"/>
  <c r="P137" i="14"/>
  <c r="C138" i="14"/>
  <c r="D138" i="14"/>
  <c r="F138" i="14"/>
  <c r="G138" i="14"/>
  <c r="H138" i="14"/>
  <c r="J138" i="14"/>
  <c r="L138" i="14"/>
  <c r="M138" i="14"/>
  <c r="N138" i="14"/>
  <c r="O138" i="14"/>
  <c r="P138" i="14"/>
  <c r="C139" i="14"/>
  <c r="D139" i="14"/>
  <c r="E139" i="14"/>
  <c r="F139" i="14"/>
  <c r="G139" i="14"/>
  <c r="J139" i="14"/>
  <c r="L139" i="14"/>
  <c r="M139" i="14"/>
  <c r="N139" i="14"/>
  <c r="O139" i="14"/>
  <c r="P139" i="14"/>
  <c r="C140" i="14"/>
  <c r="D140" i="14"/>
  <c r="E140" i="14"/>
  <c r="F140" i="14"/>
  <c r="G140" i="14"/>
  <c r="H140" i="14"/>
  <c r="J140" i="14"/>
  <c r="L140" i="14"/>
  <c r="M140" i="14"/>
  <c r="N140" i="14"/>
  <c r="O140" i="14"/>
  <c r="P140" i="14"/>
  <c r="C141" i="14"/>
  <c r="D141" i="14"/>
  <c r="E141" i="14"/>
  <c r="F141" i="14"/>
  <c r="G141" i="14"/>
  <c r="H141" i="14"/>
  <c r="J141" i="14"/>
  <c r="L141" i="14"/>
  <c r="M141" i="14"/>
  <c r="N141" i="14"/>
  <c r="O141" i="14"/>
  <c r="P141" i="14"/>
  <c r="C142" i="14"/>
  <c r="D142" i="14"/>
  <c r="E142" i="14"/>
  <c r="F142" i="14"/>
  <c r="G142" i="14"/>
  <c r="H142" i="14"/>
  <c r="J142" i="14"/>
  <c r="L142" i="14"/>
  <c r="M142" i="14"/>
  <c r="N142" i="14"/>
  <c r="O142" i="14"/>
  <c r="P142" i="14"/>
  <c r="C143" i="14"/>
  <c r="D143" i="14"/>
  <c r="E143" i="14"/>
  <c r="F143" i="14"/>
  <c r="G143" i="14"/>
  <c r="H143" i="14"/>
  <c r="J143" i="14"/>
  <c r="L143" i="14"/>
  <c r="M143" i="14"/>
  <c r="N143" i="14"/>
  <c r="O143" i="14"/>
  <c r="P143" i="14"/>
  <c r="C144" i="14"/>
  <c r="D144" i="14"/>
  <c r="E144" i="14"/>
  <c r="F144" i="14"/>
  <c r="G144" i="14"/>
  <c r="H144" i="14"/>
  <c r="J144" i="14"/>
  <c r="L144" i="14"/>
  <c r="M144" i="14"/>
  <c r="N144" i="14"/>
  <c r="O144" i="14"/>
  <c r="P144" i="14"/>
  <c r="C145" i="14"/>
  <c r="D145" i="14"/>
  <c r="E145" i="14"/>
  <c r="F145" i="14"/>
  <c r="G145" i="14"/>
  <c r="H145" i="14"/>
  <c r="J145" i="14"/>
  <c r="L145" i="14"/>
  <c r="M145" i="14"/>
  <c r="N145" i="14"/>
  <c r="O145" i="14"/>
  <c r="P145" i="14"/>
  <c r="C146" i="14"/>
  <c r="D146" i="14"/>
  <c r="E146" i="14"/>
  <c r="F146" i="14"/>
  <c r="G146" i="14"/>
  <c r="H146" i="14"/>
  <c r="L146" i="14"/>
  <c r="M146" i="14"/>
  <c r="N146" i="14"/>
  <c r="O146" i="14"/>
  <c r="P146" i="14"/>
  <c r="C147" i="14"/>
  <c r="D147" i="14"/>
  <c r="E147" i="14"/>
  <c r="F147" i="14"/>
  <c r="G147" i="14"/>
  <c r="H147" i="14"/>
  <c r="J147" i="14"/>
  <c r="L147" i="14"/>
  <c r="M147" i="14"/>
  <c r="N147" i="14"/>
  <c r="O147" i="14"/>
  <c r="P147" i="14"/>
  <c r="C148" i="14"/>
  <c r="D148" i="14"/>
  <c r="E148" i="14"/>
  <c r="F148" i="14"/>
  <c r="G148" i="14"/>
  <c r="H148" i="14"/>
  <c r="J148" i="14"/>
  <c r="L148" i="14"/>
  <c r="M148" i="14"/>
  <c r="N148" i="14"/>
  <c r="O148" i="14"/>
  <c r="P148" i="14"/>
  <c r="C149" i="14"/>
  <c r="D149" i="14"/>
  <c r="E149" i="14"/>
  <c r="F149" i="14"/>
  <c r="G149" i="14"/>
  <c r="H149" i="14"/>
  <c r="J149" i="14"/>
  <c r="L149" i="14"/>
  <c r="M149" i="14"/>
  <c r="N149" i="14"/>
  <c r="O149" i="14"/>
  <c r="P149" i="14"/>
  <c r="C150" i="14"/>
  <c r="D150" i="14"/>
  <c r="E150" i="14"/>
  <c r="F150" i="14"/>
  <c r="G150" i="14"/>
  <c r="H150" i="14"/>
  <c r="J150" i="14"/>
  <c r="L150" i="14"/>
  <c r="M150" i="14"/>
  <c r="N150" i="14"/>
  <c r="O150" i="14"/>
  <c r="P150" i="14"/>
  <c r="C151" i="14"/>
  <c r="D151" i="14"/>
  <c r="E151" i="14"/>
  <c r="F151" i="14"/>
  <c r="G151" i="14"/>
  <c r="H151" i="14"/>
  <c r="J151" i="14"/>
  <c r="L151" i="14"/>
  <c r="M151" i="14"/>
  <c r="N151" i="14"/>
  <c r="O151" i="14"/>
  <c r="P151" i="14"/>
  <c r="C152" i="14"/>
  <c r="D152" i="14"/>
  <c r="E152" i="14"/>
  <c r="F152" i="14"/>
  <c r="G152" i="14"/>
  <c r="H152" i="14"/>
  <c r="J152" i="14"/>
  <c r="M152" i="14"/>
  <c r="N152" i="14"/>
  <c r="O152" i="14"/>
  <c r="P152" i="14"/>
  <c r="C153" i="14"/>
  <c r="D153" i="14"/>
  <c r="E153" i="14"/>
  <c r="F153" i="14"/>
  <c r="G153" i="14"/>
  <c r="H153" i="14"/>
  <c r="J153" i="14"/>
  <c r="L153" i="14"/>
  <c r="M153" i="14"/>
  <c r="N153" i="14"/>
  <c r="O153" i="14"/>
  <c r="P153" i="14"/>
  <c r="C154" i="14"/>
  <c r="D154" i="14"/>
  <c r="E154" i="14"/>
  <c r="F154" i="14"/>
  <c r="G154" i="14"/>
  <c r="H154" i="14"/>
  <c r="J154" i="14"/>
  <c r="L154" i="14"/>
  <c r="M154" i="14"/>
  <c r="N154" i="14"/>
  <c r="O154" i="14"/>
  <c r="P154" i="14"/>
  <c r="C155" i="14"/>
  <c r="D155" i="14"/>
  <c r="E155" i="14"/>
  <c r="F155" i="14"/>
  <c r="G155" i="14"/>
  <c r="H155" i="14"/>
  <c r="J155" i="14"/>
  <c r="L155" i="14"/>
  <c r="M155" i="14"/>
  <c r="N155" i="14"/>
  <c r="O155" i="14"/>
  <c r="P155" i="14"/>
  <c r="C156" i="14"/>
  <c r="D156" i="14"/>
  <c r="E156" i="14"/>
  <c r="F156" i="14"/>
  <c r="G156" i="14"/>
  <c r="H156" i="14"/>
  <c r="J156" i="14"/>
  <c r="L156" i="14"/>
  <c r="M156" i="14"/>
  <c r="N156" i="14"/>
  <c r="O156" i="14"/>
  <c r="P156" i="14"/>
  <c r="C157" i="14"/>
  <c r="D157" i="14"/>
  <c r="E157" i="14"/>
  <c r="F157" i="14"/>
  <c r="G157" i="14"/>
  <c r="H157" i="14"/>
  <c r="J157" i="14"/>
  <c r="L157" i="14"/>
  <c r="M157" i="14"/>
  <c r="N157" i="14"/>
  <c r="O157" i="14"/>
  <c r="P157" i="14"/>
  <c r="C158" i="14"/>
  <c r="D158" i="14"/>
  <c r="E158" i="14"/>
  <c r="F158" i="14"/>
  <c r="G158" i="14"/>
  <c r="H158" i="14"/>
  <c r="J158" i="14"/>
  <c r="L158" i="14"/>
  <c r="M158" i="14"/>
  <c r="N158" i="14"/>
  <c r="O158" i="14"/>
  <c r="P158" i="14"/>
  <c r="C159" i="14"/>
  <c r="D159" i="14"/>
  <c r="E159" i="14"/>
  <c r="F159" i="14"/>
  <c r="G159" i="14"/>
  <c r="H159" i="14"/>
  <c r="J159" i="14"/>
  <c r="L159" i="14"/>
  <c r="M159" i="14"/>
  <c r="N159" i="14"/>
  <c r="O159" i="14"/>
  <c r="P159" i="14"/>
  <c r="C160" i="14"/>
  <c r="D160" i="14"/>
  <c r="E160" i="14"/>
  <c r="F160" i="14"/>
  <c r="G160" i="14"/>
  <c r="H160" i="14"/>
  <c r="J160" i="14"/>
  <c r="L160" i="14"/>
  <c r="M160" i="14"/>
  <c r="N160" i="14"/>
  <c r="O160" i="14"/>
  <c r="C161" i="14"/>
  <c r="D161" i="14"/>
  <c r="E161" i="14"/>
  <c r="F161" i="14"/>
  <c r="G161" i="14"/>
  <c r="H161" i="14"/>
  <c r="J161" i="14"/>
  <c r="L161" i="14"/>
  <c r="M161" i="14"/>
  <c r="N161" i="14"/>
  <c r="O161" i="14"/>
  <c r="P161" i="14"/>
  <c r="C162" i="14"/>
  <c r="D162" i="14"/>
  <c r="E162" i="14"/>
  <c r="F162" i="14"/>
  <c r="G162" i="14"/>
  <c r="H162" i="14"/>
  <c r="J162" i="14"/>
  <c r="L162" i="14"/>
  <c r="M162" i="14"/>
  <c r="N162" i="14"/>
  <c r="O162" i="14"/>
  <c r="P162" i="14"/>
  <c r="C163" i="14"/>
  <c r="D163" i="14"/>
  <c r="E163" i="14"/>
  <c r="F163" i="14"/>
  <c r="G163" i="14"/>
  <c r="H163" i="14"/>
  <c r="J163" i="14"/>
  <c r="L163" i="14"/>
  <c r="M163" i="14"/>
  <c r="N163" i="14"/>
  <c r="O163" i="14"/>
  <c r="P163" i="14"/>
  <c r="C164" i="14"/>
  <c r="D164" i="14"/>
  <c r="E164" i="14"/>
  <c r="F164" i="14"/>
  <c r="G164" i="14"/>
  <c r="H164" i="14"/>
  <c r="J164" i="14"/>
  <c r="L164" i="14"/>
  <c r="M164" i="14"/>
  <c r="N164" i="14"/>
  <c r="O164" i="14"/>
  <c r="P164" i="14"/>
  <c r="D165" i="14"/>
  <c r="E165" i="14"/>
  <c r="F165" i="14"/>
  <c r="G165" i="14"/>
  <c r="H165" i="14"/>
  <c r="J165" i="14"/>
  <c r="L165" i="14"/>
  <c r="M165" i="14"/>
  <c r="N165" i="14"/>
  <c r="O165" i="14"/>
  <c r="P165" i="14"/>
  <c r="C166" i="14"/>
  <c r="D166" i="14"/>
  <c r="E166" i="14"/>
  <c r="F166" i="14"/>
  <c r="G166" i="14"/>
  <c r="H166" i="14"/>
  <c r="J166" i="14"/>
  <c r="L166" i="14"/>
  <c r="M166" i="14"/>
  <c r="N166" i="14"/>
  <c r="O166" i="14"/>
  <c r="P166" i="14"/>
  <c r="C171" i="14"/>
  <c r="D171" i="14"/>
  <c r="F171" i="14"/>
  <c r="G171" i="14"/>
  <c r="H171" i="14"/>
  <c r="J171" i="14"/>
  <c r="L171" i="14"/>
  <c r="M171" i="14"/>
  <c r="N171" i="14"/>
  <c r="O171" i="14"/>
  <c r="P171" i="14"/>
  <c r="O3" i="14"/>
  <c r="P3" i="14"/>
  <c r="D5" i="7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1" i="14"/>
  <c r="A42" i="14"/>
  <c r="A43" i="14"/>
  <c r="A44" i="14"/>
  <c r="A45" i="14"/>
  <c r="A46" i="14"/>
  <c r="A47" i="14"/>
  <c r="A48" i="14"/>
  <c r="A86" i="14"/>
  <c r="A120" i="14"/>
  <c r="A122" i="14"/>
  <c r="A123" i="14"/>
  <c r="A125" i="14"/>
  <c r="A126" i="14"/>
  <c r="A127" i="14"/>
  <c r="A128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71" i="14"/>
  <c r="A172" i="14"/>
  <c r="A181" i="14"/>
  <c r="A182" i="14"/>
  <c r="A183" i="14"/>
  <c r="A184" i="14"/>
  <c r="AF237" i="5"/>
  <c r="AF236" i="5"/>
  <c r="AF141" i="5"/>
  <c r="AF140" i="5"/>
  <c r="AF143" i="5"/>
  <c r="AF142" i="5"/>
  <c r="K60" i="10"/>
  <c r="J60" i="10"/>
  <c r="I60" i="10"/>
  <c r="B60" i="10"/>
  <c r="K59" i="10"/>
  <c r="J59" i="10"/>
  <c r="I59" i="10"/>
  <c r="B59" i="10"/>
  <c r="K58" i="10"/>
  <c r="J58" i="10"/>
  <c r="I58" i="10"/>
  <c r="K57" i="10"/>
  <c r="J57" i="10"/>
  <c r="I57" i="10"/>
  <c r="K56" i="10"/>
  <c r="J56" i="10"/>
  <c r="I56" i="10"/>
  <c r="C56" i="10"/>
  <c r="K55" i="10"/>
  <c r="J55" i="10"/>
  <c r="I55" i="10"/>
  <c r="B55" i="10"/>
  <c r="K54" i="10"/>
  <c r="J54" i="10"/>
  <c r="I54" i="10"/>
  <c r="B54" i="10"/>
  <c r="K53" i="10"/>
  <c r="J53" i="10"/>
  <c r="I53" i="10"/>
  <c r="K52" i="10"/>
  <c r="J52" i="10"/>
  <c r="I52" i="10"/>
  <c r="K51" i="10"/>
  <c r="J51" i="10"/>
  <c r="I51" i="10"/>
  <c r="K50" i="10"/>
  <c r="J50" i="10"/>
  <c r="I50" i="10"/>
  <c r="AF123" i="5"/>
  <c r="AF122" i="5"/>
  <c r="AF119" i="5"/>
  <c r="AF114" i="5"/>
  <c r="AF106" i="5"/>
  <c r="AF105" i="5"/>
  <c r="AF121" i="5"/>
  <c r="AF120" i="5"/>
  <c r="AF118" i="5"/>
  <c r="AF117" i="5"/>
  <c r="AF116" i="5"/>
  <c r="AF115" i="5"/>
  <c r="K77" i="10"/>
  <c r="J77" i="10"/>
  <c r="I77" i="10"/>
  <c r="B77" i="10"/>
  <c r="K75" i="10"/>
  <c r="J75" i="10"/>
  <c r="I75" i="10"/>
  <c r="B75" i="10"/>
  <c r="K73" i="10"/>
  <c r="J73" i="10"/>
  <c r="I73" i="10"/>
  <c r="K71" i="10"/>
  <c r="J71" i="10"/>
  <c r="I71" i="10"/>
  <c r="C71" i="10"/>
  <c r="B87" i="10"/>
  <c r="AM134" i="1"/>
  <c r="AL134" i="1"/>
  <c r="AK134" i="1"/>
  <c r="AJ134" i="1"/>
  <c r="AI134" i="1"/>
  <c r="AH134" i="1"/>
  <c r="AG134" i="1"/>
  <c r="AF134" i="1"/>
  <c r="V134" i="1"/>
  <c r="AM133" i="1"/>
  <c r="AL133" i="1"/>
  <c r="AK133" i="1"/>
  <c r="AJ133" i="1"/>
  <c r="AI133" i="1"/>
  <c r="AH133" i="1"/>
  <c r="AG133" i="1"/>
  <c r="AF133" i="1"/>
  <c r="V133" i="1"/>
  <c r="AM132" i="1"/>
  <c r="AL132" i="1"/>
  <c r="AK132" i="1"/>
  <c r="AJ132" i="1"/>
  <c r="AI132" i="1"/>
  <c r="AH132" i="1"/>
  <c r="AG132" i="1"/>
  <c r="AF132" i="1"/>
  <c r="V132" i="1"/>
  <c r="AM128" i="1"/>
  <c r="AL128" i="1"/>
  <c r="AK128" i="1"/>
  <c r="AJ128" i="1"/>
  <c r="AI128" i="1"/>
  <c r="AH128" i="1"/>
  <c r="AG128" i="1"/>
  <c r="AF128" i="1"/>
  <c r="V128" i="1"/>
  <c r="AM127" i="1"/>
  <c r="AL127" i="1"/>
  <c r="AK127" i="1"/>
  <c r="AJ127" i="1"/>
  <c r="AI127" i="1"/>
  <c r="AH127" i="1"/>
  <c r="AG127" i="1"/>
  <c r="AF127" i="1"/>
  <c r="V127" i="1"/>
  <c r="AM126" i="1"/>
  <c r="AL126" i="1"/>
  <c r="AK126" i="1"/>
  <c r="AJ126" i="1"/>
  <c r="AI126" i="1"/>
  <c r="AH126" i="1"/>
  <c r="AG126" i="1"/>
  <c r="AF126" i="1"/>
  <c r="V126" i="1"/>
  <c r="AM113" i="1"/>
  <c r="AL113" i="1"/>
  <c r="AK113" i="1"/>
  <c r="AJ113" i="1"/>
  <c r="AI113" i="1"/>
  <c r="AH113" i="1"/>
  <c r="AG113" i="1"/>
  <c r="AF113" i="1"/>
  <c r="V113" i="1"/>
  <c r="AM112" i="1"/>
  <c r="AL112" i="1"/>
  <c r="AK112" i="1"/>
  <c r="AJ112" i="1"/>
  <c r="AI112" i="1"/>
  <c r="AH112" i="1"/>
  <c r="AG112" i="1"/>
  <c r="AF112" i="1"/>
  <c r="V112" i="1"/>
  <c r="D16" i="11"/>
  <c r="C16" i="11"/>
  <c r="C37" i="11"/>
  <c r="N3" i="18"/>
  <c r="G1" i="19" s="1"/>
  <c r="A3" i="18"/>
  <c r="A1" i="19" s="1"/>
  <c r="O2" i="17"/>
  <c r="E19" i="12" s="1"/>
  <c r="A13" i="19"/>
  <c r="G12" i="18"/>
  <c r="E14" i="19" s="1"/>
  <c r="F12" i="18"/>
  <c r="D14" i="19" s="1"/>
  <c r="E12" i="18"/>
  <c r="C14" i="19" s="1"/>
  <c r="D12" i="18"/>
  <c r="B14" i="19" s="1"/>
  <c r="AI19" i="17"/>
  <c r="AH19" i="17"/>
  <c r="AG19" i="17"/>
  <c r="AF19" i="17"/>
  <c r="BH19" i="17"/>
  <c r="AW19" i="17"/>
  <c r="BA19" i="17" s="1"/>
  <c r="O19" i="17"/>
  <c r="AE19" i="17"/>
  <c r="I21" i="8"/>
  <c r="I22" i="8"/>
  <c r="I20" i="8"/>
  <c r="I12" i="8"/>
  <c r="I11" i="8"/>
  <c r="A1" i="14"/>
  <c r="A12" i="23"/>
  <c r="F12" i="23"/>
  <c r="A13" i="23"/>
  <c r="F13" i="23"/>
  <c r="A14" i="23"/>
  <c r="F14" i="23"/>
  <c r="A5" i="23"/>
  <c r="B5" i="23"/>
  <c r="F5" i="23"/>
  <c r="A6" i="23"/>
  <c r="B6" i="23"/>
  <c r="F6" i="23"/>
  <c r="A4" i="23"/>
  <c r="A6" i="21"/>
  <c r="A5" i="22" s="1"/>
  <c r="D6" i="21"/>
  <c r="E6" i="21"/>
  <c r="G6" i="21" s="1"/>
  <c r="A7" i="21"/>
  <c r="A6" i="22" s="1"/>
  <c r="D7" i="21"/>
  <c r="E7" i="21"/>
  <c r="G7" i="21" s="1"/>
  <c r="A8" i="21"/>
  <c r="A7" i="22" s="1"/>
  <c r="D8" i="21"/>
  <c r="E8" i="21"/>
  <c r="G8" i="21" s="1"/>
  <c r="A10" i="21"/>
  <c r="A9" i="22" s="1"/>
  <c r="D10" i="21"/>
  <c r="E10" i="21"/>
  <c r="G10" i="21" s="1"/>
  <c r="A11" i="21"/>
  <c r="A10" i="22" s="1"/>
  <c r="D11" i="21"/>
  <c r="E11" i="21"/>
  <c r="C10" i="22" s="1"/>
  <c r="E5" i="21"/>
  <c r="C4" i="22" s="1"/>
  <c r="D5" i="21"/>
  <c r="A5" i="21"/>
  <c r="A4" i="22" s="1"/>
  <c r="A2" i="21"/>
  <c r="Y16" i="20"/>
  <c r="Y15" i="20"/>
  <c r="N16" i="20"/>
  <c r="M16" i="20"/>
  <c r="S16" i="20"/>
  <c r="R16" i="20"/>
  <c r="N15" i="20"/>
  <c r="M15" i="20"/>
  <c r="S15" i="20"/>
  <c r="R15" i="20"/>
  <c r="N14" i="20"/>
  <c r="R14" i="20"/>
  <c r="N13" i="20"/>
  <c r="M13" i="20"/>
  <c r="S13" i="20"/>
  <c r="R13" i="20"/>
  <c r="N12" i="20"/>
  <c r="M12" i="20"/>
  <c r="S12" i="20"/>
  <c r="R12" i="20"/>
  <c r="N11" i="20"/>
  <c r="M11" i="20"/>
  <c r="S11" i="20"/>
  <c r="R11" i="20"/>
  <c r="N10" i="20"/>
  <c r="M10" i="20"/>
  <c r="S10" i="20"/>
  <c r="R10" i="20"/>
  <c r="N9" i="20"/>
  <c r="R9" i="20"/>
  <c r="AF135" i="1"/>
  <c r="AF136" i="1"/>
  <c r="AF137" i="1"/>
  <c r="AF138" i="1"/>
  <c r="AF139" i="1"/>
  <c r="AF140" i="1"/>
  <c r="AF141" i="1"/>
  <c r="AF142" i="1"/>
  <c r="AF144" i="1"/>
  <c r="AF145" i="1"/>
  <c r="AF146" i="1"/>
  <c r="AG135" i="1"/>
  <c r="AG136" i="1"/>
  <c r="AG137" i="1"/>
  <c r="AG138" i="1"/>
  <c r="AG139" i="1"/>
  <c r="AG140" i="1"/>
  <c r="AG141" i="1"/>
  <c r="AG142" i="1"/>
  <c r="AG144" i="1"/>
  <c r="AG145" i="1"/>
  <c r="AG146" i="1"/>
  <c r="AH135" i="1"/>
  <c r="AH136" i="1"/>
  <c r="AH137" i="1"/>
  <c r="AH138" i="1"/>
  <c r="AH139" i="1"/>
  <c r="AH140" i="1"/>
  <c r="AH141" i="1"/>
  <c r="AH142" i="1"/>
  <c r="AH144" i="1"/>
  <c r="AH145" i="1"/>
  <c r="AH146" i="1"/>
  <c r="AI135" i="1"/>
  <c r="AI136" i="1"/>
  <c r="AI137" i="1"/>
  <c r="AI138" i="1"/>
  <c r="AI139" i="1"/>
  <c r="AI140" i="1"/>
  <c r="AI141" i="1"/>
  <c r="AI142" i="1"/>
  <c r="AI144" i="1"/>
  <c r="AI145" i="1"/>
  <c r="AI146" i="1"/>
  <c r="AJ135" i="1"/>
  <c r="AJ136" i="1"/>
  <c r="AJ137" i="1"/>
  <c r="AJ138" i="1"/>
  <c r="AJ139" i="1"/>
  <c r="AJ140" i="1"/>
  <c r="AJ141" i="1"/>
  <c r="AJ142" i="1"/>
  <c r="AJ144" i="1"/>
  <c r="AJ145" i="1"/>
  <c r="AJ146" i="1"/>
  <c r="AK135" i="1"/>
  <c r="AK136" i="1"/>
  <c r="AK137" i="1"/>
  <c r="AK138" i="1"/>
  <c r="AK139" i="1"/>
  <c r="AK140" i="1"/>
  <c r="AK141" i="1"/>
  <c r="AK142" i="1"/>
  <c r="AK144" i="1"/>
  <c r="AK145" i="1"/>
  <c r="AK146" i="1"/>
  <c r="AL135" i="1"/>
  <c r="AL136" i="1"/>
  <c r="AL137" i="1"/>
  <c r="AL138" i="1"/>
  <c r="AL139" i="1"/>
  <c r="AL140" i="1"/>
  <c r="AL141" i="1"/>
  <c r="AL142" i="1"/>
  <c r="AL144" i="1"/>
  <c r="AL145" i="1"/>
  <c r="AL146" i="1"/>
  <c r="AM135" i="1"/>
  <c r="AM136" i="1"/>
  <c r="AM137" i="1"/>
  <c r="AM138" i="1"/>
  <c r="AM139" i="1"/>
  <c r="AM140" i="1"/>
  <c r="AM141" i="1"/>
  <c r="AM142" i="1"/>
  <c r="AM144" i="1"/>
  <c r="AM145" i="1"/>
  <c r="AM146" i="1"/>
  <c r="C13" i="11"/>
  <c r="D13" i="11"/>
  <c r="C29" i="11"/>
  <c r="D29" i="11"/>
  <c r="C78" i="11"/>
  <c r="D78" i="11"/>
  <c r="C79" i="11"/>
  <c r="C81" i="11"/>
  <c r="C82" i="11"/>
  <c r="C83" i="11"/>
  <c r="C84" i="11"/>
  <c r="C85" i="11"/>
  <c r="C86" i="11"/>
  <c r="C19" i="11"/>
  <c r="D19" i="11"/>
  <c r="C24" i="11"/>
  <c r="C25" i="11"/>
  <c r="C26" i="11"/>
  <c r="C27" i="11"/>
  <c r="C28" i="11"/>
  <c r="C45" i="11"/>
  <c r="D45" i="11"/>
  <c r="C48" i="11"/>
  <c r="D56" i="11"/>
  <c r="C57" i="11"/>
  <c r="C58" i="11"/>
  <c r="D59" i="11"/>
  <c r="D60" i="11"/>
  <c r="C31" i="11"/>
  <c r="D31" i="11"/>
  <c r="C36" i="11"/>
  <c r="C40" i="11"/>
  <c r="C42" i="11"/>
  <c r="C43" i="11"/>
  <c r="B5" i="11"/>
  <c r="A5" i="11"/>
  <c r="C3" i="14"/>
  <c r="D3" i="14"/>
  <c r="E3" i="14"/>
  <c r="F3" i="14"/>
  <c r="G3" i="14"/>
  <c r="H3" i="14"/>
  <c r="J3" i="14"/>
  <c r="L3" i="14"/>
  <c r="M3" i="14"/>
  <c r="N3" i="14"/>
  <c r="A3" i="14"/>
  <c r="I10" i="10"/>
  <c r="J10" i="10"/>
  <c r="K10" i="10"/>
  <c r="I13" i="10"/>
  <c r="J13" i="10"/>
  <c r="K13" i="10"/>
  <c r="I14" i="10"/>
  <c r="J14" i="10"/>
  <c r="K14" i="10"/>
  <c r="B15" i="10"/>
  <c r="I15" i="10"/>
  <c r="J15" i="10"/>
  <c r="K15" i="10"/>
  <c r="B16" i="10"/>
  <c r="I16" i="10"/>
  <c r="J16" i="10"/>
  <c r="K16" i="10"/>
  <c r="I17" i="10"/>
  <c r="J17" i="10"/>
  <c r="K17" i="10"/>
  <c r="I18" i="10"/>
  <c r="J18" i="10"/>
  <c r="K18" i="10"/>
  <c r="B19" i="10"/>
  <c r="I19" i="10"/>
  <c r="J19" i="10"/>
  <c r="K19" i="10"/>
  <c r="B20" i="10"/>
  <c r="I20" i="10"/>
  <c r="J20" i="10"/>
  <c r="K20" i="10"/>
  <c r="B21" i="10"/>
  <c r="I21" i="10"/>
  <c r="J21" i="10"/>
  <c r="K21" i="10"/>
  <c r="B22" i="10"/>
  <c r="I22" i="10"/>
  <c r="J22" i="10"/>
  <c r="K22" i="10"/>
  <c r="B23" i="10"/>
  <c r="I23" i="10"/>
  <c r="J23" i="10"/>
  <c r="K23" i="10"/>
  <c r="B24" i="10"/>
  <c r="I24" i="10"/>
  <c r="J24" i="10"/>
  <c r="K24" i="10"/>
  <c r="I25" i="10"/>
  <c r="J25" i="10"/>
  <c r="K25" i="10"/>
  <c r="I26" i="10"/>
  <c r="J26" i="10"/>
  <c r="K26" i="10"/>
  <c r="I27" i="10"/>
  <c r="J27" i="10"/>
  <c r="K27" i="10"/>
  <c r="I28" i="10"/>
  <c r="J28" i="10"/>
  <c r="K28" i="10"/>
  <c r="I29" i="10"/>
  <c r="J29" i="10"/>
  <c r="K29" i="10"/>
  <c r="I34" i="10"/>
  <c r="J34" i="10"/>
  <c r="K34" i="10"/>
  <c r="I35" i="10"/>
  <c r="J35" i="10"/>
  <c r="K35" i="10"/>
  <c r="I36" i="10"/>
  <c r="J36" i="10"/>
  <c r="K36" i="10"/>
  <c r="I37" i="10"/>
  <c r="J37" i="10"/>
  <c r="K37" i="10"/>
  <c r="I38" i="10"/>
  <c r="J38" i="10"/>
  <c r="K38" i="10"/>
  <c r="I39" i="10"/>
  <c r="J39" i="10"/>
  <c r="K39" i="10"/>
  <c r="B40" i="10"/>
  <c r="I40" i="10"/>
  <c r="J40" i="10"/>
  <c r="K40" i="10"/>
  <c r="B41" i="10"/>
  <c r="I41" i="10"/>
  <c r="J41" i="10"/>
  <c r="K41" i="10"/>
  <c r="I42" i="10"/>
  <c r="J42" i="10"/>
  <c r="K42" i="10"/>
  <c r="I43" i="10"/>
  <c r="J43" i="10"/>
  <c r="K43" i="10"/>
  <c r="I44" i="10"/>
  <c r="J44" i="10"/>
  <c r="K44" i="10"/>
  <c r="I45" i="10"/>
  <c r="J45" i="10"/>
  <c r="K45" i="10"/>
  <c r="B46" i="10"/>
  <c r="I46" i="10"/>
  <c r="J46" i="10"/>
  <c r="K46" i="10"/>
  <c r="B47" i="10"/>
  <c r="I47" i="10"/>
  <c r="J47" i="10"/>
  <c r="K47" i="10"/>
  <c r="B48" i="10"/>
  <c r="I48" i="10"/>
  <c r="J48" i="10"/>
  <c r="K48" i="10"/>
  <c r="B49" i="10"/>
  <c r="I49" i="10"/>
  <c r="J49" i="10"/>
  <c r="K49" i="10"/>
  <c r="I132" i="10"/>
  <c r="J132" i="10"/>
  <c r="K132" i="10"/>
  <c r="C133" i="10"/>
  <c r="I133" i="10"/>
  <c r="J133" i="10"/>
  <c r="K133" i="10"/>
  <c r="I88" i="10"/>
  <c r="J88" i="10"/>
  <c r="K88" i="10"/>
  <c r="C89" i="10"/>
  <c r="I89" i="10"/>
  <c r="J89" i="10"/>
  <c r="K89" i="10"/>
  <c r="C90" i="10"/>
  <c r="I90" i="10"/>
  <c r="J90" i="10"/>
  <c r="K90" i="10"/>
  <c r="I91" i="10"/>
  <c r="J91" i="10"/>
  <c r="K91" i="10"/>
  <c r="C92" i="10"/>
  <c r="I92" i="10"/>
  <c r="J92" i="10"/>
  <c r="K92" i="10"/>
  <c r="C93" i="10"/>
  <c r="I93" i="10"/>
  <c r="J93" i="10"/>
  <c r="K93" i="10"/>
  <c r="C94" i="10"/>
  <c r="I94" i="10"/>
  <c r="J94" i="10"/>
  <c r="K94" i="10"/>
  <c r="C95" i="10"/>
  <c r="I95" i="10"/>
  <c r="J95" i="10"/>
  <c r="K95" i="10"/>
  <c r="I96" i="10"/>
  <c r="J96" i="10"/>
  <c r="K96" i="10"/>
  <c r="I97" i="10"/>
  <c r="J97" i="10"/>
  <c r="K97" i="10"/>
  <c r="I98" i="10"/>
  <c r="J98" i="10"/>
  <c r="K98" i="10"/>
  <c r="I99" i="10"/>
  <c r="J99" i="10"/>
  <c r="K99" i="10"/>
  <c r="I100" i="10"/>
  <c r="J100" i="10"/>
  <c r="K100" i="10"/>
  <c r="C101" i="10"/>
  <c r="I101" i="10"/>
  <c r="J101" i="10"/>
  <c r="K101" i="10"/>
  <c r="C102" i="10"/>
  <c r="I102" i="10"/>
  <c r="J102" i="10"/>
  <c r="K102" i="10"/>
  <c r="C103" i="10"/>
  <c r="I103" i="10"/>
  <c r="J103" i="10"/>
  <c r="K103" i="10"/>
  <c r="C104" i="10"/>
  <c r="I104" i="10"/>
  <c r="J104" i="10"/>
  <c r="K104" i="10"/>
  <c r="C105" i="10"/>
  <c r="I105" i="10"/>
  <c r="J105" i="10"/>
  <c r="K105" i="10"/>
  <c r="I106" i="10"/>
  <c r="J106" i="10"/>
  <c r="K106" i="10"/>
  <c r="I107" i="10"/>
  <c r="J107" i="10"/>
  <c r="K107" i="10"/>
  <c r="C108" i="10"/>
  <c r="I108" i="10"/>
  <c r="J108" i="10"/>
  <c r="K108" i="10"/>
  <c r="C109" i="10"/>
  <c r="I109" i="10"/>
  <c r="J109" i="10"/>
  <c r="K109" i="10"/>
  <c r="C110" i="10"/>
  <c r="I110" i="10"/>
  <c r="J110" i="10"/>
  <c r="K110" i="10"/>
  <c r="C111" i="10"/>
  <c r="I111" i="10"/>
  <c r="J111" i="10"/>
  <c r="K111" i="10"/>
  <c r="B112" i="10"/>
  <c r="I112" i="10"/>
  <c r="J112" i="10"/>
  <c r="K112" i="10"/>
  <c r="B113" i="10"/>
  <c r="I113" i="10"/>
  <c r="J113" i="10"/>
  <c r="K113" i="10"/>
  <c r="B114" i="10"/>
  <c r="I114" i="10"/>
  <c r="J114" i="10"/>
  <c r="K114" i="10"/>
  <c r="B115" i="10"/>
  <c r="I115" i="10"/>
  <c r="J115" i="10"/>
  <c r="K115" i="10"/>
  <c r="I116" i="10"/>
  <c r="J116" i="10"/>
  <c r="K116" i="10"/>
  <c r="I117" i="10"/>
  <c r="J117" i="10"/>
  <c r="K117" i="10"/>
  <c r="B118" i="10"/>
  <c r="I118" i="10"/>
  <c r="J118" i="10"/>
  <c r="K118" i="10"/>
  <c r="B119" i="10"/>
  <c r="I119" i="10"/>
  <c r="J119" i="10"/>
  <c r="K119" i="10"/>
  <c r="B120" i="10"/>
  <c r="I120" i="10"/>
  <c r="J120" i="10"/>
  <c r="K120" i="10"/>
  <c r="B121" i="10"/>
  <c r="I121" i="10"/>
  <c r="J121" i="10"/>
  <c r="K121" i="10"/>
  <c r="B122" i="10"/>
  <c r="I122" i="10"/>
  <c r="J122" i="10"/>
  <c r="K122" i="10"/>
  <c r="B123" i="10"/>
  <c r="I123" i="10"/>
  <c r="J123" i="10"/>
  <c r="K123" i="10"/>
  <c r="B124" i="10"/>
  <c r="I124" i="10"/>
  <c r="J124" i="10"/>
  <c r="K124" i="10"/>
  <c r="B125" i="10"/>
  <c r="I125" i="10"/>
  <c r="J125" i="10"/>
  <c r="K125" i="10"/>
  <c r="B126" i="10"/>
  <c r="I126" i="10"/>
  <c r="J126" i="10"/>
  <c r="K126" i="10"/>
  <c r="B127" i="10"/>
  <c r="I127" i="10"/>
  <c r="J127" i="10"/>
  <c r="K127" i="10"/>
  <c r="B128" i="10"/>
  <c r="I128" i="10"/>
  <c r="J128" i="10"/>
  <c r="K128" i="10"/>
  <c r="B129" i="10"/>
  <c r="I129" i="10"/>
  <c r="J129" i="10"/>
  <c r="K129" i="10"/>
  <c r="B130" i="10"/>
  <c r="I130" i="10"/>
  <c r="J130" i="10"/>
  <c r="K130" i="10"/>
  <c r="B131" i="10"/>
  <c r="I131" i="10"/>
  <c r="J131" i="10"/>
  <c r="K131" i="10"/>
  <c r="C79" i="10"/>
  <c r="I79" i="10"/>
  <c r="J79" i="10"/>
  <c r="K79" i="10"/>
  <c r="B80" i="10"/>
  <c r="I80" i="10"/>
  <c r="J80" i="10"/>
  <c r="K80" i="10"/>
  <c r="B81" i="10"/>
  <c r="I81" i="10"/>
  <c r="J81" i="10"/>
  <c r="K81" i="10"/>
  <c r="B82" i="10"/>
  <c r="I82" i="10"/>
  <c r="J82" i="10"/>
  <c r="K82" i="10"/>
  <c r="I83" i="10"/>
  <c r="J83" i="10"/>
  <c r="K83" i="10"/>
  <c r="I84" i="10"/>
  <c r="J84" i="10"/>
  <c r="K84" i="10"/>
  <c r="I139" i="10"/>
  <c r="J139" i="10"/>
  <c r="K139" i="10"/>
  <c r="C140" i="10"/>
  <c r="I140" i="10"/>
  <c r="J140" i="10"/>
  <c r="K140" i="10"/>
  <c r="C141" i="10"/>
  <c r="I141" i="10"/>
  <c r="J141" i="10"/>
  <c r="K141" i="10"/>
  <c r="C142" i="10"/>
  <c r="I142" i="10"/>
  <c r="J142" i="10"/>
  <c r="K142" i="10"/>
  <c r="I61" i="10"/>
  <c r="J61" i="10"/>
  <c r="K61" i="10"/>
  <c r="I62" i="10"/>
  <c r="J62" i="10"/>
  <c r="K62" i="10"/>
  <c r="I63" i="10"/>
  <c r="J63" i="10"/>
  <c r="K63" i="10"/>
  <c r="I64" i="10"/>
  <c r="J64" i="10"/>
  <c r="K64" i="10"/>
  <c r="I65" i="10"/>
  <c r="J65" i="10"/>
  <c r="K65" i="10"/>
  <c r="I66" i="10"/>
  <c r="J66" i="10"/>
  <c r="K66" i="10"/>
  <c r="I67" i="10"/>
  <c r="J67" i="10"/>
  <c r="K67" i="10"/>
  <c r="I68" i="10"/>
  <c r="J68" i="10"/>
  <c r="K68" i="10"/>
  <c r="C69" i="10"/>
  <c r="I69" i="10"/>
  <c r="J69" i="10"/>
  <c r="K69" i="10"/>
  <c r="C70" i="10"/>
  <c r="I70" i="10"/>
  <c r="J70" i="10"/>
  <c r="K70" i="10"/>
  <c r="I72" i="10"/>
  <c r="J72" i="10"/>
  <c r="K72" i="10"/>
  <c r="B74" i="10"/>
  <c r="I74" i="10"/>
  <c r="J74" i="10"/>
  <c r="K74" i="10"/>
  <c r="B76" i="10"/>
  <c r="I76" i="10"/>
  <c r="J76" i="10"/>
  <c r="K76" i="10"/>
  <c r="I143" i="10"/>
  <c r="J143" i="10"/>
  <c r="K143" i="10"/>
  <c r="I144" i="10"/>
  <c r="J144" i="10"/>
  <c r="K144" i="10"/>
  <c r="I145" i="10"/>
  <c r="J145" i="10"/>
  <c r="K145" i="10"/>
  <c r="I146" i="10"/>
  <c r="J146" i="10"/>
  <c r="K146" i="10"/>
  <c r="B147" i="10"/>
  <c r="I147" i="10"/>
  <c r="J147" i="10"/>
  <c r="K147" i="10"/>
  <c r="B148" i="10"/>
  <c r="I148" i="10"/>
  <c r="J148" i="10"/>
  <c r="K148" i="10"/>
  <c r="B149" i="10"/>
  <c r="I149" i="10"/>
  <c r="J149" i="10"/>
  <c r="K149" i="10"/>
  <c r="B150" i="10"/>
  <c r="I150" i="10"/>
  <c r="J150" i="10"/>
  <c r="K150" i="10"/>
  <c r="B151" i="10"/>
  <c r="I151" i="10"/>
  <c r="J151" i="10"/>
  <c r="K151" i="10"/>
  <c r="B152" i="10"/>
  <c r="I152" i="10"/>
  <c r="J152" i="10"/>
  <c r="K152" i="10"/>
  <c r="B153" i="10"/>
  <c r="I153" i="10"/>
  <c r="J153" i="10"/>
  <c r="K153" i="10"/>
  <c r="B154" i="10"/>
  <c r="I154" i="10"/>
  <c r="J154" i="10"/>
  <c r="K154" i="10"/>
  <c r="B155" i="10"/>
  <c r="I155" i="10"/>
  <c r="J155" i="10"/>
  <c r="K155" i="10"/>
  <c r="I134" i="10"/>
  <c r="J134" i="10"/>
  <c r="K134" i="10"/>
  <c r="C135" i="10"/>
  <c r="I135" i="10"/>
  <c r="J135" i="10"/>
  <c r="K135" i="10"/>
  <c r="B136" i="10"/>
  <c r="I136" i="10"/>
  <c r="J136" i="10"/>
  <c r="K136" i="10"/>
  <c r="B137" i="10"/>
  <c r="I137" i="10"/>
  <c r="J137" i="10"/>
  <c r="K137" i="10"/>
  <c r="B138" i="10"/>
  <c r="I138" i="10"/>
  <c r="J138" i="10"/>
  <c r="K138" i="10"/>
  <c r="I156" i="10"/>
  <c r="J156" i="10"/>
  <c r="I157" i="10"/>
  <c r="J157" i="10"/>
  <c r="K157" i="10"/>
  <c r="I158" i="10"/>
  <c r="J158" i="10"/>
  <c r="K158" i="10"/>
  <c r="C160" i="10"/>
  <c r="I160" i="10"/>
  <c r="J160" i="10"/>
  <c r="K160" i="10"/>
  <c r="C161" i="10"/>
  <c r="I161" i="10"/>
  <c r="J161" i="10"/>
  <c r="K161" i="10"/>
  <c r="C162" i="10"/>
  <c r="I162" i="10"/>
  <c r="J162" i="10"/>
  <c r="K162" i="10"/>
  <c r="C163" i="10"/>
  <c r="I163" i="10"/>
  <c r="J163" i="10"/>
  <c r="K163" i="10"/>
  <c r="C164" i="10"/>
  <c r="I164" i="10"/>
  <c r="J164" i="10"/>
  <c r="K164" i="10"/>
  <c r="C165" i="10"/>
  <c r="I165" i="10"/>
  <c r="J165" i="10"/>
  <c r="K165" i="10"/>
  <c r="C166" i="10"/>
  <c r="I166" i="10"/>
  <c r="J166" i="10"/>
  <c r="K166" i="10"/>
  <c r="C167" i="10"/>
  <c r="I167" i="10"/>
  <c r="J167" i="10"/>
  <c r="K167" i="10"/>
  <c r="C168" i="10"/>
  <c r="I168" i="10"/>
  <c r="J168" i="10"/>
  <c r="K168" i="10"/>
  <c r="I169" i="10"/>
  <c r="J169" i="10"/>
  <c r="K169" i="10"/>
  <c r="C170" i="10"/>
  <c r="I170" i="10"/>
  <c r="J170" i="10"/>
  <c r="K170" i="10"/>
  <c r="C171" i="10"/>
  <c r="I171" i="10"/>
  <c r="J171" i="10"/>
  <c r="K171" i="10"/>
  <c r="C172" i="10"/>
  <c r="I172" i="10"/>
  <c r="J172" i="10"/>
  <c r="K172" i="10"/>
  <c r="B173" i="10"/>
  <c r="I173" i="10"/>
  <c r="J173" i="10"/>
  <c r="K173" i="10"/>
  <c r="B174" i="10"/>
  <c r="C174" i="10"/>
  <c r="I174" i="10"/>
  <c r="J174" i="10"/>
  <c r="K174" i="10"/>
  <c r="I175" i="10"/>
  <c r="J175" i="10"/>
  <c r="K175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L9" i="10"/>
  <c r="K9" i="10"/>
  <c r="J9" i="10"/>
  <c r="I9" i="10"/>
  <c r="AF243" i="5"/>
  <c r="AF242" i="5"/>
  <c r="AF235" i="5"/>
  <c r="AF234" i="5"/>
  <c r="AF184" i="5"/>
  <c r="E6" i="18"/>
  <c r="C5" i="19" s="1"/>
  <c r="F6" i="18"/>
  <c r="D5" i="19" s="1"/>
  <c r="G6" i="18"/>
  <c r="E5" i="19" s="1"/>
  <c r="H6" i="18"/>
  <c r="F5" i="19" s="1"/>
  <c r="I6" i="18"/>
  <c r="G5" i="19" s="1"/>
  <c r="J6" i="18"/>
  <c r="H5" i="19" s="1"/>
  <c r="K6" i="18"/>
  <c r="I5" i="19" s="1"/>
  <c r="L6" i="18"/>
  <c r="B8" i="19" s="1"/>
  <c r="M6" i="18"/>
  <c r="C8" i="19" s="1"/>
  <c r="N6" i="18"/>
  <c r="D8" i="19" s="1"/>
  <c r="O6" i="18"/>
  <c r="E8" i="19" s="1"/>
  <c r="P6" i="18"/>
  <c r="F8" i="19" s="1"/>
  <c r="Q6" i="18"/>
  <c r="G8" i="19" s="1"/>
  <c r="R6" i="18"/>
  <c r="H8" i="19" s="1"/>
  <c r="S6" i="18"/>
  <c r="I8" i="19" s="1"/>
  <c r="D6" i="18"/>
  <c r="B5" i="19" s="1"/>
  <c r="J5" i="11"/>
  <c r="I5" i="11"/>
  <c r="H5" i="11"/>
  <c r="E5" i="11"/>
  <c r="G5" i="11" s="1"/>
  <c r="D5" i="11"/>
  <c r="C5" i="11"/>
  <c r="D9" i="18"/>
  <c r="T9" i="18" s="1"/>
  <c r="K11" i="19" s="1"/>
  <c r="AE14" i="17"/>
  <c r="AA9" i="17"/>
  <c r="L14" i="17"/>
  <c r="AW14" i="17"/>
  <c r="BC14" i="17" s="1"/>
  <c r="F6" i="19"/>
  <c r="B6" i="19"/>
  <c r="C11" i="19"/>
  <c r="D11" i="19"/>
  <c r="E11" i="19"/>
  <c r="F11" i="19"/>
  <c r="G11" i="19"/>
  <c r="H11" i="19"/>
  <c r="I11" i="19"/>
  <c r="J11" i="19"/>
  <c r="A3" i="19"/>
  <c r="F3" i="19"/>
  <c r="B3" i="19"/>
  <c r="C4" i="19"/>
  <c r="D4" i="19"/>
  <c r="E4" i="19"/>
  <c r="F4" i="19"/>
  <c r="G4" i="19"/>
  <c r="H4" i="19"/>
  <c r="I4" i="19"/>
  <c r="B7" i="19"/>
  <c r="C7" i="19"/>
  <c r="D7" i="19"/>
  <c r="E7" i="19"/>
  <c r="B4" i="19"/>
  <c r="A9" i="18"/>
  <c r="A10" i="19" s="1"/>
  <c r="I2" i="18"/>
  <c r="H2" i="18"/>
  <c r="AF249" i="5"/>
  <c r="AF246" i="5"/>
  <c r="AF247" i="5"/>
  <c r="AF244" i="5"/>
  <c r="AF245" i="5"/>
  <c r="AF238" i="5"/>
  <c r="AF239" i="5"/>
  <c r="AF240" i="5"/>
  <c r="AF241" i="5"/>
  <c r="AF138" i="5"/>
  <c r="AF139" i="5"/>
  <c r="AF136" i="5"/>
  <c r="AF154" i="5"/>
  <c r="AF155" i="5"/>
  <c r="AF148" i="5"/>
  <c r="AF149" i="5"/>
  <c r="AF144" i="5"/>
  <c r="AF145" i="5"/>
  <c r="AF146" i="5"/>
  <c r="AF147" i="5"/>
  <c r="AF170" i="5"/>
  <c r="AF171" i="5"/>
  <c r="AF172" i="5"/>
  <c r="AF173" i="5"/>
  <c r="AF164" i="5"/>
  <c r="AF165" i="5"/>
  <c r="AF162" i="5"/>
  <c r="AF163" i="5"/>
  <c r="AF192" i="5"/>
  <c r="AF195" i="5"/>
  <c r="AF189" i="5"/>
  <c r="AF190" i="5"/>
  <c r="AF187" i="5"/>
  <c r="AF188" i="5"/>
  <c r="AF185" i="5"/>
  <c r="AF186" i="5"/>
  <c r="AF182" i="5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A2" i="2"/>
  <c r="A1" i="22" s="1"/>
  <c r="V142" i="1"/>
  <c r="V141" i="1"/>
  <c r="V140" i="1"/>
  <c r="V139" i="1"/>
  <c r="V138" i="1"/>
  <c r="V137" i="1"/>
  <c r="V136" i="1"/>
  <c r="V135" i="1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A215" i="10"/>
  <c r="B215" i="10"/>
  <c r="D215" i="10"/>
  <c r="E215" i="10"/>
  <c r="F215" i="10"/>
  <c r="G215" i="10"/>
  <c r="H215" i="10"/>
  <c r="I215" i="10"/>
  <c r="J215" i="10"/>
  <c r="L215" i="10"/>
  <c r="A216" i="10"/>
  <c r="B216" i="10"/>
  <c r="D216" i="10"/>
  <c r="E216" i="10"/>
  <c r="F216" i="10"/>
  <c r="G216" i="10"/>
  <c r="H216" i="10"/>
  <c r="I216" i="10"/>
  <c r="J216" i="10"/>
  <c r="L216" i="10"/>
  <c r="A217" i="10"/>
  <c r="B217" i="10"/>
  <c r="D217" i="10"/>
  <c r="E217" i="10"/>
  <c r="F217" i="10"/>
  <c r="G217" i="10"/>
  <c r="H217" i="10"/>
  <c r="I217" i="10"/>
  <c r="J217" i="10"/>
  <c r="L217" i="10"/>
  <c r="A218" i="10"/>
  <c r="B218" i="10"/>
  <c r="D218" i="10"/>
  <c r="E218" i="10"/>
  <c r="F218" i="10"/>
  <c r="G218" i="10"/>
  <c r="H218" i="10"/>
  <c r="I218" i="10"/>
  <c r="J218" i="10"/>
  <c r="L218" i="10"/>
  <c r="A219" i="10"/>
  <c r="B219" i="10"/>
  <c r="D219" i="10"/>
  <c r="E219" i="10"/>
  <c r="F219" i="10"/>
  <c r="G219" i="10"/>
  <c r="H219" i="10"/>
  <c r="I219" i="10"/>
  <c r="J219" i="10"/>
  <c r="L219" i="10"/>
  <c r="A220" i="10"/>
  <c r="B220" i="10"/>
  <c r="D220" i="10"/>
  <c r="E220" i="10"/>
  <c r="F220" i="10"/>
  <c r="G220" i="10"/>
  <c r="H220" i="10"/>
  <c r="I220" i="10"/>
  <c r="J220" i="10"/>
  <c r="L220" i="10"/>
  <c r="A221" i="10"/>
  <c r="B221" i="10"/>
  <c r="D221" i="10"/>
  <c r="E221" i="10"/>
  <c r="F221" i="10"/>
  <c r="G221" i="10"/>
  <c r="H221" i="10"/>
  <c r="I221" i="10"/>
  <c r="J221" i="10"/>
  <c r="L221" i="10"/>
  <c r="A222" i="10"/>
  <c r="B222" i="10"/>
  <c r="D222" i="10"/>
  <c r="E222" i="10"/>
  <c r="F222" i="10"/>
  <c r="G222" i="10"/>
  <c r="H222" i="10"/>
  <c r="I222" i="10"/>
  <c r="J222" i="10"/>
  <c r="L222" i="10"/>
  <c r="A223" i="10"/>
  <c r="B223" i="10"/>
  <c r="D223" i="10"/>
  <c r="E223" i="10"/>
  <c r="F223" i="10"/>
  <c r="G223" i="10"/>
  <c r="H223" i="10"/>
  <c r="I223" i="10"/>
  <c r="J223" i="10"/>
  <c r="L223" i="10"/>
  <c r="A224" i="10"/>
  <c r="B224" i="10"/>
  <c r="D224" i="10"/>
  <c r="E224" i="10"/>
  <c r="F224" i="10"/>
  <c r="G224" i="10"/>
  <c r="H224" i="10"/>
  <c r="I224" i="10"/>
  <c r="J224" i="10"/>
  <c r="L224" i="10"/>
  <c r="A225" i="10"/>
  <c r="B225" i="10"/>
  <c r="D225" i="10"/>
  <c r="E225" i="10"/>
  <c r="F225" i="10"/>
  <c r="G225" i="10"/>
  <c r="H225" i="10"/>
  <c r="I225" i="10"/>
  <c r="J225" i="10"/>
  <c r="L225" i="10"/>
  <c r="A226" i="10"/>
  <c r="B226" i="10"/>
  <c r="D226" i="10"/>
  <c r="E226" i="10"/>
  <c r="F226" i="10"/>
  <c r="G226" i="10"/>
  <c r="H226" i="10"/>
  <c r="I226" i="10"/>
  <c r="J226" i="10"/>
  <c r="L226" i="10"/>
  <c r="A227" i="10"/>
  <c r="B227" i="10"/>
  <c r="D227" i="10"/>
  <c r="E227" i="10"/>
  <c r="F227" i="10"/>
  <c r="G227" i="10"/>
  <c r="H227" i="10"/>
  <c r="I227" i="10"/>
  <c r="J227" i="10"/>
  <c r="L227" i="10"/>
  <c r="A228" i="10"/>
  <c r="B228" i="10"/>
  <c r="D228" i="10"/>
  <c r="E228" i="10"/>
  <c r="F228" i="10"/>
  <c r="G228" i="10"/>
  <c r="H228" i="10"/>
  <c r="I228" i="10"/>
  <c r="J228" i="10"/>
  <c r="L228" i="10"/>
  <c r="A229" i="10"/>
  <c r="B229" i="10"/>
  <c r="D229" i="10"/>
  <c r="E229" i="10"/>
  <c r="F229" i="10"/>
  <c r="G229" i="10"/>
  <c r="H229" i="10"/>
  <c r="I229" i="10"/>
  <c r="J229" i="10"/>
  <c r="L229" i="10"/>
  <c r="A230" i="10"/>
  <c r="B230" i="10"/>
  <c r="D230" i="10"/>
  <c r="E230" i="10"/>
  <c r="F230" i="10"/>
  <c r="G230" i="10"/>
  <c r="H230" i="10"/>
  <c r="I230" i="10"/>
  <c r="J230" i="10"/>
  <c r="L230" i="10"/>
  <c r="A231" i="10"/>
  <c r="B231" i="10"/>
  <c r="D231" i="10"/>
  <c r="E231" i="10"/>
  <c r="F231" i="10"/>
  <c r="G231" i="10"/>
  <c r="H231" i="10"/>
  <c r="I231" i="10"/>
  <c r="J231" i="10"/>
  <c r="L231" i="10"/>
  <c r="A232" i="10"/>
  <c r="B232" i="10"/>
  <c r="D232" i="10"/>
  <c r="E232" i="10"/>
  <c r="F232" i="10"/>
  <c r="G232" i="10"/>
  <c r="H232" i="10"/>
  <c r="I232" i="10"/>
  <c r="J232" i="10"/>
  <c r="L232" i="10"/>
  <c r="A233" i="10"/>
  <c r="B233" i="10"/>
  <c r="D233" i="10"/>
  <c r="E233" i="10"/>
  <c r="F233" i="10"/>
  <c r="G233" i="10"/>
  <c r="H233" i="10"/>
  <c r="I233" i="10"/>
  <c r="J233" i="10"/>
  <c r="L233" i="10"/>
  <c r="A234" i="10"/>
  <c r="B234" i="10"/>
  <c r="D234" i="10"/>
  <c r="E234" i="10"/>
  <c r="F234" i="10"/>
  <c r="G234" i="10"/>
  <c r="H234" i="10"/>
  <c r="I234" i="10"/>
  <c r="J234" i="10"/>
  <c r="L234" i="10"/>
  <c r="A235" i="10"/>
  <c r="B235" i="10"/>
  <c r="D235" i="10"/>
  <c r="E235" i="10"/>
  <c r="F235" i="10"/>
  <c r="G235" i="10"/>
  <c r="H235" i="10"/>
  <c r="I235" i="10"/>
  <c r="J235" i="10"/>
  <c r="L235" i="10"/>
  <c r="A236" i="10"/>
  <c r="B236" i="10"/>
  <c r="D236" i="10"/>
  <c r="E236" i="10"/>
  <c r="F236" i="10"/>
  <c r="G236" i="10"/>
  <c r="H236" i="10"/>
  <c r="I236" i="10"/>
  <c r="J236" i="10"/>
  <c r="L236" i="10"/>
  <c r="A237" i="10"/>
  <c r="B237" i="10"/>
  <c r="D237" i="10"/>
  <c r="E237" i="10"/>
  <c r="F237" i="10"/>
  <c r="G237" i="10"/>
  <c r="H237" i="10"/>
  <c r="I237" i="10"/>
  <c r="J237" i="10"/>
  <c r="L237" i="10"/>
  <c r="A238" i="10"/>
  <c r="B238" i="10"/>
  <c r="D238" i="10"/>
  <c r="E238" i="10"/>
  <c r="F238" i="10"/>
  <c r="G238" i="10"/>
  <c r="H238" i="10"/>
  <c r="I238" i="10"/>
  <c r="J238" i="10"/>
  <c r="L238" i="10"/>
  <c r="A239" i="10"/>
  <c r="B239" i="10"/>
  <c r="D239" i="10"/>
  <c r="E239" i="10"/>
  <c r="F239" i="10"/>
  <c r="G239" i="10"/>
  <c r="H239" i="10"/>
  <c r="I239" i="10"/>
  <c r="J239" i="10"/>
  <c r="L239" i="10"/>
  <c r="A240" i="10"/>
  <c r="B240" i="10"/>
  <c r="D240" i="10"/>
  <c r="E240" i="10"/>
  <c r="F240" i="10"/>
  <c r="G240" i="10"/>
  <c r="H240" i="10"/>
  <c r="I240" i="10"/>
  <c r="J240" i="10"/>
  <c r="L240" i="10"/>
  <c r="A241" i="10"/>
  <c r="B241" i="10"/>
  <c r="D241" i="10"/>
  <c r="E241" i="10"/>
  <c r="F241" i="10"/>
  <c r="G241" i="10"/>
  <c r="H241" i="10"/>
  <c r="I241" i="10"/>
  <c r="J241" i="10"/>
  <c r="L241" i="10"/>
  <c r="A242" i="10"/>
  <c r="B242" i="10"/>
  <c r="D242" i="10"/>
  <c r="E242" i="10"/>
  <c r="F242" i="10"/>
  <c r="G242" i="10"/>
  <c r="H242" i="10"/>
  <c r="I242" i="10"/>
  <c r="J242" i="10"/>
  <c r="L242" i="10"/>
  <c r="A243" i="10"/>
  <c r="B243" i="10"/>
  <c r="D243" i="10"/>
  <c r="E243" i="10"/>
  <c r="F243" i="10"/>
  <c r="G243" i="10"/>
  <c r="H243" i="10"/>
  <c r="I243" i="10"/>
  <c r="J243" i="10"/>
  <c r="L243" i="10"/>
  <c r="A244" i="10"/>
  <c r="B244" i="10"/>
  <c r="D244" i="10"/>
  <c r="E244" i="10"/>
  <c r="F244" i="10"/>
  <c r="G244" i="10"/>
  <c r="H244" i="10"/>
  <c r="I244" i="10"/>
  <c r="J244" i="10"/>
  <c r="L244" i="10"/>
  <c r="A245" i="10"/>
  <c r="B245" i="10"/>
  <c r="D245" i="10"/>
  <c r="E245" i="10"/>
  <c r="F245" i="10"/>
  <c r="G245" i="10"/>
  <c r="H245" i="10"/>
  <c r="I245" i="10"/>
  <c r="J245" i="10"/>
  <c r="L245" i="10"/>
  <c r="A246" i="10"/>
  <c r="B246" i="10"/>
  <c r="D246" i="10"/>
  <c r="E246" i="10"/>
  <c r="F246" i="10"/>
  <c r="G246" i="10"/>
  <c r="H246" i="10"/>
  <c r="I246" i="10"/>
  <c r="J246" i="10"/>
  <c r="L246" i="10"/>
  <c r="A247" i="10"/>
  <c r="B247" i="10"/>
  <c r="D247" i="10"/>
  <c r="E247" i="10"/>
  <c r="F247" i="10"/>
  <c r="G247" i="10"/>
  <c r="H247" i="10"/>
  <c r="I247" i="10"/>
  <c r="J247" i="10"/>
  <c r="L247" i="10"/>
  <c r="A248" i="10"/>
  <c r="B248" i="10"/>
  <c r="D248" i="10"/>
  <c r="E248" i="10"/>
  <c r="F248" i="10"/>
  <c r="G248" i="10"/>
  <c r="H248" i="10"/>
  <c r="I248" i="10"/>
  <c r="J248" i="10"/>
  <c r="L248" i="10"/>
  <c r="A249" i="10"/>
  <c r="B249" i="10"/>
  <c r="D249" i="10"/>
  <c r="E249" i="10"/>
  <c r="F249" i="10"/>
  <c r="G249" i="10"/>
  <c r="H249" i="10"/>
  <c r="I249" i="10"/>
  <c r="J249" i="10"/>
  <c r="L249" i="10"/>
  <c r="A250" i="10"/>
  <c r="B250" i="10"/>
  <c r="D250" i="10"/>
  <c r="E250" i="10"/>
  <c r="F250" i="10"/>
  <c r="G250" i="10"/>
  <c r="H250" i="10"/>
  <c r="I250" i="10"/>
  <c r="J250" i="10"/>
  <c r="L250" i="10"/>
  <c r="A251" i="10"/>
  <c r="B251" i="10"/>
  <c r="D251" i="10"/>
  <c r="E251" i="10"/>
  <c r="F251" i="10"/>
  <c r="G251" i="10"/>
  <c r="H251" i="10"/>
  <c r="I251" i="10"/>
  <c r="J251" i="10"/>
  <c r="L251" i="10"/>
  <c r="A252" i="10"/>
  <c r="B252" i="10"/>
  <c r="D252" i="10"/>
  <c r="E252" i="10"/>
  <c r="F252" i="10"/>
  <c r="G252" i="10"/>
  <c r="H252" i="10"/>
  <c r="I252" i="10"/>
  <c r="J252" i="10"/>
  <c r="L252" i="10"/>
  <c r="A253" i="10"/>
  <c r="B253" i="10"/>
  <c r="D253" i="10"/>
  <c r="E253" i="10"/>
  <c r="F253" i="10"/>
  <c r="G253" i="10"/>
  <c r="H253" i="10"/>
  <c r="I253" i="10"/>
  <c r="J253" i="10"/>
  <c r="L253" i="10"/>
  <c r="A254" i="10"/>
  <c r="B254" i="10"/>
  <c r="D254" i="10"/>
  <c r="E254" i="10"/>
  <c r="F254" i="10"/>
  <c r="G254" i="10"/>
  <c r="H254" i="10"/>
  <c r="I254" i="10"/>
  <c r="J254" i="10"/>
  <c r="L254" i="10"/>
  <c r="A255" i="10"/>
  <c r="B255" i="10"/>
  <c r="D255" i="10"/>
  <c r="E255" i="10"/>
  <c r="F255" i="10"/>
  <c r="G255" i="10"/>
  <c r="H255" i="10"/>
  <c r="I255" i="10"/>
  <c r="J255" i="10"/>
  <c r="L255" i="10"/>
  <c r="A256" i="10"/>
  <c r="B256" i="10"/>
  <c r="D256" i="10"/>
  <c r="E256" i="10"/>
  <c r="F256" i="10"/>
  <c r="G256" i="10"/>
  <c r="H256" i="10"/>
  <c r="I256" i="10"/>
  <c r="J256" i="10"/>
  <c r="L256" i="10"/>
  <c r="A257" i="10"/>
  <c r="B257" i="10"/>
  <c r="D257" i="10"/>
  <c r="E257" i="10"/>
  <c r="F257" i="10"/>
  <c r="G257" i="10"/>
  <c r="H257" i="10"/>
  <c r="I257" i="10"/>
  <c r="J257" i="10"/>
  <c r="L257" i="10"/>
  <c r="A258" i="10"/>
  <c r="B258" i="10"/>
  <c r="D258" i="10"/>
  <c r="E258" i="10"/>
  <c r="F258" i="10"/>
  <c r="G258" i="10"/>
  <c r="H258" i="10"/>
  <c r="I258" i="10"/>
  <c r="J258" i="10"/>
  <c r="L258" i="10"/>
  <c r="A259" i="10"/>
  <c r="B259" i="10"/>
  <c r="D259" i="10"/>
  <c r="E259" i="10"/>
  <c r="F259" i="10"/>
  <c r="G259" i="10"/>
  <c r="H259" i="10"/>
  <c r="I259" i="10"/>
  <c r="J259" i="10"/>
  <c r="L259" i="10"/>
  <c r="A260" i="10"/>
  <c r="B260" i="10"/>
  <c r="D260" i="10"/>
  <c r="E260" i="10"/>
  <c r="F260" i="10"/>
  <c r="G260" i="10"/>
  <c r="H260" i="10"/>
  <c r="I260" i="10"/>
  <c r="J260" i="10"/>
  <c r="L260" i="10"/>
  <c r="A261" i="10"/>
  <c r="B261" i="10"/>
  <c r="D261" i="10"/>
  <c r="E261" i="10"/>
  <c r="F261" i="10"/>
  <c r="G261" i="10"/>
  <c r="H261" i="10"/>
  <c r="I261" i="10"/>
  <c r="J261" i="10"/>
  <c r="L261" i="10"/>
  <c r="A262" i="10"/>
  <c r="B262" i="10"/>
  <c r="D262" i="10"/>
  <c r="E262" i="10"/>
  <c r="F262" i="10"/>
  <c r="G262" i="10"/>
  <c r="H262" i="10"/>
  <c r="I262" i="10"/>
  <c r="J262" i="10"/>
  <c r="L262" i="10"/>
  <c r="A263" i="10"/>
  <c r="B263" i="10"/>
  <c r="D263" i="10"/>
  <c r="E263" i="10"/>
  <c r="F263" i="10"/>
  <c r="G263" i="10"/>
  <c r="H263" i="10"/>
  <c r="I263" i="10"/>
  <c r="J263" i="10"/>
  <c r="L263" i="10"/>
  <c r="A264" i="10"/>
  <c r="B264" i="10"/>
  <c r="D264" i="10"/>
  <c r="E264" i="10"/>
  <c r="F264" i="10"/>
  <c r="G264" i="10"/>
  <c r="H264" i="10"/>
  <c r="I264" i="10"/>
  <c r="J264" i="10"/>
  <c r="L264" i="10"/>
  <c r="A265" i="10"/>
  <c r="B265" i="10"/>
  <c r="D265" i="10"/>
  <c r="E265" i="10"/>
  <c r="F265" i="10"/>
  <c r="G265" i="10"/>
  <c r="H265" i="10"/>
  <c r="I265" i="10"/>
  <c r="J265" i="10"/>
  <c r="L265" i="10"/>
  <c r="A266" i="10"/>
  <c r="B266" i="10"/>
  <c r="D266" i="10"/>
  <c r="E266" i="10"/>
  <c r="F266" i="10"/>
  <c r="G266" i="10"/>
  <c r="H266" i="10"/>
  <c r="I266" i="10"/>
  <c r="J266" i="10"/>
  <c r="L266" i="10"/>
  <c r="A267" i="10"/>
  <c r="B267" i="10"/>
  <c r="D267" i="10"/>
  <c r="E267" i="10"/>
  <c r="F267" i="10"/>
  <c r="G267" i="10"/>
  <c r="H267" i="10"/>
  <c r="I267" i="10"/>
  <c r="J267" i="10"/>
  <c r="L267" i="10"/>
  <c r="A268" i="10"/>
  <c r="B268" i="10"/>
  <c r="D268" i="10"/>
  <c r="E268" i="10"/>
  <c r="F268" i="10"/>
  <c r="G268" i="10"/>
  <c r="H268" i="10"/>
  <c r="I268" i="10"/>
  <c r="J268" i="10"/>
  <c r="L268" i="10"/>
  <c r="A269" i="10"/>
  <c r="B269" i="10"/>
  <c r="D269" i="10"/>
  <c r="E269" i="10"/>
  <c r="F269" i="10"/>
  <c r="G269" i="10"/>
  <c r="H269" i="10"/>
  <c r="I269" i="10"/>
  <c r="J269" i="10"/>
  <c r="L269" i="10"/>
  <c r="A270" i="10"/>
  <c r="B270" i="10"/>
  <c r="D270" i="10"/>
  <c r="E270" i="10"/>
  <c r="F270" i="10"/>
  <c r="G270" i="10"/>
  <c r="H270" i="10"/>
  <c r="I270" i="10"/>
  <c r="J270" i="10"/>
  <c r="L270" i="10"/>
  <c r="A271" i="10"/>
  <c r="B271" i="10"/>
  <c r="D271" i="10"/>
  <c r="E271" i="10"/>
  <c r="F271" i="10"/>
  <c r="G271" i="10"/>
  <c r="H271" i="10"/>
  <c r="I271" i="10"/>
  <c r="J271" i="10"/>
  <c r="L271" i="10"/>
  <c r="A272" i="10"/>
  <c r="B272" i="10"/>
  <c r="D272" i="10"/>
  <c r="E272" i="10"/>
  <c r="F272" i="10"/>
  <c r="G272" i="10"/>
  <c r="H272" i="10"/>
  <c r="I272" i="10"/>
  <c r="J272" i="10"/>
  <c r="L272" i="10"/>
  <c r="A273" i="10"/>
  <c r="B273" i="10"/>
  <c r="D273" i="10"/>
  <c r="E273" i="10"/>
  <c r="F273" i="10"/>
  <c r="G273" i="10"/>
  <c r="H273" i="10"/>
  <c r="I273" i="10"/>
  <c r="J273" i="10"/>
  <c r="L273" i="10"/>
  <c r="A274" i="10"/>
  <c r="B274" i="10"/>
  <c r="D274" i="10"/>
  <c r="E274" i="10"/>
  <c r="F274" i="10"/>
  <c r="G274" i="10"/>
  <c r="H274" i="10"/>
  <c r="I274" i="10"/>
  <c r="J274" i="10"/>
  <c r="L274" i="10"/>
  <c r="A275" i="10"/>
  <c r="B275" i="10"/>
  <c r="D275" i="10"/>
  <c r="E275" i="10"/>
  <c r="F275" i="10"/>
  <c r="G275" i="10"/>
  <c r="H275" i="10"/>
  <c r="I275" i="10"/>
  <c r="J275" i="10"/>
  <c r="L275" i="10"/>
  <c r="A276" i="10"/>
  <c r="B276" i="10"/>
  <c r="D276" i="10"/>
  <c r="E276" i="10"/>
  <c r="F276" i="10"/>
  <c r="G276" i="10"/>
  <c r="H276" i="10"/>
  <c r="I276" i="10"/>
  <c r="J276" i="10"/>
  <c r="L276" i="10"/>
  <c r="A277" i="10"/>
  <c r="B277" i="10"/>
  <c r="D277" i="10"/>
  <c r="E277" i="10"/>
  <c r="F277" i="10"/>
  <c r="G277" i="10"/>
  <c r="H277" i="10"/>
  <c r="I277" i="10"/>
  <c r="J277" i="10"/>
  <c r="L277" i="10"/>
  <c r="A278" i="10"/>
  <c r="B278" i="10"/>
  <c r="D278" i="10"/>
  <c r="E278" i="10"/>
  <c r="F278" i="10"/>
  <c r="G278" i="10"/>
  <c r="H278" i="10"/>
  <c r="I278" i="10"/>
  <c r="J278" i="10"/>
  <c r="L278" i="10"/>
  <c r="A279" i="10"/>
  <c r="B279" i="10"/>
  <c r="D279" i="10"/>
  <c r="E279" i="10"/>
  <c r="F279" i="10"/>
  <c r="G279" i="10"/>
  <c r="H279" i="10"/>
  <c r="I279" i="10"/>
  <c r="J279" i="10"/>
  <c r="L279" i="10"/>
  <c r="A280" i="10"/>
  <c r="B280" i="10"/>
  <c r="D280" i="10"/>
  <c r="E280" i="10"/>
  <c r="F280" i="10"/>
  <c r="G280" i="10"/>
  <c r="H280" i="10"/>
  <c r="I280" i="10"/>
  <c r="J280" i="10"/>
  <c r="L280" i="10"/>
  <c r="A281" i="10"/>
  <c r="B281" i="10"/>
  <c r="D281" i="10"/>
  <c r="E281" i="10"/>
  <c r="F281" i="10"/>
  <c r="G281" i="10"/>
  <c r="H281" i="10"/>
  <c r="I281" i="10"/>
  <c r="J281" i="10"/>
  <c r="L281" i="10"/>
  <c r="A282" i="10"/>
  <c r="B282" i="10"/>
  <c r="D282" i="10"/>
  <c r="E282" i="10"/>
  <c r="F282" i="10"/>
  <c r="G282" i="10"/>
  <c r="H282" i="10"/>
  <c r="I282" i="10"/>
  <c r="J282" i="10"/>
  <c r="L282" i="10"/>
  <c r="A283" i="10"/>
  <c r="B283" i="10"/>
  <c r="D283" i="10"/>
  <c r="E283" i="10"/>
  <c r="F283" i="10"/>
  <c r="G283" i="10"/>
  <c r="H283" i="10"/>
  <c r="I283" i="10"/>
  <c r="J283" i="10"/>
  <c r="L283" i="10"/>
  <c r="A284" i="10"/>
  <c r="B284" i="10"/>
  <c r="D284" i="10"/>
  <c r="E284" i="10"/>
  <c r="F284" i="10"/>
  <c r="G284" i="10"/>
  <c r="H284" i="10"/>
  <c r="I284" i="10"/>
  <c r="J284" i="10"/>
  <c r="L284" i="10"/>
  <c r="A285" i="10"/>
  <c r="B285" i="10"/>
  <c r="D285" i="10"/>
  <c r="E285" i="10"/>
  <c r="F285" i="10"/>
  <c r="G285" i="10"/>
  <c r="H285" i="10"/>
  <c r="I285" i="10"/>
  <c r="J285" i="10"/>
  <c r="L285" i="10"/>
  <c r="A286" i="10"/>
  <c r="B286" i="10"/>
  <c r="D286" i="10"/>
  <c r="E286" i="10"/>
  <c r="F286" i="10"/>
  <c r="G286" i="10"/>
  <c r="H286" i="10"/>
  <c r="I286" i="10"/>
  <c r="J286" i="10"/>
  <c r="L286" i="10"/>
  <c r="A287" i="10"/>
  <c r="B287" i="10"/>
  <c r="D287" i="10"/>
  <c r="E287" i="10"/>
  <c r="F287" i="10"/>
  <c r="G287" i="10"/>
  <c r="H287" i="10"/>
  <c r="I287" i="10"/>
  <c r="J287" i="10"/>
  <c r="L287" i="10"/>
  <c r="A288" i="10"/>
  <c r="B288" i="10"/>
  <c r="D288" i="10"/>
  <c r="E288" i="10"/>
  <c r="F288" i="10"/>
  <c r="G288" i="10"/>
  <c r="H288" i="10"/>
  <c r="I288" i="10"/>
  <c r="J288" i="10"/>
  <c r="L288" i="10"/>
  <c r="A289" i="10"/>
  <c r="B289" i="10"/>
  <c r="D289" i="10"/>
  <c r="E289" i="10"/>
  <c r="F289" i="10"/>
  <c r="G289" i="10"/>
  <c r="H289" i="10"/>
  <c r="I289" i="10"/>
  <c r="J289" i="10"/>
  <c r="L289" i="10"/>
  <c r="A290" i="10"/>
  <c r="B290" i="10"/>
  <c r="D290" i="10"/>
  <c r="E290" i="10"/>
  <c r="F290" i="10"/>
  <c r="G290" i="10"/>
  <c r="H290" i="10"/>
  <c r="I290" i="10"/>
  <c r="J290" i="10"/>
  <c r="L290" i="10"/>
  <c r="A291" i="10"/>
  <c r="B291" i="10"/>
  <c r="D291" i="10"/>
  <c r="E291" i="10"/>
  <c r="F291" i="10"/>
  <c r="G291" i="10"/>
  <c r="H291" i="10"/>
  <c r="I291" i="10"/>
  <c r="J291" i="10"/>
  <c r="L291" i="10"/>
  <c r="A292" i="10"/>
  <c r="B292" i="10"/>
  <c r="D292" i="10"/>
  <c r="E292" i="10"/>
  <c r="F292" i="10"/>
  <c r="G292" i="10"/>
  <c r="H292" i="10"/>
  <c r="I292" i="10"/>
  <c r="J292" i="10"/>
  <c r="L292" i="10"/>
  <c r="A293" i="10"/>
  <c r="B293" i="10"/>
  <c r="D293" i="10"/>
  <c r="E293" i="10"/>
  <c r="F293" i="10"/>
  <c r="G293" i="10"/>
  <c r="H293" i="10"/>
  <c r="I293" i="10"/>
  <c r="J293" i="10"/>
  <c r="L293" i="10"/>
  <c r="A294" i="10"/>
  <c r="B294" i="10"/>
  <c r="D294" i="10"/>
  <c r="E294" i="10"/>
  <c r="F294" i="10"/>
  <c r="G294" i="10"/>
  <c r="H294" i="10"/>
  <c r="I294" i="10"/>
  <c r="J294" i="10"/>
  <c r="L294" i="10"/>
  <c r="A295" i="10"/>
  <c r="B295" i="10"/>
  <c r="D295" i="10"/>
  <c r="E295" i="10"/>
  <c r="F295" i="10"/>
  <c r="G295" i="10"/>
  <c r="H295" i="10"/>
  <c r="I295" i="10"/>
  <c r="J295" i="10"/>
  <c r="L295" i="10"/>
  <c r="A296" i="10"/>
  <c r="B296" i="10"/>
  <c r="D296" i="10"/>
  <c r="E296" i="10"/>
  <c r="F296" i="10"/>
  <c r="G296" i="10"/>
  <c r="H296" i="10"/>
  <c r="I296" i="10"/>
  <c r="J296" i="10"/>
  <c r="L296" i="10"/>
  <c r="A297" i="10"/>
  <c r="B297" i="10"/>
  <c r="D297" i="10"/>
  <c r="E297" i="10"/>
  <c r="F297" i="10"/>
  <c r="G297" i="10"/>
  <c r="H297" i="10"/>
  <c r="I297" i="10"/>
  <c r="J297" i="10"/>
  <c r="L297" i="10"/>
  <c r="A298" i="10"/>
  <c r="B298" i="10"/>
  <c r="D298" i="10"/>
  <c r="E298" i="10"/>
  <c r="F298" i="10"/>
  <c r="G298" i="10"/>
  <c r="H298" i="10"/>
  <c r="I298" i="10"/>
  <c r="J298" i="10"/>
  <c r="L298" i="10"/>
  <c r="A299" i="10"/>
  <c r="B299" i="10"/>
  <c r="D299" i="10"/>
  <c r="E299" i="10"/>
  <c r="F299" i="10"/>
  <c r="G299" i="10"/>
  <c r="H299" i="10"/>
  <c r="I299" i="10"/>
  <c r="J299" i="10"/>
  <c r="L299" i="10"/>
  <c r="A300" i="10"/>
  <c r="B300" i="10"/>
  <c r="D300" i="10"/>
  <c r="E300" i="10"/>
  <c r="F300" i="10"/>
  <c r="G300" i="10"/>
  <c r="H300" i="10"/>
  <c r="I300" i="10"/>
  <c r="J300" i="10"/>
  <c r="L300" i="10"/>
  <c r="A301" i="10"/>
  <c r="B301" i="10"/>
  <c r="D301" i="10"/>
  <c r="E301" i="10"/>
  <c r="F301" i="10"/>
  <c r="G301" i="10"/>
  <c r="H301" i="10"/>
  <c r="I301" i="10"/>
  <c r="J301" i="10"/>
  <c r="K301" i="10"/>
  <c r="L301" i="10"/>
  <c r="A302" i="10"/>
  <c r="B302" i="10"/>
  <c r="D302" i="10"/>
  <c r="E302" i="10"/>
  <c r="F302" i="10"/>
  <c r="G302" i="10"/>
  <c r="H302" i="10"/>
  <c r="I302" i="10"/>
  <c r="J302" i="10"/>
  <c r="K302" i="10"/>
  <c r="L302" i="10"/>
  <c r="A303" i="10"/>
  <c r="B303" i="10"/>
  <c r="D303" i="10"/>
  <c r="E303" i="10"/>
  <c r="F303" i="10"/>
  <c r="G303" i="10"/>
  <c r="H303" i="10"/>
  <c r="I303" i="10"/>
  <c r="J303" i="10"/>
  <c r="K303" i="10"/>
  <c r="L303" i="10"/>
  <c r="A304" i="10"/>
  <c r="B304" i="10"/>
  <c r="D304" i="10"/>
  <c r="E304" i="10"/>
  <c r="F304" i="10"/>
  <c r="G304" i="10"/>
  <c r="H304" i="10"/>
  <c r="I304" i="10"/>
  <c r="J304" i="10"/>
  <c r="K304" i="10"/>
  <c r="L304" i="10"/>
  <c r="A305" i="10"/>
  <c r="B305" i="10"/>
  <c r="D305" i="10"/>
  <c r="E305" i="10"/>
  <c r="F305" i="10"/>
  <c r="G305" i="10"/>
  <c r="H305" i="10"/>
  <c r="I305" i="10"/>
  <c r="J305" i="10"/>
  <c r="K305" i="10"/>
  <c r="L305" i="10"/>
  <c r="A306" i="10"/>
  <c r="B306" i="10"/>
  <c r="D306" i="10"/>
  <c r="E306" i="10"/>
  <c r="F306" i="10"/>
  <c r="G306" i="10"/>
  <c r="H306" i="10"/>
  <c r="I306" i="10"/>
  <c r="J306" i="10"/>
  <c r="K306" i="10"/>
  <c r="L306" i="10"/>
  <c r="A307" i="10"/>
  <c r="B307" i="10"/>
  <c r="D307" i="10"/>
  <c r="E307" i="10"/>
  <c r="F307" i="10"/>
  <c r="G307" i="10"/>
  <c r="H307" i="10"/>
  <c r="I307" i="10"/>
  <c r="J307" i="10"/>
  <c r="K307" i="10"/>
  <c r="L307" i="10"/>
  <c r="A308" i="10"/>
  <c r="B308" i="10"/>
  <c r="D308" i="10"/>
  <c r="E308" i="10"/>
  <c r="F308" i="10"/>
  <c r="G308" i="10"/>
  <c r="H308" i="10"/>
  <c r="I308" i="10"/>
  <c r="J308" i="10"/>
  <c r="K308" i="10"/>
  <c r="L308" i="10"/>
  <c r="A309" i="10"/>
  <c r="B309" i="10"/>
  <c r="D309" i="10"/>
  <c r="E309" i="10"/>
  <c r="F309" i="10"/>
  <c r="G309" i="10"/>
  <c r="H309" i="10"/>
  <c r="I309" i="10"/>
  <c r="J309" i="10"/>
  <c r="K309" i="10"/>
  <c r="L309" i="10"/>
  <c r="A310" i="10"/>
  <c r="B310" i="10"/>
  <c r="D310" i="10"/>
  <c r="E310" i="10"/>
  <c r="F310" i="10"/>
  <c r="G310" i="10"/>
  <c r="H310" i="10"/>
  <c r="I310" i="10"/>
  <c r="J310" i="10"/>
  <c r="K310" i="10"/>
  <c r="L310" i="10"/>
  <c r="A311" i="10"/>
  <c r="B311" i="10"/>
  <c r="D311" i="10"/>
  <c r="E311" i="10"/>
  <c r="F311" i="10"/>
  <c r="G311" i="10"/>
  <c r="H311" i="10"/>
  <c r="I311" i="10"/>
  <c r="J311" i="10"/>
  <c r="K311" i="10"/>
  <c r="L311" i="10"/>
  <c r="A312" i="10"/>
  <c r="B312" i="10"/>
  <c r="D312" i="10"/>
  <c r="E312" i="10"/>
  <c r="F312" i="10"/>
  <c r="G312" i="10"/>
  <c r="H312" i="10"/>
  <c r="I312" i="10"/>
  <c r="J312" i="10"/>
  <c r="K312" i="10"/>
  <c r="L312" i="10"/>
  <c r="A313" i="10"/>
  <c r="B313" i="10"/>
  <c r="D313" i="10"/>
  <c r="E313" i="10"/>
  <c r="F313" i="10"/>
  <c r="G313" i="10"/>
  <c r="H313" i="10"/>
  <c r="I313" i="10"/>
  <c r="J313" i="10"/>
  <c r="K313" i="10"/>
  <c r="L313" i="10"/>
  <c r="A314" i="10"/>
  <c r="B314" i="10"/>
  <c r="D314" i="10"/>
  <c r="E314" i="10"/>
  <c r="F314" i="10"/>
  <c r="G314" i="10"/>
  <c r="H314" i="10"/>
  <c r="I314" i="10"/>
  <c r="J314" i="10"/>
  <c r="K314" i="10"/>
  <c r="L314" i="10"/>
  <c r="A315" i="10"/>
  <c r="B315" i="10"/>
  <c r="D315" i="10"/>
  <c r="E315" i="10"/>
  <c r="F315" i="10"/>
  <c r="G315" i="10"/>
  <c r="H315" i="10"/>
  <c r="I315" i="10"/>
  <c r="J315" i="10"/>
  <c r="K315" i="10"/>
  <c r="L315" i="10"/>
  <c r="A316" i="10"/>
  <c r="B316" i="10"/>
  <c r="D316" i="10"/>
  <c r="E316" i="10"/>
  <c r="F316" i="10"/>
  <c r="G316" i="10"/>
  <c r="H316" i="10"/>
  <c r="I316" i="10"/>
  <c r="J316" i="10"/>
  <c r="K316" i="10"/>
  <c r="L316" i="10"/>
  <c r="A317" i="10"/>
  <c r="B317" i="10"/>
  <c r="D317" i="10"/>
  <c r="E317" i="10"/>
  <c r="F317" i="10"/>
  <c r="G317" i="10"/>
  <c r="H317" i="10"/>
  <c r="I317" i="10"/>
  <c r="J317" i="10"/>
  <c r="K317" i="10"/>
  <c r="L317" i="10"/>
  <c r="A318" i="10"/>
  <c r="B318" i="10"/>
  <c r="D318" i="10"/>
  <c r="E318" i="10"/>
  <c r="F318" i="10"/>
  <c r="G318" i="10"/>
  <c r="H318" i="10"/>
  <c r="I318" i="10"/>
  <c r="J318" i="10"/>
  <c r="K318" i="10"/>
  <c r="L318" i="10"/>
  <c r="A319" i="10"/>
  <c r="B319" i="10"/>
  <c r="D319" i="10"/>
  <c r="E319" i="10"/>
  <c r="F319" i="10"/>
  <c r="G319" i="10"/>
  <c r="H319" i="10"/>
  <c r="I319" i="10"/>
  <c r="J319" i="10"/>
  <c r="K319" i="10"/>
  <c r="L319" i="10"/>
  <c r="A320" i="10"/>
  <c r="B320" i="10"/>
  <c r="D320" i="10"/>
  <c r="E320" i="10"/>
  <c r="F320" i="10"/>
  <c r="G320" i="10"/>
  <c r="H320" i="10"/>
  <c r="I320" i="10"/>
  <c r="J320" i="10"/>
  <c r="K320" i="10"/>
  <c r="L320" i="10"/>
  <c r="A321" i="10"/>
  <c r="B321" i="10"/>
  <c r="D321" i="10"/>
  <c r="E321" i="10"/>
  <c r="F321" i="10"/>
  <c r="G321" i="10"/>
  <c r="H321" i="10"/>
  <c r="I321" i="10"/>
  <c r="J321" i="10"/>
  <c r="K321" i="10"/>
  <c r="L321" i="10"/>
  <c r="A322" i="10"/>
  <c r="B322" i="10"/>
  <c r="D322" i="10"/>
  <c r="E322" i="10"/>
  <c r="F322" i="10"/>
  <c r="G322" i="10"/>
  <c r="H322" i="10"/>
  <c r="I322" i="10"/>
  <c r="J322" i="10"/>
  <c r="K322" i="10"/>
  <c r="L322" i="10"/>
  <c r="A323" i="10"/>
  <c r="B323" i="10"/>
  <c r="D323" i="10"/>
  <c r="E323" i="10"/>
  <c r="F323" i="10"/>
  <c r="G323" i="10"/>
  <c r="H323" i="10"/>
  <c r="I323" i="10"/>
  <c r="J323" i="10"/>
  <c r="K323" i="10"/>
  <c r="L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E21" i="12"/>
  <c r="J13" i="8"/>
  <c r="J12" i="8"/>
  <c r="J11" i="8"/>
  <c r="AF248" i="5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D324" i="10"/>
  <c r="E324" i="10"/>
  <c r="F324" i="10"/>
  <c r="H324" i="10"/>
  <c r="I324" i="10"/>
  <c r="J324" i="10"/>
  <c r="K324" i="10"/>
  <c r="L324" i="10"/>
  <c r="D325" i="10"/>
  <c r="E325" i="10"/>
  <c r="F325" i="10"/>
  <c r="H325" i="10"/>
  <c r="I325" i="10"/>
  <c r="J325" i="10"/>
  <c r="K325" i="10"/>
  <c r="L325" i="10"/>
  <c r="D326" i="10"/>
  <c r="E326" i="10"/>
  <c r="F326" i="10"/>
  <c r="H326" i="10"/>
  <c r="I326" i="10"/>
  <c r="J326" i="10"/>
  <c r="K326" i="10"/>
  <c r="L326" i="10"/>
  <c r="D327" i="10"/>
  <c r="E327" i="10"/>
  <c r="F327" i="10"/>
  <c r="H327" i="10"/>
  <c r="I327" i="10"/>
  <c r="J327" i="10"/>
  <c r="K327" i="10"/>
  <c r="L327" i="10"/>
  <c r="D328" i="10"/>
  <c r="E328" i="10"/>
  <c r="F328" i="10"/>
  <c r="H328" i="10"/>
  <c r="I328" i="10"/>
  <c r="J328" i="10"/>
  <c r="K328" i="10"/>
  <c r="L328" i="10"/>
  <c r="D329" i="10"/>
  <c r="E329" i="10"/>
  <c r="F329" i="10"/>
  <c r="H329" i="10"/>
  <c r="I329" i="10"/>
  <c r="J329" i="10"/>
  <c r="K329" i="10"/>
  <c r="L329" i="10"/>
  <c r="D330" i="10"/>
  <c r="E330" i="10"/>
  <c r="F330" i="10"/>
  <c r="H330" i="10"/>
  <c r="I330" i="10"/>
  <c r="J330" i="10"/>
  <c r="K330" i="10"/>
  <c r="L330" i="10"/>
  <c r="D331" i="10"/>
  <c r="E331" i="10"/>
  <c r="F331" i="10"/>
  <c r="H331" i="10"/>
  <c r="I331" i="10"/>
  <c r="J331" i="10"/>
  <c r="K331" i="10"/>
  <c r="L331" i="10"/>
  <c r="D332" i="10"/>
  <c r="E332" i="10"/>
  <c r="F332" i="10"/>
  <c r="H332" i="10"/>
  <c r="I332" i="10"/>
  <c r="J332" i="10"/>
  <c r="K332" i="10"/>
  <c r="L332" i="10"/>
  <c r="D333" i="10"/>
  <c r="E333" i="10"/>
  <c r="F333" i="10"/>
  <c r="H333" i="10"/>
  <c r="I333" i="10"/>
  <c r="J333" i="10"/>
  <c r="K333" i="10"/>
  <c r="L333" i="10"/>
  <c r="D334" i="10"/>
  <c r="E334" i="10"/>
  <c r="F334" i="10"/>
  <c r="H334" i="10"/>
  <c r="I334" i="10"/>
  <c r="J334" i="10"/>
  <c r="K334" i="10"/>
  <c r="L334" i="10"/>
  <c r="D335" i="10"/>
  <c r="E335" i="10"/>
  <c r="F335" i="10"/>
  <c r="H335" i="10"/>
  <c r="I335" i="10"/>
  <c r="J335" i="10"/>
  <c r="K335" i="10"/>
  <c r="L335" i="10"/>
  <c r="D336" i="10"/>
  <c r="E336" i="10"/>
  <c r="F336" i="10"/>
  <c r="H336" i="10"/>
  <c r="I336" i="10"/>
  <c r="J336" i="10"/>
  <c r="K336" i="10"/>
  <c r="L336" i="10"/>
  <c r="D337" i="10"/>
  <c r="E337" i="10"/>
  <c r="F337" i="10"/>
  <c r="H337" i="10"/>
  <c r="I337" i="10"/>
  <c r="J337" i="10"/>
  <c r="K337" i="10"/>
  <c r="L337" i="10"/>
  <c r="D338" i="10"/>
  <c r="E338" i="10"/>
  <c r="F338" i="10"/>
  <c r="H338" i="10"/>
  <c r="I338" i="10"/>
  <c r="J338" i="10"/>
  <c r="K338" i="10"/>
  <c r="L338" i="10"/>
  <c r="D339" i="10"/>
  <c r="E339" i="10"/>
  <c r="F339" i="10"/>
  <c r="H339" i="10"/>
  <c r="I339" i="10"/>
  <c r="J339" i="10"/>
  <c r="K339" i="10"/>
  <c r="L339" i="10"/>
  <c r="D340" i="10"/>
  <c r="E340" i="10"/>
  <c r="F340" i="10"/>
  <c r="H340" i="10"/>
  <c r="I340" i="10"/>
  <c r="J340" i="10"/>
  <c r="K340" i="10"/>
  <c r="L340" i="10"/>
  <c r="D341" i="10"/>
  <c r="E341" i="10"/>
  <c r="F341" i="10"/>
  <c r="H341" i="10"/>
  <c r="I341" i="10"/>
  <c r="J341" i="10"/>
  <c r="K341" i="10"/>
  <c r="L341" i="10"/>
  <c r="D342" i="10"/>
  <c r="E342" i="10"/>
  <c r="F342" i="10"/>
  <c r="H342" i="10"/>
  <c r="I342" i="10"/>
  <c r="J342" i="10"/>
  <c r="K342" i="10"/>
  <c r="L342" i="10"/>
  <c r="D343" i="10"/>
  <c r="E343" i="10"/>
  <c r="F343" i="10"/>
  <c r="H343" i="10"/>
  <c r="I343" i="10"/>
  <c r="J343" i="10"/>
  <c r="K343" i="10"/>
  <c r="L343" i="10"/>
  <c r="D344" i="10"/>
  <c r="E344" i="10"/>
  <c r="F344" i="10"/>
  <c r="H344" i="10"/>
  <c r="I344" i="10"/>
  <c r="J344" i="10"/>
  <c r="K344" i="10"/>
  <c r="L344" i="10"/>
  <c r="D345" i="10"/>
  <c r="E345" i="10"/>
  <c r="F345" i="10"/>
  <c r="H345" i="10"/>
  <c r="I345" i="10"/>
  <c r="J345" i="10"/>
  <c r="K345" i="10"/>
  <c r="L345" i="10"/>
  <c r="D346" i="10"/>
  <c r="E346" i="10"/>
  <c r="F346" i="10"/>
  <c r="H346" i="10"/>
  <c r="I346" i="10"/>
  <c r="J346" i="10"/>
  <c r="K346" i="10"/>
  <c r="L346" i="10"/>
  <c r="D347" i="10"/>
  <c r="E347" i="10"/>
  <c r="F347" i="10"/>
  <c r="H347" i="10"/>
  <c r="I347" i="10"/>
  <c r="J347" i="10"/>
  <c r="K347" i="10"/>
  <c r="L347" i="10"/>
  <c r="D348" i="10"/>
  <c r="E348" i="10"/>
  <c r="F348" i="10"/>
  <c r="H348" i="10"/>
  <c r="I348" i="10"/>
  <c r="J348" i="10"/>
  <c r="K348" i="10"/>
  <c r="L348" i="10"/>
  <c r="D349" i="10"/>
  <c r="E349" i="10"/>
  <c r="F349" i="10"/>
  <c r="H349" i="10"/>
  <c r="I349" i="10"/>
  <c r="J349" i="10"/>
  <c r="K349" i="10"/>
  <c r="L349" i="10"/>
  <c r="D350" i="10"/>
  <c r="E350" i="10"/>
  <c r="F350" i="10"/>
  <c r="H350" i="10"/>
  <c r="I350" i="10"/>
  <c r="J350" i="10"/>
  <c r="K350" i="10"/>
  <c r="L350" i="10"/>
  <c r="D351" i="10"/>
  <c r="E351" i="10"/>
  <c r="F351" i="10"/>
  <c r="H351" i="10"/>
  <c r="I351" i="10"/>
  <c r="J351" i="10"/>
  <c r="K351" i="10"/>
  <c r="L351" i="10"/>
  <c r="D352" i="10"/>
  <c r="E352" i="10"/>
  <c r="F352" i="10"/>
  <c r="H352" i="10"/>
  <c r="I352" i="10"/>
  <c r="J352" i="10"/>
  <c r="K352" i="10"/>
  <c r="L352" i="10"/>
  <c r="D353" i="10"/>
  <c r="E353" i="10"/>
  <c r="F353" i="10"/>
  <c r="H353" i="10"/>
  <c r="I353" i="10"/>
  <c r="J353" i="10"/>
  <c r="K353" i="10"/>
  <c r="L353" i="10"/>
  <c r="D354" i="10"/>
  <c r="E354" i="10"/>
  <c r="F354" i="10"/>
  <c r="H354" i="10"/>
  <c r="I354" i="10"/>
  <c r="J354" i="10"/>
  <c r="K354" i="10"/>
  <c r="L354" i="10"/>
  <c r="D355" i="10"/>
  <c r="E355" i="10"/>
  <c r="F355" i="10"/>
  <c r="H355" i="10"/>
  <c r="I355" i="10"/>
  <c r="J355" i="10"/>
  <c r="K355" i="10"/>
  <c r="L355" i="10"/>
  <c r="D356" i="10"/>
  <c r="E356" i="10"/>
  <c r="F356" i="10"/>
  <c r="H356" i="10"/>
  <c r="I356" i="10"/>
  <c r="J356" i="10"/>
  <c r="K356" i="10"/>
  <c r="L356" i="10"/>
  <c r="D357" i="10"/>
  <c r="E357" i="10"/>
  <c r="F357" i="10"/>
  <c r="H357" i="10"/>
  <c r="I357" i="10"/>
  <c r="J357" i="10"/>
  <c r="K357" i="10"/>
  <c r="L357" i="10"/>
  <c r="D358" i="10"/>
  <c r="E358" i="10"/>
  <c r="F358" i="10"/>
  <c r="H358" i="10"/>
  <c r="I358" i="10"/>
  <c r="J358" i="10"/>
  <c r="K358" i="10"/>
  <c r="L358" i="10"/>
  <c r="D359" i="10"/>
  <c r="E359" i="10"/>
  <c r="F359" i="10"/>
  <c r="H359" i="10"/>
  <c r="I359" i="10"/>
  <c r="J359" i="10"/>
  <c r="K359" i="10"/>
  <c r="L359" i="10"/>
  <c r="D360" i="10"/>
  <c r="E360" i="10"/>
  <c r="F360" i="10"/>
  <c r="H360" i="10"/>
  <c r="I360" i="10"/>
  <c r="J360" i="10"/>
  <c r="K360" i="10"/>
  <c r="L360" i="10"/>
  <c r="D361" i="10"/>
  <c r="E361" i="10"/>
  <c r="F361" i="10"/>
  <c r="H361" i="10"/>
  <c r="I361" i="10"/>
  <c r="J361" i="10"/>
  <c r="K361" i="10"/>
  <c r="L361" i="10"/>
  <c r="D362" i="10"/>
  <c r="E362" i="10"/>
  <c r="F362" i="10"/>
  <c r="H362" i="10"/>
  <c r="I362" i="10"/>
  <c r="J362" i="10"/>
  <c r="K362" i="10"/>
  <c r="L362" i="10"/>
  <c r="D363" i="10"/>
  <c r="E363" i="10"/>
  <c r="F363" i="10"/>
  <c r="H363" i="10"/>
  <c r="I363" i="10"/>
  <c r="J363" i="10"/>
  <c r="K363" i="10"/>
  <c r="L363" i="10"/>
  <c r="D364" i="10"/>
  <c r="E364" i="10"/>
  <c r="F364" i="10"/>
  <c r="H364" i="10"/>
  <c r="I364" i="10"/>
  <c r="J364" i="10"/>
  <c r="K364" i="10"/>
  <c r="L364" i="10"/>
  <c r="D365" i="10"/>
  <c r="E365" i="10"/>
  <c r="F365" i="10"/>
  <c r="H365" i="10"/>
  <c r="I365" i="10"/>
  <c r="J365" i="10"/>
  <c r="K365" i="10"/>
  <c r="L365" i="10"/>
  <c r="D366" i="10"/>
  <c r="E366" i="10"/>
  <c r="F366" i="10"/>
  <c r="H366" i="10"/>
  <c r="I366" i="10"/>
  <c r="J366" i="10"/>
  <c r="K366" i="10"/>
  <c r="L366" i="10"/>
  <c r="D367" i="10"/>
  <c r="E367" i="10"/>
  <c r="F367" i="10"/>
  <c r="H367" i="10"/>
  <c r="I367" i="10"/>
  <c r="J367" i="10"/>
  <c r="K367" i="10"/>
  <c r="L367" i="10"/>
  <c r="D368" i="10"/>
  <c r="E368" i="10"/>
  <c r="F368" i="10"/>
  <c r="H368" i="10"/>
  <c r="I368" i="10"/>
  <c r="J368" i="10"/>
  <c r="K368" i="10"/>
  <c r="L368" i="10"/>
  <c r="D369" i="10"/>
  <c r="E369" i="10"/>
  <c r="F369" i="10"/>
  <c r="H369" i="10"/>
  <c r="I369" i="10"/>
  <c r="J369" i="10"/>
  <c r="K369" i="10"/>
  <c r="L369" i="10"/>
  <c r="D370" i="10"/>
  <c r="E370" i="10"/>
  <c r="F370" i="10"/>
  <c r="H370" i="10"/>
  <c r="I370" i="10"/>
  <c r="J370" i="10"/>
  <c r="K370" i="10"/>
  <c r="L370" i="10"/>
  <c r="D371" i="10"/>
  <c r="E371" i="10"/>
  <c r="F371" i="10"/>
  <c r="H371" i="10"/>
  <c r="I371" i="10"/>
  <c r="J371" i="10"/>
  <c r="K371" i="10"/>
  <c r="L371" i="10"/>
  <c r="D372" i="10"/>
  <c r="E372" i="10"/>
  <c r="F372" i="10"/>
  <c r="H372" i="10"/>
  <c r="I372" i="10"/>
  <c r="J372" i="10"/>
  <c r="K372" i="10"/>
  <c r="L372" i="10"/>
  <c r="D373" i="10"/>
  <c r="E373" i="10"/>
  <c r="F373" i="10"/>
  <c r="H373" i="10"/>
  <c r="I373" i="10"/>
  <c r="J373" i="10"/>
  <c r="K373" i="10"/>
  <c r="L373" i="10"/>
  <c r="D374" i="10"/>
  <c r="E374" i="10"/>
  <c r="F374" i="10"/>
  <c r="H374" i="10"/>
  <c r="I374" i="10"/>
  <c r="J374" i="10"/>
  <c r="K374" i="10"/>
  <c r="L374" i="10"/>
  <c r="D375" i="10"/>
  <c r="E375" i="10"/>
  <c r="F375" i="10"/>
  <c r="H375" i="10"/>
  <c r="I375" i="10"/>
  <c r="J375" i="10"/>
  <c r="K375" i="10"/>
  <c r="L375" i="10"/>
  <c r="D376" i="10"/>
  <c r="E376" i="10"/>
  <c r="F376" i="10"/>
  <c r="H376" i="10"/>
  <c r="I376" i="10"/>
  <c r="J376" i="10"/>
  <c r="K376" i="10"/>
  <c r="L376" i="10"/>
  <c r="D377" i="10"/>
  <c r="E377" i="10"/>
  <c r="F377" i="10"/>
  <c r="H377" i="10"/>
  <c r="I377" i="10"/>
  <c r="J377" i="10"/>
  <c r="K377" i="10"/>
  <c r="L377" i="10"/>
  <c r="D378" i="10"/>
  <c r="E378" i="10"/>
  <c r="F378" i="10"/>
  <c r="H378" i="10"/>
  <c r="I378" i="10"/>
  <c r="J378" i="10"/>
  <c r="K378" i="10"/>
  <c r="L378" i="10"/>
  <c r="D379" i="10"/>
  <c r="E379" i="10"/>
  <c r="F379" i="10"/>
  <c r="H379" i="10"/>
  <c r="I379" i="10"/>
  <c r="J379" i="10"/>
  <c r="K379" i="10"/>
  <c r="L379" i="10"/>
  <c r="D380" i="10"/>
  <c r="E380" i="10"/>
  <c r="F380" i="10"/>
  <c r="H380" i="10"/>
  <c r="I380" i="10"/>
  <c r="J380" i="10"/>
  <c r="K380" i="10"/>
  <c r="L380" i="10"/>
  <c r="D381" i="10"/>
  <c r="E381" i="10"/>
  <c r="F381" i="10"/>
  <c r="H381" i="10"/>
  <c r="I381" i="10"/>
  <c r="J381" i="10"/>
  <c r="K381" i="10"/>
  <c r="L381" i="10"/>
  <c r="D382" i="10"/>
  <c r="E382" i="10"/>
  <c r="F382" i="10"/>
  <c r="H382" i="10"/>
  <c r="I382" i="10"/>
  <c r="J382" i="10"/>
  <c r="K382" i="10"/>
  <c r="L382" i="10"/>
  <c r="D383" i="10"/>
  <c r="E383" i="10"/>
  <c r="F383" i="10"/>
  <c r="H383" i="10"/>
  <c r="I383" i="10"/>
  <c r="J383" i="10"/>
  <c r="K383" i="10"/>
  <c r="L383" i="10"/>
  <c r="D384" i="10"/>
  <c r="E384" i="10"/>
  <c r="F384" i="10"/>
  <c r="H384" i="10"/>
  <c r="I384" i="10"/>
  <c r="J384" i="10"/>
  <c r="K384" i="10"/>
  <c r="L384" i="10"/>
  <c r="D385" i="10"/>
  <c r="E385" i="10"/>
  <c r="F385" i="10"/>
  <c r="H385" i="10"/>
  <c r="I385" i="10"/>
  <c r="J385" i="10"/>
  <c r="K385" i="10"/>
  <c r="L385" i="10"/>
  <c r="D386" i="10"/>
  <c r="E386" i="10"/>
  <c r="F386" i="10"/>
  <c r="H386" i="10"/>
  <c r="I386" i="10"/>
  <c r="J386" i="10"/>
  <c r="K386" i="10"/>
  <c r="L386" i="10"/>
  <c r="D387" i="10"/>
  <c r="E387" i="10"/>
  <c r="F387" i="10"/>
  <c r="H387" i="10"/>
  <c r="I387" i="10"/>
  <c r="J387" i="10"/>
  <c r="K387" i="10"/>
  <c r="L387" i="10"/>
  <c r="D388" i="10"/>
  <c r="E388" i="10"/>
  <c r="F388" i="10"/>
  <c r="H388" i="10"/>
  <c r="I388" i="10"/>
  <c r="J388" i="10"/>
  <c r="K388" i="10"/>
  <c r="L388" i="10"/>
  <c r="D389" i="10"/>
  <c r="E389" i="10"/>
  <c r="F389" i="10"/>
  <c r="H389" i="10"/>
  <c r="I389" i="10"/>
  <c r="J389" i="10"/>
  <c r="K389" i="10"/>
  <c r="L389" i="10"/>
  <c r="D390" i="10"/>
  <c r="E390" i="10"/>
  <c r="F390" i="10"/>
  <c r="H390" i="10"/>
  <c r="I390" i="10"/>
  <c r="J390" i="10"/>
  <c r="K390" i="10"/>
  <c r="L390" i="10"/>
  <c r="D391" i="10"/>
  <c r="E391" i="10"/>
  <c r="F391" i="10"/>
  <c r="H391" i="10"/>
  <c r="I391" i="10"/>
  <c r="J391" i="10"/>
  <c r="K391" i="10"/>
  <c r="L391" i="10"/>
  <c r="D392" i="10"/>
  <c r="E392" i="10"/>
  <c r="F392" i="10"/>
  <c r="H392" i="10"/>
  <c r="I392" i="10"/>
  <c r="J392" i="10"/>
  <c r="K392" i="10"/>
  <c r="L392" i="10"/>
  <c r="D393" i="10"/>
  <c r="E393" i="10"/>
  <c r="F393" i="10"/>
  <c r="H393" i="10"/>
  <c r="I393" i="10"/>
  <c r="J393" i="10"/>
  <c r="K393" i="10"/>
  <c r="L393" i="10"/>
  <c r="D394" i="10"/>
  <c r="E394" i="10"/>
  <c r="F394" i="10"/>
  <c r="H394" i="10"/>
  <c r="I394" i="10"/>
  <c r="J394" i="10"/>
  <c r="K394" i="10"/>
  <c r="L394" i="10"/>
  <c r="D395" i="10"/>
  <c r="E395" i="10"/>
  <c r="F395" i="10"/>
  <c r="H395" i="10"/>
  <c r="I395" i="10"/>
  <c r="J395" i="10"/>
  <c r="K395" i="10"/>
  <c r="L395" i="10"/>
  <c r="D396" i="10"/>
  <c r="E396" i="10"/>
  <c r="F396" i="10"/>
  <c r="H396" i="10"/>
  <c r="I396" i="10"/>
  <c r="J396" i="10"/>
  <c r="K396" i="10"/>
  <c r="L396" i="10"/>
  <c r="D397" i="10"/>
  <c r="E397" i="10"/>
  <c r="F397" i="10"/>
  <c r="H397" i="10"/>
  <c r="I397" i="10"/>
  <c r="J397" i="10"/>
  <c r="K397" i="10"/>
  <c r="L397" i="10"/>
  <c r="D398" i="10"/>
  <c r="E398" i="10"/>
  <c r="F398" i="10"/>
  <c r="H398" i="10"/>
  <c r="I398" i="10"/>
  <c r="J398" i="10"/>
  <c r="K398" i="10"/>
  <c r="L398" i="10"/>
  <c r="D399" i="10"/>
  <c r="E399" i="10"/>
  <c r="F399" i="10"/>
  <c r="H399" i="10"/>
  <c r="I399" i="10"/>
  <c r="J399" i="10"/>
  <c r="K399" i="10"/>
  <c r="L399" i="10"/>
  <c r="D400" i="10"/>
  <c r="E400" i="10"/>
  <c r="F400" i="10"/>
  <c r="H400" i="10"/>
  <c r="I400" i="10"/>
  <c r="J400" i="10"/>
  <c r="K400" i="10"/>
  <c r="L400" i="10"/>
  <c r="D401" i="10"/>
  <c r="E401" i="10"/>
  <c r="F401" i="10"/>
  <c r="H401" i="10"/>
  <c r="I401" i="10"/>
  <c r="J401" i="10"/>
  <c r="K401" i="10"/>
  <c r="L401" i="10"/>
  <c r="D402" i="10"/>
  <c r="E402" i="10"/>
  <c r="F402" i="10"/>
  <c r="H402" i="10"/>
  <c r="I402" i="10"/>
  <c r="J402" i="10"/>
  <c r="K402" i="10"/>
  <c r="L402" i="10"/>
  <c r="D403" i="10"/>
  <c r="E403" i="10"/>
  <c r="F403" i="10"/>
  <c r="H403" i="10"/>
  <c r="I403" i="10"/>
  <c r="J403" i="10"/>
  <c r="K403" i="10"/>
  <c r="L403" i="10"/>
  <c r="D404" i="10"/>
  <c r="E404" i="10"/>
  <c r="F404" i="10"/>
  <c r="H404" i="10"/>
  <c r="I404" i="10"/>
  <c r="J404" i="10"/>
  <c r="K404" i="10"/>
  <c r="L404" i="10"/>
  <c r="D405" i="10"/>
  <c r="E405" i="10"/>
  <c r="F405" i="10"/>
  <c r="H405" i="10"/>
  <c r="I405" i="10"/>
  <c r="J405" i="10"/>
  <c r="K405" i="10"/>
  <c r="L405" i="10"/>
  <c r="D406" i="10"/>
  <c r="E406" i="10"/>
  <c r="F406" i="10"/>
  <c r="H406" i="10"/>
  <c r="I406" i="10"/>
  <c r="J406" i="10"/>
  <c r="K406" i="10"/>
  <c r="L406" i="10"/>
  <c r="D407" i="10"/>
  <c r="E407" i="10"/>
  <c r="F407" i="10"/>
  <c r="H407" i="10"/>
  <c r="I407" i="10"/>
  <c r="J407" i="10"/>
  <c r="K407" i="10"/>
  <c r="L407" i="10"/>
  <c r="D408" i="10"/>
  <c r="E408" i="10"/>
  <c r="F408" i="10"/>
  <c r="H408" i="10"/>
  <c r="I408" i="10"/>
  <c r="J408" i="10"/>
  <c r="K408" i="10"/>
  <c r="L408" i="10"/>
  <c r="D409" i="10"/>
  <c r="E409" i="10"/>
  <c r="F409" i="10"/>
  <c r="H409" i="10"/>
  <c r="I409" i="10"/>
  <c r="J409" i="10"/>
  <c r="K409" i="10"/>
  <c r="L409" i="10"/>
  <c r="D410" i="10"/>
  <c r="E410" i="10"/>
  <c r="F410" i="10"/>
  <c r="H410" i="10"/>
  <c r="I410" i="10"/>
  <c r="J410" i="10"/>
  <c r="K410" i="10"/>
  <c r="L410" i="10"/>
  <c r="D411" i="10"/>
  <c r="E411" i="10"/>
  <c r="F411" i="10"/>
  <c r="H411" i="10"/>
  <c r="I411" i="10"/>
  <c r="J411" i="10"/>
  <c r="K411" i="10"/>
  <c r="L411" i="10"/>
  <c r="D412" i="10"/>
  <c r="E412" i="10"/>
  <c r="F412" i="10"/>
  <c r="H412" i="10"/>
  <c r="I412" i="10"/>
  <c r="J412" i="10"/>
  <c r="K412" i="10"/>
  <c r="L412" i="10"/>
  <c r="D413" i="10"/>
  <c r="E413" i="10"/>
  <c r="F413" i="10"/>
  <c r="H413" i="10"/>
  <c r="I413" i="10"/>
  <c r="J413" i="10"/>
  <c r="K413" i="10"/>
  <c r="L413" i="10"/>
  <c r="D414" i="10"/>
  <c r="E414" i="10"/>
  <c r="F414" i="10"/>
  <c r="H414" i="10"/>
  <c r="I414" i="10"/>
  <c r="J414" i="10"/>
  <c r="K414" i="10"/>
  <c r="L414" i="10"/>
  <c r="D415" i="10"/>
  <c r="E415" i="10"/>
  <c r="F415" i="10"/>
  <c r="H415" i="10"/>
  <c r="I415" i="10"/>
  <c r="J415" i="10"/>
  <c r="K415" i="10"/>
  <c r="L415" i="10"/>
  <c r="D416" i="10"/>
  <c r="E416" i="10"/>
  <c r="F416" i="10"/>
  <c r="H416" i="10"/>
  <c r="I416" i="10"/>
  <c r="J416" i="10"/>
  <c r="K416" i="10"/>
  <c r="L416" i="10"/>
  <c r="D417" i="10"/>
  <c r="E417" i="10"/>
  <c r="F417" i="10"/>
  <c r="H417" i="10"/>
  <c r="I417" i="10"/>
  <c r="J417" i="10"/>
  <c r="K417" i="10"/>
  <c r="L417" i="10"/>
  <c r="D418" i="10"/>
  <c r="E418" i="10"/>
  <c r="F418" i="10"/>
  <c r="H418" i="10"/>
  <c r="I418" i="10"/>
  <c r="J418" i="10"/>
  <c r="K418" i="10"/>
  <c r="L418" i="10"/>
  <c r="D419" i="10"/>
  <c r="E419" i="10"/>
  <c r="F419" i="10"/>
  <c r="H419" i="10"/>
  <c r="I419" i="10"/>
  <c r="J419" i="10"/>
  <c r="K419" i="10"/>
  <c r="L419" i="10"/>
  <c r="D420" i="10"/>
  <c r="E420" i="10"/>
  <c r="F420" i="10"/>
  <c r="H420" i="10"/>
  <c r="I420" i="10"/>
  <c r="J420" i="10"/>
  <c r="K420" i="10"/>
  <c r="L420" i="10"/>
  <c r="D421" i="10"/>
  <c r="E421" i="10"/>
  <c r="F421" i="10"/>
  <c r="H421" i="10"/>
  <c r="I421" i="10"/>
  <c r="J421" i="10"/>
  <c r="K421" i="10"/>
  <c r="L421" i="10"/>
  <c r="D422" i="10"/>
  <c r="E422" i="10"/>
  <c r="F422" i="10"/>
  <c r="H422" i="10"/>
  <c r="I422" i="10"/>
  <c r="J422" i="10"/>
  <c r="K422" i="10"/>
  <c r="L422" i="10"/>
  <c r="D423" i="10"/>
  <c r="E423" i="10"/>
  <c r="F423" i="10"/>
  <c r="H423" i="10"/>
  <c r="I423" i="10"/>
  <c r="J423" i="10"/>
  <c r="K423" i="10"/>
  <c r="L423" i="10"/>
  <c r="D424" i="10"/>
  <c r="E424" i="10"/>
  <c r="F424" i="10"/>
  <c r="H424" i="10"/>
  <c r="I424" i="10"/>
  <c r="J424" i="10"/>
  <c r="K424" i="10"/>
  <c r="L424" i="10"/>
  <c r="D425" i="10"/>
  <c r="E425" i="10"/>
  <c r="F425" i="10"/>
  <c r="H425" i="10"/>
  <c r="I425" i="10"/>
  <c r="J425" i="10"/>
  <c r="K425" i="10"/>
  <c r="L425" i="10"/>
  <c r="D426" i="10"/>
  <c r="E426" i="10"/>
  <c r="F426" i="10"/>
  <c r="H426" i="10"/>
  <c r="I426" i="10"/>
  <c r="J426" i="10"/>
  <c r="K426" i="10"/>
  <c r="L426" i="10"/>
  <c r="D427" i="10"/>
  <c r="E427" i="10"/>
  <c r="F427" i="10"/>
  <c r="H427" i="10"/>
  <c r="I427" i="10"/>
  <c r="J427" i="10"/>
  <c r="K427" i="10"/>
  <c r="L427" i="10"/>
  <c r="D428" i="10"/>
  <c r="E428" i="10"/>
  <c r="F428" i="10"/>
  <c r="H428" i="10"/>
  <c r="I428" i="10"/>
  <c r="J428" i="10"/>
  <c r="K428" i="10"/>
  <c r="L428" i="10"/>
  <c r="D429" i="10"/>
  <c r="E429" i="10"/>
  <c r="F429" i="10"/>
  <c r="H429" i="10"/>
  <c r="I429" i="10"/>
  <c r="J429" i="10"/>
  <c r="K429" i="10"/>
  <c r="L429" i="10"/>
  <c r="D430" i="10"/>
  <c r="E430" i="10"/>
  <c r="F430" i="10"/>
  <c r="H430" i="10"/>
  <c r="I430" i="10"/>
  <c r="J430" i="10"/>
  <c r="K430" i="10"/>
  <c r="L430" i="10"/>
  <c r="D431" i="10"/>
  <c r="E431" i="10"/>
  <c r="F431" i="10"/>
  <c r="H431" i="10"/>
  <c r="I431" i="10"/>
  <c r="J431" i="10"/>
  <c r="K431" i="10"/>
  <c r="L431" i="10"/>
  <c r="D432" i="10"/>
  <c r="E432" i="10"/>
  <c r="F432" i="10"/>
  <c r="H432" i="10"/>
  <c r="I432" i="10"/>
  <c r="J432" i="10"/>
  <c r="K432" i="10"/>
  <c r="L432" i="10"/>
  <c r="D433" i="10"/>
  <c r="E433" i="10"/>
  <c r="F433" i="10"/>
  <c r="H433" i="10"/>
  <c r="I433" i="10"/>
  <c r="J433" i="10"/>
  <c r="K433" i="10"/>
  <c r="L433" i="10"/>
  <c r="D434" i="10"/>
  <c r="E434" i="10"/>
  <c r="F434" i="10"/>
  <c r="H434" i="10"/>
  <c r="I434" i="10"/>
  <c r="J434" i="10"/>
  <c r="K434" i="10"/>
  <c r="L434" i="10"/>
  <c r="D435" i="10"/>
  <c r="E435" i="10"/>
  <c r="F435" i="10"/>
  <c r="H435" i="10"/>
  <c r="I435" i="10"/>
  <c r="J435" i="10"/>
  <c r="K435" i="10"/>
  <c r="L435" i="10"/>
  <c r="D436" i="10"/>
  <c r="E436" i="10"/>
  <c r="F436" i="10"/>
  <c r="H436" i="10"/>
  <c r="I436" i="10"/>
  <c r="J436" i="10"/>
  <c r="K436" i="10"/>
  <c r="L436" i="10"/>
  <c r="D437" i="10"/>
  <c r="E437" i="10"/>
  <c r="F437" i="10"/>
  <c r="H437" i="10"/>
  <c r="I437" i="10"/>
  <c r="J437" i="10"/>
  <c r="K437" i="10"/>
  <c r="L437" i="10"/>
  <c r="D438" i="10"/>
  <c r="E438" i="10"/>
  <c r="F438" i="10"/>
  <c r="H438" i="10"/>
  <c r="I438" i="10"/>
  <c r="J438" i="10"/>
  <c r="K438" i="10"/>
  <c r="L438" i="10"/>
  <c r="D439" i="10"/>
  <c r="E439" i="10"/>
  <c r="F439" i="10"/>
  <c r="H439" i="10"/>
  <c r="I439" i="10"/>
  <c r="J439" i="10"/>
  <c r="K439" i="10"/>
  <c r="L439" i="10"/>
  <c r="D440" i="10"/>
  <c r="E440" i="10"/>
  <c r="F440" i="10"/>
  <c r="H440" i="10"/>
  <c r="I440" i="10"/>
  <c r="J440" i="10"/>
  <c r="K440" i="10"/>
  <c r="L440" i="10"/>
  <c r="D441" i="10"/>
  <c r="E441" i="10"/>
  <c r="F441" i="10"/>
  <c r="H441" i="10"/>
  <c r="I441" i="10"/>
  <c r="J441" i="10"/>
  <c r="K441" i="10"/>
  <c r="L441" i="10"/>
  <c r="D442" i="10"/>
  <c r="E442" i="10"/>
  <c r="F442" i="10"/>
  <c r="H442" i="10"/>
  <c r="I442" i="10"/>
  <c r="J442" i="10"/>
  <c r="K442" i="10"/>
  <c r="L442" i="10"/>
  <c r="D443" i="10"/>
  <c r="E443" i="10"/>
  <c r="F443" i="10"/>
  <c r="H443" i="10"/>
  <c r="I443" i="10"/>
  <c r="J443" i="10"/>
  <c r="K443" i="10"/>
  <c r="L443" i="10"/>
  <c r="D444" i="10"/>
  <c r="E444" i="10"/>
  <c r="F444" i="10"/>
  <c r="H444" i="10"/>
  <c r="I444" i="10"/>
  <c r="J444" i="10"/>
  <c r="K444" i="10"/>
  <c r="L444" i="10"/>
  <c r="D445" i="10"/>
  <c r="E445" i="10"/>
  <c r="F445" i="10"/>
  <c r="H445" i="10"/>
  <c r="I445" i="10"/>
  <c r="J445" i="10"/>
  <c r="K445" i="10"/>
  <c r="L445" i="10"/>
  <c r="D446" i="10"/>
  <c r="E446" i="10"/>
  <c r="F446" i="10"/>
  <c r="H446" i="10"/>
  <c r="I446" i="10"/>
  <c r="J446" i="10"/>
  <c r="K446" i="10"/>
  <c r="L446" i="10"/>
  <c r="D447" i="10"/>
  <c r="E447" i="10"/>
  <c r="F447" i="10"/>
  <c r="H447" i="10"/>
  <c r="I447" i="10"/>
  <c r="J447" i="10"/>
  <c r="K447" i="10"/>
  <c r="L447" i="10"/>
  <c r="D448" i="10"/>
  <c r="E448" i="10"/>
  <c r="F448" i="10"/>
  <c r="H448" i="10"/>
  <c r="I448" i="10"/>
  <c r="J448" i="10"/>
  <c r="K448" i="10"/>
  <c r="L448" i="10"/>
  <c r="D449" i="10"/>
  <c r="E449" i="10"/>
  <c r="F449" i="10"/>
  <c r="H449" i="10"/>
  <c r="I449" i="10"/>
  <c r="J449" i="10"/>
  <c r="K449" i="10"/>
  <c r="L449" i="10"/>
  <c r="D450" i="10"/>
  <c r="E450" i="10"/>
  <c r="F450" i="10"/>
  <c r="H450" i="10"/>
  <c r="I450" i="10"/>
  <c r="J450" i="10"/>
  <c r="K450" i="10"/>
  <c r="L450" i="10"/>
  <c r="D451" i="10"/>
  <c r="E451" i="10"/>
  <c r="F451" i="10"/>
  <c r="H451" i="10"/>
  <c r="I451" i="10"/>
  <c r="J451" i="10"/>
  <c r="K451" i="10"/>
  <c r="L451" i="10"/>
  <c r="D452" i="10"/>
  <c r="E452" i="10"/>
  <c r="F452" i="10"/>
  <c r="H452" i="10"/>
  <c r="I452" i="10"/>
  <c r="J452" i="10"/>
  <c r="K452" i="10"/>
  <c r="L452" i="10"/>
  <c r="D453" i="10"/>
  <c r="E453" i="10"/>
  <c r="F453" i="10"/>
  <c r="H453" i="10"/>
  <c r="I453" i="10"/>
  <c r="J453" i="10"/>
  <c r="K453" i="10"/>
  <c r="L453" i="10"/>
  <c r="D454" i="10"/>
  <c r="E454" i="10"/>
  <c r="F454" i="10"/>
  <c r="H454" i="10"/>
  <c r="I454" i="10"/>
  <c r="J454" i="10"/>
  <c r="K454" i="10"/>
  <c r="L454" i="10"/>
  <c r="D455" i="10"/>
  <c r="E455" i="10"/>
  <c r="F455" i="10"/>
  <c r="H455" i="10"/>
  <c r="I455" i="10"/>
  <c r="J455" i="10"/>
  <c r="K455" i="10"/>
  <c r="L455" i="10"/>
  <c r="D456" i="10"/>
  <c r="E456" i="10"/>
  <c r="F456" i="10"/>
  <c r="H456" i="10"/>
  <c r="I456" i="10"/>
  <c r="J456" i="10"/>
  <c r="K456" i="10"/>
  <c r="L456" i="10"/>
  <c r="D457" i="10"/>
  <c r="E457" i="10"/>
  <c r="F457" i="10"/>
  <c r="H457" i="10"/>
  <c r="I457" i="10"/>
  <c r="J457" i="10"/>
  <c r="K457" i="10"/>
  <c r="L457" i="10"/>
  <c r="D458" i="10"/>
  <c r="E458" i="10"/>
  <c r="F458" i="10"/>
  <c r="H458" i="10"/>
  <c r="I458" i="10"/>
  <c r="J458" i="10"/>
  <c r="K458" i="10"/>
  <c r="L458" i="10"/>
  <c r="D459" i="10"/>
  <c r="E459" i="10"/>
  <c r="F459" i="10"/>
  <c r="H459" i="10"/>
  <c r="I459" i="10"/>
  <c r="J459" i="10"/>
  <c r="K459" i="10"/>
  <c r="L459" i="10"/>
  <c r="D460" i="10"/>
  <c r="E460" i="10"/>
  <c r="F460" i="10"/>
  <c r="H460" i="10"/>
  <c r="I460" i="10"/>
  <c r="J460" i="10"/>
  <c r="K460" i="10"/>
  <c r="L460" i="10"/>
  <c r="D461" i="10"/>
  <c r="E461" i="10"/>
  <c r="F461" i="10"/>
  <c r="H461" i="10"/>
  <c r="I461" i="10"/>
  <c r="J461" i="10"/>
  <c r="K461" i="10"/>
  <c r="L461" i="10"/>
  <c r="D462" i="10"/>
  <c r="E462" i="10"/>
  <c r="F462" i="10"/>
  <c r="H462" i="10"/>
  <c r="I462" i="10"/>
  <c r="J462" i="10"/>
  <c r="K462" i="10"/>
  <c r="L462" i="10"/>
  <c r="D463" i="10"/>
  <c r="E463" i="10"/>
  <c r="F463" i="10"/>
  <c r="H463" i="10"/>
  <c r="I463" i="10"/>
  <c r="J463" i="10"/>
  <c r="K463" i="10"/>
  <c r="L463" i="10"/>
  <c r="D464" i="10"/>
  <c r="E464" i="10"/>
  <c r="F464" i="10"/>
  <c r="H464" i="10"/>
  <c r="I464" i="10"/>
  <c r="J464" i="10"/>
  <c r="K464" i="10"/>
  <c r="L464" i="10"/>
  <c r="D465" i="10"/>
  <c r="E465" i="10"/>
  <c r="F465" i="10"/>
  <c r="H465" i="10"/>
  <c r="I465" i="10"/>
  <c r="J465" i="10"/>
  <c r="K465" i="10"/>
  <c r="L465" i="10"/>
  <c r="D466" i="10"/>
  <c r="E466" i="10"/>
  <c r="F466" i="10"/>
  <c r="H466" i="10"/>
  <c r="I466" i="10"/>
  <c r="J466" i="10"/>
  <c r="K466" i="10"/>
  <c r="L466" i="10"/>
  <c r="D467" i="10"/>
  <c r="E467" i="10"/>
  <c r="F467" i="10"/>
  <c r="H467" i="10"/>
  <c r="I467" i="10"/>
  <c r="J467" i="10"/>
  <c r="K467" i="10"/>
  <c r="L467" i="10"/>
  <c r="D468" i="10"/>
  <c r="E468" i="10"/>
  <c r="F468" i="10"/>
  <c r="H468" i="10"/>
  <c r="I468" i="10"/>
  <c r="J468" i="10"/>
  <c r="K468" i="10"/>
  <c r="L468" i="10"/>
  <c r="D469" i="10"/>
  <c r="E469" i="10"/>
  <c r="F469" i="10"/>
  <c r="H469" i="10"/>
  <c r="I469" i="10"/>
  <c r="J469" i="10"/>
  <c r="K469" i="10"/>
  <c r="L469" i="10"/>
  <c r="D470" i="10"/>
  <c r="E470" i="10"/>
  <c r="F470" i="10"/>
  <c r="H470" i="10"/>
  <c r="I470" i="10"/>
  <c r="J470" i="10"/>
  <c r="K470" i="10"/>
  <c r="L470" i="10"/>
  <c r="D471" i="10"/>
  <c r="E471" i="10"/>
  <c r="F471" i="10"/>
  <c r="H471" i="10"/>
  <c r="I471" i="10"/>
  <c r="J471" i="10"/>
  <c r="K471" i="10"/>
  <c r="L471" i="10"/>
  <c r="D472" i="10"/>
  <c r="E472" i="10"/>
  <c r="F472" i="10"/>
  <c r="H472" i="10"/>
  <c r="I472" i="10"/>
  <c r="J472" i="10"/>
  <c r="K472" i="10"/>
  <c r="L472" i="10"/>
  <c r="D473" i="10"/>
  <c r="E473" i="10"/>
  <c r="F473" i="10"/>
  <c r="H473" i="10"/>
  <c r="I473" i="10"/>
  <c r="J473" i="10"/>
  <c r="K473" i="10"/>
  <c r="L473" i="10"/>
  <c r="D474" i="10"/>
  <c r="E474" i="10"/>
  <c r="F474" i="10"/>
  <c r="H474" i="10"/>
  <c r="I474" i="10"/>
  <c r="J474" i="10"/>
  <c r="K474" i="10"/>
  <c r="L474" i="10"/>
  <c r="D475" i="10"/>
  <c r="E475" i="10"/>
  <c r="F475" i="10"/>
  <c r="H475" i="10"/>
  <c r="I475" i="10"/>
  <c r="J475" i="10"/>
  <c r="K475" i="10"/>
  <c r="L475" i="10"/>
  <c r="D476" i="10"/>
  <c r="E476" i="10"/>
  <c r="F476" i="10"/>
  <c r="H476" i="10"/>
  <c r="I476" i="10"/>
  <c r="J476" i="10"/>
  <c r="K476" i="10"/>
  <c r="L476" i="10"/>
  <c r="D477" i="10"/>
  <c r="E477" i="10"/>
  <c r="F477" i="10"/>
  <c r="H477" i="10"/>
  <c r="I477" i="10"/>
  <c r="J477" i="10"/>
  <c r="K477" i="10"/>
  <c r="L477" i="10"/>
  <c r="D478" i="10"/>
  <c r="E478" i="10"/>
  <c r="F478" i="10"/>
  <c r="H478" i="10"/>
  <c r="I478" i="10"/>
  <c r="J478" i="10"/>
  <c r="K478" i="10"/>
  <c r="L478" i="10"/>
  <c r="D479" i="10"/>
  <c r="E479" i="10"/>
  <c r="F479" i="10"/>
  <c r="H479" i="10"/>
  <c r="I479" i="10"/>
  <c r="J479" i="10"/>
  <c r="K479" i="10"/>
  <c r="L479" i="10"/>
  <c r="D480" i="10"/>
  <c r="E480" i="10"/>
  <c r="F480" i="10"/>
  <c r="H480" i="10"/>
  <c r="I480" i="10"/>
  <c r="J480" i="10"/>
  <c r="K480" i="10"/>
  <c r="L480" i="10"/>
  <c r="D481" i="10"/>
  <c r="E481" i="10"/>
  <c r="F481" i="10"/>
  <c r="H481" i="10"/>
  <c r="I481" i="10"/>
  <c r="J481" i="10"/>
  <c r="K481" i="10"/>
  <c r="L481" i="10"/>
  <c r="D482" i="10"/>
  <c r="E482" i="10"/>
  <c r="F482" i="10"/>
  <c r="H482" i="10"/>
  <c r="I482" i="10"/>
  <c r="J482" i="10"/>
  <c r="K482" i="10"/>
  <c r="L482" i="10"/>
  <c r="D483" i="10"/>
  <c r="E483" i="10"/>
  <c r="F483" i="10"/>
  <c r="H483" i="10"/>
  <c r="I483" i="10"/>
  <c r="J483" i="10"/>
  <c r="K483" i="10"/>
  <c r="L483" i="10"/>
  <c r="D484" i="10"/>
  <c r="E484" i="10"/>
  <c r="F484" i="10"/>
  <c r="H484" i="10"/>
  <c r="I484" i="10"/>
  <c r="J484" i="10"/>
  <c r="K484" i="10"/>
  <c r="L484" i="10"/>
  <c r="D485" i="10"/>
  <c r="E485" i="10"/>
  <c r="F485" i="10"/>
  <c r="H485" i="10"/>
  <c r="I485" i="10"/>
  <c r="J485" i="10"/>
  <c r="K485" i="10"/>
  <c r="L485" i="10"/>
  <c r="D486" i="10"/>
  <c r="E486" i="10"/>
  <c r="F486" i="10"/>
  <c r="H486" i="10"/>
  <c r="I486" i="10"/>
  <c r="J486" i="10"/>
  <c r="K486" i="10"/>
  <c r="L486" i="10"/>
  <c r="D487" i="10"/>
  <c r="E487" i="10"/>
  <c r="F487" i="10"/>
  <c r="H487" i="10"/>
  <c r="I487" i="10"/>
  <c r="J487" i="10"/>
  <c r="K487" i="10"/>
  <c r="L487" i="10"/>
  <c r="D488" i="10"/>
  <c r="E488" i="10"/>
  <c r="F488" i="10"/>
  <c r="H488" i="10"/>
  <c r="I488" i="10"/>
  <c r="J488" i="10"/>
  <c r="K488" i="10"/>
  <c r="L488" i="10"/>
  <c r="D489" i="10"/>
  <c r="E489" i="10"/>
  <c r="F489" i="10"/>
  <c r="H489" i="10"/>
  <c r="I489" i="10"/>
  <c r="J489" i="10"/>
  <c r="K489" i="10"/>
  <c r="L489" i="10"/>
  <c r="D490" i="10"/>
  <c r="E490" i="10"/>
  <c r="F490" i="10"/>
  <c r="H490" i="10"/>
  <c r="I490" i="10"/>
  <c r="J490" i="10"/>
  <c r="K490" i="10"/>
  <c r="L490" i="10"/>
  <c r="D491" i="10"/>
  <c r="E491" i="10"/>
  <c r="F491" i="10"/>
  <c r="H491" i="10"/>
  <c r="I491" i="10"/>
  <c r="J491" i="10"/>
  <c r="K491" i="10"/>
  <c r="L491" i="10"/>
  <c r="D492" i="10"/>
  <c r="E492" i="10"/>
  <c r="F492" i="10"/>
  <c r="H492" i="10"/>
  <c r="I492" i="10"/>
  <c r="J492" i="10"/>
  <c r="K492" i="10"/>
  <c r="L492" i="10"/>
  <c r="D493" i="10"/>
  <c r="E493" i="10"/>
  <c r="F493" i="10"/>
  <c r="H493" i="10"/>
  <c r="I493" i="10"/>
  <c r="J493" i="10"/>
  <c r="K493" i="10"/>
  <c r="L493" i="10"/>
  <c r="D494" i="10"/>
  <c r="E494" i="10"/>
  <c r="F494" i="10"/>
  <c r="H494" i="10"/>
  <c r="I494" i="10"/>
  <c r="J494" i="10"/>
  <c r="K494" i="10"/>
  <c r="L494" i="10"/>
  <c r="D495" i="10"/>
  <c r="E495" i="10"/>
  <c r="F495" i="10"/>
  <c r="H495" i="10"/>
  <c r="I495" i="10"/>
  <c r="J495" i="10"/>
  <c r="K495" i="10"/>
  <c r="L495" i="10"/>
  <c r="D496" i="10"/>
  <c r="E496" i="10"/>
  <c r="F496" i="10"/>
  <c r="H496" i="10"/>
  <c r="I496" i="10"/>
  <c r="J496" i="10"/>
  <c r="K496" i="10"/>
  <c r="L496" i="10"/>
  <c r="D497" i="10"/>
  <c r="E497" i="10"/>
  <c r="F497" i="10"/>
  <c r="H497" i="10"/>
  <c r="I497" i="10"/>
  <c r="J497" i="10"/>
  <c r="K497" i="10"/>
  <c r="L497" i="10"/>
  <c r="D498" i="10"/>
  <c r="E498" i="10"/>
  <c r="F498" i="10"/>
  <c r="H498" i="10"/>
  <c r="I498" i="10"/>
  <c r="J498" i="10"/>
  <c r="K498" i="10"/>
  <c r="L498" i="10"/>
  <c r="D499" i="10"/>
  <c r="E499" i="10"/>
  <c r="F499" i="10"/>
  <c r="H499" i="10"/>
  <c r="I499" i="10"/>
  <c r="J499" i="10"/>
  <c r="K499" i="10"/>
  <c r="L499" i="10"/>
  <c r="D500" i="10"/>
  <c r="E500" i="10"/>
  <c r="F500" i="10"/>
  <c r="H500" i="10"/>
  <c r="I500" i="10"/>
  <c r="J500" i="10"/>
  <c r="K500" i="10"/>
  <c r="L500" i="10"/>
  <c r="D501" i="10"/>
  <c r="E501" i="10"/>
  <c r="F501" i="10"/>
  <c r="H501" i="10"/>
  <c r="I501" i="10"/>
  <c r="J501" i="10"/>
  <c r="K501" i="10"/>
  <c r="L501" i="10"/>
  <c r="D502" i="10"/>
  <c r="E502" i="10"/>
  <c r="F502" i="10"/>
  <c r="H502" i="10"/>
  <c r="I502" i="10"/>
  <c r="J502" i="10"/>
  <c r="K502" i="10"/>
  <c r="L502" i="10"/>
  <c r="D503" i="10"/>
  <c r="E503" i="10"/>
  <c r="F503" i="10"/>
  <c r="H503" i="10"/>
  <c r="I503" i="10"/>
  <c r="J503" i="10"/>
  <c r="K503" i="10"/>
  <c r="L503" i="10"/>
  <c r="D504" i="10"/>
  <c r="E504" i="10"/>
  <c r="F504" i="10"/>
  <c r="H504" i="10"/>
  <c r="I504" i="10"/>
  <c r="J504" i="10"/>
  <c r="K504" i="10"/>
  <c r="L504" i="10"/>
  <c r="D505" i="10"/>
  <c r="E505" i="10"/>
  <c r="F505" i="10"/>
  <c r="H505" i="10"/>
  <c r="I505" i="10"/>
  <c r="J505" i="10"/>
  <c r="K505" i="10"/>
  <c r="L505" i="10"/>
  <c r="D506" i="10"/>
  <c r="E506" i="10"/>
  <c r="F506" i="10"/>
  <c r="H506" i="10"/>
  <c r="I506" i="10"/>
  <c r="J506" i="10"/>
  <c r="K506" i="10"/>
  <c r="L506" i="10"/>
  <c r="D507" i="10"/>
  <c r="E507" i="10"/>
  <c r="F507" i="10"/>
  <c r="H507" i="10"/>
  <c r="I507" i="10"/>
  <c r="J507" i="10"/>
  <c r="K507" i="10"/>
  <c r="L507" i="10"/>
  <c r="D508" i="10"/>
  <c r="E508" i="10"/>
  <c r="F508" i="10"/>
  <c r="H508" i="10"/>
  <c r="I508" i="10"/>
  <c r="J508" i="10"/>
  <c r="K508" i="10"/>
  <c r="L508" i="10"/>
  <c r="D509" i="10"/>
  <c r="E509" i="10"/>
  <c r="F509" i="10"/>
  <c r="H509" i="10"/>
  <c r="I509" i="10"/>
  <c r="J509" i="10"/>
  <c r="K509" i="10"/>
  <c r="L509" i="10"/>
  <c r="D510" i="10"/>
  <c r="E510" i="10"/>
  <c r="F510" i="10"/>
  <c r="H510" i="10"/>
  <c r="I510" i="10"/>
  <c r="J510" i="10"/>
  <c r="K510" i="10"/>
  <c r="L510" i="10"/>
  <c r="D511" i="10"/>
  <c r="E511" i="10"/>
  <c r="F511" i="10"/>
  <c r="H511" i="10"/>
  <c r="I511" i="10"/>
  <c r="J511" i="10"/>
  <c r="K511" i="10"/>
  <c r="L511" i="10"/>
  <c r="D512" i="10"/>
  <c r="E512" i="10"/>
  <c r="F512" i="10"/>
  <c r="H512" i="10"/>
  <c r="I512" i="10"/>
  <c r="J512" i="10"/>
  <c r="K512" i="10"/>
  <c r="L512" i="10"/>
  <c r="D513" i="10"/>
  <c r="E513" i="10"/>
  <c r="F513" i="10"/>
  <c r="H513" i="10"/>
  <c r="I513" i="10"/>
  <c r="J513" i="10"/>
  <c r="K513" i="10"/>
  <c r="L513" i="10"/>
  <c r="D514" i="10"/>
  <c r="E514" i="10"/>
  <c r="F514" i="10"/>
  <c r="H514" i="10"/>
  <c r="I514" i="10"/>
  <c r="J514" i="10"/>
  <c r="K514" i="10"/>
  <c r="L514" i="10"/>
  <c r="D515" i="10"/>
  <c r="E515" i="10"/>
  <c r="F515" i="10"/>
  <c r="H515" i="10"/>
  <c r="I515" i="10"/>
  <c r="J515" i="10"/>
  <c r="K515" i="10"/>
  <c r="L515" i="10"/>
  <c r="D516" i="10"/>
  <c r="E516" i="10"/>
  <c r="F516" i="10"/>
  <c r="H516" i="10"/>
  <c r="I516" i="10"/>
  <c r="J516" i="10"/>
  <c r="K516" i="10"/>
  <c r="L516" i="10"/>
  <c r="D517" i="10"/>
  <c r="E517" i="10"/>
  <c r="F517" i="10"/>
  <c r="H517" i="10"/>
  <c r="I517" i="10"/>
  <c r="J517" i="10"/>
  <c r="K517" i="10"/>
  <c r="L517" i="10"/>
  <c r="D518" i="10"/>
  <c r="E518" i="10"/>
  <c r="F518" i="10"/>
  <c r="H518" i="10"/>
  <c r="I518" i="10"/>
  <c r="J518" i="10"/>
  <c r="K518" i="10"/>
  <c r="L518" i="10"/>
  <c r="D519" i="10"/>
  <c r="E519" i="10"/>
  <c r="F519" i="10"/>
  <c r="H519" i="10"/>
  <c r="I519" i="10"/>
  <c r="J519" i="10"/>
  <c r="K519" i="10"/>
  <c r="L519" i="10"/>
  <c r="D520" i="10"/>
  <c r="E520" i="10"/>
  <c r="F520" i="10"/>
  <c r="H520" i="10"/>
  <c r="I520" i="10"/>
  <c r="J520" i="10"/>
  <c r="K520" i="10"/>
  <c r="L520" i="10"/>
  <c r="D521" i="10"/>
  <c r="E521" i="10"/>
  <c r="F521" i="10"/>
  <c r="H521" i="10"/>
  <c r="I521" i="10"/>
  <c r="J521" i="10"/>
  <c r="K521" i="10"/>
  <c r="L521" i="10"/>
  <c r="D522" i="10"/>
  <c r="E522" i="10"/>
  <c r="F522" i="10"/>
  <c r="H522" i="10"/>
  <c r="I522" i="10"/>
  <c r="J522" i="10"/>
  <c r="K522" i="10"/>
  <c r="L522" i="10"/>
  <c r="D523" i="10"/>
  <c r="E523" i="10"/>
  <c r="F523" i="10"/>
  <c r="H523" i="10"/>
  <c r="I523" i="10"/>
  <c r="J523" i="10"/>
  <c r="K523" i="10"/>
  <c r="L523" i="10"/>
  <c r="D524" i="10"/>
  <c r="E524" i="10"/>
  <c r="F524" i="10"/>
  <c r="H524" i="10"/>
  <c r="I524" i="10"/>
  <c r="J524" i="10"/>
  <c r="K524" i="10"/>
  <c r="L524" i="10"/>
  <c r="D525" i="10"/>
  <c r="E525" i="10"/>
  <c r="F525" i="10"/>
  <c r="H525" i="10"/>
  <c r="I525" i="10"/>
  <c r="J525" i="10"/>
  <c r="K525" i="10"/>
  <c r="L525" i="10"/>
  <c r="D526" i="10"/>
  <c r="E526" i="10"/>
  <c r="F526" i="10"/>
  <c r="H526" i="10"/>
  <c r="I526" i="10"/>
  <c r="J526" i="10"/>
  <c r="K526" i="10"/>
  <c r="L526" i="10"/>
  <c r="D527" i="10"/>
  <c r="E527" i="10"/>
  <c r="F527" i="10"/>
  <c r="H527" i="10"/>
  <c r="I527" i="10"/>
  <c r="J527" i="10"/>
  <c r="K527" i="10"/>
  <c r="L527" i="10"/>
  <c r="D528" i="10"/>
  <c r="E528" i="10"/>
  <c r="F528" i="10"/>
  <c r="H528" i="10"/>
  <c r="I528" i="10"/>
  <c r="J528" i="10"/>
  <c r="K528" i="10"/>
  <c r="L528" i="10"/>
  <c r="D529" i="10"/>
  <c r="E529" i="10"/>
  <c r="F529" i="10"/>
  <c r="H529" i="10"/>
  <c r="I529" i="10"/>
  <c r="J529" i="10"/>
  <c r="K529" i="10"/>
  <c r="L529" i="10"/>
  <c r="D530" i="10"/>
  <c r="E530" i="10"/>
  <c r="F530" i="10"/>
  <c r="H530" i="10"/>
  <c r="I530" i="10"/>
  <c r="J530" i="10"/>
  <c r="K530" i="10"/>
  <c r="L530" i="10"/>
  <c r="D531" i="10"/>
  <c r="E531" i="10"/>
  <c r="F531" i="10"/>
  <c r="H531" i="10"/>
  <c r="I531" i="10"/>
  <c r="J531" i="10"/>
  <c r="K531" i="10"/>
  <c r="L531" i="10"/>
  <c r="D532" i="10"/>
  <c r="E532" i="10"/>
  <c r="F532" i="10"/>
  <c r="H532" i="10"/>
  <c r="I532" i="10"/>
  <c r="J532" i="10"/>
  <c r="K532" i="10"/>
  <c r="L532" i="10"/>
  <c r="D533" i="10"/>
  <c r="E533" i="10"/>
  <c r="F533" i="10"/>
  <c r="H533" i="10"/>
  <c r="I533" i="10"/>
  <c r="J533" i="10"/>
  <c r="K533" i="10"/>
  <c r="L533" i="10"/>
  <c r="E3" i="2"/>
  <c r="D534" i="10"/>
  <c r="E534" i="10"/>
  <c r="F534" i="10"/>
  <c r="H534" i="10"/>
  <c r="I534" i="10"/>
  <c r="J534" i="10"/>
  <c r="K534" i="10"/>
  <c r="L534" i="10"/>
  <c r="D535" i="10"/>
  <c r="E535" i="10"/>
  <c r="F535" i="10"/>
  <c r="H535" i="10"/>
  <c r="I535" i="10"/>
  <c r="J535" i="10"/>
  <c r="K535" i="10"/>
  <c r="L535" i="10"/>
  <c r="D536" i="10"/>
  <c r="E536" i="10"/>
  <c r="F536" i="10"/>
  <c r="H536" i="10"/>
  <c r="I536" i="10"/>
  <c r="J536" i="10"/>
  <c r="K536" i="10"/>
  <c r="L536" i="10"/>
  <c r="D537" i="10"/>
  <c r="E537" i="10"/>
  <c r="F537" i="10"/>
  <c r="H537" i="10"/>
  <c r="I537" i="10"/>
  <c r="J537" i="10"/>
  <c r="K537" i="10"/>
  <c r="L537" i="10"/>
  <c r="D538" i="10"/>
  <c r="E538" i="10"/>
  <c r="F538" i="10"/>
  <c r="H538" i="10"/>
  <c r="I538" i="10"/>
  <c r="J538" i="10"/>
  <c r="K538" i="10"/>
  <c r="L538" i="10"/>
  <c r="D539" i="10"/>
  <c r="E539" i="10"/>
  <c r="F539" i="10"/>
  <c r="H539" i="10"/>
  <c r="I539" i="10"/>
  <c r="J539" i="10"/>
  <c r="K539" i="10"/>
  <c r="L539" i="10"/>
  <c r="D540" i="10"/>
  <c r="E540" i="10"/>
  <c r="F540" i="10"/>
  <c r="H540" i="10"/>
  <c r="I540" i="10"/>
  <c r="J540" i="10"/>
  <c r="K540" i="10"/>
  <c r="L540" i="10"/>
  <c r="D541" i="10"/>
  <c r="E541" i="10"/>
  <c r="F541" i="10"/>
  <c r="H541" i="10"/>
  <c r="I541" i="10"/>
  <c r="J541" i="10"/>
  <c r="K541" i="10"/>
  <c r="L541" i="10"/>
  <c r="D542" i="10"/>
  <c r="E542" i="10"/>
  <c r="F542" i="10"/>
  <c r="H542" i="10"/>
  <c r="I542" i="10"/>
  <c r="J542" i="10"/>
  <c r="K542" i="10"/>
  <c r="L542" i="10"/>
  <c r="D543" i="10"/>
  <c r="E543" i="10"/>
  <c r="F543" i="10"/>
  <c r="H543" i="10"/>
  <c r="I543" i="10"/>
  <c r="J543" i="10"/>
  <c r="K543" i="10"/>
  <c r="L543" i="10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D275" i="11"/>
  <c r="E275" i="11"/>
  <c r="G275" i="11" s="1"/>
  <c r="D276" i="11"/>
  <c r="E276" i="11"/>
  <c r="G276" i="11" s="1"/>
  <c r="D277" i="11"/>
  <c r="E277" i="11"/>
  <c r="G277" i="11" s="1"/>
  <c r="D278" i="11"/>
  <c r="E278" i="11"/>
  <c r="G278" i="11" s="1"/>
  <c r="D279" i="11"/>
  <c r="E279" i="11"/>
  <c r="F279" i="11" s="1"/>
  <c r="D280" i="11"/>
  <c r="E280" i="11"/>
  <c r="F280" i="11" s="1"/>
  <c r="D281" i="11"/>
  <c r="E281" i="11"/>
  <c r="G281" i="11" s="1"/>
  <c r="D282" i="11"/>
  <c r="E282" i="11"/>
  <c r="G282" i="11" s="1"/>
  <c r="D283" i="11"/>
  <c r="E283" i="11"/>
  <c r="G283" i="11" s="1"/>
  <c r="D284" i="11"/>
  <c r="E284" i="11"/>
  <c r="F284" i="11" s="1"/>
  <c r="D285" i="11"/>
  <c r="E285" i="11"/>
  <c r="F285" i="11" s="1"/>
  <c r="D286" i="11"/>
  <c r="E286" i="11"/>
  <c r="G286" i="11" s="1"/>
  <c r="D287" i="11"/>
  <c r="E287" i="11"/>
  <c r="F287" i="11" s="1"/>
  <c r="D288" i="11"/>
  <c r="E288" i="11"/>
  <c r="G288" i="11" s="1"/>
  <c r="D289" i="11"/>
  <c r="E289" i="11"/>
  <c r="F289" i="11" s="1"/>
  <c r="D290" i="11"/>
  <c r="E290" i="11"/>
  <c r="F290" i="11" s="1"/>
  <c r="D291" i="11"/>
  <c r="E291" i="11"/>
  <c r="G291" i="11" s="1"/>
  <c r="D544" i="10"/>
  <c r="E544" i="10"/>
  <c r="F544" i="10"/>
  <c r="H544" i="10"/>
  <c r="I544" i="10"/>
  <c r="J544" i="10"/>
  <c r="K544" i="10"/>
  <c r="L544" i="10"/>
  <c r="D545" i="10"/>
  <c r="E545" i="10"/>
  <c r="E546" i="10"/>
  <c r="E547" i="10"/>
  <c r="F545" i="10"/>
  <c r="H545" i="10"/>
  <c r="I545" i="10"/>
  <c r="J545" i="10"/>
  <c r="J546" i="10"/>
  <c r="J547" i="10"/>
  <c r="K545" i="10"/>
  <c r="L545" i="10"/>
  <c r="D546" i="10"/>
  <c r="D547" i="10"/>
  <c r="F546" i="10"/>
  <c r="H546" i="10"/>
  <c r="I546" i="10"/>
  <c r="K546" i="10"/>
  <c r="L546" i="10"/>
  <c r="L547" i="10"/>
  <c r="F547" i="10"/>
  <c r="H547" i="10"/>
  <c r="I547" i="10"/>
  <c r="K547" i="10"/>
  <c r="V144" i="1"/>
  <c r="V145" i="1"/>
  <c r="V146" i="1"/>
  <c r="D23" i="12"/>
  <c r="F2" i="7"/>
  <c r="G2" i="7"/>
  <c r="H2" i="7"/>
  <c r="J22" i="8"/>
  <c r="J21" i="8"/>
  <c r="J20" i="8"/>
  <c r="E5063" i="28"/>
  <c r="E4731" i="28"/>
  <c r="E4599" i="28"/>
  <c r="E4535" i="28"/>
  <c r="E4891" i="28"/>
  <c r="E4770" i="28"/>
  <c r="E4676" i="28"/>
  <c r="E4838" i="28"/>
  <c r="E4655" i="28"/>
  <c r="E4307" i="28"/>
  <c r="E4991" i="28"/>
  <c r="E4950" i="28"/>
  <c r="E4362" i="28"/>
  <c r="E4965" i="28"/>
  <c r="E4910" i="28"/>
  <c r="E4577" i="28"/>
  <c r="E4777" i="28"/>
  <c r="E4607" i="28"/>
  <c r="E4443" i="28"/>
  <c r="E5012" i="28"/>
  <c r="E4745" i="28"/>
  <c r="E4442" i="28"/>
  <c r="E4832" i="28"/>
  <c r="E4827" i="28"/>
  <c r="E4422" i="28"/>
  <c r="E4332" i="28"/>
  <c r="E5003" i="28"/>
  <c r="E4518" i="28"/>
  <c r="E4670" i="28"/>
  <c r="E4812" i="28"/>
  <c r="E4516" i="28"/>
  <c r="E4464" i="28"/>
  <c r="E4723" i="28"/>
  <c r="E4929" i="28"/>
  <c r="E4934" i="28"/>
  <c r="E4799" i="28"/>
  <c r="E5026" i="28"/>
  <c r="E5028" i="28"/>
  <c r="E4334" i="28"/>
  <c r="E4566" i="28"/>
  <c r="E4663" i="28"/>
  <c r="E5041" i="28"/>
  <c r="E4458" i="28"/>
  <c r="E4517" i="28"/>
  <c r="E4821" i="28"/>
  <c r="E4327" i="28"/>
  <c r="E4274" i="28"/>
  <c r="E4656" i="28"/>
  <c r="E4939" i="28"/>
  <c r="E4505" i="28"/>
  <c r="E4411" i="28"/>
  <c r="E4452" i="28"/>
  <c r="E4559" i="28"/>
  <c r="E4393" i="28"/>
  <c r="E4335" i="28"/>
  <c r="D2" i="28"/>
  <c r="E5024" i="28"/>
  <c r="E5051" i="28"/>
  <c r="E4329" i="28"/>
  <c r="E4394" i="28"/>
  <c r="E4282" i="28"/>
  <c r="E5060" i="28"/>
  <c r="E4530" i="28"/>
  <c r="E4490" i="28"/>
  <c r="E4699" i="28"/>
  <c r="E4782" i="28"/>
  <c r="E4664" i="28"/>
  <c r="E4498" i="28"/>
  <c r="E4658" i="28"/>
  <c r="E4751" i="28"/>
  <c r="E4772" i="28"/>
  <c r="E4596" i="28"/>
  <c r="E5001" i="28"/>
  <c r="E4547" i="28"/>
  <c r="E4622" i="28"/>
  <c r="E4593" i="28"/>
  <c r="E4870" i="28"/>
  <c r="E4323" i="28"/>
  <c r="E4401" i="28"/>
  <c r="E4301" i="28"/>
  <c r="E4803" i="28"/>
  <c r="E4951" i="28"/>
  <c r="E4483" i="28"/>
  <c r="E4626" i="28"/>
  <c r="E4449" i="28"/>
  <c r="E4384" i="28"/>
  <c r="E4588" i="28"/>
  <c r="E4673" i="28"/>
  <c r="E4344" i="28"/>
  <c r="E5010" i="28"/>
  <c r="E4752" i="28"/>
  <c r="E4967" i="28"/>
  <c r="E5038" i="28"/>
  <c r="E4273" i="28"/>
  <c r="E4999" i="28"/>
  <c r="E4736" i="28"/>
  <c r="E4326" i="28"/>
  <c r="E4501" i="28"/>
  <c r="E4643" i="28"/>
  <c r="E4284" i="28"/>
  <c r="E4580" i="28"/>
  <c r="E4478" i="28"/>
  <c r="E4996" i="28"/>
  <c r="E5061" i="28"/>
  <c r="E4949" i="28"/>
  <c r="E4309" i="28"/>
  <c r="E4886" i="28"/>
  <c r="E4868" i="28"/>
  <c r="E4774" i="28"/>
  <c r="E4324" i="28"/>
  <c r="E4992" i="28"/>
  <c r="E4853" i="28"/>
  <c r="E4865" i="28"/>
  <c r="E4604" i="28"/>
  <c r="E4687" i="28"/>
  <c r="E4953" i="28"/>
  <c r="E5014" i="28"/>
  <c r="E4985" i="28"/>
  <c r="E4691" i="28"/>
  <c r="E5062" i="28"/>
  <c r="E4644" i="28"/>
  <c r="E4912" i="28"/>
  <c r="E4987" i="28"/>
  <c r="E4740" i="28"/>
  <c r="E4671" i="28"/>
  <c r="E4775" i="28"/>
  <c r="E4973" i="28"/>
  <c r="E4867" i="28"/>
  <c r="E4463" i="28"/>
  <c r="E5006" i="28"/>
  <c r="E4407" i="28"/>
  <c r="E4734" i="28"/>
  <c r="E5049" i="28"/>
  <c r="E4700" i="28"/>
  <c r="E4981" i="28"/>
  <c r="E4493" i="28"/>
  <c r="E4755" i="28"/>
  <c r="E4624" i="28"/>
  <c r="E4541" i="28"/>
  <c r="E4605" i="28"/>
  <c r="E4295" i="28"/>
  <c r="E4612" i="28"/>
  <c r="E4964" i="28"/>
  <c r="E4642" i="28"/>
  <c r="E4902" i="28"/>
  <c r="E4620" i="28"/>
  <c r="E4606" i="28"/>
  <c r="E4640" i="28"/>
  <c r="E4469" i="28"/>
  <c r="E4345" i="28"/>
  <c r="E4425" i="28"/>
  <c r="E4971" i="28"/>
  <c r="E4280" i="28"/>
  <c r="E4776" i="28"/>
  <c r="E4514" i="28"/>
  <c r="E5023" i="28"/>
  <c r="E4350" i="28"/>
  <c r="E5044" i="28"/>
  <c r="E4863" i="28"/>
  <c r="E4416" i="28"/>
  <c r="E4372" i="28"/>
  <c r="E4410" i="28"/>
  <c r="E5055" i="28"/>
  <c r="E4811" i="28"/>
  <c r="E4974" i="28"/>
  <c r="E4500" i="28"/>
  <c r="E4515" i="28"/>
  <c r="E4320" i="28"/>
  <c r="E5056" i="28"/>
  <c r="E4418" i="28"/>
  <c r="E4650" i="28"/>
  <c r="E4741" i="28"/>
  <c r="E4592" i="28"/>
  <c r="E4563" i="28"/>
  <c r="E4584" i="28"/>
  <c r="E4779" i="28"/>
  <c r="E4686" i="28"/>
  <c r="E4587" i="28"/>
  <c r="E4913" i="28"/>
  <c r="E4924" i="28"/>
  <c r="E4703" i="28"/>
  <c r="E4430" i="28"/>
  <c r="E4786" i="28"/>
  <c r="E4883" i="28"/>
  <c r="E4988" i="28"/>
  <c r="E4481" i="28"/>
  <c r="E4403" i="28"/>
  <c r="E4937" i="28"/>
  <c r="E4388" i="28"/>
  <c r="E5031" i="28"/>
  <c r="E4871" i="28"/>
  <c r="E4610" i="28"/>
  <c r="E4866" i="28"/>
  <c r="E4895" i="28"/>
  <c r="E4314" i="28"/>
  <c r="E4589" i="28"/>
  <c r="E4659" i="28"/>
  <c r="E4633" i="28"/>
  <c r="E4637" i="28"/>
  <c r="E4773" i="28"/>
  <c r="E4713" i="28"/>
  <c r="E4532" i="28"/>
  <c r="E5017" i="28"/>
  <c r="E4289" i="28"/>
  <c r="E4358" i="28"/>
  <c r="E4638" i="28"/>
  <c r="E4272" i="28"/>
  <c r="E4997" i="28"/>
  <c r="E4716" i="28"/>
  <c r="E4359" i="28"/>
  <c r="E4302" i="28"/>
  <c r="E4651" i="28"/>
  <c r="E4707" i="28"/>
  <c r="E4722" i="28"/>
  <c r="E5013" i="28"/>
  <c r="E4846" i="28"/>
  <c r="E4654" i="28"/>
  <c r="E4781" i="28"/>
  <c r="E4340" i="28"/>
  <c r="E4439" i="28"/>
  <c r="E4652" i="28"/>
  <c r="E4683" i="28"/>
  <c r="E4847" i="28"/>
  <c r="E4539" i="28"/>
  <c r="E4894" i="28"/>
  <c r="E4408" i="28"/>
  <c r="E4850" i="28"/>
  <c r="E4275" i="28"/>
  <c r="E4834" i="28"/>
  <c r="E4807" i="28"/>
  <c r="E4619" i="28"/>
  <c r="E4860" i="28"/>
  <c r="E4662" i="28"/>
  <c r="E4984" i="28"/>
  <c r="E4466" i="28"/>
  <c r="E4830" i="28"/>
  <c r="E4889" i="28"/>
  <c r="E4386" i="28"/>
  <c r="E5043" i="28"/>
  <c r="E4737" i="28"/>
  <c r="E4795" i="28"/>
  <c r="E4726" i="28"/>
  <c r="E4477" i="28"/>
  <c r="E4989" i="28"/>
  <c r="E4355" i="28"/>
  <c r="E4560" i="28"/>
  <c r="E5027" i="28"/>
  <c r="E4765" i="28"/>
  <c r="E4881" i="28"/>
  <c r="E4641" i="28"/>
  <c r="E4522" i="28"/>
  <c r="E4836" i="28"/>
  <c r="E4983" i="28"/>
  <c r="E5050" i="28"/>
  <c r="E4956" i="28"/>
  <c r="E4512" i="28"/>
  <c r="E4928" i="28"/>
  <c r="E4885" i="28"/>
  <c r="E4672" i="28"/>
  <c r="E5064" i="28"/>
  <c r="E4276" i="28"/>
  <c r="E4561" i="28"/>
  <c r="E4578" i="28"/>
  <c r="E4285" i="28"/>
  <c r="E5052" i="28"/>
  <c r="E4855" i="28"/>
  <c r="E4336" i="28"/>
  <c r="E4815" i="28"/>
  <c r="E4657" i="28"/>
  <c r="E4405" i="28"/>
  <c r="E4300" i="28"/>
  <c r="E4454" i="28"/>
  <c r="E4649" i="28"/>
  <c r="E4762" i="28"/>
  <c r="E4488" i="28"/>
  <c r="E4365" i="28"/>
  <c r="E4399" i="28"/>
  <c r="E4475" i="28"/>
  <c r="E4744" i="28"/>
  <c r="E4814" i="28"/>
  <c r="E4391" i="28"/>
  <c r="E4409" i="28"/>
  <c r="E4419" i="28"/>
  <c r="E4945" i="28"/>
  <c r="E4933" i="28"/>
  <c r="E4813" i="28"/>
  <c r="E4764" i="28"/>
  <c r="E4471" i="28"/>
  <c r="E4618" i="28"/>
  <c r="E4792" i="28"/>
  <c r="E4842" i="28"/>
  <c r="E4828" i="28"/>
  <c r="E4502" i="28"/>
  <c r="E4428" i="28"/>
  <c r="E5009" i="28"/>
  <c r="E4788" i="28"/>
  <c r="E4510" i="28"/>
  <c r="E4333" i="28"/>
  <c r="E4576" i="28"/>
  <c r="E4438" i="28"/>
  <c r="E4818" i="28"/>
  <c r="E4367" i="28"/>
  <c r="E4347" i="28"/>
  <c r="E4908" i="28"/>
  <c r="E4848" i="28"/>
  <c r="E4542" i="28"/>
  <c r="E4797" i="28"/>
  <c r="E4718" i="28"/>
  <c r="E4546" i="28"/>
  <c r="E4810" i="28"/>
  <c r="E4524" i="28"/>
  <c r="E4733" i="28"/>
  <c r="E4312" i="28"/>
  <c r="E4614" i="28"/>
  <c r="E4903" i="28"/>
  <c r="E4711" i="28"/>
  <c r="E4802" i="28"/>
  <c r="E4415" i="28"/>
  <c r="E4375" i="28"/>
  <c r="E4666" i="28"/>
  <c r="E4856" i="28"/>
  <c r="E4854" i="28"/>
  <c r="E4629" i="28"/>
  <c r="E4447" i="28"/>
  <c r="E4371" i="28"/>
  <c r="E4406" i="28"/>
  <c r="E4339" i="28"/>
  <c r="E4623" i="28"/>
  <c r="E4873" i="28"/>
  <c r="E4543" i="28"/>
  <c r="E4496" i="28"/>
  <c r="E4661" i="28"/>
  <c r="E4720" i="28"/>
  <c r="E4714" i="28"/>
  <c r="E4583" i="28"/>
  <c r="E4943" i="28"/>
  <c r="E4389" i="28"/>
  <c r="E4277" i="28"/>
  <c r="E4833" i="28"/>
  <c r="E4819" i="28"/>
  <c r="E4548" i="28"/>
  <c r="E4540" i="28"/>
  <c r="E4875" i="28"/>
  <c r="E4878" i="28"/>
  <c r="E4994" i="28"/>
  <c r="E4325" i="28"/>
  <c r="E4465" i="28"/>
  <c r="E4702" i="28"/>
  <c r="E5007" i="28"/>
  <c r="E5059" i="28"/>
  <c r="E4460" i="28"/>
  <c r="E4412" i="28"/>
  <c r="E4373" i="28"/>
  <c r="E4357" i="28"/>
  <c r="E4892" i="28"/>
  <c r="E4678" i="28"/>
  <c r="E5058" i="28"/>
  <c r="E4634" i="28"/>
  <c r="E4826" i="28"/>
  <c r="E4631" i="28"/>
  <c r="E4905" i="28"/>
  <c r="E4954" i="28"/>
  <c r="E4392" i="28"/>
  <c r="E4437" i="28"/>
  <c r="E4938" i="28"/>
  <c r="E4695" i="28"/>
  <c r="E4748" i="28"/>
  <c r="E4976" i="28"/>
  <c r="E4831" i="28"/>
  <c r="E5008" i="28"/>
  <c r="E4694" i="28"/>
  <c r="E4551" i="28"/>
  <c r="E4330" i="28"/>
  <c r="E4537" i="28"/>
  <c r="E4805" i="28"/>
  <c r="E5039" i="28"/>
  <c r="E4829" i="28"/>
  <c r="E4968" i="28"/>
  <c r="E4554" i="28"/>
  <c r="E5004" i="28"/>
  <c r="E4756" i="28"/>
  <c r="E4521" i="28"/>
  <c r="E4947" i="28"/>
  <c r="E4387" i="28"/>
  <c r="E4591" i="28"/>
  <c r="E4487" i="28"/>
  <c r="E4579" i="28"/>
  <c r="E4822" i="28"/>
  <c r="E4727" i="28"/>
  <c r="E4468" i="28"/>
  <c r="E4693" i="28"/>
  <c r="E4823" i="28"/>
  <c r="E4932" i="28"/>
  <c r="E4279" i="28"/>
  <c r="E4669" i="28"/>
  <c r="E5018" i="28"/>
  <c r="E4337" i="28"/>
  <c r="E4413" i="28"/>
  <c r="E4685" i="28"/>
  <c r="E4995" i="28"/>
  <c r="E4709" i="28"/>
  <c r="E4427" i="28"/>
  <c r="E4366" i="28"/>
  <c r="E4647" i="28"/>
  <c r="E5048" i="28"/>
  <c r="E4724" i="28"/>
  <c r="E4979" i="28"/>
  <c r="E4674" i="28"/>
  <c r="E4492" i="28"/>
  <c r="E4882" i="28"/>
  <c r="E4766" i="28"/>
  <c r="E4499" i="28"/>
  <c r="E4281" i="28"/>
  <c r="E4484" i="28"/>
  <c r="E4688" i="28"/>
  <c r="E4869" i="28"/>
  <c r="E4877" i="28"/>
  <c r="E4569" i="28"/>
  <c r="E4858" i="28"/>
  <c r="E4682" i="28"/>
  <c r="E4556" i="28"/>
  <c r="E4998" i="28"/>
  <c r="E4423" i="28"/>
  <c r="E4660" i="28"/>
  <c r="E4303" i="28"/>
  <c r="E4360" i="28"/>
  <c r="E4459" i="28"/>
  <c r="E4646" i="28"/>
  <c r="E4310" i="28"/>
  <c r="E4749" i="28"/>
  <c r="E4455" i="28"/>
  <c r="E4574" i="28"/>
  <c r="E5015" i="28"/>
  <c r="E4456" i="28"/>
  <c r="E4299" i="28"/>
  <c r="E4717" i="28"/>
  <c r="E4353" i="28"/>
  <c r="E4319" i="28"/>
  <c r="E4793" i="28"/>
  <c r="E4783" i="28"/>
  <c r="E4804" i="28"/>
  <c r="E4294" i="28"/>
  <c r="E4798" i="28"/>
  <c r="E4977" i="28"/>
  <c r="E4523" i="28"/>
  <c r="E4706" i="28"/>
  <c r="E4306" i="28"/>
  <c r="E4527" i="28"/>
  <c r="E4595" i="28"/>
  <c r="E4665" i="28"/>
  <c r="E4291" i="28"/>
  <c r="E4825" i="28"/>
  <c r="E4293" i="28"/>
  <c r="E4446" i="28"/>
  <c r="E4429" i="28"/>
  <c r="E4549" i="28"/>
  <c r="E4743" i="28"/>
  <c r="E4784" i="28"/>
  <c r="E4331" i="28"/>
  <c r="E4911" i="28"/>
  <c r="E4780" i="28"/>
  <c r="E4600" i="28"/>
  <c r="E4975" i="28"/>
  <c r="E5035" i="28"/>
  <c r="E4565" i="28"/>
  <c r="E4531" i="28"/>
  <c r="E4376" i="28"/>
  <c r="E4767" i="28"/>
  <c r="E4679" i="28"/>
  <c r="E4904" i="28"/>
  <c r="E4935" i="28"/>
  <c r="E4959" i="28"/>
  <c r="E5022" i="28"/>
  <c r="E4352" i="28"/>
  <c r="E4632" i="28"/>
  <c r="E4754" i="28"/>
  <c r="E4906" i="28"/>
  <c r="E4278" i="28"/>
  <c r="E4627" i="28"/>
  <c r="E4876" i="28"/>
  <c r="E5032" i="28"/>
  <c r="E4701" i="28"/>
  <c r="E5030" i="28"/>
  <c r="E4288" i="28"/>
  <c r="E4608" i="28"/>
  <c r="E4572" i="28"/>
  <c r="E4893" i="28"/>
  <c r="E4491" i="28"/>
  <c r="E4859" i="28"/>
  <c r="E4448" i="28"/>
  <c r="E4436" i="28"/>
  <c r="E4918" i="28"/>
  <c r="E4486" i="28"/>
  <c r="E4495" i="28"/>
  <c r="E4602" i="28"/>
  <c r="E4474" i="28"/>
  <c r="E4520" i="28"/>
  <c r="E4343" i="28"/>
  <c r="E4769" i="28"/>
  <c r="E4952" i="28"/>
  <c r="E5057" i="28"/>
  <c r="E4961" i="28"/>
  <c r="E4283" i="28"/>
  <c r="E4845" i="28"/>
  <c r="E5037" i="28"/>
  <c r="E4675" i="28"/>
  <c r="E4397" i="28"/>
  <c r="E4941" i="28"/>
  <c r="E4470" i="28"/>
  <c r="E4290" i="28"/>
  <c r="E4884" i="28"/>
  <c r="E4840" i="28"/>
  <c r="E4586" i="28"/>
  <c r="E5021" i="28"/>
  <c r="E4909" i="28"/>
  <c r="E5029" i="28"/>
  <c r="E4318" i="28"/>
  <c r="E4696" i="28"/>
  <c r="E4923" i="28"/>
  <c r="E4692" i="28"/>
  <c r="E4503" i="28"/>
  <c r="E4930" i="28"/>
  <c r="E4445" i="28"/>
  <c r="E4732" i="28"/>
  <c r="E4424" i="28"/>
  <c r="E5053" i="28"/>
  <c r="E4936" i="28"/>
  <c r="E4817" i="28"/>
  <c r="E4328" i="28"/>
  <c r="E4513" i="28"/>
  <c r="E4816" i="28"/>
  <c r="E4342" i="28"/>
  <c r="E4341" i="28"/>
  <c r="E4808" i="28"/>
  <c r="E4704" i="28"/>
  <c r="E4494" i="28"/>
  <c r="E4843" i="28"/>
  <c r="E4545" i="28"/>
  <c r="E4467" i="28"/>
  <c r="E4715" i="28"/>
  <c r="E4944" i="28"/>
  <c r="E4473" i="28"/>
  <c r="E4434" i="28"/>
  <c r="E4806" i="28"/>
  <c r="E4582" i="28"/>
  <c r="E4380" i="28"/>
  <c r="E4962" i="28"/>
  <c r="E4364" i="28"/>
  <c r="E4747" i="28"/>
  <c r="E4746" i="28"/>
  <c r="E4461" i="28"/>
  <c r="E4763" i="28"/>
  <c r="E4585" i="28"/>
  <c r="E4712" i="28"/>
  <c r="E4348" i="28"/>
  <c r="E4621" i="28"/>
  <c r="E4761" i="28"/>
  <c r="E4601" i="28"/>
  <c r="E4966" i="28"/>
  <c r="E5054" i="28"/>
  <c r="E4508" i="28"/>
  <c r="E4453" i="28"/>
  <c r="E4790" i="28"/>
  <c r="E4901" i="28"/>
  <c r="E4721" i="28"/>
  <c r="E4553" i="28"/>
  <c r="E4879" i="28"/>
  <c r="E4562" i="28"/>
  <c r="E4421" i="28"/>
  <c r="E4681" i="28"/>
  <c r="E4414" i="28"/>
  <c r="E4581" i="28"/>
  <c r="E4472" i="28"/>
  <c r="E4557" i="28"/>
  <c r="E4349" i="28"/>
  <c r="E5040" i="28"/>
  <c r="E4690" i="28"/>
  <c r="E5042" i="28"/>
  <c r="E4993" i="28"/>
  <c r="E4960" i="28"/>
  <c r="E4311" i="28"/>
  <c r="E4444" i="28"/>
  <c r="E4927" i="28"/>
  <c r="E4431" i="28"/>
  <c r="E4529" i="28"/>
  <c r="E4382" i="28"/>
  <c r="E4896" i="28"/>
  <c r="E4648" i="28"/>
  <c r="E4872" i="28"/>
  <c r="E4573" i="28"/>
  <c r="E4710" i="28"/>
  <c r="E4370" i="28"/>
  <c r="E4426" i="28"/>
  <c r="E4851" i="28"/>
  <c r="E4730" i="28"/>
  <c r="E4308" i="28"/>
  <c r="E5034" i="28"/>
  <c r="E4271" i="28"/>
  <c r="E4485" i="28"/>
  <c r="E4926" i="28"/>
  <c r="E4857" i="28"/>
  <c r="E4735" i="28"/>
  <c r="E4916" i="28"/>
  <c r="E4841" i="28"/>
  <c r="E4356" i="28"/>
  <c r="E4758" i="28"/>
  <c r="E4544" i="28"/>
  <c r="E4986" i="28"/>
  <c r="E4719" i="28"/>
  <c r="E4550" i="28"/>
  <c r="E4296" i="28"/>
  <c r="E4942" i="28"/>
  <c r="E4946" i="28"/>
  <c r="E4768" i="28"/>
  <c r="E4396" i="28"/>
  <c r="E4978" i="28"/>
  <c r="E4796" i="28"/>
  <c r="E4351" i="28"/>
  <c r="E4567" i="28"/>
  <c r="E4497" i="28"/>
  <c r="E4298" i="28"/>
  <c r="E4791" i="28"/>
  <c r="E4504" i="28"/>
  <c r="E4611" i="28"/>
  <c r="E4609" i="28"/>
  <c r="E4668" i="28"/>
  <c r="E5019" i="28"/>
  <c r="E4645" i="28"/>
  <c r="E5011" i="28"/>
  <c r="E4304" i="28"/>
  <c r="E4379" i="28"/>
  <c r="E4921" i="28"/>
  <c r="E4680" i="28"/>
  <c r="E4400" i="28"/>
  <c r="E4697" i="28"/>
  <c r="E4625" i="28"/>
  <c r="E4917" i="28"/>
  <c r="E4852" i="28"/>
  <c r="E4835" i="28"/>
  <c r="E4597" i="28"/>
  <c r="E4630" i="28"/>
  <c r="E4990" i="28"/>
  <c r="E4558" i="28"/>
  <c r="E4925" i="28"/>
  <c r="E4738" i="28"/>
  <c r="E5033" i="28"/>
  <c r="E4639" i="28"/>
  <c r="E4369" i="28"/>
  <c r="E4980" i="28"/>
  <c r="E4536" i="28"/>
  <c r="E4462" i="28"/>
  <c r="E4689" i="28"/>
  <c r="E4725" i="28"/>
  <c r="E4420" i="28"/>
  <c r="E4316" i="28"/>
  <c r="E4450" i="28"/>
  <c r="E4374" i="28"/>
  <c r="E4292" i="28"/>
  <c r="E4750" i="28"/>
  <c r="E4982" i="28"/>
  <c r="E4534" i="28"/>
  <c r="E4590" i="28"/>
  <c r="E4785" i="28"/>
  <c r="E4533" i="28"/>
  <c r="E4955" i="28"/>
  <c r="E4861" i="28"/>
  <c r="E4759" i="28"/>
  <c r="E4598" i="28"/>
  <c r="E4677" i="28"/>
  <c r="E4297" i="28"/>
  <c r="E4862" i="28"/>
  <c r="E4760" i="28"/>
  <c r="E4555" i="28"/>
  <c r="E4698" i="28"/>
  <c r="E4728" i="28"/>
  <c r="E4789" i="28"/>
  <c r="E4321" i="28"/>
  <c r="E4919" i="28"/>
  <c r="E4313" i="28"/>
  <c r="E4957" i="28"/>
  <c r="E4440" i="28"/>
  <c r="E4794" i="28"/>
  <c r="E4972" i="28"/>
  <c r="E4888" i="28"/>
  <c r="E4270" i="28"/>
  <c r="E4887" i="28"/>
  <c r="E4383" i="28"/>
  <c r="E4509" i="28"/>
  <c r="E4480" i="28"/>
  <c r="E4874" i="28"/>
  <c r="E4378" i="28"/>
  <c r="E4476" i="28"/>
  <c r="E4368" i="28"/>
  <c r="E4898" i="28"/>
  <c r="E4900" i="28"/>
  <c r="E5047" i="28"/>
  <c r="E4594" i="28"/>
  <c r="E4404" i="28"/>
  <c r="E4931" i="28"/>
  <c r="E4433" i="28"/>
  <c r="E4880" i="28"/>
  <c r="E4915" i="28"/>
  <c r="E4435" i="28"/>
  <c r="E4757" i="28"/>
  <c r="E4390" i="28"/>
  <c r="E4963" i="28"/>
  <c r="E4286" i="28"/>
  <c r="E4897" i="28"/>
  <c r="E4395" i="28"/>
  <c r="E4363" i="28"/>
  <c r="E4899" i="28"/>
  <c r="E4479" i="28"/>
  <c r="E4519" i="28"/>
  <c r="E4708" i="28"/>
  <c r="E4969" i="28"/>
  <c r="E4564" i="28"/>
  <c r="E4381" i="28"/>
  <c r="E4636" i="28"/>
  <c r="E4739" i="28"/>
  <c r="E4507" i="28"/>
  <c r="E4667" i="28"/>
  <c r="E4287" i="28"/>
  <c r="E4457" i="28"/>
  <c r="E4628" i="28"/>
  <c r="E4338" i="28"/>
  <c r="E4482" i="28"/>
  <c r="E5025" i="28"/>
  <c r="E4441" i="28"/>
  <c r="E4506" i="28"/>
  <c r="E5046" i="28"/>
  <c r="E4809" i="28"/>
  <c r="E4361" i="28"/>
  <c r="E4920" i="28"/>
  <c r="E4613" i="28"/>
  <c r="E4742" i="28"/>
  <c r="E4839" i="28"/>
  <c r="E4970" i="28"/>
  <c r="E4635" i="28"/>
  <c r="E4354" i="28"/>
  <c r="E4778" i="28"/>
  <c r="E4800" i="28"/>
  <c r="E4322" i="28"/>
  <c r="E4317" i="28"/>
  <c r="E5036" i="28"/>
  <c r="E4571" i="28"/>
  <c r="E4417" i="28"/>
  <c r="E4729" i="28"/>
  <c r="E4753" i="28"/>
  <c r="E4398" i="28"/>
  <c r="E4346" i="28"/>
  <c r="E4705" i="28"/>
  <c r="E5016" i="28"/>
  <c r="E5045" i="28"/>
  <c r="E4575" i="28"/>
  <c r="E4820" i="28"/>
  <c r="E4844" i="28"/>
  <c r="E4837" i="28"/>
  <c r="E4940" i="28"/>
  <c r="E4907" i="28"/>
  <c r="E4315" i="28"/>
  <c r="E5000" i="28"/>
  <c r="E4377" i="28"/>
  <c r="E4385" i="28"/>
  <c r="E4525" i="28"/>
  <c r="E4432" i="28"/>
  <c r="E4653" i="28"/>
  <c r="E4451" i="28"/>
  <c r="E4890" i="28"/>
  <c r="E5020" i="28"/>
  <c r="E4914" i="28"/>
  <c r="E5005" i="28"/>
  <c r="E4552" i="28"/>
  <c r="E4526" i="28"/>
  <c r="E4864" i="28"/>
  <c r="E4489" i="28"/>
  <c r="E4824" i="28"/>
  <c r="E4402" i="28"/>
  <c r="E5002" i="28"/>
  <c r="E4771" i="28"/>
  <c r="E4570" i="28"/>
  <c r="E4615" i="28"/>
  <c r="E4948" i="28"/>
  <c r="E4603" i="28"/>
  <c r="E4538" i="28"/>
  <c r="E4568" i="28"/>
  <c r="E4922" i="28"/>
  <c r="E4801" i="28"/>
  <c r="E4787" i="28"/>
  <c r="E4958" i="28"/>
  <c r="E4511" i="28"/>
  <c r="E4528" i="28"/>
  <c r="E4305" i="28"/>
  <c r="E4849" i="28"/>
  <c r="E4684" i="28"/>
  <c r="S11" i="14" l="1"/>
  <c r="S5" i="14"/>
  <c r="S135" i="14"/>
  <c r="S126" i="14"/>
  <c r="S47" i="14"/>
  <c r="S38" i="14"/>
  <c r="S32" i="14"/>
  <c r="S26" i="14"/>
  <c r="S20" i="14"/>
  <c r="S17" i="14"/>
  <c r="S40" i="14"/>
  <c r="S13" i="14"/>
  <c r="S9" i="14"/>
  <c r="S4" i="14"/>
  <c r="S132" i="14"/>
  <c r="S125" i="14"/>
  <c r="S45" i="14"/>
  <c r="S35" i="14"/>
  <c r="S25" i="14"/>
  <c r="S137" i="14"/>
  <c r="S133" i="14"/>
  <c r="S127" i="14"/>
  <c r="S120" i="14"/>
  <c r="S46" i="14"/>
  <c r="S42" i="14"/>
  <c r="S36" i="14"/>
  <c r="S30" i="14"/>
  <c r="S23" i="14"/>
  <c r="S145" i="14"/>
  <c r="S144" i="14"/>
  <c r="S143" i="14"/>
  <c r="S142" i="14"/>
  <c r="S141" i="14"/>
  <c r="S140" i="14"/>
  <c r="S151" i="14"/>
  <c r="S150" i="14"/>
  <c r="S149" i="14"/>
  <c r="S148" i="14"/>
  <c r="S147" i="14"/>
  <c r="S3" i="14"/>
  <c r="S10" i="14"/>
  <c r="S8" i="14"/>
  <c r="S131" i="14"/>
  <c r="S122" i="14"/>
  <c r="S44" i="14"/>
  <c r="S39" i="14"/>
  <c r="S33" i="14"/>
  <c r="S28" i="14"/>
  <c r="S21" i="14"/>
  <c r="S159" i="14"/>
  <c r="S158" i="14"/>
  <c r="S157" i="14"/>
  <c r="S156" i="14"/>
  <c r="S155" i="14"/>
  <c r="S154" i="14"/>
  <c r="S153" i="14"/>
  <c r="S12" i="14"/>
  <c r="S7" i="14"/>
  <c r="S134" i="14"/>
  <c r="S123" i="14"/>
  <c r="S43" i="14"/>
  <c r="S37" i="14"/>
  <c r="S31" i="14"/>
  <c r="S27" i="14"/>
  <c r="S22" i="14"/>
  <c r="S18" i="14"/>
  <c r="S15" i="14"/>
  <c r="S164" i="14"/>
  <c r="S163" i="14"/>
  <c r="S162" i="14"/>
  <c r="S161" i="14"/>
  <c r="S14" i="14"/>
  <c r="S6" i="14"/>
  <c r="S136" i="14"/>
  <c r="S128" i="14"/>
  <c r="S48" i="14"/>
  <c r="S41" i="14"/>
  <c r="S34" i="14"/>
  <c r="S29" i="14"/>
  <c r="S24" i="14"/>
  <c r="S19" i="14"/>
  <c r="S16" i="14"/>
  <c r="S166" i="14"/>
  <c r="L9" i="1"/>
  <c r="M9" i="1"/>
  <c r="Q9" i="1"/>
  <c r="O9" i="1"/>
  <c r="P9" i="1"/>
  <c r="R9" i="1"/>
  <c r="N9" i="1"/>
  <c r="K9" i="1"/>
  <c r="C28" i="12"/>
  <c r="BH14" i="17"/>
  <c r="L7" i="20"/>
  <c r="E20" i="12" s="1"/>
  <c r="C6" i="22"/>
  <c r="M2" i="20"/>
  <c r="G20" i="12" s="1"/>
  <c r="M4" i="20"/>
  <c r="L1" i="21" s="1"/>
  <c r="AZ19" i="17"/>
  <c r="C5" i="22"/>
  <c r="C9" i="22"/>
  <c r="F276" i="11"/>
  <c r="B11" i="19"/>
  <c r="T12" i="18"/>
  <c r="G2" i="8"/>
  <c r="G21" i="12" s="1"/>
  <c r="O3" i="17"/>
  <c r="L2" i="18" s="1"/>
  <c r="BF19" i="17"/>
  <c r="O1" i="17"/>
  <c r="G19" i="12" s="1"/>
  <c r="BG14" i="17"/>
  <c r="K14" i="19"/>
  <c r="AY14" i="17"/>
  <c r="BF14" i="17"/>
  <c r="BD14" i="17"/>
  <c r="BE14" i="17" s="1"/>
  <c r="G5" i="21"/>
  <c r="C7" i="22"/>
  <c r="F16" i="12"/>
  <c r="G16" i="12"/>
  <c r="U8" i="5"/>
  <c r="J28" i="12" s="1"/>
  <c r="O8" i="5"/>
  <c r="S8" i="5"/>
  <c r="Y8" i="5"/>
  <c r="N28" i="12" s="1"/>
  <c r="P8" i="5"/>
  <c r="Q8" i="5"/>
  <c r="R8" i="5"/>
  <c r="X8" i="5"/>
  <c r="M28" i="12" s="1"/>
  <c r="V8" i="5"/>
  <c r="F235" i="11"/>
  <c r="G229" i="11"/>
  <c r="G136" i="11"/>
  <c r="G161" i="11"/>
  <c r="G290" i="11"/>
  <c r="G272" i="11"/>
  <c r="E4" i="21"/>
  <c r="G11" i="21"/>
  <c r="BC19" i="17"/>
  <c r="AX19" i="17"/>
  <c r="F278" i="11"/>
  <c r="BE19" i="17"/>
  <c r="AY19" i="17"/>
  <c r="T6" i="18"/>
  <c r="BD19" i="17"/>
  <c r="F167" i="11"/>
  <c r="F197" i="11"/>
  <c r="G49" i="11"/>
  <c r="F55" i="11"/>
  <c r="G25" i="11"/>
  <c r="G52" i="11"/>
  <c r="G54" i="11"/>
  <c r="G50" i="11"/>
  <c r="F51" i="11"/>
  <c r="G53" i="11"/>
  <c r="G20" i="11"/>
  <c r="F35" i="11"/>
  <c r="G34" i="11"/>
  <c r="G24" i="11"/>
  <c r="AA8" i="5"/>
  <c r="P28" i="12" s="1"/>
  <c r="G92" i="11"/>
  <c r="G8" i="11"/>
  <c r="G12" i="11"/>
  <c r="G56" i="11"/>
  <c r="G45" i="11"/>
  <c r="F7" i="11"/>
  <c r="G8" i="10"/>
  <c r="E138" i="14"/>
  <c r="S138" i="14" s="1"/>
  <c r="Z8" i="5"/>
  <c r="O28" i="12" s="1"/>
  <c r="F8" i="10"/>
  <c r="E171" i="14"/>
  <c r="S171" i="14" s="1"/>
  <c r="C165" i="14"/>
  <c r="S165" i="14" s="1"/>
  <c r="H139" i="14"/>
  <c r="S139" i="14" s="1"/>
  <c r="D8" i="10"/>
  <c r="H8" i="10"/>
  <c r="E8" i="10"/>
  <c r="C8" i="10"/>
  <c r="L8" i="10"/>
  <c r="K8" i="10"/>
  <c r="B8" i="10"/>
  <c r="I8" i="10"/>
  <c r="J8" i="10"/>
  <c r="P160" i="14"/>
  <c r="S160" i="14" s="1"/>
  <c r="L152" i="14"/>
  <c r="S152" i="14" s="1"/>
  <c r="J146" i="14"/>
  <c r="S146" i="14" s="1"/>
  <c r="G77" i="11"/>
  <c r="G28" i="11"/>
  <c r="G58" i="11"/>
  <c r="F5" i="11"/>
  <c r="G14" i="11"/>
  <c r="A1" i="15"/>
  <c r="H1" i="22"/>
  <c r="G268" i="11"/>
  <c r="G262" i="11"/>
  <c r="G100" i="11"/>
  <c r="G257" i="11"/>
  <c r="F259" i="11"/>
  <c r="F239" i="11"/>
  <c r="F109" i="11"/>
  <c r="F64" i="11"/>
  <c r="G26" i="11"/>
  <c r="G13" i="11"/>
  <c r="F251" i="11"/>
  <c r="F207" i="11"/>
  <c r="F225" i="11"/>
  <c r="G224" i="11"/>
  <c r="G222" i="11"/>
  <c r="G226" i="11"/>
  <c r="G238" i="11"/>
  <c r="G232" i="11"/>
  <c r="F269" i="11"/>
  <c r="G101" i="11"/>
  <c r="G270" i="11"/>
  <c r="G40" i="11"/>
  <c r="G236" i="11"/>
  <c r="G233" i="11"/>
  <c r="F227" i="11"/>
  <c r="G240" i="11"/>
  <c r="G234" i="11"/>
  <c r="G122" i="11"/>
  <c r="G44" i="11"/>
  <c r="G104" i="11"/>
  <c r="G168" i="11"/>
  <c r="G106" i="11"/>
  <c r="G173" i="11"/>
  <c r="F219" i="11"/>
  <c r="G150" i="11"/>
  <c r="F155" i="11"/>
  <c r="F282" i="11"/>
  <c r="G129" i="11"/>
  <c r="G279" i="11"/>
  <c r="G108" i="11"/>
  <c r="G172" i="11"/>
  <c r="F127" i="11"/>
  <c r="G185" i="11"/>
  <c r="F123" i="11"/>
  <c r="F211" i="11"/>
  <c r="G112" i="11"/>
  <c r="G184" i="11"/>
  <c r="G57" i="11"/>
  <c r="G170" i="11"/>
  <c r="G121" i="11"/>
  <c r="F43" i="11"/>
  <c r="G169" i="11"/>
  <c r="G152" i="11"/>
  <c r="F187" i="11"/>
  <c r="G60" i="11"/>
  <c r="G116" i="11"/>
  <c r="G200" i="11"/>
  <c r="G97" i="11"/>
  <c r="F131" i="11"/>
  <c r="G105" i="11"/>
  <c r="G134" i="11"/>
  <c r="F221" i="11"/>
  <c r="G120" i="11"/>
  <c r="G137" i="11"/>
  <c r="G154" i="11"/>
  <c r="G182" i="11"/>
  <c r="F75" i="11"/>
  <c r="F153" i="11"/>
  <c r="G76" i="11"/>
  <c r="G128" i="11"/>
  <c r="G149" i="11"/>
  <c r="F63" i="11"/>
  <c r="F183" i="11"/>
  <c r="G125" i="11"/>
  <c r="F138" i="11"/>
  <c r="F171" i="11"/>
  <c r="G80" i="11"/>
  <c r="G212" i="11"/>
  <c r="G214" i="11"/>
  <c r="G273" i="11"/>
  <c r="G210" i="11"/>
  <c r="F203" i="11"/>
  <c r="G22" i="11"/>
  <c r="G30" i="11"/>
  <c r="F213" i="11"/>
  <c r="G21" i="11"/>
  <c r="G209" i="11"/>
  <c r="F195" i="11"/>
  <c r="G208" i="11"/>
  <c r="F286" i="11"/>
  <c r="F19" i="11"/>
  <c r="G82" i="11"/>
  <c r="F275" i="11"/>
  <c r="G29" i="11"/>
  <c r="G194" i="11"/>
  <c r="G46" i="11"/>
  <c r="F86" i="11"/>
  <c r="F85" i="11"/>
  <c r="F84" i="11"/>
  <c r="G83" i="11"/>
  <c r="F81" i="11"/>
  <c r="F59" i="11"/>
  <c r="F99" i="11"/>
  <c r="F157" i="11"/>
  <c r="F243" i="11"/>
  <c r="F249" i="11"/>
  <c r="G147" i="11"/>
  <c r="G252" i="11"/>
  <c r="G141" i="11"/>
  <c r="G42" i="11"/>
  <c r="F201" i="11"/>
  <c r="G96" i="11"/>
  <c r="F143" i="11"/>
  <c r="G140" i="11"/>
  <c r="G217" i="11"/>
  <c r="F139" i="11"/>
  <c r="G241" i="11"/>
  <c r="F264" i="11"/>
  <c r="G65" i="11"/>
  <c r="G160" i="11"/>
  <c r="G93" i="11"/>
  <c r="F254" i="11"/>
  <c r="F66" i="11"/>
  <c r="G39" i="11"/>
  <c r="G256" i="11"/>
  <c r="G133" i="11"/>
  <c r="G265" i="11"/>
  <c r="F177" i="11"/>
  <c r="G205" i="11"/>
  <c r="F283" i="11"/>
  <c r="G280" i="11"/>
  <c r="G16" i="11"/>
  <c r="G164" i="11"/>
  <c r="F179" i="11"/>
  <c r="F71" i="11"/>
  <c r="G193" i="11"/>
  <c r="G70" i="11"/>
  <c r="F79" i="11"/>
  <c r="G186" i="11"/>
  <c r="F9" i="11"/>
  <c r="F260" i="11"/>
  <c r="F291" i="11"/>
  <c r="G287" i="11"/>
  <c r="G289" i="11"/>
  <c r="I4" i="11"/>
  <c r="G37" i="11"/>
  <c r="G78" i="11"/>
  <c r="F67" i="11"/>
  <c r="G113" i="11"/>
  <c r="F115" i="11"/>
  <c r="G274" i="11"/>
  <c r="F118" i="11"/>
  <c r="G132" i="11"/>
  <c r="G266" i="11"/>
  <c r="F281" i="11"/>
  <c r="G176" i="11"/>
  <c r="G74" i="11"/>
  <c r="G242" i="11"/>
  <c r="G6" i="11"/>
  <c r="G18" i="11"/>
  <c r="G165" i="11"/>
  <c r="F189" i="11"/>
  <c r="F31" i="11"/>
  <c r="G27" i="11"/>
  <c r="G23" i="11"/>
  <c r="G32" i="11"/>
  <c r="G68" i="11"/>
  <c r="F191" i="11"/>
  <c r="G73" i="11"/>
  <c r="F166" i="11"/>
  <c r="G36" i="11"/>
  <c r="G72" i="11"/>
  <c r="G148" i="11"/>
  <c r="G192" i="11"/>
  <c r="G248" i="11"/>
  <c r="G117" i="11"/>
  <c r="F11" i="11"/>
  <c r="F267" i="11"/>
  <c r="F111" i="11"/>
  <c r="F91" i="11"/>
  <c r="F288" i="11"/>
  <c r="F245" i="11"/>
  <c r="F230" i="11"/>
  <c r="F216" i="11"/>
  <c r="F198" i="11"/>
  <c r="F181" i="11"/>
  <c r="G163" i="11"/>
  <c r="F145" i="11"/>
  <c r="G107" i="11"/>
  <c r="G89" i="11"/>
  <c r="F61" i="11"/>
  <c r="J4" i="11"/>
  <c r="F102" i="11"/>
  <c r="G144" i="11"/>
  <c r="G180" i="11"/>
  <c r="F237" i="11"/>
  <c r="G41" i="11"/>
  <c r="H4" i="11"/>
  <c r="G88" i="11"/>
  <c r="G244" i="11"/>
  <c r="D4" i="11"/>
  <c r="C4" i="11"/>
  <c r="E4" i="11"/>
  <c r="F87" i="11"/>
  <c r="F218" i="11"/>
  <c r="G218" i="11"/>
  <c r="F15" i="11"/>
  <c r="G15" i="11"/>
  <c r="F10" i="11"/>
  <c r="G10" i="11"/>
  <c r="G204" i="11"/>
  <c r="F151" i="11"/>
  <c r="G33" i="11"/>
  <c r="F253" i="11"/>
  <c r="F202" i="11"/>
  <c r="G202" i="11"/>
  <c r="F90" i="11"/>
  <c r="G90" i="11"/>
  <c r="F17" i="11"/>
  <c r="G17" i="11"/>
  <c r="G206" i="11"/>
  <c r="G263" i="11"/>
  <c r="F263" i="11"/>
  <c r="G228" i="11"/>
  <c r="F228" i="11"/>
  <c r="G215" i="11"/>
  <c r="F215" i="11"/>
  <c r="G119" i="11"/>
  <c r="F119" i="11"/>
  <c r="G284" i="11"/>
  <c r="G285" i="11"/>
  <c r="F277" i="11"/>
  <c r="G48" i="11"/>
  <c r="F47" i="11"/>
  <c r="F103" i="11"/>
  <c r="G158" i="11"/>
  <c r="F261" i="11"/>
  <c r="G69" i="11"/>
  <c r="G62" i="11"/>
  <c r="G271" i="11"/>
  <c r="F271" i="11"/>
  <c r="G196" i="11"/>
  <c r="F196" i="11"/>
  <c r="G220" i="11"/>
  <c r="G250" i="11"/>
  <c r="F135" i="11"/>
  <c r="F199" i="11"/>
  <c r="G223" i="11"/>
  <c r="F223" i="11"/>
  <c r="F178" i="11"/>
  <c r="G178" i="11"/>
  <c r="G162" i="11"/>
  <c r="F162" i="11"/>
  <c r="G146" i="11"/>
  <c r="F146" i="11"/>
  <c r="G130" i="11"/>
  <c r="F130" i="11"/>
  <c r="G114" i="11"/>
  <c r="F114" i="11"/>
  <c r="F98" i="11"/>
  <c r="G98" i="11"/>
  <c r="G124" i="11"/>
  <c r="G156" i="11"/>
  <c r="G188" i="11"/>
  <c r="F231" i="11"/>
  <c r="G174" i="11"/>
  <c r="F255" i="11"/>
  <c r="F258" i="11"/>
  <c r="G258" i="11"/>
  <c r="G247" i="11"/>
  <c r="F247" i="11"/>
  <c r="F246" i="11"/>
  <c r="F190" i="11"/>
  <c r="G175" i="11"/>
  <c r="F175" i="11"/>
  <c r="G159" i="11"/>
  <c r="F159" i="11"/>
  <c r="F142" i="11"/>
  <c r="F126" i="11"/>
  <c r="F110" i="11"/>
  <c r="G95" i="11"/>
  <c r="F95" i="11"/>
  <c r="F94" i="11"/>
  <c r="F38" i="11"/>
  <c r="G38" i="11"/>
  <c r="B3" i="15"/>
  <c r="K28" i="12" l="1"/>
  <c r="H28" i="12"/>
  <c r="E28" i="12"/>
  <c r="G28" i="12"/>
  <c r="F28" i="12"/>
  <c r="D28" i="12"/>
  <c r="E16" i="12"/>
  <c r="L3" i="15"/>
  <c r="L1" i="15" s="1"/>
  <c r="W4" i="2"/>
  <c r="F20" i="12"/>
  <c r="U9" i="1"/>
  <c r="T3" i="18"/>
  <c r="J2" i="18" s="1"/>
  <c r="F19" i="12"/>
  <c r="G4" i="21"/>
  <c r="K4" i="19"/>
  <c r="X4" i="2"/>
  <c r="Y4" i="2"/>
  <c r="G4" i="11"/>
  <c r="F4" i="11"/>
  <c r="W8" i="5" l="1"/>
  <c r="L28" i="12" s="1"/>
  <c r="G17" i="12"/>
  <c r="G22" i="12" s="1"/>
  <c r="AE8" i="5" l="1"/>
  <c r="E17" i="12" s="1"/>
  <c r="E22" i="12" s="1"/>
  <c r="S4" i="7"/>
  <c r="G23" i="12"/>
  <c r="G24" i="12" s="1"/>
  <c r="AG169" i="5"/>
  <c r="F17" i="12" l="1"/>
  <c r="F22" i="12" s="1"/>
  <c r="N2" i="7"/>
  <c r="L2" i="7"/>
  <c r="E1924" i="28" l="1"/>
  <c r="E3095" i="28"/>
  <c r="E4185" i="28"/>
  <c r="E2084" i="28"/>
  <c r="E1982" i="28"/>
  <c r="E79" i="28"/>
  <c r="E1445" i="28"/>
  <c r="E1929" i="28"/>
  <c r="E3118" i="28"/>
  <c r="E2412" i="28"/>
  <c r="E1745" i="28"/>
  <c r="E2322" i="28"/>
  <c r="E856" i="28"/>
  <c r="E670" i="28"/>
  <c r="E2240" i="28"/>
  <c r="E2473" i="28"/>
  <c r="E700" i="28"/>
  <c r="E2359" i="28"/>
  <c r="E2305" i="28"/>
  <c r="E2747" i="28"/>
  <c r="E2772" i="28"/>
  <c r="E1715" i="28"/>
  <c r="E759" i="28"/>
  <c r="E1974" i="28"/>
  <c r="E1948" i="28"/>
  <c r="E2139" i="28"/>
  <c r="E653" i="28"/>
  <c r="E4199" i="28"/>
  <c r="E1359" i="28"/>
  <c r="E2902" i="28"/>
  <c r="E4072" i="28"/>
  <c r="E1508" i="28"/>
  <c r="E415" i="28"/>
  <c r="E1623" i="28"/>
  <c r="E2897" i="28"/>
  <c r="E3323" i="28"/>
  <c r="E826" i="28"/>
  <c r="E4188" i="28"/>
  <c r="E2294" i="28"/>
  <c r="E2793" i="28"/>
  <c r="E2554" i="28"/>
  <c r="E1265" i="28"/>
  <c r="E2522" i="28"/>
  <c r="E2915" i="28"/>
  <c r="E2265" i="28"/>
  <c r="E1665" i="28"/>
  <c r="E199" i="28"/>
  <c r="E1373" i="28"/>
  <c r="E2222" i="28"/>
  <c r="E1517" i="28"/>
  <c r="E687" i="28"/>
  <c r="E2325" i="28"/>
  <c r="E385" i="28"/>
  <c r="E3511" i="28"/>
  <c r="E4104" i="28"/>
  <c r="E178" i="28"/>
  <c r="E2368" i="28"/>
  <c r="E181" i="28"/>
  <c r="E2059" i="28"/>
  <c r="E2215" i="28"/>
  <c r="E2852" i="28"/>
  <c r="E1412" i="28"/>
  <c r="E467" i="28"/>
  <c r="E56" i="28"/>
  <c r="E89" i="28"/>
  <c r="E2863" i="28"/>
  <c r="E2430" i="28"/>
  <c r="E728" i="28"/>
  <c r="E3786" i="28"/>
  <c r="E2228" i="28"/>
  <c r="E857" i="28"/>
  <c r="E3812" i="28"/>
  <c r="E1867" i="28"/>
  <c r="E1149" i="28"/>
  <c r="E3683" i="28"/>
  <c r="E993" i="28"/>
  <c r="E3807" i="28"/>
  <c r="E3568" i="28"/>
  <c r="E527" i="28"/>
  <c r="E3647" i="28"/>
  <c r="E1045" i="28"/>
  <c r="E1300" i="28"/>
  <c r="E1953" i="28"/>
  <c r="E3013" i="28"/>
  <c r="E2367" i="28"/>
  <c r="E4031" i="28"/>
  <c r="E2597" i="28"/>
  <c r="E2605" i="28"/>
  <c r="E3903" i="28"/>
  <c r="E2137" i="28"/>
  <c r="E3181" i="28"/>
  <c r="E1776" i="28"/>
  <c r="E2659" i="28"/>
  <c r="E659" i="28"/>
  <c r="E1806" i="28"/>
  <c r="E946" i="28"/>
  <c r="E3307" i="28"/>
  <c r="E2122" i="28"/>
  <c r="E338" i="28"/>
  <c r="E1625" i="28"/>
  <c r="E1630" i="28"/>
  <c r="E2695" i="28"/>
  <c r="E41" i="28"/>
  <c r="E2891" i="28"/>
  <c r="E3627" i="28"/>
  <c r="E2720" i="28"/>
  <c r="E3062" i="28"/>
  <c r="E13" i="28"/>
  <c r="E4122" i="28"/>
  <c r="E2642" i="28"/>
  <c r="E3073" i="28"/>
  <c r="E1216" i="28"/>
  <c r="E3210" i="28"/>
  <c r="E3428" i="28"/>
  <c r="E1640" i="28"/>
  <c r="E3714" i="28"/>
  <c r="E3835" i="28"/>
  <c r="E235" i="28"/>
  <c r="E4249" i="28"/>
  <c r="E2822" i="28"/>
  <c r="E2005" i="28"/>
  <c r="E255" i="28"/>
  <c r="E434" i="28"/>
  <c r="E2158" i="28"/>
  <c r="E2163" i="28"/>
  <c r="E227" i="28"/>
  <c r="E3975" i="28"/>
  <c r="E2052" i="28"/>
  <c r="E1560" i="28"/>
  <c r="E2410" i="28"/>
  <c r="E2026" i="28"/>
  <c r="E3696" i="28"/>
  <c r="E1698" i="28"/>
  <c r="E4070" i="28"/>
  <c r="E962" i="28"/>
  <c r="E2009" i="28"/>
  <c r="E2627" i="28"/>
  <c r="E2942" i="28"/>
  <c r="E2303" i="28"/>
  <c r="E3902" i="28"/>
  <c r="E2095" i="28"/>
  <c r="E3865" i="28"/>
  <c r="E1027" i="28"/>
  <c r="E1548" i="28"/>
  <c r="E1781" i="28"/>
  <c r="E1389" i="28"/>
  <c r="E914" i="28"/>
  <c r="E349" i="28"/>
  <c r="E876" i="28"/>
  <c r="E1348" i="28"/>
  <c r="E49" i="28"/>
  <c r="E1394" i="28"/>
  <c r="E361" i="28"/>
  <c r="E3942" i="28"/>
  <c r="E3510" i="28"/>
  <c r="E2574" i="28"/>
  <c r="E225" i="28"/>
  <c r="E3216" i="28"/>
  <c r="E1778" i="28"/>
  <c r="E3271" i="28"/>
  <c r="E1759" i="28"/>
  <c r="E306" i="28"/>
  <c r="E981" i="28"/>
  <c r="E1274" i="28"/>
  <c r="E1014" i="28"/>
  <c r="E3589" i="28"/>
  <c r="E739" i="28"/>
  <c r="E237" i="28"/>
  <c r="E724" i="28"/>
  <c r="E2297" i="28"/>
  <c r="E2601" i="28"/>
  <c r="E1797" i="28"/>
  <c r="E3345" i="28"/>
  <c r="E2484" i="28"/>
  <c r="E3343" i="28"/>
  <c r="E1061" i="28"/>
  <c r="E2398" i="28"/>
  <c r="E2270" i="28"/>
  <c r="E1129" i="28"/>
  <c r="E3581" i="28"/>
  <c r="E2437" i="28"/>
  <c r="E3831" i="28"/>
  <c r="E957" i="28"/>
  <c r="E3298" i="28"/>
  <c r="E2421" i="28"/>
  <c r="E15" i="28"/>
  <c r="E1304" i="28"/>
  <c r="E2128" i="28"/>
  <c r="E3641" i="28"/>
  <c r="E3747" i="28"/>
  <c r="E1586" i="28"/>
  <c r="E3746" i="28"/>
  <c r="E2846" i="28"/>
  <c r="E3917" i="28"/>
  <c r="E198" i="28"/>
  <c r="E2506" i="28"/>
  <c r="E581" i="28"/>
  <c r="E1789" i="28"/>
  <c r="E3105" i="28"/>
  <c r="E4251" i="28"/>
  <c r="E1338" i="28"/>
  <c r="E867" i="28"/>
  <c r="E2510" i="28"/>
  <c r="E1503" i="28"/>
  <c r="E71" i="28"/>
  <c r="E3993" i="28"/>
  <c r="E335" i="28"/>
  <c r="E2383" i="28"/>
  <c r="E1903" i="28"/>
  <c r="E2872" i="28"/>
  <c r="E1845" i="28"/>
  <c r="E456" i="28"/>
  <c r="E3695" i="28"/>
  <c r="E400" i="28"/>
  <c r="E3811" i="28"/>
  <c r="E2741" i="28"/>
  <c r="E3682" i="28"/>
  <c r="E2203" i="28"/>
  <c r="E3890" i="28"/>
  <c r="E3770" i="28"/>
  <c r="E3071" i="28"/>
  <c r="E1206" i="28"/>
  <c r="E2644" i="28"/>
  <c r="E4266" i="28"/>
  <c r="E378" i="28"/>
  <c r="E1147" i="28"/>
  <c r="E1108" i="28"/>
  <c r="E1452" i="28"/>
  <c r="E767" i="28"/>
  <c r="E4126" i="28"/>
  <c r="E3479" i="28"/>
  <c r="E1004" i="28"/>
  <c r="E515" i="28"/>
  <c r="E1611" i="28"/>
  <c r="E31" i="28"/>
  <c r="E3046" i="28"/>
  <c r="E3051" i="28"/>
  <c r="E2987" i="28"/>
  <c r="E2565" i="28"/>
  <c r="E3860" i="28"/>
  <c r="E549" i="28"/>
  <c r="E2195" i="28"/>
  <c r="E730" i="28"/>
  <c r="E2338" i="28"/>
  <c r="E2735" i="28"/>
  <c r="E1956" i="28"/>
  <c r="E1021" i="28"/>
  <c r="E3500" i="28"/>
  <c r="E4250" i="28"/>
  <c r="E1550" i="28"/>
  <c r="E4023" i="28"/>
  <c r="E3872" i="28"/>
  <c r="E901" i="28"/>
  <c r="E1419" i="28"/>
  <c r="E1500" i="28"/>
  <c r="E395" i="28"/>
  <c r="E1535" i="28"/>
  <c r="E892" i="28"/>
  <c r="E2391" i="28"/>
  <c r="E1459" i="28"/>
  <c r="E4045" i="28"/>
  <c r="E3391" i="28"/>
  <c r="E4255" i="28"/>
  <c r="E464" i="28"/>
  <c r="E310" i="28"/>
  <c r="E2442" i="28"/>
  <c r="E614" i="28"/>
  <c r="E3869" i="28"/>
  <c r="E2717" i="28"/>
  <c r="E156" i="28"/>
  <c r="E2451" i="28"/>
  <c r="E685" i="28"/>
  <c r="E3422" i="28"/>
  <c r="E2115" i="28"/>
  <c r="E1573" i="28"/>
  <c r="E1417" i="28"/>
  <c r="E2194" i="28"/>
  <c r="E2803" i="28"/>
  <c r="E532" i="28"/>
  <c r="E1796" i="28"/>
  <c r="E1379" i="28"/>
  <c r="E1794" i="28"/>
  <c r="E2357" i="28"/>
  <c r="E3200" i="28"/>
  <c r="E300" i="28"/>
  <c r="E2656" i="28"/>
  <c r="E3045" i="28"/>
  <c r="E2767" i="28"/>
  <c r="E96" i="28"/>
  <c r="E885" i="28"/>
  <c r="E1323" i="28"/>
  <c r="E1450" i="28"/>
  <c r="E4060" i="28"/>
  <c r="E1618" i="28"/>
  <c r="E1504" i="28"/>
  <c r="E1409" i="28"/>
  <c r="E3332" i="28"/>
  <c r="E3248" i="28"/>
  <c r="E3154" i="28"/>
  <c r="E1624" i="28"/>
  <c r="E1405" i="28"/>
  <c r="E1496" i="28"/>
  <c r="E671" i="28"/>
  <c r="E2401" i="28"/>
  <c r="E1975" i="28"/>
  <c r="E429" i="28"/>
  <c r="E1785" i="28"/>
  <c r="E1547" i="28"/>
  <c r="E2779" i="28"/>
  <c r="E3618" i="28"/>
  <c r="E459" i="28"/>
  <c r="E3955" i="28"/>
  <c r="E2071" i="28"/>
  <c r="E2583" i="28"/>
  <c r="E2330" i="28"/>
  <c r="E3564" i="28"/>
  <c r="E1945" i="28"/>
  <c r="E1106" i="28"/>
  <c r="E1558" i="28"/>
  <c r="E3964" i="28"/>
  <c r="E1224" i="28"/>
  <c r="E4228" i="28"/>
  <c r="E163" i="28"/>
  <c r="E4124" i="28"/>
  <c r="E3855" i="28"/>
  <c r="E1122" i="28"/>
  <c r="E3292" i="28"/>
  <c r="E3351" i="28"/>
  <c r="E1963" i="28"/>
  <c r="E2860" i="28"/>
  <c r="E430" i="28"/>
  <c r="E1258" i="28"/>
  <c r="E1890" i="28"/>
  <c r="E889" i="28"/>
  <c r="E1877" i="28"/>
  <c r="E2519" i="28"/>
  <c r="E504" i="28"/>
  <c r="E3321" i="28"/>
  <c r="E2756" i="28"/>
  <c r="E3448" i="28"/>
  <c r="E3202" i="28"/>
  <c r="E1488" i="28"/>
  <c r="E2997" i="28"/>
  <c r="E710" i="28"/>
  <c r="E2360" i="28"/>
  <c r="E2520" i="28"/>
  <c r="E1087" i="28"/>
  <c r="E1883" i="28"/>
  <c r="E3072" i="28"/>
  <c r="E4116" i="28"/>
  <c r="E1634" i="28"/>
  <c r="E3080" i="28"/>
  <c r="E2382" i="28"/>
  <c r="E4065" i="28"/>
  <c r="E1413" i="28"/>
  <c r="E3303" i="28"/>
  <c r="E3325" i="28"/>
  <c r="E2269" i="28"/>
  <c r="E1366" i="28"/>
  <c r="E108" i="28"/>
  <c r="E1422" i="28"/>
  <c r="E1648" i="28"/>
  <c r="E2148" i="28"/>
  <c r="E4222" i="28"/>
  <c r="E2876" i="28"/>
  <c r="E2373" i="28"/>
  <c r="E97" i="28"/>
  <c r="E1843" i="28"/>
  <c r="E2704" i="28"/>
  <c r="E1189" i="28"/>
  <c r="E887" i="28"/>
  <c r="E1958" i="28"/>
  <c r="E386" i="28"/>
  <c r="E735" i="28"/>
  <c r="E3027" i="28"/>
  <c r="E3619" i="28"/>
  <c r="E3668" i="28"/>
  <c r="E3806" i="28"/>
  <c r="E896" i="28"/>
  <c r="E2556" i="28"/>
  <c r="E2529" i="28"/>
  <c r="E3844" i="28"/>
  <c r="E1475" i="28"/>
  <c r="E271" i="28"/>
  <c r="E3678" i="28"/>
  <c r="E2930" i="28"/>
  <c r="E155" i="28"/>
  <c r="E4128" i="28"/>
  <c r="E596" i="28"/>
  <c r="E921" i="28"/>
  <c r="E1863" i="28"/>
  <c r="E1209" i="28"/>
  <c r="E2873" i="28"/>
  <c r="E2924" i="28"/>
  <c r="E3928" i="28"/>
  <c r="E2326" i="28"/>
  <c r="E920" i="28"/>
  <c r="E873" i="28"/>
  <c r="E3941" i="28"/>
  <c r="E1400" i="28"/>
  <c r="E3918" i="28"/>
  <c r="E831" i="28"/>
  <c r="E3935" i="28"/>
  <c r="E540" i="28"/>
  <c r="E3201" i="28"/>
  <c r="E2527" i="28"/>
  <c r="E541" i="28"/>
  <c r="E3717" i="28"/>
  <c r="E3996" i="28"/>
  <c r="E2397" i="28"/>
  <c r="E3017" i="28"/>
  <c r="E2027" i="28"/>
  <c r="E560" i="28"/>
  <c r="E990" i="28"/>
  <c r="E1689" i="28"/>
  <c r="E3283" i="28"/>
  <c r="E1248" i="28"/>
  <c r="E2912" i="28"/>
  <c r="E2250" i="28"/>
  <c r="E3055" i="28"/>
  <c r="E1392" i="28"/>
  <c r="E3048" i="28"/>
  <c r="E2901" i="28"/>
  <c r="E1662" i="28"/>
  <c r="E2935" i="28"/>
  <c r="E439" i="28"/>
  <c r="E2153" i="28"/>
  <c r="E2820" i="28"/>
  <c r="E250" i="28"/>
  <c r="E2713" i="28"/>
  <c r="E984" i="28"/>
  <c r="E2557" i="28"/>
  <c r="E2694" i="28"/>
  <c r="E1846" i="28"/>
  <c r="E3499" i="28"/>
  <c r="E3050" i="28"/>
  <c r="E3043" i="28"/>
  <c r="E1684" i="28"/>
  <c r="E342" i="28"/>
  <c r="E3637" i="28"/>
  <c r="E2539" i="28"/>
  <c r="E83" i="28"/>
  <c r="E3128" i="28"/>
  <c r="E2740" i="28"/>
  <c r="E3887" i="28"/>
  <c r="E3644" i="28"/>
  <c r="E217" i="28"/>
  <c r="E2090" i="28"/>
  <c r="E3394" i="28"/>
  <c r="E1380" i="28"/>
  <c r="E2117" i="28"/>
  <c r="E405" i="28"/>
  <c r="E3773" i="28"/>
  <c r="E4154" i="28"/>
  <c r="E3970" i="28"/>
  <c r="E2844" i="28"/>
  <c r="E2385" i="28"/>
  <c r="E4157" i="28"/>
  <c r="E3716" i="28"/>
  <c r="E3431" i="28"/>
  <c r="E537" i="28"/>
  <c r="E1505" i="28"/>
  <c r="E746" i="28"/>
  <c r="E2337" i="28"/>
  <c r="E138" i="28"/>
  <c r="E1449" i="28"/>
  <c r="E3613" i="28"/>
  <c r="E236" i="28"/>
  <c r="E1700" i="28"/>
  <c r="E2332" i="28"/>
  <c r="E3848" i="28"/>
  <c r="E311" i="28"/>
  <c r="E315" i="28"/>
  <c r="E2649" i="28"/>
  <c r="E2011" i="28"/>
  <c r="E2976" i="28"/>
  <c r="E2668" i="28"/>
  <c r="E2205" i="28"/>
  <c r="E376" i="28"/>
  <c r="E382" i="28"/>
  <c r="E3688" i="28"/>
  <c r="E3857" i="28"/>
  <c r="E2020" i="28"/>
  <c r="E680" i="28"/>
  <c r="E908" i="28"/>
  <c r="E34" i="28"/>
  <c r="E3277" i="28"/>
  <c r="E3025" i="28"/>
  <c r="E1538" i="28"/>
  <c r="E1927" i="28"/>
  <c r="E678" i="28"/>
  <c r="E3925" i="28"/>
  <c r="E1973" i="28"/>
  <c r="E232" i="28"/>
  <c r="E4200" i="28"/>
  <c r="E1598" i="28"/>
  <c r="E2947" i="28"/>
  <c r="E495" i="28"/>
  <c r="E1807" i="28"/>
  <c r="E2890" i="28"/>
  <c r="E2162" i="28"/>
  <c r="E1748" i="28"/>
  <c r="E1301" i="28"/>
  <c r="E1497" i="28"/>
  <c r="E3598" i="28"/>
  <c r="E3833" i="28"/>
  <c r="E3718" i="28"/>
  <c r="E2604" i="28"/>
  <c r="E3335" i="28"/>
  <c r="E2386" i="28"/>
  <c r="E1681" i="28"/>
  <c r="E3445" i="28"/>
  <c r="E1007" i="28"/>
  <c r="E3291" i="28"/>
  <c r="E1207" i="28"/>
  <c r="E714" i="28"/>
  <c r="E1705" i="28"/>
  <c r="E2768" i="28"/>
  <c r="E3018" i="28"/>
  <c r="E123" i="28"/>
  <c r="E1568" i="28"/>
  <c r="E1432" i="28"/>
  <c r="E3044" i="28"/>
  <c r="E1631" i="28"/>
  <c r="E3110" i="28"/>
  <c r="E3654" i="28"/>
  <c r="E3864" i="28"/>
  <c r="E3837" i="28"/>
  <c r="E1204" i="28"/>
  <c r="E154" i="28"/>
  <c r="E3444" i="28"/>
  <c r="E410" i="28"/>
  <c r="E1057" i="28"/>
  <c r="E3455" i="28"/>
  <c r="E3005" i="28"/>
  <c r="E3243" i="28"/>
  <c r="E374" i="28"/>
  <c r="E3965" i="28"/>
  <c r="E737" i="28"/>
  <c r="E628" i="28"/>
  <c r="E4067" i="28"/>
  <c r="E1495" i="28"/>
  <c r="E3538" i="28"/>
  <c r="E3508" i="28"/>
  <c r="E1428" i="28"/>
  <c r="E3766" i="28"/>
  <c r="E3279" i="28"/>
  <c r="E638" i="28"/>
  <c r="E3469" i="28"/>
  <c r="E3496" i="28"/>
  <c r="E4127" i="28"/>
  <c r="E3634" i="28"/>
  <c r="E3985" i="28"/>
  <c r="E2732" i="28"/>
  <c r="E1192" i="28"/>
  <c r="E2403" i="28"/>
  <c r="E828" i="28"/>
  <c r="E2355" i="28"/>
  <c r="E2014" i="28"/>
  <c r="E1107" i="28"/>
  <c r="E2048" i="28"/>
  <c r="E3115" i="28"/>
  <c r="E2765" i="28"/>
  <c r="E784" i="28"/>
  <c r="E1766" i="28"/>
  <c r="E1416" i="28"/>
  <c r="E1735" i="28"/>
  <c r="E662" i="28"/>
  <c r="E3732" i="28"/>
  <c r="E2994" i="28"/>
  <c r="E913" i="28"/>
  <c r="E4119" i="28"/>
  <c r="E590" i="28"/>
  <c r="E2511" i="28"/>
  <c r="E1346" i="28"/>
  <c r="E1336" i="28"/>
  <c r="E1173" i="28"/>
  <c r="E3156" i="28"/>
  <c r="E4206" i="28"/>
  <c r="E2619" i="28"/>
  <c r="E3631" i="28"/>
  <c r="E2159" i="28"/>
  <c r="E959" i="28"/>
  <c r="E3635" i="28"/>
  <c r="E2798" i="28"/>
  <c r="E404" i="28"/>
  <c r="E1296" i="28"/>
  <c r="E2339" i="28"/>
  <c r="E1029" i="28"/>
  <c r="E87" i="28"/>
  <c r="E1666" i="28"/>
  <c r="E3388" i="28"/>
  <c r="E3740" i="28"/>
  <c r="E4195" i="28"/>
  <c r="E719" i="28"/>
  <c r="E2853" i="28"/>
  <c r="E2670" i="28"/>
  <c r="E3463" i="28"/>
  <c r="E2592" i="28"/>
  <c r="E1993" i="28"/>
  <c r="E3440" i="28"/>
  <c r="E1941" i="28"/>
  <c r="E1926" i="28"/>
  <c r="E3290" i="28"/>
  <c r="E3571" i="28"/>
  <c r="E4207" i="28"/>
  <c r="E3484" i="28"/>
  <c r="E2371" i="28"/>
  <c r="E3566" i="28"/>
  <c r="E2847" i="28"/>
  <c r="E3625" i="28"/>
  <c r="E2277" i="28"/>
  <c r="E579" i="28"/>
  <c r="E2311" i="28"/>
  <c r="E4173" i="28"/>
  <c r="E3843" i="28"/>
  <c r="E3407" i="28"/>
  <c r="E333" i="28"/>
  <c r="E4187" i="28"/>
  <c r="E3489" i="28"/>
  <c r="E1457" i="28"/>
  <c r="E3284" i="28"/>
  <c r="E816" i="28"/>
  <c r="E102" i="28"/>
  <c r="E2012" i="28"/>
  <c r="E758" i="28"/>
  <c r="E3658" i="28"/>
  <c r="E159" i="28"/>
  <c r="E909" i="28"/>
  <c r="E2725" i="28"/>
  <c r="E665" i="28"/>
  <c r="E2384" i="28"/>
  <c r="E3884" i="28"/>
  <c r="E2416" i="28"/>
  <c r="E244" i="28"/>
  <c r="E2344" i="28"/>
  <c r="E3311" i="28"/>
  <c r="E2464" i="28"/>
  <c r="E2899" i="28"/>
  <c r="E3352" i="28"/>
  <c r="E571" i="28"/>
  <c r="E3057" i="28"/>
  <c r="E1200" i="28"/>
  <c r="E1446" i="28"/>
  <c r="E3247" i="28"/>
  <c r="E380" i="28"/>
  <c r="E1594" i="28"/>
  <c r="E681" i="28"/>
  <c r="E4117" i="28"/>
  <c r="E2049" i="28"/>
  <c r="E4181" i="28"/>
  <c r="E460" i="28"/>
  <c r="E1742" i="28"/>
  <c r="E1390" i="28"/>
  <c r="E1678" i="28"/>
  <c r="E2703" i="28"/>
  <c r="E3227" i="28"/>
  <c r="E1891" i="28"/>
  <c r="E111" i="28"/>
  <c r="E441" i="28"/>
  <c r="E652" i="28"/>
  <c r="E731" i="28"/>
  <c r="E2312" i="28"/>
  <c r="E2171" i="28"/>
  <c r="E2710" i="28"/>
  <c r="E4258" i="28"/>
  <c r="E3758" i="28"/>
  <c r="E569" i="28"/>
  <c r="E200" i="28"/>
  <c r="E3010" i="28"/>
  <c r="E4241" i="28"/>
  <c r="E3019" i="28"/>
  <c r="E1557" i="28"/>
  <c r="E762" i="28"/>
  <c r="E2657" i="28"/>
  <c r="E1212" i="28"/>
  <c r="E1802" i="28"/>
  <c r="E1448" i="28"/>
  <c r="E3301" i="28"/>
  <c r="E2065" i="28"/>
  <c r="E30" i="28"/>
  <c r="E3666" i="28"/>
  <c r="E3660" i="28"/>
  <c r="E1037" i="28"/>
  <c r="E2285" i="28"/>
  <c r="E4109" i="28"/>
  <c r="E437" i="28"/>
  <c r="E3120" i="28"/>
  <c r="E1942" i="28"/>
  <c r="E223" i="28"/>
  <c r="E2762" i="28"/>
  <c r="E1938" i="28"/>
  <c r="E268" i="28"/>
  <c r="E694" i="28"/>
  <c r="E1696" i="28"/>
  <c r="E2494" i="28"/>
  <c r="E3615" i="28"/>
  <c r="E3756" i="28"/>
  <c r="E533" i="28"/>
  <c r="E1078" i="28"/>
  <c r="E3140" i="28"/>
  <c r="E2622" i="28"/>
  <c r="E1455" i="28"/>
  <c r="E4056" i="28"/>
  <c r="E3814" i="28"/>
  <c r="E121" i="28"/>
  <c r="E1780" i="28"/>
  <c r="E1120" i="28"/>
  <c r="E2408" i="28"/>
  <c r="E2631" i="28"/>
  <c r="E1309" i="28"/>
  <c r="E4180" i="28"/>
  <c r="E2999" i="28"/>
  <c r="E336" i="28"/>
  <c r="E1337" i="28"/>
  <c r="E2606" i="28"/>
  <c r="E492" i="28"/>
  <c r="E523" i="28"/>
  <c r="E397" i="28"/>
  <c r="E1387" i="28"/>
  <c r="E2174" i="28"/>
  <c r="E2848" i="28"/>
  <c r="E3929" i="28"/>
  <c r="E3069" i="28"/>
  <c r="E1453" i="28"/>
  <c r="E1032" i="28"/>
  <c r="E2541" i="28"/>
  <c r="E915" i="28"/>
  <c r="E1140" i="28"/>
  <c r="E1089" i="28"/>
  <c r="E3047" i="28"/>
  <c r="E148" i="28"/>
  <c r="E3011" i="28"/>
  <c r="E64" i="28"/>
  <c r="E1774" i="28"/>
  <c r="E3699" i="28"/>
  <c r="E1022" i="28"/>
  <c r="E807" i="28"/>
  <c r="E4144" i="28"/>
  <c r="E213" i="28"/>
  <c r="E245" i="28"/>
  <c r="E3098" i="28"/>
  <c r="E2273" i="28"/>
  <c r="E2688" i="28"/>
  <c r="E266" i="28"/>
  <c r="E57" i="28"/>
  <c r="E2547" i="28"/>
  <c r="E938" i="28"/>
  <c r="E1671" i="28"/>
  <c r="E3214" i="28"/>
  <c r="E1312" i="28"/>
  <c r="E2242" i="28"/>
  <c r="E2655" i="28"/>
  <c r="E339" i="28"/>
  <c r="E293" i="28"/>
  <c r="E3063" i="28"/>
  <c r="E1582" i="28"/>
  <c r="E647" i="28"/>
  <c r="E322" i="28"/>
  <c r="E3958" i="28"/>
  <c r="E204" i="28"/>
  <c r="E2043" i="28"/>
  <c r="E3441" i="28"/>
  <c r="E1465" i="28"/>
  <c r="E850" i="28"/>
  <c r="E141" i="28"/>
  <c r="E3910" i="28"/>
  <c r="E2435" i="28"/>
  <c r="E1997" i="28"/>
  <c r="E603" i="28"/>
  <c r="E4191" i="28"/>
  <c r="E4115" i="28"/>
  <c r="E2075" i="28"/>
  <c r="E1513" i="28"/>
  <c r="E813" i="28"/>
  <c r="E836" i="28"/>
  <c r="E448" i="28"/>
  <c r="E1099" i="28"/>
  <c r="E3553" i="28"/>
  <c r="E1816" i="28"/>
  <c r="E4142" i="28"/>
  <c r="E3023" i="28"/>
  <c r="E727" i="28"/>
  <c r="E2757" i="28"/>
  <c r="E676" i="28"/>
  <c r="E275" i="28"/>
  <c r="E734" i="28"/>
  <c r="E3453" i="28"/>
  <c r="E2922" i="28"/>
  <c r="E1138" i="28"/>
  <c r="E3565" i="28"/>
  <c r="E2223" i="28"/>
  <c r="E1642" i="28"/>
  <c r="E391" i="28"/>
  <c r="E702" i="28"/>
  <c r="E2121" i="28"/>
  <c r="E3419" i="28"/>
  <c r="E88" i="28"/>
  <c r="E2790" i="28"/>
  <c r="E2526" i="28"/>
  <c r="E2499" i="28"/>
  <c r="E3344" i="28"/>
  <c r="E1917" i="28"/>
  <c r="E2944" i="28"/>
  <c r="E721" i="28"/>
  <c r="E2256" i="28"/>
  <c r="E116" i="28"/>
  <c r="E277" i="28"/>
  <c r="E858" i="28"/>
  <c r="E1589" i="28"/>
  <c r="E2149" i="28"/>
  <c r="E3839" i="28"/>
  <c r="E561" i="28"/>
  <c r="E2909" i="28"/>
  <c r="E2407" i="28"/>
  <c r="E1710" i="28"/>
  <c r="E3509" i="28"/>
  <c r="E3530" i="28"/>
  <c r="E1070" i="28"/>
  <c r="E3208" i="28"/>
  <c r="E4064" i="28"/>
  <c r="E1606" i="28"/>
  <c r="E4179" i="28"/>
  <c r="E3782" i="28"/>
  <c r="E3861" i="28"/>
  <c r="E3673" i="28"/>
  <c r="E3163" i="28"/>
  <c r="E3801" i="28"/>
  <c r="E3179" i="28"/>
  <c r="E3932" i="28"/>
  <c r="E878" i="28"/>
  <c r="E1881" i="28"/>
  <c r="E2927" i="28"/>
  <c r="E3707" i="28"/>
  <c r="E4047" i="28"/>
  <c r="E119" i="28"/>
  <c r="E3990" i="28"/>
  <c r="E3516" i="28"/>
  <c r="E2111" i="28"/>
  <c r="E3946" i="28"/>
  <c r="E1822" i="28"/>
  <c r="E895" i="28"/>
  <c r="E542" i="28"/>
  <c r="E1842" i="28"/>
  <c r="E1003" i="28"/>
  <c r="E1056" i="28"/>
  <c r="E2566" i="28"/>
  <c r="E2667" i="28"/>
  <c r="E4114" i="28"/>
  <c r="E1283" i="28"/>
  <c r="E4105" i="28"/>
  <c r="E481" i="28"/>
  <c r="E2099" i="28"/>
  <c r="E1123" i="28"/>
  <c r="E4246" i="28"/>
  <c r="E849" i="28"/>
  <c r="E2209" i="28"/>
  <c r="E23" i="28"/>
  <c r="E564" i="28"/>
  <c r="E3274" i="28"/>
  <c r="E2980" i="28"/>
  <c r="E3353" i="28"/>
  <c r="E2154" i="28"/>
  <c r="E1813" i="28"/>
  <c r="E1892" i="28"/>
  <c r="E3157" i="28"/>
  <c r="E3436" i="28"/>
  <c r="E2666" i="28"/>
  <c r="E868" i="28"/>
  <c r="E420" i="28"/>
  <c r="E211" i="28"/>
  <c r="E3517" i="28"/>
  <c r="E4043" i="28"/>
  <c r="E1988" i="28"/>
  <c r="E3363" i="28"/>
  <c r="E3689" i="28"/>
  <c r="E1447" i="28"/>
  <c r="E1143" i="28"/>
  <c r="E3849" i="28"/>
  <c r="E3365" i="28"/>
  <c r="E3731" i="28"/>
  <c r="E1808" i="28"/>
  <c r="E900" i="28"/>
  <c r="E667" i="28"/>
  <c r="E221" i="28"/>
  <c r="E4269" i="28"/>
  <c r="E3922" i="28"/>
  <c r="E3769" i="28"/>
  <c r="E2789" i="28"/>
  <c r="E1824" i="28"/>
  <c r="E3246" i="28"/>
  <c r="E2517" i="28"/>
  <c r="E939" i="28"/>
  <c r="E4054" i="28"/>
  <c r="E848" i="28"/>
  <c r="E3113" i="28"/>
  <c r="E1353" i="28"/>
  <c r="E3810" i="28"/>
  <c r="E506" i="28"/>
  <c r="E3798" i="28"/>
  <c r="E3622" i="28"/>
  <c r="E2858" i="28"/>
  <c r="E3329" i="28"/>
  <c r="E3776" i="28"/>
  <c r="E177" i="28"/>
  <c r="E3068" i="28"/>
  <c r="E1940" i="28"/>
  <c r="E2683" i="28"/>
  <c r="E1770" i="28"/>
  <c r="E3364" i="28"/>
  <c r="E3091" i="28"/>
  <c r="E1601" i="28"/>
  <c r="E1803" i="28"/>
  <c r="E516" i="28"/>
  <c r="E4137" i="28"/>
  <c r="E3327" i="28"/>
  <c r="E3209" i="28"/>
  <c r="E748" i="28"/>
  <c r="E468" i="28"/>
  <c r="E3135" i="28"/>
  <c r="E292" i="28"/>
  <c r="E2301" i="28"/>
  <c r="E372" i="28"/>
  <c r="E1873" i="28"/>
  <c r="E1913" i="28"/>
  <c r="E1991" i="28"/>
  <c r="E586" i="28"/>
  <c r="E3129" i="28"/>
  <c r="E1882" i="28"/>
  <c r="E2913" i="28"/>
  <c r="E1864" i="28"/>
  <c r="E2281" i="28"/>
  <c r="E2083" i="28"/>
  <c r="E538" i="28"/>
  <c r="E3804" i="28"/>
  <c r="E1699" i="28"/>
  <c r="E4161" i="28"/>
  <c r="E3466" i="28"/>
  <c r="E3513" i="28"/>
  <c r="E1279" i="28"/>
  <c r="E2130" i="28"/>
  <c r="E2031" i="28"/>
  <c r="E2236" i="28"/>
  <c r="E107" i="28"/>
  <c r="E3656" i="28"/>
  <c r="E2809" i="28"/>
  <c r="E1360" i="28"/>
  <c r="E2711" i="28"/>
  <c r="E806" i="28"/>
  <c r="E4145" i="28"/>
  <c r="E2866" i="28"/>
  <c r="E1030" i="28"/>
  <c r="E4055" i="28"/>
  <c r="E937" i="28"/>
  <c r="E692" i="28"/>
  <c r="E2881" i="28"/>
  <c r="E1686" i="28"/>
  <c r="E176" i="28"/>
  <c r="E3358" i="28"/>
  <c r="E4240" i="28"/>
  <c r="E2638" i="28"/>
  <c r="E1005" i="28"/>
  <c r="E3012" i="28"/>
  <c r="E2807" i="28"/>
  <c r="E270" i="28"/>
  <c r="E2258" i="28"/>
  <c r="E1578" i="28"/>
  <c r="E1298" i="28"/>
  <c r="E2257" i="28"/>
  <c r="E743" i="28"/>
  <c r="E1372" i="28"/>
  <c r="E2558" i="28"/>
  <c r="E2379" i="28"/>
  <c r="E3221" i="28"/>
  <c r="E2746" i="28"/>
  <c r="E1970" i="28"/>
  <c r="E4087" i="28"/>
  <c r="E1178" i="28"/>
  <c r="E2995" i="28"/>
  <c r="E3122" i="28"/>
  <c r="E1236" i="28"/>
  <c r="E3049" i="28"/>
  <c r="E1712" i="28"/>
  <c r="E1135" i="28"/>
  <c r="E814" i="28"/>
  <c r="E1438" i="28"/>
  <c r="E3585" i="28"/>
  <c r="E4233" i="28"/>
  <c r="E2966" i="28"/>
  <c r="E2125" i="28"/>
  <c r="E3004" i="28"/>
  <c r="E1536" i="28"/>
  <c r="E1156" i="28"/>
  <c r="E1018" i="28"/>
  <c r="E320" i="28"/>
  <c r="E1362" i="28"/>
  <c r="E2292" i="28"/>
  <c r="E2201" i="28"/>
  <c r="E3706" i="28"/>
  <c r="E649" i="28"/>
  <c r="E3616" i="28"/>
  <c r="E2161" i="28"/>
  <c r="E894" i="28"/>
  <c r="E1591" i="28"/>
  <c r="E794" i="28"/>
  <c r="E1287" i="28"/>
  <c r="E3743" i="28"/>
  <c r="E2578" i="28"/>
  <c r="E1433" i="28"/>
  <c r="E1478" i="28"/>
  <c r="E2114" i="28"/>
  <c r="E1677" i="28"/>
  <c r="E2635" i="28"/>
  <c r="E3066" i="28"/>
  <c r="E4046" i="28"/>
  <c r="E3522" i="28"/>
  <c r="E1798" i="28"/>
  <c r="E1575" i="28"/>
  <c r="E3532" i="28"/>
  <c r="E2097" i="28"/>
  <c r="E3245" i="28"/>
  <c r="E4218" i="28"/>
  <c r="E3464" i="28"/>
  <c r="E3028" i="28"/>
  <c r="E1314" i="28"/>
  <c r="E3901" i="28"/>
  <c r="E1916" i="28"/>
  <c r="E3736" i="28"/>
  <c r="E2448" i="28"/>
  <c r="E1470" i="28"/>
  <c r="E28" i="28"/>
  <c r="E961" i="28"/>
  <c r="E3462" i="28"/>
  <c r="E2628" i="28"/>
  <c r="E332" i="28"/>
  <c r="E249" i="28"/>
  <c r="E4091" i="28"/>
  <c r="E4005" i="28"/>
  <c r="E1576" i="28"/>
  <c r="E4112" i="28"/>
  <c r="E2497" i="28"/>
  <c r="E2422" i="28"/>
  <c r="E822" i="28"/>
  <c r="E3174" i="28"/>
  <c r="E2346" i="28"/>
  <c r="E1936" i="28"/>
  <c r="E1799" i="28"/>
  <c r="E280" i="28"/>
  <c r="E2088" i="28"/>
  <c r="E927" i="28"/>
  <c r="E1217" i="28"/>
  <c r="E1062" i="28"/>
  <c r="E1187" i="28"/>
  <c r="E798" i="28"/>
  <c r="E3077" i="28"/>
  <c r="E1537" i="28"/>
  <c r="E1117" i="28"/>
  <c r="E2861" i="28"/>
  <c r="E1506" i="28"/>
  <c r="E952" i="28"/>
  <c r="E347" i="28"/>
  <c r="E3293" i="28"/>
  <c r="E3512" i="28"/>
  <c r="E92" i="28"/>
  <c r="E3665" i="28"/>
  <c r="E1716" i="28"/>
  <c r="E764" i="28"/>
  <c r="E1729" i="28"/>
  <c r="E1753" i="28"/>
  <c r="E1610" i="28"/>
  <c r="E1767" i="28"/>
  <c r="E2044" i="28"/>
  <c r="E2763" i="28"/>
  <c r="E2712" i="28"/>
  <c r="E3033" i="28"/>
  <c r="E2842" i="28"/>
  <c r="E3362" i="28"/>
  <c r="E994" i="28"/>
  <c r="E1760" i="28"/>
  <c r="E4217" i="28"/>
  <c r="E4150" i="28"/>
  <c r="E4168" i="28"/>
  <c r="E384" i="28"/>
  <c r="E2220" i="28"/>
  <c r="E393" i="28"/>
  <c r="E4242" i="28"/>
  <c r="E183" i="28"/>
  <c r="E768" i="28"/>
  <c r="E1249" i="28"/>
  <c r="E1229" i="28"/>
  <c r="E789" i="28"/>
  <c r="E795" i="28"/>
  <c r="E2395" i="28"/>
  <c r="E1838" i="28"/>
  <c r="E2992" i="28"/>
  <c r="E2875" i="28"/>
  <c r="E2706" i="28"/>
  <c r="E1921" i="28"/>
  <c r="E4058" i="28"/>
  <c r="E2787" i="28"/>
  <c r="E3425" i="28"/>
  <c r="E3862" i="28"/>
  <c r="E509" i="28"/>
  <c r="E3240" i="28"/>
  <c r="E3475" i="28"/>
  <c r="E3950" i="28"/>
  <c r="E701" i="28"/>
  <c r="E4134" i="28"/>
  <c r="E1424" i="28"/>
  <c r="E1473" i="28"/>
  <c r="E3014" i="28"/>
  <c r="E1931" i="28"/>
  <c r="E2972" i="28"/>
  <c r="E205" i="28"/>
  <c r="E4166" i="28"/>
  <c r="E2302" i="28"/>
  <c r="E2751" i="28"/>
  <c r="E2315" i="28"/>
  <c r="E476" i="28"/>
  <c r="E3031" i="28"/>
  <c r="E658" i="28"/>
  <c r="E556" i="28"/>
  <c r="E3599" i="28"/>
  <c r="E2238" i="28"/>
  <c r="E573" i="28"/>
  <c r="E1628" i="28"/>
  <c r="E2230" i="28"/>
  <c r="E4025" i="28"/>
  <c r="E4196" i="28"/>
  <c r="E1726" i="28"/>
  <c r="E1025" i="28"/>
  <c r="E668" i="28"/>
  <c r="E3877" i="28"/>
  <c r="E2232" i="28"/>
  <c r="E3467" i="28"/>
  <c r="E1695" i="28"/>
  <c r="E3768" i="28"/>
  <c r="E2580" i="28"/>
  <c r="E4001" i="28"/>
  <c r="E1961" i="28"/>
  <c r="E2785" i="28"/>
  <c r="E2006" i="28"/>
  <c r="E3341" i="28"/>
  <c r="E3339" i="28"/>
  <c r="E888" i="28"/>
  <c r="E2543" i="28"/>
  <c r="E3326" i="28"/>
  <c r="E3529" i="28"/>
  <c r="E3506" i="28"/>
  <c r="E2850" i="28"/>
  <c r="E3521" i="28"/>
  <c r="E1133" i="28"/>
  <c r="E706" i="28"/>
  <c r="E3934" i="28"/>
  <c r="E3305" i="28"/>
  <c r="E3056" i="28"/>
  <c r="E3170" i="28"/>
  <c r="E4148" i="28"/>
  <c r="E811" i="28"/>
  <c r="E1157" i="28"/>
  <c r="E427" i="28"/>
  <c r="E1086" i="28"/>
  <c r="E1377" i="28"/>
  <c r="E2001" i="28"/>
  <c r="E1131" i="28"/>
  <c r="E1088" i="28"/>
  <c r="E1879" i="28"/>
  <c r="E2817" i="28"/>
  <c r="E78" i="28"/>
  <c r="E1456" i="28"/>
  <c r="E2985" i="28"/>
  <c r="E842" i="28"/>
  <c r="E239" i="28"/>
  <c r="E1632" i="28"/>
  <c r="E482" i="28"/>
  <c r="E2372" i="28"/>
  <c r="E3556" i="28"/>
  <c r="E3531" i="28"/>
  <c r="E3944" i="28"/>
  <c r="E3173" i="28"/>
  <c r="E353" i="28"/>
  <c r="E1866" i="28"/>
  <c r="E12" i="28"/>
  <c r="E1649" i="28"/>
  <c r="E2955" i="28"/>
  <c r="E2759" i="28"/>
  <c r="E2882" i="28"/>
  <c r="E3002" i="28"/>
  <c r="E112" i="28"/>
  <c r="E3651" i="28"/>
  <c r="E2204" i="28"/>
  <c r="E2498" i="28"/>
  <c r="E4092" i="28"/>
  <c r="E3534" i="28"/>
  <c r="E3905" i="28"/>
  <c r="E3907" i="28"/>
  <c r="E3244" i="28"/>
  <c r="E3936" i="28"/>
  <c r="E810" i="28"/>
  <c r="E3959" i="28"/>
  <c r="E502" i="28"/>
  <c r="E861" i="28"/>
  <c r="E3084" i="28"/>
  <c r="E2336" i="28"/>
  <c r="E1299" i="28"/>
  <c r="E4131" i="28"/>
  <c r="E101" i="28"/>
  <c r="E1687" i="28"/>
  <c r="E1676" i="28"/>
  <c r="E1292" i="28"/>
  <c r="E2672" i="28"/>
  <c r="E1728" i="28"/>
  <c r="E2169" i="28"/>
  <c r="E366" i="28"/>
  <c r="E1685" i="28"/>
  <c r="E2199" i="28"/>
  <c r="E2185" i="28"/>
  <c r="E3078" i="28"/>
  <c r="E3405" i="28"/>
  <c r="E964" i="28"/>
  <c r="E3596" i="28"/>
  <c r="E2621" i="28"/>
  <c r="E4231" i="28"/>
  <c r="E329" i="28"/>
  <c r="E2429" i="28"/>
  <c r="E1408" i="28"/>
  <c r="E3459" i="28"/>
  <c r="E1856" i="28"/>
  <c r="E3478" i="28"/>
  <c r="E2932" i="28"/>
  <c r="E344" i="28"/>
  <c r="E4230" i="28"/>
  <c r="E512" i="28"/>
  <c r="E2433" i="28"/>
  <c r="E4108" i="28"/>
  <c r="E371" i="28"/>
  <c r="E1947" i="28"/>
  <c r="E2800" i="28"/>
  <c r="E3626" i="28"/>
  <c r="E294" i="28"/>
  <c r="E3167" i="28"/>
  <c r="E304" i="28"/>
  <c r="E4038" i="28"/>
  <c r="E1619" i="28"/>
  <c r="E2474" i="28"/>
  <c r="E3832" i="28"/>
  <c r="E2964" i="28"/>
  <c r="E3775" i="28"/>
  <c r="E2773" i="28"/>
  <c r="E3606" i="28"/>
  <c r="E1983" i="28"/>
  <c r="E699" i="28"/>
  <c r="E1385" i="28"/>
  <c r="E3988" i="28"/>
  <c r="E1344" i="28"/>
  <c r="E615" i="28"/>
  <c r="E3933" i="28"/>
  <c r="E4052" i="28"/>
  <c r="E365" i="28"/>
  <c r="E4032" i="28"/>
  <c r="E1431" i="28"/>
  <c r="E4097" i="28"/>
  <c r="E1763" i="28"/>
  <c r="E818" i="28"/>
  <c r="E1515" i="28"/>
  <c r="E172" i="28"/>
  <c r="E1533" i="28"/>
  <c r="E2253" i="28"/>
  <c r="E379" i="28"/>
  <c r="E2686" i="28"/>
  <c r="E2905" i="28"/>
  <c r="E1633" i="28"/>
  <c r="E771" i="28"/>
  <c r="E3793" i="28"/>
  <c r="E1039" i="28"/>
  <c r="E2216" i="28"/>
  <c r="E377" i="28"/>
  <c r="E1476" i="28"/>
  <c r="E755" i="28"/>
  <c r="E1198" i="28"/>
  <c r="E383" i="28"/>
  <c r="E1989" i="28"/>
  <c r="E2263" i="28"/>
  <c r="E491" i="28"/>
  <c r="E967" i="28"/>
  <c r="E1454" i="28"/>
  <c r="E3609" i="28"/>
  <c r="E1356" i="28"/>
  <c r="E2934" i="28"/>
  <c r="E3908" i="28"/>
  <c r="E1023" i="28"/>
  <c r="E2466" i="28"/>
  <c r="E648" i="28"/>
  <c r="E3817" i="28"/>
  <c r="E1219" i="28"/>
  <c r="E1267" i="28"/>
  <c r="E3590" i="28"/>
  <c r="E904" i="28"/>
  <c r="E995" i="28"/>
  <c r="E1276" i="28"/>
  <c r="E3359" i="28"/>
  <c r="E3866" i="28"/>
  <c r="E2634" i="28"/>
  <c r="E1115" i="28"/>
  <c r="E3433" i="28"/>
  <c r="E732" i="28"/>
  <c r="E2188" i="28"/>
  <c r="E3588" i="28"/>
  <c r="E3799" i="28"/>
  <c r="E3090" i="28"/>
  <c r="E2418" i="28"/>
  <c r="E3424" i="28"/>
  <c r="E158" i="28"/>
  <c r="E2025" i="28"/>
  <c r="E2100" i="28"/>
  <c r="E3738" i="28"/>
  <c r="E621" i="28"/>
  <c r="E4049" i="28"/>
  <c r="E212" i="28"/>
  <c r="E1717" i="28"/>
  <c r="E637" i="28"/>
  <c r="E2940" i="28"/>
  <c r="E3164" i="28"/>
  <c r="E160" i="28"/>
  <c r="E1398" i="28"/>
  <c r="E2680" i="28"/>
  <c r="E3488" i="28"/>
  <c r="E2453" i="28"/>
  <c r="E1906" i="28"/>
  <c r="E2612" i="28"/>
  <c r="E2062" i="28"/>
  <c r="E1148" i="28"/>
  <c r="E2470" i="28"/>
  <c r="E3757" i="28"/>
  <c r="E2226" i="28"/>
  <c r="E2352" i="28"/>
  <c r="E305" i="28"/>
  <c r="E872" i="28"/>
  <c r="E2438" i="28"/>
  <c r="E3680" i="28"/>
  <c r="E2481" i="28"/>
  <c r="E53" i="28"/>
  <c r="E3381" i="28"/>
  <c r="E3229" i="28"/>
  <c r="E3476" i="28"/>
  <c r="E4163" i="28"/>
  <c r="E1341" i="28"/>
  <c r="E1834" i="28"/>
  <c r="E2486" i="28"/>
  <c r="E1278" i="28"/>
  <c r="E33" i="28"/>
  <c r="E2186" i="28"/>
  <c r="E1139" i="28"/>
  <c r="E3582" i="28"/>
  <c r="E3938" i="28"/>
  <c r="E1721" i="28"/>
  <c r="E3601" i="28"/>
  <c r="E1663" i="28"/>
  <c r="E2738" i="28"/>
  <c r="E1995" i="28"/>
  <c r="E3883" i="28"/>
  <c r="E1886" i="28"/>
  <c r="E2109" i="28"/>
  <c r="E4178" i="28"/>
  <c r="E2907" i="28"/>
  <c r="E2781" i="28"/>
  <c r="E726" i="28"/>
  <c r="E3268" i="28"/>
  <c r="E4020" i="28"/>
  <c r="E3029" i="28"/>
  <c r="E402" i="28"/>
  <c r="E847" i="28"/>
  <c r="E1280" i="28"/>
  <c r="E601" i="28"/>
  <c r="E1659" i="28"/>
  <c r="E3034" i="28"/>
  <c r="E3106" i="28"/>
  <c r="E2648" i="28"/>
  <c r="E3685" i="28"/>
  <c r="E2675" i="28"/>
  <c r="E2036" i="28"/>
  <c r="E302" i="28"/>
  <c r="E3628" i="28"/>
  <c r="E1487" i="28"/>
  <c r="E4111" i="28"/>
  <c r="E4214" i="28"/>
  <c r="E1016" i="28"/>
  <c r="E1364" i="28"/>
  <c r="E2536" i="28"/>
  <c r="E2618" i="28"/>
  <c r="E2681" i="28"/>
  <c r="E640" i="28"/>
  <c r="E1768" i="28"/>
  <c r="E2313" i="28"/>
  <c r="E1756" i="28"/>
  <c r="E2191" i="28"/>
  <c r="E2013" i="28"/>
  <c r="E2911" i="28"/>
  <c r="E253" i="28"/>
  <c r="E2375" i="28"/>
  <c r="E2170" i="28"/>
  <c r="E4261" i="28"/>
  <c r="E3544" i="28"/>
  <c r="E4094" i="28"/>
  <c r="E2349" i="28"/>
  <c r="E1962" i="28"/>
  <c r="E3597" i="28"/>
  <c r="E1124" i="28"/>
  <c r="E3533" i="28"/>
  <c r="E943" i="28"/>
  <c r="E3979" i="28"/>
  <c r="E3703" i="28"/>
  <c r="E545" i="28"/>
  <c r="E733" i="28"/>
  <c r="E2845" i="28"/>
  <c r="E2984" i="28"/>
  <c r="E1528" i="28"/>
  <c r="E2335" i="28"/>
  <c r="E3285" i="28"/>
  <c r="E2697" i="28"/>
  <c r="E1725" i="28"/>
  <c r="E1211" i="28"/>
  <c r="E207" i="28"/>
  <c r="E1423" i="28"/>
  <c r="E1849" i="28"/>
  <c r="E1692" i="28"/>
  <c r="E765" i="28"/>
  <c r="E3840" i="28"/>
  <c r="E2801" i="28"/>
  <c r="E2155" i="28"/>
  <c r="E949" i="28"/>
  <c r="E2623" i="28"/>
  <c r="E2434" i="28"/>
  <c r="E2461" i="28"/>
  <c r="E4024" i="28"/>
  <c r="E1234" i="28"/>
  <c r="E3457" i="28"/>
  <c r="E2323" i="28"/>
  <c r="E819" i="28"/>
  <c r="E987" i="28"/>
  <c r="E1230" i="28"/>
  <c r="E2753" i="28"/>
  <c r="E1498" i="28"/>
  <c r="E1643" i="28"/>
  <c r="E922" i="28"/>
  <c r="E3124" i="28"/>
  <c r="E1305" i="28"/>
  <c r="E2144" i="28"/>
  <c r="E3868" i="28"/>
  <c r="E3402" i="28"/>
  <c r="E135" i="28"/>
  <c r="E2650" i="28"/>
  <c r="E1934" i="28"/>
  <c r="E435" i="28"/>
  <c r="E247" i="28"/>
  <c r="E3987" i="28"/>
  <c r="E589" i="28"/>
  <c r="E1325" i="28"/>
  <c r="E3232" i="28"/>
  <c r="E54" i="28"/>
  <c r="E3686" i="28"/>
  <c r="E613" i="28"/>
  <c r="E3537" i="28"/>
  <c r="E125" i="28"/>
  <c r="E1825" i="28"/>
  <c r="E3485" i="28"/>
  <c r="E151" i="28"/>
  <c r="E1068" i="28"/>
  <c r="E2024" i="28"/>
  <c r="E128" i="28"/>
  <c r="E1518" i="28"/>
  <c r="E4219" i="28"/>
  <c r="E1709" i="28"/>
  <c r="E2345" i="28"/>
  <c r="E3672" i="28"/>
  <c r="E2918" i="28"/>
  <c r="E510" i="28"/>
  <c r="E2028" i="28"/>
  <c r="E3702" i="28"/>
  <c r="E548" i="28"/>
  <c r="E1430" i="28"/>
  <c r="E945" i="28"/>
  <c r="E3526" i="28"/>
  <c r="E845" i="28"/>
  <c r="E1914" i="28"/>
  <c r="E3442" i="28"/>
  <c r="E2331" i="28"/>
  <c r="E478" i="28"/>
  <c r="E3009" i="28"/>
  <c r="E190" i="28"/>
  <c r="E4138" i="28"/>
  <c r="E832" i="28"/>
  <c r="E2718" i="28"/>
  <c r="E3879" i="28"/>
  <c r="E1013" i="28"/>
  <c r="E1418" i="28"/>
  <c r="E587" i="28"/>
  <c r="E3100" i="28"/>
  <c r="E3828" i="28"/>
  <c r="E3539" i="28"/>
  <c r="E729" i="28"/>
  <c r="E4254" i="28"/>
  <c r="E3296" i="28"/>
  <c r="E2894" i="28"/>
  <c r="E1083" i="28"/>
  <c r="E1331" i="28"/>
  <c r="E3026" i="28"/>
  <c r="E593" i="28"/>
  <c r="E1410" i="28"/>
  <c r="E297" i="28"/>
  <c r="E4248" i="28"/>
  <c r="E2251" i="28"/>
  <c r="E1241" i="28"/>
  <c r="E2150" i="28"/>
  <c r="E3300" i="28"/>
  <c r="E1925" i="28"/>
  <c r="E563" i="28"/>
  <c r="E3255" i="28"/>
  <c r="E3147" i="28"/>
  <c r="E4044" i="28"/>
  <c r="E1049" i="28"/>
  <c r="E3911" i="28"/>
  <c r="E261" i="28"/>
  <c r="E3437" i="28"/>
  <c r="E321" i="28"/>
  <c r="E1674" i="28"/>
  <c r="E3289" i="28"/>
  <c r="E3574" i="28"/>
  <c r="E55" i="28"/>
  <c r="E3366" i="28"/>
  <c r="E2467" i="28"/>
  <c r="E3380" i="28"/>
  <c r="E3299" i="28"/>
  <c r="E2674" i="28"/>
  <c r="E4078" i="28"/>
  <c r="E4103" i="28"/>
  <c r="E1744" i="28"/>
  <c r="E2843" i="28"/>
  <c r="E1878" i="28"/>
  <c r="E3304" i="28"/>
  <c r="E1603" i="28"/>
  <c r="E2514" i="28"/>
  <c r="E2956" i="28"/>
  <c r="E644" i="28"/>
  <c r="E46" i="28"/>
  <c r="E1113" i="28"/>
  <c r="E1144" i="28"/>
  <c r="E140" i="28"/>
  <c r="E3733" i="28"/>
  <c r="E1885" i="28"/>
  <c r="E1609" i="28"/>
  <c r="E4160" i="28"/>
  <c r="E3655" i="28"/>
  <c r="E3061" i="28"/>
  <c r="E2730" i="28"/>
  <c r="E208" i="28"/>
  <c r="E3701" i="28"/>
  <c r="E4019" i="28"/>
  <c r="E4262" i="28"/>
  <c r="E1810" i="28"/>
  <c r="E633" i="28"/>
  <c r="E800" i="28"/>
  <c r="E3465" i="28"/>
  <c r="E2808" i="28"/>
  <c r="E1660" i="28"/>
  <c r="E1161" i="28"/>
  <c r="E1308" i="28"/>
  <c r="E2376" i="28"/>
  <c r="E1136" i="28"/>
  <c r="E3133" i="28"/>
  <c r="E132" i="28"/>
  <c r="E611" i="28"/>
  <c r="E171" i="28"/>
  <c r="E3052" i="28"/>
  <c r="E2561" i="28"/>
  <c r="E472" i="28"/>
  <c r="E3257" i="28"/>
  <c r="E1819" i="28"/>
  <c r="E215" i="28"/>
  <c r="E4063" i="28"/>
  <c r="E2572" i="28"/>
  <c r="E4039" i="28"/>
  <c r="E4074" i="28"/>
  <c r="E3497" i="28"/>
  <c r="E3816" i="28"/>
  <c r="E52" i="28"/>
  <c r="E2812" i="28"/>
  <c r="E1351" i="28"/>
  <c r="E3041" i="28"/>
  <c r="E137" i="28"/>
  <c r="E1656" i="28"/>
  <c r="E1152" i="28"/>
  <c r="E3820" i="28"/>
  <c r="E1472" i="28"/>
  <c r="E3671" i="28"/>
  <c r="E477" i="28"/>
  <c r="E2274" i="28"/>
  <c r="E3730" i="28"/>
  <c r="E269" i="28"/>
  <c r="E36" i="28"/>
  <c r="E1017" i="28"/>
  <c r="E1708" i="28"/>
  <c r="E3189" i="28"/>
  <c r="E917" i="28"/>
  <c r="E3064" i="28"/>
  <c r="E651" i="28"/>
  <c r="E2147" i="28"/>
  <c r="E1943" i="28"/>
  <c r="E1543" i="28"/>
  <c r="E469" i="28"/>
  <c r="E1415" i="28"/>
  <c r="E1222" i="28"/>
  <c r="E3178" i="28"/>
  <c r="E2202" i="28"/>
  <c r="E1055" i="28"/>
  <c r="E923" i="28"/>
  <c r="E600" i="28"/>
  <c r="E2701" i="28"/>
  <c r="E1990" i="28"/>
  <c r="E265" i="28"/>
  <c r="E625" i="28"/>
  <c r="E2722" i="28"/>
  <c r="E997" i="28"/>
  <c r="E576" i="28"/>
  <c r="E2532" i="28"/>
  <c r="E2108" i="28"/>
  <c r="E283" i="28"/>
  <c r="E3096" i="28"/>
  <c r="E485" i="28"/>
  <c r="E986" i="28"/>
  <c r="E1185" i="28"/>
  <c r="E4110" i="28"/>
  <c r="E2752" i="28"/>
  <c r="E2142" i="28"/>
  <c r="E1176" i="28"/>
  <c r="E1979" i="28"/>
  <c r="E1777" i="28"/>
  <c r="E358" i="28"/>
  <c r="E2233" i="28"/>
  <c r="E3836" i="28"/>
  <c r="E3282" i="28"/>
  <c r="E1318" i="28"/>
  <c r="E979" i="28"/>
  <c r="E390" i="28"/>
  <c r="E1561" i="28"/>
  <c r="E978" i="28"/>
  <c r="E2351" i="28"/>
  <c r="E3636" i="28"/>
  <c r="E879" i="28"/>
  <c r="E1484" i="28"/>
  <c r="E969" i="28"/>
  <c r="E396" i="28"/>
  <c r="E2802" i="28"/>
  <c r="E1051" i="28"/>
  <c r="E1691" i="28"/>
  <c r="E2259" i="28"/>
  <c r="E312" i="28"/>
  <c r="E3075" i="28"/>
  <c r="E1006" i="28"/>
  <c r="E4113" i="28"/>
  <c r="E528" i="28"/>
  <c r="E1076" i="28"/>
  <c r="E2921" i="28"/>
  <c r="E2599" i="28"/>
  <c r="E2533" i="28"/>
  <c r="E3426" i="28"/>
  <c r="E2229" i="28"/>
  <c r="E3612" i="28"/>
  <c r="E146" i="28"/>
  <c r="E3403" i="28"/>
  <c r="E3633" i="28"/>
  <c r="E3504" i="28"/>
  <c r="E1145" i="28"/>
  <c r="E2806" i="28"/>
  <c r="E2462" i="28"/>
  <c r="E1272" i="28"/>
  <c r="E2971" i="28"/>
  <c r="E1581" i="28"/>
  <c r="E2939" i="28"/>
  <c r="E1615" i="28"/>
  <c r="E975" i="28"/>
  <c r="E1066" i="28"/>
  <c r="E3724" i="28"/>
  <c r="E3315" i="28"/>
  <c r="E948" i="28"/>
  <c r="E1245" i="28"/>
  <c r="E3741" i="28"/>
  <c r="E751" i="28"/>
  <c r="E1718" i="28"/>
  <c r="E2988" i="28"/>
  <c r="E3144" i="28"/>
  <c r="E2490" i="28"/>
  <c r="E145" i="28"/>
  <c r="E127" i="28"/>
  <c r="E1311" i="28"/>
  <c r="E2551" i="28"/>
  <c r="E4229" i="28"/>
  <c r="E3698" i="28"/>
  <c r="E2061" i="28"/>
  <c r="E1641" i="28"/>
  <c r="E1854" i="28"/>
  <c r="E3357" i="28"/>
  <c r="E3374" i="28"/>
  <c r="E1142" i="28"/>
  <c r="E3117" i="28"/>
  <c r="E3211" i="28"/>
  <c r="E1519" i="28"/>
  <c r="E27" i="28"/>
  <c r="E3042" i="28"/>
  <c r="E3219" i="28"/>
  <c r="E2879" i="28"/>
  <c r="E1464" i="28"/>
  <c r="E1215" i="28"/>
  <c r="E2833" i="28"/>
  <c r="E3035" i="28"/>
  <c r="E1080" i="28"/>
  <c r="E3781" i="28"/>
  <c r="E115" i="28"/>
  <c r="E1153" i="28"/>
  <c r="E2827" i="28"/>
  <c r="E3796" i="28"/>
  <c r="E1523" i="28"/>
  <c r="E3847" i="28"/>
  <c r="E440" i="28"/>
  <c r="E2633" i="28"/>
  <c r="E4062" i="28"/>
  <c r="E2268" i="28"/>
  <c r="E1002" i="28"/>
  <c r="E2110" i="28"/>
  <c r="E642" i="28"/>
  <c r="E2518" i="28"/>
  <c r="E3670" i="28"/>
  <c r="E35" i="28"/>
  <c r="E2784" i="28"/>
  <c r="E1288" i="28"/>
  <c r="E2380" i="28"/>
  <c r="E445" i="28"/>
  <c r="E656" i="28"/>
  <c r="E1103" i="28"/>
  <c r="E43" i="28"/>
  <c r="E1965" i="28"/>
  <c r="E3085" i="28"/>
  <c r="E3563" i="28"/>
  <c r="E184" i="28"/>
  <c r="E4159" i="28"/>
  <c r="E1210" i="28"/>
  <c r="E1374" i="28"/>
  <c r="E3314" i="28"/>
  <c r="E1268" i="28"/>
  <c r="E2830" i="28"/>
  <c r="E530" i="28"/>
  <c r="E3398" i="28"/>
  <c r="E2081" i="28"/>
  <c r="E3281" i="28"/>
  <c r="E942" i="28"/>
  <c r="E1203" i="28"/>
  <c r="E2645" i="28"/>
  <c r="E785" i="28"/>
  <c r="E80" i="28"/>
  <c r="E812" i="28"/>
  <c r="E3346" i="28"/>
  <c r="E462" i="28"/>
  <c r="E166" i="28"/>
  <c r="E801" i="28"/>
  <c r="E1019" i="28"/>
  <c r="E129" i="28"/>
  <c r="E259" i="28"/>
  <c r="E3888" i="28"/>
  <c r="E3880" i="28"/>
  <c r="E3226" i="28"/>
  <c r="E3237" i="28"/>
  <c r="E62" i="28"/>
  <c r="E3789" i="28"/>
  <c r="E3231" i="28"/>
  <c r="E3481" i="28"/>
  <c r="E792" i="28"/>
  <c r="E3101" i="28"/>
  <c r="E1981" i="28"/>
  <c r="E340" i="28"/>
  <c r="E3439" i="28"/>
  <c r="E251" i="28"/>
  <c r="E4093" i="28"/>
  <c r="E846" i="28"/>
  <c r="E3253" i="28"/>
  <c r="E3948" i="28"/>
  <c r="E1627" i="28"/>
  <c r="E1439" i="28"/>
  <c r="E2602" i="28"/>
  <c r="E2821" i="28"/>
  <c r="E570" i="28"/>
  <c r="E114" i="28"/>
  <c r="E1626" i="28"/>
  <c r="E291" i="28"/>
  <c r="E3483" i="28"/>
  <c r="E1460" i="28"/>
  <c r="E2862" i="28"/>
  <c r="E2978" i="28"/>
  <c r="E2042" i="28"/>
  <c r="E2124" i="28"/>
  <c r="E2813" i="28"/>
  <c r="E3949" i="28"/>
  <c r="E3592" i="28"/>
  <c r="E2179" i="28"/>
  <c r="E2307" i="28"/>
  <c r="E1875" i="28"/>
  <c r="E1251" i="28"/>
  <c r="E296" i="28"/>
  <c r="E401" i="28"/>
  <c r="E827" i="28"/>
  <c r="E1127" i="28"/>
  <c r="E1407" i="28"/>
  <c r="E3528" i="28"/>
  <c r="E2550" i="28"/>
  <c r="E508" i="28"/>
  <c r="E1425" i="28"/>
  <c r="E2007" i="28"/>
  <c r="E1912" i="28"/>
  <c r="E1773" i="28"/>
  <c r="E3853" i="28"/>
  <c r="E29" i="28"/>
  <c r="E2491" i="28"/>
  <c r="E622" i="28"/>
  <c r="E2018" i="28"/>
  <c r="E1904" i="28"/>
  <c r="E2458" i="28"/>
  <c r="E3079" i="28"/>
  <c r="E797" i="28"/>
  <c r="E2637" i="28"/>
  <c r="E1371" i="28"/>
  <c r="E3241" i="28"/>
  <c r="E1388" i="28"/>
  <c r="E201" i="28"/>
  <c r="E2945" i="28"/>
  <c r="E242" i="28"/>
  <c r="E2093" i="28"/>
  <c r="E804" i="28"/>
  <c r="E4167" i="28"/>
  <c r="E2239" i="28"/>
  <c r="E1998" i="28"/>
  <c r="E2164" i="28"/>
  <c r="E1319" i="28"/>
  <c r="E1266" i="28"/>
  <c r="E503" i="28"/>
  <c r="E3199" i="28"/>
  <c r="E1191" i="28"/>
  <c r="E3737" i="28"/>
  <c r="E1996" i="28"/>
  <c r="E2300" i="28"/>
  <c r="E2160" i="28"/>
  <c r="E1957" i="28"/>
  <c r="E226" i="28"/>
  <c r="E973" i="28"/>
  <c r="E18" i="28"/>
  <c r="E2678" i="28"/>
  <c r="E2709" i="28"/>
  <c r="E2054" i="28"/>
  <c r="E1365" i="28"/>
  <c r="E2828" i="28"/>
  <c r="E2468" i="28"/>
  <c r="E2056" i="28"/>
  <c r="E1186" i="28"/>
  <c r="E634" i="28"/>
  <c r="E1587" i="28"/>
  <c r="E3169" i="28"/>
  <c r="E3676" i="28"/>
  <c r="E1664" i="28"/>
  <c r="E4204" i="28"/>
  <c r="E2177" i="28"/>
  <c r="E2509" i="28"/>
  <c r="E1909" i="28"/>
  <c r="E718" i="28"/>
  <c r="E3389" i="28"/>
  <c r="E2609" i="28"/>
  <c r="E2989" i="28"/>
  <c r="E1466" i="28"/>
  <c r="E2272" i="28"/>
  <c r="E763" i="28"/>
  <c r="E2818" i="28"/>
  <c r="E936" i="28"/>
  <c r="E1887" i="28"/>
  <c r="E575" i="28"/>
  <c r="E388" i="28"/>
  <c r="E3310" i="28"/>
  <c r="E3808" i="28"/>
  <c r="E367" i="28"/>
  <c r="E711" i="28"/>
  <c r="E4002" i="28"/>
  <c r="E2776" i="28"/>
  <c r="E1357" i="28"/>
  <c r="E1827" i="28"/>
  <c r="E2810" i="28"/>
  <c r="E720" i="28"/>
  <c r="E2314" i="28"/>
  <c r="E971" i="28"/>
  <c r="E4264" i="28"/>
  <c r="E4215" i="28"/>
  <c r="E3452" i="28"/>
  <c r="E3276" i="28"/>
  <c r="E3969" i="28"/>
  <c r="E1833" i="28"/>
  <c r="E4022" i="28"/>
  <c r="E3086" i="28"/>
  <c r="E862" i="28"/>
  <c r="E598" i="28"/>
  <c r="E411" i="28"/>
  <c r="E3580" i="28"/>
  <c r="E4151" i="28"/>
  <c r="E4143" i="28"/>
  <c r="E624" i="28"/>
  <c r="E2132" i="28"/>
  <c r="E122" i="28"/>
  <c r="E3480" i="28"/>
  <c r="E1137" i="28"/>
  <c r="E815" i="28"/>
  <c r="E2685" i="28"/>
  <c r="E4205" i="28"/>
  <c r="E1242" i="28"/>
  <c r="E4011" i="28"/>
  <c r="E1804" i="28"/>
  <c r="E562" i="28"/>
  <c r="E871" i="28"/>
  <c r="E3001" i="28"/>
  <c r="E3123" i="28"/>
  <c r="E3722" i="28"/>
  <c r="E3356" i="28"/>
  <c r="E1546" i="28"/>
  <c r="E3584" i="28"/>
  <c r="E752" i="28"/>
  <c r="E2022" i="28"/>
  <c r="E118" i="28"/>
  <c r="E2465" i="28"/>
  <c r="E1295" i="28"/>
  <c r="E2168" i="28"/>
  <c r="E1654" i="28"/>
  <c r="E2831" i="28"/>
  <c r="E669" i="28"/>
  <c r="E3578" i="28"/>
  <c r="E3725" i="28"/>
  <c r="E2213" i="28"/>
  <c r="E2965" i="28"/>
  <c r="E3263" i="28"/>
  <c r="E4247" i="28"/>
  <c r="E1738" i="28"/>
  <c r="E753" i="28"/>
  <c r="E799" i="28"/>
  <c r="E4234" i="28"/>
  <c r="E3016" i="28"/>
  <c r="E2920" i="28"/>
  <c r="E1126" i="28"/>
  <c r="E1340" i="28"/>
  <c r="E3595" i="28"/>
  <c r="E2333" i="28"/>
  <c r="E2797" i="28"/>
  <c r="E712" i="28"/>
  <c r="E182" i="28"/>
  <c r="E1065" i="28"/>
  <c r="E2087" i="28"/>
  <c r="E1590" i="28"/>
  <c r="E2755" i="28"/>
  <c r="E1071" i="28"/>
  <c r="E1155" i="28"/>
  <c r="E607" i="28"/>
  <c r="E3119" i="28"/>
  <c r="E2770" i="28"/>
  <c r="E3213" i="28"/>
  <c r="E3674" i="28"/>
  <c r="E150" i="28"/>
  <c r="E2805" i="28"/>
  <c r="E94" i="28"/>
  <c r="E953" i="28"/>
  <c r="E883" i="28"/>
  <c r="E1976" i="28"/>
  <c r="E2341" i="28"/>
  <c r="E4265" i="28"/>
  <c r="E3125" i="28"/>
  <c r="E3891" i="28"/>
  <c r="E2943" i="28"/>
  <c r="E1395" i="28"/>
  <c r="E1240" i="28"/>
  <c r="E1795" i="28"/>
  <c r="E3896" i="28"/>
  <c r="E279" i="28"/>
  <c r="E1694" i="28"/>
  <c r="E1572" i="28"/>
  <c r="E588" i="28"/>
  <c r="E1182" i="28"/>
  <c r="E3175" i="28"/>
  <c r="E3360" i="28"/>
  <c r="E3150" i="28"/>
  <c r="E364" i="28"/>
  <c r="E356" i="28"/>
  <c r="E3759" i="28"/>
  <c r="E2705" i="28"/>
  <c r="E2693" i="28"/>
  <c r="E2545" i="28"/>
  <c r="E1534" i="28"/>
  <c r="E3745" i="28"/>
  <c r="E618" i="28"/>
  <c r="E817" i="28"/>
  <c r="E4034" i="28"/>
  <c r="E3275" i="28"/>
  <c r="E3824" i="28"/>
  <c r="E3258" i="28"/>
  <c r="E675" i="28"/>
  <c r="E750" i="28"/>
  <c r="E1354" i="28"/>
  <c r="E3986" i="28"/>
  <c r="E2267" i="28"/>
  <c r="E3204" i="28"/>
  <c r="E1225" i="28"/>
  <c r="E983" i="28"/>
  <c r="E2560" i="28"/>
  <c r="E1094" i="28"/>
  <c r="E1434" i="28"/>
  <c r="E363" i="28"/>
  <c r="E1112" i="28"/>
  <c r="E2004" i="28"/>
  <c r="E2662" i="28"/>
  <c r="E143" i="28"/>
  <c r="E3550" i="28"/>
  <c r="E3554" i="28"/>
  <c r="E2289" i="28"/>
  <c r="E3337" i="28"/>
  <c r="E2348" i="28"/>
  <c r="E4259" i="28"/>
  <c r="E66" i="28"/>
  <c r="E650" i="28"/>
  <c r="E1194" i="28"/>
  <c r="E3834" i="28"/>
  <c r="E2015" i="28"/>
  <c r="E2105" i="28"/>
  <c r="E2286" i="28"/>
  <c r="E4102" i="28"/>
  <c r="E3764" i="28"/>
  <c r="E3309" i="28"/>
  <c r="E1091" i="28"/>
  <c r="E3514" i="28"/>
  <c r="E3923" i="28"/>
  <c r="E2107" i="28"/>
  <c r="E1758" i="28"/>
  <c r="E1169" i="28"/>
  <c r="E4189" i="28"/>
  <c r="E3386" i="28"/>
  <c r="E619" i="28"/>
  <c r="E3262" i="28"/>
  <c r="E1383" i="28"/>
  <c r="E273" i="28"/>
  <c r="E897" i="28"/>
  <c r="E290" i="28"/>
  <c r="E2761" i="28"/>
  <c r="E2094" i="28"/>
  <c r="E552" i="28"/>
  <c r="E3827" i="28"/>
  <c r="E834" i="28"/>
  <c r="E3234" i="28"/>
  <c r="E2187" i="28"/>
  <c r="E2189" i="28"/>
  <c r="E2082" i="28"/>
  <c r="E2745" i="28"/>
  <c r="E1402" i="28"/>
  <c r="E4050" i="28"/>
  <c r="E1058" i="28"/>
  <c r="E3547" i="28"/>
  <c r="E389" i="28"/>
  <c r="E1401" i="28"/>
  <c r="E1047" i="28"/>
  <c r="E1939" i="28"/>
  <c r="E2531" i="28"/>
  <c r="E165" i="28"/>
  <c r="E1188" i="28"/>
  <c r="E2060" i="28"/>
  <c r="E1613" i="28"/>
  <c r="E337" i="28"/>
  <c r="E2702" i="28"/>
  <c r="E2166" i="28"/>
  <c r="E2523" i="28"/>
  <c r="E3614" i="28"/>
  <c r="E1889" i="28"/>
  <c r="E2120" i="28"/>
  <c r="E1092" i="28"/>
  <c r="E2963" i="28"/>
  <c r="E3765" i="28"/>
  <c r="E1471" i="28"/>
  <c r="E738" i="28"/>
  <c r="E2733" i="28"/>
  <c r="E3562" i="28"/>
  <c r="E1731" i="28"/>
  <c r="E3222" i="28"/>
  <c r="E1205" i="28"/>
  <c r="E2488" i="28"/>
  <c r="E3649" i="28"/>
  <c r="E2658" i="28"/>
  <c r="E1645" i="28"/>
  <c r="E1870" i="28"/>
  <c r="E209" i="28"/>
  <c r="E2983" i="28"/>
  <c r="E2353" i="28"/>
  <c r="E11" i="28"/>
  <c r="E4140" i="28"/>
  <c r="E1214" i="28"/>
  <c r="E2546" i="28"/>
  <c r="E2754" i="28"/>
  <c r="E2047" i="28"/>
  <c r="E781" i="28"/>
  <c r="E3693" i="28"/>
  <c r="E761" i="28"/>
  <c r="E1370" i="28"/>
  <c r="E2003" i="28"/>
  <c r="E1727" i="28"/>
  <c r="E3198" i="28"/>
  <c r="E3067" i="28"/>
  <c r="E3207" i="28"/>
  <c r="E1720" i="28"/>
  <c r="E2883" i="28"/>
  <c r="E1588" i="28"/>
  <c r="E4202" i="28"/>
  <c r="E4013" i="28"/>
  <c r="E3893" i="28"/>
  <c r="E3347" i="28"/>
  <c r="E2743" i="28"/>
  <c r="E2577" i="28"/>
  <c r="E2290" i="28"/>
  <c r="E1823" i="28"/>
  <c r="E3205" i="28"/>
  <c r="E4123" i="28"/>
  <c r="E2092" i="28"/>
  <c r="E2535" i="28"/>
  <c r="E606" i="28"/>
  <c r="E4051" i="28"/>
  <c r="E1551" i="28"/>
  <c r="E3947" i="28"/>
  <c r="E2045" i="28"/>
  <c r="E1540" i="28"/>
  <c r="E4176" i="28"/>
  <c r="E2425" i="28"/>
  <c r="E1647" i="28"/>
  <c r="E2057" i="28"/>
  <c r="E3423" i="28"/>
  <c r="E276" i="28"/>
  <c r="E222" i="28"/>
  <c r="E4033" i="28"/>
  <c r="E825" i="28"/>
  <c r="E490" i="28"/>
  <c r="E1179" i="28"/>
  <c r="E3354" i="28"/>
  <c r="E2859" i="28"/>
  <c r="E4183" i="28"/>
  <c r="E4101" i="28"/>
  <c r="E2475" i="28"/>
  <c r="E1050" i="28"/>
  <c r="E1252" i="28"/>
  <c r="E1277" i="28"/>
  <c r="E124" i="28"/>
  <c r="E1165" i="28"/>
  <c r="E1443" i="28"/>
  <c r="E431" i="28"/>
  <c r="E2816" i="28"/>
  <c r="E3830" i="28"/>
  <c r="E1095" i="28"/>
  <c r="E2938" i="28"/>
  <c r="E2811" i="28"/>
  <c r="E3099" i="28"/>
  <c r="E2941" i="28"/>
  <c r="E3621" i="28"/>
  <c r="E875" i="28"/>
  <c r="E3659" i="28"/>
  <c r="E330" i="28"/>
  <c r="E106" i="28"/>
  <c r="E525" i="28"/>
  <c r="E2450" i="28"/>
  <c r="E1034" i="28"/>
  <c r="E2889" i="28"/>
  <c r="E1818" i="28"/>
  <c r="E3878" i="28"/>
  <c r="E4141" i="28"/>
  <c r="E657" i="28"/>
  <c r="E1263" i="28"/>
  <c r="E2660" i="28"/>
  <c r="E966" i="28"/>
  <c r="E2750" i="28"/>
  <c r="E3206" i="28"/>
  <c r="E2598" i="28"/>
  <c r="E1082" i="28"/>
  <c r="E51" i="28"/>
  <c r="E69" i="28"/>
  <c r="E3640" i="28"/>
  <c r="E4129" i="28"/>
  <c r="E4076" i="28"/>
  <c r="E3127" i="28"/>
  <c r="E2742" i="28"/>
  <c r="E3829" i="28"/>
  <c r="E2508" i="28"/>
  <c r="E1569" i="28"/>
  <c r="E2630" i="28"/>
  <c r="E40" i="28"/>
  <c r="E436" i="28"/>
  <c r="E898" i="28"/>
  <c r="E2366" i="28"/>
  <c r="E2664" i="28"/>
  <c r="E3742" i="28"/>
  <c r="E1584" i="28"/>
  <c r="E1275" i="28"/>
  <c r="E2085" i="28"/>
  <c r="E3767" i="28"/>
  <c r="E3984" i="28"/>
  <c r="E1749" i="28"/>
  <c r="E1651" i="28"/>
  <c r="E1119" i="28"/>
  <c r="E4071" i="28"/>
  <c r="E776" i="28"/>
  <c r="E1327" i="28"/>
  <c r="E4121" i="28"/>
  <c r="E926" i="28"/>
  <c r="E373" i="28"/>
  <c r="E4075" i="28"/>
  <c r="E72" i="28"/>
  <c r="E2652" i="28"/>
  <c r="E1840" i="28"/>
  <c r="E2542" i="28"/>
  <c r="E2729" i="28"/>
  <c r="E3859" i="28"/>
  <c r="E1510" i="28"/>
  <c r="E2951" i="28"/>
  <c r="E3885" i="28"/>
  <c r="E3719" i="28"/>
  <c r="E802" i="28"/>
  <c r="E2774" i="28"/>
  <c r="E22" i="28"/>
  <c r="E3753" i="28"/>
  <c r="E1171" i="28"/>
  <c r="E1040" i="28"/>
  <c r="E1552" i="28"/>
  <c r="E314" i="28"/>
  <c r="E2310" i="28"/>
  <c r="E1673" i="28"/>
  <c r="E1908" i="28"/>
  <c r="E863" i="28"/>
  <c r="E3694" i="28"/>
  <c r="E1775" i="28"/>
  <c r="E1328" i="28"/>
  <c r="E4028" i="28"/>
  <c r="E2260" i="28"/>
  <c r="E4040" i="28"/>
  <c r="E2390" i="28"/>
  <c r="E559" i="28"/>
  <c r="E3238" i="28"/>
  <c r="E3567" i="28"/>
  <c r="E3065" i="28"/>
  <c r="E2196" i="28"/>
  <c r="E3515" i="28"/>
  <c r="E3166" i="28"/>
  <c r="E536" i="28"/>
  <c r="E555" i="28"/>
  <c r="E1335" i="28"/>
  <c r="E1264" i="28"/>
  <c r="E1350" i="28"/>
  <c r="E1001" i="28"/>
  <c r="E2276" i="28"/>
  <c r="E683" i="28"/>
  <c r="E231" i="28"/>
  <c r="E3875" i="28"/>
  <c r="E4236" i="28"/>
  <c r="E3109" i="28"/>
  <c r="E1646" i="28"/>
  <c r="E1232" i="28"/>
  <c r="E1820" i="28"/>
  <c r="E355" i="28"/>
  <c r="E2585" i="28"/>
  <c r="E3549" i="28"/>
  <c r="E982" i="28"/>
  <c r="E605" i="28"/>
  <c r="E2364" i="28"/>
  <c r="E756" i="28"/>
  <c r="E2078" i="28"/>
  <c r="E4152" i="28"/>
  <c r="E1282" i="28"/>
  <c r="E2287" i="28"/>
  <c r="E3778" i="28"/>
  <c r="E2502" i="28"/>
  <c r="E2669" i="28"/>
  <c r="E2734" i="28"/>
  <c r="E1754" i="28"/>
  <c r="E620" i="28"/>
  <c r="E1100" i="28"/>
  <c r="E2777" i="28"/>
  <c r="E2937" i="28"/>
  <c r="E1907" i="28"/>
  <c r="E1724" i="28"/>
  <c r="E288" i="28"/>
  <c r="E2864" i="28"/>
  <c r="E3624" i="28"/>
  <c r="E2895" i="28"/>
  <c r="E2291" i="28"/>
  <c r="E3617" i="28"/>
  <c r="E693" i="28"/>
  <c r="E2487" i="28"/>
  <c r="E274" i="28"/>
  <c r="E2611" i="28"/>
  <c r="E84" i="28"/>
  <c r="E989" i="28"/>
  <c r="E2603" i="28"/>
  <c r="E1375" i="28"/>
  <c r="E175" i="28"/>
  <c r="E1233" i="28"/>
  <c r="E287" i="28"/>
  <c r="E4210" i="28"/>
  <c r="E4018" i="28"/>
  <c r="E1604" i="28"/>
  <c r="E881" i="28"/>
  <c r="E2959" i="28"/>
  <c r="E745" i="28"/>
  <c r="E1226" i="28"/>
  <c r="E3302" i="28"/>
  <c r="E425" i="28"/>
  <c r="E3569" i="28"/>
  <c r="E264" i="28"/>
  <c r="E2952" i="28"/>
  <c r="E450" i="28"/>
  <c r="E1946" i="28"/>
  <c r="E2573" i="28"/>
  <c r="E2760" i="28"/>
  <c r="E1636" i="28"/>
  <c r="E2613" i="28"/>
  <c r="E1403" i="28"/>
  <c r="E2857" i="28"/>
  <c r="E2564" i="28"/>
  <c r="E3104" i="28"/>
  <c r="E142" i="28"/>
  <c r="E3155" i="28"/>
  <c r="E3591" i="28"/>
  <c r="E2206" i="28"/>
  <c r="E417" i="28"/>
  <c r="E179" i="28"/>
  <c r="E2736" i="28"/>
  <c r="E4017" i="28"/>
  <c r="E1079" i="28"/>
  <c r="E3182" i="28"/>
  <c r="E1411" i="28"/>
  <c r="E1468" i="28"/>
  <c r="E3794" i="28"/>
  <c r="E331" i="28"/>
  <c r="E499" i="28"/>
  <c r="E32" i="28"/>
  <c r="E1968" i="28"/>
  <c r="E2347" i="28"/>
  <c r="E2388" i="28"/>
  <c r="E3587" i="28"/>
  <c r="E241" i="28"/>
  <c r="E1872" i="28"/>
  <c r="E2841" i="28"/>
  <c r="E2888" i="28"/>
  <c r="E3557" i="28"/>
  <c r="E3675" i="28"/>
  <c r="E2819" i="28"/>
  <c r="E1723" i="28"/>
  <c r="E820" i="28"/>
  <c r="E3236" i="28"/>
  <c r="E1739" i="28"/>
  <c r="E2400" i="28"/>
  <c r="E4009" i="28"/>
  <c r="E2316" i="28"/>
  <c r="E2643" i="28"/>
  <c r="E3952" i="28"/>
  <c r="E2839" i="28"/>
  <c r="E1784" i="28"/>
  <c r="E929" i="28"/>
  <c r="E3895" i="28"/>
  <c r="E1281" i="28"/>
  <c r="E131" i="28"/>
  <c r="E4192" i="28"/>
  <c r="E2594" i="28"/>
  <c r="E3785" i="28"/>
  <c r="E2210" i="28"/>
  <c r="E1201" i="28"/>
  <c r="E708" i="28"/>
  <c r="E3146" i="28"/>
  <c r="E1670" i="28"/>
  <c r="E3755" i="28"/>
  <c r="E3161" i="28"/>
  <c r="E3555" i="28"/>
  <c r="E899" i="28"/>
  <c r="E2614" i="28"/>
  <c r="E1693" i="28"/>
  <c r="E3212" i="28"/>
  <c r="E1599" i="28"/>
  <c r="E2173" i="28"/>
  <c r="E2908" i="28"/>
  <c r="E3692" i="28"/>
  <c r="E480" i="28"/>
  <c r="E3215" i="28"/>
  <c r="E3141" i="28"/>
  <c r="E234" i="28"/>
  <c r="E117" i="28"/>
  <c r="E1736" i="28"/>
  <c r="E1271" i="28"/>
  <c r="E3162" i="28"/>
  <c r="E2002" i="28"/>
  <c r="E2192" i="28"/>
  <c r="E3586" i="28"/>
  <c r="E4061" i="28"/>
  <c r="E3218" i="28"/>
  <c r="E837" i="28"/>
  <c r="E1255" i="28"/>
  <c r="E3184" i="28"/>
  <c r="E3384" i="28"/>
  <c r="E3723" i="28"/>
  <c r="E3153" i="28"/>
  <c r="E2032" i="28"/>
  <c r="E1555" i="28"/>
  <c r="E203" i="28"/>
  <c r="E3681" i="28"/>
  <c r="E3322" i="28"/>
  <c r="E535" i="28"/>
  <c r="E2246" i="28"/>
  <c r="E1481" i="28"/>
  <c r="E2252" i="28"/>
  <c r="E2651" i="28"/>
  <c r="E893" i="28"/>
  <c r="E2836" i="28"/>
  <c r="E1321" i="28"/>
  <c r="E4244" i="28"/>
  <c r="E2832" i="28"/>
  <c r="E646" i="28"/>
  <c r="E1920" i="28"/>
  <c r="E1054" i="28"/>
  <c r="E3632" i="28"/>
  <c r="E4027" i="28"/>
  <c r="E1800" i="28"/>
  <c r="E1063" i="28"/>
  <c r="E950" i="28"/>
  <c r="E2923" i="28"/>
  <c r="E1811" i="28"/>
  <c r="E2933" i="28"/>
  <c r="E4099" i="28"/>
  <c r="E3690" i="28"/>
  <c r="E1556" i="28"/>
  <c r="E1757" i="28"/>
  <c r="E334" i="28"/>
  <c r="E636" i="28"/>
  <c r="E3819" i="28"/>
  <c r="E3777" i="28"/>
  <c r="E3704" i="28"/>
  <c r="E3306" i="28"/>
  <c r="E2365" i="28"/>
  <c r="E2079" i="28"/>
  <c r="E2231" i="28"/>
  <c r="E3856" i="28"/>
  <c r="E3507" i="28"/>
  <c r="E4003" i="28"/>
  <c r="E580" i="28"/>
  <c r="E3355" i="28"/>
  <c r="E4156" i="28"/>
  <c r="E1404" i="28"/>
  <c r="E2463" i="28"/>
  <c r="E3196" i="28"/>
  <c r="E224" i="28"/>
  <c r="E2342" i="28"/>
  <c r="E4170" i="28"/>
  <c r="E3715" i="28"/>
  <c r="E1221" i="28"/>
  <c r="E775" i="28"/>
  <c r="E3435" i="28"/>
  <c r="E2178" i="28"/>
  <c r="E910" i="28"/>
  <c r="E4175" i="28"/>
  <c r="E1347" i="28"/>
  <c r="E1235" i="28"/>
  <c r="E2596" i="28"/>
  <c r="E3697" i="28"/>
  <c r="E4073" i="28"/>
  <c r="E4252" i="28"/>
  <c r="E3197" i="28"/>
  <c r="E2016" i="28"/>
  <c r="E1334" i="28"/>
  <c r="E2370" i="28"/>
  <c r="E1213" i="28"/>
  <c r="E1895" i="28"/>
  <c r="E2225" i="28"/>
  <c r="E1764" i="28"/>
  <c r="E930" i="28"/>
  <c r="E1829" i="28"/>
  <c r="E3136" i="28"/>
  <c r="E843" i="28"/>
  <c r="E416" i="28"/>
  <c r="E1837" i="28"/>
  <c r="E187" i="28"/>
  <c r="E1730" i="28"/>
  <c r="E4014" i="28"/>
  <c r="E260" i="28"/>
  <c r="E686" i="28"/>
  <c r="E2050" i="28"/>
  <c r="E2663" i="28"/>
  <c r="E2227" i="28"/>
  <c r="E2023" i="28"/>
  <c r="E3594" i="28"/>
  <c r="E1163" i="28"/>
  <c r="E4253" i="28"/>
  <c r="E458" i="28"/>
  <c r="E1761" i="28"/>
  <c r="E1639" i="28"/>
  <c r="E3661" i="28"/>
  <c r="E3494" i="28"/>
  <c r="E2887" i="28"/>
  <c r="E3254" i="28"/>
  <c r="E2900" i="28"/>
  <c r="E672" i="28"/>
  <c r="E444" i="28"/>
  <c r="E970" i="28"/>
  <c r="E2582" i="28"/>
  <c r="E2607" i="28"/>
  <c r="E113" i="28"/>
  <c r="E4243" i="28"/>
  <c r="E1010" i="28"/>
  <c r="E473" i="28"/>
  <c r="E779" i="28"/>
  <c r="E1197" i="28"/>
  <c r="E3177" i="28"/>
  <c r="E2446" i="28"/>
  <c r="E660" i="28"/>
  <c r="E343" i="28"/>
  <c r="E2851" i="28"/>
  <c r="E1722" i="28"/>
  <c r="E3873" i="28"/>
  <c r="E3780" i="28"/>
  <c r="E2369" i="28"/>
  <c r="E2444" i="28"/>
  <c r="E2180" i="28"/>
  <c r="E2076" i="28"/>
  <c r="E3603" i="28"/>
  <c r="E2086" i="28"/>
  <c r="E3744" i="28"/>
  <c r="E1190" i="28"/>
  <c r="E1320" i="28"/>
  <c r="E1746" i="28"/>
  <c r="E4172" i="28"/>
  <c r="E75" i="28"/>
  <c r="E1024" i="28"/>
  <c r="E2234" i="28"/>
  <c r="E1629" i="28"/>
  <c r="E3783" i="28"/>
  <c r="E3930" i="28"/>
  <c r="E1637" i="28"/>
  <c r="E1769" i="28"/>
  <c r="E623" i="28"/>
  <c r="E3763" i="28"/>
  <c r="E501" i="28"/>
  <c r="E4212" i="28"/>
  <c r="E3446" i="28"/>
  <c r="E1339" i="28"/>
  <c r="E891" i="28"/>
  <c r="E2588" i="28"/>
  <c r="E2089" i="28"/>
  <c r="E3060" i="28"/>
  <c r="E3687" i="28"/>
  <c r="E1527" i="28"/>
  <c r="E1861" i="28"/>
  <c r="E3131" i="28"/>
  <c r="E1986" i="28"/>
  <c r="E2726" i="28"/>
  <c r="E103" i="28"/>
  <c r="E1520" i="28"/>
  <c r="E2925" i="28"/>
  <c r="E4010" i="28"/>
  <c r="E604" i="28"/>
  <c r="E324" i="28"/>
  <c r="E3629" i="28"/>
  <c r="E3966" i="28"/>
  <c r="E1667" i="28"/>
  <c r="E308" i="28"/>
  <c r="E3912" i="28"/>
  <c r="E958" i="28"/>
  <c r="E2537" i="28"/>
  <c r="E3899" i="28"/>
  <c r="E4268" i="28"/>
  <c r="E2871" i="28"/>
  <c r="E4090" i="28"/>
  <c r="E1166" i="28"/>
  <c r="E2878" i="28"/>
  <c r="E3294" i="28"/>
  <c r="E2167" i="28"/>
  <c r="E2700" i="28"/>
  <c r="E299" i="28"/>
  <c r="E3735" i="28"/>
  <c r="E2524" i="28"/>
  <c r="E313" i="28"/>
  <c r="E2515" i="28"/>
  <c r="E4082" i="28"/>
  <c r="E1539" i="28"/>
  <c r="E3939" i="28"/>
  <c r="E4239" i="28"/>
  <c r="E854" i="28"/>
  <c r="E3371" i="28"/>
  <c r="E1489" i="28"/>
  <c r="E1477" i="28"/>
  <c r="E4130" i="28"/>
  <c r="E3982" i="28"/>
  <c r="E1150" i="28"/>
  <c r="E3223" i="28"/>
  <c r="E2953" i="28"/>
  <c r="E3186" i="28"/>
  <c r="E663" i="28"/>
  <c r="E2477" i="28"/>
  <c r="E1172" i="28"/>
  <c r="E1969" i="28"/>
  <c r="E1697" i="28"/>
  <c r="E1871" i="28"/>
  <c r="E3951" i="28"/>
  <c r="E1442" i="28"/>
  <c r="E1253" i="28"/>
  <c r="E2593" i="28"/>
  <c r="E1441" i="28"/>
  <c r="E3914" i="28"/>
  <c r="E497" i="28"/>
  <c r="E2792" i="28"/>
  <c r="E3926" i="28"/>
  <c r="E2489" i="28"/>
  <c r="E3973" i="28"/>
  <c r="E120" i="28"/>
  <c r="E70" i="28"/>
  <c r="E3432" i="28"/>
  <c r="E1701" i="28"/>
  <c r="E3709" i="28"/>
  <c r="E3662" i="28"/>
  <c r="E2443" i="28"/>
  <c r="E2525" i="28"/>
  <c r="E1532" i="28"/>
  <c r="E432" i="28"/>
  <c r="E243" i="28"/>
  <c r="E2138" i="28"/>
  <c r="E174" i="28"/>
  <c r="E328" i="28"/>
  <c r="E584" i="28"/>
  <c r="E1421" i="28"/>
  <c r="E2632" i="28"/>
  <c r="E4197" i="28"/>
  <c r="E2017" i="28"/>
  <c r="E3249" i="28"/>
  <c r="E3160" i="28"/>
  <c r="E4132" i="28"/>
  <c r="E3087" i="28"/>
  <c r="E1898" i="28"/>
  <c r="E3679" i="28"/>
  <c r="E2571" i="28"/>
  <c r="E1600" i="28"/>
  <c r="E1053" i="28"/>
  <c r="E398" i="28"/>
  <c r="E977" i="28"/>
  <c r="E42" i="28"/>
  <c r="E886" i="28"/>
  <c r="E412" i="28"/>
  <c r="E3176" i="28"/>
  <c r="E2610" i="28"/>
  <c r="E3579" i="28"/>
  <c r="E2455" i="28"/>
  <c r="E2778" i="28"/>
  <c r="E1593" i="28"/>
  <c r="E4213" i="28"/>
  <c r="E1869" i="28"/>
  <c r="E2165" i="28"/>
  <c r="E778" i="28"/>
  <c r="E1081" i="28"/>
  <c r="E346" i="28"/>
  <c r="E3103" i="28"/>
  <c r="E2318" i="28"/>
  <c r="E2538" i="28"/>
  <c r="E1306" i="28"/>
  <c r="E2979" i="28"/>
  <c r="E3188" i="28"/>
  <c r="E74" i="28"/>
  <c r="E1273" i="28"/>
  <c r="E3429" i="28"/>
  <c r="E2340" i="28"/>
  <c r="E543" i="28"/>
  <c r="E902" i="28"/>
  <c r="E2840" i="28"/>
  <c r="E864" i="28"/>
  <c r="E2145" i="28"/>
  <c r="E1521" i="28"/>
  <c r="E2796" i="28"/>
  <c r="E4026" i="28"/>
  <c r="E3998" i="28"/>
  <c r="E3165" i="28"/>
  <c r="E1972" i="28"/>
  <c r="E4135" i="28"/>
  <c r="E3638" i="28"/>
  <c r="E1121" i="28"/>
  <c r="E381" i="28"/>
  <c r="E3368" i="28"/>
  <c r="E3158" i="28"/>
  <c r="E2996" i="28"/>
  <c r="E262" i="28"/>
  <c r="E2317" i="28"/>
  <c r="E170" i="28"/>
  <c r="E3239" i="28"/>
  <c r="E359" i="28"/>
  <c r="E3443" i="28"/>
  <c r="E1429" i="28"/>
  <c r="E1865" i="28"/>
  <c r="E2151" i="28"/>
  <c r="E696" i="28"/>
  <c r="E2968" i="28"/>
  <c r="E2724" i="28"/>
  <c r="E1396" i="28"/>
  <c r="E1960" i="28"/>
  <c r="E641" i="28"/>
  <c r="E368" i="28"/>
  <c r="E1000" i="28"/>
  <c r="E578" i="28"/>
  <c r="E1702" i="28"/>
  <c r="E717" i="28"/>
  <c r="E3097" i="28"/>
  <c r="E2946" i="28"/>
  <c r="E2135" i="28"/>
  <c r="E3015" i="28"/>
  <c r="E2570" i="28"/>
  <c r="E3882" i="28"/>
  <c r="E3342" i="28"/>
  <c r="E149" i="28"/>
  <c r="E4186" i="28"/>
  <c r="E1330" i="28"/>
  <c r="E3813" i="28"/>
  <c r="E4158" i="28"/>
  <c r="E2786" i="28"/>
  <c r="E3230" i="28"/>
  <c r="E1747" i="28"/>
  <c r="E1440" i="28"/>
  <c r="E3434" i="28"/>
  <c r="E517" i="28"/>
  <c r="E3102" i="28"/>
  <c r="E3854" i="28"/>
  <c r="E1751" i="28"/>
  <c r="E1151" i="28"/>
  <c r="E4174" i="28"/>
  <c r="E443" i="28"/>
  <c r="E1786" i="28"/>
  <c r="E3430" i="28"/>
  <c r="E202" i="28"/>
  <c r="E3152" i="28"/>
  <c r="E3961" i="28"/>
  <c r="E3058" i="28"/>
  <c r="E1048" i="28"/>
  <c r="E369" i="28"/>
  <c r="E757" i="28"/>
  <c r="E1502" i="28"/>
  <c r="E2033" i="28"/>
  <c r="E788" i="28"/>
  <c r="E4125" i="28"/>
  <c r="E2485" i="28"/>
  <c r="E3583" i="28"/>
  <c r="E554" i="28"/>
  <c r="E1844" i="28"/>
  <c r="E698" i="28"/>
  <c r="E3974" i="28"/>
  <c r="E2595" i="28"/>
  <c r="E3418" i="28"/>
  <c r="E455" i="28"/>
  <c r="E629" i="28"/>
  <c r="E2363" i="28"/>
  <c r="E3913" i="28"/>
  <c r="E1177" i="28"/>
  <c r="E610" i="28"/>
  <c r="E4223" i="28"/>
  <c r="E1414" i="28"/>
  <c r="E1638" i="28"/>
  <c r="E585" i="28"/>
  <c r="E838" i="28"/>
  <c r="E1310" i="28"/>
  <c r="E2381" i="28"/>
  <c r="E2961" i="28"/>
  <c r="E1332" i="28"/>
  <c r="E1525" i="28"/>
  <c r="E286" i="28"/>
  <c r="E4021" i="28"/>
  <c r="E3525" i="28"/>
  <c r="E474" i="28"/>
  <c r="E3114" i="28"/>
  <c r="E1218" i="28"/>
  <c r="E940" i="28"/>
  <c r="E3976" i="28"/>
  <c r="E3121" i="28"/>
  <c r="E1060" i="28"/>
  <c r="E214" i="28"/>
  <c r="E2208" i="28"/>
  <c r="E1951" i="28"/>
  <c r="E3088" i="28"/>
  <c r="E992" i="28"/>
  <c r="E3867" i="28"/>
  <c r="E2175" i="28"/>
  <c r="E1367" i="28"/>
  <c r="E2906" i="28"/>
  <c r="E1910" i="28"/>
  <c r="E3927" i="28"/>
  <c r="E2067" i="28"/>
  <c r="E3560" i="28"/>
  <c r="E645" i="28"/>
  <c r="E1779" i="28"/>
  <c r="E1237" i="28"/>
  <c r="E24" i="28"/>
  <c r="E2432" i="28"/>
  <c r="E2329" i="28"/>
  <c r="E2931" i="28"/>
  <c r="E608" i="28"/>
  <c r="E4036" i="28"/>
  <c r="E3415" i="28"/>
  <c r="E3320" i="28"/>
  <c r="E319" i="28"/>
  <c r="E189" i="28"/>
  <c r="E3089" i="28"/>
  <c r="E783" i="28"/>
  <c r="E1570" i="28"/>
  <c r="E2459" i="28"/>
  <c r="E3427" i="28"/>
  <c r="E521" i="28"/>
  <c r="E3937" i="28"/>
  <c r="E1950" i="28"/>
  <c r="E772" i="28"/>
  <c r="E3726" i="28"/>
  <c r="E2354" i="28"/>
  <c r="E3092" i="28"/>
  <c r="E3978" i="28"/>
  <c r="E2021" i="28"/>
  <c r="E916" i="28"/>
  <c r="E1343" i="28"/>
  <c r="E3183" i="28"/>
  <c r="E168" i="28"/>
  <c r="E2134" i="28"/>
  <c r="E3132" i="28"/>
  <c r="E4080" i="28"/>
  <c r="E2919" i="28"/>
  <c r="E796" i="28"/>
  <c r="E1859" i="28"/>
  <c r="E3037" i="28"/>
  <c r="E1564" i="28"/>
  <c r="E1899" i="28"/>
  <c r="E3977" i="28"/>
  <c r="E487" i="28"/>
  <c r="E3076" i="28"/>
  <c r="E2066" i="28"/>
  <c r="E475" i="28"/>
  <c r="E1711" i="28"/>
  <c r="E341" i="28"/>
  <c r="E3273" i="28"/>
  <c r="E1884" i="28"/>
  <c r="E488" i="28"/>
  <c r="E1868" i="28"/>
  <c r="E2447" i="28"/>
  <c r="E406" i="28"/>
  <c r="E3630" i="28"/>
  <c r="E1841" i="28"/>
  <c r="E4263" i="28"/>
  <c r="E2275" i="28"/>
  <c r="E494" i="28"/>
  <c r="E754" i="28"/>
  <c r="E553" i="28"/>
  <c r="E210" i="28"/>
  <c r="E375" i="28"/>
  <c r="E3734" i="28"/>
  <c r="E67" i="28"/>
  <c r="E1733" i="28"/>
  <c r="E4201" i="28"/>
  <c r="E2567" i="28"/>
  <c r="E173" i="28"/>
  <c r="E2279" i="28"/>
  <c r="E998" i="28"/>
  <c r="E1326" i="28"/>
  <c r="E884" i="28"/>
  <c r="E1073" i="28"/>
  <c r="E612" i="28"/>
  <c r="E1474" i="28"/>
  <c r="E4100" i="28"/>
  <c r="E2748" i="28"/>
  <c r="E870" i="28"/>
  <c r="E1368" i="28"/>
  <c r="E594" i="28"/>
  <c r="E1620" i="28"/>
  <c r="E3909" i="28"/>
  <c r="E3185" i="28"/>
  <c r="E903" i="28"/>
  <c r="E928" i="28"/>
  <c r="E1987" i="28"/>
  <c r="E2948" i="28"/>
  <c r="E2224" i="28"/>
  <c r="E2460" i="28"/>
  <c r="E3800" i="28"/>
  <c r="E3411" i="28"/>
  <c r="E2563" i="28"/>
  <c r="E1493" i="28"/>
  <c r="E2555" i="28"/>
  <c r="E2377" i="28"/>
  <c r="E715" i="28"/>
  <c r="E3838" i="28"/>
  <c r="E1750" i="28"/>
  <c r="E3558" i="28"/>
  <c r="E2950" i="28"/>
  <c r="E790" i="28"/>
  <c r="E597" i="28"/>
  <c r="E1444" i="28"/>
  <c r="E3021" i="28"/>
  <c r="E4015" i="28"/>
  <c r="E3602" i="28"/>
  <c r="E4182" i="28"/>
  <c r="E216" i="28"/>
  <c r="E3818" i="28"/>
  <c r="E4245" i="28"/>
  <c r="E3472" i="28"/>
  <c r="E258" i="28"/>
  <c r="E3797" i="28"/>
  <c r="E4088" i="28"/>
  <c r="E362" i="28"/>
  <c r="E972" i="28"/>
  <c r="E3330" i="28"/>
  <c r="E3805" i="28"/>
  <c r="E2769" i="28"/>
  <c r="E2829" i="28"/>
  <c r="E673" i="28"/>
  <c r="E4221" i="28"/>
  <c r="E1397" i="28"/>
  <c r="E58" i="28"/>
  <c r="E1826" i="28"/>
  <c r="E841" i="28"/>
  <c r="E3482" i="28"/>
  <c r="E161" i="28"/>
  <c r="E3390" i="28"/>
  <c r="E4194" i="28"/>
  <c r="E2143" i="28"/>
  <c r="E1195" i="28"/>
  <c r="E2591" i="28"/>
  <c r="E3645" i="28"/>
  <c r="E2758" i="28"/>
  <c r="E421" i="28"/>
  <c r="E2854" i="28"/>
  <c r="E2587" i="28"/>
  <c r="E740" i="28"/>
  <c r="E3788" i="28"/>
  <c r="E1888" i="28"/>
  <c r="E3447" i="28"/>
  <c r="E2687" i="28"/>
  <c r="E3720" i="28"/>
  <c r="E1790" i="28"/>
  <c r="E246" i="28"/>
  <c r="E1128" i="28"/>
  <c r="E2480" i="28"/>
  <c r="E63" i="28"/>
  <c r="E3126" i="28"/>
  <c r="E3397" i="28"/>
  <c r="E2699" i="28"/>
  <c r="E1605" i="28"/>
  <c r="E1181" i="28"/>
  <c r="E2296" i="28"/>
  <c r="E639" i="28"/>
  <c r="E1874" i="28"/>
  <c r="E403" i="28"/>
  <c r="E2880" i="28"/>
  <c r="E4169" i="28"/>
  <c r="E2513" i="28"/>
  <c r="E3438" i="28"/>
  <c r="E2624" i="28"/>
  <c r="E599" i="28"/>
  <c r="E2361" i="28"/>
  <c r="E1719" i="28"/>
  <c r="E2584" i="28"/>
  <c r="E4053" i="28"/>
  <c r="E2904" i="28"/>
  <c r="E2783" i="28"/>
  <c r="E833" i="28"/>
  <c r="E1966" i="28"/>
  <c r="E1227" i="28"/>
  <c r="E144" i="28"/>
  <c r="E1254" i="28"/>
  <c r="E3224" i="28"/>
  <c r="E1574" i="28"/>
  <c r="E3863" i="28"/>
  <c r="E1146" i="28"/>
  <c r="E2771" i="28"/>
  <c r="E1269" i="28"/>
  <c r="E3920" i="28"/>
  <c r="E3604" i="28"/>
  <c r="E1261" i="28"/>
  <c r="E3328" i="28"/>
  <c r="E2449" i="28"/>
  <c r="E2037" i="28"/>
  <c r="E1270" i="28"/>
  <c r="E1015" i="28"/>
  <c r="E1069" i="28"/>
  <c r="E1075" i="28"/>
  <c r="E1531" i="28"/>
  <c r="E348" i="28"/>
  <c r="E399" i="28"/>
  <c r="E2553" i="28"/>
  <c r="E2749" i="28"/>
  <c r="E3225" i="28"/>
  <c r="E2441" i="28"/>
  <c r="E1655" i="28"/>
  <c r="E3821" i="28"/>
  <c r="E3313" i="28"/>
  <c r="E2126" i="28"/>
  <c r="E3408" i="28"/>
  <c r="E3669" i="28"/>
  <c r="E303" i="28"/>
  <c r="E3989" i="28"/>
  <c r="E2103" i="28"/>
  <c r="E1512" i="28"/>
  <c r="E73" i="28"/>
  <c r="E2218" i="28"/>
  <c r="E2299" i="28"/>
  <c r="E228" i="28"/>
  <c r="E3333" i="28"/>
  <c r="E2200" i="28"/>
  <c r="E169" i="28"/>
  <c r="E2399" i="28"/>
  <c r="E2327" i="28"/>
  <c r="E3468" i="28"/>
  <c r="E3870" i="28"/>
  <c r="E2562" i="28"/>
  <c r="E1064" i="28"/>
  <c r="E3083" i="28"/>
  <c r="E2671" i="28"/>
  <c r="E3559" i="28"/>
  <c r="E1703" i="28"/>
  <c r="E2063" i="28"/>
  <c r="E4227" i="28"/>
  <c r="E2548" i="28"/>
  <c r="E3308" i="28"/>
  <c r="E951" i="28"/>
  <c r="E3823" i="28"/>
  <c r="E2838" i="28"/>
  <c r="E2764" i="28"/>
  <c r="E2278" i="28"/>
  <c r="E2719" i="28"/>
  <c r="E449" i="28"/>
  <c r="E782" i="28"/>
  <c r="E3458" i="28"/>
  <c r="E26" i="28"/>
  <c r="E1952" i="28"/>
  <c r="E1743" i="28"/>
  <c r="E2118" i="28"/>
  <c r="E4260" i="28"/>
  <c r="E1485" i="28"/>
  <c r="E839" i="28"/>
  <c r="E1978" i="28"/>
  <c r="E1384" i="28"/>
  <c r="E1562" i="28"/>
  <c r="E2868" i="28"/>
  <c r="E956" i="28"/>
  <c r="E1105" i="28"/>
  <c r="E4037" i="28"/>
  <c r="E93" i="28"/>
  <c r="E2505" i="28"/>
  <c r="E1381" i="28"/>
  <c r="E1291" i="28"/>
  <c r="E874" i="28"/>
  <c r="E1302" i="28"/>
  <c r="E877" i="28"/>
  <c r="E689" i="28"/>
  <c r="E4077" i="28"/>
  <c r="E2579" i="28"/>
  <c r="E1583" i="28"/>
  <c r="E1971" i="28"/>
  <c r="E511" i="28"/>
  <c r="E256" i="28"/>
  <c r="E793" i="28"/>
  <c r="E3449" i="28"/>
  <c r="E298" i="28"/>
  <c r="E3713" i="28"/>
  <c r="E1980" i="28"/>
  <c r="E3171" i="28"/>
  <c r="E2288" i="28"/>
  <c r="E583" i="28"/>
  <c r="E4203" i="28"/>
  <c r="E4041" i="28"/>
  <c r="E3705" i="28"/>
  <c r="E77" i="28"/>
  <c r="E3112" i="28"/>
  <c r="E2405" i="28"/>
  <c r="E1436" i="28"/>
  <c r="E805" i="28"/>
  <c r="E3361" i="28"/>
  <c r="E2986" i="28"/>
  <c r="E2415" i="28"/>
  <c r="E3377" i="28"/>
  <c r="E3900" i="28"/>
  <c r="E632" i="28"/>
  <c r="E2241" i="28"/>
  <c r="E4084" i="28"/>
  <c r="E3038" i="28"/>
  <c r="E1857" i="28"/>
  <c r="E3168" i="28"/>
  <c r="E2568" i="28"/>
  <c r="E3471" i="28"/>
  <c r="E1098" i="28"/>
  <c r="E4089" i="28"/>
  <c r="E164" i="28"/>
  <c r="E3235" i="28"/>
  <c r="E2181" i="28"/>
  <c r="E3159" i="28"/>
  <c r="E1566" i="28"/>
  <c r="E2112" i="28"/>
  <c r="E2998" i="28"/>
  <c r="E577" i="28"/>
  <c r="E2530" i="28"/>
  <c r="E1567" i="28"/>
  <c r="E3130" i="28"/>
  <c r="E4193" i="28"/>
  <c r="E370" i="28"/>
  <c r="E2284" i="28"/>
  <c r="E3000" i="28"/>
  <c r="E153" i="28"/>
  <c r="E2629" i="28"/>
  <c r="E709" i="28"/>
  <c r="E3317" i="28"/>
  <c r="E1490" i="28"/>
  <c r="E1167" i="28"/>
  <c r="E2885" i="28"/>
  <c r="E1918" i="28"/>
  <c r="E3318" i="28"/>
  <c r="E1033" i="28"/>
  <c r="E2356" i="28"/>
  <c r="E1851" i="28"/>
  <c r="E4164" i="28"/>
  <c r="E3535" i="28"/>
  <c r="E3406" i="28"/>
  <c r="E1792" i="28"/>
  <c r="E2982" i="28"/>
  <c r="E1180" i="28"/>
  <c r="E1563" i="28"/>
  <c r="E3417" i="28"/>
  <c r="E3379" i="28"/>
  <c r="E4238" i="28"/>
  <c r="E2069" i="28"/>
  <c r="E1369" i="28"/>
  <c r="E2264" i="28"/>
  <c r="E4146" i="28"/>
  <c r="E1118" i="28"/>
  <c r="E4184" i="28"/>
  <c r="E1462" i="28"/>
  <c r="E16" i="28"/>
  <c r="E1196" i="28"/>
  <c r="E1297" i="28"/>
  <c r="E3220" i="28"/>
  <c r="E2053" i="28"/>
  <c r="E2000" i="28"/>
  <c r="E2248" i="28"/>
  <c r="E2193" i="28"/>
  <c r="E2452" i="28"/>
  <c r="E2184" i="28"/>
  <c r="E126" i="28"/>
  <c r="E3020" i="28"/>
  <c r="E1059" i="28"/>
  <c r="E4139" i="28"/>
  <c r="E180" i="28"/>
  <c r="E82" i="28"/>
  <c r="E3524" i="28"/>
  <c r="E3754" i="28"/>
  <c r="E3815" i="28"/>
  <c r="E1427" i="28"/>
  <c r="E1741" i="28"/>
  <c r="E507" i="28"/>
  <c r="E3495" i="28"/>
  <c r="E2483" i="28"/>
  <c r="E1526" i="28"/>
  <c r="E2428" i="28"/>
  <c r="E851" i="28"/>
  <c r="E2306" i="28"/>
  <c r="E4069" i="28"/>
  <c r="E2684" i="28"/>
  <c r="E741" i="28"/>
  <c r="E2409" i="28"/>
  <c r="E2608" i="28"/>
  <c r="E3454" i="28"/>
  <c r="E2690" i="28"/>
  <c r="E1602" i="28"/>
  <c r="E2469" i="28"/>
  <c r="E3739" i="28"/>
  <c r="E1896" i="28"/>
  <c r="E3149" i="28"/>
  <c r="E422" i="28"/>
  <c r="E534" i="28"/>
  <c r="E2436" i="28"/>
  <c r="E924" i="28"/>
  <c r="E1378" i="28"/>
  <c r="E2298" i="28"/>
  <c r="E1514" i="28"/>
  <c r="E890" i="28"/>
  <c r="E1765" i="28"/>
  <c r="E1479" i="28"/>
  <c r="E1322" i="28"/>
  <c r="E869" i="28"/>
  <c r="E3919" i="28"/>
  <c r="E167" i="28"/>
  <c r="E2293" i="28"/>
  <c r="E661" i="28"/>
  <c r="E3401" i="28"/>
  <c r="E3367" i="28"/>
  <c r="E3142" i="28"/>
  <c r="E2035" i="28"/>
  <c r="E1577" i="28"/>
  <c r="E1162" i="28"/>
  <c r="E1580" i="28"/>
  <c r="E1085" i="28"/>
  <c r="E3264" i="28"/>
  <c r="E774" i="28"/>
  <c r="E3991" i="28"/>
  <c r="E447" i="28"/>
  <c r="E1930" i="28"/>
  <c r="E240" i="28"/>
  <c r="E627" i="28"/>
  <c r="E1467" i="28"/>
  <c r="E2046" i="28"/>
  <c r="E996" i="28"/>
  <c r="E3259" i="28"/>
  <c r="E3269" i="28"/>
  <c r="E3376" i="28"/>
  <c r="E934" i="28"/>
  <c r="E194" i="28"/>
  <c r="E1544" i="28"/>
  <c r="E682" i="28"/>
  <c r="E91" i="28"/>
  <c r="E2782" i="28"/>
  <c r="E1992" i="28"/>
  <c r="E1011" i="28"/>
  <c r="E786" i="28"/>
  <c r="E2958" i="28"/>
  <c r="E655" i="28"/>
  <c r="E1260" i="28"/>
  <c r="E493" i="28"/>
  <c r="E1491" i="28"/>
  <c r="E4220" i="28"/>
  <c r="E99" i="28"/>
  <c r="E1345" i="28"/>
  <c r="E486" i="28"/>
  <c r="E3369" i="28"/>
  <c r="E105" i="28"/>
  <c r="E4098" i="28"/>
  <c r="E3228" i="28"/>
  <c r="E2324" i="28"/>
  <c r="E104" i="28"/>
  <c r="E4235" i="28"/>
  <c r="E954" i="28"/>
  <c r="E1164" i="28"/>
  <c r="E1935" i="28"/>
  <c r="E1494" i="28"/>
  <c r="E1008" i="28"/>
  <c r="E3963" i="28"/>
  <c r="E3846" i="28"/>
  <c r="E773" i="28"/>
  <c r="E2219" i="28"/>
  <c r="E1752" i="28"/>
  <c r="E3490" i="28"/>
  <c r="E1256" i="28"/>
  <c r="E1461" i="28"/>
  <c r="E2682" i="28"/>
  <c r="E1509" i="28"/>
  <c r="E835" i="28"/>
  <c r="E3710" i="28"/>
  <c r="E522" i="28"/>
  <c r="E932" i="28"/>
  <c r="E1399" i="28"/>
  <c r="E882" i="28"/>
  <c r="E3413" i="28"/>
  <c r="E109" i="28"/>
  <c r="E3889" i="28"/>
  <c r="E1507" i="28"/>
  <c r="E1964" i="28"/>
  <c r="E3760" i="28"/>
  <c r="E866" i="28"/>
  <c r="E1386" i="28"/>
  <c r="E4068" i="28"/>
  <c r="E59" i="28"/>
  <c r="E197" i="28"/>
  <c r="E3536" i="28"/>
  <c r="E4096" i="28"/>
  <c r="E4177" i="28"/>
  <c r="E1231" i="28"/>
  <c r="E3852" i="28"/>
  <c r="E2691" i="28"/>
  <c r="E3708" i="28"/>
  <c r="E2731" i="28"/>
  <c r="E3924" i="28"/>
  <c r="E1821" i="28"/>
  <c r="E2457" i="28"/>
  <c r="E1516" i="28"/>
  <c r="E147" i="28"/>
  <c r="E1688" i="28"/>
  <c r="E976" i="28"/>
  <c r="E3148" i="28"/>
  <c r="E81" i="28"/>
  <c r="E2647" i="28"/>
  <c r="E392" i="28"/>
  <c r="E531" i="28"/>
  <c r="E152" i="28"/>
  <c r="E325" i="28"/>
  <c r="E1815" i="28"/>
  <c r="E278" i="28"/>
  <c r="E1679" i="28"/>
  <c r="E3750" i="28"/>
  <c r="E524" i="28"/>
  <c r="E98" i="28"/>
  <c r="E2247" i="28"/>
  <c r="E3915" i="28"/>
  <c r="E3712" i="28"/>
  <c r="E220" i="28"/>
  <c r="E1324" i="28"/>
  <c r="E4149" i="28"/>
  <c r="E1313" i="28"/>
  <c r="E47" i="28"/>
  <c r="E635" i="28"/>
  <c r="E229" i="28"/>
  <c r="E1046" i="28"/>
  <c r="E2600" i="28"/>
  <c r="E136" i="28"/>
  <c r="E760" i="28"/>
  <c r="E3409" i="28"/>
  <c r="E1026" i="28"/>
  <c r="E326" i="28"/>
  <c r="E3904" i="28"/>
  <c r="E551" i="28"/>
  <c r="E4030" i="28"/>
  <c r="E351" i="28"/>
  <c r="E3881" i="28"/>
  <c r="E2500" i="28"/>
  <c r="E1294" i="28"/>
  <c r="E2454" i="28"/>
  <c r="E1919" i="28"/>
  <c r="E3145" i="28"/>
  <c r="E2788" i="28"/>
  <c r="E626" i="28"/>
  <c r="E1954" i="28"/>
  <c r="E2320" i="28"/>
  <c r="E3385" i="28"/>
  <c r="E4136" i="28"/>
  <c r="E317" i="28"/>
  <c r="E2207" i="28"/>
  <c r="E1788" i="28"/>
  <c r="E722" i="28"/>
  <c r="E1949" i="28"/>
  <c r="E2396" i="28"/>
  <c r="E3570" i="28"/>
  <c r="E3825" i="28"/>
  <c r="E1208" i="28"/>
  <c r="E4006" i="28"/>
  <c r="E2245" i="28"/>
  <c r="E1714" i="28"/>
  <c r="E2962" i="28"/>
  <c r="E643" i="28"/>
  <c r="E3022" i="28"/>
  <c r="E3250" i="28"/>
  <c r="E1458" i="28"/>
  <c r="E185" i="28"/>
  <c r="E1713" i="28"/>
  <c r="E3217" i="28"/>
  <c r="E498" i="28"/>
  <c r="E1352" i="28"/>
  <c r="E2214" i="28"/>
  <c r="E1668" i="28"/>
  <c r="E3338" i="28"/>
  <c r="E1043" i="28"/>
  <c r="E3850" i="28"/>
  <c r="E1809" i="28"/>
  <c r="E1125" i="28"/>
  <c r="E327" i="28"/>
  <c r="E1084" i="28"/>
  <c r="E1554" i="28"/>
  <c r="E1860" i="28"/>
  <c r="E1984" i="28"/>
  <c r="E2393" i="28"/>
  <c r="E3382" i="28"/>
  <c r="E1862" i="28"/>
  <c r="E1959" i="28"/>
  <c r="E2815" i="28"/>
  <c r="E1893" i="28"/>
  <c r="E1109" i="28"/>
  <c r="E1928" i="28"/>
  <c r="E968" i="28"/>
  <c r="E3350" i="28"/>
  <c r="E3190" i="28"/>
  <c r="E2874" i="28"/>
  <c r="E2058" i="28"/>
  <c r="E1012" i="28"/>
  <c r="E1486" i="28"/>
  <c r="E963" i="28"/>
  <c r="E3575" i="28"/>
  <c r="E2244" i="28"/>
  <c r="E3295" i="28"/>
  <c r="E157" i="28"/>
  <c r="E1612" i="28"/>
  <c r="E1031" i="28"/>
  <c r="E3287" i="28"/>
  <c r="E2127" i="28"/>
  <c r="E4012" i="28"/>
  <c r="E2569" i="28"/>
  <c r="E1293" i="28"/>
  <c r="E4226" i="28"/>
  <c r="E2503" i="28"/>
  <c r="E442" i="28"/>
  <c r="E3916" i="28"/>
  <c r="E4016" i="28"/>
  <c r="E4086" i="28"/>
  <c r="E3520" i="28"/>
  <c r="E133" i="28"/>
  <c r="E547" i="28"/>
  <c r="E285" i="28"/>
  <c r="E2295" i="28"/>
  <c r="E2576" i="28"/>
  <c r="E3006" i="28"/>
  <c r="E2445" i="28"/>
  <c r="E3542" i="28"/>
  <c r="E1737" i="28"/>
  <c r="E4035" i="28"/>
  <c r="E2217" i="28"/>
  <c r="E520" i="28"/>
  <c r="E2104" i="28"/>
  <c r="E1977" i="28"/>
  <c r="E2981" i="28"/>
  <c r="E941" i="28"/>
  <c r="E4147" i="28"/>
  <c r="E1783" i="28"/>
  <c r="E191" i="28"/>
  <c r="E592" i="28"/>
  <c r="E3727" i="28"/>
  <c r="E3748" i="28"/>
  <c r="E3623" i="28"/>
  <c r="E3336" i="28"/>
  <c r="E2055" i="28"/>
  <c r="E3711" i="28"/>
  <c r="E1850" i="28"/>
  <c r="E3548" i="28"/>
  <c r="E2319" i="28"/>
  <c r="E2528" i="28"/>
  <c r="E2775" i="28"/>
  <c r="E3845" i="28"/>
  <c r="E3134" i="28"/>
  <c r="E1937" i="28"/>
  <c r="E10" i="28"/>
  <c r="E1199" i="28"/>
  <c r="E3967" i="28"/>
  <c r="E2358" i="28"/>
  <c r="E451" i="28"/>
  <c r="E4004" i="28"/>
  <c r="E2439" i="28"/>
  <c r="E713" i="28"/>
  <c r="E3858" i="28"/>
  <c r="E4106" i="28"/>
  <c r="E860" i="28"/>
  <c r="E350" i="28"/>
  <c r="E3192" i="28"/>
  <c r="E1247" i="28"/>
  <c r="E1985" i="28"/>
  <c r="E2010" i="28"/>
  <c r="E3771" i="28"/>
  <c r="E3752" i="28"/>
  <c r="E925" i="28"/>
  <c r="E3280" i="28"/>
  <c r="E3876" i="28"/>
  <c r="E2038" i="28"/>
  <c r="E3032" i="28"/>
  <c r="E1839" i="28"/>
  <c r="E3611" i="28"/>
  <c r="E3572" i="28"/>
  <c r="E100" i="28"/>
  <c r="E2559" i="28"/>
  <c r="E230" i="28"/>
  <c r="E1426" i="28"/>
  <c r="E318" i="28"/>
  <c r="E2626" i="28"/>
  <c r="E3288" i="28"/>
  <c r="E3664" i="28"/>
  <c r="E1669" i="28"/>
  <c r="E2586" i="28"/>
  <c r="E947" i="28"/>
  <c r="E991" i="28"/>
  <c r="E1847" i="28"/>
  <c r="E86" i="28"/>
  <c r="E2029" i="28"/>
  <c r="E3093" i="28"/>
  <c r="E2243" i="28"/>
  <c r="E3267" i="28"/>
  <c r="E550" i="28"/>
  <c r="E2343" i="28"/>
  <c r="E566" i="28"/>
  <c r="E3233" i="28"/>
  <c r="E463" i="28"/>
  <c r="E3387" i="28"/>
  <c r="E4257" i="28"/>
  <c r="E1093" i="28"/>
  <c r="E3795" i="28"/>
  <c r="E3700" i="28"/>
  <c r="E3420" i="28"/>
  <c r="E3107" i="28"/>
  <c r="E3348" i="28"/>
  <c r="E1246" i="28"/>
  <c r="E544" i="28"/>
  <c r="E1595" i="28"/>
  <c r="E3082" i="28"/>
  <c r="E688" i="28"/>
  <c r="E3803" i="28"/>
  <c r="E45" i="28"/>
  <c r="E457" i="28"/>
  <c r="E1183" i="28"/>
  <c r="E2504" i="28"/>
  <c r="E3505" i="28"/>
  <c r="E1174" i="28"/>
  <c r="E2893" i="28"/>
  <c r="E2183" i="28"/>
  <c r="E309" i="28"/>
  <c r="E3761" i="28"/>
  <c r="E697" i="28"/>
  <c r="E2692" i="28"/>
  <c r="E1530" i="28"/>
  <c r="E2198" i="28"/>
  <c r="E1134" i="28"/>
  <c r="E2824" i="28"/>
  <c r="E1897" i="28"/>
  <c r="E2034" i="28"/>
  <c r="E2101" i="28"/>
  <c r="E3400" i="28"/>
  <c r="E3143" i="28"/>
  <c r="E2096" i="28"/>
  <c r="E4107" i="28"/>
  <c r="E3272" i="28"/>
  <c r="E3180" i="28"/>
  <c r="E3792" i="28"/>
  <c r="E742" i="28"/>
  <c r="E1762" i="28"/>
  <c r="E3663" i="28"/>
  <c r="E4198" i="28"/>
  <c r="E357" i="28"/>
  <c r="E1193" i="28"/>
  <c r="E3691" i="28"/>
  <c r="E572" i="28"/>
  <c r="E1559" i="28"/>
  <c r="E61" i="28"/>
  <c r="E3894" i="28"/>
  <c r="E2073" i="28"/>
  <c r="E4133" i="28"/>
  <c r="E2402" i="28"/>
  <c r="E2328" i="28"/>
  <c r="E3577" i="28"/>
  <c r="E3316" i="28"/>
  <c r="E3008" i="28"/>
  <c r="E1901" i="28"/>
  <c r="E2957" i="28"/>
  <c r="E3334" i="28"/>
  <c r="E1608" i="28"/>
  <c r="E2255" i="28"/>
  <c r="E1238" i="28"/>
  <c r="E955" i="28"/>
  <c r="E3995" i="28"/>
  <c r="E747" i="28"/>
  <c r="E803" i="28"/>
  <c r="E1853" i="28"/>
  <c r="E1358" i="28"/>
  <c r="E1290" i="28"/>
  <c r="E3372" i="28"/>
  <c r="E1902" i="28"/>
  <c r="E1020" i="28"/>
  <c r="E2834" i="28"/>
  <c r="E3561" i="28"/>
  <c r="E2308" i="28"/>
  <c r="E1116" i="28"/>
  <c r="E1592" i="28"/>
  <c r="E1999" i="28"/>
  <c r="E944" i="28"/>
  <c r="E44" i="28"/>
  <c r="E423" i="28"/>
  <c r="E4162" i="28"/>
  <c r="E1317" i="28"/>
  <c r="E2350" i="28"/>
  <c r="E130" i="28"/>
  <c r="E3960" i="28"/>
  <c r="E3486" i="28"/>
  <c r="E414" i="28"/>
  <c r="E1072" i="28"/>
  <c r="E3312" i="28"/>
  <c r="E674" i="28"/>
  <c r="E677" i="28"/>
  <c r="E704" i="28"/>
  <c r="E513" i="28"/>
  <c r="E426" i="28"/>
  <c r="E19" i="28"/>
  <c r="E2496" i="28"/>
  <c r="E2744" i="28"/>
  <c r="E2665" i="28"/>
  <c r="E1832" i="28"/>
  <c r="E2420" i="28"/>
  <c r="E1067" i="28"/>
  <c r="E3416" i="28"/>
  <c r="E2123" i="28"/>
  <c r="E2406" i="28"/>
  <c r="E238" i="28"/>
  <c r="E2271" i="28"/>
  <c r="E3751" i="28"/>
  <c r="E2696" i="28"/>
  <c r="E2411" i="28"/>
  <c r="E2615" i="28"/>
  <c r="E2865" i="28"/>
  <c r="E1154" i="28"/>
  <c r="E1835" i="28"/>
  <c r="E4225" i="28"/>
  <c r="E39" i="28"/>
  <c r="E3395" i="28"/>
  <c r="E1621" i="28"/>
  <c r="E3172" i="28"/>
  <c r="E3921" i="28"/>
  <c r="E50" i="28"/>
  <c r="E1303" i="28"/>
  <c r="E723" i="28"/>
  <c r="E1243" i="28"/>
  <c r="E905" i="28"/>
  <c r="E2249" i="28"/>
  <c r="E413" i="28"/>
  <c r="E3094" i="28"/>
  <c r="E2133" i="28"/>
  <c r="E2727" i="28"/>
  <c r="E3906" i="28"/>
  <c r="E2262" i="28"/>
  <c r="E2321" i="28"/>
  <c r="E1607" i="28"/>
  <c r="E3139" i="28"/>
  <c r="E2823" i="28"/>
  <c r="E565" i="28"/>
  <c r="E1644" i="28"/>
  <c r="E2590" i="28"/>
  <c r="E906" i="28"/>
  <c r="E1286" i="28"/>
  <c r="E1565" i="28"/>
  <c r="E3007" i="28"/>
  <c r="E3956" i="28"/>
  <c r="E2916" i="28"/>
  <c r="E2898" i="28"/>
  <c r="E2799" i="28"/>
  <c r="E2910" i="28"/>
  <c r="E1393" i="28"/>
  <c r="E2867" i="28"/>
  <c r="E3992" i="28"/>
  <c r="E3036" i="28"/>
  <c r="E2051" i="28"/>
  <c r="E424" i="28"/>
  <c r="E2008" i="28"/>
  <c r="E2512" i="28"/>
  <c r="E2849" i="28"/>
  <c r="E2795" i="28"/>
  <c r="E2431" i="28"/>
  <c r="E1036" i="28"/>
  <c r="E20" i="28"/>
  <c r="E1805" i="28"/>
  <c r="E2737" i="28"/>
  <c r="E3620" i="28"/>
  <c r="E3414" i="28"/>
  <c r="E85" i="28"/>
  <c r="E1923" i="28"/>
  <c r="E1915" i="28"/>
  <c r="E2501" i="28"/>
  <c r="E1545" i="28"/>
  <c r="E1009" i="28"/>
  <c r="E1329" i="28"/>
  <c r="E419" i="28"/>
  <c r="E2387" i="28"/>
  <c r="E3648" i="28"/>
  <c r="E1549" i="28"/>
  <c r="E2113" i="28"/>
  <c r="E1101" i="28"/>
  <c r="E2495" i="28"/>
  <c r="E489" i="28"/>
  <c r="E3242" i="28"/>
  <c r="E14" i="28"/>
  <c r="E1944" i="28"/>
  <c r="E2041" i="28"/>
  <c r="E2646" i="28"/>
  <c r="E65" i="28"/>
  <c r="E295" i="28"/>
  <c r="E1228" i="28"/>
  <c r="E1933" i="28"/>
  <c r="E2949" i="28"/>
  <c r="E3749" i="28"/>
  <c r="E844" i="28"/>
  <c r="E2414" i="28"/>
  <c r="E263" i="28"/>
  <c r="E3546" i="28"/>
  <c r="E1028" i="28"/>
  <c r="E595" i="28"/>
  <c r="E1955" i="28"/>
  <c r="E1342" i="28"/>
  <c r="E2040" i="28"/>
  <c r="E3421" i="28"/>
  <c r="E2190" i="28"/>
  <c r="E2309" i="28"/>
  <c r="E2389" i="28"/>
  <c r="E999" i="28"/>
  <c r="E2552" i="28"/>
  <c r="E2723" i="28"/>
  <c r="E1141" i="28"/>
  <c r="E933" i="28"/>
  <c r="E631" i="28"/>
  <c r="E2176" i="28"/>
  <c r="E3940" i="28"/>
  <c r="E2855" i="28"/>
  <c r="E1732" i="28"/>
  <c r="E3108" i="28"/>
  <c r="E3593" i="28"/>
  <c r="E3195" i="28"/>
  <c r="E2780" i="28"/>
  <c r="E1858" i="28"/>
  <c r="E4095" i="28"/>
  <c r="E193" i="28"/>
  <c r="E2304" i="28"/>
  <c r="E323" i="28"/>
  <c r="E988" i="28"/>
  <c r="E609" i="28"/>
  <c r="E2625" i="28"/>
  <c r="E1817" i="28"/>
  <c r="E2476" i="28"/>
  <c r="E2975" i="28"/>
  <c r="E1658" i="28"/>
  <c r="E4190" i="28"/>
  <c r="E1585" i="28"/>
  <c r="E1771" i="28"/>
  <c r="E3541" i="28"/>
  <c r="E3265" i="28"/>
  <c r="E4267" i="28"/>
  <c r="E1542" i="28"/>
  <c r="E3646" i="28"/>
  <c r="E2283" i="28"/>
  <c r="E1675" i="28"/>
  <c r="E461" i="28"/>
  <c r="E1257" i="28"/>
  <c r="E1683" i="28"/>
  <c r="E780" i="28"/>
  <c r="E1706" i="28"/>
  <c r="E25" i="28"/>
  <c r="E1244" i="28"/>
  <c r="E2641" i="28"/>
  <c r="E3451" i="28"/>
  <c r="E3842" i="28"/>
  <c r="E2892" i="28"/>
  <c r="E3667" i="28"/>
  <c r="E1814" i="28"/>
  <c r="E3492" i="28"/>
  <c r="E859" i="28"/>
  <c r="E666" i="28"/>
  <c r="E3286" i="28"/>
  <c r="E4211" i="28"/>
  <c r="E284" i="28"/>
  <c r="E3191" i="28"/>
  <c r="E446" i="28"/>
  <c r="E3261" i="28"/>
  <c r="E4029" i="28"/>
  <c r="E1406" i="28"/>
  <c r="E1284" i="28"/>
  <c r="E1223" i="28"/>
  <c r="E3772" i="28"/>
  <c r="E514" i="28"/>
  <c r="E394" i="28"/>
  <c r="E4000" i="28"/>
  <c r="E1793" i="28"/>
  <c r="E4153" i="28"/>
  <c r="E3897" i="28"/>
  <c r="E1967" i="28"/>
  <c r="E186" i="28"/>
  <c r="E3324" i="28"/>
  <c r="E453" i="28"/>
  <c r="E2661" i="28"/>
  <c r="E3297" i="28"/>
  <c r="E3116" i="28"/>
  <c r="E2212" i="28"/>
  <c r="E2549" i="28"/>
  <c r="E1044" i="28"/>
  <c r="E3460" i="28"/>
  <c r="E3999" i="28"/>
  <c r="E1782" i="28"/>
  <c r="E267" i="28"/>
  <c r="E546" i="28"/>
  <c r="E3461" i="28"/>
  <c r="E3194" i="28"/>
  <c r="E196" i="28"/>
  <c r="E188" i="28"/>
  <c r="E470" i="28"/>
  <c r="E68" i="28"/>
  <c r="E3518" i="28"/>
  <c r="E1529" i="28"/>
  <c r="E1158" i="28"/>
  <c r="E257" i="28"/>
  <c r="E2426" i="28"/>
  <c r="E360" i="28"/>
  <c r="E387" i="28"/>
  <c r="E2639" i="28"/>
  <c r="E855" i="28"/>
  <c r="E1376" i="28"/>
  <c r="E2954" i="28"/>
  <c r="E2507" i="28"/>
  <c r="E1361" i="28"/>
  <c r="E3373" i="28"/>
  <c r="E1289" i="28"/>
  <c r="E744" i="28"/>
  <c r="E4232" i="28"/>
  <c r="E769" i="28"/>
  <c r="E2417" i="28"/>
  <c r="E3981" i="28"/>
  <c r="E3151" i="28"/>
  <c r="E591" i="28"/>
  <c r="E1579" i="28"/>
  <c r="E1524" i="28"/>
  <c r="E3477" i="28"/>
  <c r="E695" i="28"/>
  <c r="E2708" i="28"/>
  <c r="E518" i="28"/>
  <c r="E1168" i="28"/>
  <c r="E3684" i="28"/>
  <c r="E1876" i="28"/>
  <c r="E3252" i="28"/>
  <c r="E3003" i="28"/>
  <c r="E3791" i="28"/>
  <c r="E2936" i="28"/>
  <c r="E2689" i="28"/>
  <c r="E2698" i="28"/>
  <c r="E1922" i="28"/>
  <c r="E918" i="28"/>
  <c r="E3404" i="28"/>
  <c r="E1855" i="28"/>
  <c r="E479" i="28"/>
  <c r="E931" i="28"/>
  <c r="E206" i="28"/>
  <c r="E2456" i="28"/>
  <c r="E95" i="28"/>
  <c r="E195" i="28"/>
  <c r="E2404" i="28"/>
  <c r="E1900" i="28"/>
  <c r="E2728" i="28"/>
  <c r="E3545" i="28"/>
  <c r="E4224" i="28"/>
  <c r="E3957" i="28"/>
  <c r="E3519" i="28"/>
  <c r="E1483" i="28"/>
  <c r="E3030" i="28"/>
  <c r="E630" i="28"/>
  <c r="E3450" i="28"/>
  <c r="E1355" i="28"/>
  <c r="E3892" i="28"/>
  <c r="E1852" i="28"/>
  <c r="E38" i="28"/>
  <c r="E1097" i="28"/>
  <c r="E1653" i="28"/>
  <c r="E2826" i="28"/>
  <c r="E2141" i="28"/>
  <c r="E3657" i="28"/>
  <c r="E821" i="28"/>
  <c r="E2929" i="28"/>
  <c r="E1170" i="28"/>
  <c r="E4120" i="28"/>
  <c r="E3203" i="28"/>
  <c r="E3729" i="28"/>
  <c r="E2653" i="28"/>
  <c r="E529" i="28"/>
  <c r="E2967" i="28"/>
  <c r="E2814" i="28"/>
  <c r="E354" i="28"/>
  <c r="E2993" i="28"/>
  <c r="E3040" i="28"/>
  <c r="E134" i="28"/>
  <c r="E2581" i="28"/>
  <c r="E2156" i="28"/>
  <c r="E1597" i="28"/>
  <c r="E1994" i="28"/>
  <c r="E3971" i="28"/>
  <c r="E808" i="28"/>
  <c r="E1672" i="28"/>
  <c r="E3980" i="28"/>
  <c r="E496" i="28"/>
  <c r="E2973" i="28"/>
  <c r="E1614" i="28"/>
  <c r="E736" i="28"/>
  <c r="E1451" i="28"/>
  <c r="E233" i="28"/>
  <c r="E2990" i="28"/>
  <c r="E2766" i="28"/>
  <c r="E3874" i="28"/>
  <c r="E2440" i="28"/>
  <c r="E4048" i="28"/>
  <c r="E1905" i="28"/>
  <c r="E3331" i="28"/>
  <c r="E2280" i="28"/>
  <c r="E4209" i="28"/>
  <c r="E1090" i="28"/>
  <c r="E3193" i="28"/>
  <c r="E281" i="28"/>
  <c r="E433" i="28"/>
  <c r="E2030" i="28"/>
  <c r="E3470" i="28"/>
  <c r="E90" i="28"/>
  <c r="E1830" i="28"/>
  <c r="E2492" i="28"/>
  <c r="E3972" i="28"/>
  <c r="E1382" i="28"/>
  <c r="E2080" i="28"/>
  <c r="E3266" i="28"/>
  <c r="E2064" i="28"/>
  <c r="E272" i="28"/>
  <c r="E3886" i="28"/>
  <c r="E3610" i="28"/>
  <c r="E1074" i="28"/>
  <c r="E21" i="28"/>
  <c r="E911" i="28"/>
  <c r="E1114" i="28"/>
  <c r="E3841" i="28"/>
  <c r="E2837" i="28"/>
  <c r="E4165" i="28"/>
  <c r="E567" i="28"/>
  <c r="E2482" i="28"/>
  <c r="E1038" i="28"/>
  <c r="E2039" i="28"/>
  <c r="E3503" i="28"/>
  <c r="E471" i="28"/>
  <c r="E2136" i="28"/>
  <c r="E3138" i="28"/>
  <c r="E1307" i="28"/>
  <c r="E3576" i="28"/>
  <c r="E3456" i="28"/>
  <c r="E1132" i="28"/>
  <c r="E3552" i="28"/>
  <c r="E2419" i="28"/>
  <c r="E539" i="28"/>
  <c r="E3997" i="28"/>
  <c r="E749" i="28"/>
  <c r="E3491" i="28"/>
  <c r="E3074" i="28"/>
  <c r="E2221" i="28"/>
  <c r="E824" i="28"/>
  <c r="E3474" i="28"/>
  <c r="E4081" i="28"/>
  <c r="E787" i="28"/>
  <c r="E1650" i="28"/>
  <c r="E830" i="28"/>
  <c r="E2673" i="28"/>
  <c r="E2877" i="28"/>
  <c r="E2715" i="28"/>
  <c r="E2896" i="28"/>
  <c r="E301" i="28"/>
  <c r="E1042" i="28"/>
  <c r="E2575" i="28"/>
  <c r="E438" i="28"/>
  <c r="E852" i="28"/>
  <c r="E519" i="28"/>
  <c r="E3677" i="28"/>
  <c r="E3399" i="28"/>
  <c r="E1077" i="28"/>
  <c r="E2991" i="28"/>
  <c r="E980" i="28"/>
  <c r="E3721" i="28"/>
  <c r="E2636" i="28"/>
  <c r="E679" i="28"/>
  <c r="E965" i="28"/>
  <c r="E2077" i="28"/>
  <c r="E1316" i="28"/>
  <c r="E60" i="28"/>
  <c r="E2917" i="28"/>
  <c r="E2140" i="28"/>
  <c r="E2620" i="28"/>
  <c r="E3652" i="28"/>
  <c r="E3378" i="28"/>
  <c r="E1160" i="28"/>
  <c r="E2334" i="28"/>
  <c r="E1880" i="28"/>
  <c r="E3410" i="28"/>
  <c r="E1184" i="28"/>
  <c r="E2794" i="28"/>
  <c r="E452" i="28"/>
  <c r="E2131" i="28"/>
  <c r="E2472" i="28"/>
  <c r="E1828" i="28"/>
  <c r="E912" i="28"/>
  <c r="E3809" i="28"/>
  <c r="E2886" i="28"/>
  <c r="E1469" i="28"/>
  <c r="E2394" i="28"/>
  <c r="E408" i="28"/>
  <c r="E1239" i="28"/>
  <c r="E3931" i="28"/>
  <c r="E3790" i="28"/>
  <c r="E1437" i="28"/>
  <c r="E1812" i="28"/>
  <c r="E2926" i="28"/>
  <c r="E654" i="28"/>
  <c r="E465" i="28"/>
  <c r="E76" i="28"/>
  <c r="E558" i="28"/>
  <c r="E139" i="28"/>
  <c r="E2884" i="28"/>
  <c r="E2471" i="28"/>
  <c r="E282" i="28"/>
  <c r="E3607" i="28"/>
  <c r="E1499" i="28"/>
  <c r="E1553" i="28"/>
  <c r="E1492" i="28"/>
  <c r="E218" i="28"/>
  <c r="E1482" i="28"/>
  <c r="E1285" i="28"/>
  <c r="E1787" i="28"/>
  <c r="E3081" i="28"/>
  <c r="E2707" i="28"/>
  <c r="E557" i="28"/>
  <c r="E2534" i="28"/>
  <c r="E2589" i="28"/>
  <c r="E3784" i="28"/>
  <c r="E219" i="28"/>
  <c r="E3493" i="28"/>
  <c r="E4059" i="28"/>
  <c r="E1110" i="28"/>
  <c r="E3822" i="28"/>
  <c r="E3762" i="28"/>
  <c r="E2019" i="28"/>
  <c r="E4007" i="28"/>
  <c r="E3319" i="28"/>
  <c r="E483" i="28"/>
  <c r="E3412" i="28"/>
  <c r="E3370" i="28"/>
  <c r="E3487" i="28"/>
  <c r="E4216" i="28"/>
  <c r="E3653" i="28"/>
  <c r="E2970" i="28"/>
  <c r="E1635" i="28"/>
  <c r="E1657" i="28"/>
  <c r="E2211" i="28"/>
  <c r="E1102" i="28"/>
  <c r="E2098" i="28"/>
  <c r="E407" i="28"/>
  <c r="E4208" i="28"/>
  <c r="E110" i="28"/>
  <c r="E2427" i="28"/>
  <c r="E3802" i="28"/>
  <c r="E3968" i="28"/>
  <c r="E716" i="28"/>
  <c r="E574" i="28"/>
  <c r="E2424" i="28"/>
  <c r="E1435" i="28"/>
  <c r="E248" i="28"/>
  <c r="E2679" i="28"/>
  <c r="E418" i="28"/>
  <c r="E1932" i="28"/>
  <c r="E2182" i="28"/>
  <c r="E4155" i="28"/>
  <c r="E829" i="28"/>
  <c r="E2677" i="28"/>
  <c r="E3256" i="28"/>
  <c r="E725" i="28"/>
  <c r="E3278" i="28"/>
  <c r="E2152" i="28"/>
  <c r="E1463" i="28"/>
  <c r="E1791" i="28"/>
  <c r="E1159" i="28"/>
  <c r="E3111" i="28"/>
  <c r="E1391" i="28"/>
  <c r="E703" i="28"/>
  <c r="E252" i="28"/>
  <c r="E2869" i="28"/>
  <c r="E3962" i="28"/>
  <c r="E2068" i="28"/>
  <c r="E3826" i="28"/>
  <c r="E1220" i="28"/>
  <c r="E3953" i="28"/>
  <c r="E2721" i="28"/>
  <c r="E500" i="28"/>
  <c r="E37" i="28"/>
  <c r="E192" i="28"/>
  <c r="E935" i="28"/>
  <c r="E1041" i="28"/>
  <c r="E3642" i="28"/>
  <c r="E2282" i="28"/>
  <c r="E3954" i="28"/>
  <c r="E316" i="28"/>
  <c r="E3039" i="28"/>
  <c r="E3898" i="28"/>
  <c r="E2974" i="28"/>
  <c r="E352" i="28"/>
  <c r="E1096" i="28"/>
  <c r="E3527" i="28"/>
  <c r="E974" i="28"/>
  <c r="E2835" i="28"/>
  <c r="E3639" i="28"/>
  <c r="E526" i="28"/>
  <c r="E985" i="28"/>
  <c r="E1541" i="28"/>
  <c r="E690" i="28"/>
  <c r="E3945" i="28"/>
  <c r="E1315" i="28"/>
  <c r="E3383" i="28"/>
  <c r="E3349" i="28"/>
  <c r="E1052" i="28"/>
  <c r="E1622" i="28"/>
  <c r="E707" i="28"/>
  <c r="E777" i="28"/>
  <c r="E2172" i="28"/>
  <c r="E2237" i="28"/>
  <c r="E1831" i="28"/>
  <c r="E3260" i="28"/>
  <c r="E3392" i="28"/>
  <c r="E1259" i="28"/>
  <c r="E2116" i="28"/>
  <c r="E1734" i="28"/>
  <c r="E1740" i="28"/>
  <c r="E307" i="28"/>
  <c r="E919" i="28"/>
  <c r="E853" i="28"/>
  <c r="E582" i="28"/>
  <c r="E960" i="28"/>
  <c r="E466" i="28"/>
  <c r="E2362" i="28"/>
  <c r="E2804" i="28"/>
  <c r="E3054" i="28"/>
  <c r="E162" i="28"/>
  <c r="E4083" i="28"/>
  <c r="E2378" i="28"/>
  <c r="E3994" i="28"/>
  <c r="E3251" i="28"/>
  <c r="E2102" i="28"/>
  <c r="E1250" i="28"/>
  <c r="E880" i="28"/>
  <c r="E1202" i="28"/>
  <c r="E2070" i="28"/>
  <c r="E1420" i="28"/>
  <c r="E3943" i="28"/>
  <c r="E2739" i="28"/>
  <c r="E4042" i="28"/>
  <c r="E2969" i="28"/>
  <c r="E2544" i="28"/>
  <c r="E17" i="28"/>
  <c r="E1704" i="28"/>
  <c r="E2413" i="28"/>
  <c r="E1911" i="28"/>
  <c r="E3774" i="28"/>
  <c r="E2072" i="28"/>
  <c r="E3396" i="28"/>
  <c r="E3605" i="28"/>
  <c r="E1501" i="28"/>
  <c r="E1175" i="28"/>
  <c r="E1511" i="28"/>
  <c r="E2392" i="28"/>
  <c r="E766" i="28"/>
  <c r="E2266" i="28"/>
  <c r="E1262" i="28"/>
  <c r="E1104" i="28"/>
  <c r="E4171" i="28"/>
  <c r="E1801" i="28"/>
  <c r="E3053" i="28"/>
  <c r="E602" i="28"/>
  <c r="E3650" i="28"/>
  <c r="E3024" i="28"/>
  <c r="E770" i="28"/>
  <c r="E3070" i="28"/>
  <c r="E3340" i="28"/>
  <c r="E2146" i="28"/>
  <c r="E2903" i="28"/>
  <c r="E2856" i="28"/>
  <c r="E2654" i="28"/>
  <c r="E2235" i="28"/>
  <c r="E1755" i="28"/>
  <c r="E454" i="28"/>
  <c r="E2928" i="28"/>
  <c r="E4085" i="28"/>
  <c r="E1836" i="28"/>
  <c r="E2106" i="28"/>
  <c r="E705" i="28"/>
  <c r="E2977" i="28"/>
  <c r="E3983" i="28"/>
  <c r="E1652" i="28"/>
  <c r="E3608" i="28"/>
  <c r="E2074" i="28"/>
  <c r="E1130" i="28"/>
  <c r="E2825" i="28"/>
  <c r="E840" i="28"/>
  <c r="E2640" i="28"/>
  <c r="E1522" i="28"/>
  <c r="E3375" i="28"/>
  <c r="E505" i="28"/>
  <c r="E1690" i="28"/>
  <c r="E2676" i="28"/>
  <c r="E1707" i="28"/>
  <c r="E4008" i="28"/>
  <c r="E3871" i="28"/>
  <c r="E1480" i="28"/>
  <c r="E3498" i="28"/>
  <c r="E2129" i="28"/>
  <c r="E2540" i="28"/>
  <c r="E4237" i="28"/>
  <c r="E3573" i="28"/>
  <c r="E3502" i="28"/>
  <c r="E1349" i="28"/>
  <c r="E4079" i="28"/>
  <c r="E2374" i="28"/>
  <c r="E1363" i="28"/>
  <c r="E4057" i="28"/>
  <c r="E2254" i="28"/>
  <c r="E428" i="28"/>
  <c r="E2478" i="28"/>
  <c r="E254" i="28"/>
  <c r="E3501" i="28"/>
  <c r="E3851" i="28"/>
  <c r="E2119" i="28"/>
  <c r="E1111" i="28"/>
  <c r="E345" i="28"/>
  <c r="E1571" i="28"/>
  <c r="E907" i="28"/>
  <c r="E2479" i="28"/>
  <c r="E3270" i="28"/>
  <c r="E2521" i="28"/>
  <c r="E2261" i="28"/>
  <c r="E684" i="28"/>
  <c r="E3543" i="28"/>
  <c r="E1680" i="28"/>
  <c r="E865" i="28"/>
  <c r="E3059" i="28"/>
  <c r="E2423" i="28"/>
  <c r="E4066" i="28"/>
  <c r="E2516" i="28"/>
  <c r="E3137" i="28"/>
  <c r="E1035" i="28"/>
  <c r="E568" i="28"/>
  <c r="E1661" i="28"/>
  <c r="E3551" i="28"/>
  <c r="E2960" i="28"/>
  <c r="E409" i="28"/>
  <c r="E4256" i="28"/>
  <c r="E691" i="28"/>
  <c r="E2716" i="28"/>
  <c r="E3540" i="28"/>
  <c r="E1848" i="28"/>
  <c r="E791" i="28"/>
  <c r="E2197" i="28"/>
  <c r="E3787" i="28"/>
  <c r="E2493" i="28"/>
  <c r="E664" i="28"/>
  <c r="E1333" i="28"/>
  <c r="E3779" i="28"/>
  <c r="E823" i="28"/>
  <c r="E3187" i="28"/>
  <c r="E484" i="28"/>
  <c r="E48" i="28"/>
  <c r="E3643" i="28"/>
  <c r="E3393" i="28"/>
  <c r="E289" i="28"/>
  <c r="E2870" i="28"/>
  <c r="E809" i="28"/>
  <c r="E2714" i="28"/>
  <c r="E2157" i="28"/>
  <c r="E1772" i="28"/>
  <c r="E1596" i="28"/>
  <c r="E1894" i="28"/>
  <c r="E2091" i="28"/>
  <c r="E3728" i="28"/>
  <c r="E3473" i="28"/>
  <c r="E3523" i="28"/>
  <c r="E4118" i="28"/>
  <c r="E2791" i="28"/>
  <c r="E2914" i="28"/>
  <c r="E3600" i="28"/>
  <c r="E1682" i="28"/>
  <c r="G1" i="28" l="1"/>
  <c r="J1" i="28" s="1"/>
  <c r="G2" i="28"/>
  <c r="J2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Katja</author>
    <author>katja</author>
    <author>Uporabnik</author>
  </authors>
  <commentList>
    <comment ref="C22" authorId="0" shapeId="0" xr:uid="{DB6A3063-258B-46B2-AD96-0AEF548B0672}">
      <text>
        <r>
          <rPr>
            <b/>
            <sz val="10"/>
            <color rgb="FF000000"/>
            <rFont val="Tahoma"/>
            <family val="2"/>
            <charset val="238"/>
          </rPr>
          <t xml:space="preserve">connection between PU tubes and GRP tubes 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23" authorId="0" shapeId="0" xr:uid="{7FAB7492-2168-4D1A-8165-8CF672EDA949}">
      <text>
        <r>
          <rPr>
            <b/>
            <sz val="10"/>
            <color rgb="FF000000"/>
            <rFont val="Tahoma"/>
            <family val="2"/>
          </rPr>
          <t xml:space="preserve">connection between PU tubes and GRP tubes </t>
        </r>
      </text>
    </comment>
    <comment ref="C25" authorId="0" shapeId="0" xr:uid="{4360D279-3E7B-444C-A382-B268885A4F5B}">
      <text>
        <r>
          <rPr>
            <b/>
            <sz val="10"/>
            <color rgb="FF000000"/>
            <rFont val="Tahoma"/>
            <family val="2"/>
          </rPr>
          <t>one of slices that can be used as tube end.</t>
        </r>
      </text>
    </comment>
    <comment ref="C26" authorId="0" shapeId="0" xr:uid="{94EAF04A-9350-40D0-8938-6C34BFD1F834}">
      <text>
        <r>
          <rPr>
            <b/>
            <sz val="10"/>
            <color rgb="FF000000"/>
            <rFont val="Tahoma"/>
            <family val="2"/>
            <charset val="238"/>
          </rPr>
          <t>one of dual tex slices that can be used as tube end.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27" authorId="1" shapeId="0" xr:uid="{7772ABB4-46AB-476F-8506-F358DCD33C58}">
      <text>
        <r>
          <rPr>
            <b/>
            <sz val="10"/>
            <color rgb="FF000000"/>
            <rFont val="Tahoma"/>
            <family val="2"/>
          </rPr>
          <t>TUBE COMBINATION with volumes no.1 and no.14-DT</t>
        </r>
      </text>
    </comment>
    <comment ref="C28" authorId="0" shapeId="0" xr:uid="{FC292098-16F7-4E35-BDC9-18E71BA5EBEC}">
      <text>
        <r>
          <rPr>
            <b/>
            <sz val="10"/>
            <color rgb="FF000000"/>
            <rFont val="Tahoma"/>
            <family val="2"/>
          </rPr>
          <t>TUBE COMBINATION with volumes no. 1, 9 and 10.</t>
        </r>
      </text>
    </comment>
    <comment ref="C29" authorId="1" shapeId="0" xr:uid="{59B6F310-036A-42F6-BE6C-B4A29F7D9D7D}">
      <text>
        <r>
          <rPr>
            <b/>
            <sz val="10"/>
            <color rgb="FF000000"/>
            <rFont val="Tahoma"/>
            <family val="2"/>
          </rPr>
          <t>TUBE COMBINATION with volumes no. 9, 10 and 11.</t>
        </r>
      </text>
    </comment>
    <comment ref="C50" authorId="2" shapeId="0" xr:uid="{A8DE2766-719B-4524-95A9-3E6BC5A9C75C}">
      <text>
        <r>
          <rPr>
            <b/>
            <sz val="9"/>
            <color rgb="FF000000"/>
            <rFont val="Calibri"/>
            <family val="2"/>
          </rPr>
          <t>VOLCANO BASE 2 with  INSERT 4</t>
        </r>
      </text>
    </comment>
    <comment ref="C51" authorId="2" shapeId="0" xr:uid="{B36F6F40-56B8-4945-BCC7-8659D2DBCE25}">
      <text>
        <r>
          <rPr>
            <b/>
            <sz val="9"/>
            <color rgb="FF000000"/>
            <rFont val="Calibri"/>
            <family val="2"/>
          </rPr>
          <t xml:space="preserve">VOLCANO dual texture BASE 2, with INSERTS 4,5,6
</t>
        </r>
      </text>
    </comment>
    <comment ref="C52" authorId="2" shapeId="0" xr:uid="{22ACB46D-9C65-4930-B80F-702A112CD7F0}">
      <text>
        <r>
          <rPr>
            <b/>
            <sz val="9"/>
            <color rgb="FF000000"/>
            <rFont val="Calibri"/>
            <family val="2"/>
          </rPr>
          <t xml:space="preserve">VOLCANO BASE 1, with INSERT 1
</t>
        </r>
      </text>
    </comment>
    <comment ref="C53" authorId="2" shapeId="0" xr:uid="{EC1D63C3-5113-4E7C-9807-D9716F189A43}">
      <text>
        <r>
          <rPr>
            <b/>
            <sz val="9"/>
            <color rgb="FF000000"/>
            <rFont val="Calibri"/>
            <family val="2"/>
          </rPr>
          <t>VOLCANO dual texture BASE 1 with INSERTS 1,2,3</t>
        </r>
      </text>
    </comment>
    <comment ref="C54" authorId="2" shapeId="0" xr:uid="{730CC229-949B-46B6-BC5B-F95B24D5D477}">
      <text>
        <r>
          <rPr>
            <b/>
            <sz val="9"/>
            <color rgb="FF000000"/>
            <rFont val="Calibri"/>
            <family val="2"/>
          </rPr>
          <t>VULCANOE BASE 3, INSERT 7</t>
        </r>
      </text>
    </comment>
    <comment ref="C55" authorId="2" shapeId="0" xr:uid="{7AC6365C-8E97-4D59-A88B-9706A97D838A}">
      <text>
        <r>
          <rPr>
            <b/>
            <sz val="9"/>
            <color rgb="FF000000"/>
            <rFont val="Calibri"/>
            <family val="2"/>
          </rPr>
          <t>VULCANOE SHINE BASE 3, INSERTS 7,8,9</t>
        </r>
      </text>
    </comment>
    <comment ref="C56" authorId="2" shapeId="0" xr:uid="{F2D58C86-8FC3-441B-A4E3-53121A8692E6}">
      <text>
        <r>
          <rPr>
            <b/>
            <sz val="9"/>
            <color rgb="FF000000"/>
            <rFont val="Calibri"/>
            <family val="2"/>
          </rPr>
          <t>10  volcano INSERTS</t>
        </r>
      </text>
    </comment>
    <comment ref="C253" authorId="0" shapeId="0" xr:uid="{1D8520DA-C2B0-4397-9FEC-7FB1A09B8A79}">
      <text>
        <r>
          <rPr>
            <b/>
            <sz val="10"/>
            <color rgb="FF000000"/>
            <rFont val="Tahoma"/>
            <family val="2"/>
          </rPr>
          <t>volcano promo volume with your logo!</t>
        </r>
      </text>
    </comment>
    <comment ref="N254" authorId="3" shapeId="0" xr:uid="{5E243D63-87D7-404C-A418-15F277D25682}">
      <text>
        <r>
          <rPr>
            <b/>
            <sz val="10"/>
            <color rgb="FF000000"/>
            <rFont val="Tahoma"/>
            <family val="2"/>
            <charset val="238"/>
          </rPr>
          <t xml:space="preserve">BLACK VOLUME WITH
</t>
        </r>
        <r>
          <rPr>
            <b/>
            <sz val="10"/>
            <color rgb="FF000000"/>
            <rFont val="Tahoma"/>
            <family val="2"/>
            <charset val="238"/>
          </rPr>
          <t>BLUE LOGO</t>
        </r>
      </text>
    </comment>
    <comment ref="R254" authorId="3" shapeId="0" xr:uid="{3ABDA517-C303-4BE0-8889-8813E00CD874}">
      <text>
        <r>
          <rPr>
            <b/>
            <sz val="10"/>
            <color rgb="FF000000"/>
            <rFont val="Tahoma"/>
            <family val="2"/>
            <charset val="238"/>
          </rPr>
          <t>BLUE VOLUME WITH ORANGE LOGO</t>
        </r>
      </text>
    </comment>
    <comment ref="U254" authorId="3" shapeId="0" xr:uid="{D1913E8C-3F75-490A-8EE8-CA117C549B92}">
      <text>
        <r>
          <rPr>
            <b/>
            <sz val="10"/>
            <color rgb="FF000000"/>
            <rFont val="Tahoma"/>
            <family val="2"/>
            <charset val="238"/>
          </rPr>
          <t xml:space="preserve">ORANGE VOLUME WITH BLUE LOGO
</t>
        </r>
      </text>
    </comment>
    <comment ref="C256" authorId="2" shapeId="0" xr:uid="{0D53976A-023C-48E1-AF11-7B533321162D}">
      <text>
        <r>
          <rPr>
            <b/>
            <sz val="10"/>
            <color rgb="FF000000"/>
            <rFont val="Tahoma"/>
            <family val="2"/>
            <charset val="238"/>
          </rPr>
          <t>VOLUMES:                      #15, #66,
#67 2x, #68 2x, 
#55, #56, #79, #80, #83, #84, #85</t>
        </r>
      </text>
    </comment>
    <comment ref="C257" authorId="2" shapeId="0" xr:uid="{016E791E-2C13-42FA-AB1D-972D4A1E6C20}">
      <text>
        <r>
          <rPr>
            <b/>
            <sz val="10"/>
            <color rgb="FF000000"/>
            <rFont val="Tahoma"/>
            <family val="2"/>
            <charset val="238"/>
          </rPr>
          <t>VOLUMES:
#67, 68 2X, #81, #85, #86, #87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<sst xmlns="http://schemas.openxmlformats.org/spreadsheetml/2006/main" count="15401" uniqueCount="7055">
  <si>
    <t>#</t>
  </si>
  <si>
    <t>sloper</t>
  </si>
  <si>
    <t>Price without VAT</t>
  </si>
  <si>
    <t>black</t>
  </si>
  <si>
    <t>white</t>
  </si>
  <si>
    <t>blue</t>
  </si>
  <si>
    <t>kg</t>
  </si>
  <si>
    <t>sum kg</t>
  </si>
  <si>
    <t>EUR</t>
  </si>
  <si>
    <t>NEW</t>
  </si>
  <si>
    <t>no</t>
  </si>
  <si>
    <t>red</t>
  </si>
  <si>
    <t>yellow</t>
  </si>
  <si>
    <t>SUM</t>
  </si>
  <si>
    <t>ordered</t>
  </si>
  <si>
    <t>Sum SETS</t>
  </si>
  <si>
    <t>#22PU</t>
  </si>
  <si>
    <t>#90PU</t>
  </si>
  <si>
    <t>#91PU</t>
  </si>
  <si>
    <t>#92PU</t>
  </si>
  <si>
    <t>#93PU</t>
  </si>
  <si>
    <t>#94PU</t>
  </si>
  <si>
    <t>#76PU</t>
  </si>
  <si>
    <t>#70PU</t>
  </si>
  <si>
    <t>#71PU</t>
  </si>
  <si>
    <t>#72PU</t>
  </si>
  <si>
    <t>#73PU</t>
  </si>
  <si>
    <t>#74PU</t>
  </si>
  <si>
    <t>TUBES</t>
  </si>
  <si>
    <t>#4PU</t>
  </si>
  <si>
    <t>#7PU</t>
  </si>
  <si>
    <t>#8PU</t>
  </si>
  <si>
    <t>#10PU</t>
  </si>
  <si>
    <t>#38PU</t>
  </si>
  <si>
    <t>#44PU</t>
  </si>
  <si>
    <t>#58PU</t>
  </si>
  <si>
    <t>#59PU</t>
  </si>
  <si>
    <t>jug</t>
  </si>
  <si>
    <t>#61PU</t>
  </si>
  <si>
    <t>#63PU</t>
  </si>
  <si>
    <t>green</t>
  </si>
  <si>
    <t>orange</t>
  </si>
  <si>
    <t>pink</t>
  </si>
  <si>
    <t>gray</t>
  </si>
  <si>
    <t>120x62x14cm</t>
  </si>
  <si>
    <t>greenn</t>
  </si>
  <si>
    <t>sum</t>
  </si>
  <si>
    <t>IZDELEK</t>
  </si>
  <si>
    <t>#75PU</t>
  </si>
  <si>
    <t>wood</t>
  </si>
  <si>
    <t>cordura, canvas</t>
  </si>
  <si>
    <t>#207PU</t>
  </si>
  <si>
    <t>#208PU</t>
  </si>
  <si>
    <t>#209PU</t>
  </si>
  <si>
    <t>#210PU</t>
  </si>
  <si>
    <t>#211PU</t>
  </si>
  <si>
    <t>#212PU</t>
  </si>
  <si>
    <t>#213PU</t>
  </si>
  <si>
    <t>purple</t>
  </si>
  <si>
    <t>mali volumni</t>
  </si>
  <si>
    <t>veliki volumni</t>
  </si>
  <si>
    <t>logo mali</t>
  </si>
  <si>
    <t>logo velik</t>
  </si>
  <si>
    <t>ploščica</t>
  </si>
  <si>
    <t>barva</t>
  </si>
  <si>
    <t>pesek/Kg</t>
  </si>
  <si>
    <t>polie  KG</t>
  </si>
  <si>
    <t>barva Kg</t>
  </si>
  <si>
    <t>pigment Kg</t>
  </si>
  <si>
    <t>poli sur kg</t>
  </si>
  <si>
    <t>masa p/ kg</t>
  </si>
  <si>
    <t>pigmnet/kg</t>
  </si>
  <si>
    <t>ločilec/kg</t>
  </si>
  <si>
    <t>sum grifi</t>
  </si>
  <si>
    <t>GRIFI</t>
  </si>
  <si>
    <t>unit matice</t>
  </si>
  <si>
    <t>Sum pieces</t>
  </si>
  <si>
    <t xml:space="preserve">SUM </t>
  </si>
  <si>
    <t>%</t>
  </si>
  <si>
    <t>#106PU</t>
  </si>
  <si>
    <t>#107PU</t>
  </si>
  <si>
    <t>#108PU</t>
  </si>
  <si>
    <t>Costumer:</t>
  </si>
  <si>
    <t>Delivery address:</t>
  </si>
  <si>
    <t>#78PU</t>
  </si>
  <si>
    <t>#79PU</t>
  </si>
  <si>
    <t>TEŽA kg</t>
  </si>
  <si>
    <t>št.naročila</t>
  </si>
  <si>
    <t>360PU</t>
  </si>
  <si>
    <t>št. naročila:</t>
  </si>
  <si>
    <t>Dual Tex.</t>
  </si>
  <si>
    <t>Sum kg</t>
  </si>
  <si>
    <t>sum set</t>
  </si>
  <si>
    <t>sum kos</t>
  </si>
  <si>
    <t>grey</t>
  </si>
  <si>
    <t>#240PU</t>
  </si>
  <si>
    <t>#241PU</t>
  </si>
  <si>
    <t>#242PU</t>
  </si>
  <si>
    <t>#243PU</t>
  </si>
  <si>
    <t>#250PU</t>
  </si>
  <si>
    <t>M5</t>
  </si>
  <si>
    <t>M10</t>
  </si>
  <si>
    <t>oči</t>
  </si>
  <si>
    <t>podložka M5</t>
  </si>
  <si>
    <t>podložka M10</t>
  </si>
  <si>
    <t>WHITE</t>
  </si>
  <si>
    <t>ODGOVOREN ZA PAKIRANJE IN ODPREMO:</t>
  </si>
  <si>
    <t>ime in priimek</t>
  </si>
  <si>
    <t>podpis</t>
  </si>
  <si>
    <t>datum SPAKIRANO</t>
  </si>
  <si>
    <t>končano</t>
  </si>
  <si>
    <t>Palette No.:</t>
  </si>
  <si>
    <t>Name:</t>
  </si>
  <si>
    <t>Dimensions:</t>
  </si>
  <si>
    <t>Date:</t>
  </si>
  <si>
    <t>Signature:</t>
  </si>
  <si>
    <t>BLACK</t>
  </si>
  <si>
    <t>YELLOW</t>
  </si>
  <si>
    <t>RED</t>
  </si>
  <si>
    <t>BLUE</t>
  </si>
  <si>
    <t>PINK</t>
  </si>
  <si>
    <t>PURPLE</t>
  </si>
  <si>
    <t>GREEN</t>
  </si>
  <si>
    <t>stranka</t>
  </si>
  <si>
    <t>CHALK BAGS</t>
  </si>
  <si>
    <t>black inside</t>
  </si>
  <si>
    <t>green inside</t>
  </si>
  <si>
    <t>pink inside</t>
  </si>
  <si>
    <t>ROUTE SETTERS' TOOLBAGS</t>
  </si>
  <si>
    <t>#313PU</t>
  </si>
  <si>
    <t>#314PU</t>
  </si>
  <si>
    <t>#315PU</t>
  </si>
  <si>
    <t>#317PU</t>
  </si>
  <si>
    <t>#318PU</t>
  </si>
  <si>
    <t>#319PU</t>
  </si>
  <si>
    <t>#320PU</t>
  </si>
  <si>
    <t>#273PU</t>
  </si>
  <si>
    <t>#274PU</t>
  </si>
  <si>
    <t>#275PU</t>
  </si>
  <si>
    <t>#276PU</t>
  </si>
  <si>
    <t>#277PU</t>
  </si>
  <si>
    <t>#278PU</t>
  </si>
  <si>
    <t>#279PU</t>
  </si>
  <si>
    <t>#280PU</t>
  </si>
  <si>
    <t>#244PU</t>
  </si>
  <si>
    <t>#316PU</t>
  </si>
  <si>
    <t>#353PU</t>
  </si>
  <si>
    <t>#354PU</t>
  </si>
  <si>
    <t>crimp</t>
  </si>
  <si>
    <t>PAKIRANJE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</si>
  <si>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</si>
  <si>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</si>
  <si>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</si>
  <si>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</si>
  <si>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</si>
  <si>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</si>
  <si>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</si>
  <si>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SKUPAJ kosov</t>
  </si>
  <si>
    <t>#300PU</t>
  </si>
  <si>
    <t>10cm CUBE symbol for sizing is representing GRP material</t>
  </si>
  <si>
    <t>360 HANGBOARDS</t>
  </si>
  <si>
    <t>TURQOISE</t>
  </si>
  <si>
    <t>S</t>
  </si>
  <si>
    <t>LIGHT GRAY</t>
  </si>
  <si>
    <t>colour of board</t>
  </si>
  <si>
    <t xml:space="preserve">BLACK </t>
  </si>
  <si>
    <t xml:space="preserve">YELLOW  </t>
  </si>
  <si>
    <t xml:space="preserve">BLUE      </t>
  </si>
  <si>
    <t>colour of PU holds</t>
  </si>
  <si>
    <t>SUM pcs.</t>
  </si>
  <si>
    <t>64x18x9 cm</t>
  </si>
  <si>
    <t>NATURAL  wooden look</t>
  </si>
  <si>
    <t>kosov</t>
  </si>
  <si>
    <t>1/kos</t>
  </si>
  <si>
    <t>40g/kos</t>
  </si>
  <si>
    <t>9/kos</t>
  </si>
  <si>
    <t>vijaki M10 ugrez.glava</t>
  </si>
  <si>
    <t xml:space="preserve">prit. vijaki </t>
  </si>
  <si>
    <t>6/kos</t>
  </si>
  <si>
    <t>imbus ključ</t>
  </si>
  <si>
    <t>masa PU</t>
  </si>
  <si>
    <t>1,3kg/kos</t>
  </si>
  <si>
    <t>HANGBOARDS</t>
  </si>
  <si>
    <t>colour of holds</t>
  </si>
  <si>
    <t>natural wooden look</t>
  </si>
  <si>
    <t>turqoise</t>
  </si>
  <si>
    <t>light gray</t>
  </si>
  <si>
    <t>360 hangboards</t>
  </si>
  <si>
    <t>360 accessories</t>
  </si>
  <si>
    <t>plošča 15mm</t>
  </si>
  <si>
    <t>plošča 21mm</t>
  </si>
  <si>
    <t xml:space="preserve">8 kosov/ploščo </t>
  </si>
  <si>
    <t>/</t>
  </si>
  <si>
    <t>360 SCHOOL BOARD</t>
  </si>
  <si>
    <t>wood and PU</t>
  </si>
  <si>
    <t>9 kosov/ploščo</t>
  </si>
  <si>
    <t>100g/kos</t>
  </si>
  <si>
    <t>barva za table</t>
  </si>
  <si>
    <t>matice/unitke</t>
  </si>
  <si>
    <t>22/kos</t>
  </si>
  <si>
    <t>vijaki za unitke</t>
  </si>
  <si>
    <t>3/unitko</t>
  </si>
  <si>
    <t>kreda</t>
  </si>
  <si>
    <t>nalepka 360</t>
  </si>
  <si>
    <t>2/kos</t>
  </si>
  <si>
    <t>spakirano</t>
  </si>
  <si>
    <t>SUM set</t>
  </si>
  <si>
    <t>#61-N PU</t>
  </si>
  <si>
    <t>#62-N PU</t>
  </si>
  <si>
    <t>#63-N PU</t>
  </si>
  <si>
    <t>#64-N PU</t>
  </si>
  <si>
    <t>#65-N PU</t>
  </si>
  <si>
    <t>#66-N PU</t>
  </si>
  <si>
    <t>#67-N PU</t>
  </si>
  <si>
    <t>#68-N PU</t>
  </si>
  <si>
    <t>#69-N PU</t>
  </si>
  <si>
    <t xml:space="preserve">sum kg: </t>
  </si>
  <si>
    <t>kos/set</t>
  </si>
  <si>
    <t>L</t>
  </si>
  <si>
    <t>XL</t>
  </si>
  <si>
    <t>HIGH PROFILE</t>
  </si>
  <si>
    <t>TUBE CONNECTIONS</t>
  </si>
  <si>
    <t>TUBE ENDS</t>
  </si>
  <si>
    <t>WITH INSERTS</t>
  </si>
  <si>
    <t>S-L</t>
  </si>
  <si>
    <t>M</t>
  </si>
  <si>
    <t>SUM (price without VAT)</t>
  </si>
  <si>
    <t>XS</t>
  </si>
  <si>
    <t>DT</t>
  </si>
  <si>
    <t xml:space="preserve">RED                RAL 3000 </t>
  </si>
  <si>
    <t xml:space="preserve">YELLOW       RAL 1018 </t>
  </si>
  <si>
    <t>BLUE             RAL 5015</t>
  </si>
  <si>
    <t>PINK             RAL 4003</t>
  </si>
  <si>
    <t>PU</t>
  </si>
  <si>
    <t>new No.</t>
  </si>
  <si>
    <t>#7-2 PU</t>
  </si>
  <si>
    <t>not available</t>
  </si>
  <si>
    <t>product</t>
  </si>
  <si>
    <t>ARTLINE PU</t>
  </si>
  <si>
    <t>PALETA Z ŽIGOM</t>
  </si>
  <si>
    <t>DA</t>
  </si>
  <si>
    <t>NE</t>
  </si>
  <si>
    <t xml:space="preserve">HOME WALL SETS </t>
  </si>
  <si>
    <t>jugs, footholds from turtles series</t>
  </si>
  <si>
    <t>jugs, crimps, slopers, footholds from turtles series</t>
  </si>
  <si>
    <t>2 jugs, small crimps from juggy balls series</t>
  </si>
  <si>
    <t>#14PU</t>
  </si>
  <si>
    <t>NAME</t>
  </si>
  <si>
    <t>birch wood</t>
  </si>
  <si>
    <t>START UP SET</t>
  </si>
  <si>
    <t>BEGINNER SET</t>
  </si>
  <si>
    <t>INTERMEDIATE SET</t>
  </si>
  <si>
    <t>ADVANCED SET</t>
  </si>
  <si>
    <t>vezana 18mm 120x80cm</t>
  </si>
  <si>
    <t>additional notes</t>
  </si>
  <si>
    <t>360 HOME WALL</t>
  </si>
  <si>
    <t>ANY COLOUR</t>
  </si>
  <si>
    <t>PLYWOOD 1</t>
  </si>
  <si>
    <t>PLYWOOD 3</t>
  </si>
  <si>
    <t>PLYWOOD PANELS</t>
  </si>
  <si>
    <t>18mm plywood panel with t-nuts</t>
  </si>
  <si>
    <t>QUANTITY</t>
  </si>
  <si>
    <t>PRODUCT</t>
  </si>
  <si>
    <t>lesena palica</t>
  </si>
  <si>
    <t>PURPPLE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</si>
  <si>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</si>
  <si>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</si>
  <si>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</si>
  <si>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</si>
  <si>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</si>
  <si>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</si>
  <si>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</si>
  <si>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360-313PU</t>
  </si>
  <si>
    <t>360-314PU</t>
  </si>
  <si>
    <t>360-315PU</t>
  </si>
  <si>
    <t>360-316PU</t>
  </si>
  <si>
    <t>360-317PU</t>
  </si>
  <si>
    <t>360-318PU</t>
  </si>
  <si>
    <t>360-319PU</t>
  </si>
  <si>
    <t>360-320PU</t>
  </si>
  <si>
    <t>360-300PU</t>
  </si>
  <si>
    <t>360-008PU</t>
  </si>
  <si>
    <t>360-009PU</t>
  </si>
  <si>
    <t>360-010PU</t>
  </si>
  <si>
    <t>360-011PU</t>
  </si>
  <si>
    <t>360-012PU</t>
  </si>
  <si>
    <t>360-013PU</t>
  </si>
  <si>
    <t>360-014PU</t>
  </si>
  <si>
    <t>360-016PU</t>
  </si>
  <si>
    <t>360-017PU</t>
  </si>
  <si>
    <t>360-340PU</t>
  </si>
  <si>
    <t>360-353PU</t>
  </si>
  <si>
    <t>360-354PU</t>
  </si>
  <si>
    <t>360-355PU</t>
  </si>
  <si>
    <t>360-356PU</t>
  </si>
  <si>
    <t>360-357PU</t>
  </si>
  <si>
    <t>360-358PU</t>
  </si>
  <si>
    <t>360-359PU</t>
  </si>
  <si>
    <t>360-360PU</t>
  </si>
  <si>
    <t>360-380PU</t>
  </si>
  <si>
    <t>360-095PU</t>
  </si>
  <si>
    <t>360-096PU</t>
  </si>
  <si>
    <t>360-097PU</t>
  </si>
  <si>
    <t>360-098PU</t>
  </si>
  <si>
    <t>360-099PU</t>
  </si>
  <si>
    <t>360-100PU</t>
  </si>
  <si>
    <t>360-061PU</t>
  </si>
  <si>
    <t>360-062PU</t>
  </si>
  <si>
    <t>360-063PU</t>
  </si>
  <si>
    <t>360-064PU</t>
  </si>
  <si>
    <t>360-065PU</t>
  </si>
  <si>
    <t>360-066PU</t>
  </si>
  <si>
    <t>360-067PU</t>
  </si>
  <si>
    <t>360-068PU</t>
  </si>
  <si>
    <t>360-069PU</t>
  </si>
  <si>
    <t>360-070PU</t>
  </si>
  <si>
    <t>360-071PU</t>
  </si>
  <si>
    <t>360-072PU</t>
  </si>
  <si>
    <t>360-073PU</t>
  </si>
  <si>
    <t>360-074PU</t>
  </si>
  <si>
    <t>360-075PU</t>
  </si>
  <si>
    <t>360-076PU</t>
  </si>
  <si>
    <t>360-078PU</t>
  </si>
  <si>
    <t>360-079PU</t>
  </si>
  <si>
    <t>360-080PU</t>
  </si>
  <si>
    <t>360-045PU</t>
  </si>
  <si>
    <t>360-055PU</t>
  </si>
  <si>
    <t>360-056PU</t>
  </si>
  <si>
    <t>360-051PU</t>
  </si>
  <si>
    <t>360-052PU</t>
  </si>
  <si>
    <t>360-058PU</t>
  </si>
  <si>
    <t>360-059PU</t>
  </si>
  <si>
    <t>360-1013PU</t>
  </si>
  <si>
    <t>360-1014PU</t>
  </si>
  <si>
    <t>360-1015PU</t>
  </si>
  <si>
    <t>360-1016PU</t>
  </si>
  <si>
    <t>360-1017PU</t>
  </si>
  <si>
    <t>360-1018PU</t>
  </si>
  <si>
    <t>360-1019PU</t>
  </si>
  <si>
    <t>360-1020PU</t>
  </si>
  <si>
    <t>360-1038PU</t>
  </si>
  <si>
    <t>360-1039PU</t>
  </si>
  <si>
    <t>360-1040PU</t>
  </si>
  <si>
    <t>360-047PU</t>
  </si>
  <si>
    <t>360-050PU</t>
  </si>
  <si>
    <t>360-053PU</t>
  </si>
  <si>
    <t>360-054PU</t>
  </si>
  <si>
    <t>#65PU</t>
  </si>
  <si>
    <t>#62PU</t>
  </si>
  <si>
    <t>360-057PU</t>
  </si>
  <si>
    <t>360-060PU</t>
  </si>
  <si>
    <t>#60PU</t>
  </si>
  <si>
    <t>360-092PU</t>
  </si>
  <si>
    <t>360-093PU</t>
  </si>
  <si>
    <t>360-138PU</t>
  </si>
  <si>
    <t>360-140PU</t>
  </si>
  <si>
    <t>micros</t>
  </si>
  <si>
    <t>360-094PU</t>
  </si>
  <si>
    <t>360-299PU</t>
  </si>
  <si>
    <t>360-309PU</t>
  </si>
  <si>
    <t>360-398PU</t>
  </si>
  <si>
    <t>360-400PU</t>
  </si>
  <si>
    <t>360-415PU</t>
  </si>
  <si>
    <t>360-416PU</t>
  </si>
  <si>
    <t>360-417PU</t>
  </si>
  <si>
    <t>360-419PU</t>
  </si>
  <si>
    <t>360-420PU</t>
  </si>
  <si>
    <t>360-473PU</t>
  </si>
  <si>
    <t>360-475PU</t>
  </si>
  <si>
    <t>360-479PU</t>
  </si>
  <si>
    <t>360-1012PU</t>
  </si>
  <si>
    <t>360-1011PU</t>
  </si>
  <si>
    <t>360-1010PU</t>
  </si>
  <si>
    <t>TUBE COMBINATIONS</t>
  </si>
  <si>
    <t>360-001</t>
  </si>
  <si>
    <t>360-009</t>
  </si>
  <si>
    <t>360-010</t>
  </si>
  <si>
    <t>360-014</t>
  </si>
  <si>
    <t>360-014-DT</t>
  </si>
  <si>
    <t>360-016-DT</t>
  </si>
  <si>
    <t>360-017</t>
  </si>
  <si>
    <t>360-021</t>
  </si>
  <si>
    <t>360-022</t>
  </si>
  <si>
    <t>360-023</t>
  </si>
  <si>
    <t>360-025</t>
  </si>
  <si>
    <t>360-027</t>
  </si>
  <si>
    <t>360-028</t>
  </si>
  <si>
    <t>360-029</t>
  </si>
  <si>
    <t>360-030</t>
  </si>
  <si>
    <t>360-031</t>
  </si>
  <si>
    <t>360-034</t>
  </si>
  <si>
    <t>360-035</t>
  </si>
  <si>
    <t>360-036</t>
  </si>
  <si>
    <t>360-092</t>
  </si>
  <si>
    <t>120x16x9 cm</t>
  </si>
  <si>
    <t>360-094</t>
  </si>
  <si>
    <t>360-096</t>
  </si>
  <si>
    <t>360-098</t>
  </si>
  <si>
    <t>360-100</t>
  </si>
  <si>
    <t>360-121</t>
  </si>
  <si>
    <t>360-121-DT</t>
  </si>
  <si>
    <t>360-122</t>
  </si>
  <si>
    <t>360-122-DT</t>
  </si>
  <si>
    <t>360-123</t>
  </si>
  <si>
    <t>360-123-DT</t>
  </si>
  <si>
    <t>360-124</t>
  </si>
  <si>
    <t>360-125</t>
  </si>
  <si>
    <t>360-127</t>
  </si>
  <si>
    <t>360-128</t>
  </si>
  <si>
    <t>360-129</t>
  </si>
  <si>
    <t>360-132</t>
  </si>
  <si>
    <t>360-222-DT</t>
  </si>
  <si>
    <t>360-223-DT</t>
  </si>
  <si>
    <t>360-225-DT</t>
  </si>
  <si>
    <t>360-226-DT</t>
  </si>
  <si>
    <t>360-227-DT</t>
  </si>
  <si>
    <t>360-228-DT</t>
  </si>
  <si>
    <t>360-236</t>
  </si>
  <si>
    <t>360-239</t>
  </si>
  <si>
    <t>360-240</t>
  </si>
  <si>
    <t>360-232</t>
  </si>
  <si>
    <t>360-233</t>
  </si>
  <si>
    <t>360-234</t>
  </si>
  <si>
    <t>360-235</t>
  </si>
  <si>
    <t>360-237</t>
  </si>
  <si>
    <t>360-238</t>
  </si>
  <si>
    <t>360-231</t>
  </si>
  <si>
    <t>360-281</t>
  </si>
  <si>
    <t>360-141</t>
  </si>
  <si>
    <t>360-291</t>
  </si>
  <si>
    <t>360-292</t>
  </si>
  <si>
    <t>360-293</t>
  </si>
  <si>
    <t>360-294</t>
  </si>
  <si>
    <t>360-295</t>
  </si>
  <si>
    <t>360-301</t>
  </si>
  <si>
    <t>360-301-DT</t>
  </si>
  <si>
    <t>360-302</t>
  </si>
  <si>
    <t>360-302-DT</t>
  </si>
  <si>
    <t>360-305</t>
  </si>
  <si>
    <t>360-305-DT</t>
  </si>
  <si>
    <t>360-306</t>
  </si>
  <si>
    <t>360-306-DT</t>
  </si>
  <si>
    <t>360-307</t>
  </si>
  <si>
    <t>360-307-DT</t>
  </si>
  <si>
    <t>360-310</t>
  </si>
  <si>
    <t>360-310-DT</t>
  </si>
  <si>
    <t>360-314</t>
  </si>
  <si>
    <t>360-314-DT</t>
  </si>
  <si>
    <t>360-315</t>
  </si>
  <si>
    <t>360-315-DT</t>
  </si>
  <si>
    <t>360-318</t>
  </si>
  <si>
    <t>360-318-DT</t>
  </si>
  <si>
    <t>360-319</t>
  </si>
  <si>
    <t>360-319-DT</t>
  </si>
  <si>
    <t>360-461</t>
  </si>
  <si>
    <t>360-303</t>
  </si>
  <si>
    <t>360-303-DT</t>
  </si>
  <si>
    <t>360-304</t>
  </si>
  <si>
    <t>360-304-DT</t>
  </si>
  <si>
    <t>80x48x27 cm</t>
  </si>
  <si>
    <t>67x38x30 cm</t>
  </si>
  <si>
    <t>360-325</t>
  </si>
  <si>
    <t>360-327</t>
  </si>
  <si>
    <t>360-331</t>
  </si>
  <si>
    <t>360-332</t>
  </si>
  <si>
    <t>360-381</t>
  </si>
  <si>
    <t>360-382</t>
  </si>
  <si>
    <t>360-384</t>
  </si>
  <si>
    <t>360-385</t>
  </si>
  <si>
    <t>360-388</t>
  </si>
  <si>
    <t>360-389</t>
  </si>
  <si>
    <t>360-392</t>
  </si>
  <si>
    <t>360-393</t>
  </si>
  <si>
    <t>360-396</t>
  </si>
  <si>
    <t>360-397</t>
  </si>
  <si>
    <t>360-400</t>
  </si>
  <si>
    <t>360-401</t>
  </si>
  <si>
    <t>360-402</t>
  </si>
  <si>
    <t>360-403</t>
  </si>
  <si>
    <t>360-404</t>
  </si>
  <si>
    <t>360-405</t>
  </si>
  <si>
    <t>360-406</t>
  </si>
  <si>
    <t>360-406-DT</t>
  </si>
  <si>
    <t>360-409</t>
  </si>
  <si>
    <t>360-409-DT</t>
  </si>
  <si>
    <t>360-410</t>
  </si>
  <si>
    <t>360-410-DT</t>
  </si>
  <si>
    <t>360-411</t>
  </si>
  <si>
    <t>360-411-DT</t>
  </si>
  <si>
    <t>360-412</t>
  </si>
  <si>
    <t>360-412-DT</t>
  </si>
  <si>
    <t>360-413</t>
  </si>
  <si>
    <t>360-413-DT</t>
  </si>
  <si>
    <t>360-414</t>
  </si>
  <si>
    <t>360-414-DT</t>
  </si>
  <si>
    <t>360-415</t>
  </si>
  <si>
    <t>360-415-DT</t>
  </si>
  <si>
    <t>360-416</t>
  </si>
  <si>
    <t>360-416-DT</t>
  </si>
  <si>
    <t>360-417</t>
  </si>
  <si>
    <t>360-417-DT</t>
  </si>
  <si>
    <t>360-418</t>
  </si>
  <si>
    <t>360-418-DT</t>
  </si>
  <si>
    <t>360-419</t>
  </si>
  <si>
    <t>360-419-DT</t>
  </si>
  <si>
    <t>360-420</t>
  </si>
  <si>
    <t>360-420-DT</t>
  </si>
  <si>
    <t>360-421</t>
  </si>
  <si>
    <t>360-422</t>
  </si>
  <si>
    <t>360-423</t>
  </si>
  <si>
    <t>360-463</t>
  </si>
  <si>
    <t>360-463-DT</t>
  </si>
  <si>
    <t>360-464</t>
  </si>
  <si>
    <t>360-464-DT</t>
  </si>
  <si>
    <t>360-470</t>
  </si>
  <si>
    <t>360-470-DT</t>
  </si>
  <si>
    <t>360-471</t>
  </si>
  <si>
    <t>360-471-DT</t>
  </si>
  <si>
    <t>360-474</t>
  </si>
  <si>
    <t>360-474-DT</t>
  </si>
  <si>
    <t>360-478</t>
  </si>
  <si>
    <t>360-478-DT</t>
  </si>
  <si>
    <t>360-479</t>
  </si>
  <si>
    <t>360-479-DT</t>
  </si>
  <si>
    <t>360-552</t>
  </si>
  <si>
    <t>360-553</t>
  </si>
  <si>
    <t>360-554</t>
  </si>
  <si>
    <t>360-555</t>
  </si>
  <si>
    <t>360-556</t>
  </si>
  <si>
    <t>360-557</t>
  </si>
  <si>
    <t>360-558</t>
  </si>
  <si>
    <t>360-559</t>
  </si>
  <si>
    <t>360-560</t>
  </si>
  <si>
    <t>360-501</t>
  </si>
  <si>
    <t>360-505</t>
  </si>
  <si>
    <t>360-506</t>
  </si>
  <si>
    <t>360-520</t>
  </si>
  <si>
    <t>360-1060</t>
  </si>
  <si>
    <t>159x122x48 cm</t>
  </si>
  <si>
    <t>159x73x48 cm</t>
  </si>
  <si>
    <t>64x35x12 cm</t>
  </si>
  <si>
    <t>122x44x15 cm</t>
  </si>
  <si>
    <t>44x30x15 cm</t>
  </si>
  <si>
    <t>43x22x15 cm</t>
  </si>
  <si>
    <t>200x40x27 cm</t>
  </si>
  <si>
    <t>140x45x37 cm</t>
  </si>
  <si>
    <t>115x32x22 cm</t>
  </si>
  <si>
    <t>95x28x40 cm</t>
  </si>
  <si>
    <t>70x25x18 cm</t>
  </si>
  <si>
    <t>61x20x18 cm</t>
  </si>
  <si>
    <t>124x90x39 cm</t>
  </si>
  <si>
    <t>124x64x39 cm</t>
  </si>
  <si>
    <t>90x90x31 cm</t>
  </si>
  <si>
    <t>78x78x49 cm</t>
  </si>
  <si>
    <t>68x68x32 cm</t>
  </si>
  <si>
    <t>58x58x13 cm</t>
  </si>
  <si>
    <t>360-461-DT</t>
  </si>
  <si>
    <t>360-539-DT</t>
  </si>
  <si>
    <t>360-540-DT</t>
  </si>
  <si>
    <t>Mint</t>
  </si>
  <si>
    <t>Deep rose</t>
  </si>
  <si>
    <t>Sum</t>
  </si>
  <si>
    <t>mint</t>
  </si>
  <si>
    <t>dish</t>
  </si>
  <si>
    <t>360-298PU</t>
  </si>
  <si>
    <t>360-049PU</t>
  </si>
  <si>
    <t>BLACK              RAL 9005</t>
  </si>
  <si>
    <t xml:space="preserve">360LINE D.O.O.                     BAČ 49A                                     6235 KNEŽAK              SLOVENIA                              VAT: SI32177330 </t>
  </si>
  <si>
    <t>360-352PU</t>
  </si>
  <si>
    <t>#352PU</t>
  </si>
  <si>
    <t>35x24,5x9,5 cm, 
35x24,5x4 cm,
35x24,5x2 cm</t>
  </si>
  <si>
    <t>360-394PU</t>
  </si>
  <si>
    <t>360-396PU</t>
  </si>
  <si>
    <t>360-390PU</t>
  </si>
  <si>
    <t>360-392PU</t>
  </si>
  <si>
    <t>360-395-DT</t>
  </si>
  <si>
    <t>360-399-DT</t>
  </si>
  <si>
    <t>360-142</t>
  </si>
  <si>
    <t>360-142-B</t>
  </si>
  <si>
    <t>360-143</t>
  </si>
  <si>
    <t>360-144</t>
  </si>
  <si>
    <t>360-145</t>
  </si>
  <si>
    <t>360-145-B</t>
  </si>
  <si>
    <t>360-146</t>
  </si>
  <si>
    <t>360-146-B</t>
  </si>
  <si>
    <t>360-147</t>
  </si>
  <si>
    <t>360-147-B</t>
  </si>
  <si>
    <t>360-148</t>
  </si>
  <si>
    <t>360-148-B</t>
  </si>
  <si>
    <t>360-149</t>
  </si>
  <si>
    <t>360-149-B</t>
  </si>
  <si>
    <t>360-150</t>
  </si>
  <si>
    <t>360-150-B</t>
  </si>
  <si>
    <t>LYNX volumes</t>
  </si>
  <si>
    <t>INDOOR VOLUMES</t>
  </si>
  <si>
    <t>edge</t>
  </si>
  <si>
    <t>55,5x39,5x6 cm</t>
  </si>
  <si>
    <t>blue inside</t>
  </si>
  <si>
    <t>norma</t>
  </si>
  <si>
    <t>deep orange</t>
  </si>
  <si>
    <t>Production quota pet set</t>
  </si>
  <si>
    <t xml:space="preserve">Ordered production quota </t>
  </si>
  <si>
    <t>SUM:</t>
  </si>
  <si>
    <t>sum kos norma</t>
  </si>
  <si>
    <t>360-418PU</t>
  </si>
  <si>
    <t>360-411PU</t>
  </si>
  <si>
    <t>360-412PU</t>
  </si>
  <si>
    <t>360-413PU</t>
  </si>
  <si>
    <t>360-414PU</t>
  </si>
  <si>
    <t>360-221-DT</t>
  </si>
  <si>
    <t>360-224-DT</t>
  </si>
  <si>
    <t>360-230-DT</t>
  </si>
  <si>
    <t>360-308</t>
  </si>
  <si>
    <t>360-309-DT</t>
  </si>
  <si>
    <t>360-311</t>
  </si>
  <si>
    <t>360-312</t>
  </si>
  <si>
    <t>360-313</t>
  </si>
  <si>
    <t>360-316</t>
  </si>
  <si>
    <t>360-309</t>
  </si>
  <si>
    <t>360-308-DT</t>
  </si>
  <si>
    <t>360-311-DT</t>
  </si>
  <si>
    <t>360-312-DT</t>
  </si>
  <si>
    <t>360-313-DT</t>
  </si>
  <si>
    <t>360-316-DT</t>
  </si>
  <si>
    <t>360-229-DT</t>
  </si>
  <si>
    <t>360-317</t>
  </si>
  <si>
    <t>360-317-DT</t>
  </si>
  <si>
    <t>360-320</t>
  </si>
  <si>
    <t>360-320-DT</t>
  </si>
  <si>
    <t>3XL</t>
  </si>
  <si>
    <t>55x55x10,5 cm</t>
  </si>
  <si>
    <t>2XL</t>
  </si>
  <si>
    <t>39x28x17 cm</t>
  </si>
  <si>
    <t>46,5x37,5x12 cm</t>
  </si>
  <si>
    <t>360-048PU</t>
  </si>
  <si>
    <t>SO ILL accessories</t>
  </si>
  <si>
    <t>4x  68x68x32 cm</t>
  </si>
  <si>
    <t>4x  90x90x31 cm</t>
  </si>
  <si>
    <t>50x50x14 cm</t>
  </si>
  <si>
    <t>80x80x21 cm</t>
  </si>
  <si>
    <t>40x40x10 cm,        45x45x10 cm</t>
  </si>
  <si>
    <t>35x35x11 cm,       35x35x10 cm</t>
  </si>
  <si>
    <t>70x70x20 cm</t>
  </si>
  <si>
    <t>70x70x11 cm</t>
  </si>
  <si>
    <t>70x70x14 cm</t>
  </si>
  <si>
    <t>70x70x12 cm</t>
  </si>
  <si>
    <t>60x60x20 cm</t>
  </si>
  <si>
    <t>2x  41x41x8 cm</t>
  </si>
  <si>
    <t>93x75x20 cm</t>
  </si>
  <si>
    <t>86,5x67,5x18 cm</t>
  </si>
  <si>
    <t>70,5x56,5x5 cm</t>
  </si>
  <si>
    <t>36x32x11 cm</t>
  </si>
  <si>
    <t>122x122x30 cm</t>
  </si>
  <si>
    <t>82x82x16 cm</t>
  </si>
  <si>
    <t>80x80x30 cm</t>
  </si>
  <si>
    <t>68x68x19 cm</t>
  </si>
  <si>
    <t>60x60x16 cm</t>
  </si>
  <si>
    <t>40x40x10 cm</t>
  </si>
  <si>
    <t>4x  78x78x49 cm</t>
  </si>
  <si>
    <t>4x  58x58x13 cm</t>
  </si>
  <si>
    <t>125x125x30 cm</t>
  </si>
  <si>
    <t>80x80x23 cm</t>
  </si>
  <si>
    <t>125x125x18 cm</t>
  </si>
  <si>
    <t>80x80x8 cm</t>
  </si>
  <si>
    <t>44x44x5 cm</t>
  </si>
  <si>
    <t>31x31x4 cm</t>
  </si>
  <si>
    <t>125x125x39 cm</t>
  </si>
  <si>
    <t>122x122x14 cm</t>
  </si>
  <si>
    <t>70x70x8 cm</t>
  </si>
  <si>
    <t>60x60x6 cm</t>
  </si>
  <si>
    <t>41x41x11 cm</t>
  </si>
  <si>
    <t>36x36x11 cm</t>
  </si>
  <si>
    <t>107x107x25 cm</t>
  </si>
  <si>
    <t>96x96x40 cm</t>
  </si>
  <si>
    <t>72x72x17 cm</t>
  </si>
  <si>
    <t>50x50x2 cm</t>
  </si>
  <si>
    <t>90x90x85 cm</t>
  </si>
  <si>
    <t>72x72x30 cm</t>
  </si>
  <si>
    <t>64x64x25 cm</t>
  </si>
  <si>
    <t>20x20x18cm, 25x25x24cm, 32x32x38cm</t>
  </si>
  <si>
    <t xml:space="preserve">2x  44x16,5x15 cm        </t>
  </si>
  <si>
    <t>2x  120x62x14cm</t>
  </si>
  <si>
    <t>2x 35x10,5x8,5 cm</t>
  </si>
  <si>
    <t>2x 30x8x8,5 cm</t>
  </si>
  <si>
    <t>87x37x31 cm</t>
  </si>
  <si>
    <t>72x28x25 cm</t>
  </si>
  <si>
    <t>42x25x25 cm</t>
  </si>
  <si>
    <t>159x50x48 cm</t>
  </si>
  <si>
    <t>123x123x12 cm</t>
  </si>
  <si>
    <t>2x  95x25x8,5 cm</t>
  </si>
  <si>
    <t>40x29,5x9,5 cm, 35,5x10,5x9 cm</t>
  </si>
  <si>
    <t>2x 34x13,5x10,5 cm</t>
  </si>
  <si>
    <t>4x  40x40x6 cm</t>
  </si>
  <si>
    <t>incut</t>
  </si>
  <si>
    <t xml:space="preserve">crimp </t>
  </si>
  <si>
    <t>foothold</t>
  </si>
  <si>
    <t>29x29x8cm, 
28x28x5 cm, 
30x30x5 cm</t>
  </si>
  <si>
    <t>49x40x25 cm, 49x40x23,5 cm</t>
  </si>
  <si>
    <t>39x20,5x19 cm, 39x33x19,5 cm</t>
  </si>
  <si>
    <t>20x16x9 cm,        20,5x15,5x10 cm,                      22x16x10,5 cm</t>
  </si>
  <si>
    <t xml:space="preserve">70x60x12 cm, 
70x46x12 cm </t>
  </si>
  <si>
    <t>58,5x39,5x5,5 cm, 59x44,5x6 cm</t>
  </si>
  <si>
    <t>40,5x35x11 cm, 40,5x29x11 cm, 40,5x34x12 cm</t>
  </si>
  <si>
    <t>49x49x9 cm, 
37x37x7 cm</t>
  </si>
  <si>
    <t>25x25x3 cm, 
25x25x5 cm, 
25x25x7 cm</t>
  </si>
  <si>
    <t>63x11x5 cm, 
61x10x5 cm</t>
  </si>
  <si>
    <t xml:space="preserve">122x43x15 cm, 
2x  44x16,5x15 cm     </t>
  </si>
  <si>
    <t>125x102x32 cm, 106x30x31cm</t>
  </si>
  <si>
    <t xml:space="preserve">2x  106x30x31 cm    </t>
  </si>
  <si>
    <t>2x 90x23x20 cm</t>
  </si>
  <si>
    <t xml:space="preserve">2x  44,5x17x16 cm              </t>
  </si>
  <si>
    <t>2x  60x10x4 cm</t>
  </si>
  <si>
    <t xml:space="preserve">37,5x13,5x10 cm, 40x9x10,5 cm, 40x17x10,5 cm </t>
  </si>
  <si>
    <t>34x13,5x10,5 cm, 35,5x21x11 cm</t>
  </si>
  <si>
    <t>29,5x8,5x8,5 cm, 35,5x17x9 cm</t>
  </si>
  <si>
    <t>20x19x8,5 cm, 30x20x11 cm, 25x25x8 cm, 34x28x8,5 cm, 55x31x7 cm, 62x37x16 cm</t>
  </si>
  <si>
    <t>24x25x8 cm, 33x13x13 cm, 25x16x8 cm, 33x24x10 cm, 27x16x5cm</t>
  </si>
  <si>
    <t>34 cm - 190 cm</t>
  </si>
  <si>
    <t>34 cm - 120 cm</t>
  </si>
  <si>
    <t>pocket</t>
  </si>
  <si>
    <t>ledge</t>
  </si>
  <si>
    <t>insert</t>
  </si>
  <si>
    <t xml:space="preserve">ledge </t>
  </si>
  <si>
    <t>pinch</t>
  </si>
  <si>
    <t>80x35x2,1 cm</t>
  </si>
  <si>
    <t>80x35x22 cm</t>
  </si>
  <si>
    <t>jugs, crimps, edges from turtles, flinstones, juggy balls series</t>
  </si>
  <si>
    <t>120x80x1,8 cm</t>
  </si>
  <si>
    <t>screws
50 mm</t>
  </si>
  <si>
    <t>screws
70 mm</t>
  </si>
  <si>
    <t>screws 
90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</si>
  <si>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</si>
  <si>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</si>
  <si>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</si>
  <si>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</si>
  <si>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</si>
  <si>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</si>
  <si>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</si>
  <si>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</si>
  <si>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</si>
  <si>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</si>
  <si>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</si>
  <si>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screws
90 mm</t>
  </si>
  <si>
    <t>screws
120 mm</t>
  </si>
  <si>
    <t>screws
100 mm</t>
  </si>
  <si>
    <t>screws
150 mm</t>
  </si>
  <si>
    <t>screws
110 mm</t>
  </si>
  <si>
    <t>50x50x11 cm,  
 50x50x12 cm</t>
  </si>
  <si>
    <t>25x25x10 cm,
 25x25x8 cm, 
25x25x7 cm</t>
  </si>
  <si>
    <t>33x33x8,5 cm, 
32x32x7 cm</t>
  </si>
  <si>
    <t>81x15x8 cm,   
80x13x10 cm</t>
  </si>
  <si>
    <t>100x15x8 cm,
 102x17x9 cm</t>
  </si>
  <si>
    <t>105x16x9 cm, 
95x15x3 cm</t>
  </si>
  <si>
    <t>74x28x14 cm, 
62x28x11 cm</t>
  </si>
  <si>
    <t>41x25x9 cm,
 38x20x11 cm</t>
  </si>
  <si>
    <t>20x27x13 cm,  
40x21x19 cm,  
44x22x15 cm</t>
  </si>
  <si>
    <t>39x20x7cm, 
35x22x7cm,
 42x18x7cm</t>
  </si>
  <si>
    <t>360-1041PU</t>
  </si>
  <si>
    <t>360-1043PU</t>
  </si>
  <si>
    <t>360-1044PU</t>
  </si>
  <si>
    <t>360-1045PU</t>
  </si>
  <si>
    <t>360-1046PU</t>
  </si>
  <si>
    <t>360-1047PU</t>
  </si>
  <si>
    <t>360-1050PU</t>
  </si>
  <si>
    <t>360-1051PU</t>
  </si>
  <si>
    <t>3x 
120x80x1,8 cm</t>
  </si>
  <si>
    <t>Women sportclimbing chalk bag</t>
  </si>
  <si>
    <t>Men sportclimbing chalk bag</t>
  </si>
  <si>
    <t>Bouldering 
chalk bag</t>
  </si>
  <si>
    <t>brown</t>
  </si>
  <si>
    <t>PU leather</t>
  </si>
  <si>
    <t>BROWN</t>
  </si>
  <si>
    <t>PU leather, 
denim</t>
  </si>
  <si>
    <t>PU leather,
denim</t>
  </si>
  <si>
    <t>SLICES</t>
  </si>
  <si>
    <t>QUARTERS</t>
  </si>
  <si>
    <t>DISHES</t>
  </si>
  <si>
    <t>JUGGY BALLS</t>
  </si>
  <si>
    <t>BALLS</t>
  </si>
  <si>
    <t>VOLCANOES</t>
  </si>
  <si>
    <t>SNAKES</t>
  </si>
  <si>
    <t>PHONES</t>
  </si>
  <si>
    <t>FLIN-STONES</t>
  </si>
  <si>
    <t>TURTLES</t>
  </si>
  <si>
    <t>MICROS</t>
  </si>
  <si>
    <t>ALIENS</t>
  </si>
  <si>
    <t>LENSES</t>
  </si>
  <si>
    <t>BARRELS</t>
  </si>
  <si>
    <t>STRAIGHT LINES</t>
  </si>
  <si>
    <t>PROMO VOLUMES</t>
  </si>
  <si>
    <t>70x70x18 cm</t>
  </si>
  <si>
    <t>67x44x15 cm</t>
  </si>
  <si>
    <t>190x92x31cm</t>
  </si>
  <si>
    <t xml:space="preserve">2x  190x92x31cm     </t>
  </si>
  <si>
    <t>360-1042PU</t>
  </si>
  <si>
    <t>ID</t>
  </si>
  <si>
    <t>PCS. IN SET</t>
  </si>
  <si>
    <t>MATERIAL</t>
  </si>
  <si>
    <t>PRICE WITHOUT VAT</t>
  </si>
  <si>
    <t>SPECIFY YOUR COLOR CHOICE</t>
  </si>
  <si>
    <t>DIMENSIONS</t>
  </si>
  <si>
    <t>SIZE</t>
  </si>
  <si>
    <t>DESCRIPTION</t>
  </si>
  <si>
    <t>T-NUTS</t>
  </si>
  <si>
    <t>FIXING</t>
  </si>
  <si>
    <t>TYPE</t>
  </si>
  <si>
    <t>NOTES</t>
  </si>
  <si>
    <t xml:space="preserve">Sum pcs. by colour: </t>
  </si>
  <si>
    <t>SUM of pcs.</t>
  </si>
  <si>
    <t>SUM price without VAT</t>
  </si>
  <si>
    <t>DEEP ORANGE          
RAL 2011</t>
  </si>
  <si>
    <t xml:space="preserve"> EUR</t>
  </si>
  <si>
    <t xml:space="preserve">Sum pcs. </t>
  </si>
  <si>
    <t>sum SETS</t>
  </si>
  <si>
    <t>BROWN
RAL 8003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</si>
  <si>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</si>
  <si>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360-300</t>
  </si>
  <si>
    <t>50mm</t>
  </si>
  <si>
    <t>70mm</t>
  </si>
  <si>
    <t>30mm</t>
  </si>
  <si>
    <t>40mm</t>
  </si>
  <si>
    <t>90mm</t>
  </si>
  <si>
    <t>100mm</t>
  </si>
  <si>
    <t>120mm</t>
  </si>
  <si>
    <t>140mm</t>
  </si>
  <si>
    <t>160mm</t>
  </si>
  <si>
    <t>180mm</t>
  </si>
  <si>
    <t>200mm</t>
  </si>
  <si>
    <t>150mm</t>
  </si>
  <si>
    <t>01</t>
  </si>
  <si>
    <t>02</t>
  </si>
  <si>
    <t>03</t>
  </si>
  <si>
    <t>04</t>
  </si>
  <si>
    <t>05</t>
  </si>
  <si>
    <t>06</t>
  </si>
  <si>
    <t>09</t>
  </si>
  <si>
    <t>360-301PU-DT</t>
  </si>
  <si>
    <t>360-302PU-DT</t>
  </si>
  <si>
    <t>360-304PU-DT</t>
  </si>
  <si>
    <t>360-305PU-DT</t>
  </si>
  <si>
    <t>360-306PU-DT</t>
  </si>
  <si>
    <t>360-307PU-DT</t>
  </si>
  <si>
    <t>360-125-WI</t>
  </si>
  <si>
    <t>360-127-WI</t>
  </si>
  <si>
    <t>360-128-WI</t>
  </si>
  <si>
    <t>360-132-WI</t>
  </si>
  <si>
    <t>360-129-WI</t>
  </si>
  <si>
    <t>GRP ORDER LIST</t>
  </si>
  <si>
    <t>DIFF GRP</t>
  </si>
  <si>
    <t>PU SUMMARY</t>
  </si>
  <si>
    <t>DIFF PU</t>
  </si>
  <si>
    <t>Barva</t>
  </si>
  <si>
    <t>PU/non PU</t>
  </si>
  <si>
    <t>ŠIFRA BREZ BARVE</t>
  </si>
  <si>
    <t>SIFRA Z BARVO</t>
  </si>
  <si>
    <t>ŠTEVILO NAROČENIH</t>
  </si>
  <si>
    <t>11</t>
  </si>
  <si>
    <t>12</t>
  </si>
  <si>
    <t>'360 GRP '!</t>
  </si>
  <si>
    <t>'360 PU '!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</si>
  <si>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</si>
  <si>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</si>
  <si>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</si>
  <si>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</si>
  <si>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</si>
  <si>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</si>
  <si>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</si>
  <si>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</si>
  <si>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</si>
  <si>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</si>
  <si>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</si>
  <si>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</si>
  <si>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</si>
  <si>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</si>
  <si>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</si>
  <si>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</si>
  <si>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</si>
  <si>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</si>
  <si>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</si>
  <si>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</si>
  <si>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</si>
  <si>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</si>
  <si>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</si>
  <si>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</si>
  <si>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</si>
  <si>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</si>
  <si>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</si>
  <si>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</si>
  <si>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</si>
  <si>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</si>
  <si>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</si>
  <si>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</si>
  <si>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</si>
  <si>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</si>
  <si>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</si>
  <si>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</si>
  <si>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</si>
  <si>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</si>
  <si>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</si>
  <si>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</si>
  <si>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</si>
  <si>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</si>
  <si>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</si>
  <si>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</si>
  <si>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</si>
  <si>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</si>
  <si>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</si>
  <si>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</si>
  <si>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</si>
  <si>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</si>
  <si>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</si>
  <si>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</si>
  <si>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</si>
  <si>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</si>
  <si>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</si>
  <si>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</si>
  <si>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</si>
  <si>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</si>
  <si>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</si>
  <si>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</si>
  <si>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</si>
  <si>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</si>
  <si>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</si>
  <si>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</si>
  <si>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</si>
  <si>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</si>
  <si>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</si>
  <si>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</si>
  <si>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</si>
  <si>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</si>
  <si>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</si>
  <si>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</si>
  <si>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</si>
  <si>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</si>
  <si>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</si>
  <si>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</si>
  <si>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</si>
  <si>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</si>
  <si>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</si>
  <si>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</si>
  <si>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</si>
  <si>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</si>
  <si>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</si>
  <si>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</si>
  <si>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</si>
  <si>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</si>
  <si>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</si>
  <si>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</si>
  <si>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</si>
  <si>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</si>
  <si>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</si>
  <si>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</si>
  <si>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</si>
  <si>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</si>
  <si>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</si>
  <si>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</si>
  <si>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</si>
  <si>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</si>
  <si>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</si>
  <si>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</si>
  <si>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</si>
  <si>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</si>
  <si>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</si>
  <si>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</si>
  <si>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</si>
  <si>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</si>
  <si>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</si>
  <si>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</si>
  <si>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</si>
  <si>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</si>
  <si>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</si>
  <si>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</si>
  <si>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</si>
  <si>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</si>
  <si>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</si>
  <si>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</si>
  <si>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</si>
  <si>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</si>
  <si>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</si>
  <si>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</si>
  <si>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</si>
  <si>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</si>
  <si>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</si>
  <si>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</si>
  <si>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</si>
  <si>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</si>
  <si>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</si>
  <si>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</si>
  <si>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</si>
  <si>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</si>
  <si>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</si>
  <si>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</si>
  <si>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</si>
  <si>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</si>
  <si>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</si>
  <si>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</si>
  <si>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</si>
  <si>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</si>
  <si>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</si>
  <si>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</si>
  <si>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</si>
  <si>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</si>
  <si>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</si>
  <si>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</si>
  <si>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</si>
  <si>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</si>
  <si>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</si>
  <si>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</si>
  <si>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</si>
  <si>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</si>
  <si>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</si>
  <si>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</si>
  <si>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</si>
  <si>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</si>
  <si>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</si>
  <si>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</si>
  <si>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</si>
  <si>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</si>
  <si>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</si>
  <si>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</si>
  <si>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</si>
  <si>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</si>
  <si>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</si>
  <si>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</si>
  <si>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</si>
  <si>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</si>
  <si>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</si>
  <si>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</si>
  <si>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</si>
  <si>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</si>
  <si>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</si>
  <si>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</si>
  <si>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</si>
  <si>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</si>
  <si>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</si>
  <si>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</si>
  <si>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</si>
  <si>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</si>
  <si>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</si>
  <si>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</si>
  <si>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</si>
  <si>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</si>
  <si>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</si>
  <si>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</si>
  <si>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</si>
  <si>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</si>
  <si>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</si>
  <si>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</si>
  <si>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</si>
  <si>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</si>
  <si>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</si>
  <si>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</si>
  <si>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</si>
  <si>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</si>
  <si>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</si>
  <si>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</si>
  <si>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</si>
  <si>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</si>
  <si>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</si>
  <si>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</si>
  <si>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</si>
  <si>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</si>
  <si>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</si>
  <si>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</si>
  <si>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</si>
  <si>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</si>
  <si>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</si>
  <si>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</si>
  <si>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</si>
  <si>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</si>
  <si>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</si>
  <si>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</si>
  <si>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</si>
  <si>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</si>
  <si>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</si>
  <si>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</si>
  <si>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</si>
  <si>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</si>
  <si>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</si>
  <si>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</si>
  <si>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</si>
  <si>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</si>
  <si>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</si>
  <si>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</si>
  <si>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</si>
  <si>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</si>
  <si>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</si>
  <si>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</si>
  <si>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</si>
  <si>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</si>
  <si>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</si>
  <si>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</si>
  <si>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</si>
  <si>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</si>
  <si>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</si>
  <si>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</si>
  <si>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</si>
  <si>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</si>
  <si>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</si>
  <si>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</si>
  <si>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</si>
  <si>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</si>
  <si>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</si>
  <si>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</si>
  <si>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</si>
  <si>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</si>
  <si>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</si>
  <si>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</si>
  <si>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</si>
  <si>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</si>
  <si>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</si>
  <si>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</si>
  <si>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</si>
  <si>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</si>
  <si>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</si>
  <si>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</si>
  <si>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</si>
  <si>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</si>
  <si>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</si>
  <si>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</si>
  <si>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</si>
  <si>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</si>
  <si>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</si>
  <si>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</si>
  <si>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</si>
  <si>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</si>
  <si>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</si>
  <si>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</si>
  <si>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</si>
  <si>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</si>
  <si>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</si>
  <si>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</si>
  <si>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</si>
  <si>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</si>
  <si>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</si>
  <si>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</si>
  <si>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</si>
  <si>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</si>
  <si>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</si>
  <si>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</si>
  <si>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</si>
  <si>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</si>
  <si>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</si>
  <si>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</si>
  <si>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</si>
  <si>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</si>
  <si>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</si>
  <si>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</si>
  <si>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</si>
  <si>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</si>
  <si>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</si>
  <si>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</si>
  <si>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</si>
  <si>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</si>
  <si>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</si>
  <si>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</si>
  <si>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</si>
  <si>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</si>
  <si>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</si>
  <si>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</si>
  <si>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</si>
  <si>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</si>
  <si>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</si>
  <si>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</si>
  <si>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</si>
  <si>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</si>
  <si>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</si>
  <si>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</si>
  <si>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</si>
  <si>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</si>
  <si>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</si>
  <si>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</si>
  <si>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</si>
  <si>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</si>
  <si>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</si>
  <si>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</si>
  <si>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</si>
  <si>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</si>
  <si>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</si>
  <si>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</si>
  <si>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</si>
  <si>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</si>
  <si>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</si>
  <si>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</si>
  <si>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</si>
  <si>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</si>
  <si>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</si>
  <si>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</si>
  <si>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</si>
  <si>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</si>
  <si>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</si>
  <si>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</si>
  <si>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</si>
  <si>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</si>
  <si>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</si>
  <si>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</si>
  <si>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360-1060-01</t>
  </si>
  <si>
    <t>360-1060-02</t>
  </si>
  <si>
    <t>360-1060-03</t>
  </si>
  <si>
    <t>360-1060-04</t>
  </si>
  <si>
    <t>360-1060-05</t>
  </si>
  <si>
    <t>360-1060-06</t>
  </si>
  <si>
    <t>360-1060-07</t>
  </si>
  <si>
    <t>360-1060-08</t>
  </si>
  <si>
    <t>360-1060-09</t>
  </si>
  <si>
    <t>360-1060-10</t>
  </si>
  <si>
    <t>360-1060-11</t>
  </si>
  <si>
    <t>360-1060-12</t>
  </si>
  <si>
    <t>360-1060-13</t>
  </si>
  <si>
    <t>360-1060-100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</si>
  <si>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</si>
  <si>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</si>
  <si>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</si>
  <si>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</si>
  <si>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</si>
  <si>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</si>
  <si>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</si>
  <si>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</si>
  <si>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</si>
  <si>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</si>
  <si>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</si>
  <si>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</si>
  <si>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</si>
  <si>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</si>
  <si>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</si>
  <si>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</si>
  <si>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</si>
  <si>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</si>
  <si>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</si>
  <si>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</si>
  <si>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</si>
  <si>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</si>
  <si>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</si>
  <si>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</si>
  <si>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</si>
  <si>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</si>
  <si>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</si>
  <si>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</si>
  <si>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</si>
  <si>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</si>
  <si>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</si>
  <si>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</si>
  <si>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</si>
  <si>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</si>
  <si>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</si>
  <si>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</si>
  <si>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</si>
  <si>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</si>
  <si>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</si>
  <si>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</si>
  <si>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</si>
  <si>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</si>
  <si>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</si>
  <si>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</si>
  <si>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</si>
  <si>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</si>
  <si>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</si>
  <si>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</si>
  <si>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</si>
  <si>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</si>
  <si>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</si>
  <si>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</si>
  <si>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</si>
  <si>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</si>
  <si>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</si>
  <si>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</si>
  <si>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</si>
  <si>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</si>
  <si>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</si>
  <si>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</si>
  <si>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</si>
  <si>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</si>
  <si>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</si>
  <si>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</si>
  <si>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</si>
  <si>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</si>
  <si>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</si>
  <si>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</si>
  <si>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</si>
  <si>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</si>
  <si>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</si>
  <si>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</si>
  <si>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</si>
  <si>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</si>
  <si>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</si>
  <si>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</si>
  <si>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</si>
  <si>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</si>
  <si>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</si>
  <si>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</si>
  <si>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</si>
  <si>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</si>
  <si>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</si>
  <si>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</si>
  <si>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</si>
  <si>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</si>
  <si>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</si>
  <si>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</si>
  <si>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</si>
  <si>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</si>
  <si>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</si>
  <si>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</si>
  <si>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</si>
  <si>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</si>
  <si>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</si>
  <si>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</si>
  <si>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</si>
  <si>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</si>
  <si>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</si>
  <si>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</si>
  <si>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</si>
  <si>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</si>
  <si>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</si>
  <si>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</si>
  <si>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</si>
  <si>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</si>
  <si>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</si>
  <si>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</si>
  <si>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</si>
  <si>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</si>
  <si>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</si>
  <si>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</si>
  <si>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</si>
  <si>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</si>
  <si>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</si>
  <si>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</si>
  <si>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</si>
  <si>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</si>
  <si>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</si>
  <si>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</si>
  <si>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</si>
  <si>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</si>
  <si>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</si>
  <si>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</si>
  <si>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</si>
  <si>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</si>
  <si>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</si>
  <si>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</si>
  <si>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</si>
  <si>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</si>
  <si>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</si>
  <si>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</si>
  <si>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</si>
  <si>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</si>
  <si>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</si>
  <si>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</si>
  <si>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</si>
  <si>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</si>
  <si>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</si>
  <si>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</si>
  <si>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</si>
  <si>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</si>
  <si>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</si>
  <si>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</si>
  <si>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</si>
  <si>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</si>
  <si>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</si>
  <si>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</si>
  <si>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</si>
  <si>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</si>
  <si>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</si>
  <si>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</si>
  <si>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</si>
  <si>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</si>
  <si>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</si>
  <si>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</si>
  <si>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</si>
  <si>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</si>
  <si>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</si>
  <si>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</si>
  <si>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</si>
  <si>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</si>
  <si>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</si>
  <si>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</si>
  <si>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</si>
  <si>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</si>
  <si>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</si>
  <si>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</si>
  <si>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</si>
  <si>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</si>
  <si>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</si>
  <si>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</si>
  <si>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</si>
  <si>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</si>
  <si>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</si>
  <si>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</si>
  <si>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</si>
  <si>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</si>
  <si>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</si>
  <si>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</si>
  <si>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</si>
  <si>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</si>
  <si>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</si>
  <si>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</si>
  <si>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</si>
  <si>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</si>
  <si>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</si>
  <si>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</si>
  <si>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</si>
  <si>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</si>
  <si>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</si>
  <si>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</si>
  <si>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</si>
  <si>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</si>
  <si>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</si>
  <si>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</si>
  <si>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</si>
  <si>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</si>
  <si>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</si>
  <si>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</si>
  <si>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</si>
  <si>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</si>
  <si>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</si>
  <si>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</si>
  <si>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</si>
  <si>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</si>
  <si>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</si>
  <si>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</si>
  <si>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</si>
  <si>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</si>
  <si>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</si>
  <si>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</si>
  <si>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</si>
  <si>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</si>
  <si>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</si>
  <si>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</si>
  <si>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</si>
  <si>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</si>
  <si>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</si>
  <si>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</si>
  <si>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</si>
  <si>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</si>
  <si>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</si>
  <si>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</si>
  <si>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</si>
  <si>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</si>
  <si>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</si>
  <si>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</si>
  <si>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</si>
  <si>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</si>
  <si>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</si>
  <si>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</si>
  <si>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</si>
  <si>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</si>
  <si>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</si>
  <si>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</si>
  <si>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</si>
  <si>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</si>
  <si>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</si>
  <si>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</si>
  <si>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</si>
  <si>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</si>
  <si>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</si>
  <si>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</si>
  <si>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</si>
  <si>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</si>
  <si>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</si>
  <si>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</si>
  <si>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</si>
  <si>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</si>
  <si>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</si>
  <si>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</si>
  <si>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</si>
  <si>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</si>
  <si>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</si>
  <si>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</si>
  <si>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</si>
  <si>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</si>
  <si>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</si>
  <si>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</si>
  <si>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</si>
  <si>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</si>
  <si>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</si>
  <si>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</si>
  <si>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</si>
  <si>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</si>
  <si>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</si>
  <si>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</si>
  <si>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</si>
  <si>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</si>
  <si>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</si>
  <si>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</si>
  <si>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</si>
  <si>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</si>
  <si>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</si>
  <si>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</si>
  <si>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</si>
  <si>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</si>
  <si>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</si>
  <si>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</si>
  <si>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</si>
  <si>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</si>
  <si>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</si>
  <si>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</si>
  <si>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</si>
  <si>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</si>
  <si>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</si>
  <si>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</si>
  <si>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</si>
  <si>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</si>
  <si>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</si>
  <si>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</si>
  <si>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</si>
  <si>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</si>
  <si>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</si>
  <si>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</si>
  <si>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</si>
  <si>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</si>
  <si>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</si>
  <si>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</si>
  <si>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</si>
  <si>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</si>
  <si>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</si>
  <si>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</si>
  <si>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</si>
  <si>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</si>
  <si>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</si>
  <si>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</si>
  <si>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</si>
  <si>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</si>
  <si>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</si>
  <si>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</si>
  <si>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</si>
  <si>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</si>
  <si>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</si>
  <si>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</si>
  <si>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</si>
  <si>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</si>
  <si>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</si>
  <si>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</si>
  <si>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</si>
  <si>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</si>
  <si>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</si>
  <si>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</si>
  <si>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</si>
  <si>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</si>
  <si>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</si>
  <si>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</si>
  <si>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</si>
  <si>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</si>
  <si>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</si>
  <si>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</si>
  <si>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</si>
  <si>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</si>
  <si>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</si>
  <si>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</si>
  <si>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</si>
  <si>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</si>
  <si>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</si>
  <si>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</si>
  <si>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</si>
  <si>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</si>
  <si>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</si>
  <si>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</si>
  <si>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</si>
  <si>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</si>
  <si>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</si>
  <si>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</si>
  <si>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</si>
  <si>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</si>
  <si>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</si>
  <si>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</si>
  <si>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</si>
  <si>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</si>
  <si>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</si>
  <si>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</si>
  <si>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</si>
  <si>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</si>
  <si>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</si>
  <si>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</si>
  <si>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</si>
  <si>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</si>
  <si>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</si>
  <si>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</si>
  <si>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</si>
  <si>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</si>
  <si>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</si>
  <si>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</si>
  <si>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</si>
  <si>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</si>
  <si>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</si>
  <si>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</si>
  <si>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</si>
  <si>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</si>
  <si>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</si>
  <si>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</si>
  <si>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</si>
  <si>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</si>
  <si>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</si>
  <si>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</si>
  <si>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</si>
  <si>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</si>
  <si>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</si>
  <si>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</si>
  <si>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</si>
  <si>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</si>
  <si>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</si>
  <si>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</si>
  <si>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</si>
  <si>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</si>
  <si>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</si>
  <si>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</si>
  <si>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</si>
  <si>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</si>
  <si>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</si>
  <si>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</si>
  <si>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</si>
  <si>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</si>
  <si>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</si>
  <si>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</si>
  <si>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</si>
  <si>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</si>
  <si>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</si>
  <si>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</si>
  <si>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</si>
  <si>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</si>
  <si>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</si>
  <si>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</si>
  <si>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</si>
  <si>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</si>
  <si>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</si>
  <si>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</si>
  <si>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</si>
  <si>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</si>
  <si>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</si>
  <si>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</si>
  <si>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</si>
  <si>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</si>
  <si>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</si>
  <si>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</si>
  <si>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</si>
  <si>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</si>
  <si>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</si>
  <si>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</si>
  <si>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</si>
  <si>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</si>
  <si>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</si>
  <si>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</si>
  <si>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</si>
  <si>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</si>
  <si>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</si>
  <si>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</si>
  <si>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</si>
  <si>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</si>
  <si>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</si>
  <si>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</si>
  <si>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</si>
  <si>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</si>
  <si>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</si>
  <si>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</si>
  <si>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</si>
  <si>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</si>
  <si>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</si>
  <si>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</si>
  <si>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</si>
  <si>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</si>
  <si>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</si>
  <si>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</si>
  <si>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</si>
  <si>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</si>
  <si>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</si>
  <si>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</si>
  <si>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</si>
  <si>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</si>
  <si>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</si>
  <si>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</si>
  <si>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</si>
  <si>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</si>
  <si>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</si>
  <si>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</si>
  <si>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</si>
  <si>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</si>
  <si>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</si>
  <si>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</si>
  <si>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</si>
  <si>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</si>
  <si>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</si>
  <si>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</si>
  <si>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</si>
  <si>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</si>
  <si>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</si>
  <si>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</si>
  <si>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</si>
  <si>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</si>
  <si>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</si>
  <si>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</si>
  <si>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</si>
  <si>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</si>
  <si>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</si>
  <si>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</si>
  <si>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</si>
  <si>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</si>
  <si>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</si>
  <si>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</si>
  <si>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</si>
  <si>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</si>
  <si>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</si>
  <si>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</si>
  <si>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</si>
  <si>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</si>
  <si>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</si>
  <si>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</si>
  <si>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</si>
  <si>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</si>
  <si>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</si>
  <si>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</si>
  <si>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</si>
  <si>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</si>
  <si>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</si>
  <si>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</si>
  <si>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</si>
  <si>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</si>
  <si>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</si>
  <si>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</si>
  <si>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</si>
  <si>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</si>
  <si>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</si>
  <si>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</si>
  <si>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</si>
  <si>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</si>
  <si>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</si>
  <si>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</si>
  <si>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</si>
  <si>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</si>
  <si>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</si>
  <si>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</si>
  <si>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</si>
  <si>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</si>
  <si>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</si>
  <si>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</si>
  <si>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</si>
  <si>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</si>
  <si>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</si>
  <si>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</si>
  <si>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</si>
  <si>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</si>
  <si>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</si>
  <si>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</si>
  <si>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</si>
  <si>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</si>
  <si>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</si>
  <si>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</si>
  <si>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</si>
  <si>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</si>
  <si>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</si>
  <si>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</si>
  <si>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</si>
  <si>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</si>
  <si>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</si>
  <si>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</si>
  <si>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</si>
  <si>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</si>
  <si>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</si>
  <si>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</si>
  <si>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</si>
  <si>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</si>
  <si>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</si>
  <si>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</si>
  <si>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</si>
  <si>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</si>
  <si>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</si>
  <si>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</si>
  <si>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</si>
  <si>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</si>
  <si>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</si>
  <si>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</si>
  <si>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</si>
  <si>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</si>
  <si>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</si>
  <si>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</si>
  <si>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</si>
  <si>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</si>
  <si>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</si>
  <si>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</si>
  <si>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</si>
  <si>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</si>
  <si>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</si>
  <si>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</si>
  <si>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</si>
  <si>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</si>
  <si>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</si>
  <si>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</si>
  <si>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</si>
  <si>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</si>
  <si>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</si>
  <si>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</si>
  <si>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</si>
  <si>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</si>
  <si>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</si>
  <si>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</si>
  <si>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</si>
  <si>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</si>
  <si>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</si>
  <si>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</si>
  <si>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</si>
  <si>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</si>
  <si>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</si>
  <si>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</si>
  <si>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</si>
  <si>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</si>
  <si>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</si>
  <si>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</si>
  <si>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</si>
  <si>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</si>
  <si>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</si>
  <si>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</si>
  <si>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</si>
  <si>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</si>
  <si>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</si>
  <si>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</si>
  <si>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</si>
  <si>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</si>
  <si>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</si>
  <si>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</si>
  <si>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</si>
  <si>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</si>
  <si>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</si>
  <si>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</si>
  <si>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</si>
  <si>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</si>
  <si>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</si>
  <si>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</si>
  <si>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</si>
  <si>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</si>
  <si>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</si>
  <si>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</si>
  <si>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</si>
  <si>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</si>
  <si>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</si>
  <si>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</si>
  <si>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</si>
  <si>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</si>
  <si>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</si>
  <si>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</si>
  <si>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</si>
  <si>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</si>
  <si>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</si>
  <si>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</si>
  <si>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</si>
  <si>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</si>
  <si>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</si>
  <si>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</si>
  <si>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</si>
  <si>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</si>
  <si>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</si>
  <si>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</si>
  <si>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</si>
  <si>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</si>
  <si>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</si>
  <si>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</si>
  <si>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</si>
  <si>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</si>
  <si>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</si>
  <si>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</si>
  <si>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</si>
  <si>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</si>
  <si>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</si>
  <si>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</si>
  <si>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</si>
  <si>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</si>
  <si>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</si>
  <si>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</si>
  <si>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</si>
  <si>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</si>
  <si>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</si>
  <si>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</si>
  <si>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</si>
  <si>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</si>
  <si>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</si>
  <si>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</si>
  <si>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</si>
  <si>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</si>
  <si>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</si>
  <si>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</si>
  <si>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</si>
  <si>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</si>
  <si>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</si>
  <si>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</si>
  <si>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</si>
  <si>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</si>
  <si>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</si>
  <si>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</si>
  <si>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</si>
  <si>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</si>
  <si>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</si>
  <si>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</si>
  <si>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</si>
  <si>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</si>
  <si>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</si>
  <si>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</si>
  <si>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</si>
  <si>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</si>
  <si>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</si>
  <si>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</si>
  <si>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</si>
  <si>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</si>
  <si>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</si>
  <si>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</si>
  <si>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</si>
  <si>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</si>
  <si>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</si>
  <si>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</si>
  <si>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</si>
  <si>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</si>
  <si>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</si>
  <si>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</si>
  <si>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</si>
  <si>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</si>
  <si>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</si>
  <si>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</si>
  <si>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</si>
  <si>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</si>
  <si>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</si>
  <si>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</si>
  <si>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</si>
  <si>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</si>
  <si>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</si>
  <si>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</si>
  <si>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</si>
  <si>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</si>
  <si>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</si>
  <si>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</si>
  <si>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</si>
  <si>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</si>
  <si>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</si>
  <si>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</si>
  <si>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</si>
  <si>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</si>
  <si>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</si>
  <si>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</si>
  <si>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</si>
  <si>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</si>
  <si>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</si>
  <si>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</si>
  <si>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</si>
  <si>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</si>
  <si>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</si>
  <si>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</si>
  <si>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</si>
  <si>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</si>
  <si>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</si>
  <si>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</si>
  <si>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</si>
  <si>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</si>
  <si>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</si>
  <si>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</si>
  <si>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</si>
  <si>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</si>
  <si>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</si>
  <si>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</si>
  <si>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</si>
  <si>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</si>
  <si>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</si>
  <si>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</si>
  <si>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</si>
  <si>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</si>
  <si>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</si>
  <si>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</si>
  <si>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</si>
  <si>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</si>
  <si>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</si>
  <si>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</si>
  <si>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</si>
  <si>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</si>
  <si>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</si>
  <si>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</si>
  <si>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</si>
  <si>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</si>
  <si>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</si>
  <si>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</si>
  <si>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</si>
  <si>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</si>
  <si>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</si>
  <si>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</si>
  <si>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</si>
  <si>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</si>
  <si>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</si>
  <si>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</si>
  <si>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</si>
  <si>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</si>
  <si>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</si>
  <si>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</si>
  <si>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</si>
  <si>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</si>
  <si>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</si>
  <si>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</si>
  <si>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</si>
  <si>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</si>
  <si>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</si>
  <si>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</si>
  <si>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</si>
  <si>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</si>
  <si>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</si>
  <si>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</si>
  <si>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</si>
  <si>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</si>
  <si>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</si>
  <si>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</si>
  <si>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</si>
  <si>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</si>
  <si>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</si>
  <si>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</si>
  <si>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</si>
  <si>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</si>
  <si>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</si>
  <si>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</si>
  <si>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</si>
  <si>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</si>
  <si>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</si>
  <si>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</si>
  <si>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</si>
  <si>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</si>
  <si>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</si>
  <si>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</si>
  <si>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</si>
  <si>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</si>
  <si>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</si>
  <si>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</si>
  <si>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</si>
  <si>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</si>
  <si>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</si>
  <si>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</si>
  <si>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</si>
  <si>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</si>
  <si>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</si>
  <si>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</si>
  <si>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</si>
  <si>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</si>
  <si>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</si>
  <si>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</si>
  <si>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</si>
  <si>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</si>
  <si>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</si>
  <si>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</si>
  <si>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</si>
  <si>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</si>
  <si>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</si>
  <si>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</si>
  <si>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</si>
  <si>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</si>
  <si>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</si>
  <si>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</si>
  <si>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</si>
  <si>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</si>
  <si>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</si>
  <si>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</si>
  <si>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</si>
  <si>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</si>
  <si>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</si>
  <si>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</si>
  <si>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</si>
  <si>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</si>
  <si>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</si>
  <si>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</si>
  <si>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</si>
  <si>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</si>
  <si>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</si>
  <si>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</si>
  <si>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</si>
  <si>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</si>
  <si>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</si>
  <si>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</si>
  <si>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</si>
  <si>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</si>
  <si>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</si>
  <si>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</si>
  <si>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</si>
  <si>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</si>
  <si>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</si>
  <si>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</si>
  <si>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</si>
  <si>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</si>
  <si>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</si>
  <si>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</si>
  <si>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</si>
  <si>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</si>
  <si>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</si>
  <si>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</si>
  <si>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</si>
  <si>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</si>
  <si>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</si>
  <si>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</si>
  <si>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</si>
  <si>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</si>
  <si>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</si>
  <si>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</si>
  <si>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</si>
  <si>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</si>
  <si>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</si>
  <si>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</si>
  <si>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</si>
  <si>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</si>
  <si>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</si>
  <si>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</si>
  <si>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</si>
  <si>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</si>
  <si>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</si>
  <si>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</si>
  <si>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</si>
  <si>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</si>
  <si>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</si>
  <si>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</si>
  <si>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</si>
  <si>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</si>
  <si>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</si>
  <si>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</si>
  <si>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</si>
  <si>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</si>
  <si>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</si>
  <si>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</si>
  <si>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</si>
  <si>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</si>
  <si>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</si>
  <si>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</si>
  <si>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</si>
  <si>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</si>
  <si>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</si>
  <si>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</si>
  <si>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</si>
  <si>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</si>
  <si>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</si>
  <si>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</si>
  <si>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</si>
  <si>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</si>
  <si>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</si>
  <si>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</si>
  <si>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</si>
  <si>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</si>
  <si>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</si>
  <si>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</si>
  <si>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</si>
  <si>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</si>
  <si>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</si>
  <si>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</si>
  <si>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</si>
  <si>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</si>
  <si>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</si>
  <si>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</si>
  <si>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</si>
  <si>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</si>
  <si>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</si>
  <si>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</si>
  <si>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</si>
  <si>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</si>
  <si>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</si>
  <si>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</si>
  <si>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</si>
  <si>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</si>
  <si>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</si>
  <si>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</si>
  <si>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</si>
  <si>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</si>
  <si>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</si>
  <si>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</si>
  <si>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</si>
  <si>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</si>
  <si>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</si>
  <si>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</si>
  <si>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</si>
  <si>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</si>
  <si>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</si>
  <si>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</si>
  <si>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</si>
  <si>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</si>
  <si>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</si>
  <si>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</si>
  <si>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</si>
  <si>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</si>
  <si>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</si>
  <si>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</si>
  <si>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</si>
  <si>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</si>
  <si>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</si>
  <si>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</si>
  <si>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</si>
  <si>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</si>
  <si>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</si>
  <si>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</si>
  <si>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</si>
  <si>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</si>
  <si>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</si>
  <si>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</si>
  <si>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</si>
  <si>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</si>
  <si>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</si>
  <si>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</si>
  <si>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</si>
  <si>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</si>
  <si>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</si>
  <si>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</si>
  <si>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</si>
  <si>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</si>
  <si>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</si>
  <si>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</si>
  <si>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</si>
  <si>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</si>
  <si>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</si>
  <si>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</si>
  <si>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</si>
  <si>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</si>
  <si>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</si>
  <si>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</si>
  <si>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</si>
  <si>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</si>
  <si>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</si>
  <si>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</si>
  <si>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</si>
  <si>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</si>
  <si>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</si>
  <si>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</si>
  <si>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</si>
  <si>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</si>
  <si>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</si>
  <si>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</si>
  <si>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</si>
  <si>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</si>
  <si>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</si>
  <si>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</si>
  <si>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</si>
  <si>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</si>
  <si>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</si>
  <si>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</si>
  <si>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</si>
  <si>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</si>
  <si>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</si>
  <si>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</si>
  <si>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</si>
  <si>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</si>
  <si>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</si>
  <si>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</si>
  <si>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</si>
  <si>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</si>
  <si>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</si>
  <si>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</si>
  <si>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</si>
  <si>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</si>
  <si>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</si>
  <si>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</si>
  <si>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</si>
  <si>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</si>
  <si>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</si>
  <si>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</si>
  <si>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</si>
  <si>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</si>
  <si>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</si>
  <si>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</si>
  <si>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</si>
  <si>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</si>
  <si>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</si>
  <si>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</si>
  <si>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</si>
  <si>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</si>
  <si>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</si>
  <si>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</si>
  <si>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</si>
  <si>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</si>
  <si>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</si>
  <si>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</si>
  <si>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</si>
  <si>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</si>
  <si>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</si>
  <si>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</si>
  <si>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</si>
  <si>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</si>
  <si>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</si>
  <si>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</si>
  <si>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</si>
  <si>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</si>
  <si>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</si>
  <si>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</si>
  <si>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</si>
  <si>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</si>
  <si>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</si>
  <si>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</si>
  <si>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</si>
  <si>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</si>
  <si>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</si>
  <si>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</si>
  <si>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</si>
  <si>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</si>
  <si>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</si>
  <si>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</si>
  <si>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</si>
  <si>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</si>
  <si>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</si>
  <si>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</si>
  <si>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</si>
  <si>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</si>
  <si>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</si>
  <si>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</si>
  <si>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</si>
  <si>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</si>
  <si>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</si>
  <si>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</si>
  <si>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</si>
  <si>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</si>
  <si>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</si>
  <si>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</si>
  <si>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</si>
  <si>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</si>
  <si>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</si>
  <si>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</si>
  <si>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</si>
  <si>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</si>
  <si>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</si>
  <si>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</si>
  <si>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</si>
  <si>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</si>
  <si>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</si>
  <si>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</si>
  <si>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</si>
  <si>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</si>
  <si>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</si>
  <si>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</si>
  <si>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</si>
  <si>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</si>
  <si>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</si>
  <si>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</si>
  <si>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</si>
  <si>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</si>
  <si>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</si>
  <si>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</si>
  <si>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</si>
  <si>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</si>
  <si>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</si>
  <si>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</si>
  <si>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</si>
  <si>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</si>
  <si>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</si>
  <si>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</si>
  <si>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</si>
  <si>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</si>
  <si>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</si>
  <si>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</si>
  <si>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</si>
  <si>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</si>
  <si>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</si>
  <si>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</si>
  <si>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</si>
  <si>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</si>
  <si>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</si>
  <si>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</si>
  <si>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</si>
  <si>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</si>
  <si>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</si>
  <si>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</si>
  <si>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</si>
  <si>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</si>
  <si>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</si>
  <si>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</si>
  <si>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</si>
  <si>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</si>
  <si>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</si>
  <si>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</si>
  <si>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</si>
  <si>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</si>
  <si>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</si>
  <si>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</si>
  <si>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</si>
  <si>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</si>
  <si>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</si>
  <si>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</si>
  <si>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</si>
  <si>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</si>
  <si>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</si>
  <si>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</si>
  <si>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</si>
  <si>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</si>
  <si>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</si>
  <si>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</si>
  <si>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</si>
  <si>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</si>
  <si>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</si>
  <si>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</si>
  <si>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</si>
  <si>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</si>
  <si>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</si>
  <si>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</si>
  <si>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</si>
  <si>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</si>
  <si>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</si>
  <si>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</si>
  <si>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</si>
  <si>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</si>
  <si>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</si>
  <si>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</si>
  <si>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</si>
  <si>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</si>
  <si>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</si>
  <si>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</si>
  <si>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</si>
  <si>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</si>
  <si>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</si>
  <si>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</si>
  <si>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</si>
  <si>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</si>
  <si>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</si>
  <si>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</si>
  <si>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</si>
  <si>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</si>
  <si>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</si>
  <si>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</si>
  <si>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</si>
  <si>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</si>
  <si>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</si>
  <si>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</si>
  <si>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</si>
  <si>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</si>
  <si>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</si>
  <si>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</si>
  <si>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</si>
  <si>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</si>
  <si>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</si>
  <si>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</si>
  <si>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</si>
  <si>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</si>
  <si>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</si>
  <si>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</si>
  <si>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</si>
  <si>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</si>
  <si>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</si>
  <si>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</si>
  <si>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</si>
  <si>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</si>
  <si>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</si>
  <si>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</si>
  <si>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</si>
  <si>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</si>
  <si>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</si>
  <si>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</si>
  <si>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</si>
  <si>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</si>
  <si>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</si>
  <si>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</si>
  <si>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</si>
  <si>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</si>
  <si>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</si>
  <si>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</si>
  <si>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</si>
  <si>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</si>
  <si>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</si>
  <si>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</si>
  <si>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</si>
  <si>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</si>
  <si>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</si>
  <si>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</si>
  <si>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</si>
  <si>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</si>
  <si>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</si>
  <si>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</si>
  <si>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</si>
  <si>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</si>
  <si>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</si>
  <si>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</si>
  <si>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</si>
  <si>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</si>
  <si>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</si>
  <si>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</si>
  <si>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</si>
  <si>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</si>
  <si>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</si>
  <si>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</si>
  <si>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</si>
  <si>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</si>
  <si>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</si>
  <si>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</si>
  <si>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</si>
  <si>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</si>
  <si>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</si>
  <si>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</si>
  <si>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</si>
  <si>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</si>
  <si>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</si>
  <si>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</si>
  <si>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</si>
  <si>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</si>
  <si>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</si>
  <si>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</si>
  <si>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</si>
  <si>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</si>
  <si>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</si>
  <si>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</si>
  <si>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</si>
  <si>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</si>
  <si>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</si>
  <si>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</si>
  <si>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</si>
  <si>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</si>
  <si>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</si>
  <si>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</si>
  <si>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</si>
  <si>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</si>
  <si>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</si>
  <si>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</si>
  <si>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</si>
  <si>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</si>
  <si>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</si>
  <si>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</si>
  <si>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</si>
  <si>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</si>
  <si>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</si>
  <si>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</si>
  <si>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</si>
  <si>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</si>
  <si>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</si>
  <si>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</si>
  <si>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</si>
  <si>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</si>
  <si>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</si>
  <si>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</si>
  <si>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</si>
  <si>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</si>
  <si>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</si>
  <si>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</si>
  <si>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</si>
  <si>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</si>
  <si>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</si>
  <si>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</si>
  <si>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</si>
  <si>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</si>
  <si>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</si>
  <si>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</si>
  <si>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</si>
  <si>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</si>
  <si>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</si>
  <si>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</si>
  <si>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</si>
  <si>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</si>
  <si>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</si>
  <si>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</si>
  <si>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</si>
  <si>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</si>
  <si>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</si>
  <si>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</si>
  <si>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</si>
  <si>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</si>
  <si>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</si>
  <si>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</si>
  <si>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</si>
  <si>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</si>
  <si>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</si>
  <si>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</si>
  <si>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</si>
  <si>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</si>
  <si>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</si>
  <si>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</si>
  <si>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</si>
  <si>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</si>
  <si>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</si>
  <si>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</si>
  <si>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</si>
  <si>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</si>
  <si>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</si>
  <si>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</si>
  <si>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</si>
  <si>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</si>
  <si>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</si>
  <si>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</si>
  <si>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</si>
  <si>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</si>
  <si>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</si>
  <si>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</si>
  <si>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</si>
  <si>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</si>
  <si>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</si>
  <si>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</si>
  <si>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</si>
  <si>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</si>
  <si>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</si>
  <si>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</si>
  <si>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</si>
  <si>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</si>
  <si>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</si>
  <si>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</si>
  <si>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</si>
  <si>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</si>
  <si>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</si>
  <si>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</si>
  <si>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</si>
  <si>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</si>
  <si>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</si>
  <si>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</si>
  <si>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</si>
  <si>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</si>
  <si>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</si>
  <si>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</si>
  <si>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</si>
  <si>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</si>
  <si>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</si>
  <si>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</si>
  <si>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</si>
  <si>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</si>
  <si>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</si>
  <si>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</si>
  <si>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</si>
  <si>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</si>
  <si>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</si>
  <si>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</si>
  <si>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</si>
  <si>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</si>
  <si>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</si>
  <si>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</si>
  <si>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</si>
  <si>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</si>
  <si>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</si>
  <si>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</si>
  <si>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</si>
  <si>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</si>
  <si>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</si>
  <si>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</si>
  <si>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</si>
  <si>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</si>
  <si>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</si>
  <si>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</si>
  <si>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</si>
  <si>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</si>
  <si>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</si>
  <si>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</si>
  <si>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</si>
  <si>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</si>
  <si>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</si>
  <si>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</si>
  <si>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</si>
  <si>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</si>
  <si>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</si>
  <si>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</si>
  <si>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</si>
  <si>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</si>
  <si>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</si>
  <si>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</si>
  <si>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</si>
  <si>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</si>
  <si>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</si>
  <si>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</si>
  <si>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</si>
  <si>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</si>
  <si>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</si>
  <si>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</si>
  <si>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</si>
  <si>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</si>
  <si>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</si>
  <si>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</si>
  <si>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</si>
  <si>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</si>
  <si>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</si>
  <si>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</si>
  <si>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</si>
  <si>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</si>
  <si>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</si>
  <si>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</si>
  <si>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</si>
  <si>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</si>
  <si>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</si>
  <si>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</si>
  <si>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</si>
  <si>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</si>
  <si>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</si>
  <si>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</si>
  <si>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</si>
  <si>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</si>
  <si>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</si>
  <si>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</si>
  <si>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</si>
  <si>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</si>
  <si>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</si>
  <si>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</si>
  <si>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</si>
  <si>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</si>
  <si>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</si>
  <si>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</si>
  <si>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</si>
  <si>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</si>
  <si>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</si>
  <si>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</si>
  <si>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</si>
  <si>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</si>
  <si>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</si>
  <si>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</si>
  <si>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</si>
  <si>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</si>
  <si>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</si>
  <si>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</si>
  <si>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</si>
  <si>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</si>
  <si>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</si>
  <si>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</si>
  <si>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</si>
  <si>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</si>
  <si>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</si>
  <si>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</si>
  <si>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</si>
  <si>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</si>
  <si>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</si>
  <si>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</si>
  <si>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</si>
  <si>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</si>
  <si>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</si>
  <si>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</si>
  <si>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</si>
  <si>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</si>
  <si>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</si>
  <si>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</si>
  <si>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</si>
  <si>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</si>
  <si>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</si>
  <si>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</si>
  <si>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</si>
  <si>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</si>
  <si>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</si>
  <si>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</si>
  <si>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</si>
  <si>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</si>
  <si>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</si>
  <si>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</si>
  <si>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</si>
  <si>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</si>
  <si>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</si>
  <si>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</si>
  <si>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</si>
  <si>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</si>
  <si>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</si>
  <si>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</si>
  <si>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</si>
  <si>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</si>
  <si>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</si>
  <si>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</si>
  <si>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</si>
  <si>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</si>
  <si>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</si>
  <si>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</si>
  <si>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</si>
  <si>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</si>
  <si>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</si>
  <si>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</si>
  <si>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</si>
  <si>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</si>
  <si>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</si>
  <si>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</si>
  <si>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</si>
  <si>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</si>
  <si>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</si>
  <si>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</si>
  <si>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</si>
  <si>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</si>
  <si>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</si>
  <si>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</si>
  <si>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</si>
  <si>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</si>
  <si>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</si>
  <si>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</si>
  <si>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</si>
  <si>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</si>
  <si>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</si>
  <si>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</si>
  <si>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</si>
  <si>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</si>
  <si>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</si>
  <si>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</si>
  <si>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</si>
  <si>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</si>
  <si>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</si>
  <si>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</si>
  <si>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</si>
  <si>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</si>
  <si>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</si>
  <si>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</si>
  <si>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</si>
  <si>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</si>
  <si>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</si>
  <si>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</si>
  <si>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</si>
  <si>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</si>
  <si>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</si>
  <si>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</si>
  <si>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</si>
  <si>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</si>
  <si>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</si>
  <si>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</si>
  <si>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</si>
  <si>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</si>
  <si>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</si>
  <si>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</si>
  <si>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</si>
  <si>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</si>
  <si>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</si>
  <si>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</si>
  <si>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</si>
  <si>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</si>
  <si>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</si>
  <si>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</si>
  <si>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</si>
  <si>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</si>
  <si>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</si>
  <si>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</si>
  <si>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</si>
  <si>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</si>
  <si>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</si>
  <si>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</si>
  <si>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</si>
  <si>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</si>
  <si>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</si>
  <si>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</si>
  <si>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</si>
  <si>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</si>
  <si>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</si>
  <si>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</si>
  <si>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</si>
  <si>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</si>
  <si>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</si>
  <si>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</si>
  <si>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</si>
  <si>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</si>
  <si>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</si>
  <si>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</si>
  <si>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</si>
  <si>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</si>
  <si>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</si>
  <si>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</si>
  <si>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</si>
  <si>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</si>
  <si>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</si>
  <si>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</si>
  <si>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</si>
  <si>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</si>
  <si>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</si>
  <si>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</si>
  <si>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</si>
  <si>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</si>
  <si>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</si>
  <si>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</si>
  <si>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</si>
  <si>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</si>
  <si>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</si>
  <si>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</si>
  <si>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</si>
  <si>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360-401-01</t>
  </si>
  <si>
    <t>360-401-02</t>
  </si>
  <si>
    <t>360-401-03</t>
  </si>
  <si>
    <t>360-401-04</t>
  </si>
  <si>
    <t>360-401-05</t>
  </si>
  <si>
    <t>360-401-06</t>
  </si>
  <si>
    <t>360-401-07</t>
  </si>
  <si>
    <t>360-401-08</t>
  </si>
  <si>
    <t>360-401-09</t>
  </si>
  <si>
    <t>360-401-10</t>
  </si>
  <si>
    <t>360-401-11</t>
  </si>
  <si>
    <t>360-401-12</t>
  </si>
  <si>
    <t>360-401-13</t>
  </si>
  <si>
    <t>360-401-100</t>
  </si>
  <si>
    <t>360-402-01</t>
  </si>
  <si>
    <t>360-402-02</t>
  </si>
  <si>
    <t>360-402-03</t>
  </si>
  <si>
    <t>360-402-04</t>
  </si>
  <si>
    <t>360-402-05</t>
  </si>
  <si>
    <t>360-402-06</t>
  </si>
  <si>
    <t>360-402-07</t>
  </si>
  <si>
    <t>360-402-08</t>
  </si>
  <si>
    <t>360-402-09</t>
  </si>
  <si>
    <t>360-402-10</t>
  </si>
  <si>
    <t>360-402-11</t>
  </si>
  <si>
    <t>360-402-12</t>
  </si>
  <si>
    <t>360-402-13</t>
  </si>
  <si>
    <t>360-402-100</t>
  </si>
  <si>
    <t>360-403-01</t>
  </si>
  <si>
    <t>360-403-02</t>
  </si>
  <si>
    <t>360-403-03</t>
  </si>
  <si>
    <t>360-403-04</t>
  </si>
  <si>
    <t>360-403-05</t>
  </si>
  <si>
    <t>360-403-06</t>
  </si>
  <si>
    <t>360-403-07</t>
  </si>
  <si>
    <t>360-403-08</t>
  </si>
  <si>
    <t>360-403-09</t>
  </si>
  <si>
    <t>360-403-10</t>
  </si>
  <si>
    <t>360-403-11</t>
  </si>
  <si>
    <t>360-403-12</t>
  </si>
  <si>
    <t>360-403-13</t>
  </si>
  <si>
    <t>360-403-100</t>
  </si>
  <si>
    <t>360-404-01</t>
  </si>
  <si>
    <t>360-404-02</t>
  </si>
  <si>
    <t>360-404-03</t>
  </si>
  <si>
    <t>360-404-04</t>
  </si>
  <si>
    <t>360-404-05</t>
  </si>
  <si>
    <t>360-404-06</t>
  </si>
  <si>
    <t>360-404-07</t>
  </si>
  <si>
    <t>360-404-08</t>
  </si>
  <si>
    <t>360-404-09</t>
  </si>
  <si>
    <t>360-404-10</t>
  </si>
  <si>
    <t>360-404-11</t>
  </si>
  <si>
    <t>360-404-12</t>
  </si>
  <si>
    <t>360-404-13</t>
  </si>
  <si>
    <t>360-404-100</t>
  </si>
  <si>
    <t>360-405-01</t>
  </si>
  <si>
    <t>360-405-02</t>
  </si>
  <si>
    <t>360-405-03</t>
  </si>
  <si>
    <t>360-405-04</t>
  </si>
  <si>
    <t>360-405-05</t>
  </si>
  <si>
    <t>360-405-06</t>
  </si>
  <si>
    <t>360-405-07</t>
  </si>
  <si>
    <t>360-405-08</t>
  </si>
  <si>
    <t>360-405-09</t>
  </si>
  <si>
    <t>360-405-10</t>
  </si>
  <si>
    <t>360-405-11</t>
  </si>
  <si>
    <t>360-405-12</t>
  </si>
  <si>
    <t>360-405-13</t>
  </si>
  <si>
    <t>360-405-100</t>
  </si>
  <si>
    <t>360-406-01</t>
  </si>
  <si>
    <t>360-406-02</t>
  </si>
  <si>
    <t>360-406-03</t>
  </si>
  <si>
    <t>360-406-04</t>
  </si>
  <si>
    <t>360-406-05</t>
  </si>
  <si>
    <t>360-406-06</t>
  </si>
  <si>
    <t>360-406-07</t>
  </si>
  <si>
    <t>360-406-08</t>
  </si>
  <si>
    <t>360-406-09</t>
  </si>
  <si>
    <t>360-406-10</t>
  </si>
  <si>
    <t>360-406-11</t>
  </si>
  <si>
    <t>360-406-12</t>
  </si>
  <si>
    <t>360-406-13</t>
  </si>
  <si>
    <t>360-406-100</t>
  </si>
  <si>
    <t>360-406-DT-01</t>
  </si>
  <si>
    <t>360-406-DT-02</t>
  </si>
  <si>
    <t>360-406-DT-03</t>
  </si>
  <si>
    <t>360-406-DT-04</t>
  </si>
  <si>
    <t>360-406-DT-05</t>
  </si>
  <si>
    <t>360-406-DT-06</t>
  </si>
  <si>
    <t>360-406-DT-07</t>
  </si>
  <si>
    <t>360-406-DT-08</t>
  </si>
  <si>
    <t>360-406-DT-09</t>
  </si>
  <si>
    <t>360-406-DT-10</t>
  </si>
  <si>
    <t>360-406-DT-11</t>
  </si>
  <si>
    <t>360-406-DT-12</t>
  </si>
  <si>
    <t>360-406-DT-13</t>
  </si>
  <si>
    <t>360-406-DT-100</t>
  </si>
  <si>
    <t>360-409-01</t>
  </si>
  <si>
    <t>360-409-02</t>
  </si>
  <si>
    <t>360-409-03</t>
  </si>
  <si>
    <t>360-409-04</t>
  </si>
  <si>
    <t>360-409-05</t>
  </si>
  <si>
    <t>360-409-06</t>
  </si>
  <si>
    <t>360-409-07</t>
  </si>
  <si>
    <t>360-409-08</t>
  </si>
  <si>
    <t>360-409-09</t>
  </si>
  <si>
    <t>360-409-10</t>
  </si>
  <si>
    <t>360-409-11</t>
  </si>
  <si>
    <t>360-409-12</t>
  </si>
  <si>
    <t>360-409-13</t>
  </si>
  <si>
    <t>360-409-100</t>
  </si>
  <si>
    <t>360-409-DT-01</t>
  </si>
  <si>
    <t>360-409-DT-02</t>
  </si>
  <si>
    <t>360-409-DT-03</t>
  </si>
  <si>
    <t>360-409-DT-04</t>
  </si>
  <si>
    <t>360-409-DT-05</t>
  </si>
  <si>
    <t>360-409-DT-06</t>
  </si>
  <si>
    <t>360-409-DT-07</t>
  </si>
  <si>
    <t>360-409-DT-08</t>
  </si>
  <si>
    <t>360-409-DT-09</t>
  </si>
  <si>
    <t>360-409-DT-10</t>
  </si>
  <si>
    <t>360-409-DT-11</t>
  </si>
  <si>
    <t>360-409-DT-12</t>
  </si>
  <si>
    <t>360-409-DT-13</t>
  </si>
  <si>
    <t>360-409-DT-100</t>
  </si>
  <si>
    <t>360-410-01</t>
  </si>
  <si>
    <t>360-410-02</t>
  </si>
  <si>
    <t>360-410-03</t>
  </si>
  <si>
    <t>360-410-04</t>
  </si>
  <si>
    <t>360-410-05</t>
  </si>
  <si>
    <t>360-410-06</t>
  </si>
  <si>
    <t>360-410-07</t>
  </si>
  <si>
    <t>360-410-08</t>
  </si>
  <si>
    <t>360-410-09</t>
  </si>
  <si>
    <t>360-410-10</t>
  </si>
  <si>
    <t>360-410-11</t>
  </si>
  <si>
    <t>360-410-12</t>
  </si>
  <si>
    <t>360-410-13</t>
  </si>
  <si>
    <t>360-410-100</t>
  </si>
  <si>
    <t>360-410-DT-01</t>
  </si>
  <si>
    <t>360-410-DT-02</t>
  </si>
  <si>
    <t>360-410-DT-03</t>
  </si>
  <si>
    <t>360-410-DT-04</t>
  </si>
  <si>
    <t>360-410-DT-05</t>
  </si>
  <si>
    <t>360-410-DT-06</t>
  </si>
  <si>
    <t>360-410-DT-07</t>
  </si>
  <si>
    <t>360-410-DT-08</t>
  </si>
  <si>
    <t>360-410-DT-09</t>
  </si>
  <si>
    <t>360-410-DT-10</t>
  </si>
  <si>
    <t>360-410-DT-11</t>
  </si>
  <si>
    <t>360-410-DT-12</t>
  </si>
  <si>
    <t>360-410-DT-13</t>
  </si>
  <si>
    <t>360-410-DT-100</t>
  </si>
  <si>
    <t>360-411-01</t>
  </si>
  <si>
    <t>360-411-02</t>
  </si>
  <si>
    <t>360-411-03</t>
  </si>
  <si>
    <t>360-411-04</t>
  </si>
  <si>
    <t>360-411-05</t>
  </si>
  <si>
    <t>360-411-06</t>
  </si>
  <si>
    <t>360-411-07</t>
  </si>
  <si>
    <t>360-411-08</t>
  </si>
  <si>
    <t>360-411-09</t>
  </si>
  <si>
    <t>360-411-10</t>
  </si>
  <si>
    <t>360-411-11</t>
  </si>
  <si>
    <t>360-411-12</t>
  </si>
  <si>
    <t>360-411-13</t>
  </si>
  <si>
    <t>360-411-100</t>
  </si>
  <si>
    <t>360-411-DT-01</t>
  </si>
  <si>
    <t>360-411-DT-02</t>
  </si>
  <si>
    <t>360-411-DT-03</t>
  </si>
  <si>
    <t>360-411-DT-04</t>
  </si>
  <si>
    <t>360-411-DT-05</t>
  </si>
  <si>
    <t>360-411-DT-06</t>
  </si>
  <si>
    <t>360-411-DT-07</t>
  </si>
  <si>
    <t>360-411-DT-08</t>
  </si>
  <si>
    <t>360-411-DT-09</t>
  </si>
  <si>
    <t>360-411-DT-10</t>
  </si>
  <si>
    <t>360-411-DT-11</t>
  </si>
  <si>
    <t>360-411-DT-12</t>
  </si>
  <si>
    <t>360-411-DT-13</t>
  </si>
  <si>
    <t>360-411-DT-100</t>
  </si>
  <si>
    <t>360-412-01</t>
  </si>
  <si>
    <t>360-412-02</t>
  </si>
  <si>
    <t>360-412-03</t>
  </si>
  <si>
    <t>360-412-04</t>
  </si>
  <si>
    <t>360-412-05</t>
  </si>
  <si>
    <t>360-412-06</t>
  </si>
  <si>
    <t>360-412-07</t>
  </si>
  <si>
    <t>360-412-08</t>
  </si>
  <si>
    <t>360-412-09</t>
  </si>
  <si>
    <t>360-412-10</t>
  </si>
  <si>
    <t>360-412-11</t>
  </si>
  <si>
    <t>360-412-12</t>
  </si>
  <si>
    <t>360-412-13</t>
  </si>
  <si>
    <t>360-412-100</t>
  </si>
  <si>
    <t>360-412-DT-01</t>
  </si>
  <si>
    <t>360-412-DT-02</t>
  </si>
  <si>
    <t>360-412-DT-03</t>
  </si>
  <si>
    <t>360-412-DT-04</t>
  </si>
  <si>
    <t>360-412-DT-05</t>
  </si>
  <si>
    <t>360-412-DT-06</t>
  </si>
  <si>
    <t>360-412-DT-07</t>
  </si>
  <si>
    <t>360-412-DT-08</t>
  </si>
  <si>
    <t>360-412-DT-09</t>
  </si>
  <si>
    <t>360-412-DT-10</t>
  </si>
  <si>
    <t>360-412-DT-11</t>
  </si>
  <si>
    <t>360-412-DT-12</t>
  </si>
  <si>
    <t>360-412-DT-13</t>
  </si>
  <si>
    <t>360-412-DT-100</t>
  </si>
  <si>
    <t>360-413-01</t>
  </si>
  <si>
    <t>360-413-02</t>
  </si>
  <si>
    <t>360-413-03</t>
  </si>
  <si>
    <t>360-413-04</t>
  </si>
  <si>
    <t>360-413-05</t>
  </si>
  <si>
    <t>360-413-06</t>
  </si>
  <si>
    <t>360-413-07</t>
  </si>
  <si>
    <t>360-413-08</t>
  </si>
  <si>
    <t>360-413-09</t>
  </si>
  <si>
    <t>360-413-10</t>
  </si>
  <si>
    <t>360-413-11</t>
  </si>
  <si>
    <t>360-413-12</t>
  </si>
  <si>
    <t>360-413-13</t>
  </si>
  <si>
    <t>360-413-100</t>
  </si>
  <si>
    <t>360-413-DT-01</t>
  </si>
  <si>
    <t>360-413-DT-02</t>
  </si>
  <si>
    <t>360-413-DT-03</t>
  </si>
  <si>
    <t>360-413-DT-04</t>
  </si>
  <si>
    <t>360-413-DT-05</t>
  </si>
  <si>
    <t>360-413-DT-06</t>
  </si>
  <si>
    <t>360-413-DT-07</t>
  </si>
  <si>
    <t>360-413-DT-08</t>
  </si>
  <si>
    <t>360-413-DT-09</t>
  </si>
  <si>
    <t>360-413-DT-10</t>
  </si>
  <si>
    <t>360-413-DT-11</t>
  </si>
  <si>
    <t>360-413-DT-12</t>
  </si>
  <si>
    <t>360-413-DT-13</t>
  </si>
  <si>
    <t>360-413-DT-100</t>
  </si>
  <si>
    <t>360-414-01</t>
  </si>
  <si>
    <t>360-414-02</t>
  </si>
  <si>
    <t>360-414-03</t>
  </si>
  <si>
    <t>360-414-04</t>
  </si>
  <si>
    <t>360-414-05</t>
  </si>
  <si>
    <t>360-414-06</t>
  </si>
  <si>
    <t>360-414-07</t>
  </si>
  <si>
    <t>360-414-08</t>
  </si>
  <si>
    <t>360-414-09</t>
  </si>
  <si>
    <t>360-414-10</t>
  </si>
  <si>
    <t>360-414-11</t>
  </si>
  <si>
    <t>360-414-12</t>
  </si>
  <si>
    <t>360-414-13</t>
  </si>
  <si>
    <t>360-414-100</t>
  </si>
  <si>
    <t>360-414-DT-01</t>
  </si>
  <si>
    <t>360-414-DT-02</t>
  </si>
  <si>
    <t>360-414-DT-03</t>
  </si>
  <si>
    <t>360-414-DT-04</t>
  </si>
  <si>
    <t>360-414-DT-05</t>
  </si>
  <si>
    <t>360-414-DT-06</t>
  </si>
  <si>
    <t>360-414-DT-07</t>
  </si>
  <si>
    <t>360-414-DT-08</t>
  </si>
  <si>
    <t>360-414-DT-09</t>
  </si>
  <si>
    <t>360-414-DT-10</t>
  </si>
  <si>
    <t>360-414-DT-11</t>
  </si>
  <si>
    <t>360-414-DT-12</t>
  </si>
  <si>
    <t>360-414-DT-13</t>
  </si>
  <si>
    <t>360-414-DT-100</t>
  </si>
  <si>
    <t>360-415-01</t>
  </si>
  <si>
    <t>360-415-02</t>
  </si>
  <si>
    <t>360-415-03</t>
  </si>
  <si>
    <t>360-415-04</t>
  </si>
  <si>
    <t>360-415-05</t>
  </si>
  <si>
    <t>360-415-06</t>
  </si>
  <si>
    <t>360-415-07</t>
  </si>
  <si>
    <t>360-415-08</t>
  </si>
  <si>
    <t>360-415-09</t>
  </si>
  <si>
    <t>360-415-10</t>
  </si>
  <si>
    <t>360-415-11</t>
  </si>
  <si>
    <t>360-415-12</t>
  </si>
  <si>
    <t>360-415-13</t>
  </si>
  <si>
    <t>360-415-100</t>
  </si>
  <si>
    <t>360-415-DT-01</t>
  </si>
  <si>
    <t>360-415-DT-02</t>
  </si>
  <si>
    <t>360-415-DT-03</t>
  </si>
  <si>
    <t>360-415-DT-04</t>
  </si>
  <si>
    <t>360-415-DT-05</t>
  </si>
  <si>
    <t>360-415-DT-06</t>
  </si>
  <si>
    <t>360-415-DT-07</t>
  </si>
  <si>
    <t>360-415-DT-08</t>
  </si>
  <si>
    <t>360-415-DT-09</t>
  </si>
  <si>
    <t>360-415-DT-10</t>
  </si>
  <si>
    <t>360-415-DT-11</t>
  </si>
  <si>
    <t>360-415-DT-12</t>
  </si>
  <si>
    <t>360-415-DT-13</t>
  </si>
  <si>
    <t>360-415-DT-100</t>
  </si>
  <si>
    <t>360-416-01</t>
  </si>
  <si>
    <t>360-416-02</t>
  </si>
  <si>
    <t>360-416-03</t>
  </si>
  <si>
    <t>360-416-04</t>
  </si>
  <si>
    <t>360-416-05</t>
  </si>
  <si>
    <t>360-416-06</t>
  </si>
  <si>
    <t>360-416-07</t>
  </si>
  <si>
    <t>360-416-08</t>
  </si>
  <si>
    <t>360-416-09</t>
  </si>
  <si>
    <t>360-416-10</t>
  </si>
  <si>
    <t>360-416-11</t>
  </si>
  <si>
    <t>360-416-12</t>
  </si>
  <si>
    <t>360-416-13</t>
  </si>
  <si>
    <t>360-416-100</t>
  </si>
  <si>
    <t>360-416-DT-01</t>
  </si>
  <si>
    <t>360-416-DT-02</t>
  </si>
  <si>
    <t>360-416-DT-03</t>
  </si>
  <si>
    <t>360-416-DT-04</t>
  </si>
  <si>
    <t>360-416-DT-05</t>
  </si>
  <si>
    <t>360-416-DT-06</t>
  </si>
  <si>
    <t>360-416-DT-07</t>
  </si>
  <si>
    <t>360-416-DT-08</t>
  </si>
  <si>
    <t>360-416-DT-09</t>
  </si>
  <si>
    <t>360-416-DT-10</t>
  </si>
  <si>
    <t>360-416-DT-11</t>
  </si>
  <si>
    <t>360-416-DT-12</t>
  </si>
  <si>
    <t>360-416-DT-13</t>
  </si>
  <si>
    <t>360-416-DT-100</t>
  </si>
  <si>
    <t>360-417-01</t>
  </si>
  <si>
    <t>360-417-02</t>
  </si>
  <si>
    <t>360-417-03</t>
  </si>
  <si>
    <t>360-417-04</t>
  </si>
  <si>
    <t>360-417-05</t>
  </si>
  <si>
    <t>360-417-06</t>
  </si>
  <si>
    <t>360-417-07</t>
  </si>
  <si>
    <t>360-417-08</t>
  </si>
  <si>
    <t>360-417-09</t>
  </si>
  <si>
    <t>360-417-10</t>
  </si>
  <si>
    <t>360-417-11</t>
  </si>
  <si>
    <t>360-417-12</t>
  </si>
  <si>
    <t>360-417-13</t>
  </si>
  <si>
    <t>360-417-100</t>
  </si>
  <si>
    <t>360-417-DT-01</t>
  </si>
  <si>
    <t>360-417-DT-02</t>
  </si>
  <si>
    <t>360-417-DT-03</t>
  </si>
  <si>
    <t>360-417-DT-04</t>
  </si>
  <si>
    <t>360-417-DT-05</t>
  </si>
  <si>
    <t>360-417-DT-06</t>
  </si>
  <si>
    <t>360-417-DT-07</t>
  </si>
  <si>
    <t>360-417-DT-08</t>
  </si>
  <si>
    <t>360-417-DT-09</t>
  </si>
  <si>
    <t>360-417-DT-10</t>
  </si>
  <si>
    <t>360-417-DT-11</t>
  </si>
  <si>
    <t>360-417-DT-12</t>
  </si>
  <si>
    <t>360-417-DT-13</t>
  </si>
  <si>
    <t>360-417-DT-100</t>
  </si>
  <si>
    <t>360-418-01</t>
  </si>
  <si>
    <t>360-418-02</t>
  </si>
  <si>
    <t>360-418-03</t>
  </si>
  <si>
    <t>360-418-04</t>
  </si>
  <si>
    <t>360-418-05</t>
  </si>
  <si>
    <t>360-418-06</t>
  </si>
  <si>
    <t>360-418-07</t>
  </si>
  <si>
    <t>360-418-08</t>
  </si>
  <si>
    <t>360-418-09</t>
  </si>
  <si>
    <t>360-418-10</t>
  </si>
  <si>
    <t>360-418-11</t>
  </si>
  <si>
    <t>360-418-12</t>
  </si>
  <si>
    <t>360-418-13</t>
  </si>
  <si>
    <t>360-418-100</t>
  </si>
  <si>
    <t>360-418-DT-01</t>
  </si>
  <si>
    <t>360-418-DT-02</t>
  </si>
  <si>
    <t>360-418-DT-03</t>
  </si>
  <si>
    <t>360-418-DT-04</t>
  </si>
  <si>
    <t>360-418-DT-05</t>
  </si>
  <si>
    <t>360-418-DT-06</t>
  </si>
  <si>
    <t>360-418-DT-07</t>
  </si>
  <si>
    <t>360-418-DT-08</t>
  </si>
  <si>
    <t>360-418-DT-09</t>
  </si>
  <si>
    <t>360-418-DT-10</t>
  </si>
  <si>
    <t>360-418-DT-11</t>
  </si>
  <si>
    <t>360-418-DT-12</t>
  </si>
  <si>
    <t>360-418-DT-13</t>
  </si>
  <si>
    <t>360-418-DT-100</t>
  </si>
  <si>
    <t>360-419-01</t>
  </si>
  <si>
    <t>360-419-02</t>
  </si>
  <si>
    <t>360-419-03</t>
  </si>
  <si>
    <t>360-419-04</t>
  </si>
  <si>
    <t>360-419-05</t>
  </si>
  <si>
    <t>360-419-06</t>
  </si>
  <si>
    <t>360-419-07</t>
  </si>
  <si>
    <t>360-419-08</t>
  </si>
  <si>
    <t>360-419-09</t>
  </si>
  <si>
    <t>360-419-10</t>
  </si>
  <si>
    <t>360-419-11</t>
  </si>
  <si>
    <t>360-419-12</t>
  </si>
  <si>
    <t>360-419-13</t>
  </si>
  <si>
    <t>360-419-100</t>
  </si>
  <si>
    <t>360-419-DT-01</t>
  </si>
  <si>
    <t>360-419-DT-02</t>
  </si>
  <si>
    <t>360-419-DT-03</t>
  </si>
  <si>
    <t>360-419-DT-04</t>
  </si>
  <si>
    <t>360-419-DT-05</t>
  </si>
  <si>
    <t>360-419-DT-06</t>
  </si>
  <si>
    <t>360-419-DT-07</t>
  </si>
  <si>
    <t>360-419-DT-08</t>
  </si>
  <si>
    <t>360-419-DT-09</t>
  </si>
  <si>
    <t>360-419-DT-10</t>
  </si>
  <si>
    <t>360-419-DT-11</t>
  </si>
  <si>
    <t>360-419-DT-12</t>
  </si>
  <si>
    <t>360-419-DT-13</t>
  </si>
  <si>
    <t>360-419-DT-100</t>
  </si>
  <si>
    <t>360-420-01</t>
  </si>
  <si>
    <t>360-420-02</t>
  </si>
  <si>
    <t>360-420-03</t>
  </si>
  <si>
    <t>360-420-04</t>
  </si>
  <si>
    <t>360-420-05</t>
  </si>
  <si>
    <t>360-420-06</t>
  </si>
  <si>
    <t>360-420-07</t>
  </si>
  <si>
    <t>360-420-08</t>
  </si>
  <si>
    <t>360-420-09</t>
  </si>
  <si>
    <t>360-420-10</t>
  </si>
  <si>
    <t>360-420-11</t>
  </si>
  <si>
    <t>360-420-12</t>
  </si>
  <si>
    <t>360-420-13</t>
  </si>
  <si>
    <t>360-420-100</t>
  </si>
  <si>
    <t>360-420-DT-01</t>
  </si>
  <si>
    <t>360-420-DT-02</t>
  </si>
  <si>
    <t>360-420-DT-03</t>
  </si>
  <si>
    <t>360-420-DT-04</t>
  </si>
  <si>
    <t>360-420-DT-05</t>
  </si>
  <si>
    <t>360-420-DT-06</t>
  </si>
  <si>
    <t>360-420-DT-07</t>
  </si>
  <si>
    <t>360-420-DT-08</t>
  </si>
  <si>
    <t>360-420-DT-09</t>
  </si>
  <si>
    <t>360-420-DT-10</t>
  </si>
  <si>
    <t>360-420-DT-11</t>
  </si>
  <si>
    <t>360-420-DT-12</t>
  </si>
  <si>
    <t>360-420-DT-13</t>
  </si>
  <si>
    <t>360-420-DT-100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</si>
  <si>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</si>
  <si>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</si>
  <si>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</si>
  <si>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</si>
  <si>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</si>
  <si>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</si>
  <si>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</si>
  <si>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</si>
  <si>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</si>
  <si>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</si>
  <si>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</si>
  <si>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</si>
  <si>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</si>
  <si>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</si>
  <si>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</si>
  <si>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</si>
  <si>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</si>
  <si>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</si>
  <si>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</si>
  <si>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</si>
  <si>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</si>
  <si>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</si>
  <si>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</si>
  <si>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</si>
  <si>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</si>
  <si>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</si>
  <si>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</si>
  <si>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</si>
  <si>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</si>
  <si>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</si>
  <si>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</si>
  <si>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</si>
  <si>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</si>
  <si>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</si>
  <si>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</si>
  <si>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</si>
  <si>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</si>
  <si>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</si>
  <si>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</si>
  <si>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</si>
  <si>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</si>
  <si>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</si>
  <si>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</si>
  <si>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</si>
  <si>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</si>
  <si>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</si>
  <si>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</si>
  <si>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</si>
  <si>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</si>
  <si>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</si>
  <si>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</si>
  <si>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</si>
  <si>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</si>
  <si>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</si>
  <si>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</si>
  <si>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</si>
  <si>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</si>
  <si>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</si>
  <si>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</si>
  <si>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</si>
  <si>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</si>
  <si>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</si>
  <si>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</si>
  <si>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</si>
  <si>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</si>
  <si>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</si>
  <si>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</si>
  <si>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</si>
  <si>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</si>
  <si>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</si>
  <si>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</si>
  <si>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</si>
  <si>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</si>
  <si>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</si>
  <si>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</si>
  <si>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</si>
  <si>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</si>
  <si>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</si>
  <si>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</si>
  <si>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</si>
  <si>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</si>
  <si>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</si>
  <si>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</si>
  <si>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</si>
  <si>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</si>
  <si>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</si>
  <si>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</si>
  <si>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</si>
  <si>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</si>
  <si>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</si>
  <si>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</si>
  <si>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</si>
  <si>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</si>
  <si>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</si>
  <si>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</si>
  <si>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</si>
  <si>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</si>
  <si>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</si>
  <si>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</si>
  <si>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</si>
  <si>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</si>
  <si>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</si>
  <si>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</si>
  <si>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</si>
  <si>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</si>
  <si>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</si>
  <si>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</si>
  <si>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</si>
  <si>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</si>
  <si>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</si>
  <si>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</si>
  <si>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</si>
  <si>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</si>
  <si>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</si>
  <si>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</si>
  <si>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</si>
  <si>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</si>
  <si>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</si>
  <si>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</si>
  <si>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</si>
  <si>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</si>
  <si>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</si>
  <si>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</si>
  <si>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</si>
  <si>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</si>
  <si>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</si>
  <si>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</si>
  <si>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</si>
  <si>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</si>
  <si>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</si>
  <si>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</si>
  <si>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</si>
  <si>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</si>
  <si>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</si>
  <si>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</si>
  <si>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</si>
  <si>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</si>
  <si>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</si>
  <si>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</si>
  <si>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</si>
  <si>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</si>
  <si>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</si>
  <si>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</si>
  <si>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</si>
  <si>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</si>
  <si>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</si>
  <si>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</si>
  <si>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</si>
  <si>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</si>
  <si>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</si>
  <si>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</si>
  <si>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</si>
  <si>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</si>
  <si>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</si>
  <si>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</si>
  <si>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</si>
  <si>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</si>
  <si>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</si>
  <si>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</si>
  <si>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</si>
  <si>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</si>
  <si>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</si>
  <si>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</si>
  <si>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</si>
  <si>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</si>
  <si>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</si>
  <si>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</si>
  <si>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</si>
  <si>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</si>
  <si>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</si>
  <si>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</si>
  <si>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</si>
  <si>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</si>
  <si>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</si>
  <si>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</si>
  <si>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</si>
  <si>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</si>
  <si>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</si>
  <si>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</si>
  <si>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</si>
  <si>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</si>
  <si>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</si>
  <si>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</si>
  <si>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</si>
  <si>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</si>
  <si>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</si>
  <si>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</si>
  <si>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</si>
  <si>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</si>
  <si>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</si>
  <si>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</si>
  <si>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</si>
  <si>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</si>
  <si>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</si>
  <si>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</si>
  <si>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</si>
  <si>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</si>
  <si>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</si>
  <si>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</si>
  <si>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</si>
  <si>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</si>
  <si>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</si>
  <si>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</si>
  <si>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</si>
  <si>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</si>
  <si>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</si>
  <si>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</si>
  <si>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</si>
  <si>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</si>
  <si>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</si>
  <si>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</si>
  <si>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</si>
  <si>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</si>
  <si>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</si>
  <si>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</si>
  <si>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</si>
  <si>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</si>
  <si>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</si>
  <si>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</si>
  <si>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</si>
  <si>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</si>
  <si>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</si>
  <si>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</si>
  <si>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</si>
  <si>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</si>
  <si>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</si>
  <si>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</si>
  <si>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</si>
  <si>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</si>
  <si>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</si>
  <si>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</si>
  <si>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</si>
  <si>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</si>
  <si>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</si>
  <si>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</si>
  <si>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</si>
  <si>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</si>
  <si>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</si>
  <si>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</si>
  <si>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</si>
  <si>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</si>
  <si>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</si>
  <si>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</si>
  <si>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</si>
  <si>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</si>
  <si>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</si>
  <si>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</si>
  <si>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</si>
  <si>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</si>
  <si>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</si>
  <si>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</si>
  <si>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</si>
  <si>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</si>
  <si>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</si>
  <si>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</si>
  <si>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</si>
  <si>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</si>
  <si>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</si>
  <si>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</si>
  <si>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</si>
  <si>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</si>
  <si>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</si>
  <si>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</si>
  <si>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</si>
  <si>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</si>
  <si>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</si>
  <si>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</si>
  <si>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</si>
  <si>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</si>
  <si>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</si>
  <si>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</si>
  <si>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</si>
  <si>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</si>
  <si>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</si>
  <si>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</si>
  <si>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</si>
  <si>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</si>
  <si>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</si>
  <si>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</si>
  <si>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</si>
  <si>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</si>
  <si>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</si>
  <si>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</si>
  <si>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</si>
  <si>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</si>
  <si>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</si>
  <si>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</si>
  <si>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</si>
  <si>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</si>
  <si>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</si>
  <si>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</si>
  <si>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</si>
  <si>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</si>
  <si>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</si>
  <si>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</si>
  <si>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</si>
  <si>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</si>
  <si>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</si>
  <si>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</si>
  <si>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</si>
  <si>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</si>
  <si>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</si>
  <si>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</si>
  <si>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</si>
  <si>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</si>
  <si>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</si>
  <si>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</si>
  <si>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</si>
  <si>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</si>
  <si>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</si>
  <si>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</si>
  <si>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</si>
  <si>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</si>
  <si>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</si>
  <si>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</si>
  <si>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</si>
  <si>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</si>
  <si>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</si>
  <si>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</si>
  <si>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</si>
  <si>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</si>
  <si>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</si>
  <si>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</si>
  <si>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</si>
  <si>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</si>
  <si>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</si>
  <si>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</si>
  <si>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</si>
  <si>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</si>
  <si>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</si>
  <si>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</si>
  <si>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</si>
  <si>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</si>
  <si>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</si>
  <si>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</si>
  <si>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</si>
  <si>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</si>
  <si>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</si>
  <si>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</si>
  <si>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</si>
  <si>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</si>
  <si>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</si>
  <si>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</si>
  <si>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</si>
  <si>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</si>
  <si>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</si>
  <si>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</si>
  <si>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</si>
  <si>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</si>
  <si>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</si>
  <si>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</si>
  <si>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</si>
  <si>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</si>
  <si>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</si>
  <si>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</si>
  <si>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</si>
  <si>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</si>
  <si>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</si>
  <si>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</si>
  <si>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</si>
  <si>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</si>
  <si>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</si>
  <si>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</si>
  <si>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</si>
  <si>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</si>
  <si>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</si>
  <si>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</si>
  <si>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</si>
  <si>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</si>
  <si>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</si>
  <si>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</si>
  <si>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</si>
  <si>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</si>
  <si>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</si>
  <si>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</si>
  <si>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</si>
  <si>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</si>
  <si>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</si>
  <si>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</si>
  <si>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</si>
  <si>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</si>
  <si>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</si>
  <si>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</si>
  <si>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</si>
  <si>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</si>
  <si>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</si>
  <si>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</si>
  <si>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</si>
  <si>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</si>
  <si>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</si>
  <si>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</si>
  <si>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</si>
  <si>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</si>
  <si>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</si>
  <si>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</si>
  <si>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</si>
  <si>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</si>
  <si>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</si>
  <si>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</si>
  <si>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</si>
  <si>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</si>
  <si>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</si>
  <si>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</si>
  <si>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</si>
  <si>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</si>
  <si>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</si>
  <si>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</si>
  <si>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</si>
  <si>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</si>
  <si>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</si>
  <si>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</si>
  <si>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</si>
  <si>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</si>
  <si>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</si>
  <si>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</si>
  <si>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</si>
  <si>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</si>
  <si>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</si>
  <si>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</si>
  <si>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</si>
  <si>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</si>
  <si>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</si>
  <si>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</si>
  <si>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</si>
  <si>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</si>
  <si>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</si>
  <si>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</si>
  <si>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</si>
  <si>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</si>
  <si>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</si>
  <si>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</si>
  <si>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</si>
  <si>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</si>
  <si>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</si>
  <si>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</si>
  <si>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</si>
  <si>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</si>
  <si>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</si>
  <si>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</si>
  <si>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</si>
  <si>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</si>
  <si>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</si>
  <si>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</si>
  <si>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</si>
  <si>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</si>
  <si>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</si>
  <si>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</si>
  <si>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</si>
  <si>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</si>
  <si>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</si>
  <si>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360-RS-1-03</t>
  </si>
  <si>
    <t>360-RS-2-05</t>
  </si>
  <si>
    <t>360-RS-3-13</t>
  </si>
  <si>
    <t>360-RS-1</t>
  </si>
  <si>
    <t>360-RS-2</t>
  </si>
  <si>
    <t>360-RS-3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</si>
  <si>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</si>
  <si>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</si>
  <si>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</si>
  <si>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</si>
  <si>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</si>
  <si>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</si>
  <si>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</si>
  <si>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</si>
  <si>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</si>
  <si>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</si>
  <si>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</si>
  <si>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</si>
  <si>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</si>
  <si>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</si>
  <si>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</si>
  <si>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</si>
  <si>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</si>
  <si>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</si>
  <si>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</si>
  <si>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</si>
  <si>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</si>
  <si>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</si>
  <si>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</si>
  <si>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</si>
  <si>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</si>
  <si>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</si>
  <si>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</si>
  <si>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</si>
  <si>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</si>
  <si>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</si>
  <si>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</si>
  <si>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</si>
  <si>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</si>
  <si>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</si>
  <si>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</si>
  <si>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</si>
  <si>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</si>
  <si>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</si>
  <si>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</si>
  <si>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</si>
  <si>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</si>
  <si>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</si>
  <si>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</si>
  <si>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</si>
  <si>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</si>
  <si>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</si>
  <si>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</si>
  <si>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</si>
  <si>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</si>
  <si>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</si>
  <si>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</si>
  <si>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</si>
  <si>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</si>
  <si>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</si>
  <si>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</si>
  <si>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</si>
  <si>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</si>
  <si>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</si>
  <si>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</si>
  <si>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</si>
  <si>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</si>
  <si>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</si>
  <si>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</si>
  <si>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</si>
  <si>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</si>
  <si>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</si>
  <si>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</si>
  <si>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</si>
  <si>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</si>
  <si>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</si>
  <si>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</si>
  <si>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</si>
  <si>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</si>
  <si>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</si>
  <si>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</si>
  <si>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</si>
  <si>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</si>
  <si>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</si>
  <si>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</si>
  <si>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</si>
  <si>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</si>
  <si>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</si>
  <si>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</si>
  <si>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</si>
  <si>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</si>
  <si>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</si>
  <si>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</si>
  <si>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</si>
  <si>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</si>
  <si>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</si>
  <si>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</si>
  <si>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</si>
  <si>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</si>
  <si>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</si>
  <si>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</si>
  <si>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</si>
  <si>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</si>
  <si>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</si>
  <si>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</si>
  <si>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</si>
  <si>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</si>
  <si>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</si>
  <si>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</si>
  <si>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</si>
  <si>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</si>
  <si>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</si>
  <si>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</si>
  <si>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</si>
  <si>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</si>
  <si>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</si>
  <si>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</si>
  <si>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</si>
  <si>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</si>
  <si>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</si>
  <si>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</si>
  <si>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</si>
  <si>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</si>
  <si>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</si>
  <si>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</si>
  <si>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</si>
  <si>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</si>
  <si>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</si>
  <si>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</si>
  <si>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</si>
  <si>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</si>
  <si>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</si>
  <si>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</si>
  <si>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</si>
  <si>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</si>
  <si>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</si>
  <si>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</si>
  <si>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</si>
  <si>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</si>
  <si>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</si>
  <si>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</si>
  <si>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</si>
  <si>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</si>
  <si>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</si>
  <si>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</si>
  <si>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</si>
  <si>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</si>
  <si>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</si>
  <si>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</si>
  <si>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</si>
  <si>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</si>
  <si>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</si>
  <si>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</si>
  <si>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</si>
  <si>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</si>
  <si>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</si>
  <si>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</si>
  <si>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</si>
  <si>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</si>
  <si>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</si>
  <si>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</si>
  <si>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</si>
  <si>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</si>
  <si>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</si>
  <si>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</si>
  <si>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</si>
  <si>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</si>
  <si>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</si>
  <si>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</si>
  <si>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</si>
  <si>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</si>
  <si>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</si>
  <si>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</si>
  <si>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</si>
  <si>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</si>
  <si>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</si>
  <si>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</si>
  <si>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</si>
  <si>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</si>
  <si>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</si>
  <si>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</si>
  <si>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</si>
  <si>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</si>
  <si>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</si>
  <si>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</si>
  <si>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</si>
  <si>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</si>
  <si>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</si>
  <si>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</si>
  <si>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</si>
  <si>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</si>
  <si>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</si>
  <si>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</si>
  <si>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</si>
  <si>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</si>
  <si>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</si>
  <si>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</si>
  <si>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</si>
  <si>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</si>
  <si>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</si>
  <si>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</si>
  <si>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</si>
  <si>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</si>
  <si>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</si>
  <si>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</si>
  <si>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</si>
  <si>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</si>
  <si>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</si>
  <si>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</si>
  <si>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</si>
  <si>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</si>
  <si>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</si>
  <si>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</si>
  <si>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</si>
  <si>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</si>
  <si>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</si>
  <si>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</si>
  <si>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</si>
  <si>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</si>
  <si>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</si>
  <si>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</si>
  <si>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</si>
  <si>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</si>
  <si>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</si>
  <si>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</si>
  <si>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</si>
  <si>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</si>
  <si>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</si>
  <si>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</si>
  <si>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</si>
  <si>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</si>
  <si>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</si>
  <si>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</si>
  <si>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</si>
  <si>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</si>
  <si>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</si>
  <si>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</si>
  <si>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</si>
  <si>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</si>
  <si>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</si>
  <si>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</si>
  <si>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</si>
  <si>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</si>
  <si>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</si>
  <si>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</si>
  <si>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</si>
  <si>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</si>
  <si>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</si>
  <si>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</si>
  <si>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</si>
  <si>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</si>
  <si>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</si>
  <si>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</si>
  <si>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</si>
  <si>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</si>
  <si>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</si>
  <si>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</si>
  <si>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</si>
  <si>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</si>
  <si>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</si>
  <si>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</si>
  <si>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</si>
  <si>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</si>
  <si>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</si>
  <si>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</si>
  <si>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</si>
  <si>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</si>
  <si>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</si>
  <si>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</si>
  <si>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</si>
  <si>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</si>
  <si>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</si>
  <si>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</si>
  <si>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</si>
  <si>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</si>
  <si>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</si>
  <si>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</si>
  <si>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</si>
  <si>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</si>
  <si>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</si>
  <si>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</si>
  <si>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</si>
  <si>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</si>
  <si>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</si>
  <si>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</si>
  <si>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</si>
  <si>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</si>
  <si>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</si>
  <si>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</si>
  <si>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</si>
  <si>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</si>
  <si>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</si>
  <si>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</si>
  <si>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</si>
  <si>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</si>
  <si>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</si>
  <si>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</si>
  <si>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</si>
  <si>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</si>
  <si>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</si>
  <si>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</si>
  <si>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</si>
  <si>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</si>
  <si>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</si>
  <si>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</si>
  <si>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</si>
  <si>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</si>
  <si>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</si>
  <si>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</si>
  <si>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</si>
  <si>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</si>
  <si>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</si>
  <si>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</si>
  <si>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</si>
  <si>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</si>
  <si>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</si>
  <si>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</si>
  <si>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</si>
  <si>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</si>
  <si>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</si>
  <si>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</si>
  <si>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</si>
  <si>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</si>
  <si>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</si>
  <si>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</si>
  <si>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</si>
  <si>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</si>
  <si>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</si>
  <si>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</si>
  <si>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</si>
  <si>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</si>
  <si>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</si>
  <si>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</si>
  <si>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</si>
  <si>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</si>
  <si>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</si>
  <si>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</si>
  <si>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</si>
  <si>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</si>
  <si>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</si>
  <si>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</si>
  <si>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</si>
  <si>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</si>
  <si>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</si>
  <si>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</si>
  <si>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</si>
  <si>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</si>
  <si>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</si>
  <si>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</si>
  <si>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</si>
  <si>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</si>
  <si>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</si>
  <si>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</si>
  <si>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</si>
  <si>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</si>
  <si>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</si>
  <si>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</si>
  <si>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</si>
  <si>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</si>
  <si>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</si>
  <si>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</si>
  <si>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</si>
  <si>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</si>
  <si>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</si>
  <si>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</si>
  <si>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</si>
  <si>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</si>
  <si>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</si>
  <si>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</si>
  <si>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</si>
  <si>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</si>
  <si>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</si>
  <si>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</si>
  <si>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</si>
  <si>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</si>
  <si>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</si>
  <si>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</si>
  <si>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</si>
  <si>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</si>
  <si>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</si>
  <si>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</si>
  <si>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</si>
  <si>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</si>
  <si>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</si>
  <si>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</si>
  <si>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</si>
  <si>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</si>
  <si>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</si>
  <si>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</si>
  <si>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</si>
  <si>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</si>
  <si>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</si>
  <si>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</si>
  <si>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</si>
  <si>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</si>
  <si>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</si>
  <si>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</si>
  <si>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</si>
  <si>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</si>
  <si>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</si>
  <si>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</si>
  <si>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</si>
  <si>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</si>
  <si>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</si>
  <si>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</si>
  <si>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</si>
  <si>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</si>
  <si>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</si>
  <si>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</si>
  <si>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</si>
  <si>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</si>
  <si>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</si>
  <si>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</si>
  <si>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</si>
  <si>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</si>
  <si>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</si>
  <si>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</si>
  <si>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</si>
  <si>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</si>
  <si>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</si>
  <si>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</si>
  <si>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</si>
  <si>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</si>
  <si>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</si>
  <si>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</si>
  <si>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</si>
  <si>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</si>
  <si>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</si>
  <si>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</si>
  <si>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</si>
  <si>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</si>
  <si>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</si>
  <si>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</si>
  <si>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</si>
  <si>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</si>
  <si>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</si>
  <si>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</si>
  <si>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</si>
  <si>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</si>
  <si>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</si>
  <si>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</si>
  <si>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</si>
  <si>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</si>
  <si>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</si>
  <si>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</si>
  <si>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</si>
  <si>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</si>
  <si>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</si>
  <si>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</si>
  <si>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</si>
  <si>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</si>
  <si>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</si>
  <si>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</si>
  <si>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</si>
  <si>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</si>
  <si>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</si>
  <si>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</si>
  <si>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</si>
  <si>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</si>
  <si>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</si>
  <si>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</si>
  <si>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</si>
  <si>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</si>
  <si>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</si>
  <si>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</si>
  <si>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</si>
  <si>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</si>
  <si>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</si>
  <si>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</si>
  <si>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</si>
  <si>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</si>
  <si>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</si>
  <si>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</si>
  <si>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</si>
  <si>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</si>
  <si>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</si>
  <si>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</si>
  <si>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</si>
  <si>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</si>
  <si>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</si>
  <si>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</si>
  <si>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</si>
  <si>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</si>
  <si>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</si>
  <si>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</si>
  <si>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</si>
  <si>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</si>
  <si>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</si>
  <si>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</si>
  <si>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</si>
  <si>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</si>
  <si>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</si>
  <si>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</si>
  <si>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</si>
  <si>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</si>
  <si>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</si>
  <si>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</si>
  <si>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</si>
  <si>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</si>
  <si>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</si>
  <si>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</si>
  <si>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</si>
  <si>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</si>
  <si>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</si>
  <si>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</si>
  <si>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</si>
  <si>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</si>
  <si>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</si>
  <si>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</si>
  <si>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</si>
  <si>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</si>
  <si>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</si>
  <si>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</si>
  <si>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</si>
  <si>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</si>
  <si>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</si>
  <si>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</si>
  <si>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</si>
  <si>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</si>
  <si>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</si>
  <si>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</si>
  <si>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</si>
  <si>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</si>
  <si>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</si>
  <si>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</si>
  <si>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</si>
  <si>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</si>
  <si>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</si>
  <si>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</si>
  <si>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</si>
  <si>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</si>
  <si>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</si>
  <si>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</si>
  <si>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</si>
  <si>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</si>
  <si>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</si>
  <si>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</si>
  <si>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</si>
  <si>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</si>
  <si>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</si>
  <si>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</si>
  <si>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</si>
  <si>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</si>
  <si>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</si>
  <si>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</si>
  <si>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</si>
  <si>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</si>
  <si>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</si>
  <si>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</si>
  <si>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</si>
  <si>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</si>
  <si>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</si>
  <si>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</si>
  <si>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</si>
  <si>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</si>
  <si>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</si>
  <si>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</si>
  <si>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</si>
  <si>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</si>
  <si>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</si>
  <si>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</si>
  <si>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</si>
  <si>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</si>
  <si>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</si>
  <si>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</si>
  <si>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</si>
  <si>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</si>
  <si>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</si>
  <si>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</si>
  <si>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</si>
  <si>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</si>
  <si>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</si>
  <si>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</si>
  <si>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</si>
  <si>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</si>
  <si>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</si>
  <si>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</si>
  <si>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</si>
  <si>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</si>
  <si>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</si>
  <si>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</si>
  <si>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</si>
  <si>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</si>
  <si>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</si>
  <si>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</si>
  <si>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</si>
  <si>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</si>
  <si>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</si>
  <si>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</si>
  <si>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</si>
  <si>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</si>
  <si>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</si>
  <si>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</si>
  <si>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</si>
  <si>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</si>
  <si>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</si>
  <si>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</si>
  <si>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</si>
  <si>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</si>
  <si>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</si>
  <si>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</si>
  <si>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</si>
  <si>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</si>
  <si>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</si>
  <si>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</si>
  <si>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</si>
  <si>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</si>
  <si>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</si>
  <si>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</si>
  <si>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</si>
  <si>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</si>
  <si>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</si>
  <si>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</si>
  <si>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</si>
  <si>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</si>
  <si>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</si>
  <si>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</si>
  <si>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</si>
  <si>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</si>
  <si>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</si>
  <si>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</si>
  <si>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</si>
  <si>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</si>
  <si>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</si>
  <si>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</si>
  <si>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</si>
  <si>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</si>
  <si>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</si>
  <si>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</si>
  <si>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</si>
  <si>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</si>
  <si>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</si>
  <si>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</si>
  <si>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</si>
  <si>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</si>
  <si>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</si>
  <si>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</si>
  <si>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</si>
  <si>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</si>
  <si>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</si>
  <si>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</si>
  <si>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</si>
  <si>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</si>
  <si>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</si>
  <si>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</si>
  <si>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</si>
  <si>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</si>
  <si>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</si>
  <si>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</si>
  <si>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</si>
  <si>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</si>
  <si>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</si>
  <si>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</si>
  <si>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</si>
  <si>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</si>
  <si>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</si>
  <si>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</si>
  <si>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</si>
  <si>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</si>
  <si>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</si>
  <si>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</si>
  <si>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</si>
  <si>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</si>
  <si>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</si>
  <si>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</si>
  <si>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</si>
  <si>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</si>
  <si>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</si>
  <si>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</si>
  <si>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</si>
  <si>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</si>
  <si>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</si>
  <si>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</si>
  <si>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</si>
  <si>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</si>
  <si>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</si>
  <si>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</si>
  <si>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</si>
  <si>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</si>
  <si>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</si>
  <si>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</si>
  <si>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</si>
  <si>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</si>
  <si>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</si>
  <si>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</si>
  <si>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</si>
  <si>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</si>
  <si>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</si>
  <si>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</si>
  <si>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</si>
  <si>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</si>
  <si>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</si>
  <si>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</si>
  <si>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</si>
  <si>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</si>
  <si>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</si>
  <si>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</si>
  <si>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</si>
  <si>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</si>
  <si>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</si>
  <si>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</si>
  <si>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</si>
  <si>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</si>
  <si>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</si>
  <si>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</si>
  <si>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</si>
  <si>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</si>
  <si>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</si>
  <si>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</si>
  <si>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</si>
  <si>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</si>
  <si>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</si>
  <si>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</si>
  <si>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</si>
  <si>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</si>
  <si>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</si>
  <si>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</si>
  <si>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</si>
  <si>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</si>
  <si>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</si>
  <si>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</si>
  <si>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</si>
  <si>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</si>
  <si>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</si>
  <si>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</si>
  <si>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</si>
  <si>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</si>
  <si>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</si>
  <si>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</si>
  <si>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</si>
  <si>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</si>
  <si>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</si>
  <si>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</si>
  <si>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</si>
  <si>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</si>
  <si>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</si>
  <si>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</si>
  <si>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</si>
  <si>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</si>
  <si>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</si>
  <si>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</si>
  <si>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</si>
  <si>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</si>
  <si>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</si>
  <si>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</si>
  <si>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</si>
  <si>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</si>
  <si>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</si>
  <si>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</si>
  <si>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</si>
  <si>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</si>
  <si>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</si>
  <si>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</si>
  <si>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</si>
  <si>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</si>
  <si>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</si>
  <si>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</si>
  <si>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</si>
  <si>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</si>
  <si>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</si>
  <si>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</si>
  <si>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</si>
  <si>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</si>
  <si>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</si>
  <si>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</si>
  <si>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</si>
  <si>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</si>
  <si>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</si>
  <si>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</si>
  <si>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</si>
  <si>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</si>
  <si>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</si>
  <si>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</si>
  <si>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</si>
  <si>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</si>
  <si>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</si>
  <si>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</si>
  <si>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</si>
  <si>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</si>
  <si>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</si>
  <si>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</si>
  <si>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</si>
  <si>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</si>
  <si>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</si>
  <si>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</si>
  <si>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</si>
  <si>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</si>
  <si>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</si>
  <si>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</si>
  <si>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</si>
  <si>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</si>
  <si>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</si>
  <si>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</si>
  <si>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</si>
  <si>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</si>
  <si>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</si>
  <si>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</si>
  <si>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</si>
  <si>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</si>
  <si>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</si>
  <si>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</si>
  <si>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</si>
  <si>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</si>
  <si>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</si>
  <si>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</si>
  <si>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</si>
  <si>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</si>
  <si>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</si>
  <si>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</si>
  <si>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</si>
  <si>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</si>
  <si>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</si>
  <si>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</si>
  <si>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</si>
  <si>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</si>
  <si>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</si>
  <si>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</si>
  <si>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</si>
  <si>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</si>
  <si>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</si>
  <si>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</si>
  <si>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</si>
  <si>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</si>
  <si>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</si>
  <si>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</si>
  <si>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</si>
  <si>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</si>
  <si>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</si>
  <si>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</si>
  <si>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</si>
  <si>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</si>
  <si>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</si>
  <si>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</si>
  <si>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</si>
  <si>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</si>
  <si>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</si>
  <si>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</si>
  <si>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</si>
  <si>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</si>
  <si>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</si>
  <si>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</si>
  <si>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</si>
  <si>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</si>
  <si>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</si>
  <si>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</si>
  <si>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</si>
  <si>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</si>
  <si>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</si>
  <si>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</si>
  <si>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</si>
  <si>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</si>
  <si>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</si>
  <si>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</si>
  <si>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</si>
  <si>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</si>
  <si>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</si>
  <si>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</si>
  <si>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</si>
  <si>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</si>
  <si>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</si>
  <si>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</si>
  <si>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</si>
  <si>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</si>
  <si>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</si>
  <si>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</si>
  <si>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</si>
  <si>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</si>
  <si>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</si>
  <si>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</si>
  <si>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</si>
  <si>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</si>
  <si>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</si>
  <si>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</si>
  <si>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</si>
  <si>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</si>
  <si>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</si>
  <si>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</si>
  <si>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</si>
  <si>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</si>
  <si>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</si>
  <si>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</si>
  <si>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</si>
  <si>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</si>
  <si>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</si>
  <si>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</si>
  <si>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</si>
  <si>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</si>
  <si>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</si>
  <si>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</si>
  <si>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</si>
  <si>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</si>
  <si>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</si>
  <si>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</si>
  <si>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</si>
  <si>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</si>
  <si>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</si>
  <si>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</si>
  <si>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</si>
  <si>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</si>
  <si>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</si>
  <si>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</si>
  <si>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</si>
  <si>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</si>
  <si>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</si>
  <si>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</si>
  <si>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</si>
  <si>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</si>
  <si>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</si>
  <si>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</si>
  <si>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</si>
  <si>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</si>
  <si>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</si>
  <si>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</si>
  <si>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</si>
  <si>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</si>
  <si>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</si>
  <si>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</si>
  <si>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</si>
  <si>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</si>
  <si>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</si>
  <si>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</si>
  <si>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</si>
  <si>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</si>
  <si>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</si>
  <si>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</si>
  <si>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</si>
  <si>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</si>
  <si>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</si>
  <si>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</si>
  <si>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</si>
  <si>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</si>
  <si>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</si>
  <si>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</si>
  <si>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</si>
  <si>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</si>
  <si>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</si>
  <si>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</si>
  <si>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</si>
  <si>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</si>
  <si>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</si>
  <si>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</si>
  <si>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</si>
  <si>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</si>
  <si>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</si>
  <si>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</si>
  <si>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</si>
  <si>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</si>
  <si>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</si>
  <si>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</si>
  <si>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</si>
  <si>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</si>
  <si>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</si>
  <si>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</si>
  <si>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</si>
  <si>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</si>
  <si>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</si>
  <si>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</si>
  <si>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</si>
  <si>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</si>
  <si>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</si>
  <si>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</si>
  <si>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</si>
  <si>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</si>
  <si>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</si>
  <si>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</si>
  <si>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</si>
  <si>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</si>
  <si>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</si>
  <si>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</si>
  <si>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</si>
  <si>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</si>
  <si>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</si>
  <si>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</si>
  <si>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</si>
  <si>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</si>
  <si>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</si>
  <si>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</si>
  <si>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</si>
  <si>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</si>
  <si>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</si>
  <si>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</si>
  <si>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</si>
  <si>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</si>
  <si>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</si>
  <si>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</si>
  <si>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</si>
  <si>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</si>
  <si>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</si>
  <si>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</si>
  <si>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</si>
  <si>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</si>
  <si>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</si>
  <si>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</si>
  <si>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</si>
  <si>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</si>
  <si>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</si>
  <si>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</si>
  <si>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</si>
  <si>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</si>
  <si>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</si>
  <si>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</si>
  <si>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</si>
  <si>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</si>
  <si>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</si>
  <si>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</si>
  <si>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</si>
  <si>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</si>
  <si>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</si>
  <si>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</si>
  <si>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</si>
  <si>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</si>
  <si>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</si>
  <si>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</si>
  <si>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</si>
  <si>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</si>
  <si>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</si>
  <si>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</si>
  <si>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</si>
  <si>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</si>
  <si>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</si>
  <si>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</si>
  <si>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</si>
  <si>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</si>
  <si>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</si>
  <si>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</si>
  <si>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</si>
  <si>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</si>
  <si>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</si>
  <si>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</si>
  <si>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</si>
  <si>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</si>
  <si>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</si>
  <si>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</si>
  <si>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</si>
  <si>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</si>
  <si>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</si>
  <si>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</si>
  <si>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</si>
  <si>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</si>
  <si>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</si>
  <si>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</si>
  <si>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</si>
  <si>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</si>
  <si>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</si>
  <si>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</si>
  <si>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</si>
  <si>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</si>
  <si>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</si>
  <si>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</si>
  <si>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</si>
  <si>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</si>
  <si>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</si>
  <si>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</si>
  <si>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</si>
  <si>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</si>
  <si>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</si>
  <si>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</si>
  <si>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</si>
  <si>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</si>
  <si>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</si>
  <si>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</si>
  <si>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</si>
  <si>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</si>
  <si>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</si>
  <si>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</si>
  <si>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</si>
  <si>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</si>
  <si>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</si>
  <si>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</si>
  <si>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</si>
  <si>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</si>
  <si>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</si>
  <si>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</si>
  <si>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</si>
  <si>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</si>
  <si>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</si>
  <si>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</si>
  <si>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</si>
  <si>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</si>
  <si>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</si>
  <si>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</si>
  <si>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</si>
  <si>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</si>
  <si>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</si>
  <si>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</si>
  <si>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</si>
  <si>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</si>
  <si>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</si>
  <si>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</si>
  <si>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</si>
  <si>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</si>
  <si>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</si>
  <si>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</si>
  <si>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</si>
  <si>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</si>
  <si>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</si>
  <si>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</si>
  <si>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</si>
  <si>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</si>
  <si>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</si>
  <si>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</si>
  <si>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</si>
  <si>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</si>
  <si>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</si>
  <si>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</si>
  <si>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</si>
  <si>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</si>
  <si>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</si>
  <si>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</si>
  <si>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</si>
  <si>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</si>
  <si>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</si>
  <si>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</si>
  <si>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</si>
  <si>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</si>
  <si>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</si>
  <si>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</si>
  <si>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</si>
  <si>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</si>
  <si>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</si>
  <si>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</si>
  <si>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</si>
  <si>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</si>
  <si>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</si>
  <si>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</si>
  <si>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</si>
  <si>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</si>
  <si>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</si>
  <si>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</si>
  <si>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</si>
  <si>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</si>
  <si>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</si>
  <si>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</si>
  <si>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</si>
  <si>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</si>
  <si>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</si>
  <si>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</si>
  <si>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</si>
  <si>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</si>
  <si>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</si>
  <si>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</si>
  <si>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</si>
  <si>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</si>
  <si>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</si>
  <si>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</si>
  <si>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</si>
  <si>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</si>
  <si>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</si>
  <si>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</si>
  <si>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</si>
  <si>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</si>
  <si>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</si>
  <si>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</si>
  <si>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</si>
  <si>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</si>
  <si>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</si>
  <si>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</si>
  <si>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</si>
  <si>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</si>
  <si>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</si>
  <si>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</si>
  <si>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</si>
  <si>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</si>
  <si>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</si>
  <si>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</si>
  <si>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</si>
  <si>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</si>
  <si>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</si>
  <si>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</si>
  <si>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</si>
  <si>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</si>
  <si>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</si>
  <si>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</si>
  <si>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</si>
  <si>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</si>
  <si>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</si>
  <si>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</si>
  <si>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</si>
  <si>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</si>
  <si>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</si>
  <si>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</si>
  <si>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</si>
  <si>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</si>
  <si>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</si>
  <si>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</si>
  <si>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</si>
  <si>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</si>
  <si>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</si>
  <si>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</si>
  <si>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</si>
  <si>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</si>
  <si>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</si>
  <si>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</si>
  <si>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</si>
  <si>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</si>
  <si>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</si>
  <si>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</si>
  <si>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</si>
  <si>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</si>
  <si>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</si>
  <si>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</si>
  <si>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</si>
  <si>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</si>
  <si>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</si>
  <si>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</si>
  <si>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</si>
  <si>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</si>
  <si>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</si>
  <si>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</si>
  <si>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</si>
  <si>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</si>
  <si>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</si>
  <si>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</si>
  <si>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</si>
  <si>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</si>
  <si>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</si>
  <si>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</si>
  <si>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</si>
  <si>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</si>
  <si>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</si>
  <si>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</si>
  <si>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</si>
  <si>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</si>
  <si>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</si>
  <si>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</si>
  <si>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</si>
  <si>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</si>
  <si>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</si>
  <si>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</si>
  <si>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</si>
  <si>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</si>
  <si>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</si>
  <si>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</si>
  <si>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</si>
  <si>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</si>
  <si>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</si>
  <si>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</si>
  <si>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</si>
  <si>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</si>
  <si>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</si>
  <si>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</si>
  <si>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</si>
  <si>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</si>
  <si>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</si>
  <si>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</si>
  <si>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</si>
  <si>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</si>
  <si>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</si>
  <si>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</si>
  <si>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</si>
  <si>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</si>
  <si>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</si>
  <si>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</si>
  <si>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</si>
  <si>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</si>
  <si>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</si>
  <si>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</si>
  <si>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</si>
  <si>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</si>
  <si>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</si>
  <si>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</si>
  <si>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</si>
  <si>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</si>
  <si>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</si>
  <si>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</si>
  <si>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</si>
  <si>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</si>
  <si>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</si>
  <si>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</si>
  <si>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</si>
  <si>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</si>
  <si>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</si>
  <si>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</si>
  <si>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</si>
  <si>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</si>
  <si>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</si>
  <si>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</si>
  <si>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</si>
  <si>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</si>
  <si>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</si>
  <si>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</si>
  <si>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</si>
  <si>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>ROCK CITY volumes</t>
  </si>
  <si>
    <t>TENTOMEN PU</t>
  </si>
  <si>
    <t>ROCK CITY PU</t>
  </si>
  <si>
    <t>VEZI PU</t>
  </si>
  <si>
    <t>DELTA volumes</t>
  </si>
  <si>
    <t>MINT</t>
  </si>
  <si>
    <t>DEEP ROSE 
RAL 4008</t>
  </si>
  <si>
    <t>MINT   
RAL 6027</t>
  </si>
  <si>
    <t>14</t>
  </si>
  <si>
    <t>360-1052PU</t>
  </si>
  <si>
    <t>SMILEYS</t>
  </si>
  <si>
    <t xml:space="preserve">  KIDS</t>
  </si>
  <si>
    <t>360-1048/1PU</t>
  </si>
  <si>
    <t>360-1048/2PU</t>
  </si>
  <si>
    <t>360-1049/1PU</t>
  </si>
  <si>
    <t>360-1049/2PU</t>
  </si>
  <si>
    <t>metal</t>
  </si>
  <si>
    <t>1 piece t-nut 
for plywood</t>
  </si>
  <si>
    <t>3x3x1,5 cm</t>
  </si>
  <si>
    <t>MINI LEATHER 
tool bag</t>
  </si>
  <si>
    <t>360-1041PU-01</t>
  </si>
  <si>
    <t>360-1041PU-02</t>
  </si>
  <si>
    <t>360-1041PU-03</t>
  </si>
  <si>
    <t>360-1041PU-04</t>
  </si>
  <si>
    <t>360-1041PU-05</t>
  </si>
  <si>
    <t>360-1041PU-06</t>
  </si>
  <si>
    <t>360-1041PU-09</t>
  </si>
  <si>
    <t>360-1041PU-11</t>
  </si>
  <si>
    <t>360-1041PU-12</t>
  </si>
  <si>
    <t>360-1041PU-14</t>
  </si>
  <si>
    <t>360-1041PU-100</t>
  </si>
  <si>
    <t>360-1042PU-01</t>
  </si>
  <si>
    <t>360-1042PU-02</t>
  </si>
  <si>
    <t>360-1042PU-03</t>
  </si>
  <si>
    <t>360-1042PU-04</t>
  </si>
  <si>
    <t>360-1042PU-05</t>
  </si>
  <si>
    <t>360-1042PU-06</t>
  </si>
  <si>
    <t>360-1042PU-09</t>
  </si>
  <si>
    <t>360-1042PU-11</t>
  </si>
  <si>
    <t>360-1042PU-12</t>
  </si>
  <si>
    <t>360-1042PU-14</t>
  </si>
  <si>
    <t>360-1042PU-100</t>
  </si>
  <si>
    <t>360-1043PU-01</t>
  </si>
  <si>
    <t>360-1043PU-02</t>
  </si>
  <si>
    <t>360-1043PU-03</t>
  </si>
  <si>
    <t>360-1043PU-04</t>
  </si>
  <si>
    <t>360-1043PU-05</t>
  </si>
  <si>
    <t>360-1043PU-06</t>
  </si>
  <si>
    <t>360-1043PU-09</t>
  </si>
  <si>
    <t>360-1043PU-11</t>
  </si>
  <si>
    <t>360-1043PU-12</t>
  </si>
  <si>
    <t>360-1043PU-14</t>
  </si>
  <si>
    <t>360-1043PU-100</t>
  </si>
  <si>
    <t>360-1044PU-01</t>
  </si>
  <si>
    <t>360-1044PU-02</t>
  </si>
  <si>
    <t>360-1044PU-03</t>
  </si>
  <si>
    <t>360-1044PU-04</t>
  </si>
  <si>
    <t>360-1044PU-05</t>
  </si>
  <si>
    <t>360-1044PU-06</t>
  </si>
  <si>
    <t>360-1044PU-09</t>
  </si>
  <si>
    <t>360-1044PU-11</t>
  </si>
  <si>
    <t>360-1044PU-12</t>
  </si>
  <si>
    <t>360-1044PU-14</t>
  </si>
  <si>
    <t>360-1044PU-100</t>
  </si>
  <si>
    <t>360-1045PU-01</t>
  </si>
  <si>
    <t>360-1045PU-02</t>
  </si>
  <si>
    <t>360-1045PU-03</t>
  </si>
  <si>
    <t>360-1045PU-04</t>
  </si>
  <si>
    <t>360-1045PU-05</t>
  </si>
  <si>
    <t>360-1045PU-06</t>
  </si>
  <si>
    <t>360-1045PU-09</t>
  </si>
  <si>
    <t>360-1045PU-11</t>
  </si>
  <si>
    <t>360-1045PU-12</t>
  </si>
  <si>
    <t>360-1045PU-14</t>
  </si>
  <si>
    <t>360-1045PU-100</t>
  </si>
  <si>
    <t>360-1046PU-01</t>
  </si>
  <si>
    <t>360-1046PU-02</t>
  </si>
  <si>
    <t>360-1046PU-03</t>
  </si>
  <si>
    <t>360-1046PU-04</t>
  </si>
  <si>
    <t>360-1046PU-05</t>
  </si>
  <si>
    <t>360-1046PU-06</t>
  </si>
  <si>
    <t>360-1046PU-09</t>
  </si>
  <si>
    <t>360-1046PU-11</t>
  </si>
  <si>
    <t>360-1046PU-12</t>
  </si>
  <si>
    <t>360-1046PU-14</t>
  </si>
  <si>
    <t>360-1046PU-100</t>
  </si>
  <si>
    <t>360-1047PU-01</t>
  </si>
  <si>
    <t>360-1047PU-02</t>
  </si>
  <si>
    <t>360-1047PU-03</t>
  </si>
  <si>
    <t>360-1047PU-04</t>
  </si>
  <si>
    <t>360-1047PU-05</t>
  </si>
  <si>
    <t>360-1047PU-06</t>
  </si>
  <si>
    <t>360-1047PU-09</t>
  </si>
  <si>
    <t>360-1047PU-11</t>
  </si>
  <si>
    <t>360-1047PU-12</t>
  </si>
  <si>
    <t>360-1047PU-14</t>
  </si>
  <si>
    <t>360-1047PU-100</t>
  </si>
  <si>
    <t>360-1048/1PU-01</t>
  </si>
  <si>
    <t>360-1048/1PU-02</t>
  </si>
  <si>
    <t>360-1048/1PU-03</t>
  </si>
  <si>
    <t>360-1048/1PU-04</t>
  </si>
  <si>
    <t>360-1048/1PU-05</t>
  </si>
  <si>
    <t>360-1048/1PU-06</t>
  </si>
  <si>
    <t>360-1048/1PU-09</t>
  </si>
  <si>
    <t>360-1048/1PU-11</t>
  </si>
  <si>
    <t>360-1048/1PU-12</t>
  </si>
  <si>
    <t>360-1048/1PU-14</t>
  </si>
  <si>
    <t>360-1048/1PU-100</t>
  </si>
  <si>
    <t>360-1048/2PU-01</t>
  </si>
  <si>
    <t>360-1048/2PU-02</t>
  </si>
  <si>
    <t>360-1048/2PU-03</t>
  </si>
  <si>
    <t>360-1048/2PU-04</t>
  </si>
  <si>
    <t>360-1048/2PU-05</t>
  </si>
  <si>
    <t>360-1048/2PU-06</t>
  </si>
  <si>
    <t>360-1048/2PU-09</t>
  </si>
  <si>
    <t>360-1048/2PU-11</t>
  </si>
  <si>
    <t>360-1048/2PU-12</t>
  </si>
  <si>
    <t>360-1048/2PU-14</t>
  </si>
  <si>
    <t>360-1048/2PU-100</t>
  </si>
  <si>
    <t>360-1049/1PU-01</t>
  </si>
  <si>
    <t>360-1049/1PU-02</t>
  </si>
  <si>
    <t>360-1049/1PU-03</t>
  </si>
  <si>
    <t>360-1049/1PU-04</t>
  </si>
  <si>
    <t>360-1049/1PU-05</t>
  </si>
  <si>
    <t>360-1049/1PU-06</t>
  </si>
  <si>
    <t>360-1049/1PU-09</t>
  </si>
  <si>
    <t>360-1049/1PU-11</t>
  </si>
  <si>
    <t>360-1049/1PU-12</t>
  </si>
  <si>
    <t>360-1049/1PU-14</t>
  </si>
  <si>
    <t>360-1049/1PU-100</t>
  </si>
  <si>
    <t>360-1049/2PU-01</t>
  </si>
  <si>
    <t>360-1049/2PU-02</t>
  </si>
  <si>
    <t>360-1049/2PU-03</t>
  </si>
  <si>
    <t>360-1049/2PU-04</t>
  </si>
  <si>
    <t>360-1049/2PU-05</t>
  </si>
  <si>
    <t>360-1049/2PU-06</t>
  </si>
  <si>
    <t>360-1049/2PU-09</t>
  </si>
  <si>
    <t>360-1049/2PU-11</t>
  </si>
  <si>
    <t>360-1049/2PU-12</t>
  </si>
  <si>
    <t>360-1049/2PU-14</t>
  </si>
  <si>
    <t>360-1049/2PU-100</t>
  </si>
  <si>
    <t>360-1050PU-01</t>
  </si>
  <si>
    <t>360-1050PU-02</t>
  </si>
  <si>
    <t>360-1050PU-03</t>
  </si>
  <si>
    <t>360-1050PU-04</t>
  </si>
  <si>
    <t>360-1050PU-05</t>
  </si>
  <si>
    <t>360-1050PU-06</t>
  </si>
  <si>
    <t>360-1050PU-09</t>
  </si>
  <si>
    <t>360-1050PU-11</t>
  </si>
  <si>
    <t>360-1050PU-12</t>
  </si>
  <si>
    <t>360-1050PU-14</t>
  </si>
  <si>
    <t>360-1050PU-100</t>
  </si>
  <si>
    <t>360-1051PU-01</t>
  </si>
  <si>
    <t>360-1051PU-02</t>
  </si>
  <si>
    <t>360-1051PU-03</t>
  </si>
  <si>
    <t>360-1051PU-04</t>
  </si>
  <si>
    <t>360-1051PU-05</t>
  </si>
  <si>
    <t>360-1051PU-06</t>
  </si>
  <si>
    <t>360-1051PU-09</t>
  </si>
  <si>
    <t>360-1051PU-11</t>
  </si>
  <si>
    <t>360-1051PU-12</t>
  </si>
  <si>
    <t>360-1051PU-14</t>
  </si>
  <si>
    <t>360-1051PU-100</t>
  </si>
  <si>
    <t>360-1052PU-01</t>
  </si>
  <si>
    <t>360-1052PU-02</t>
  </si>
  <si>
    <t>360-1052PU-03</t>
  </si>
  <si>
    <t>360-1052PU-04</t>
  </si>
  <si>
    <t>360-1052PU-05</t>
  </si>
  <si>
    <t>360-1052PU-06</t>
  </si>
  <si>
    <t>360-1052PU-09</t>
  </si>
  <si>
    <t>360-1052PU-11</t>
  </si>
  <si>
    <t>360-1052PU-12</t>
  </si>
  <si>
    <t>360-1052PU-14</t>
  </si>
  <si>
    <t>360-1052PU-100</t>
  </si>
  <si>
    <t>KIDS HOME WALL</t>
  </si>
  <si>
    <t>MATT</t>
  </si>
  <si>
    <t>360 GRP VOLUMES</t>
  </si>
  <si>
    <t>MDT</t>
  </si>
  <si>
    <t>deep rose</t>
  </si>
  <si>
    <t>not
available</t>
  </si>
  <si>
    <t>360-304-DT-09</t>
  </si>
  <si>
    <t>360-016-DT-99</t>
  </si>
  <si>
    <t>360-121-DT-99</t>
  </si>
  <si>
    <t>360-122-DT-99</t>
  </si>
  <si>
    <t>360-123-DT-99</t>
  </si>
  <si>
    <t>360-221-DT-99</t>
  </si>
  <si>
    <t>360-222-DT-99</t>
  </si>
  <si>
    <t>360-223-DT-99</t>
  </si>
  <si>
    <t>360-224-DT-99</t>
  </si>
  <si>
    <t>360-225-DT-99</t>
  </si>
  <si>
    <t>360-226-DT-99</t>
  </si>
  <si>
    <t>360-227-DT-99</t>
  </si>
  <si>
    <t>360-228-DT-99</t>
  </si>
  <si>
    <t>360-229-DT-99</t>
  </si>
  <si>
    <t>360-230-DT-99</t>
  </si>
  <si>
    <t>360-301-DT-99</t>
  </si>
  <si>
    <t>360-302-DT-99</t>
  </si>
  <si>
    <t>360-303-DT-99</t>
  </si>
  <si>
    <t>360-304-DT-99</t>
  </si>
  <si>
    <t>360-305-DT-99</t>
  </si>
  <si>
    <t>360-306-DT-99</t>
  </si>
  <si>
    <t>360-307-DT-99</t>
  </si>
  <si>
    <t>360-308-DT-99</t>
  </si>
  <si>
    <t>360-309-DT-99</t>
  </si>
  <si>
    <t>360-310-DT-99</t>
  </si>
  <si>
    <t>360-311-DT-99</t>
  </si>
  <si>
    <t>360-312-DT-99</t>
  </si>
  <si>
    <t>360-313-DT-99</t>
  </si>
  <si>
    <t>360-314-DT-99</t>
  </si>
  <si>
    <t>360-315-DT-99</t>
  </si>
  <si>
    <t>360-316-DT-99</t>
  </si>
  <si>
    <t>360-317-DT-99</t>
  </si>
  <si>
    <t>360-318-DT-99</t>
  </si>
  <si>
    <t>360-319-DT-99</t>
  </si>
  <si>
    <t>360-320-DT-99</t>
  </si>
  <si>
    <t>360-395-DT-99</t>
  </si>
  <si>
    <t>360-399-DT-99</t>
  </si>
  <si>
    <t>360-406-DT-99</t>
  </si>
  <si>
    <t>360-409-DT-99</t>
  </si>
  <si>
    <t>360-410-DT-99</t>
  </si>
  <si>
    <t>360-411-DT-99</t>
  </si>
  <si>
    <t>360-412-DT-99</t>
  </si>
  <si>
    <t>360-413-DT-99</t>
  </si>
  <si>
    <t>360-414-DT-99</t>
  </si>
  <si>
    <t>360-415-DT-99</t>
  </si>
  <si>
    <t>360-416-DT-99</t>
  </si>
  <si>
    <t>360-417-DT-99</t>
  </si>
  <si>
    <t>360-418-DT-99</t>
  </si>
  <si>
    <t>360-419-DT-99</t>
  </si>
  <si>
    <t>360-420-DT-99</t>
  </si>
  <si>
    <t>360-461-DT-99</t>
  </si>
  <si>
    <t>360-463-DT-99</t>
  </si>
  <si>
    <t>360-464-DT-99</t>
  </si>
  <si>
    <t>360-470-DT-99</t>
  </si>
  <si>
    <t>360-471-DT-99</t>
  </si>
  <si>
    <t>360-474-DT-99</t>
  </si>
  <si>
    <t>360-478-DT-99</t>
  </si>
  <si>
    <t>360-479-DT-99</t>
  </si>
  <si>
    <t>360-1053PU</t>
  </si>
  <si>
    <t>360-1053PU-01</t>
  </si>
  <si>
    <t>360-1053PU-02</t>
  </si>
  <si>
    <t>360-1053PU-03</t>
  </si>
  <si>
    <t>360-1053PU-04</t>
  </si>
  <si>
    <t>360-1053PU-05</t>
  </si>
  <si>
    <t>360-1053PU-06</t>
  </si>
  <si>
    <t>360-1053PU-09</t>
  </si>
  <si>
    <t>360-1053PU-11</t>
  </si>
  <si>
    <t>360-1053PU-12</t>
  </si>
  <si>
    <t>360-1053PU-14</t>
  </si>
  <si>
    <t>360-1053PU-100</t>
  </si>
  <si>
    <t>360-015PU-DT</t>
  </si>
  <si>
    <t>wood insert</t>
  </si>
  <si>
    <t xml:space="preserve">122x43x15 cm, 
44x67x15 cm, 
44x30x15 cm </t>
  </si>
  <si>
    <t>67x44x15 cm, 
44x30x15 cm, 
44x30x15 cm</t>
  </si>
  <si>
    <t>12x12x5 cm, 
14x14x6 cm, 
20x20x10 cm, 
25x25x13 cm, 
30x30x15 cm</t>
  </si>
  <si>
    <t>12x12x5 cm, 
14x14x6 cm, 
20x20x10 cm, 
25x25x13 cm, 
30x30x15 cm, 
40x40x20 cm, 
50x50x25 cm</t>
  </si>
  <si>
    <t>32x32x8 cm, 
32x32x8 cm, 
32x32x12 cm, 
49x49x13 cm, 
50x50x22cm</t>
  </si>
  <si>
    <t>19,5x19,5x8 cm, 
25x25x10 cm, 
29,5x29,5x9 cm, 
41x41x18 cm, 
49x49x19 cm</t>
  </si>
  <si>
    <t>32x32x5 cm, 
31x31x7,5 cm, 
33x33x11 cm</t>
  </si>
  <si>
    <t>15x12x4,5 cm, 
20x16x5,5 cm, 
25x18x6,5 cm, 
30x23x7,5 cm, 
34,5x25,5x7 cm</t>
  </si>
  <si>
    <t>19,5x19,5x4 cm, 20x20x5,5 cm, 
20x20x7,5 cm</t>
  </si>
  <si>
    <t>40x40x15 cm, 
35x35x9 cm, 
30x30x8,5 cm, 
25x25x8 cm</t>
  </si>
  <si>
    <t>97x97x13 cm</t>
  </si>
  <si>
    <r>
      <t>14x12x6 cm, 
30x25x13 cm, 
19x10x8,5 cm, 
19,5x14,5x8 cm, 24,5x12,5x10,5 cm, 
25x21x11 cm, 
28,5x15x13,5 c</t>
    </r>
    <r>
      <rPr>
        <sz val="11"/>
        <rFont val="Calibri"/>
        <family val="2"/>
        <scheme val="minor"/>
      </rPr>
      <t>m</t>
    </r>
  </si>
  <si>
    <t>360-151</t>
  </si>
  <si>
    <t>360-152-B</t>
  </si>
  <si>
    <t>360-153</t>
  </si>
  <si>
    <t>360-154</t>
  </si>
  <si>
    <t>360-153-B</t>
  </si>
  <si>
    <t>360-154-B</t>
  </si>
  <si>
    <t>360-152</t>
  </si>
  <si>
    <t>360-156</t>
  </si>
  <si>
    <t>360-156-B</t>
  </si>
  <si>
    <t>360-157</t>
  </si>
  <si>
    <t>360-157-B</t>
  </si>
  <si>
    <t>360-158</t>
  </si>
  <si>
    <t>360-158-B</t>
  </si>
  <si>
    <t>360-159</t>
  </si>
  <si>
    <t>360-159-B</t>
  </si>
  <si>
    <t>360-160</t>
  </si>
  <si>
    <t>360-160-B</t>
  </si>
  <si>
    <t>78x78,5x38,5 cm</t>
  </si>
  <si>
    <t>25x25x6 cm
25x25,5x6,5 cm
33x33x6,5 cm</t>
  </si>
  <si>
    <t>33x33x13,5 cm
40x41,5x13 cm</t>
  </si>
  <si>
    <t>34x34,5x11,5 cm
42x41x14 cm</t>
  </si>
  <si>
    <t>33,5x33,5x10 cm
33x34x12,5 cm</t>
  </si>
  <si>
    <t>57,5x58x22,5 cm</t>
  </si>
  <si>
    <t>48x48x13,5  cm</t>
  </si>
  <si>
    <t>360 PU</t>
  </si>
  <si>
    <t>360 GRP</t>
  </si>
  <si>
    <t>ESPACE GRP</t>
  </si>
  <si>
    <t>SNAP GRP</t>
  </si>
  <si>
    <t>CHEETA GRP</t>
  </si>
  <si>
    <t>SIMPL volumes</t>
  </si>
  <si>
    <t>LYNX GRP</t>
  </si>
  <si>
    <t>LYNX PU</t>
  </si>
  <si>
    <t>READY  PU</t>
  </si>
  <si>
    <t>READY GRP</t>
  </si>
  <si>
    <t>ROCK CITY GRP</t>
  </si>
  <si>
    <t>DELTA GRP</t>
  </si>
  <si>
    <t>ARTLINE GRP</t>
  </si>
  <si>
    <t>BLUE PILL GRP</t>
  </si>
  <si>
    <t>SO ILL volumes</t>
  </si>
  <si>
    <t>TENTOMEN GRP</t>
  </si>
  <si>
    <t>VEZI GRP</t>
  </si>
  <si>
    <t>NEO PU</t>
  </si>
  <si>
    <t>NEO GRP</t>
  </si>
  <si>
    <t>B</t>
  </si>
  <si>
    <t>360-155</t>
  </si>
  <si>
    <t>360 ID</t>
  </si>
  <si>
    <t>360-151-01</t>
  </si>
  <si>
    <t>360-151-02</t>
  </si>
  <si>
    <t>360-151-03</t>
  </si>
  <si>
    <t>360-151-04</t>
  </si>
  <si>
    <t>360-151-05</t>
  </si>
  <si>
    <t>360-151-06</t>
  </si>
  <si>
    <t>360-151-07</t>
  </si>
  <si>
    <t>360-151-08</t>
  </si>
  <si>
    <t>360-151-09</t>
  </si>
  <si>
    <t>360-151-10</t>
  </si>
  <si>
    <t>360-151-11</t>
  </si>
  <si>
    <t>360-151-12</t>
  </si>
  <si>
    <t>360-151-13</t>
  </si>
  <si>
    <t>360-151-100</t>
  </si>
  <si>
    <t>360-152-01</t>
  </si>
  <si>
    <t>360-152-02</t>
  </si>
  <si>
    <t>360-152-03</t>
  </si>
  <si>
    <t>360-152-04</t>
  </si>
  <si>
    <t>360-152-05</t>
  </si>
  <si>
    <t>360-152-06</t>
  </si>
  <si>
    <t>360-152-07</t>
  </si>
  <si>
    <t>360-152-08</t>
  </si>
  <si>
    <t>360-152-09</t>
  </si>
  <si>
    <t>360-152-10</t>
  </si>
  <si>
    <t>360-152-11</t>
  </si>
  <si>
    <t>360-152-12</t>
  </si>
  <si>
    <t>360-152-13</t>
  </si>
  <si>
    <t>360-152-100</t>
  </si>
  <si>
    <t>360-152-B-01</t>
  </si>
  <si>
    <t>360-152-B-02</t>
  </si>
  <si>
    <t>360-152-B-03</t>
  </si>
  <si>
    <t>360-152-B-04</t>
  </si>
  <si>
    <t>360-152-B-05</t>
  </si>
  <si>
    <t>360-152-B-06</t>
  </si>
  <si>
    <t>360-152-B-07</t>
  </si>
  <si>
    <t>360-152-B-08</t>
  </si>
  <si>
    <t>360-152-B-09</t>
  </si>
  <si>
    <t>360-152-B-10</t>
  </si>
  <si>
    <t>360-152-B-11</t>
  </si>
  <si>
    <t>360-152-B-12</t>
  </si>
  <si>
    <t>360-152-B-13</t>
  </si>
  <si>
    <t>360-152-B-100</t>
  </si>
  <si>
    <t>360-153-01</t>
  </si>
  <si>
    <t>360-153-02</t>
  </si>
  <si>
    <t>360-153-03</t>
  </si>
  <si>
    <t>360-153-04</t>
  </si>
  <si>
    <t>360-153-05</t>
  </si>
  <si>
    <t>360-153-06</t>
  </si>
  <si>
    <t>360-153-07</t>
  </si>
  <si>
    <t>360-153-08</t>
  </si>
  <si>
    <t>360-153-09</t>
  </si>
  <si>
    <t>360-153-10</t>
  </si>
  <si>
    <t>360-153-11</t>
  </si>
  <si>
    <t>360-153-12</t>
  </si>
  <si>
    <t>360-153-13</t>
  </si>
  <si>
    <t>360-153-100</t>
  </si>
  <si>
    <t>360-153-B-01</t>
  </si>
  <si>
    <t>360-153-B-02</t>
  </si>
  <si>
    <t>360-153-B-03</t>
  </si>
  <si>
    <t>360-153-B-04</t>
  </si>
  <si>
    <t>360-153-B-05</t>
  </si>
  <si>
    <t>360-153-B-06</t>
  </si>
  <si>
    <t>360-153-B-07</t>
  </si>
  <si>
    <t>360-153-B-08</t>
  </si>
  <si>
    <t>360-153-B-09</t>
  </si>
  <si>
    <t>360-153-B-10</t>
  </si>
  <si>
    <t>360-153-B-11</t>
  </si>
  <si>
    <t>360-153-B-12</t>
  </si>
  <si>
    <t>360-153-B-13</t>
  </si>
  <si>
    <t>360-153-B-100</t>
  </si>
  <si>
    <t>360-154-01</t>
  </si>
  <si>
    <t>360-154-02</t>
  </si>
  <si>
    <t>360-154-03</t>
  </si>
  <si>
    <t>360-154-04</t>
  </si>
  <si>
    <t>360-154-05</t>
  </si>
  <si>
    <t>360-154-06</t>
  </si>
  <si>
    <t>360-154-07</t>
  </si>
  <si>
    <t>360-154-08</t>
  </si>
  <si>
    <t>360-154-09</t>
  </si>
  <si>
    <t>360-154-10</t>
  </si>
  <si>
    <t>360-154-11</t>
  </si>
  <si>
    <t>360-154-12</t>
  </si>
  <si>
    <t>360-154-13</t>
  </si>
  <si>
    <t>360-154-100</t>
  </si>
  <si>
    <t>360-154-B-01</t>
  </si>
  <si>
    <t>360-154-B-02</t>
  </si>
  <si>
    <t>360-154-B-03</t>
  </si>
  <si>
    <t>360-154-B-04</t>
  </si>
  <si>
    <t>360-154-B-05</t>
  </si>
  <si>
    <t>360-154-B-06</t>
  </si>
  <si>
    <t>360-154-B-07</t>
  </si>
  <si>
    <t>360-154-B-08</t>
  </si>
  <si>
    <t>360-154-B-09</t>
  </si>
  <si>
    <t>360-154-B-10</t>
  </si>
  <si>
    <t>360-154-B-11</t>
  </si>
  <si>
    <t>360-154-B-12</t>
  </si>
  <si>
    <t>360-154-B-13</t>
  </si>
  <si>
    <t>360-154-B-100</t>
  </si>
  <si>
    <t>360-155-01</t>
  </si>
  <si>
    <t>360-155-02</t>
  </si>
  <si>
    <t>360-155-03</t>
  </si>
  <si>
    <t>360-155-04</t>
  </si>
  <si>
    <t>360-155-05</t>
  </si>
  <si>
    <t>360-155-06</t>
  </si>
  <si>
    <t>360-155-07</t>
  </si>
  <si>
    <t>360-155-08</t>
  </si>
  <si>
    <t>360-155-09</t>
  </si>
  <si>
    <t>360-155-10</t>
  </si>
  <si>
    <t>360-155-11</t>
  </si>
  <si>
    <t>360-155-12</t>
  </si>
  <si>
    <t>360-155-13</t>
  </si>
  <si>
    <t>360-155-100</t>
  </si>
  <si>
    <t>360-156-01</t>
  </si>
  <si>
    <t>360-156-02</t>
  </si>
  <si>
    <t>360-156-03</t>
  </si>
  <si>
    <t>360-156-04</t>
  </si>
  <si>
    <t>360-156-05</t>
  </si>
  <si>
    <t>360-156-06</t>
  </si>
  <si>
    <t>360-156-07</t>
  </si>
  <si>
    <t>360-156-08</t>
  </si>
  <si>
    <t>360-156-09</t>
  </si>
  <si>
    <t>360-156-10</t>
  </si>
  <si>
    <t>360-156-11</t>
  </si>
  <si>
    <t>360-156-12</t>
  </si>
  <si>
    <t>360-156-13</t>
  </si>
  <si>
    <t>360-156-100</t>
  </si>
  <si>
    <t>360-156-B-01</t>
  </si>
  <si>
    <t>360-156-B-02</t>
  </si>
  <si>
    <t>360-156-B-03</t>
  </si>
  <si>
    <t>360-156-B-04</t>
  </si>
  <si>
    <t>360-156-B-05</t>
  </si>
  <si>
    <t>360-156-B-06</t>
  </si>
  <si>
    <t>360-156-B-07</t>
  </si>
  <si>
    <t>360-156-B-08</t>
  </si>
  <si>
    <t>360-156-B-09</t>
  </si>
  <si>
    <t>360-156-B-10</t>
  </si>
  <si>
    <t>360-156-B-11</t>
  </si>
  <si>
    <t>360-156-B-12</t>
  </si>
  <si>
    <t>360-156-B-13</t>
  </si>
  <si>
    <t>360-156-B-100</t>
  </si>
  <si>
    <t>360-157-01</t>
  </si>
  <si>
    <t>360-157-02</t>
  </si>
  <si>
    <t>360-157-03</t>
  </si>
  <si>
    <t>360-157-04</t>
  </si>
  <si>
    <t>360-157-05</t>
  </si>
  <si>
    <t>360-157-06</t>
  </si>
  <si>
    <t>360-157-07</t>
  </si>
  <si>
    <t>360-157-08</t>
  </si>
  <si>
    <t>360-157-09</t>
  </si>
  <si>
    <t>360-157-10</t>
  </si>
  <si>
    <t>360-157-11</t>
  </si>
  <si>
    <t>360-157-12</t>
  </si>
  <si>
    <t>360-157-13</t>
  </si>
  <si>
    <t>360-157-100</t>
  </si>
  <si>
    <t>360-157-B-01</t>
  </si>
  <si>
    <t>360-157-B-02</t>
  </si>
  <si>
    <t>360-157-B-03</t>
  </si>
  <si>
    <t>360-157-B-04</t>
  </si>
  <si>
    <t>360-157-B-05</t>
  </si>
  <si>
    <t>360-157-B-06</t>
  </si>
  <si>
    <t>360-157-B-07</t>
  </si>
  <si>
    <t>360-157-B-08</t>
  </si>
  <si>
    <t>360-157-B-09</t>
  </si>
  <si>
    <t>360-157-B-10</t>
  </si>
  <si>
    <t>360-157-B-11</t>
  </si>
  <si>
    <t>360-157-B-12</t>
  </si>
  <si>
    <t>360-157-B-13</t>
  </si>
  <si>
    <t>360-157-B-100</t>
  </si>
  <si>
    <t>360-158-01</t>
  </si>
  <si>
    <t>360-158-02</t>
  </si>
  <si>
    <t>360-158-03</t>
  </si>
  <si>
    <t>360-158-04</t>
  </si>
  <si>
    <t>360-158-05</t>
  </si>
  <si>
    <t>360-158-06</t>
  </si>
  <si>
    <t>360-158-07</t>
  </si>
  <si>
    <t>360-158-08</t>
  </si>
  <si>
    <t>360-158-09</t>
  </si>
  <si>
    <t>360-158-10</t>
  </si>
  <si>
    <t>360-158-11</t>
  </si>
  <si>
    <t>360-158-12</t>
  </si>
  <si>
    <t>360-158-13</t>
  </si>
  <si>
    <t>360-158-100</t>
  </si>
  <si>
    <t>360-158-B-01</t>
  </si>
  <si>
    <t>360-158-B-02</t>
  </si>
  <si>
    <t>360-158-B-03</t>
  </si>
  <si>
    <t>360-158-B-04</t>
  </si>
  <si>
    <t>360-158-B-05</t>
  </si>
  <si>
    <t>360-158-B-06</t>
  </si>
  <si>
    <t>360-158-B-07</t>
  </si>
  <si>
    <t>360-158-B-08</t>
  </si>
  <si>
    <t>360-158-B-09</t>
  </si>
  <si>
    <t>360-158-B-10</t>
  </si>
  <si>
    <t>360-158-B-11</t>
  </si>
  <si>
    <t>360-158-B-12</t>
  </si>
  <si>
    <t>360-158-B-13</t>
  </si>
  <si>
    <t>360-158-B-100</t>
  </si>
  <si>
    <t>360-159-01</t>
  </si>
  <si>
    <t>360-159-02</t>
  </si>
  <si>
    <t>360-159-03</t>
  </si>
  <si>
    <t>360-159-04</t>
  </si>
  <si>
    <t>360-159-05</t>
  </si>
  <si>
    <t>360-159-06</t>
  </si>
  <si>
    <t>360-159-07</t>
  </si>
  <si>
    <t>360-159-08</t>
  </si>
  <si>
    <t>360-159-09</t>
  </si>
  <si>
    <t>360-159-10</t>
  </si>
  <si>
    <t>360-159-11</t>
  </si>
  <si>
    <t>360-159-12</t>
  </si>
  <si>
    <t>360-159-13</t>
  </si>
  <si>
    <t>360-159-100</t>
  </si>
  <si>
    <t>360-159-B-01</t>
  </si>
  <si>
    <t>360-159-B-02</t>
  </si>
  <si>
    <t>360-159-B-03</t>
  </si>
  <si>
    <t>360-159-B-04</t>
  </si>
  <si>
    <t>360-159-B-05</t>
  </si>
  <si>
    <t>360-159-B-06</t>
  </si>
  <si>
    <t>360-159-B-07</t>
  </si>
  <si>
    <t>360-159-B-08</t>
  </si>
  <si>
    <t>360-159-B-09</t>
  </si>
  <si>
    <t>360-159-B-10</t>
  </si>
  <si>
    <t>360-159-B-11</t>
  </si>
  <si>
    <t>360-159-B-12</t>
  </si>
  <si>
    <t>360-159-B-13</t>
  </si>
  <si>
    <t>360-159-B-100</t>
  </si>
  <si>
    <t>360-160-01</t>
  </si>
  <si>
    <t>360-160-02</t>
  </si>
  <si>
    <t>360-160-03</t>
  </si>
  <si>
    <t>360-160-04</t>
  </si>
  <si>
    <t>360-160-05</t>
  </si>
  <si>
    <t>360-160-06</t>
  </si>
  <si>
    <t>360-160-07</t>
  </si>
  <si>
    <t>360-160-08</t>
  </si>
  <si>
    <t>360-160-09</t>
  </si>
  <si>
    <t>360-160-10</t>
  </si>
  <si>
    <t>360-160-11</t>
  </si>
  <si>
    <t>360-160-12</t>
  </si>
  <si>
    <t>360-160-13</t>
  </si>
  <si>
    <t>360-160-100</t>
  </si>
  <si>
    <t>360-160-B-01</t>
  </si>
  <si>
    <t>360-160-B-02</t>
  </si>
  <si>
    <t>360-160-B-03</t>
  </si>
  <si>
    <t>360-160-B-04</t>
  </si>
  <si>
    <t>360-160-B-05</t>
  </si>
  <si>
    <t>360-160-B-06</t>
  </si>
  <si>
    <t>360-160-B-07</t>
  </si>
  <si>
    <t>360-160-B-08</t>
  </si>
  <si>
    <t>360-160-B-09</t>
  </si>
  <si>
    <t>360-160-B-10</t>
  </si>
  <si>
    <t>360-160-B-11</t>
  </si>
  <si>
    <t>360-160-B-12</t>
  </si>
  <si>
    <t>360-160-B-13</t>
  </si>
  <si>
    <t>360-160-B-100</t>
  </si>
  <si>
    <t>55,5x12x13 cm</t>
  </si>
  <si>
    <t>50x36x23  cm,
47,5x24x22 cm</t>
  </si>
  <si>
    <t>55,5x47x13 cm</t>
  </si>
  <si>
    <t>54x47x31 cm</t>
  </si>
  <si>
    <t>47,5x48x10,5 cm</t>
  </si>
  <si>
    <t>41x40,5x13 cm
48x47,5x12 cm</t>
  </si>
  <si>
    <t>47x47x12 cm</t>
  </si>
  <si>
    <t>10cm BALL 
symbol
 for sizing is 
representing 
PU material</t>
  </si>
  <si>
    <t>360-HWS-1</t>
  </si>
  <si>
    <t>360-HWS-2</t>
  </si>
  <si>
    <t>360-HWS-3</t>
  </si>
  <si>
    <t>360-HWS-4</t>
  </si>
  <si>
    <t>360-PWOOD-1</t>
  </si>
  <si>
    <t>360-PWOOD-3</t>
  </si>
  <si>
    <t>360-PWOOD-T-NUT</t>
  </si>
  <si>
    <t>colour</t>
  </si>
  <si>
    <t>360-H-SC</t>
  </si>
  <si>
    <t>360-H-R</t>
  </si>
  <si>
    <t>360-A-TSHIRT-1</t>
  </si>
  <si>
    <t>CHALK
BOARD</t>
  </si>
  <si>
    <t>360-AB-01</t>
  </si>
  <si>
    <t>360-AB-09</t>
  </si>
  <si>
    <t>360-AB-08</t>
  </si>
  <si>
    <t>360-AB-05</t>
  </si>
  <si>
    <t>360-AB-07</t>
  </si>
  <si>
    <t>360-AB-06</t>
  </si>
  <si>
    <t>DENIM toolbag with magnet</t>
  </si>
  <si>
    <t>MINI DENIM 
tool bag</t>
  </si>
  <si>
    <t xml:space="preserve">LEATHER toolbag with magnet </t>
  </si>
  <si>
    <t xml:space="preserve">LEATHER + 
MINI LEATHER 
toolbag with magnet </t>
  </si>
  <si>
    <t>DENIM + 
MINI DENIM
 toolbag with magnet</t>
  </si>
  <si>
    <t>360-AB-02</t>
  </si>
  <si>
    <t>360-AB-04</t>
  </si>
  <si>
    <t>360-AB-03</t>
  </si>
  <si>
    <t>CLOTHES</t>
  </si>
  <si>
    <t>TTC (les+PU)</t>
  </si>
  <si>
    <t>360 home walls</t>
  </si>
  <si>
    <t xml:space="preserve">set comes in random colours </t>
  </si>
  <si>
    <t>INCLUDED</t>
  </si>
  <si>
    <t>screws for mounting</t>
  </si>
  <si>
    <t>screws for mounting, metal ring</t>
  </si>
  <si>
    <t>IF YOU ORDER 15 HANGBOARDS, YOU GET 1 FOR FREE!</t>
  </si>
  <si>
    <t>360-H-SH</t>
  </si>
  <si>
    <t>360 RAINBOW HANGBOARD</t>
  </si>
  <si>
    <t xml:space="preserve">chalk  </t>
  </si>
  <si>
    <t>L wrench key, screws for mounting, 
bolts for holds</t>
  </si>
  <si>
    <t>PLYWOOD T-NUT</t>
  </si>
  <si>
    <t>100% organic
 cotton (mousse grey)</t>
  </si>
  <si>
    <t>98</t>
  </si>
  <si>
    <t>25x25x5 cm</t>
  </si>
  <si>
    <t>GHOST LINE: BESTSELLERS</t>
  </si>
  <si>
    <t>MONKEYS</t>
  </si>
  <si>
    <t>360-601-DT</t>
  </si>
  <si>
    <t>360-603-DT</t>
  </si>
  <si>
    <t>360-604-DT</t>
  </si>
  <si>
    <t>360-605-DT</t>
  </si>
  <si>
    <t>360-606-DT</t>
  </si>
  <si>
    <t>360-608-DT</t>
  </si>
  <si>
    <t>360-609-DT</t>
  </si>
  <si>
    <t>360-611-DT</t>
  </si>
  <si>
    <t>360-610-DT</t>
  </si>
  <si>
    <t>34x34,5x11,5 cm</t>
  </si>
  <si>
    <t>360-607</t>
  </si>
  <si>
    <t>360-612-DT</t>
  </si>
  <si>
    <t>360-613-DT</t>
  </si>
  <si>
    <t>360-614-DT</t>
  </si>
  <si>
    <t>360-602</t>
  </si>
  <si>
    <t>33,5x33,5x10 cm</t>
  </si>
  <si>
    <t>33x34x12,5 cm</t>
  </si>
  <si>
    <t>40x41,5x13 cm</t>
  </si>
  <si>
    <t>33x33x13,5 cm</t>
  </si>
  <si>
    <t>33x33x6,5 cm</t>
  </si>
  <si>
    <t>25x25x6 cm</t>
  </si>
  <si>
    <t xml:space="preserve">
25x25,5x6,5 cm
</t>
  </si>
  <si>
    <t>33x33x11 cm</t>
  </si>
  <si>
    <t>31x31x7,5 cm</t>
  </si>
  <si>
    <t>32x32x5 cm</t>
  </si>
  <si>
    <t>360-615</t>
  </si>
  <si>
    <t>360-601-DT-98</t>
  </si>
  <si>
    <t>360-603-DT-98</t>
  </si>
  <si>
    <t>360-604-DT-98</t>
  </si>
  <si>
    <t>360-605-DT-98</t>
  </si>
  <si>
    <t>360-606-DT-98</t>
  </si>
  <si>
    <t>360-608-DT-98</t>
  </si>
  <si>
    <t>360-609-DT-98</t>
  </si>
  <si>
    <t>360-610-DT-98</t>
  </si>
  <si>
    <t>360-611-DT-98</t>
  </si>
  <si>
    <t>360-612-DT-98</t>
  </si>
  <si>
    <t>360-613-DT-98</t>
  </si>
  <si>
    <t>360-614-DT-98</t>
  </si>
  <si>
    <t>360-602-98</t>
  </si>
  <si>
    <t>360-607-98</t>
  </si>
  <si>
    <t>360-615-98</t>
  </si>
  <si>
    <t>360-289-B</t>
  </si>
  <si>
    <t>360-289-B-DT</t>
  </si>
  <si>
    <t>360-290-B</t>
  </si>
  <si>
    <t>360-290-B-DT</t>
  </si>
  <si>
    <t>360-011-B</t>
  </si>
  <si>
    <t>360-018-B</t>
  </si>
  <si>
    <t>19,5 cm - 80 cm</t>
  </si>
  <si>
    <t>PU  ORDER LIST</t>
  </si>
  <si>
    <t>GRP SUMMARY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</si>
  <si>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</si>
  <si>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</si>
  <si>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</si>
  <si>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</si>
  <si>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</si>
  <si>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</si>
  <si>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</si>
  <si>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</si>
  <si>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360-304-DT-10</t>
  </si>
  <si>
    <t>360-304-DT-11</t>
  </si>
  <si>
    <t>360-304-DT-12</t>
  </si>
  <si>
    <t>360-304-DT-13</t>
  </si>
  <si>
    <t>360-304-DT-100</t>
  </si>
  <si>
    <t>WI</t>
  </si>
  <si>
    <t>B, DT</t>
  </si>
  <si>
    <t>BLACK
RAL 9005</t>
  </si>
  <si>
    <t xml:space="preserve">RED
RAL 3000 </t>
  </si>
  <si>
    <t xml:space="preserve">YELLOW
RAL 1018 </t>
  </si>
  <si>
    <t>BLUE
RAL 5015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</si>
  <si>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</si>
  <si>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</si>
  <si>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</si>
  <si>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denim, PVC</t>
  </si>
  <si>
    <t>LOW PROFILE</t>
  </si>
  <si>
    <t>POSITIVE</t>
  </si>
  <si>
    <t>POCKET</t>
  </si>
  <si>
    <t>360-015PU-DT-01</t>
  </si>
  <si>
    <t>360-015PU-DT-05</t>
  </si>
  <si>
    <t>360-015PU-DT-14</t>
  </si>
  <si>
    <t>360-015PU-DT-100</t>
  </si>
  <si>
    <t>360-015PU-DT-06</t>
  </si>
  <si>
    <t>360-015PU-DT-12</t>
  </si>
  <si>
    <t>360-015PU-DT-09</t>
  </si>
  <si>
    <t>360-015PU-DT-11</t>
  </si>
  <si>
    <t>360-015PU-DT-03</t>
  </si>
  <si>
    <t>360-015PU-DT-02</t>
  </si>
  <si>
    <t>360-015PU-DT-04</t>
  </si>
  <si>
    <t>360-011-B-01</t>
  </si>
  <si>
    <t>360-011-B-02</t>
  </si>
  <si>
    <t>360-011-B-03</t>
  </si>
  <si>
    <t>360-011-B-04</t>
  </si>
  <si>
    <t>360-011-B-05</t>
  </si>
  <si>
    <t>360-011-B-06</t>
  </si>
  <si>
    <t>360-011-B-07</t>
  </si>
  <si>
    <t>360-011-B-08</t>
  </si>
  <si>
    <t>360-011-B-09</t>
  </si>
  <si>
    <t>360-011-B-10</t>
  </si>
  <si>
    <t>360-011-B-12</t>
  </si>
  <si>
    <t>360-011-B-13</t>
  </si>
  <si>
    <t>360-011-B-100</t>
  </si>
  <si>
    <t>360-011-B-11</t>
  </si>
  <si>
    <t>360-018-B-01</t>
  </si>
  <si>
    <t>360-018-B-02</t>
  </si>
  <si>
    <t>360-018-B-03</t>
  </si>
  <si>
    <t>360-018-B-04</t>
  </si>
  <si>
    <t>360-018-B-05</t>
  </si>
  <si>
    <t>360-018-B-06</t>
  </si>
  <si>
    <t>360-018-B-07</t>
  </si>
  <si>
    <t>360-018-B-08</t>
  </si>
  <si>
    <t>360-018-B-09</t>
  </si>
  <si>
    <t>360-018-B-10</t>
  </si>
  <si>
    <t>360-018-B-11</t>
  </si>
  <si>
    <t>360-018-B-12</t>
  </si>
  <si>
    <t>360-018-B-13</t>
  </si>
  <si>
    <t>360-018-B-100</t>
  </si>
  <si>
    <t>360-289-B-01</t>
  </si>
  <si>
    <t>360-289-B-02</t>
  </si>
  <si>
    <t>360-289-B-03</t>
  </si>
  <si>
    <t>360-289-B-04</t>
  </si>
  <si>
    <t>360-289-B-05</t>
  </si>
  <si>
    <t>360-289-B-06</t>
  </si>
  <si>
    <t>360-289-B-07</t>
  </si>
  <si>
    <t>360-289-B-08</t>
  </si>
  <si>
    <t>360-289-B-09</t>
  </si>
  <si>
    <t>360-289-B-10</t>
  </si>
  <si>
    <t>360-289-B-11</t>
  </si>
  <si>
    <t>360-289-B-12</t>
  </si>
  <si>
    <t>360-289-B-13</t>
  </si>
  <si>
    <t>360-289-B-100</t>
  </si>
  <si>
    <t>360-290-B-01</t>
  </si>
  <si>
    <t>360-290-B-02</t>
  </si>
  <si>
    <t>360-290-B-03</t>
  </si>
  <si>
    <t>360-290-B-04</t>
  </si>
  <si>
    <t>360-290-B-05</t>
  </si>
  <si>
    <t>360-290-B-06</t>
  </si>
  <si>
    <t>360-290-B-07</t>
  </si>
  <si>
    <t>360-290-B-08</t>
  </si>
  <si>
    <t>360-290-B-09</t>
  </si>
  <si>
    <t>360-290-B-10</t>
  </si>
  <si>
    <t>360-290-B-11</t>
  </si>
  <si>
    <t>360-290-B-12</t>
  </si>
  <si>
    <t>360-290-B-13</t>
  </si>
  <si>
    <t>360-290-B-100</t>
  </si>
  <si>
    <t>360-289-B-DT-01</t>
  </si>
  <si>
    <t>360-289-B-DT-02</t>
  </si>
  <si>
    <t>360-289-B-DT-03</t>
  </si>
  <si>
    <t>360-289-B-DT-04</t>
  </si>
  <si>
    <t>360-289-B-DT-05</t>
  </si>
  <si>
    <t>360-289-B-DT-06</t>
  </si>
  <si>
    <t>360-289-B-DT-07</t>
  </si>
  <si>
    <t>360-289-B-DT-08</t>
  </si>
  <si>
    <t>360-289-B-DT-09</t>
  </si>
  <si>
    <t>360-289-B-DT-10</t>
  </si>
  <si>
    <t>360-289-B-DT-11</t>
  </si>
  <si>
    <t>360-289-B-DT-12</t>
  </si>
  <si>
    <t>360-289-B-DT-13</t>
  </si>
  <si>
    <t>360-289-B-DT-100</t>
  </si>
  <si>
    <t>360-290-B-DT-01</t>
  </si>
  <si>
    <t>360-290-B-DT-02</t>
  </si>
  <si>
    <t>360-290-B-DT-03</t>
  </si>
  <si>
    <t>360-290-B-DT-04</t>
  </si>
  <si>
    <t>360-290-B-DT-05</t>
  </si>
  <si>
    <t>360-290-B-DT-06</t>
  </si>
  <si>
    <t>360-290-B-DT-07</t>
  </si>
  <si>
    <t>360-290-B-DT-08</t>
  </si>
  <si>
    <t>360-290-B-DT-09</t>
  </si>
  <si>
    <t>360-290-B-DT-10</t>
  </si>
  <si>
    <t>360-290-B-DT-11</t>
  </si>
  <si>
    <t>360-290-B-DT-12</t>
  </si>
  <si>
    <t>360-290-B-DT-13</t>
  </si>
  <si>
    <t>360-290-B-DT-100</t>
  </si>
  <si>
    <t>360-289-B-DT-99</t>
  </si>
  <si>
    <t>360-290-B-DT-99</t>
  </si>
  <si>
    <t>25 cm - 122 cm</t>
  </si>
  <si>
    <t>fluo pink</t>
  </si>
  <si>
    <t>360-001-19</t>
  </si>
  <si>
    <t>360-478-19</t>
  </si>
  <si>
    <t>360-479-19</t>
  </si>
  <si>
    <t>360-501-19</t>
  </si>
  <si>
    <t>360-506-19</t>
  </si>
  <si>
    <t>360-505-19</t>
  </si>
  <si>
    <t>360-471-19</t>
  </si>
  <si>
    <t>360-474-19</t>
  </si>
  <si>
    <t>360-461-19</t>
  </si>
  <si>
    <t>360-463-19</t>
  </si>
  <si>
    <t>360-464-19</t>
  </si>
  <si>
    <t>360-470-19</t>
  </si>
  <si>
    <t>360-410-19</t>
  </si>
  <si>
    <t>360-411-19</t>
  </si>
  <si>
    <t>360-412-19</t>
  </si>
  <si>
    <t>360-413-19</t>
  </si>
  <si>
    <t>360-414-19</t>
  </si>
  <si>
    <t>360-421-19</t>
  </si>
  <si>
    <t>360-422-19</t>
  </si>
  <si>
    <t>360-423-19</t>
  </si>
  <si>
    <t>360-418-19</t>
  </si>
  <si>
    <t>360-419-19</t>
  </si>
  <si>
    <t>360-420-19</t>
  </si>
  <si>
    <t>360-416-19</t>
  </si>
  <si>
    <t>360-415-19</t>
  </si>
  <si>
    <t>360-417-19</t>
  </si>
  <si>
    <t>360-401-19</t>
  </si>
  <si>
    <t>360-325-19</t>
  </si>
  <si>
    <t>360-402-19</t>
  </si>
  <si>
    <t>360-403-19</t>
  </si>
  <si>
    <t>360-404-19</t>
  </si>
  <si>
    <t>360-405-19</t>
  </si>
  <si>
    <t>360-406-19</t>
  </si>
  <si>
    <t>360-409-19</t>
  </si>
  <si>
    <t>360-393-19</t>
  </si>
  <si>
    <t>360-392-19</t>
  </si>
  <si>
    <t>360-389-19</t>
  </si>
  <si>
    <t>360-388-19</t>
  </si>
  <si>
    <t>360-396-19</t>
  </si>
  <si>
    <t>360-397-19</t>
  </si>
  <si>
    <t>360-400-19</t>
  </si>
  <si>
    <t>360-332-19</t>
  </si>
  <si>
    <t>360-331-19</t>
  </si>
  <si>
    <t>360-327-19</t>
  </si>
  <si>
    <t>360-382-19</t>
  </si>
  <si>
    <t>360-381-19</t>
  </si>
  <si>
    <t>360-384-19</t>
  </si>
  <si>
    <t>360-385-19</t>
  </si>
  <si>
    <t>360-320-19</t>
  </si>
  <si>
    <t>360-319-19</t>
  </si>
  <si>
    <t>360-318-19</t>
  </si>
  <si>
    <t>360-317-19</t>
  </si>
  <si>
    <t>360-316-19</t>
  </si>
  <si>
    <t>360-315-19</t>
  </si>
  <si>
    <t>360-314-19</t>
  </si>
  <si>
    <t>360-313-19</t>
  </si>
  <si>
    <t>360-308-19</t>
  </si>
  <si>
    <t>360-309-19</t>
  </si>
  <si>
    <t>360-310-19</t>
  </si>
  <si>
    <t>360-311-19</t>
  </si>
  <si>
    <t>360-312-19</t>
  </si>
  <si>
    <t>360-295-19</t>
  </si>
  <si>
    <t>360-294-19</t>
  </si>
  <si>
    <t>360-293-19</t>
  </si>
  <si>
    <t>360-292-19</t>
  </si>
  <si>
    <t>360-291-19</t>
  </si>
  <si>
    <t>360-300-19</t>
  </si>
  <si>
    <t>360-301-19</t>
  </si>
  <si>
    <t>360-302-19</t>
  </si>
  <si>
    <t>360-303-19</t>
  </si>
  <si>
    <t>360-304-19</t>
  </si>
  <si>
    <t>360-305-19</t>
  </si>
  <si>
    <t>360-306-19</t>
  </si>
  <si>
    <t>360-307-19</t>
  </si>
  <si>
    <t>360-281-19</t>
  </si>
  <si>
    <t>360-240-19</t>
  </si>
  <si>
    <t>360-239-19</t>
  </si>
  <si>
    <t>360-238-19</t>
  </si>
  <si>
    <t>360-237-19</t>
  </si>
  <si>
    <t>360-236-19</t>
  </si>
  <si>
    <t>360-235-19</t>
  </si>
  <si>
    <t>360-234-19</t>
  </si>
  <si>
    <t>360-233-19</t>
  </si>
  <si>
    <t>360-232-19</t>
  </si>
  <si>
    <t>360-231-19</t>
  </si>
  <si>
    <t>360-160-19</t>
  </si>
  <si>
    <t>360-159-19</t>
  </si>
  <si>
    <t>360-158-19</t>
  </si>
  <si>
    <t>360-157-19</t>
  </si>
  <si>
    <t>360-011-B-19</t>
  </si>
  <si>
    <t>360-018-B-19</t>
  </si>
  <si>
    <t>360-142-B-19</t>
  </si>
  <si>
    <t>360-145-B-19</t>
  </si>
  <si>
    <t>360-146-B-19</t>
  </si>
  <si>
    <t>360-147-B-19</t>
  </si>
  <si>
    <t>360-148-B-19</t>
  </si>
  <si>
    <t>360-149-B-19</t>
  </si>
  <si>
    <t>360-150-B-19</t>
  </si>
  <si>
    <t>360-152-B-19</t>
  </si>
  <si>
    <t>360-153-B-19</t>
  </si>
  <si>
    <t>360-154-B-19</t>
  </si>
  <si>
    <t>360-156-B-19</t>
  </si>
  <si>
    <t>360-157-B-19</t>
  </si>
  <si>
    <t>360-158-B-19</t>
  </si>
  <si>
    <t>360-159-B-19</t>
  </si>
  <si>
    <t>360-160-B-19</t>
  </si>
  <si>
    <t>360-289-B-19</t>
  </si>
  <si>
    <t>360-290-B-19</t>
  </si>
  <si>
    <t>360-156-19</t>
  </si>
  <si>
    <t>360-155-19</t>
  </si>
  <si>
    <t>360-154-19</t>
  </si>
  <si>
    <t>360-153-19</t>
  </si>
  <si>
    <t>360-152-19</t>
  </si>
  <si>
    <t>360-151-19</t>
  </si>
  <si>
    <t>360-150-19</t>
  </si>
  <si>
    <t>360-149-19</t>
  </si>
  <si>
    <t>360-148-19</t>
  </si>
  <si>
    <t>360-147-19</t>
  </si>
  <si>
    <t>360-145-19</t>
  </si>
  <si>
    <t>360-146-19</t>
  </si>
  <si>
    <t>360-144-19</t>
  </si>
  <si>
    <t>360-143-19</t>
  </si>
  <si>
    <t>360-142-19</t>
  </si>
  <si>
    <t>360-141-19</t>
  </si>
  <si>
    <t>360-132-19</t>
  </si>
  <si>
    <t>360-129-19</t>
  </si>
  <si>
    <t>360-128-19</t>
  </si>
  <si>
    <t>360-127-19</t>
  </si>
  <si>
    <t>360-125-WI-19</t>
  </si>
  <si>
    <t>360-127-WI-19</t>
  </si>
  <si>
    <t>360-128-WI-19</t>
  </si>
  <si>
    <t>360-129-WI-19</t>
  </si>
  <si>
    <t>360-132-WI-19</t>
  </si>
  <si>
    <t>360-096-19</t>
  </si>
  <si>
    <t>360-098-19</t>
  </si>
  <si>
    <t>360-100-19</t>
  </si>
  <si>
    <t>360-121-19</t>
  </si>
  <si>
    <t>360-123-19</t>
  </si>
  <si>
    <t>360-122-19</t>
  </si>
  <si>
    <t>360-124-19</t>
  </si>
  <si>
    <t>360-125-19</t>
  </si>
  <si>
    <t>360-094-19</t>
  </si>
  <si>
    <t>360-092-19</t>
  </si>
  <si>
    <t>360-036-19</t>
  </si>
  <si>
    <t>360-035-19</t>
  </si>
  <si>
    <t>360-034-19</t>
  </si>
  <si>
    <t>360-031-19</t>
  </si>
  <si>
    <t>360-030-19</t>
  </si>
  <si>
    <t>360-029-19</t>
  </si>
  <si>
    <t>360-028-19</t>
  </si>
  <si>
    <t>360-025-19</t>
  </si>
  <si>
    <t>360-023-19</t>
  </si>
  <si>
    <t>360-022-19</t>
  </si>
  <si>
    <t>360-021-19</t>
  </si>
  <si>
    <t>360-027-19</t>
  </si>
  <si>
    <t>360-014-19</t>
  </si>
  <si>
    <t>360-017-19</t>
  </si>
  <si>
    <t>360-010-19</t>
  </si>
  <si>
    <t>360-009-19</t>
  </si>
  <si>
    <t>360-001-20</t>
  </si>
  <si>
    <t>360-009-20</t>
  </si>
  <si>
    <t>360-010-20</t>
  </si>
  <si>
    <t>360-011-B-20</t>
  </si>
  <si>
    <t>360-014-20</t>
  </si>
  <si>
    <t>360-017-20</t>
  </si>
  <si>
    <t>360-018-B-20</t>
  </si>
  <si>
    <t>360-021-20</t>
  </si>
  <si>
    <t>360-022-20</t>
  </si>
  <si>
    <t>360-023-20</t>
  </si>
  <si>
    <t>360-025-20</t>
  </si>
  <si>
    <t>360-027-20</t>
  </si>
  <si>
    <t>360-028-20</t>
  </si>
  <si>
    <t>360-029-20</t>
  </si>
  <si>
    <t>360-030-20</t>
  </si>
  <si>
    <t>360-031-20</t>
  </si>
  <si>
    <t>360-034-20</t>
  </si>
  <si>
    <t>360-035-20</t>
  </si>
  <si>
    <t>360-036-20</t>
  </si>
  <si>
    <t>360-092-20</t>
  </si>
  <si>
    <t>360-094-20</t>
  </si>
  <si>
    <t>360-096-20</t>
  </si>
  <si>
    <t>360-098-20</t>
  </si>
  <si>
    <t>360-100-20</t>
  </si>
  <si>
    <t>360-121-20</t>
  </si>
  <si>
    <t>360-122-20</t>
  </si>
  <si>
    <t>360-123-20</t>
  </si>
  <si>
    <t>360-124-20</t>
  </si>
  <si>
    <t>360-125-20</t>
  </si>
  <si>
    <t>360-125-WI-20</t>
  </si>
  <si>
    <t>360-127-20</t>
  </si>
  <si>
    <t>360-127-WI-20</t>
  </si>
  <si>
    <t>360-128-20</t>
  </si>
  <si>
    <t>360-128-WI-20</t>
  </si>
  <si>
    <t>360-129-20</t>
  </si>
  <si>
    <t>360-129-WI-20</t>
  </si>
  <si>
    <t>360-132-20</t>
  </si>
  <si>
    <t>360-132-WI-20</t>
  </si>
  <si>
    <t>360-141-20</t>
  </si>
  <si>
    <t>360-142-20</t>
  </si>
  <si>
    <t>360-142-B-20</t>
  </si>
  <si>
    <t>360-143-20</t>
  </si>
  <si>
    <t>360-144-20</t>
  </si>
  <si>
    <t>360-145-20</t>
  </si>
  <si>
    <t>360-145-B-20</t>
  </si>
  <si>
    <t>360-146-20</t>
  </si>
  <si>
    <t>360-146-B-20</t>
  </si>
  <si>
    <t>360-147-20</t>
  </si>
  <si>
    <t>360-147-B-20</t>
  </si>
  <si>
    <t>360-148-20</t>
  </si>
  <si>
    <t>360-148-B-20</t>
  </si>
  <si>
    <t>360-149-20</t>
  </si>
  <si>
    <t>360-149-B-20</t>
  </si>
  <si>
    <t>360-150-20</t>
  </si>
  <si>
    <t>360-150-B-20</t>
  </si>
  <si>
    <t>360-151-20</t>
  </si>
  <si>
    <t>360-152-20</t>
  </si>
  <si>
    <t>360-152-B-20</t>
  </si>
  <si>
    <t>360-153-20</t>
  </si>
  <si>
    <t>360-153-B-20</t>
  </si>
  <si>
    <t>360-154-20</t>
  </si>
  <si>
    <t>360-154-B-20</t>
  </si>
  <si>
    <t>360-155-20</t>
  </si>
  <si>
    <t>360-156-20</t>
  </si>
  <si>
    <t>360-156-B-20</t>
  </si>
  <si>
    <t>360-157-20</t>
  </si>
  <si>
    <t>360-157-B-20</t>
  </si>
  <si>
    <t>360-158-20</t>
  </si>
  <si>
    <t>360-158-B-20</t>
  </si>
  <si>
    <t>360-159-20</t>
  </si>
  <si>
    <t>360-159-B-20</t>
  </si>
  <si>
    <t>360-160-20</t>
  </si>
  <si>
    <t>360-160-B-20</t>
  </si>
  <si>
    <t>360-231-20</t>
  </si>
  <si>
    <t>360-232-20</t>
  </si>
  <si>
    <t>360-233-20</t>
  </si>
  <si>
    <t>360-234-20</t>
  </si>
  <si>
    <t>360-235-20</t>
  </si>
  <si>
    <t>360-236-20</t>
  </si>
  <si>
    <t>360-237-20</t>
  </si>
  <si>
    <t>360-238-20</t>
  </si>
  <si>
    <t>360-239-20</t>
  </si>
  <si>
    <t>360-240-20</t>
  </si>
  <si>
    <t>360-281-20</t>
  </si>
  <si>
    <t>360-289-B-20</t>
  </si>
  <si>
    <t>360-290-B-20</t>
  </si>
  <si>
    <t>360-291-20</t>
  </si>
  <si>
    <t>360-292-20</t>
  </si>
  <si>
    <t>360-293-20</t>
  </si>
  <si>
    <t>360-294-20</t>
  </si>
  <si>
    <t>360-295-20</t>
  </si>
  <si>
    <t>360-300-20</t>
  </si>
  <si>
    <t>360-301-20</t>
  </si>
  <si>
    <t>360-302-20</t>
  </si>
  <si>
    <t>360-303-20</t>
  </si>
  <si>
    <t>360-304-20</t>
  </si>
  <si>
    <t>360-305-20</t>
  </si>
  <si>
    <t>360-306-20</t>
  </si>
  <si>
    <t>360-307-20</t>
  </si>
  <si>
    <t>360-308-20</t>
  </si>
  <si>
    <t>360-309-20</t>
  </si>
  <si>
    <t>360-310-20</t>
  </si>
  <si>
    <t>360-311-20</t>
  </si>
  <si>
    <t>360-312-20</t>
  </si>
  <si>
    <t>360-313-20</t>
  </si>
  <si>
    <t>360-314-20</t>
  </si>
  <si>
    <t>360-315-20</t>
  </si>
  <si>
    <t>360-316-20</t>
  </si>
  <si>
    <t>360-317-20</t>
  </si>
  <si>
    <t>360-318-20</t>
  </si>
  <si>
    <t>360-319-20</t>
  </si>
  <si>
    <t>360-320-20</t>
  </si>
  <si>
    <t>360-325-20</t>
  </si>
  <si>
    <t>360-327-20</t>
  </si>
  <si>
    <t>360-331-20</t>
  </si>
  <si>
    <t>360-332-20</t>
  </si>
  <si>
    <t>360-381-20</t>
  </si>
  <si>
    <t>360-382-20</t>
  </si>
  <si>
    <t>360-384-20</t>
  </si>
  <si>
    <t>360-385-20</t>
  </si>
  <si>
    <t>360-388-20</t>
  </si>
  <si>
    <t>360-389-20</t>
  </si>
  <si>
    <t>360-392-20</t>
  </si>
  <si>
    <t>360-393-20</t>
  </si>
  <si>
    <t>360-396-20</t>
  </si>
  <si>
    <t>360-397-20</t>
  </si>
  <si>
    <t>360-400-20</t>
  </si>
  <si>
    <t>360-401-20</t>
  </si>
  <si>
    <t>360-402-20</t>
  </si>
  <si>
    <t>360-403-20</t>
  </si>
  <si>
    <t>360-404-20</t>
  </si>
  <si>
    <t>360-405-20</t>
  </si>
  <si>
    <t>360-406-20</t>
  </si>
  <si>
    <t>360-409-20</t>
  </si>
  <si>
    <t>360-410-20</t>
  </si>
  <si>
    <t>360-411-20</t>
  </si>
  <si>
    <t>360-412-20</t>
  </si>
  <si>
    <t>360-413-20</t>
  </si>
  <si>
    <t>360-414-20</t>
  </si>
  <si>
    <t>360-415-20</t>
  </si>
  <si>
    <t>360-416-20</t>
  </si>
  <si>
    <t>360-417-20</t>
  </si>
  <si>
    <t>360-418-20</t>
  </si>
  <si>
    <t>360-419-20</t>
  </si>
  <si>
    <t>360-420-20</t>
  </si>
  <si>
    <t>360-421-20</t>
  </si>
  <si>
    <t>360-422-20</t>
  </si>
  <si>
    <t>360-423-20</t>
  </si>
  <si>
    <t>360-461-20</t>
  </si>
  <si>
    <t>360-463-20</t>
  </si>
  <si>
    <t>360-464-20</t>
  </si>
  <si>
    <t>360-470-20</t>
  </si>
  <si>
    <t>360-471-20</t>
  </si>
  <si>
    <t>360-474-20</t>
  </si>
  <si>
    <t>360-478-20</t>
  </si>
  <si>
    <t>360-479-20</t>
  </si>
  <si>
    <t>360-501-20</t>
  </si>
  <si>
    <t>360-505-20</t>
  </si>
  <si>
    <t>360-506-20</t>
  </si>
  <si>
    <t>FLUORO
PINK</t>
  </si>
  <si>
    <t>FLUORO
RED</t>
  </si>
  <si>
    <t>FLUORO 
RED</t>
  </si>
  <si>
    <t>fluoro
pink</t>
  </si>
  <si>
    <t>fluoro
red</t>
  </si>
  <si>
    <t>WITHOUT INSERTS</t>
  </si>
  <si>
    <t>BLACK with MAT DUAL TEX.</t>
  </si>
  <si>
    <t>BLACK MAT SHINE</t>
  </si>
  <si>
    <t>MAT DT</t>
  </si>
  <si>
    <t>BLACK MAT DT</t>
  </si>
  <si>
    <t>91</t>
  </si>
  <si>
    <t>90</t>
  </si>
  <si>
    <t>89</t>
  </si>
  <si>
    <t>88</t>
  </si>
  <si>
    <t>87</t>
  </si>
  <si>
    <t>86</t>
  </si>
  <si>
    <t>93</t>
  </si>
  <si>
    <t>92</t>
  </si>
  <si>
    <t>95</t>
  </si>
  <si>
    <t>94</t>
  </si>
  <si>
    <t>96</t>
  </si>
  <si>
    <t>97</t>
  </si>
  <si>
    <t>WI/DT</t>
  </si>
  <si>
    <t>white stripes</t>
  </si>
  <si>
    <t xml:space="preserve">GREEN </t>
  </si>
  <si>
    <t xml:space="preserve">ORANGE </t>
  </si>
  <si>
    <t xml:space="preserve">DEEP ORANGE </t>
  </si>
  <si>
    <t>black stripes</t>
  </si>
  <si>
    <t xml:space="preserve">PINK </t>
  </si>
  <si>
    <t>GREY</t>
  </si>
  <si>
    <t>DEEP ROSE</t>
  </si>
  <si>
    <t>360-601-DT-97</t>
  </si>
  <si>
    <t>360-602-97</t>
  </si>
  <si>
    <t>360-603-DT-97</t>
  </si>
  <si>
    <t>360-604-DT-97</t>
  </si>
  <si>
    <t>360-605-DT-97</t>
  </si>
  <si>
    <t>360-606-DT-97</t>
  </si>
  <si>
    <t>360-607-97</t>
  </si>
  <si>
    <t>360-608-DT-97</t>
  </si>
  <si>
    <t>360-609-DT-97</t>
  </si>
  <si>
    <t>360-610-DT-97</t>
  </si>
  <si>
    <t>360-611-DT-97</t>
  </si>
  <si>
    <t>360-612-DT-97</t>
  </si>
  <si>
    <t>360-613-DT-97</t>
  </si>
  <si>
    <t>360-614-DT-97</t>
  </si>
  <si>
    <t>360-615-97</t>
  </si>
  <si>
    <t>360-601-DT-96</t>
  </si>
  <si>
    <t>360-602-96</t>
  </si>
  <si>
    <t>360-603-DT-96</t>
  </si>
  <si>
    <t>360-604-DT-96</t>
  </si>
  <si>
    <t>360-605-DT-96</t>
  </si>
  <si>
    <t>360-606-DT-96</t>
  </si>
  <si>
    <t>360-607-96</t>
  </si>
  <si>
    <t>360-608-DT-96</t>
  </si>
  <si>
    <t>360-609-DT-96</t>
  </si>
  <si>
    <t>360-610-DT-96</t>
  </si>
  <si>
    <t>360-611-DT-96</t>
  </si>
  <si>
    <t>360-612-DT-96</t>
  </si>
  <si>
    <t>360-613-DT-96</t>
  </si>
  <si>
    <t>360-614-DT-96</t>
  </si>
  <si>
    <t>360-615-96</t>
  </si>
  <si>
    <t>360-601-DT-95</t>
  </si>
  <si>
    <t>360-602-95</t>
  </si>
  <si>
    <t>360-603-DT-95</t>
  </si>
  <si>
    <t>360-604-DT-95</t>
  </si>
  <si>
    <t>360-605-DT-95</t>
  </si>
  <si>
    <t>360-606-DT-95</t>
  </si>
  <si>
    <t>360-607-95</t>
  </si>
  <si>
    <t>360-608-DT-95</t>
  </si>
  <si>
    <t>360-609-DT-95</t>
  </si>
  <si>
    <t>360-610-DT-95</t>
  </si>
  <si>
    <t>360-611-DT-95</t>
  </si>
  <si>
    <t>360-612-DT-95</t>
  </si>
  <si>
    <t>360-613-DT-95</t>
  </si>
  <si>
    <t>360-614-DT-95</t>
  </si>
  <si>
    <t>360-615-95</t>
  </si>
  <si>
    <t>360-601-DT-94</t>
  </si>
  <si>
    <t>360-602-94</t>
  </si>
  <si>
    <t>360-603-DT-94</t>
  </si>
  <si>
    <t>360-604-DT-94</t>
  </si>
  <si>
    <t>360-605-DT-94</t>
  </si>
  <si>
    <t>360-606-DT-94</t>
  </si>
  <si>
    <t>360-607-94</t>
  </si>
  <si>
    <t>360-608-DT-94</t>
  </si>
  <si>
    <t>360-609-DT-94</t>
  </si>
  <si>
    <t>360-610-DT-94</t>
  </si>
  <si>
    <t>360-611-DT-94</t>
  </si>
  <si>
    <t>360-612-DT-94</t>
  </si>
  <si>
    <t>360-613-DT-94</t>
  </si>
  <si>
    <t>360-614-DT-94</t>
  </si>
  <si>
    <t>360-615-94</t>
  </si>
  <si>
    <t>360-601-DT-93</t>
  </si>
  <si>
    <t>360-602-93</t>
  </si>
  <si>
    <t>360-603-DT-93</t>
  </si>
  <si>
    <t>360-604-DT-93</t>
  </si>
  <si>
    <t>360-605-DT-93</t>
  </si>
  <si>
    <t>360-606-DT-93</t>
  </si>
  <si>
    <t>360-607-93</t>
  </si>
  <si>
    <t>360-608-DT-93</t>
  </si>
  <si>
    <t>360-609-DT-93</t>
  </si>
  <si>
    <t>360-610-DT-93</t>
  </si>
  <si>
    <t>360-611-DT-93</t>
  </si>
  <si>
    <t>360-612-DT-93</t>
  </si>
  <si>
    <t>360-613-DT-93</t>
  </si>
  <si>
    <t>360-614-DT-93</t>
  </si>
  <si>
    <t>360-615-93</t>
  </si>
  <si>
    <t>360-601-DT-92</t>
  </si>
  <si>
    <t>360-602-92</t>
  </si>
  <si>
    <t>360-603-DT-92</t>
  </si>
  <si>
    <t>360-604-DT-92</t>
  </si>
  <si>
    <t>360-605-DT-92</t>
  </si>
  <si>
    <t>360-606-DT-92</t>
  </si>
  <si>
    <t>360-607-92</t>
  </si>
  <si>
    <t>360-608-DT-92</t>
  </si>
  <si>
    <t>360-609-DT-92</t>
  </si>
  <si>
    <t>360-610-DT-92</t>
  </si>
  <si>
    <t>360-611-DT-92</t>
  </si>
  <si>
    <t>360-612-DT-92</t>
  </si>
  <si>
    <t>360-613-DT-92</t>
  </si>
  <si>
    <t>360-614-DT-92</t>
  </si>
  <si>
    <t>360-615-92</t>
  </si>
  <si>
    <t>360-601-DT-91</t>
  </si>
  <si>
    <t>360-602-91</t>
  </si>
  <si>
    <t>360-603-DT-91</t>
  </si>
  <si>
    <t>360-604-DT-91</t>
  </si>
  <si>
    <t>360-605-DT-91</t>
  </si>
  <si>
    <t>360-606-DT-91</t>
  </si>
  <si>
    <t>360-607-91</t>
  </si>
  <si>
    <t>360-608-DT-91</t>
  </si>
  <si>
    <t>360-609-DT-91</t>
  </si>
  <si>
    <t>360-610-DT-91</t>
  </si>
  <si>
    <t>360-611-DT-91</t>
  </si>
  <si>
    <t>360-612-DT-91</t>
  </si>
  <si>
    <t>360-613-DT-91</t>
  </si>
  <si>
    <t>360-614-DT-91</t>
  </si>
  <si>
    <t>360-615-91</t>
  </si>
  <si>
    <t>360-601-DT-90</t>
  </si>
  <si>
    <t>360-602-90</t>
  </si>
  <si>
    <t>360-603-DT-90</t>
  </si>
  <si>
    <t>360-604-DT-90</t>
  </si>
  <si>
    <t>360-605-DT-90</t>
  </si>
  <si>
    <t>360-606-DT-90</t>
  </si>
  <si>
    <t>360-607-90</t>
  </si>
  <si>
    <t>360-608-DT-90</t>
  </si>
  <si>
    <t>360-609-DT-90</t>
  </si>
  <si>
    <t>360-610-DT-90</t>
  </si>
  <si>
    <t>360-611-DT-90</t>
  </si>
  <si>
    <t>360-612-DT-90</t>
  </si>
  <si>
    <t>360-613-DT-90</t>
  </si>
  <si>
    <t>360-614-DT-90</t>
  </si>
  <si>
    <t>360-615-90</t>
  </si>
  <si>
    <t>360-601-DT-89</t>
  </si>
  <si>
    <t>360-602-89</t>
  </si>
  <si>
    <t>360-603-DT-89</t>
  </si>
  <si>
    <t>360-604-DT-89</t>
  </si>
  <si>
    <t>360-605-DT-89</t>
  </si>
  <si>
    <t>360-606-DT-89</t>
  </si>
  <si>
    <t>360-607-89</t>
  </si>
  <si>
    <t>360-608-DT-89</t>
  </si>
  <si>
    <t>360-609-DT-89</t>
  </si>
  <si>
    <t>360-610-DT-89</t>
  </si>
  <si>
    <t>360-611-DT-89</t>
  </si>
  <si>
    <t>360-612-DT-89</t>
  </si>
  <si>
    <t>360-613-DT-89</t>
  </si>
  <si>
    <t>360-614-DT-89</t>
  </si>
  <si>
    <t>360-615-89</t>
  </si>
  <si>
    <t>360-601-DT-88</t>
  </si>
  <si>
    <t>360-602-88</t>
  </si>
  <si>
    <t>360-603-DT-88</t>
  </si>
  <si>
    <t>360-604-DT-88</t>
  </si>
  <si>
    <t>360-605-DT-88</t>
  </si>
  <si>
    <t>360-606-DT-88</t>
  </si>
  <si>
    <t>360-607-88</t>
  </si>
  <si>
    <t>360-608-DT-88</t>
  </si>
  <si>
    <t>360-609-DT-88</t>
  </si>
  <si>
    <t>360-610-DT-88</t>
  </si>
  <si>
    <t>360-611-DT-88</t>
  </si>
  <si>
    <t>360-612-DT-88</t>
  </si>
  <si>
    <t>360-613-DT-88</t>
  </si>
  <si>
    <t>360-614-DT-88</t>
  </si>
  <si>
    <t>360-615-88</t>
  </si>
  <si>
    <t>360-601-DT-87</t>
  </si>
  <si>
    <t>360-602-87</t>
  </si>
  <si>
    <t>360-603-DT-87</t>
  </si>
  <si>
    <t>360-604-DT-87</t>
  </si>
  <si>
    <t>360-605-DT-87</t>
  </si>
  <si>
    <t>360-606-DT-87</t>
  </si>
  <si>
    <t>360-607-87</t>
  </si>
  <si>
    <t>360-608-DT-87</t>
  </si>
  <si>
    <t>360-609-DT-87</t>
  </si>
  <si>
    <t>360-610-DT-87</t>
  </si>
  <si>
    <t>360-611-DT-87</t>
  </si>
  <si>
    <t>360-612-DT-87</t>
  </si>
  <si>
    <t>360-613-DT-87</t>
  </si>
  <si>
    <t>360-614-DT-87</t>
  </si>
  <si>
    <t>360-615-87</t>
  </si>
  <si>
    <t>360-601-DT-86</t>
  </si>
  <si>
    <t>360-602-86</t>
  </si>
  <si>
    <t>360-603-DT-86</t>
  </si>
  <si>
    <t>360-604-DT-86</t>
  </si>
  <si>
    <t>360-605-DT-86</t>
  </si>
  <si>
    <t>360-606-DT-86</t>
  </si>
  <si>
    <t>360-607-86</t>
  </si>
  <si>
    <t>360-608-DT-86</t>
  </si>
  <si>
    <t>360-609-DT-86</t>
  </si>
  <si>
    <t>360-610-DT-86</t>
  </si>
  <si>
    <t>360-611-DT-86</t>
  </si>
  <si>
    <t>360-612-DT-86</t>
  </si>
  <si>
    <t>360-613-DT-86</t>
  </si>
  <si>
    <t>360-614-DT-86</t>
  </si>
  <si>
    <t>360-615-86</t>
  </si>
  <si>
    <t xml:space="preserve">DISCOUNT </t>
  </si>
  <si>
    <t>BANK DETAILS:</t>
  </si>
  <si>
    <t>360-621-WI-DT</t>
  </si>
  <si>
    <t>360-621-WI-DT-97</t>
  </si>
  <si>
    <t>360-620-DT</t>
  </si>
  <si>
    <t>360-640-WI-DT</t>
  </si>
  <si>
    <t>360-622-DT</t>
  </si>
  <si>
    <t>360-623-DT</t>
  </si>
  <si>
    <t>360-624-DT</t>
  </si>
  <si>
    <t>360-625</t>
  </si>
  <si>
    <t>360-626-DT</t>
  </si>
  <si>
    <t>360-627</t>
  </si>
  <si>
    <t>360-628</t>
  </si>
  <si>
    <t>360-629-DT</t>
  </si>
  <si>
    <t>360-630-DT</t>
  </si>
  <si>
    <t>360-631-DT</t>
  </si>
  <si>
    <t>360-632-WI-DT</t>
  </si>
  <si>
    <t>20x20x7,5 cm</t>
  </si>
  <si>
    <t>47,5x24x22 cm</t>
  </si>
  <si>
    <t>70x46x12 cm</t>
  </si>
  <si>
    <t>15x12x4,5 cm</t>
  </si>
  <si>
    <t>20x16x5,5 cm</t>
  </si>
  <si>
    <t>19,5x19,5x8 cm</t>
  </si>
  <si>
    <t>41x41x18 cm</t>
  </si>
  <si>
    <t>80x80x3 cm</t>
  </si>
  <si>
    <t>360-620-DT-98</t>
  </si>
  <si>
    <t>360-620-DT-97</t>
  </si>
  <si>
    <t>360-620-DT-96</t>
  </si>
  <si>
    <t>360-620-DT-95</t>
  </si>
  <si>
    <t>360-620-DT-94</t>
  </si>
  <si>
    <t>360-620-DT-93</t>
  </si>
  <si>
    <t>360-620-DT-92</t>
  </si>
  <si>
    <t>360-620-DT-91</t>
  </si>
  <si>
    <t>360-620-DT-90</t>
  </si>
  <si>
    <t>360-620-DT-89</t>
  </si>
  <si>
    <t>360-620-DT-88</t>
  </si>
  <si>
    <t>360-620-DT-87</t>
  </si>
  <si>
    <t>360-620-DT-86</t>
  </si>
  <si>
    <t>360-640-WI-DT-98</t>
  </si>
  <si>
    <t>360-640-WI-DT-97</t>
  </si>
  <si>
    <t>360-640-WI-DT-96</t>
  </si>
  <si>
    <t>360-640-WI-DT-95</t>
  </si>
  <si>
    <t>360-640-WI-DT-94</t>
  </si>
  <si>
    <t>360-640-WI-DT-93</t>
  </si>
  <si>
    <t>360-640-WI-DT-92</t>
  </si>
  <si>
    <t>360-640-WI-DT-91</t>
  </si>
  <si>
    <t>360-640-WI-DT-90</t>
  </si>
  <si>
    <t>360-640-WI-DT-89</t>
  </si>
  <si>
    <t>360-640-WI-DT-88</t>
  </si>
  <si>
    <t>360-640-WI-DT-87</t>
  </si>
  <si>
    <t>360-640-WI-DT-86</t>
  </si>
  <si>
    <t>360-622-DT-97</t>
  </si>
  <si>
    <t>360-623-DT-97</t>
  </si>
  <si>
    <t>360-624-DT-97</t>
  </si>
  <si>
    <t>360-625-97</t>
  </si>
  <si>
    <t>360-626-DT-97</t>
  </si>
  <si>
    <t>360-627-97</t>
  </si>
  <si>
    <t>360-628-97</t>
  </si>
  <si>
    <t>360-629-DT-97</t>
  </si>
  <si>
    <t>360-630-DT-97</t>
  </si>
  <si>
    <t>360-631-DT-97</t>
  </si>
  <si>
    <t>360-632-WI-DT-97</t>
  </si>
  <si>
    <t>DEEP ORANGE</t>
  </si>
  <si>
    <t>360 ghost line</t>
  </si>
  <si>
    <t>SPECIAL EDITION</t>
  </si>
  <si>
    <t>360HOLDS  
T-SHIRT</t>
  </si>
  <si>
    <t>GHOST LINE: ASYMMETRIC BALLS</t>
  </si>
  <si>
    <t>'360 GHOST LINE'!</t>
  </si>
  <si>
    <t>ASYMMETRIC BALLS</t>
  </si>
  <si>
    <t>S-XL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</si>
  <si>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</si>
  <si>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</si>
  <si>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</si>
  <si>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</si>
  <si>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</si>
  <si>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fluoro pink</t>
  </si>
  <si>
    <t>fluoro red</t>
  </si>
  <si>
    <t>black with MAT</t>
  </si>
  <si>
    <t>footholds</t>
  </si>
  <si>
    <t>feature</t>
  </si>
  <si>
    <t>scoop</t>
  </si>
  <si>
    <t>40x40x6 cm</t>
  </si>
  <si>
    <t>360-701</t>
  </si>
  <si>
    <t>360-701-DT</t>
  </si>
  <si>
    <t>360-702</t>
  </si>
  <si>
    <t>360-702-DT</t>
  </si>
  <si>
    <t>360-711-B</t>
  </si>
  <si>
    <t>360-711-DT</t>
  </si>
  <si>
    <t>360-712-B</t>
  </si>
  <si>
    <t>360-712-DT</t>
  </si>
  <si>
    <t>360-701-01</t>
  </si>
  <si>
    <t>360-701-02</t>
  </si>
  <si>
    <t>360-701-03</t>
  </si>
  <si>
    <t>360-701-04</t>
  </si>
  <si>
    <t>360-701-05</t>
  </si>
  <si>
    <t>360-701-06</t>
  </si>
  <si>
    <t>360-701-07</t>
  </si>
  <si>
    <t>360-701-08</t>
  </si>
  <si>
    <t>360-701-09</t>
  </si>
  <si>
    <t>360-701-10</t>
  </si>
  <si>
    <t>360-701-11</t>
  </si>
  <si>
    <t>360-701-12</t>
  </si>
  <si>
    <t>360-701-13</t>
  </si>
  <si>
    <t>360-701-100</t>
  </si>
  <si>
    <t>360-701-19</t>
  </si>
  <si>
    <t>360-701-20</t>
  </si>
  <si>
    <t>360-702-01</t>
  </si>
  <si>
    <t>360-702-02</t>
  </si>
  <si>
    <t>360-702-03</t>
  </si>
  <si>
    <t>360-702-04</t>
  </si>
  <si>
    <t>360-702-05</t>
  </si>
  <si>
    <t>360-702-06</t>
  </si>
  <si>
    <t>360-702-07</t>
  </si>
  <si>
    <t>360-702-08</t>
  </si>
  <si>
    <t>360-702-09</t>
  </si>
  <si>
    <t>360-702-10</t>
  </si>
  <si>
    <t>360-702-11</t>
  </si>
  <si>
    <t>360-702-12</t>
  </si>
  <si>
    <t>360-702-13</t>
  </si>
  <si>
    <t>360-702-100</t>
  </si>
  <si>
    <t>360-702-19</t>
  </si>
  <si>
    <t>360-702-20</t>
  </si>
  <si>
    <t>360-711-B-01</t>
  </si>
  <si>
    <t>360-711-B-02</t>
  </si>
  <si>
    <t>360-711-B-03</t>
  </si>
  <si>
    <t>360-711-B-04</t>
  </si>
  <si>
    <t>360-711-B-05</t>
  </si>
  <si>
    <t>360-711-B-06</t>
  </si>
  <si>
    <t>360-711-B-07</t>
  </si>
  <si>
    <t>360-711-B-08</t>
  </si>
  <si>
    <t>360-711-B-09</t>
  </si>
  <si>
    <t>360-711-B-10</t>
  </si>
  <si>
    <t>360-711-B-11</t>
  </si>
  <si>
    <t>360-711-B-12</t>
  </si>
  <si>
    <t>360-711-B-13</t>
  </si>
  <si>
    <t>360-711-B-100</t>
  </si>
  <si>
    <t>360-711-B-19</t>
  </si>
  <si>
    <t>360-711-B-20</t>
  </si>
  <si>
    <t>360-712-B-01</t>
  </si>
  <si>
    <t>360-712-B-02</t>
  </si>
  <si>
    <t>360-712-B-03</t>
  </si>
  <si>
    <t>360-712-B-04</t>
  </si>
  <si>
    <t>360-712-B-05</t>
  </si>
  <si>
    <t>360-712-B-06</t>
  </si>
  <si>
    <t>360-712-B-07</t>
  </si>
  <si>
    <t>360-712-B-08</t>
  </si>
  <si>
    <t>360-712-B-09</t>
  </si>
  <si>
    <t>360-712-B-10</t>
  </si>
  <si>
    <t>360-712-B-11</t>
  </si>
  <si>
    <t>360-712-B-12</t>
  </si>
  <si>
    <t>360-712-B-13</t>
  </si>
  <si>
    <t>360-712-B-100</t>
  </si>
  <si>
    <t>360-712-B-19</t>
  </si>
  <si>
    <t>360-712-B-20</t>
  </si>
  <si>
    <t>360-701-DT-01</t>
  </si>
  <si>
    <t>360-701-DT-02</t>
  </si>
  <si>
    <t>360-701-DT-03</t>
  </si>
  <si>
    <t>360-701-DT-04</t>
  </si>
  <si>
    <t>360-701-DT-05</t>
  </si>
  <si>
    <t>360-701-DT-06</t>
  </si>
  <si>
    <t>360-701-DT-07</t>
  </si>
  <si>
    <t>360-701-DT-08</t>
  </si>
  <si>
    <t>360-701-DT-09</t>
  </si>
  <si>
    <t>360-701-DT-10</t>
  </si>
  <si>
    <t>360-701-DT-11</t>
  </si>
  <si>
    <t>360-701-DT-12</t>
  </si>
  <si>
    <t>360-701-DT-13</t>
  </si>
  <si>
    <t>360-701-DT-100</t>
  </si>
  <si>
    <t>360-701-DT-99</t>
  </si>
  <si>
    <t>360-702-DT-01</t>
  </si>
  <si>
    <t>360-702-DT-02</t>
  </si>
  <si>
    <t>360-702-DT-03</t>
  </si>
  <si>
    <t>360-702-DT-04</t>
  </si>
  <si>
    <t>360-702-DT-05</t>
  </si>
  <si>
    <t>360-702-DT-06</t>
  </si>
  <si>
    <t>360-702-DT-07</t>
  </si>
  <si>
    <t>360-702-DT-08</t>
  </si>
  <si>
    <t>360-702-DT-09</t>
  </si>
  <si>
    <t>360-702-DT-10</t>
  </si>
  <si>
    <t>360-702-DT-11</t>
  </si>
  <si>
    <t>360-702-DT-12</t>
  </si>
  <si>
    <t>360-702-DT-13</t>
  </si>
  <si>
    <t>360-702-DT-100</t>
  </si>
  <si>
    <t>360-702-DT-99</t>
  </si>
  <si>
    <t>360-711-DT-01</t>
  </si>
  <si>
    <t>360-711-DT-02</t>
  </si>
  <si>
    <t>360-711-DT-03</t>
  </si>
  <si>
    <t>360-711-DT-04</t>
  </si>
  <si>
    <t>360-711-DT-05</t>
  </si>
  <si>
    <t>360-711-DT-06</t>
  </si>
  <si>
    <t>360-711-DT-07</t>
  </si>
  <si>
    <t>360-711-DT-08</t>
  </si>
  <si>
    <t>360-711-DT-09</t>
  </si>
  <si>
    <t>360-711-DT-10</t>
  </si>
  <si>
    <t>360-711-DT-11</t>
  </si>
  <si>
    <t>360-711-DT-12</t>
  </si>
  <si>
    <t>360-711-DT-13</t>
  </si>
  <si>
    <t>360-711-DT-100</t>
  </si>
  <si>
    <t>360-711-DT-99</t>
  </si>
  <si>
    <t>360-712-DT-01</t>
  </si>
  <si>
    <t>360-712-DT-02</t>
  </si>
  <si>
    <t>360-712-DT-03</t>
  </si>
  <si>
    <t>360-712-DT-04</t>
  </si>
  <si>
    <t>360-712-DT-05</t>
  </si>
  <si>
    <t>360-712-DT-06</t>
  </si>
  <si>
    <t>360-712-DT-07</t>
  </si>
  <si>
    <t>360-712-DT-08</t>
  </si>
  <si>
    <t>360-712-DT-09</t>
  </si>
  <si>
    <t>360-712-DT-10</t>
  </si>
  <si>
    <t>360-712-DT-11</t>
  </si>
  <si>
    <t>360-712-DT-12</t>
  </si>
  <si>
    <t>360-712-DT-13</t>
  </si>
  <si>
    <t>360-712-DT-100</t>
  </si>
  <si>
    <t>360-712-DT-99</t>
  </si>
  <si>
    <t>360 GHOST LINE</t>
  </si>
  <si>
    <t>2xl</t>
  </si>
  <si>
    <t>xs</t>
  </si>
  <si>
    <t>s</t>
  </si>
  <si>
    <t>m</t>
  </si>
  <si>
    <t>l</t>
  </si>
  <si>
    <t>xl</t>
  </si>
  <si>
    <t>3xl</t>
  </si>
  <si>
    <t>various</t>
  </si>
  <si>
    <t>TEXTURE</t>
  </si>
  <si>
    <t>your logo</t>
  </si>
  <si>
    <t>Wooden insert</t>
  </si>
  <si>
    <t>wooden insert</t>
  </si>
  <si>
    <t>PU holds</t>
  </si>
  <si>
    <t>GRP ghost line</t>
  </si>
  <si>
    <t>GRP macros</t>
  </si>
  <si>
    <t>hangboards</t>
  </si>
  <si>
    <t>home walls</t>
  </si>
  <si>
    <t>accessories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</si>
  <si>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</si>
  <si>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</si>
  <si>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</si>
  <si>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</si>
  <si>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t>n3</t>
  </si>
  <si>
    <t>k3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</si>
  <si>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</si>
  <si>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360-621-WI-DT-98</t>
  </si>
  <si>
    <t>360-622-DT-98</t>
  </si>
  <si>
    <t>360-623-DT-98</t>
  </si>
  <si>
    <t>360-624-DT-98</t>
  </si>
  <si>
    <t>360-626-DT-98</t>
  </si>
  <si>
    <t>360-629-DT-98</t>
  </si>
  <si>
    <t>360-630-DT-98</t>
  </si>
  <si>
    <t>360-631-DT-98</t>
  </si>
  <si>
    <t>360-632-WI-DT-98</t>
  </si>
  <si>
    <t>360-625-98</t>
  </si>
  <si>
    <t>360-628-98</t>
  </si>
  <si>
    <t>360-627-98</t>
  </si>
  <si>
    <t>360-621-WI-DT-96</t>
  </si>
  <si>
    <t>360-622-DT-96</t>
  </si>
  <si>
    <t>360-623-DT-96</t>
  </si>
  <si>
    <t>360-624-DT-96</t>
  </si>
  <si>
    <t>360-625-96</t>
  </si>
  <si>
    <t>360-626-DT-96</t>
  </si>
  <si>
    <t>360-627-96</t>
  </si>
  <si>
    <t>360-628-96</t>
  </si>
  <si>
    <t>360-629-DT-96</t>
  </si>
  <si>
    <t>360-630-DT-96</t>
  </si>
  <si>
    <t>360-631-DT-96</t>
  </si>
  <si>
    <t>360-632-WI-DT-96</t>
  </si>
  <si>
    <t>360-621-WI-DT-95</t>
  </si>
  <si>
    <t>360-622-DT-95</t>
  </si>
  <si>
    <t>360-623-DT-95</t>
  </si>
  <si>
    <t>360-624-DT-95</t>
  </si>
  <si>
    <t>360-625-95</t>
  </si>
  <si>
    <t>360-626-DT-95</t>
  </si>
  <si>
    <t>360-627-95</t>
  </si>
  <si>
    <t>360-628-95</t>
  </si>
  <si>
    <t>360-629-DT-95</t>
  </si>
  <si>
    <t>360-630-DT-95</t>
  </si>
  <si>
    <t>360-631-DT-95</t>
  </si>
  <si>
    <t>360-632-WI-DT-95</t>
  </si>
  <si>
    <t>360-621-WI-DT-94</t>
  </si>
  <si>
    <t>360-622-DT-94</t>
  </si>
  <si>
    <t>360-623-DT-94</t>
  </si>
  <si>
    <t>360-624-DT-94</t>
  </si>
  <si>
    <t>360-625-94</t>
  </si>
  <si>
    <t>360-626-DT-94</t>
  </si>
  <si>
    <t>360-627-94</t>
  </si>
  <si>
    <t>360-628-94</t>
  </si>
  <si>
    <t>360-629-DT-94</t>
  </si>
  <si>
    <t>360-630-DT-94</t>
  </si>
  <si>
    <t>360-631-DT-94</t>
  </si>
  <si>
    <t>360-632-WI-DT-94</t>
  </si>
  <si>
    <t>360-621-WI-DT-93</t>
  </si>
  <si>
    <t>360-622-DT-93</t>
  </si>
  <si>
    <t>360-623-DT-93</t>
  </si>
  <si>
    <t>360-624-DT-93</t>
  </si>
  <si>
    <t>360-625-93</t>
  </si>
  <si>
    <t>360-626-DT-93</t>
  </si>
  <si>
    <t>360-627-93</t>
  </si>
  <si>
    <t>360-628-93</t>
  </si>
  <si>
    <t>360-629-DT-93</t>
  </si>
  <si>
    <t>360-630-DT-93</t>
  </si>
  <si>
    <t>360-631-DT-93</t>
  </si>
  <si>
    <t>360-632-WI-DT-93</t>
  </si>
  <si>
    <t>360-621-WI-DT-92</t>
  </si>
  <si>
    <t>360-622-DT-92</t>
  </si>
  <si>
    <t>360-623-DT-92</t>
  </si>
  <si>
    <t>360-624-DT-92</t>
  </si>
  <si>
    <t>360-625-92</t>
  </si>
  <si>
    <t>360-626-DT-92</t>
  </si>
  <si>
    <t>360-627-92</t>
  </si>
  <si>
    <t>360-628-92</t>
  </si>
  <si>
    <t>360-629-DT-92</t>
  </si>
  <si>
    <t>360-630-DT-92</t>
  </si>
  <si>
    <t>360-631-DT-92</t>
  </si>
  <si>
    <t>360-632-WI-DT-92</t>
  </si>
  <si>
    <t>360-621-WI-DT-91</t>
  </si>
  <si>
    <t>360-622-DT-91</t>
  </si>
  <si>
    <t>360-623-DT-91</t>
  </si>
  <si>
    <t>360-624-DT-91</t>
  </si>
  <si>
    <t>360-625-91</t>
  </si>
  <si>
    <t>360-626-DT-91</t>
  </si>
  <si>
    <t>360-627-91</t>
  </si>
  <si>
    <t>360-628-91</t>
  </si>
  <si>
    <t>360-629-DT-91</t>
  </si>
  <si>
    <t>360-630-DT-91</t>
  </si>
  <si>
    <t>360-631-DT-91</t>
  </si>
  <si>
    <t>360-632-WI-DT-91</t>
  </si>
  <si>
    <t>360-621-WI-DT-90</t>
  </si>
  <si>
    <t>360-622-DT-90</t>
  </si>
  <si>
    <t>360-623-DT-90</t>
  </si>
  <si>
    <t>360-624-DT-90</t>
  </si>
  <si>
    <t>360-625-90</t>
  </si>
  <si>
    <t>360-626-DT-90</t>
  </si>
  <si>
    <t>360-627-90</t>
  </si>
  <si>
    <t>360-628-90</t>
  </si>
  <si>
    <t>360-629-DT-90</t>
  </si>
  <si>
    <t>360-630-DT-90</t>
  </si>
  <si>
    <t>360-631-DT-90</t>
  </si>
  <si>
    <t>360-632-WI-DT-90</t>
  </si>
  <si>
    <t>360-621-WI-DT-89</t>
  </si>
  <si>
    <t>360-622-DT-89</t>
  </si>
  <si>
    <t>360-623-DT-89</t>
  </si>
  <si>
    <t>360-624-DT-89</t>
  </si>
  <si>
    <t>360-625-89</t>
  </si>
  <si>
    <t>360-626-DT-89</t>
  </si>
  <si>
    <t>360-627-89</t>
  </si>
  <si>
    <t>360-628-89</t>
  </si>
  <si>
    <t>360-629-DT-89</t>
  </si>
  <si>
    <t>360-630-DT-89</t>
  </si>
  <si>
    <t>360-631-DT-89</t>
  </si>
  <si>
    <t>360-632-WI-DT-89</t>
  </si>
  <si>
    <t>360-621-WI-DT-88</t>
  </si>
  <si>
    <t>360-622-DT-88</t>
  </si>
  <si>
    <t>360-623-DT-88</t>
  </si>
  <si>
    <t>360-624-DT-88</t>
  </si>
  <si>
    <t>360-625-88</t>
  </si>
  <si>
    <t>360-626-DT-88</t>
  </si>
  <si>
    <t>360-627-88</t>
  </si>
  <si>
    <t>360-628-88</t>
  </si>
  <si>
    <t>360-629-DT-88</t>
  </si>
  <si>
    <t>360-630-DT-88</t>
  </si>
  <si>
    <t>360-631-DT-88</t>
  </si>
  <si>
    <t>360-632-WI-DT-88</t>
  </si>
  <si>
    <t>360-621-WI-DT-87</t>
  </si>
  <si>
    <t>360-622-DT-87</t>
  </si>
  <si>
    <t>360-623-DT-87</t>
  </si>
  <si>
    <t>360-624-DT-87</t>
  </si>
  <si>
    <t>360-625-87</t>
  </si>
  <si>
    <t>360-626-DT-87</t>
  </si>
  <si>
    <t>360-627-87</t>
  </si>
  <si>
    <t>360-628-87</t>
  </si>
  <si>
    <t>360-629-DT-87</t>
  </si>
  <si>
    <t>360-630-DT-87</t>
  </si>
  <si>
    <t>360-631-DT-87</t>
  </si>
  <si>
    <t>360-632-WI-DT-87</t>
  </si>
  <si>
    <t>360-621-WI-DT-86</t>
  </si>
  <si>
    <t>360-622-DT-86</t>
  </si>
  <si>
    <t>360-623-DT-86</t>
  </si>
  <si>
    <t>360-624-DT-86</t>
  </si>
  <si>
    <t>360-625-86</t>
  </si>
  <si>
    <t>360-626-DT-86</t>
  </si>
  <si>
    <t>360-627-86</t>
  </si>
  <si>
    <t>360-628-86</t>
  </si>
  <si>
    <t>360-629-DT-86</t>
  </si>
  <si>
    <t>360-630-DT-86</t>
  </si>
  <si>
    <t>360-631-DT-86</t>
  </si>
  <si>
    <t>360-632-WI-DT-86</t>
  </si>
  <si>
    <t>N3</t>
  </si>
  <si>
    <t>NORMA</t>
  </si>
  <si>
    <t>KG</t>
  </si>
  <si>
    <t>SUM KG</t>
  </si>
  <si>
    <t>360-077PU</t>
  </si>
  <si>
    <t>screws</t>
  </si>
  <si>
    <t>bolts/
 screws</t>
  </si>
  <si>
    <t>bolts/ 
screws</t>
  </si>
  <si>
    <t>bolts/
screws</t>
  </si>
  <si>
    <t xml:space="preserve">bolts/ screws </t>
  </si>
  <si>
    <t xml:space="preserve">bolts </t>
  </si>
  <si>
    <t>bolts</t>
  </si>
  <si>
    <t>bolts/ screws</t>
  </si>
  <si>
    <t>360-077PU-01</t>
  </si>
  <si>
    <t>360-077PU-02</t>
  </si>
  <si>
    <t>360-077PU-03</t>
  </si>
  <si>
    <t>360-077PU-04</t>
  </si>
  <si>
    <t>360-077PU-05</t>
  </si>
  <si>
    <t>360-077PU-06</t>
  </si>
  <si>
    <t>360-077PU-09</t>
  </si>
  <si>
    <t>360-077PU-11</t>
  </si>
  <si>
    <t>360-077PU-12</t>
  </si>
  <si>
    <t>360-077PU-14</t>
  </si>
  <si>
    <t>360-077PU-100</t>
  </si>
  <si>
    <t>P24 cat.</t>
  </si>
  <si>
    <t xml:space="preserve">
P24 CATALOGUE</t>
  </si>
  <si>
    <t>PURE GREEN</t>
  </si>
  <si>
    <t>pure green</t>
  </si>
  <si>
    <t>85</t>
  </si>
  <si>
    <t>360-601-DT-85</t>
  </si>
  <si>
    <t>360-602-85</t>
  </si>
  <si>
    <t>360-603-DT-85</t>
  </si>
  <si>
    <t>360-604-DT-85</t>
  </si>
  <si>
    <t>360-605-DT-85</t>
  </si>
  <si>
    <t>360-606-DT-85</t>
  </si>
  <si>
    <t>360-607-85</t>
  </si>
  <si>
    <t>360-608-DT-85</t>
  </si>
  <si>
    <t>360-609-DT-85</t>
  </si>
  <si>
    <t>360-610-DT-85</t>
  </si>
  <si>
    <t>360-611-DT-85</t>
  </si>
  <si>
    <t>360-612-DT-85</t>
  </si>
  <si>
    <t>360-613-DT-85</t>
  </si>
  <si>
    <t>360-614-DT-85</t>
  </si>
  <si>
    <t>360-615-85</t>
  </si>
  <si>
    <t>360-620-DT-85</t>
  </si>
  <si>
    <t>360-621-WI-DT-85</t>
  </si>
  <si>
    <t>360-622-DT-85</t>
  </si>
  <si>
    <t>360-623-DT-85</t>
  </si>
  <si>
    <t>360-624-DT-85</t>
  </si>
  <si>
    <t>360-625-85</t>
  </si>
  <si>
    <t>360-626-DT-85</t>
  </si>
  <si>
    <t>360-627-85</t>
  </si>
  <si>
    <t>360-628-85</t>
  </si>
  <si>
    <t>360-629-DT-85</t>
  </si>
  <si>
    <t>360-630-DT-85</t>
  </si>
  <si>
    <t>360-631-DT-85</t>
  </si>
  <si>
    <t>360-632-WI-DT-85</t>
  </si>
  <si>
    <t>360-640-WI-DT-85</t>
  </si>
  <si>
    <t xml:space="preserve">  please note: 
PRICE FOR FLUORESCENT COLORS IS 10% HIGHER</t>
  </si>
  <si>
    <t>PUREGREEN</t>
  </si>
  <si>
    <t>360-014-DT-15</t>
  </si>
  <si>
    <t>360-016-DT-15</t>
  </si>
  <si>
    <t>360-121-DT-15</t>
  </si>
  <si>
    <t>360-122-DT-15</t>
  </si>
  <si>
    <t>360-123-DT-15</t>
  </si>
  <si>
    <t>360-221-DT-15</t>
  </si>
  <si>
    <t>360-222-DT-15</t>
  </si>
  <si>
    <t>360-223-DT-15</t>
  </si>
  <si>
    <t>360-224-DT-15</t>
  </si>
  <si>
    <t>360-225-DT-15</t>
  </si>
  <si>
    <t>360-226-DT-15</t>
  </si>
  <si>
    <t>360-227-DT-15</t>
  </si>
  <si>
    <t>360-228-DT-15</t>
  </si>
  <si>
    <t>360-229-DT-15</t>
  </si>
  <si>
    <t>360-230-DT-15</t>
  </si>
  <si>
    <t>360-289-B-DT-15</t>
  </si>
  <si>
    <t>360-290-B-DT-15</t>
  </si>
  <si>
    <t>360-301-DT-15</t>
  </si>
  <si>
    <t>360-302-DT-15</t>
  </si>
  <si>
    <t>360-303-DT-15</t>
  </si>
  <si>
    <t>360-304-DT-15</t>
  </si>
  <si>
    <t>360-305-DT-15</t>
  </si>
  <si>
    <t>360-306-DT-15</t>
  </si>
  <si>
    <t>360-307-DT-15</t>
  </si>
  <si>
    <t>360-308-DT-15</t>
  </si>
  <si>
    <t>360-309-DT-15</t>
  </si>
  <si>
    <t>360-310-DT-15</t>
  </si>
  <si>
    <t>360-311-DT-15</t>
  </si>
  <si>
    <t>360-312-DT-15</t>
  </si>
  <si>
    <t>360-313-DT-15</t>
  </si>
  <si>
    <t>360-314-DT-15</t>
  </si>
  <si>
    <t>360-315-DT-15</t>
  </si>
  <si>
    <t>360-316-DT-15</t>
  </si>
  <si>
    <t>360-317-DT-15</t>
  </si>
  <si>
    <t>360-318-DT-15</t>
  </si>
  <si>
    <t>360-319-DT-15</t>
  </si>
  <si>
    <t>360-320-DT-15</t>
  </si>
  <si>
    <t>360-395-DT-15</t>
  </si>
  <si>
    <t>360-399-DT-15</t>
  </si>
  <si>
    <t>360-406-DT-15</t>
  </si>
  <si>
    <t>360-409-DT-15</t>
  </si>
  <si>
    <t>360-410-DT-15</t>
  </si>
  <si>
    <t>360-411-DT-15</t>
  </si>
  <si>
    <t>360-412-DT-15</t>
  </si>
  <si>
    <t>360-413-DT-15</t>
  </si>
  <si>
    <t>360-414-DT-15</t>
  </si>
  <si>
    <t>360-415-DT-15</t>
  </si>
  <si>
    <t>360-416-DT-15</t>
  </si>
  <si>
    <t>360-417-DT-15</t>
  </si>
  <si>
    <t>360-418-DT-15</t>
  </si>
  <si>
    <t>360-419-DT-15</t>
  </si>
  <si>
    <t>360-420-DT-15</t>
  </si>
  <si>
    <t>360-461-DT-15</t>
  </si>
  <si>
    <t>360-463-DT-15</t>
  </si>
  <si>
    <t>360-464-DT-15</t>
  </si>
  <si>
    <t>360-470-DT-15</t>
  </si>
  <si>
    <t>360-471-DT-15</t>
  </si>
  <si>
    <t>360-474-DT-15</t>
  </si>
  <si>
    <t>360-478-DT-15</t>
  </si>
  <si>
    <t>360-479-DT-15</t>
  </si>
  <si>
    <t>360-011-B-15</t>
  </si>
  <si>
    <t>360-018-B-15</t>
  </si>
  <si>
    <t>360-142-B-15</t>
  </si>
  <si>
    <t>360-145-B-15</t>
  </si>
  <si>
    <t>360-146-B-15</t>
  </si>
  <si>
    <t>360-147-B-15</t>
  </si>
  <si>
    <t>360-148-B-15</t>
  </si>
  <si>
    <t>360-149-B-15</t>
  </si>
  <si>
    <t>360-150-B-15</t>
  </si>
  <si>
    <t>360-152-B-15</t>
  </si>
  <si>
    <t>360-153-B-15</t>
  </si>
  <si>
    <t>360-154-B-15</t>
  </si>
  <si>
    <t>360-156-B-15</t>
  </si>
  <si>
    <t>360-157-B-15</t>
  </si>
  <si>
    <t>360-158-B-15</t>
  </si>
  <si>
    <t>360-159-B-15</t>
  </si>
  <si>
    <t>360-160-B-15</t>
  </si>
  <si>
    <t>360-289-B-15</t>
  </si>
  <si>
    <t>360-290-B-15</t>
  </si>
  <si>
    <t>360-125-WI-15</t>
  </si>
  <si>
    <t>360-127-WI-15</t>
  </si>
  <si>
    <t>360-128-WI-15</t>
  </si>
  <si>
    <t>360-129-WI-15</t>
  </si>
  <si>
    <t>360-132-WI-15</t>
  </si>
  <si>
    <t>360-001-15</t>
  </si>
  <si>
    <t>360-009-15</t>
  </si>
  <si>
    <t>360-501-15</t>
  </si>
  <si>
    <t>360-505-15</t>
  </si>
  <si>
    <t>360-506-15</t>
  </si>
  <si>
    <t>360-010-15</t>
  </si>
  <si>
    <t>99</t>
  </si>
  <si>
    <t>15</t>
  </si>
  <si>
    <t>10</t>
  </si>
  <si>
    <t>13</t>
  </si>
  <si>
    <t>07</t>
  </si>
  <si>
    <t>08</t>
  </si>
  <si>
    <t>19</t>
  </si>
  <si>
    <t>20</t>
  </si>
  <si>
    <t>360-014-15</t>
  </si>
  <si>
    <t>360-021-15</t>
  </si>
  <si>
    <t>360-017-15</t>
  </si>
  <si>
    <t>360-479-15</t>
  </si>
  <si>
    <t>360-478-15</t>
  </si>
  <si>
    <t>360-474-15</t>
  </si>
  <si>
    <t>360-471-15</t>
  </si>
  <si>
    <t>360-470-15</t>
  </si>
  <si>
    <t>360-464-15</t>
  </si>
  <si>
    <t>360-463-15</t>
  </si>
  <si>
    <t>360-420-15</t>
  </si>
  <si>
    <t>360-419-15</t>
  </si>
  <si>
    <t>360-418-15</t>
  </si>
  <si>
    <t>360-417-15</t>
  </si>
  <si>
    <t>360-421-15</t>
  </si>
  <si>
    <t>360-423-15</t>
  </si>
  <si>
    <t>360-461-15</t>
  </si>
  <si>
    <t>360-422-15</t>
  </si>
  <si>
    <t>360-416-15</t>
  </si>
  <si>
    <t>360-414-15</t>
  </si>
  <si>
    <t>360-415-15</t>
  </si>
  <si>
    <t>360-413-15</t>
  </si>
  <si>
    <t>360-412-15</t>
  </si>
  <si>
    <t>360-411-15</t>
  </si>
  <si>
    <t>360-410-15</t>
  </si>
  <si>
    <t>360-409-15</t>
  </si>
  <si>
    <t>360-404-15</t>
  </si>
  <si>
    <t>360-403-15</t>
  </si>
  <si>
    <t>360-402-15</t>
  </si>
  <si>
    <t>360-401-15</t>
  </si>
  <si>
    <t>360-405-15</t>
  </si>
  <si>
    <t>360-406-15</t>
  </si>
  <si>
    <t>360-397-15</t>
  </si>
  <si>
    <t>360-400-15</t>
  </si>
  <si>
    <t>360-396-15</t>
  </si>
  <si>
    <t>360-392-15</t>
  </si>
  <si>
    <t>360-393-15</t>
  </si>
  <si>
    <t>360-389-15</t>
  </si>
  <si>
    <t>360-388-15</t>
  </si>
  <si>
    <t>360-385-15</t>
  </si>
  <si>
    <t>360-384-15</t>
  </si>
  <si>
    <t>360-332-15</t>
  </si>
  <si>
    <t>360-331-15</t>
  </si>
  <si>
    <t>360-327-15</t>
  </si>
  <si>
    <t>360-325-15</t>
  </si>
  <si>
    <t>360-381-15</t>
  </si>
  <si>
    <t>360-382-15</t>
  </si>
  <si>
    <t>360-320-15</t>
  </si>
  <si>
    <t>360-319-15</t>
  </si>
  <si>
    <t>360-318-15</t>
  </si>
  <si>
    <t>360-317-15</t>
  </si>
  <si>
    <t>360-316-15</t>
  </si>
  <si>
    <t>360-315-15</t>
  </si>
  <si>
    <t>360-314-15</t>
  </si>
  <si>
    <t>360-313-15</t>
  </si>
  <si>
    <t>360-312-15</t>
  </si>
  <si>
    <t>360-309-15</t>
  </si>
  <si>
    <t>360-310-15</t>
  </si>
  <si>
    <t>360-311-15</t>
  </si>
  <si>
    <t>360-308-15</t>
  </si>
  <si>
    <t>360-307-15</t>
  </si>
  <si>
    <t>360-306-15</t>
  </si>
  <si>
    <t>360-302-15</t>
  </si>
  <si>
    <t>360-303-15</t>
  </si>
  <si>
    <t>360-304-15</t>
  </si>
  <si>
    <t>360-305-15</t>
  </si>
  <si>
    <t>360-291-15</t>
  </si>
  <si>
    <t>360-292-15</t>
  </si>
  <si>
    <t>360-293-15</t>
  </si>
  <si>
    <t>360-294-15</t>
  </si>
  <si>
    <t>360-295-15</t>
  </si>
  <si>
    <t>360-301-15</t>
  </si>
  <si>
    <t>360-231-15</t>
  </si>
  <si>
    <t>360-232-15</t>
  </si>
  <si>
    <t>360-233-15</t>
  </si>
  <si>
    <t>360-234-15</t>
  </si>
  <si>
    <t>360-235-15</t>
  </si>
  <si>
    <t>360-236-15</t>
  </si>
  <si>
    <t>360-237-15</t>
  </si>
  <si>
    <t>360-240-15</t>
  </si>
  <si>
    <t>360-281-15</t>
  </si>
  <si>
    <t>360-239-15</t>
  </si>
  <si>
    <t>360-238-15</t>
  </si>
  <si>
    <t>360-157-15</t>
  </si>
  <si>
    <t>360-158-15</t>
  </si>
  <si>
    <t>360-159-15</t>
  </si>
  <si>
    <t>360-160-15</t>
  </si>
  <si>
    <t>360-153-15</t>
  </si>
  <si>
    <t>360-154-15</t>
  </si>
  <si>
    <t>360-155-15</t>
  </si>
  <si>
    <t>360-156-15</t>
  </si>
  <si>
    <t>360-152-15</t>
  </si>
  <si>
    <t>360-151-15</t>
  </si>
  <si>
    <t>360-150-15</t>
  </si>
  <si>
    <t>360-149-15</t>
  </si>
  <si>
    <t>360-132-15</t>
  </si>
  <si>
    <t>360-141-15</t>
  </si>
  <si>
    <t>360-142-15</t>
  </si>
  <si>
    <t>360-143-15</t>
  </si>
  <si>
    <t>360-144-15</t>
  </si>
  <si>
    <t>360-145-15</t>
  </si>
  <si>
    <t>360-146-15</t>
  </si>
  <si>
    <t>360-147-15</t>
  </si>
  <si>
    <t>360-148-15</t>
  </si>
  <si>
    <t>360-129-15</t>
  </si>
  <si>
    <t>360-128-15</t>
  </si>
  <si>
    <t>360-127-15</t>
  </si>
  <si>
    <t>360-125-15</t>
  </si>
  <si>
    <t>360-124-15</t>
  </si>
  <si>
    <t>360-123-15</t>
  </si>
  <si>
    <t>360-122-15</t>
  </si>
  <si>
    <t>360-023-15</t>
  </si>
  <si>
    <t>360-022-15</t>
  </si>
  <si>
    <t>360-027-15</t>
  </si>
  <si>
    <t>360-025-15</t>
  </si>
  <si>
    <t>360-031-15</t>
  </si>
  <si>
    <t>360-030-15</t>
  </si>
  <si>
    <t>360-029-15</t>
  </si>
  <si>
    <t>360-028-15</t>
  </si>
  <si>
    <t>360-036-15</t>
  </si>
  <si>
    <t>360-035-15</t>
  </si>
  <si>
    <t>360-034-15</t>
  </si>
  <si>
    <t>360-121-15</t>
  </si>
  <si>
    <t>360-100-15</t>
  </si>
  <si>
    <t>360-098-15</t>
  </si>
  <si>
    <t>360-096-15</t>
  </si>
  <si>
    <t>360-094-15</t>
  </si>
  <si>
    <t>360-092-15</t>
  </si>
  <si>
    <t>D11:AA11</t>
  </si>
  <si>
    <t>D:AA</t>
  </si>
  <si>
    <t>D10:AD10</t>
  </si>
  <si>
    <t>D:AD</t>
  </si>
  <si>
    <t>D:T</t>
  </si>
  <si>
    <t>D11:T11</t>
  </si>
  <si>
    <t>LEMON screw-ons</t>
  </si>
  <si>
    <t>PURE GREEN
RAL 6037</t>
  </si>
  <si>
    <t>BRIGHT GREEN
RAL 6018</t>
  </si>
  <si>
    <t>APRICOT
ORANGE 
RAL 1033</t>
  </si>
  <si>
    <t xml:space="preserve">BRIGHT GREEN </t>
  </si>
  <si>
    <t xml:space="preserve">APRICOT
ORANGE </t>
  </si>
  <si>
    <t>bright green</t>
  </si>
  <si>
    <t>apricot orange</t>
  </si>
  <si>
    <t>BRIGHT GREEN          RAL 6018</t>
  </si>
  <si>
    <t>BRIGHT GREEN</t>
  </si>
  <si>
    <t>APRICOT ORANGE</t>
  </si>
  <si>
    <t>55,5x55,5x27 cm</t>
  </si>
  <si>
    <t>55,5x55,5x16,5 cm</t>
  </si>
  <si>
    <t>17x17x5,5 cm,
22x22x7 cm, 27x27x8,5 cm
32x32x9,5 cm, 44x44x13 cm</t>
  </si>
  <si>
    <t>17x17x5,5 cm, 
22x22x7 cm, 27x27x8,5 cm,
32x32x9,5 cm, 44x44x13 cm</t>
  </si>
  <si>
    <t>16,5x16,5x6 cm,
21x21x10 cm, 
26x26x12 cm,
33x33x16 cm, 44x44x21 cm</t>
  </si>
  <si>
    <t>EVOLUTION BALLS</t>
  </si>
  <si>
    <t>360-397-DT</t>
  </si>
  <si>
    <t>360-400-DT</t>
  </si>
  <si>
    <t>order list: APRIL 2024</t>
  </si>
  <si>
    <t>360-397-DT-01</t>
  </si>
  <si>
    <t>360-397-DT-02</t>
  </si>
  <si>
    <t>360-397-DT-03</t>
  </si>
  <si>
    <t>360-397-DT-04</t>
  </si>
  <si>
    <t>360-397-DT-05</t>
  </si>
  <si>
    <t>360-397-DT-06</t>
  </si>
  <si>
    <t>360-397-DT-07</t>
  </si>
  <si>
    <t>360-397-DT-08</t>
  </si>
  <si>
    <t>360-397-DT-09</t>
  </si>
  <si>
    <t>360-397-DT-10</t>
  </si>
  <si>
    <t>360-397-DT-11</t>
  </si>
  <si>
    <t>360-397-DT-12</t>
  </si>
  <si>
    <t>360-397-DT-13</t>
  </si>
  <si>
    <t>360-397-DT-100</t>
  </si>
  <si>
    <t>360-397-DT-99</t>
  </si>
  <si>
    <t>360-397-DT-15</t>
  </si>
  <si>
    <t>360-400-DT-01</t>
  </si>
  <si>
    <t>360-400-DT-02</t>
  </si>
  <si>
    <t>360-400-DT-03</t>
  </si>
  <si>
    <t>360-400-DT-04</t>
  </si>
  <si>
    <t>360-400-DT-05</t>
  </si>
  <si>
    <t>360-400-DT-06</t>
  </si>
  <si>
    <t>360-400-DT-07</t>
  </si>
  <si>
    <t>360-400-DT-08</t>
  </si>
  <si>
    <t>360-400-DT-09</t>
  </si>
  <si>
    <t>360-400-DT-10</t>
  </si>
  <si>
    <t>360-400-DT-11</t>
  </si>
  <si>
    <t>360-400-DT-12</t>
  </si>
  <si>
    <t>360-400-DT-13</t>
  </si>
  <si>
    <t>360-400-DT-100</t>
  </si>
  <si>
    <t>360-400-DT-99</t>
  </si>
  <si>
    <t>360-400-DT-15</t>
  </si>
  <si>
    <t>360-701-DT-15</t>
  </si>
  <si>
    <t>360-702-15</t>
  </si>
  <si>
    <t>360-702-DT-15</t>
  </si>
  <si>
    <t>360-711-B-15</t>
  </si>
  <si>
    <t>360-711-DT-15</t>
  </si>
  <si>
    <t>360-712-B-15</t>
  </si>
  <si>
    <t>360-712-DT-15</t>
  </si>
  <si>
    <t>360-701-15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</si>
</sst>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 * #,##0.00_)\ &quot;€&quot;_ ;_ * \(#,##0.00\)\ &quot;€&quot;_ ;_ * &quot;-&quot;??_)\ &quot;€&quot;_ ;_ @_ "/>
    <numFmt numFmtId="164" formatCode="_-* #,##0.00\ &quot;€&quot;_-;\-* #,##0.00\ &quot;€&quot;_-;_-* &quot;-&quot;??\ &quot;€&quot;_-;_-@_-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0.0"/>
    <numFmt numFmtId="170" formatCode="#,##0.00\ &quot;€&quot;"/>
  </numFmts>
  <fonts count="12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i/>
      <sz val="12"/>
      <name val="Calibri"/>
      <family val="2"/>
      <charset val="238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2"/>
      <name val="Calibri"/>
      <family val="2"/>
      <charset val="238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12"/>
      <color rgb="FF9C0006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 (Body)_x0000_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447BFF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</font>
    <font>
      <sz val="11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i/>
      <sz val="12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i/>
      <sz val="10"/>
      <color theme="0" tint="-0.14999847407452621"/>
      <name val="Calibri"/>
      <family val="2"/>
      <scheme val="minor"/>
    </font>
    <font>
      <b/>
      <i/>
      <sz val="9"/>
      <color theme="0" tint="-0.14999847407452621"/>
      <name val="Calibri"/>
      <family val="2"/>
      <scheme val="minor"/>
    </font>
    <font>
      <b/>
      <i/>
      <sz val="11"/>
      <color theme="0" tint="-0.14999847407452621"/>
      <name val="Calibri"/>
      <family val="2"/>
      <scheme val="minor"/>
    </font>
    <font>
      <b/>
      <sz val="10"/>
      <color rgb="FF000000"/>
      <name val="Tahoma"/>
      <family val="2"/>
      <charset val="238"/>
    </font>
    <font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rgb="FF00CBD9"/>
        <bgColor indexed="64"/>
      </patternFill>
    </fill>
    <fill>
      <patternFill patternType="solid">
        <fgColor rgb="FFFDE994"/>
        <bgColor indexed="64"/>
      </patternFill>
    </fill>
    <fill>
      <patternFill patternType="solid">
        <fgColor rgb="FF36393C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58BAB"/>
        <bgColor indexed="64"/>
      </patternFill>
    </fill>
    <fill>
      <patternFill patternType="solid">
        <fgColor rgb="FFFACA30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50C7D0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F81A7D"/>
        <bgColor indexed="64"/>
      </patternFill>
    </fill>
    <fill>
      <patternFill patternType="solid">
        <fgColor rgb="FFFF0049"/>
        <bgColor indexed="64"/>
      </patternFill>
    </fill>
    <fill>
      <patternFill patternType="solid">
        <fgColor rgb="FFFA62A7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00B050"/>
        <bgColor indexed="64"/>
      </patternFill>
    </fill>
  </fills>
  <borders count="9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707">
    <xf numFmtId="0" fontId="0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6" fillId="0" borderId="0"/>
    <xf numFmtId="164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3" fillId="10" borderId="0" applyNumberFormat="0" applyBorder="0" applyAlignment="0" applyProtection="0"/>
    <xf numFmtId="0" fontId="15" fillId="0" borderId="0"/>
    <xf numFmtId="168" fontId="15" fillId="0" borderId="0"/>
    <xf numFmtId="0" fontId="15" fillId="0" borderId="0"/>
  </cellStyleXfs>
  <cellXfs count="1507">
    <xf numFmtId="0" fontId="0" fillId="0" borderId="0" xfId="0"/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10" xfId="0" applyBorder="1"/>
    <xf numFmtId="0" fontId="0" fillId="0" borderId="8" xfId="0" applyBorder="1" applyAlignment="1">
      <alignment horizontal="center" vertical="center"/>
    </xf>
    <xf numFmtId="0" fontId="0" fillId="0" borderId="5" xfId="317" applyNumberFormat="1" applyFont="1" applyBorder="1" applyAlignment="1">
      <alignment horizontal="center" vertical="center"/>
    </xf>
    <xf numFmtId="0" fontId="20" fillId="0" borderId="5" xfId="317" applyNumberFormat="1" applyFont="1" applyBorder="1" applyAlignment="1">
      <alignment horizontal="center" vertical="center"/>
    </xf>
    <xf numFmtId="1" fontId="20" fillId="0" borderId="5" xfId="317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16" xfId="0" applyBorder="1" applyProtection="1">
      <protection hidden="1"/>
    </xf>
    <xf numFmtId="0" fontId="24" fillId="0" borderId="18" xfId="0" applyFont="1" applyBorder="1" applyAlignment="1" applyProtection="1">
      <alignment horizontal="center" vertical="center"/>
      <protection hidden="1"/>
    </xf>
    <xf numFmtId="0" fontId="24" fillId="0" borderId="19" xfId="0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0" fontId="24" fillId="0" borderId="21" xfId="0" applyFon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20" fillId="5" borderId="25" xfId="0" applyFont="1" applyFill="1" applyBorder="1" applyAlignment="1" applyProtection="1">
      <alignment horizontal="center" vertical="center"/>
      <protection hidden="1"/>
    </xf>
    <xf numFmtId="0" fontId="20" fillId="5" borderId="26" xfId="0" applyFont="1" applyFill="1" applyBorder="1" applyAlignment="1" applyProtection="1">
      <alignment horizontal="center" vertical="center"/>
      <protection hidden="1"/>
    </xf>
    <xf numFmtId="0" fontId="20" fillId="5" borderId="5" xfId="0" applyFont="1" applyFill="1" applyBorder="1" applyAlignment="1">
      <alignment horizontal="center" vertical="center"/>
    </xf>
    <xf numFmtId="0" fontId="28" fillId="0" borderId="27" xfId="0" applyFont="1" applyBorder="1"/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32" fillId="5" borderId="0" xfId="317" applyNumberFormat="1" applyFont="1" applyFill="1" applyAlignment="1">
      <alignment horizontal="center" vertical="center" wrapText="1"/>
    </xf>
    <xf numFmtId="0" fontId="34" fillId="0" borderId="0" xfId="317" applyNumberFormat="1" applyFont="1" applyAlignment="1">
      <alignment horizontal="right" vertical="center" wrapText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0" xfId="317" applyNumberFormat="1" applyFont="1" applyAlignment="1">
      <alignment horizontal="center" vertical="center"/>
    </xf>
    <xf numFmtId="0" fontId="0" fillId="0" borderId="37" xfId="0" applyBorder="1" applyAlignment="1">
      <alignment horizontal="center"/>
    </xf>
    <xf numFmtId="0" fontId="33" fillId="0" borderId="0" xfId="0" applyFont="1" applyAlignment="1">
      <alignment horizontal="right"/>
    </xf>
    <xf numFmtId="0" fontId="39" fillId="5" borderId="5" xfId="0" applyFont="1" applyFill="1" applyBorder="1" applyAlignment="1">
      <alignment horizontal="center" vertical="center" wrapText="1"/>
    </xf>
    <xf numFmtId="0" fontId="0" fillId="0" borderId="10" xfId="317" applyNumberFormat="1" applyFont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15" fillId="0" borderId="18" xfId="0" applyFont="1" applyBorder="1" applyAlignment="1">
      <alignment horizontal="center"/>
    </xf>
    <xf numFmtId="0" fontId="47" fillId="0" borderId="0" xfId="317" applyNumberFormat="1" applyFont="1" applyAlignment="1">
      <alignment horizontal="center" vertical="center"/>
    </xf>
    <xf numFmtId="0" fontId="46" fillId="0" borderId="0" xfId="317" applyNumberFormat="1" applyFont="1" applyAlignment="1">
      <alignment horizontal="left" vertical="center"/>
    </xf>
    <xf numFmtId="0" fontId="0" fillId="0" borderId="0" xfId="317" applyNumberFormat="1" applyFont="1" applyAlignment="1">
      <alignment horizontal="left"/>
    </xf>
    <xf numFmtId="0" fontId="0" fillId="0" borderId="10" xfId="317" applyNumberFormat="1" applyFont="1" applyBorder="1" applyAlignment="1">
      <alignment horizontal="center"/>
    </xf>
    <xf numFmtId="0" fontId="20" fillId="5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0" xfId="0" applyBorder="1" applyAlignment="1">
      <alignment horizontal="right"/>
    </xf>
    <xf numFmtId="0" fontId="48" fillId="0" borderId="10" xfId="0" applyFont="1" applyBorder="1"/>
    <xf numFmtId="0" fontId="0" fillId="0" borderId="14" xfId="0" applyBorder="1"/>
    <xf numFmtId="0" fontId="0" fillId="0" borderId="0" xfId="0" applyAlignment="1">
      <alignment horizontal="right" vertical="center"/>
    </xf>
    <xf numFmtId="0" fontId="31" fillId="0" borderId="0" xfId="0" applyFont="1"/>
    <xf numFmtId="0" fontId="0" fillId="0" borderId="0" xfId="0" applyAlignment="1">
      <alignment horizontal="right"/>
    </xf>
    <xf numFmtId="9" fontId="0" fillId="0" borderId="0" xfId="692" applyFont="1" applyProtection="1"/>
    <xf numFmtId="0" fontId="33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30" fillId="0" borderId="0" xfId="0" applyFont="1"/>
    <xf numFmtId="14" fontId="0" fillId="0" borderId="0" xfId="317" applyNumberFormat="1" applyFont="1" applyAlignment="1">
      <alignment horizontal="center" vertical="center"/>
    </xf>
    <xf numFmtId="0" fontId="0" fillId="0" borderId="0" xfId="317" applyNumberFormat="1" applyFont="1" applyAlignment="1">
      <alignment horizontal="center"/>
    </xf>
    <xf numFmtId="0" fontId="45" fillId="0" borderId="0" xfId="0" applyFont="1" applyAlignment="1">
      <alignment horizontal="center" wrapText="1"/>
    </xf>
    <xf numFmtId="0" fontId="22" fillId="0" borderId="0" xfId="0" applyFont="1"/>
    <xf numFmtId="0" fontId="0" fillId="5" borderId="0" xfId="0" applyFill="1" applyAlignment="1">
      <alignment horizontal="center" vertical="center"/>
    </xf>
    <xf numFmtId="0" fontId="20" fillId="0" borderId="0" xfId="0" applyFont="1"/>
    <xf numFmtId="0" fontId="0" fillId="5" borderId="17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4" fillId="0" borderId="0" xfId="317" applyNumberFormat="1" applyFont="1" applyAlignment="1">
      <alignment horizontal="center" vertical="center" wrapText="1"/>
    </xf>
    <xf numFmtId="0" fontId="36" fillId="0" borderId="0" xfId="317" applyNumberFormat="1" applyFont="1" applyAlignment="1">
      <alignment horizontal="center" vertical="center"/>
    </xf>
    <xf numFmtId="0" fontId="33" fillId="0" borderId="0" xfId="317" applyNumberFormat="1" applyFont="1" applyAlignment="1">
      <alignment horizontal="right" vertical="center" wrapText="1"/>
    </xf>
    <xf numFmtId="0" fontId="33" fillId="0" borderId="0" xfId="0" applyFont="1" applyAlignment="1">
      <alignment horizontal="center" wrapText="1"/>
    </xf>
    <xf numFmtId="0" fontId="26" fillId="0" borderId="42" xfId="317" applyNumberFormat="1" applyFont="1" applyBorder="1" applyAlignment="1">
      <alignment horizontal="center" vertical="center"/>
    </xf>
    <xf numFmtId="0" fontId="26" fillId="0" borderId="33" xfId="317" applyNumberFormat="1" applyFont="1" applyBorder="1" applyAlignment="1">
      <alignment horizontal="center" vertical="center"/>
    </xf>
    <xf numFmtId="0" fontId="26" fillId="0" borderId="48" xfId="317" applyNumberFormat="1" applyFont="1" applyBorder="1" applyAlignment="1">
      <alignment horizontal="center" vertical="center"/>
    </xf>
    <xf numFmtId="0" fontId="20" fillId="0" borderId="27" xfId="317" applyNumberFormat="1" applyFont="1" applyBorder="1" applyAlignment="1">
      <alignment horizontal="center" vertical="center"/>
    </xf>
    <xf numFmtId="0" fontId="34" fillId="0" borderId="43" xfId="317" applyNumberFormat="1" applyFont="1" applyBorder="1" applyAlignment="1">
      <alignment horizontal="center" vertical="center" wrapText="1"/>
    </xf>
    <xf numFmtId="0" fontId="15" fillId="0" borderId="0" xfId="317" applyNumberFormat="1" applyFont="1" applyAlignment="1">
      <alignment horizontal="center"/>
    </xf>
    <xf numFmtId="0" fontId="15" fillId="0" borderId="0" xfId="317" applyNumberFormat="1" applyFont="1" applyAlignment="1">
      <alignment horizontal="center" vertical="center"/>
    </xf>
    <xf numFmtId="0" fontId="15" fillId="0" borderId="39" xfId="317" applyNumberFormat="1" applyFont="1" applyBorder="1" applyAlignment="1">
      <alignment horizontal="center" vertical="center"/>
    </xf>
    <xf numFmtId="0" fontId="15" fillId="0" borderId="5" xfId="317" applyNumberFormat="1" applyFont="1" applyBorder="1" applyAlignment="1">
      <alignment horizontal="center" vertical="center"/>
    </xf>
    <xf numFmtId="0" fontId="15" fillId="0" borderId="47" xfId="317" applyNumberFormat="1" applyFont="1" applyBorder="1" applyAlignment="1">
      <alignment horizontal="center" vertical="center"/>
    </xf>
    <xf numFmtId="0" fontId="15" fillId="0" borderId="28" xfId="317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1" fillId="6" borderId="23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1" fillId="0" borderId="53" xfId="317" applyNumberFormat="1" applyFont="1" applyBorder="1" applyAlignment="1">
      <alignment horizontal="center" vertical="center" wrapText="1"/>
    </xf>
    <xf numFmtId="0" fontId="26" fillId="0" borderId="30" xfId="317" applyNumberFormat="1" applyFont="1" applyBorder="1" applyAlignment="1">
      <alignment horizontal="center" vertical="center"/>
    </xf>
    <xf numFmtId="0" fontId="20" fillId="0" borderId="54" xfId="317" applyNumberFormat="1" applyFont="1" applyBorder="1" applyAlignment="1">
      <alignment horizontal="center" vertical="center"/>
    </xf>
    <xf numFmtId="0" fontId="51" fillId="0" borderId="0" xfId="317" applyNumberFormat="1" applyFont="1" applyAlignment="1">
      <alignment horizontal="center" vertical="center" wrapText="1"/>
    </xf>
    <xf numFmtId="0" fontId="26" fillId="0" borderId="0" xfId="317" applyNumberFormat="1" applyFont="1" applyAlignment="1">
      <alignment horizontal="center" vertical="center"/>
    </xf>
    <xf numFmtId="0" fontId="20" fillId="0" borderId="0" xfId="317" applyNumberFormat="1" applyFont="1" applyAlignment="1">
      <alignment horizontal="center" vertical="center"/>
    </xf>
    <xf numFmtId="0" fontId="26" fillId="0" borderId="53" xfId="317" applyNumberFormat="1" applyFont="1" applyBorder="1" applyAlignment="1">
      <alignment horizontal="center" vertical="center"/>
    </xf>
    <xf numFmtId="0" fontId="15" fillId="0" borderId="7" xfId="317" applyNumberFormat="1" applyFont="1" applyBorder="1" applyAlignment="1">
      <alignment horizontal="center" vertical="center"/>
    </xf>
    <xf numFmtId="0" fontId="35" fillId="0" borderId="0" xfId="317" applyNumberFormat="1" applyFont="1" applyAlignment="1">
      <alignment vertical="center"/>
    </xf>
    <xf numFmtId="0" fontId="15" fillId="0" borderId="55" xfId="317" applyNumberFormat="1" applyFont="1" applyBorder="1" applyAlignment="1">
      <alignment horizontal="center" vertical="center"/>
    </xf>
    <xf numFmtId="0" fontId="0" fillId="0" borderId="57" xfId="317" applyNumberFormat="1" applyFont="1" applyBorder="1" applyAlignment="1">
      <alignment horizontal="center" vertical="center"/>
    </xf>
    <xf numFmtId="0" fontId="0" fillId="0" borderId="56" xfId="317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21" fillId="0" borderId="0" xfId="317" applyNumberFormat="1" applyFont="1" applyAlignment="1">
      <alignment horizontal="center" vertical="center"/>
    </xf>
    <xf numFmtId="14" fontId="30" fillId="0" borderId="0" xfId="317" applyNumberFormat="1" applyFont="1" applyAlignment="1">
      <alignment horizontal="center" vertical="center"/>
    </xf>
    <xf numFmtId="14" fontId="30" fillId="0" borderId="0" xfId="317" applyNumberFormat="1" applyFont="1" applyAlignment="1">
      <alignment vertical="center"/>
    </xf>
    <xf numFmtId="0" fontId="34" fillId="0" borderId="0" xfId="317" applyNumberFormat="1" applyFont="1" applyAlignment="1">
      <alignment horizontal="center" vertical="center" wrapText="1"/>
    </xf>
    <xf numFmtId="0" fontId="22" fillId="0" borderId="0" xfId="317" applyNumberFormat="1" applyFont="1" applyAlignment="1">
      <alignment vertical="center"/>
    </xf>
    <xf numFmtId="0" fontId="15" fillId="0" borderId="1" xfId="0" applyFont="1" applyBorder="1" applyAlignment="1">
      <alignment horizontal="center"/>
    </xf>
    <xf numFmtId="0" fontId="20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0" fillId="0" borderId="31" xfId="0" applyBorder="1"/>
    <xf numFmtId="0" fontId="0" fillId="0" borderId="32" xfId="0" applyBorder="1"/>
    <xf numFmtId="0" fontId="54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21" fillId="0" borderId="5" xfId="317" applyNumberFormat="1" applyFont="1" applyBorder="1" applyAlignment="1">
      <alignment horizontal="center" vertical="center"/>
    </xf>
    <xf numFmtId="0" fontId="15" fillId="0" borderId="0" xfId="317" applyNumberFormat="1" applyFont="1" applyAlignment="1">
      <alignment horizontal="left" vertical="center"/>
    </xf>
    <xf numFmtId="0" fontId="20" fillId="0" borderId="0" xfId="317" applyNumberFormat="1" applyFont="1" applyAlignment="1">
      <alignment horizontal="center" vertical="center" wrapText="1"/>
    </xf>
    <xf numFmtId="0" fontId="20" fillId="0" borderId="59" xfId="317" applyNumberFormat="1" applyFont="1" applyBorder="1" applyAlignment="1">
      <alignment horizontal="center" vertical="center"/>
    </xf>
    <xf numFmtId="0" fontId="21" fillId="0" borderId="59" xfId="317" applyNumberFormat="1" applyFont="1" applyBorder="1" applyAlignment="1">
      <alignment horizontal="center" vertical="center"/>
    </xf>
    <xf numFmtId="0" fontId="35" fillId="0" borderId="0" xfId="317" applyNumberFormat="1" applyFont="1" applyAlignment="1">
      <alignment horizontal="left" vertical="center"/>
    </xf>
    <xf numFmtId="1" fontId="20" fillId="0" borderId="0" xfId="317" applyNumberFormat="1" applyFont="1" applyAlignment="1">
      <alignment horizontal="center" vertical="center"/>
    </xf>
    <xf numFmtId="0" fontId="15" fillId="0" borderId="10" xfId="0" applyFont="1" applyBorder="1" applyAlignment="1">
      <alignment horizontal="right"/>
    </xf>
    <xf numFmtId="0" fontId="15" fillId="0" borderId="10" xfId="317" applyNumberFormat="1" applyFont="1" applyBorder="1" applyAlignment="1">
      <alignment horizontal="center" vertical="center"/>
    </xf>
    <xf numFmtId="0" fontId="15" fillId="0" borderId="14" xfId="0" applyFont="1" applyBorder="1"/>
    <xf numFmtId="0" fontId="15" fillId="0" borderId="14" xfId="317" applyNumberFormat="1" applyFont="1" applyBorder="1" applyAlignment="1">
      <alignment horizontal="center" vertical="center"/>
    </xf>
    <xf numFmtId="0" fontId="15" fillId="0" borderId="0" xfId="0" applyFont="1"/>
    <xf numFmtId="2" fontId="0" fillId="0" borderId="0" xfId="0" applyNumberFormat="1"/>
    <xf numFmtId="0" fontId="0" fillId="0" borderId="66" xfId="0" applyBorder="1" applyAlignment="1">
      <alignment horizontal="center"/>
    </xf>
    <xf numFmtId="0" fontId="35" fillId="0" borderId="0" xfId="0" applyFont="1" applyAlignment="1">
      <alignment vertical="center" wrapText="1"/>
    </xf>
    <xf numFmtId="0" fontId="0" fillId="0" borderId="68" xfId="0" applyBorder="1" applyAlignment="1">
      <alignment horizontal="center"/>
    </xf>
    <xf numFmtId="0" fontId="34" fillId="0" borderId="64" xfId="0" applyFont="1" applyBorder="1" applyAlignment="1">
      <alignment horizontal="center"/>
    </xf>
    <xf numFmtId="0" fontId="23" fillId="0" borderId="0" xfId="0" applyFont="1"/>
    <xf numFmtId="0" fontId="19" fillId="5" borderId="62" xfId="0" applyFont="1" applyFill="1" applyBorder="1" applyAlignment="1">
      <alignment horizontal="center" vertical="center" wrapText="1"/>
    </xf>
    <xf numFmtId="0" fontId="55" fillId="5" borderId="65" xfId="0" applyFont="1" applyFill="1" applyBorder="1" applyAlignment="1">
      <alignment vertical="center"/>
    </xf>
    <xf numFmtId="0" fontId="55" fillId="5" borderId="35" xfId="0" applyFont="1" applyFill="1" applyBorder="1" applyAlignment="1">
      <alignment vertical="center"/>
    </xf>
    <xf numFmtId="0" fontId="55" fillId="5" borderId="34" xfId="0" applyFont="1" applyFill="1" applyBorder="1" applyAlignment="1">
      <alignment horizontal="center" vertical="center"/>
    </xf>
    <xf numFmtId="0" fontId="55" fillId="5" borderId="35" xfId="0" applyFont="1" applyFill="1" applyBorder="1" applyAlignment="1">
      <alignment horizontal="center" vertical="center"/>
    </xf>
    <xf numFmtId="0" fontId="55" fillId="5" borderId="40" xfId="0" applyFont="1" applyFill="1" applyBorder="1" applyAlignment="1">
      <alignment horizontal="center" vertical="center"/>
    </xf>
    <xf numFmtId="0" fontId="55" fillId="5" borderId="63" xfId="0" applyFont="1" applyFill="1" applyBorder="1" applyAlignment="1">
      <alignment horizontal="center" vertical="center"/>
    </xf>
    <xf numFmtId="0" fontId="22" fillId="0" borderId="0" xfId="0" applyFont="1" applyAlignment="1">
      <alignment wrapText="1"/>
    </xf>
    <xf numFmtId="0" fontId="57" fillId="0" borderId="0" xfId="0" applyFont="1" applyAlignment="1">
      <alignment horizontal="center" vertical="center"/>
    </xf>
    <xf numFmtId="0" fontId="0" fillId="5" borderId="0" xfId="0" applyFill="1"/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46" fillId="0" borderId="0" xfId="0" applyFont="1" applyAlignment="1">
      <alignment horizontal="center" vertical="center" textRotation="180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2" fontId="46" fillId="0" borderId="0" xfId="0" applyNumberFormat="1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0" fontId="56" fillId="0" borderId="19" xfId="0" applyFont="1" applyBorder="1" applyAlignment="1">
      <alignment horizontal="center" vertical="center" textRotation="180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 wrapText="1"/>
    </xf>
    <xf numFmtId="2" fontId="0" fillId="5" borderId="13" xfId="0" applyNumberFormat="1" applyFill="1" applyBorder="1" applyAlignment="1">
      <alignment horizontal="center" vertical="center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166" fontId="0" fillId="5" borderId="13" xfId="0" applyNumberFormat="1" applyFill="1" applyBorder="1" applyAlignment="1">
      <alignment horizontal="center" vertical="center"/>
    </xf>
    <xf numFmtId="166" fontId="23" fillId="5" borderId="3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166" fontId="0" fillId="2" borderId="11" xfId="0" applyNumberForma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3" fillId="2" borderId="29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166" fontId="0" fillId="5" borderId="11" xfId="0" applyNumberFormat="1" applyFill="1" applyBorder="1" applyAlignment="1">
      <alignment horizontal="center" vertical="center"/>
    </xf>
    <xf numFmtId="166" fontId="0" fillId="5" borderId="0" xfId="0" applyNumberFormat="1" applyFill="1" applyAlignment="1">
      <alignment horizontal="center" vertical="center"/>
    </xf>
    <xf numFmtId="166" fontId="23" fillId="5" borderId="29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22" xfId="0" applyFill="1" applyBorder="1" applyAlignment="1" applyProtection="1">
      <alignment horizontal="center" vertical="center"/>
      <protection locked="0"/>
    </xf>
    <xf numFmtId="0" fontId="0" fillId="2" borderId="23" xfId="0" applyFill="1" applyBorder="1" applyAlignment="1" applyProtection="1">
      <alignment horizontal="center" vertical="center"/>
      <protection locked="0"/>
    </xf>
    <xf numFmtId="166" fontId="0" fillId="2" borderId="23" xfId="0" applyNumberFormat="1" applyFill="1" applyBorder="1" applyAlignment="1">
      <alignment horizontal="center" vertical="center"/>
    </xf>
    <xf numFmtId="166" fontId="0" fillId="2" borderId="10" xfId="0" applyNumberFormat="1" applyFill="1" applyBorder="1" applyAlignment="1">
      <alignment horizontal="center" vertical="center"/>
    </xf>
    <xf numFmtId="166" fontId="23" fillId="2" borderId="32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 wrapText="1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166" fontId="0" fillId="2" borderId="17" xfId="0" applyNumberFormat="1" applyFill="1" applyBorder="1" applyAlignment="1">
      <alignment horizontal="center" vertical="center"/>
    </xf>
    <xf numFmtId="166" fontId="0" fillId="2" borderId="14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6" fontId="0" fillId="0" borderId="13" xfId="0" applyNumberFormat="1" applyBorder="1" applyAlignment="1">
      <alignment horizontal="center" vertical="center"/>
    </xf>
    <xf numFmtId="166" fontId="23" fillId="0" borderId="3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166" fontId="0" fillId="0" borderId="10" xfId="0" applyNumberFormat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6" fillId="0" borderId="23" xfId="0" applyFont="1" applyBorder="1" applyAlignment="1">
      <alignment horizontal="center" vertical="center" textRotation="18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166" fontId="0" fillId="0" borderId="14" xfId="0" applyNumberForma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166" fontId="0" fillId="2" borderId="19" xfId="0" applyNumberFormat="1" applyFill="1" applyBorder="1" applyAlignment="1">
      <alignment horizontal="center" vertical="center"/>
    </xf>
    <xf numFmtId="166" fontId="0" fillId="2" borderId="13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 wrapText="1"/>
    </xf>
    <xf numFmtId="0" fontId="0" fillId="5" borderId="22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6" fontId="0" fillId="5" borderId="23" xfId="0" applyNumberFormat="1" applyFill="1" applyBorder="1" applyAlignment="1">
      <alignment horizontal="center" vertical="center"/>
    </xf>
    <xf numFmtId="166" fontId="0" fillId="5" borderId="10" xfId="0" applyNumberFormat="1" applyFill="1" applyBorder="1" applyAlignment="1">
      <alignment horizontal="center" vertical="center"/>
    </xf>
    <xf numFmtId="166" fontId="23" fillId="5" borderId="3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textRotation="180"/>
    </xf>
    <xf numFmtId="0" fontId="46" fillId="5" borderId="0" xfId="0" applyFont="1" applyFill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5" borderId="10" xfId="0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0" fontId="64" fillId="5" borderId="0" xfId="0" applyFont="1" applyFill="1" applyAlignment="1">
      <alignment horizontal="center" vertical="center" textRotation="90"/>
    </xf>
    <xf numFmtId="0" fontId="68" fillId="0" borderId="0" xfId="0" applyFont="1" applyAlignment="1">
      <alignment vertical="center"/>
    </xf>
    <xf numFmtId="0" fontId="39" fillId="0" borderId="0" xfId="0" applyFont="1"/>
    <xf numFmtId="0" fontId="69" fillId="0" borderId="0" xfId="0" applyFont="1"/>
    <xf numFmtId="0" fontId="22" fillId="0" borderId="0" xfId="0" applyFont="1" applyAlignment="1">
      <alignment horizontal="left" vertical="center"/>
    </xf>
    <xf numFmtId="0" fontId="39" fillId="5" borderId="70" xfId="0" applyFont="1" applyFill="1" applyBorder="1"/>
    <xf numFmtId="0" fontId="26" fillId="5" borderId="60" xfId="0" applyFont="1" applyFill="1" applyBorder="1" applyAlignment="1">
      <alignment vertical="center"/>
    </xf>
    <xf numFmtId="0" fontId="26" fillId="5" borderId="61" xfId="0" applyFont="1" applyFill="1" applyBorder="1" applyAlignment="1">
      <alignment vertical="center"/>
    </xf>
    <xf numFmtId="0" fontId="0" fillId="0" borderId="17" xfId="0" applyBorder="1"/>
    <xf numFmtId="0" fontId="33" fillId="0" borderId="0" xfId="0" applyFont="1" applyAlignment="1">
      <alignment horizontal="left"/>
    </xf>
    <xf numFmtId="0" fontId="0" fillId="2" borderId="32" xfId="0" applyFill="1" applyBorder="1" applyAlignment="1" applyProtection="1">
      <alignment horizontal="center" vertical="center"/>
      <protection locked="0"/>
    </xf>
    <xf numFmtId="0" fontId="38" fillId="5" borderId="6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0" xfId="0" applyFill="1" applyAlignment="1">
      <alignment vertical="center" textRotation="90"/>
    </xf>
    <xf numFmtId="0" fontId="20" fillId="0" borderId="19" xfId="0" applyFont="1" applyBorder="1" applyAlignment="1">
      <alignment horizontal="center" vertical="center"/>
    </xf>
    <xf numFmtId="0" fontId="46" fillId="5" borderId="0" xfId="0" applyFont="1" applyFill="1" applyAlignment="1">
      <alignment horizontal="center" vertical="center" textRotation="90"/>
    </xf>
    <xf numFmtId="0" fontId="21" fillId="7" borderId="14" xfId="0" applyFont="1" applyFill="1" applyBorder="1" applyAlignment="1">
      <alignment horizontal="center" vertical="center" wrapText="1"/>
    </xf>
    <xf numFmtId="0" fontId="56" fillId="5" borderId="0" xfId="0" applyFont="1" applyFill="1" applyAlignment="1">
      <alignment horizontal="center" vertical="center" textRotation="90"/>
    </xf>
    <xf numFmtId="166" fontId="23" fillId="0" borderId="0" xfId="0" applyNumberFormat="1" applyFont="1" applyAlignment="1">
      <alignment horizontal="center" vertical="center"/>
    </xf>
    <xf numFmtId="0" fontId="56" fillId="5" borderId="23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20" fillId="5" borderId="0" xfId="0" applyFont="1" applyFill="1" applyAlignment="1">
      <alignment horizontal="center" vertical="center" textRotation="90"/>
    </xf>
    <xf numFmtId="0" fontId="33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textRotation="90"/>
    </xf>
    <xf numFmtId="0" fontId="0" fillId="5" borderId="10" xfId="0" applyFill="1" applyBorder="1" applyAlignment="1">
      <alignment horizontal="center" vertical="center" textRotation="90"/>
    </xf>
    <xf numFmtId="0" fontId="0" fillId="5" borderId="19" xfId="0" applyFill="1" applyBorder="1" applyAlignment="1">
      <alignment horizontal="center" vertical="center" textRotation="90"/>
    </xf>
    <xf numFmtId="0" fontId="0" fillId="5" borderId="11" xfId="0" applyFill="1" applyBorder="1" applyAlignment="1">
      <alignment horizontal="center" vertical="center" textRotation="90"/>
    </xf>
    <xf numFmtId="0" fontId="56" fillId="5" borderId="11" xfId="0" applyFont="1" applyFill="1" applyBorder="1" applyAlignment="1">
      <alignment horizontal="center" vertical="center" textRotation="90"/>
    </xf>
    <xf numFmtId="0" fontId="56" fillId="0" borderId="19" xfId="0" applyFont="1" applyBorder="1" applyAlignment="1">
      <alignment horizontal="center" vertical="center" textRotation="90"/>
    </xf>
    <xf numFmtId="0" fontId="0" fillId="5" borderId="23" xfId="0" applyFill="1" applyBorder="1" applyAlignment="1">
      <alignment horizontal="center" vertical="center" textRotation="90"/>
    </xf>
    <xf numFmtId="0" fontId="56" fillId="5" borderId="19" xfId="0" applyFont="1" applyFill="1" applyBorder="1" applyAlignment="1">
      <alignment horizontal="center" vertical="center" textRotation="90"/>
    </xf>
    <xf numFmtId="0" fontId="56" fillId="0" borderId="11" xfId="0" applyFont="1" applyBorder="1" applyAlignment="1">
      <alignment horizontal="center" vertical="center" textRotation="90"/>
    </xf>
    <xf numFmtId="2" fontId="0" fillId="0" borderId="0" xfId="0" applyNumberFormat="1" applyAlignment="1">
      <alignment horizontal="right" vertical="center"/>
    </xf>
    <xf numFmtId="0" fontId="0" fillId="0" borderId="17" xfId="0" applyBorder="1" applyAlignment="1">
      <alignment horizontal="center" vertical="center"/>
    </xf>
    <xf numFmtId="1" fontId="20" fillId="0" borderId="23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55" fillId="5" borderId="65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left"/>
    </xf>
    <xf numFmtId="0" fontId="20" fillId="0" borderId="5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33" fillId="0" borderId="10" xfId="0" applyFont="1" applyBorder="1" applyAlignment="1">
      <alignment horizontal="left"/>
    </xf>
    <xf numFmtId="0" fontId="20" fillId="5" borderId="17" xfId="0" applyFont="1" applyFill="1" applyBorder="1" applyAlignment="1">
      <alignment horizontal="left" vertical="center"/>
    </xf>
    <xf numFmtId="0" fontId="34" fillId="0" borderId="0" xfId="0" applyFont="1" applyAlignment="1">
      <alignment horizontal="left" wrapText="1"/>
    </xf>
    <xf numFmtId="0" fontId="73" fillId="0" borderId="0" xfId="0" applyFont="1" applyAlignment="1">
      <alignment horizontal="center" vertical="center"/>
    </xf>
    <xf numFmtId="0" fontId="74" fillId="5" borderId="0" xfId="0" applyFont="1" applyFill="1" applyAlignment="1">
      <alignment horizontal="center" vertical="center"/>
    </xf>
    <xf numFmtId="0" fontId="72" fillId="5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0" xfId="0" applyFont="1"/>
    <xf numFmtId="0" fontId="72" fillId="5" borderId="0" xfId="0" applyFont="1" applyFill="1"/>
    <xf numFmtId="0" fontId="71" fillId="5" borderId="0" xfId="0" applyFont="1" applyFill="1" applyAlignment="1">
      <alignment vertical="center" wrapText="1"/>
    </xf>
    <xf numFmtId="0" fontId="72" fillId="5" borderId="0" xfId="0" applyFont="1" applyFill="1" applyAlignment="1">
      <alignment vertical="center" wrapText="1"/>
    </xf>
    <xf numFmtId="0" fontId="75" fillId="5" borderId="0" xfId="0" applyFont="1" applyFill="1" applyAlignment="1">
      <alignment horizontal="center" vertical="center"/>
    </xf>
    <xf numFmtId="0" fontId="76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/>
    </xf>
    <xf numFmtId="0" fontId="74" fillId="5" borderId="0" xfId="0" applyFont="1" applyFill="1" applyAlignment="1">
      <alignment vertical="center"/>
    </xf>
    <xf numFmtId="0" fontId="72" fillId="5" borderId="0" xfId="0" applyFont="1" applyFill="1" applyAlignment="1">
      <alignment horizontal="center"/>
    </xf>
    <xf numFmtId="0" fontId="76" fillId="5" borderId="0" xfId="0" applyFont="1" applyFill="1" applyAlignment="1">
      <alignment horizontal="center" wrapText="1"/>
    </xf>
    <xf numFmtId="0" fontId="78" fillId="5" borderId="0" xfId="0" applyFont="1" applyFill="1" applyAlignment="1">
      <alignment horizontal="center" vertical="center"/>
    </xf>
    <xf numFmtId="0" fontId="72" fillId="5" borderId="0" xfId="0" applyFont="1" applyFill="1" applyAlignment="1">
      <alignment wrapText="1"/>
    </xf>
    <xf numFmtId="0" fontId="78" fillId="5" borderId="0" xfId="0" applyFont="1" applyFill="1" applyAlignment="1">
      <alignment horizontal="left" vertical="center"/>
    </xf>
    <xf numFmtId="0" fontId="76" fillId="5" borderId="0" xfId="0" applyFont="1" applyFill="1" applyAlignment="1">
      <alignment horizontal="center" vertical="center" wrapText="1"/>
    </xf>
    <xf numFmtId="0" fontId="71" fillId="5" borderId="0" xfId="0" applyFont="1" applyFill="1" applyAlignment="1">
      <alignment horizontal="center" vertical="center"/>
    </xf>
    <xf numFmtId="0" fontId="72" fillId="0" borderId="0" xfId="317" applyNumberFormat="1" applyFont="1" applyAlignment="1">
      <alignment horizontal="center" vertical="center"/>
    </xf>
    <xf numFmtId="0" fontId="15" fillId="0" borderId="44" xfId="317" applyNumberFormat="1" applyFont="1" applyBorder="1" applyAlignment="1">
      <alignment horizontal="center" vertical="center"/>
    </xf>
    <xf numFmtId="0" fontId="15" fillId="0" borderId="46" xfId="317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72" fillId="0" borderId="0" xfId="0" applyFont="1" applyAlignment="1">
      <alignment horizontal="center"/>
    </xf>
    <xf numFmtId="0" fontId="76" fillId="0" borderId="0" xfId="0" applyFont="1" applyAlignment="1">
      <alignment horizontal="center" wrapText="1"/>
    </xf>
    <xf numFmtId="0" fontId="72" fillId="0" borderId="0" xfId="0" applyFont="1" applyAlignment="1">
      <alignment horizontal="center" vertical="center"/>
    </xf>
    <xf numFmtId="0" fontId="72" fillId="0" borderId="0" xfId="0" applyFont="1"/>
    <xf numFmtId="0" fontId="77" fillId="0" borderId="0" xfId="0" applyFont="1" applyAlignment="1" applyProtection="1">
      <alignment horizontal="center" vertical="center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horizontal="center" vertical="center" wrapText="1"/>
      <protection hidden="1"/>
    </xf>
    <xf numFmtId="0" fontId="72" fillId="0" borderId="0" xfId="0" applyFont="1" applyAlignment="1" applyProtection="1">
      <alignment horizontal="center"/>
      <protection hidden="1"/>
    </xf>
    <xf numFmtId="0" fontId="72" fillId="0" borderId="0" xfId="0" applyFont="1" applyAlignment="1" applyProtection="1">
      <alignment horizontal="center" wrapText="1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0" fontId="72" fillId="0" borderId="0" xfId="0" applyFont="1" applyProtection="1">
      <protection hidden="1"/>
    </xf>
    <xf numFmtId="0" fontId="77" fillId="0" borderId="0" xfId="0" applyFont="1"/>
    <xf numFmtId="0" fontId="82" fillId="0" borderId="0" xfId="0" applyFont="1"/>
    <xf numFmtId="0" fontId="80" fillId="0" borderId="0" xfId="0" applyFont="1"/>
    <xf numFmtId="0" fontId="0" fillId="0" borderId="45" xfId="317" applyNumberFormat="1" applyFont="1" applyBorder="1" applyAlignment="1">
      <alignment horizontal="center" vertical="center"/>
    </xf>
    <xf numFmtId="0" fontId="15" fillId="0" borderId="3" xfId="317" applyNumberFormat="1" applyFont="1" applyBorder="1" applyAlignment="1">
      <alignment vertical="center"/>
    </xf>
    <xf numFmtId="0" fontId="15" fillId="0" borderId="2" xfId="317" applyNumberFormat="1" applyFont="1" applyBorder="1" applyAlignment="1">
      <alignment vertical="center"/>
    </xf>
    <xf numFmtId="0" fontId="0" fillId="0" borderId="2" xfId="317" applyNumberFormat="1" applyFont="1" applyBorder="1" applyAlignment="1">
      <alignment horizontal="center" vertical="center"/>
    </xf>
    <xf numFmtId="0" fontId="15" fillId="0" borderId="15" xfId="317" applyNumberFormat="1" applyFont="1" applyBorder="1" applyAlignment="1">
      <alignment vertical="center"/>
    </xf>
    <xf numFmtId="0" fontId="20" fillId="0" borderId="58" xfId="317" applyNumberFormat="1" applyFont="1" applyBorder="1" applyAlignment="1">
      <alignment horizontal="center" vertical="center"/>
    </xf>
    <xf numFmtId="0" fontId="15" fillId="0" borderId="0" xfId="317" applyNumberFormat="1" applyFont="1" applyAlignment="1">
      <alignment vertical="center"/>
    </xf>
    <xf numFmtId="0" fontId="21" fillId="0" borderId="0" xfId="317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38" fillId="5" borderId="69" xfId="0" applyFont="1" applyFill="1" applyBorder="1" applyAlignment="1">
      <alignment horizontal="center" vertical="center" wrapText="1"/>
    </xf>
    <xf numFmtId="0" fontId="0" fillId="0" borderId="0" xfId="317" applyNumberFormat="1" applyFont="1"/>
    <xf numFmtId="0" fontId="20" fillId="0" borderId="52" xfId="317" applyNumberFormat="1" applyFont="1" applyBorder="1" applyAlignment="1">
      <alignment vertical="center"/>
    </xf>
    <xf numFmtId="0" fontId="0" fillId="0" borderId="0" xfId="317" applyNumberFormat="1" applyFont="1" applyAlignment="1">
      <alignment vertical="center"/>
    </xf>
    <xf numFmtId="0" fontId="51" fillId="0" borderId="0" xfId="317" applyNumberFormat="1" applyFont="1" applyAlignment="1">
      <alignment horizontal="center" vertical="center"/>
    </xf>
    <xf numFmtId="0" fontId="51" fillId="0" borderId="5" xfId="317" applyNumberFormat="1" applyFont="1" applyBorder="1" applyAlignment="1">
      <alignment horizontal="center" vertical="center" wrapText="1"/>
    </xf>
    <xf numFmtId="1" fontId="0" fillId="0" borderId="10" xfId="317" applyNumberFormat="1" applyFont="1" applyBorder="1" applyAlignment="1">
      <alignment horizontal="center"/>
    </xf>
    <xf numFmtId="0" fontId="79" fillId="5" borderId="0" xfId="0" applyFont="1" applyFill="1" applyAlignment="1">
      <alignment horizontal="center" vertical="center" wrapText="1"/>
    </xf>
    <xf numFmtId="0" fontId="30" fillId="0" borderId="0" xfId="317" applyNumberFormat="1" applyFont="1" applyAlignment="1">
      <alignment horizontal="left" vertical="center"/>
    </xf>
    <xf numFmtId="0" fontId="30" fillId="0" borderId="0" xfId="0" applyFont="1" applyAlignment="1">
      <alignment horizontal="left"/>
    </xf>
    <xf numFmtId="0" fontId="0" fillId="0" borderId="18" xfId="0" applyBorder="1"/>
    <xf numFmtId="0" fontId="5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5" borderId="19" xfId="0" applyFill="1" applyBorder="1"/>
    <xf numFmtId="0" fontId="0" fillId="0" borderId="13" xfId="0" applyBorder="1"/>
    <xf numFmtId="0" fontId="0" fillId="0" borderId="13" xfId="0" applyBorder="1" applyAlignment="1">
      <alignment wrapText="1"/>
    </xf>
    <xf numFmtId="0" fontId="72" fillId="5" borderId="13" xfId="0" applyFont="1" applyFill="1" applyBorder="1"/>
    <xf numFmtId="0" fontId="72" fillId="5" borderId="13" xfId="0" applyFont="1" applyFill="1" applyBorder="1" applyAlignment="1">
      <alignment horizontal="center" vertical="center"/>
    </xf>
    <xf numFmtId="0" fontId="72" fillId="5" borderId="13" xfId="0" applyFont="1" applyFill="1" applyBorder="1" applyAlignment="1">
      <alignment horizontal="center"/>
    </xf>
    <xf numFmtId="0" fontId="0" fillId="5" borderId="13" xfId="0" applyFill="1" applyBorder="1"/>
    <xf numFmtId="0" fontId="0" fillId="5" borderId="11" xfId="0" applyFill="1" applyBorder="1"/>
    <xf numFmtId="0" fontId="22" fillId="0" borderId="0" xfId="0" applyFont="1" applyAlignment="1">
      <alignment horizontal="right" vertical="center"/>
    </xf>
    <xf numFmtId="0" fontId="30" fillId="0" borderId="10" xfId="0" applyFont="1" applyBorder="1"/>
    <xf numFmtId="0" fontId="64" fillId="0" borderId="0" xfId="0" applyFont="1" applyAlignment="1">
      <alignment horizontal="center" vertical="center" textRotation="90"/>
    </xf>
    <xf numFmtId="0" fontId="21" fillId="14" borderId="14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170" fontId="23" fillId="0" borderId="0" xfId="0" applyNumberFormat="1" applyFont="1" applyAlignment="1">
      <alignment horizontal="center" vertical="center"/>
    </xf>
    <xf numFmtId="0" fontId="23" fillId="15" borderId="14" xfId="0" applyFont="1" applyFill="1" applyBorder="1" applyAlignment="1">
      <alignment horizontal="center" vertical="center" wrapText="1"/>
    </xf>
    <xf numFmtId="170" fontId="23" fillId="0" borderId="0" xfId="0" applyNumberFormat="1" applyFont="1"/>
    <xf numFmtId="0" fontId="23" fillId="0" borderId="0" xfId="317" applyNumberFormat="1" applyFont="1" applyAlignment="1">
      <alignment horizontal="center" vertical="center"/>
    </xf>
    <xf numFmtId="1" fontId="66" fillId="0" borderId="10" xfId="317" applyNumberFormat="1" applyFont="1" applyBorder="1" applyAlignment="1">
      <alignment horizontal="center" vertical="center"/>
    </xf>
    <xf numFmtId="0" fontId="85" fillId="0" borderId="5" xfId="317" applyNumberFormat="1" applyFont="1" applyBorder="1" applyAlignment="1">
      <alignment horizontal="left" vertical="center"/>
    </xf>
    <xf numFmtId="0" fontId="86" fillId="0" borderId="5" xfId="317" applyNumberFormat="1" applyFont="1" applyBorder="1" applyAlignment="1">
      <alignment horizontal="center" vertical="center" wrapText="1"/>
    </xf>
    <xf numFmtId="0" fontId="66" fillId="0" borderId="17" xfId="317" applyNumberFormat="1" applyFont="1" applyBorder="1" applyAlignment="1">
      <alignment horizontal="left" vertical="center"/>
    </xf>
    <xf numFmtId="0" fontId="41" fillId="0" borderId="0" xfId="0" applyFont="1" applyAlignment="1">
      <alignment vertical="center"/>
    </xf>
    <xf numFmtId="0" fontId="24" fillId="0" borderId="0" xfId="705" applyNumberFormat="1" applyFont="1" applyAlignment="1">
      <alignment horizontal="left" vertical="center"/>
    </xf>
    <xf numFmtId="0" fontId="0" fillId="0" borderId="0" xfId="705" applyNumberFormat="1" applyFont="1" applyAlignment="1">
      <alignment horizontal="center" vertical="center"/>
    </xf>
    <xf numFmtId="0" fontId="52" fillId="0" borderId="0" xfId="0" applyFont="1"/>
    <xf numFmtId="0" fontId="52" fillId="0" borderId="0" xfId="0" applyFont="1" applyAlignment="1">
      <alignment horizontal="center"/>
    </xf>
    <xf numFmtId="0" fontId="0" fillId="0" borderId="1" xfId="0" applyBorder="1"/>
    <xf numFmtId="0" fontId="15" fillId="0" borderId="19" xfId="706" applyBorder="1"/>
    <xf numFmtId="0" fontId="15" fillId="0" borderId="13" xfId="706" applyBorder="1"/>
    <xf numFmtId="0" fontId="15" fillId="0" borderId="13" xfId="706" applyBorder="1" applyAlignment="1">
      <alignment horizontal="left" vertical="center"/>
    </xf>
    <xf numFmtId="0" fontId="15" fillId="0" borderId="31" xfId="706" applyBorder="1" applyAlignment="1">
      <alignment horizontal="center"/>
    </xf>
    <xf numFmtId="0" fontId="0" fillId="0" borderId="10" xfId="0" applyBorder="1" applyAlignment="1">
      <alignment horizontal="left"/>
    </xf>
    <xf numFmtId="0" fontId="45" fillId="0" borderId="5" xfId="706" applyFont="1" applyBorder="1" applyAlignment="1">
      <alignment horizontal="center" vertical="center" wrapText="1"/>
    </xf>
    <xf numFmtId="0" fontId="45" fillId="0" borderId="29" xfId="706" applyFont="1" applyBorder="1" applyAlignment="1">
      <alignment horizontal="center" vertical="center" wrapText="1"/>
    </xf>
    <xf numFmtId="0" fontId="15" fillId="0" borderId="11" xfId="706" applyBorder="1"/>
    <xf numFmtId="0" fontId="45" fillId="0" borderId="5" xfId="706" applyFont="1" applyBorder="1" applyAlignment="1">
      <alignment horizontal="center" wrapText="1"/>
    </xf>
    <xf numFmtId="0" fontId="45" fillId="0" borderId="23" xfId="706" applyFont="1" applyBorder="1" applyAlignment="1">
      <alignment horizontal="center" wrapText="1"/>
    </xf>
    <xf numFmtId="0" fontId="45" fillId="0" borderId="10" xfId="706" applyFont="1" applyBorder="1" applyAlignment="1">
      <alignment horizontal="center" wrapText="1"/>
    </xf>
    <xf numFmtId="0" fontId="45" fillId="0" borderId="10" xfId="706" applyFont="1" applyBorder="1" applyAlignment="1">
      <alignment horizontal="left" vertical="center" wrapText="1"/>
    </xf>
    <xf numFmtId="0" fontId="45" fillId="0" borderId="32" xfId="706" applyFont="1" applyBorder="1" applyAlignment="1">
      <alignment horizontal="center" wrapText="1"/>
    </xf>
    <xf numFmtId="0" fontId="23" fillId="2" borderId="18" xfId="0" applyFont="1" applyFill="1" applyBorder="1" applyAlignment="1" applyProtection="1">
      <alignment horizontal="center" vertical="center" wrapText="1"/>
      <protection locked="0"/>
    </xf>
    <xf numFmtId="0" fontId="44" fillId="0" borderId="0" xfId="317" applyNumberFormat="1" applyFont="1" applyAlignment="1">
      <alignment horizontal="left" vertical="center"/>
    </xf>
    <xf numFmtId="0" fontId="39" fillId="0" borderId="0" xfId="317" applyNumberFormat="1" applyFont="1" applyAlignment="1">
      <alignment horizontal="left" vertical="center"/>
    </xf>
    <xf numFmtId="0" fontId="33" fillId="0" borderId="0" xfId="317" applyNumberFormat="1" applyFont="1" applyAlignment="1">
      <alignment horizontal="center" vertical="center"/>
    </xf>
    <xf numFmtId="0" fontId="87" fillId="0" borderId="0" xfId="317" applyNumberFormat="1" applyFont="1" applyAlignment="1">
      <alignment vertical="center"/>
    </xf>
    <xf numFmtId="0" fontId="87" fillId="0" borderId="0" xfId="317" applyNumberFormat="1" applyFont="1" applyAlignment="1">
      <alignment horizontal="center" vertical="center"/>
    </xf>
    <xf numFmtId="0" fontId="88" fillId="5" borderId="0" xfId="317" applyNumberFormat="1" applyFont="1" applyFill="1" applyAlignment="1">
      <alignment horizontal="center" vertical="center" wrapText="1"/>
    </xf>
    <xf numFmtId="0" fontId="33" fillId="0" borderId="5" xfId="317" applyNumberFormat="1" applyFont="1" applyBorder="1" applyAlignment="1">
      <alignment horizontal="center" vertical="center"/>
    </xf>
    <xf numFmtId="0" fontId="0" fillId="0" borderId="0" xfId="0" applyAlignment="1">
      <alignment vertical="center" textRotation="90"/>
    </xf>
    <xf numFmtId="0" fontId="90" fillId="0" borderId="5" xfId="317" applyNumberFormat="1" applyFont="1" applyBorder="1" applyAlignment="1">
      <alignment horizontal="center" vertical="center"/>
    </xf>
    <xf numFmtId="0" fontId="90" fillId="0" borderId="5" xfId="317" applyNumberFormat="1" applyFont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56" fillId="0" borderId="0" xfId="0" applyFont="1"/>
    <xf numFmtId="0" fontId="45" fillId="0" borderId="0" xfId="706" applyFont="1" applyAlignment="1">
      <alignment horizontal="left" vertical="center" wrapText="1"/>
    </xf>
    <xf numFmtId="0" fontId="45" fillId="0" borderId="0" xfId="706" applyFont="1" applyAlignment="1">
      <alignment horizontal="center" wrapText="1"/>
    </xf>
    <xf numFmtId="0" fontId="23" fillId="0" borderId="68" xfId="0" applyFont="1" applyBorder="1" applyAlignment="1">
      <alignment horizontal="center"/>
    </xf>
    <xf numFmtId="0" fontId="23" fillId="0" borderId="66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3" fillId="0" borderId="41" xfId="0" applyFont="1" applyBorder="1"/>
    <xf numFmtId="0" fontId="44" fillId="0" borderId="7" xfId="317" applyNumberFormat="1" applyFont="1" applyBorder="1" applyAlignment="1">
      <alignment horizontal="left" vertical="center"/>
    </xf>
    <xf numFmtId="0" fontId="23" fillId="0" borderId="22" xfId="0" applyFont="1" applyBorder="1" applyAlignment="1">
      <alignment horizontal="center"/>
    </xf>
    <xf numFmtId="0" fontId="37" fillId="0" borderId="22" xfId="0" applyFont="1" applyBorder="1" applyAlignment="1">
      <alignment horizontal="center" vertical="center"/>
    </xf>
    <xf numFmtId="0" fontId="23" fillId="17" borderId="14" xfId="0" applyFont="1" applyFill="1" applyBorder="1" applyAlignment="1">
      <alignment horizontal="center" vertical="center" wrapText="1"/>
    </xf>
    <xf numFmtId="0" fontId="0" fillId="4" borderId="0" xfId="0" applyFill="1"/>
    <xf numFmtId="0" fontId="0" fillId="18" borderId="0" xfId="0" applyFill="1"/>
    <xf numFmtId="0" fontId="0" fillId="0" borderId="0" xfId="0" applyAlignment="1">
      <alignment vertical="center" wrapText="1"/>
    </xf>
    <xf numFmtId="0" fontId="93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0" fillId="5" borderId="14" xfId="0" applyFill="1" applyBorder="1" applyAlignment="1" applyProtection="1">
      <alignment horizontal="center" vertical="center"/>
      <protection locked="0"/>
    </xf>
    <xf numFmtId="166" fontId="0" fillId="5" borderId="14" xfId="0" applyNumberFormat="1" applyFill="1" applyBorder="1" applyAlignment="1">
      <alignment horizontal="center" vertical="center"/>
    </xf>
    <xf numFmtId="0" fontId="34" fillId="0" borderId="7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5" xfId="0" applyFont="1" applyBorder="1"/>
    <xf numFmtId="0" fontId="92" fillId="0" borderId="0" xfId="0" applyFont="1" applyAlignment="1">
      <alignment horizontal="center" vertical="center" textRotation="90"/>
    </xf>
    <xf numFmtId="0" fontId="92" fillId="5" borderId="0" xfId="0" applyFont="1" applyFill="1" applyAlignment="1">
      <alignment horizontal="center" vertical="center" textRotation="90"/>
    </xf>
    <xf numFmtId="0" fontId="51" fillId="0" borderId="14" xfId="0" applyFont="1" applyBorder="1" applyAlignment="1">
      <alignment horizontal="center" vertical="center" wrapText="1"/>
    </xf>
    <xf numFmtId="0" fontId="95" fillId="5" borderId="0" xfId="0" applyFont="1" applyFill="1" applyAlignment="1">
      <alignment horizontal="center" vertical="center"/>
    </xf>
    <xf numFmtId="166" fontId="23" fillId="0" borderId="13" xfId="0" applyNumberFormat="1" applyFont="1" applyBorder="1" applyAlignment="1">
      <alignment horizontal="center" vertical="center"/>
    </xf>
    <xf numFmtId="0" fontId="46" fillId="5" borderId="0" xfId="0" applyFont="1" applyFill="1" applyAlignment="1">
      <alignment horizontal="left" vertical="center"/>
    </xf>
    <xf numFmtId="0" fontId="23" fillId="2" borderId="22" xfId="0" applyFont="1" applyFill="1" applyBorder="1" applyAlignment="1" applyProtection="1">
      <alignment horizontal="center" vertical="center" wrapText="1"/>
      <protection locked="0"/>
    </xf>
    <xf numFmtId="0" fontId="23" fillId="2" borderId="32" xfId="0" applyFont="1" applyFill="1" applyBorder="1" applyAlignment="1" applyProtection="1">
      <alignment horizontal="center" vertical="center"/>
      <protection locked="0"/>
    </xf>
    <xf numFmtId="0" fontId="0" fillId="5" borderId="29" xfId="0" applyFill="1" applyBorder="1" applyAlignment="1" applyProtection="1">
      <alignment horizontal="center" vertical="center"/>
      <protection locked="0"/>
    </xf>
    <xf numFmtId="166" fontId="23" fillId="5" borderId="10" xfId="0" applyNumberFormat="1" applyFont="1" applyFill="1" applyBorder="1" applyAlignment="1">
      <alignment horizontal="center" vertical="center"/>
    </xf>
    <xf numFmtId="166" fontId="23" fillId="5" borderId="13" xfId="0" applyNumberFormat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0" fontId="85" fillId="5" borderId="0" xfId="0" applyFont="1" applyFill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31" xfId="0" applyFill="1" applyBorder="1" applyAlignment="1" applyProtection="1">
      <alignment horizontal="center" vertical="center"/>
      <protection locked="0"/>
    </xf>
    <xf numFmtId="166" fontId="23" fillId="2" borderId="18" xfId="0" applyNumberFormat="1" applyFont="1" applyFill="1" applyBorder="1" applyAlignment="1">
      <alignment horizontal="center" vertical="center"/>
    </xf>
    <xf numFmtId="166" fontId="23" fillId="5" borderId="1" xfId="0" applyNumberFormat="1" applyFont="1" applyFill="1" applyBorder="1" applyAlignment="1">
      <alignment horizontal="center" vertical="center"/>
    </xf>
    <xf numFmtId="166" fontId="23" fillId="2" borderId="2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right"/>
    </xf>
    <xf numFmtId="0" fontId="96" fillId="5" borderId="0" xfId="0" applyFont="1" applyFill="1" applyAlignment="1">
      <alignment horizontal="left" vertical="center"/>
    </xf>
    <xf numFmtId="0" fontId="31" fillId="0" borderId="5" xfId="0" applyFont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textRotation="90"/>
    </xf>
    <xf numFmtId="0" fontId="20" fillId="0" borderId="14" xfId="0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center" wrapText="1"/>
    </xf>
    <xf numFmtId="0" fontId="20" fillId="0" borderId="17" xfId="0" applyFont="1" applyBorder="1" applyAlignment="1">
      <alignment horizontal="center" vertical="center" textRotation="90"/>
    </xf>
    <xf numFmtId="167" fontId="0" fillId="0" borderId="0" xfId="0" applyNumberFormat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20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165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left" vertical="top"/>
    </xf>
    <xf numFmtId="0" fontId="22" fillId="0" borderId="0" xfId="0" applyFont="1" applyAlignment="1">
      <alignment horizontal="right"/>
    </xf>
    <xf numFmtId="165" fontId="27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2" borderId="13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0" fillId="2" borderId="0" xfId="0" applyFill="1"/>
    <xf numFmtId="0" fontId="13" fillId="5" borderId="0" xfId="0" applyFont="1" applyFill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 vertical="center" wrapText="1"/>
    </xf>
    <xf numFmtId="0" fontId="27" fillId="2" borderId="10" xfId="0" applyFont="1" applyFill="1" applyBorder="1" applyAlignment="1">
      <alignment horizontal="center" vertical="center" wrapText="1"/>
    </xf>
    <xf numFmtId="170" fontId="97" fillId="5" borderId="0" xfId="0" applyNumberFormat="1" applyFont="1" applyFill="1" applyAlignment="1">
      <alignment horizontal="right" vertical="center"/>
    </xf>
    <xf numFmtId="0" fontId="37" fillId="0" borderId="1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7" fillId="0" borderId="0" xfId="0" applyFont="1"/>
    <xf numFmtId="0" fontId="27" fillId="0" borderId="13" xfId="0" applyFont="1" applyBorder="1" applyAlignment="1">
      <alignment horizontal="right" vertical="center"/>
    </xf>
    <xf numFmtId="0" fontId="51" fillId="0" borderId="0" xfId="0" applyFont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27" fillId="5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right" vertical="center"/>
    </xf>
    <xf numFmtId="0" fontId="46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0" fillId="5" borderId="5" xfId="0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51" fillId="0" borderId="0" xfId="0" applyFont="1"/>
    <xf numFmtId="0" fontId="51" fillId="0" borderId="29" xfId="0" applyFont="1" applyBorder="1" applyAlignment="1">
      <alignment horizontal="right" vertical="center"/>
    </xf>
    <xf numFmtId="0" fontId="22" fillId="0" borderId="0" xfId="0" applyFont="1" applyAlignment="1">
      <alignment horizontal="center" vertical="top"/>
    </xf>
    <xf numFmtId="0" fontId="27" fillId="0" borderId="0" xfId="0" applyFont="1" applyAlignment="1">
      <alignment horizontal="left" vertical="center"/>
    </xf>
    <xf numFmtId="166" fontId="20" fillId="5" borderId="0" xfId="0" applyNumberFormat="1" applyFont="1" applyFill="1" applyAlignment="1">
      <alignment horizontal="center"/>
    </xf>
    <xf numFmtId="0" fontId="95" fillId="0" borderId="0" xfId="0" applyFont="1"/>
    <xf numFmtId="0" fontId="95" fillId="0" borderId="0" xfId="0" applyFont="1" applyAlignment="1">
      <alignment horizontal="right"/>
    </xf>
    <xf numFmtId="0" fontId="27" fillId="2" borderId="13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98" fillId="0" borderId="0" xfId="0" applyFont="1" applyAlignment="1">
      <alignment horizontal="right" vertical="center"/>
    </xf>
    <xf numFmtId="0" fontId="21" fillId="7" borderId="10" xfId="0" applyFont="1" applyFill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/>
    </xf>
    <xf numFmtId="0" fontId="23" fillId="19" borderId="0" xfId="0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13" fillId="20" borderId="0" xfId="0" applyFont="1" applyFill="1" applyAlignment="1">
      <alignment horizontal="center" vertical="center" wrapText="1"/>
    </xf>
    <xf numFmtId="0" fontId="0" fillId="20" borderId="14" xfId="0" applyFill="1" applyBorder="1" applyAlignment="1">
      <alignment horizontal="center" vertical="center" wrapText="1"/>
    </xf>
    <xf numFmtId="0" fontId="0" fillId="20" borderId="13" xfId="0" applyFill="1" applyBorder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0" borderId="10" xfId="0" applyFill="1" applyBorder="1" applyAlignment="1">
      <alignment horizontal="center" vertical="center"/>
    </xf>
    <xf numFmtId="0" fontId="0" fillId="20" borderId="14" xfId="0" applyFill="1" applyBorder="1" applyAlignment="1">
      <alignment horizontal="center" vertical="center"/>
    </xf>
    <xf numFmtId="0" fontId="20" fillId="20" borderId="0" xfId="0" applyFont="1" applyFill="1" applyAlignment="1">
      <alignment horizontal="center" vertical="center"/>
    </xf>
    <xf numFmtId="0" fontId="23" fillId="19" borderId="0" xfId="0" applyFont="1" applyFill="1"/>
    <xf numFmtId="0" fontId="66" fillId="19" borderId="0" xfId="0" applyFont="1" applyFill="1" applyAlignment="1">
      <alignment vertical="center" wrapText="1"/>
    </xf>
    <xf numFmtId="0" fontId="94" fillId="19" borderId="0" xfId="0" applyFont="1" applyFill="1" applyAlignment="1">
      <alignment horizontal="center" vertical="center"/>
    </xf>
    <xf numFmtId="0" fontId="37" fillId="19" borderId="0" xfId="0" applyFont="1" applyFill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00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21" borderId="0" xfId="0" applyFill="1"/>
    <xf numFmtId="0" fontId="22" fillId="21" borderId="0" xfId="0" applyFont="1" applyFill="1"/>
    <xf numFmtId="0" fontId="0" fillId="21" borderId="14" xfId="0" applyFill="1" applyBorder="1" applyAlignment="1">
      <alignment horizontal="center" vertical="center" wrapText="1"/>
    </xf>
    <xf numFmtId="0" fontId="20" fillId="21" borderId="0" xfId="0" applyFont="1" applyFill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21" borderId="10" xfId="0" applyFill="1" applyBorder="1" applyAlignment="1">
      <alignment horizontal="center" vertical="center"/>
    </xf>
    <xf numFmtId="0" fontId="0" fillId="21" borderId="14" xfId="0" applyFill="1" applyBorder="1" applyAlignment="1">
      <alignment horizontal="center" vertical="center"/>
    </xf>
    <xf numFmtId="0" fontId="23" fillId="21" borderId="0" xfId="0" applyFont="1" applyFill="1" applyAlignment="1">
      <alignment horizontal="center" vertical="center"/>
    </xf>
    <xf numFmtId="0" fontId="22" fillId="5" borderId="0" xfId="0" applyFont="1" applyFill="1"/>
    <xf numFmtId="0" fontId="37" fillId="5" borderId="0" xfId="0" applyFont="1" applyFill="1" applyAlignment="1">
      <alignment horizontal="center" vertical="center"/>
    </xf>
    <xf numFmtId="0" fontId="56" fillId="5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5" borderId="5" xfId="0" quotePrefix="1" applyFont="1" applyFill="1" applyBorder="1" applyAlignment="1">
      <alignment horizontal="center" vertical="center" wrapText="1"/>
    </xf>
    <xf numFmtId="0" fontId="21" fillId="2" borderId="0" xfId="0" applyFont="1" applyFill="1"/>
    <xf numFmtId="1" fontId="0" fillId="0" borderId="0" xfId="0" applyNumberFormat="1"/>
    <xf numFmtId="1" fontId="0" fillId="3" borderId="0" xfId="0" applyNumberFormat="1" applyFill="1"/>
    <xf numFmtId="0" fontId="0" fillId="22" borderId="0" xfId="0" applyFill="1"/>
    <xf numFmtId="0" fontId="0" fillId="23" borderId="0" xfId="0" applyFill="1" applyAlignment="1">
      <alignment horizontal="center" vertical="center"/>
    </xf>
    <xf numFmtId="0" fontId="0" fillId="5" borderId="0" xfId="0" applyFill="1" applyAlignment="1">
      <alignment wrapText="1"/>
    </xf>
    <xf numFmtId="0" fontId="70" fillId="0" borderId="0" xfId="706" applyFont="1" applyAlignment="1">
      <alignment horizontal="center" vertical="center" wrapText="1"/>
    </xf>
    <xf numFmtId="0" fontId="52" fillId="0" borderId="18" xfId="0" applyFont="1" applyBorder="1"/>
    <xf numFmtId="0" fontId="52" fillId="0" borderId="22" xfId="0" applyFont="1" applyBorder="1"/>
    <xf numFmtId="0" fontId="52" fillId="0" borderId="18" xfId="0" applyFont="1" applyBorder="1" applyAlignment="1">
      <alignment horizontal="center"/>
    </xf>
    <xf numFmtId="0" fontId="52" fillId="0" borderId="22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70" fillId="0" borderId="11" xfId="706" applyFont="1" applyBorder="1" applyAlignment="1">
      <alignment horizontal="left" vertical="center"/>
    </xf>
    <xf numFmtId="0" fontId="20" fillId="5" borderId="28" xfId="0" applyFont="1" applyFill="1" applyBorder="1" applyAlignment="1">
      <alignment horizontal="center" vertical="center"/>
    </xf>
    <xf numFmtId="0" fontId="38" fillId="5" borderId="78" xfId="0" applyFont="1" applyFill="1" applyBorder="1" applyAlignment="1">
      <alignment horizontal="center" vertical="center" wrapText="1"/>
    </xf>
    <xf numFmtId="0" fontId="55" fillId="5" borderId="79" xfId="0" applyFont="1" applyFill="1" applyBorder="1" applyAlignment="1">
      <alignment horizontal="center" vertical="center"/>
    </xf>
    <xf numFmtId="0" fontId="23" fillId="0" borderId="17" xfId="0" applyFont="1" applyBorder="1"/>
    <xf numFmtId="0" fontId="23" fillId="0" borderId="80" xfId="0" applyFont="1" applyBorder="1" applyAlignment="1">
      <alignment horizontal="center"/>
    </xf>
    <xf numFmtId="0" fontId="23" fillId="0" borderId="22" xfId="0" applyFont="1" applyBorder="1"/>
    <xf numFmtId="0" fontId="55" fillId="5" borderId="33" xfId="0" applyFont="1" applyFill="1" applyBorder="1" applyAlignment="1">
      <alignment horizontal="center" vertical="center"/>
    </xf>
    <xf numFmtId="1" fontId="20" fillId="0" borderId="28" xfId="0" applyNumberFormat="1" applyFont="1" applyBorder="1" applyAlignment="1">
      <alignment horizontal="center" vertical="center"/>
    </xf>
    <xf numFmtId="0" fontId="0" fillId="0" borderId="29" xfId="0" applyBorder="1"/>
    <xf numFmtId="0" fontId="101" fillId="0" borderId="10" xfId="0" applyFont="1" applyBorder="1" applyAlignment="1">
      <alignment horizontal="center"/>
    </xf>
    <xf numFmtId="0" fontId="101" fillId="0" borderId="0" xfId="0" applyFont="1" applyAlignment="1">
      <alignment horizontal="center"/>
    </xf>
    <xf numFmtId="0" fontId="0" fillId="11" borderId="10" xfId="0" applyFill="1" applyBorder="1" applyAlignment="1">
      <alignment horizontal="center" vertical="center" wrapText="1"/>
    </xf>
    <xf numFmtId="0" fontId="20" fillId="5" borderId="22" xfId="0" applyFont="1" applyFill="1" applyBorder="1" applyAlignment="1">
      <alignment horizontal="center" vertical="center"/>
    </xf>
    <xf numFmtId="0" fontId="37" fillId="5" borderId="14" xfId="0" applyFont="1" applyFill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33" fillId="0" borderId="0" xfId="0" applyFont="1"/>
    <xf numFmtId="0" fontId="38" fillId="0" borderId="5" xfId="317" applyNumberFormat="1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166" fontId="23" fillId="5" borderId="14" xfId="0" applyNumberFormat="1" applyFont="1" applyFill="1" applyBorder="1" applyAlignment="1">
      <alignment horizontal="center" vertical="center"/>
    </xf>
    <xf numFmtId="166" fontId="23" fillId="5" borderId="28" xfId="0" applyNumberFormat="1" applyFont="1" applyFill="1" applyBorder="1" applyAlignment="1">
      <alignment horizontal="center" vertical="center"/>
    </xf>
    <xf numFmtId="0" fontId="0" fillId="5" borderId="17" xfId="0" quotePrefix="1" applyFill="1" applyBorder="1" applyAlignment="1">
      <alignment horizontal="center" vertical="center" wrapText="1"/>
    </xf>
    <xf numFmtId="166" fontId="0" fillId="2" borderId="22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/>
    </xf>
    <xf numFmtId="0" fontId="0" fillId="5" borderId="13" xfId="0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horizontal="right" vertical="center"/>
    </xf>
    <xf numFmtId="0" fontId="27" fillId="24" borderId="13" xfId="0" applyFont="1" applyFill="1" applyBorder="1" applyAlignment="1">
      <alignment horizontal="center" vertical="center"/>
    </xf>
    <xf numFmtId="0" fontId="0" fillId="24" borderId="13" xfId="0" applyFill="1" applyBorder="1" applyAlignment="1">
      <alignment horizontal="center" vertical="center"/>
    </xf>
    <xf numFmtId="0" fontId="0" fillId="24" borderId="13" xfId="0" applyFill="1" applyBorder="1" applyAlignment="1">
      <alignment horizontal="center" vertical="center" wrapText="1"/>
    </xf>
    <xf numFmtId="0" fontId="0" fillId="24" borderId="18" xfId="0" applyFill="1" applyBorder="1" applyAlignment="1" applyProtection="1">
      <alignment horizontal="center" vertical="center"/>
      <protection locked="0"/>
    </xf>
    <xf numFmtId="0" fontId="0" fillId="24" borderId="19" xfId="0" applyFill="1" applyBorder="1" applyAlignment="1" applyProtection="1">
      <alignment horizontal="center" vertical="center"/>
      <protection locked="0"/>
    </xf>
    <xf numFmtId="166" fontId="0" fillId="24" borderId="11" xfId="0" applyNumberFormat="1" applyFill="1" applyBorder="1" applyAlignment="1">
      <alignment horizontal="center" vertical="center"/>
    </xf>
    <xf numFmtId="166" fontId="0" fillId="24" borderId="13" xfId="0" applyNumberFormat="1" applyFill="1" applyBorder="1" applyAlignment="1">
      <alignment horizontal="center" vertical="center"/>
    </xf>
    <xf numFmtId="166" fontId="23" fillId="24" borderId="29" xfId="0" applyNumberFormat="1" applyFont="1" applyFill="1" applyBorder="1" applyAlignment="1">
      <alignment horizontal="center" vertical="center"/>
    </xf>
    <xf numFmtId="0" fontId="27" fillId="24" borderId="0" xfId="0" applyFont="1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4" borderId="0" xfId="0" applyFill="1" applyAlignment="1">
      <alignment horizontal="center" vertical="center" wrapText="1"/>
    </xf>
    <xf numFmtId="0" fontId="0" fillId="24" borderId="1" xfId="0" applyFill="1" applyBorder="1" applyAlignment="1" applyProtection="1">
      <alignment horizontal="center" vertical="center"/>
      <protection locked="0"/>
    </xf>
    <xf numFmtId="0" fontId="0" fillId="24" borderId="0" xfId="0" applyFill="1" applyAlignment="1" applyProtection="1">
      <alignment horizontal="center" vertical="center"/>
      <protection locked="0"/>
    </xf>
    <xf numFmtId="166" fontId="0" fillId="24" borderId="0" xfId="0" applyNumberFormat="1" applyFill="1" applyAlignment="1">
      <alignment horizontal="center" vertical="center"/>
    </xf>
    <xf numFmtId="0" fontId="27" fillId="24" borderId="10" xfId="0" applyFont="1" applyFill="1" applyBorder="1" applyAlignment="1">
      <alignment horizontal="center" vertical="center"/>
    </xf>
    <xf numFmtId="0" fontId="0" fillId="24" borderId="10" xfId="0" applyFill="1" applyBorder="1" applyAlignment="1">
      <alignment horizontal="center" vertical="center"/>
    </xf>
    <xf numFmtId="0" fontId="0" fillId="24" borderId="10" xfId="0" applyFill="1" applyBorder="1" applyAlignment="1">
      <alignment horizontal="center" vertical="center" wrapText="1"/>
    </xf>
    <xf numFmtId="0" fontId="0" fillId="24" borderId="22" xfId="0" applyFill="1" applyBorder="1" applyAlignment="1" applyProtection="1">
      <alignment horizontal="center" vertical="center"/>
      <protection locked="0"/>
    </xf>
    <xf numFmtId="0" fontId="0" fillId="24" borderId="23" xfId="0" applyFill="1" applyBorder="1" applyAlignment="1" applyProtection="1">
      <alignment horizontal="center" vertical="center"/>
      <protection locked="0"/>
    </xf>
    <xf numFmtId="166" fontId="0" fillId="24" borderId="10" xfId="0" applyNumberFormat="1" applyFill="1" applyBorder="1" applyAlignment="1">
      <alignment horizontal="center" vertical="center"/>
    </xf>
    <xf numFmtId="0" fontId="57" fillId="5" borderId="0" xfId="0" applyFont="1" applyFill="1" applyAlignment="1">
      <alignment horizontal="right" vertical="center"/>
    </xf>
    <xf numFmtId="0" fontId="0" fillId="24" borderId="11" xfId="0" applyFill="1" applyBorder="1" applyAlignment="1" applyProtection="1">
      <alignment horizontal="center" vertical="center"/>
      <protection locked="0"/>
    </xf>
    <xf numFmtId="0" fontId="0" fillId="24" borderId="14" xfId="0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/>
    </xf>
    <xf numFmtId="0" fontId="0" fillId="24" borderId="14" xfId="0" applyFill="1" applyBorder="1" applyAlignment="1">
      <alignment horizontal="center" vertical="center" wrapText="1"/>
    </xf>
    <xf numFmtId="0" fontId="98" fillId="24" borderId="14" xfId="0" applyFont="1" applyFill="1" applyBorder="1" applyAlignment="1">
      <alignment horizontal="center" vertical="center"/>
    </xf>
    <xf numFmtId="0" fontId="0" fillId="24" borderId="14" xfId="0" applyFill="1" applyBorder="1" applyAlignment="1" applyProtection="1">
      <alignment horizontal="center" vertical="center"/>
      <protection locked="0"/>
    </xf>
    <xf numFmtId="166" fontId="0" fillId="24" borderId="14" xfId="0" applyNumberFormat="1" applyFill="1" applyBorder="1" applyAlignment="1">
      <alignment horizontal="center" vertical="center"/>
    </xf>
    <xf numFmtId="166" fontId="23" fillId="24" borderId="28" xfId="0" applyNumberFormat="1" applyFont="1" applyFill="1" applyBorder="1" applyAlignment="1">
      <alignment horizontal="center" vertical="center"/>
    </xf>
    <xf numFmtId="0" fontId="27" fillId="2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3" fillId="19" borderId="0" xfId="0" applyFont="1" applyFill="1" applyAlignment="1">
      <alignment vertical="center"/>
    </xf>
    <xf numFmtId="0" fontId="0" fillId="20" borderId="0" xfId="0" applyFill="1" applyAlignment="1">
      <alignment vertical="center"/>
    </xf>
    <xf numFmtId="0" fontId="20" fillId="5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33" fillId="0" borderId="0" xfId="317" applyNumberFormat="1" applyFont="1" applyAlignment="1">
      <alignment horizontal="center" vertical="center" wrapText="1"/>
    </xf>
    <xf numFmtId="2" fontId="33" fillId="0" borderId="0" xfId="317" applyNumberFormat="1" applyFont="1" applyAlignment="1">
      <alignment horizontal="center" vertical="center"/>
    </xf>
    <xf numFmtId="0" fontId="91" fillId="0" borderId="18" xfId="317" applyNumberFormat="1" applyFont="1" applyBorder="1" applyAlignment="1">
      <alignment horizontal="center" vertical="center"/>
    </xf>
    <xf numFmtId="0" fontId="89" fillId="0" borderId="0" xfId="317" applyNumberFormat="1" applyFont="1" applyAlignment="1">
      <alignment horizontal="center" vertical="center"/>
    </xf>
    <xf numFmtId="0" fontId="34" fillId="0" borderId="18" xfId="317" applyNumberFormat="1" applyFont="1" applyBorder="1" applyAlignment="1">
      <alignment horizontal="left" vertical="center" wrapText="1"/>
    </xf>
    <xf numFmtId="0" fontId="33" fillId="0" borderId="22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vertical="center" wrapText="1"/>
    </xf>
    <xf numFmtId="169" fontId="33" fillId="0" borderId="1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right"/>
    </xf>
    <xf numFmtId="0" fontId="0" fillId="0" borderId="19" xfId="0" applyBorder="1"/>
    <xf numFmtId="0" fontId="0" fillId="0" borderId="23" xfId="0" applyBorder="1"/>
    <xf numFmtId="0" fontId="27" fillId="0" borderId="10" xfId="0" applyFont="1" applyBorder="1" applyAlignment="1">
      <alignment horizontal="right" vertical="center"/>
    </xf>
    <xf numFmtId="0" fontId="0" fillId="0" borderId="10" xfId="0" applyBorder="1" applyAlignment="1">
      <alignment wrapText="1"/>
    </xf>
    <xf numFmtId="0" fontId="27" fillId="2" borderId="13" xfId="0" applyFont="1" applyFill="1" applyBorder="1" applyAlignment="1">
      <alignment horizontal="right" vertical="center"/>
    </xf>
    <xf numFmtId="0" fontId="0" fillId="2" borderId="13" xfId="0" applyFill="1" applyBorder="1"/>
    <xf numFmtId="0" fontId="0" fillId="2" borderId="13" xfId="0" applyFill="1" applyBorder="1" applyAlignment="1">
      <alignment wrapText="1"/>
    </xf>
    <xf numFmtId="0" fontId="23" fillId="0" borderId="18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96" fillId="0" borderId="0" xfId="0" applyFont="1" applyAlignment="1">
      <alignment horizontal="left" vertical="center"/>
    </xf>
    <xf numFmtId="166" fontId="23" fillId="2" borderId="1" xfId="0" applyNumberFormat="1" applyFont="1" applyFill="1" applyBorder="1" applyAlignment="1">
      <alignment horizontal="center" vertical="center"/>
    </xf>
    <xf numFmtId="166" fontId="0" fillId="5" borderId="19" xfId="0" applyNumberFormat="1" applyFill="1" applyBorder="1" applyAlignment="1">
      <alignment horizontal="center" vertical="center"/>
    </xf>
    <xf numFmtId="166" fontId="23" fillId="5" borderId="18" xfId="0" applyNumberFormat="1" applyFont="1" applyFill="1" applyBorder="1" applyAlignment="1">
      <alignment horizontal="center" vertical="center"/>
    </xf>
    <xf numFmtId="0" fontId="23" fillId="5" borderId="1" xfId="0" applyFont="1" applyFill="1" applyBorder="1" applyAlignment="1" applyProtection="1">
      <alignment horizontal="center" vertical="center" wrapText="1"/>
      <protection locked="0"/>
    </xf>
    <xf numFmtId="0" fontId="23" fillId="5" borderId="0" xfId="0" applyFont="1" applyFill="1" applyAlignment="1" applyProtection="1">
      <alignment horizontal="center" vertical="center" wrapText="1"/>
      <protection locked="0"/>
    </xf>
    <xf numFmtId="0" fontId="20" fillId="5" borderId="14" xfId="0" applyFont="1" applyFill="1" applyBorder="1" applyAlignment="1">
      <alignment horizontal="center" vertical="center"/>
    </xf>
    <xf numFmtId="0" fontId="72" fillId="25" borderId="0" xfId="0" applyFont="1" applyFill="1" applyAlignment="1">
      <alignment horizontal="center" vertical="center"/>
    </xf>
    <xf numFmtId="0" fontId="76" fillId="25" borderId="0" xfId="0" applyFont="1" applyFill="1" applyAlignment="1">
      <alignment vertical="center" wrapText="1"/>
    </xf>
    <xf numFmtId="0" fontId="74" fillId="25" borderId="0" xfId="0" applyFont="1" applyFill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90" fillId="18" borderId="0" xfId="0" applyFont="1" applyFill="1" applyAlignment="1">
      <alignment horizontal="center" vertical="center" wrapText="1"/>
    </xf>
    <xf numFmtId="0" fontId="72" fillId="26" borderId="0" xfId="0" applyFont="1" applyFill="1" applyAlignment="1">
      <alignment horizontal="center" vertical="center"/>
    </xf>
    <xf numFmtId="0" fontId="76" fillId="26" borderId="0" xfId="0" applyFont="1" applyFill="1" applyAlignment="1">
      <alignment vertical="center" wrapText="1"/>
    </xf>
    <xf numFmtId="0" fontId="74" fillId="26" borderId="0" xfId="0" applyFont="1" applyFill="1" applyAlignment="1">
      <alignment horizontal="center" vertical="center"/>
    </xf>
    <xf numFmtId="0" fontId="102" fillId="26" borderId="0" xfId="0" applyFont="1" applyFill="1" applyAlignment="1">
      <alignment horizontal="center" vertical="center" wrapText="1"/>
    </xf>
    <xf numFmtId="0" fontId="103" fillId="5" borderId="11" xfId="0" applyFont="1" applyFill="1" applyBorder="1" applyAlignment="1" applyProtection="1">
      <alignment horizontal="center" vertical="center" wrapText="1"/>
      <protection locked="0"/>
    </xf>
    <xf numFmtId="0" fontId="103" fillId="5" borderId="22" xfId="0" applyFont="1" applyFill="1" applyBorder="1" applyAlignment="1">
      <alignment horizontal="center" vertical="center" wrapText="1"/>
    </xf>
    <xf numFmtId="0" fontId="95" fillId="0" borderId="0" xfId="317" applyNumberFormat="1" applyFont="1" applyAlignment="1">
      <alignment vertical="center"/>
    </xf>
    <xf numFmtId="0" fontId="39" fillId="0" borderId="52" xfId="317" applyNumberFormat="1" applyFont="1" applyBorder="1" applyAlignment="1">
      <alignment horizontal="center" vertical="center"/>
    </xf>
    <xf numFmtId="0" fontId="105" fillId="0" borderId="0" xfId="317" applyNumberFormat="1" applyFont="1" applyAlignment="1">
      <alignment vertical="center"/>
    </xf>
    <xf numFmtId="0" fontId="33" fillId="0" borderId="5" xfId="317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66" fillId="0" borderId="0" xfId="317" applyNumberFormat="1" applyFont="1" applyAlignment="1">
      <alignment horizontal="center" vertical="center"/>
    </xf>
    <xf numFmtId="0" fontId="23" fillId="0" borderId="10" xfId="317" applyNumberFormat="1" applyFont="1" applyBorder="1" applyAlignment="1">
      <alignment horizontal="center" vertical="center"/>
    </xf>
    <xf numFmtId="0" fontId="66" fillId="0" borderId="0" xfId="0" applyFont="1" applyAlignment="1">
      <alignment vertical="center" wrapText="1"/>
    </xf>
    <xf numFmtId="0" fontId="94" fillId="0" borderId="0" xfId="0" applyFont="1" applyAlignment="1">
      <alignment horizontal="center" vertical="center"/>
    </xf>
    <xf numFmtId="0" fontId="94" fillId="24" borderId="0" xfId="0" applyFont="1" applyFill="1" applyAlignment="1">
      <alignment horizontal="center" vertical="center"/>
    </xf>
    <xf numFmtId="0" fontId="94" fillId="5" borderId="0" xfId="0" applyFont="1" applyFill="1" applyAlignment="1">
      <alignment horizontal="center" vertical="center"/>
    </xf>
    <xf numFmtId="0" fontId="94" fillId="5" borderId="10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 textRotation="90"/>
    </xf>
    <xf numFmtId="170" fontId="0" fillId="2" borderId="0" xfId="0" applyNumberFormat="1" applyFill="1" applyAlignment="1">
      <alignment horizontal="center" vertical="center"/>
    </xf>
    <xf numFmtId="170" fontId="0" fillId="5" borderId="0" xfId="0" applyNumberFormat="1" applyFill="1" applyAlignment="1">
      <alignment horizontal="center" vertical="center"/>
    </xf>
    <xf numFmtId="170" fontId="0" fillId="0" borderId="13" xfId="0" applyNumberFormat="1" applyBorder="1" applyAlignment="1">
      <alignment horizontal="center" vertical="center"/>
    </xf>
    <xf numFmtId="170" fontId="0" fillId="5" borderId="10" xfId="0" applyNumberFormat="1" applyFill="1" applyBorder="1" applyAlignment="1">
      <alignment horizontal="center" vertical="center"/>
    </xf>
    <xf numFmtId="170" fontId="0" fillId="2" borderId="10" xfId="0" applyNumberFormat="1" applyFill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textRotation="90" wrapText="1"/>
    </xf>
    <xf numFmtId="0" fontId="55" fillId="5" borderId="0" xfId="0" applyFont="1" applyFill="1" applyAlignment="1">
      <alignment horizontal="center" vertical="center" textRotation="90" wrapText="1"/>
    </xf>
    <xf numFmtId="0" fontId="60" fillId="0" borderId="0" xfId="0" applyFont="1" applyAlignment="1">
      <alignment horizontal="center" vertical="center" textRotation="90"/>
    </xf>
    <xf numFmtId="0" fontId="60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textRotation="90"/>
    </xf>
    <xf numFmtId="0" fontId="55" fillId="5" borderId="0" xfId="0" applyFont="1" applyFill="1" applyAlignment="1">
      <alignment horizontal="center" vertical="center" textRotation="90"/>
    </xf>
    <xf numFmtId="0" fontId="0" fillId="5" borderId="29" xfId="0" applyFill="1" applyBorder="1" applyAlignment="1">
      <alignment horizontal="center" vertical="center"/>
    </xf>
    <xf numFmtId="170" fontId="20" fillId="0" borderId="0" xfId="0" applyNumberFormat="1" applyFont="1" applyAlignment="1">
      <alignment horizontal="center" vertical="center" wrapText="1"/>
    </xf>
    <xf numFmtId="170" fontId="96" fillId="5" borderId="0" xfId="0" applyNumberFormat="1" applyFont="1" applyFill="1" applyAlignment="1">
      <alignment horizontal="center" vertical="center"/>
    </xf>
    <xf numFmtId="170" fontId="13" fillId="0" borderId="0" xfId="0" applyNumberFormat="1" applyFont="1" applyAlignment="1">
      <alignment horizontal="center" vertical="center" wrapText="1"/>
    </xf>
    <xf numFmtId="170" fontId="96" fillId="0" borderId="0" xfId="0" applyNumberFormat="1" applyFont="1" applyAlignment="1">
      <alignment horizontal="center" vertical="center"/>
    </xf>
    <xf numFmtId="0" fontId="23" fillId="27" borderId="0" xfId="0" applyFont="1" applyFill="1" applyAlignment="1">
      <alignment horizontal="center" vertical="center"/>
    </xf>
    <xf numFmtId="0" fontId="60" fillId="27" borderId="0" xfId="0" applyFont="1" applyFill="1" applyAlignment="1">
      <alignment vertical="center" wrapText="1"/>
    </xf>
    <xf numFmtId="0" fontId="94" fillId="27" borderId="0" xfId="0" applyFont="1" applyFill="1" applyAlignment="1">
      <alignment horizontal="center" vertical="center"/>
    </xf>
    <xf numFmtId="0" fontId="37" fillId="27" borderId="0" xfId="0" applyFont="1" applyFill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20" fillId="5" borderId="10" xfId="0" applyFont="1" applyFill="1" applyBorder="1" applyAlignment="1">
      <alignment horizontal="center" vertical="center" wrapText="1"/>
    </xf>
    <xf numFmtId="170" fontId="0" fillId="2" borderId="13" xfId="0" applyNumberFormat="1" applyFill="1" applyBorder="1"/>
    <xf numFmtId="170" fontId="0" fillId="0" borderId="10" xfId="0" applyNumberFormat="1" applyBorder="1"/>
    <xf numFmtId="0" fontId="20" fillId="0" borderId="11" xfId="0" applyFont="1" applyBorder="1" applyAlignment="1">
      <alignment vertical="center"/>
    </xf>
    <xf numFmtId="0" fontId="22" fillId="2" borderId="13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1" fillId="6" borderId="5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77" xfId="0" applyBorder="1" applyAlignment="1">
      <alignment horizontal="center"/>
    </xf>
    <xf numFmtId="0" fontId="34" fillId="0" borderId="14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5" xfId="0" applyBorder="1"/>
    <xf numFmtId="0" fontId="0" fillId="0" borderId="29" xfId="0" applyBorder="1" applyAlignment="1">
      <alignment horizontal="center"/>
    </xf>
    <xf numFmtId="0" fontId="6" fillId="5" borderId="81" xfId="0" applyFont="1" applyFill="1" applyBorder="1" applyAlignment="1">
      <alignment vertical="center"/>
    </xf>
    <xf numFmtId="0" fontId="6" fillId="0" borderId="18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166" fontId="20" fillId="5" borderId="0" xfId="0" applyNumberFormat="1" applyFont="1" applyFill="1" applyAlignment="1">
      <alignment horizontal="center" vertical="center"/>
    </xf>
    <xf numFmtId="0" fontId="51" fillId="0" borderId="3" xfId="317" applyNumberFormat="1" applyFont="1" applyBorder="1" applyAlignment="1">
      <alignment horizontal="center" vertical="center" wrapText="1"/>
    </xf>
    <xf numFmtId="0" fontId="34" fillId="0" borderId="10" xfId="317" applyNumberFormat="1" applyFont="1" applyBorder="1" applyAlignment="1">
      <alignment horizontal="right" vertical="center"/>
    </xf>
    <xf numFmtId="0" fontId="34" fillId="0" borderId="14" xfId="317" applyNumberFormat="1" applyFont="1" applyBorder="1" applyAlignment="1">
      <alignment horizontal="right" vertical="center"/>
    </xf>
    <xf numFmtId="0" fontId="51" fillId="0" borderId="7" xfId="317" applyNumberFormat="1" applyFont="1" applyBorder="1" applyAlignment="1">
      <alignment horizontal="center" vertical="center" wrapText="1"/>
    </xf>
    <xf numFmtId="0" fontId="34" fillId="0" borderId="46" xfId="317" applyNumberFormat="1" applyFont="1" applyBorder="1" applyAlignment="1">
      <alignment horizontal="right" vertical="center"/>
    </xf>
    <xf numFmtId="0" fontId="0" fillId="0" borderId="14" xfId="317" applyNumberFormat="1" applyFont="1" applyBorder="1" applyAlignment="1">
      <alignment horizontal="center" vertical="center"/>
    </xf>
    <xf numFmtId="0" fontId="15" fillId="0" borderId="22" xfId="317" applyNumberFormat="1" applyFont="1" applyBorder="1" applyAlignment="1">
      <alignment horizontal="center" vertical="center"/>
    </xf>
    <xf numFmtId="0" fontId="51" fillId="0" borderId="92" xfId="317" applyNumberFormat="1" applyFont="1" applyBorder="1" applyAlignment="1">
      <alignment horizontal="center" vertical="center" wrapText="1"/>
    </xf>
    <xf numFmtId="0" fontId="51" fillId="0" borderId="10" xfId="317" applyNumberFormat="1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170" fontId="22" fillId="2" borderId="13" xfId="0" applyNumberFormat="1" applyFont="1" applyFill="1" applyBorder="1" applyAlignment="1">
      <alignment horizontal="center" vertical="center"/>
    </xf>
    <xf numFmtId="170" fontId="22" fillId="5" borderId="0" xfId="0" applyNumberFormat="1" applyFont="1" applyFill="1" applyAlignment="1">
      <alignment horizontal="center" vertical="center"/>
    </xf>
    <xf numFmtId="170" fontId="22" fillId="2" borderId="10" xfId="0" applyNumberFormat="1" applyFont="1" applyFill="1" applyBorder="1" applyAlignment="1">
      <alignment horizontal="center" vertical="center"/>
    </xf>
    <xf numFmtId="0" fontId="103" fillId="5" borderId="0" xfId="0" applyFont="1" applyFill="1" applyAlignment="1">
      <alignment horizontal="center" vertical="center" wrapText="1"/>
    </xf>
    <xf numFmtId="166" fontId="23" fillId="5" borderId="0" xfId="0" applyNumberFormat="1" applyFont="1" applyFill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72" fillId="28" borderId="0" xfId="0" applyFont="1" applyFill="1" applyAlignment="1">
      <alignment horizontal="center" vertical="center"/>
    </xf>
    <xf numFmtId="0" fontId="76" fillId="28" borderId="0" xfId="0" applyFont="1" applyFill="1" applyAlignment="1">
      <alignment vertical="center" wrapText="1"/>
    </xf>
    <xf numFmtId="0" fontId="74" fillId="28" borderId="0" xfId="0" applyFont="1" applyFill="1" applyAlignment="1">
      <alignment horizontal="center" vertical="center"/>
    </xf>
    <xf numFmtId="170" fontId="107" fillId="0" borderId="0" xfId="0" applyNumberFormat="1" applyFont="1" applyAlignment="1">
      <alignment horizontal="center" vertical="center"/>
    </xf>
    <xf numFmtId="0" fontId="27" fillId="27" borderId="0" xfId="0" applyFont="1" applyFill="1" applyAlignment="1">
      <alignment horizontal="center" vertical="center"/>
    </xf>
    <xf numFmtId="0" fontId="60" fillId="27" borderId="0" xfId="0" applyFont="1" applyFill="1" applyAlignment="1">
      <alignment horizontal="center" vertical="center" textRotation="90"/>
    </xf>
    <xf numFmtId="0" fontId="0" fillId="2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/>
    </xf>
    <xf numFmtId="166" fontId="23" fillId="27" borderId="29" xfId="0" applyNumberFormat="1" applyFont="1" applyFill="1" applyBorder="1" applyAlignment="1">
      <alignment horizontal="center" vertical="center"/>
    </xf>
    <xf numFmtId="0" fontId="27" fillId="27" borderId="13" xfId="0" applyFont="1" applyFill="1" applyBorder="1" applyAlignment="1">
      <alignment horizontal="center" vertical="center"/>
    </xf>
    <xf numFmtId="0" fontId="0" fillId="27" borderId="13" xfId="0" applyFill="1" applyBorder="1" applyAlignment="1">
      <alignment horizontal="center" vertical="center" wrapText="1"/>
    </xf>
    <xf numFmtId="0" fontId="0" fillId="27" borderId="13" xfId="0" applyFill="1" applyBorder="1" applyAlignment="1">
      <alignment horizontal="center" vertical="center"/>
    </xf>
    <xf numFmtId="166" fontId="0" fillId="27" borderId="13" xfId="0" applyNumberFormat="1" applyFill="1" applyBorder="1" applyAlignment="1">
      <alignment horizontal="center" vertical="center"/>
    </xf>
    <xf numFmtId="166" fontId="23" fillId="27" borderId="31" xfId="0" applyNumberFormat="1" applyFont="1" applyFill="1" applyBorder="1" applyAlignment="1">
      <alignment horizontal="center" vertical="center"/>
    </xf>
    <xf numFmtId="0" fontId="56" fillId="5" borderId="17" xfId="0" applyFont="1" applyFill="1" applyBorder="1" applyAlignment="1">
      <alignment horizontal="center" vertical="center" textRotation="90"/>
    </xf>
    <xf numFmtId="0" fontId="13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/>
    </xf>
    <xf numFmtId="0" fontId="13" fillId="2" borderId="31" xfId="0" applyFont="1" applyFill="1" applyBorder="1" applyAlignment="1">
      <alignment horizontal="center" vertical="center" wrapText="1"/>
    </xf>
    <xf numFmtId="0" fontId="0" fillId="30" borderId="17" xfId="0" applyFill="1" applyBorder="1" applyAlignment="1">
      <alignment horizontal="center" vertical="center"/>
    </xf>
    <xf numFmtId="0" fontId="27" fillId="29" borderId="14" xfId="0" applyFont="1" applyFill="1" applyBorder="1" applyAlignment="1">
      <alignment horizontal="center" vertical="center"/>
    </xf>
    <xf numFmtId="0" fontId="0" fillId="29" borderId="14" xfId="0" applyFill="1" applyBorder="1" applyAlignment="1">
      <alignment horizontal="center" vertical="center" wrapText="1"/>
    </xf>
    <xf numFmtId="0" fontId="0" fillId="29" borderId="14" xfId="0" applyFill="1" applyBorder="1" applyAlignment="1">
      <alignment horizontal="center" vertical="center"/>
    </xf>
    <xf numFmtId="166" fontId="0" fillId="29" borderId="14" xfId="0" applyNumberFormat="1" applyFill="1" applyBorder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60" fillId="0" borderId="93" xfId="0" applyFont="1" applyBorder="1" applyAlignment="1">
      <alignment horizontal="center" vertical="center" wrapText="1"/>
    </xf>
    <xf numFmtId="0" fontId="21" fillId="5" borderId="0" xfId="0" applyFont="1" applyFill="1"/>
    <xf numFmtId="0" fontId="0" fillId="0" borderId="0" xfId="0" quotePrefix="1"/>
    <xf numFmtId="0" fontId="4" fillId="0" borderId="0" xfId="0" applyFont="1" applyAlignment="1">
      <alignment vertical="center"/>
    </xf>
    <xf numFmtId="1" fontId="0" fillId="5" borderId="0" xfId="0" applyNumberFormat="1" applyFill="1"/>
    <xf numFmtId="0" fontId="33" fillId="5" borderId="5" xfId="317" applyNumberFormat="1" applyFont="1" applyFill="1" applyBorder="1" applyAlignment="1">
      <alignment horizontal="center" vertical="center"/>
    </xf>
    <xf numFmtId="0" fontId="20" fillId="0" borderId="52" xfId="317" applyNumberFormat="1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 textRotation="90"/>
    </xf>
    <xf numFmtId="0" fontId="0" fillId="5" borderId="17" xfId="0" applyFill="1" applyBorder="1" applyAlignment="1">
      <alignment horizontal="center" vertical="center" textRotation="90"/>
    </xf>
    <xf numFmtId="0" fontId="22" fillId="0" borderId="29" xfId="0" applyFont="1" applyBorder="1" applyAlignment="1">
      <alignment vertical="center" textRotation="90"/>
    </xf>
    <xf numFmtId="0" fontId="56" fillId="5" borderId="13" xfId="0" applyFont="1" applyFill="1" applyBorder="1" applyAlignment="1">
      <alignment horizontal="center" vertical="center" textRotation="90"/>
    </xf>
    <xf numFmtId="0" fontId="22" fillId="0" borderId="0" xfId="0" applyFont="1" applyAlignment="1">
      <alignment vertical="center" textRotation="90"/>
    </xf>
    <xf numFmtId="0" fontId="23" fillId="5" borderId="11" xfId="0" applyFont="1" applyFill="1" applyBorder="1" applyAlignment="1">
      <alignment horizontal="center" vertical="center" textRotation="90"/>
    </xf>
    <xf numFmtId="0" fontId="109" fillId="0" borderId="0" xfId="0" applyFont="1" applyAlignment="1">
      <alignment horizontal="center" vertical="center" textRotation="90"/>
    </xf>
    <xf numFmtId="0" fontId="109" fillId="0" borderId="10" xfId="0" applyFont="1" applyBorder="1" applyAlignment="1">
      <alignment horizontal="center" vertical="center" textRotation="90"/>
    </xf>
    <xf numFmtId="0" fontId="109" fillId="5" borderId="0" xfId="0" applyFont="1" applyFill="1" applyAlignment="1">
      <alignment horizontal="center" vertical="center" textRotation="90"/>
    </xf>
    <xf numFmtId="0" fontId="109" fillId="5" borderId="10" xfId="0" applyFont="1" applyFill="1" applyBorder="1" applyAlignment="1">
      <alignment horizontal="center" vertical="center" textRotation="90"/>
    </xf>
    <xf numFmtId="0" fontId="109" fillId="0" borderId="13" xfId="0" applyFont="1" applyBorder="1" applyAlignment="1">
      <alignment horizontal="center" vertical="center" textRotation="90"/>
    </xf>
    <xf numFmtId="0" fontId="110" fillId="5" borderId="0" xfId="0" applyFont="1" applyFill="1" applyAlignment="1">
      <alignment horizontal="center" vertical="center" textRotation="90"/>
    </xf>
    <xf numFmtId="0" fontId="109" fillId="5" borderId="13" xfId="0" applyFont="1" applyFill="1" applyBorder="1" applyAlignment="1">
      <alignment horizontal="center" vertical="center" textRotation="90"/>
    </xf>
    <xf numFmtId="0" fontId="56" fillId="5" borderId="11" xfId="0" applyFont="1" applyFill="1" applyBorder="1" applyAlignment="1">
      <alignment horizontal="center" vertical="center" textRotation="180"/>
    </xf>
    <xf numFmtId="0" fontId="56" fillId="5" borderId="19" xfId="0" applyFont="1" applyFill="1" applyBorder="1" applyAlignment="1">
      <alignment horizontal="center" vertical="center" textRotation="180"/>
    </xf>
    <xf numFmtId="0" fontId="63" fillId="5" borderId="11" xfId="0" applyFont="1" applyFill="1" applyBorder="1" applyAlignment="1">
      <alignment horizontal="center" vertical="center" textRotation="180"/>
    </xf>
    <xf numFmtId="0" fontId="63" fillId="5" borderId="23" xfId="0" applyFont="1" applyFill="1" applyBorder="1" applyAlignment="1">
      <alignment horizontal="center" vertical="center" textRotation="180"/>
    </xf>
    <xf numFmtId="0" fontId="46" fillId="5" borderId="0" xfId="0" applyFont="1" applyFill="1" applyAlignment="1">
      <alignment horizontal="center" vertical="center" textRotation="180"/>
    </xf>
    <xf numFmtId="0" fontId="56" fillId="5" borderId="23" xfId="0" applyFont="1" applyFill="1" applyBorder="1" applyAlignment="1">
      <alignment horizontal="center" vertical="center" textRotation="180"/>
    </xf>
    <xf numFmtId="0" fontId="62" fillId="5" borderId="11" xfId="0" applyFont="1" applyFill="1" applyBorder="1" applyAlignment="1">
      <alignment horizontal="center" vertical="center" textRotation="180"/>
    </xf>
    <xf numFmtId="0" fontId="62" fillId="5" borderId="23" xfId="0" applyFont="1" applyFill="1" applyBorder="1" applyAlignment="1">
      <alignment horizontal="center" vertical="center" textRotation="180"/>
    </xf>
    <xf numFmtId="0" fontId="56" fillId="5" borderId="17" xfId="0" applyFont="1" applyFill="1" applyBorder="1" applyAlignment="1">
      <alignment horizontal="center" vertical="center" textRotation="180"/>
    </xf>
    <xf numFmtId="0" fontId="56" fillId="5" borderId="0" xfId="0" applyFont="1" applyFill="1" applyAlignment="1">
      <alignment horizontal="center" vertical="center" textRotation="180"/>
    </xf>
    <xf numFmtId="0" fontId="20" fillId="5" borderId="0" xfId="0" applyFont="1" applyFill="1" applyAlignment="1">
      <alignment horizontal="center" vertical="center" textRotation="180"/>
    </xf>
    <xf numFmtId="0" fontId="111" fillId="2" borderId="13" xfId="0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11" fillId="2" borderId="0" xfId="0" applyFont="1" applyFill="1" applyAlignment="1">
      <alignment horizontal="center" vertical="center"/>
    </xf>
    <xf numFmtId="0" fontId="111" fillId="0" borderId="10" xfId="0" applyFont="1" applyBorder="1" applyAlignment="1">
      <alignment horizontal="center" vertical="center"/>
    </xf>
    <xf numFmtId="0" fontId="111" fillId="0" borderId="13" xfId="0" applyFont="1" applyBorder="1" applyAlignment="1">
      <alignment horizontal="center" vertical="center"/>
    </xf>
    <xf numFmtId="0" fontId="111" fillId="5" borderId="0" xfId="0" applyFont="1" applyFill="1" applyAlignment="1">
      <alignment horizontal="center" vertical="center"/>
    </xf>
    <xf numFmtId="0" fontId="111" fillId="2" borderId="10" xfId="0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center" textRotation="90"/>
    </xf>
    <xf numFmtId="0" fontId="111" fillId="2" borderId="14" xfId="0" applyFont="1" applyFill="1" applyBorder="1" applyAlignment="1">
      <alignment horizontal="center" vertical="center"/>
    </xf>
    <xf numFmtId="0" fontId="111" fillId="2" borderId="10" xfId="0" applyFont="1" applyFill="1" applyBorder="1" applyAlignment="1">
      <alignment horizontal="center" vertical="center" wrapText="1"/>
    </xf>
    <xf numFmtId="0" fontId="111" fillId="0" borderId="14" xfId="0" applyFont="1" applyBorder="1" applyAlignment="1">
      <alignment horizontal="center" vertical="center"/>
    </xf>
    <xf numFmtId="0" fontId="111" fillId="5" borderId="13" xfId="0" applyFont="1" applyFill="1" applyBorder="1" applyAlignment="1">
      <alignment horizontal="center" vertical="center" textRotation="90"/>
    </xf>
    <xf numFmtId="0" fontId="111" fillId="2" borderId="0" xfId="0" applyFont="1" applyFill="1" applyAlignment="1">
      <alignment horizontal="center" vertical="center" textRotation="90"/>
    </xf>
    <xf numFmtId="0" fontId="111" fillId="5" borderId="10" xfId="0" applyFont="1" applyFill="1" applyBorder="1" applyAlignment="1">
      <alignment horizontal="center" vertical="center" textRotation="90"/>
    </xf>
    <xf numFmtId="0" fontId="111" fillId="5" borderId="13" xfId="0" applyFont="1" applyFill="1" applyBorder="1" applyAlignment="1">
      <alignment horizontal="center" vertical="center" wrapText="1"/>
    </xf>
    <xf numFmtId="0" fontId="111" fillId="24" borderId="14" xfId="0" applyFont="1" applyFill="1" applyBorder="1" applyAlignment="1">
      <alignment horizontal="center" vertical="center" wrapText="1"/>
    </xf>
    <xf numFmtId="0" fontId="112" fillId="5" borderId="0" xfId="0" applyFont="1" applyFill="1" applyAlignment="1">
      <alignment horizontal="center" vertical="center"/>
    </xf>
    <xf numFmtId="0" fontId="111" fillId="24" borderId="13" xfId="0" applyFont="1" applyFill="1" applyBorder="1" applyAlignment="1">
      <alignment horizontal="center" vertical="center"/>
    </xf>
    <xf numFmtId="0" fontId="111" fillId="24" borderId="0" xfId="0" applyFont="1" applyFill="1" applyAlignment="1">
      <alignment horizontal="center" vertical="center"/>
    </xf>
    <xf numFmtId="0" fontId="111" fillId="24" borderId="10" xfId="0" applyFont="1" applyFill="1" applyBorder="1" applyAlignment="1">
      <alignment horizontal="center" vertical="center"/>
    </xf>
    <xf numFmtId="0" fontId="111" fillId="5" borderId="10" xfId="0" applyFont="1" applyFill="1" applyBorder="1" applyAlignment="1">
      <alignment horizontal="center" vertical="center"/>
    </xf>
    <xf numFmtId="0" fontId="111" fillId="5" borderId="0" xfId="0" applyFont="1" applyFill="1" applyAlignment="1">
      <alignment horizontal="center" vertical="center" textRotation="90"/>
    </xf>
    <xf numFmtId="0" fontId="112" fillId="0" borderId="0" xfId="0" applyFont="1" applyAlignment="1">
      <alignment horizontal="center" vertical="center"/>
    </xf>
    <xf numFmtId="0" fontId="66" fillId="0" borderId="10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56" fillId="24" borderId="17" xfId="0" applyFont="1" applyFill="1" applyBorder="1" applyAlignment="1">
      <alignment horizontal="center" vertical="center" textRotation="180"/>
    </xf>
    <xf numFmtId="0" fontId="20" fillId="5" borderId="52" xfId="317" applyNumberFormat="1" applyFont="1" applyFill="1" applyBorder="1" applyAlignment="1">
      <alignment vertical="center"/>
    </xf>
    <xf numFmtId="0" fontId="51" fillId="5" borderId="5" xfId="317" applyNumberFormat="1" applyFont="1" applyFill="1" applyBorder="1" applyAlignment="1">
      <alignment horizontal="center" vertical="center" wrapText="1"/>
    </xf>
    <xf numFmtId="0" fontId="0" fillId="5" borderId="5" xfId="317" applyNumberFormat="1" applyFont="1" applyFill="1" applyBorder="1" applyAlignment="1">
      <alignment horizontal="center" vertical="center"/>
    </xf>
    <xf numFmtId="0" fontId="0" fillId="5" borderId="0" xfId="317" applyNumberFormat="1" applyFont="1" applyFill="1" applyAlignment="1">
      <alignment horizontal="center" vertical="center"/>
    </xf>
    <xf numFmtId="0" fontId="23" fillId="5" borderId="13" xfId="0" applyFont="1" applyFill="1" applyBorder="1" applyAlignment="1" applyProtection="1">
      <alignment horizontal="center" vertical="center"/>
      <protection locked="0"/>
    </xf>
    <xf numFmtId="0" fontId="23" fillId="27" borderId="1" xfId="0" applyFont="1" applyFill="1" applyBorder="1" applyAlignment="1" applyProtection="1">
      <alignment horizontal="center" vertical="center"/>
      <protection locked="0"/>
    </xf>
    <xf numFmtId="0" fontId="23" fillId="5" borderId="1" xfId="0" applyFont="1" applyFill="1" applyBorder="1" applyAlignment="1" applyProtection="1">
      <alignment horizontal="center" vertical="center"/>
      <protection locked="0"/>
    </xf>
    <xf numFmtId="0" fontId="23" fillId="5" borderId="11" xfId="0" applyFont="1" applyFill="1" applyBorder="1" applyAlignment="1" applyProtection="1">
      <alignment horizontal="center" vertical="center"/>
      <protection locked="0"/>
    </xf>
    <xf numFmtId="0" fontId="23" fillId="27" borderId="0" xfId="0" applyFont="1" applyFill="1" applyAlignment="1" applyProtection="1">
      <alignment horizontal="center" vertical="center"/>
      <protection locked="0"/>
    </xf>
    <xf numFmtId="0" fontId="23" fillId="5" borderId="0" xfId="0" applyFont="1" applyFill="1" applyAlignment="1" applyProtection="1">
      <alignment horizontal="center" vertical="center"/>
      <protection locked="0"/>
    </xf>
    <xf numFmtId="0" fontId="23" fillId="29" borderId="28" xfId="0" applyFont="1" applyFill="1" applyBorder="1" applyAlignment="1" applyProtection="1">
      <alignment horizontal="center" vertical="center"/>
      <protection locked="0"/>
    </xf>
    <xf numFmtId="166" fontId="23" fillId="27" borderId="11" xfId="0" applyNumberFormat="1" applyFont="1" applyFill="1" applyBorder="1" applyAlignment="1">
      <alignment horizontal="center" vertical="center"/>
    </xf>
    <xf numFmtId="166" fontId="23" fillId="0" borderId="10" xfId="0" applyNumberFormat="1" applyFont="1" applyBorder="1" applyAlignment="1">
      <alignment horizontal="center" vertical="center"/>
    </xf>
    <xf numFmtId="170" fontId="94" fillId="5" borderId="0" xfId="0" applyNumberFormat="1" applyFont="1" applyFill="1" applyAlignment="1">
      <alignment horizontal="right" vertical="center"/>
    </xf>
    <xf numFmtId="166" fontId="23" fillId="5" borderId="11" xfId="0" applyNumberFormat="1" applyFont="1" applyFill="1" applyBorder="1" applyAlignment="1">
      <alignment horizontal="center" vertical="center"/>
    </xf>
    <xf numFmtId="166" fontId="23" fillId="5" borderId="19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 wrapText="1"/>
    </xf>
    <xf numFmtId="0" fontId="105" fillId="0" borderId="0" xfId="705" applyNumberFormat="1" applyFont="1" applyAlignment="1">
      <alignment vertical="center"/>
    </xf>
    <xf numFmtId="0" fontId="39" fillId="0" borderId="0" xfId="705" applyNumberFormat="1" applyFont="1" applyAlignment="1">
      <alignment horizontal="left" vertical="center"/>
    </xf>
    <xf numFmtId="0" fontId="33" fillId="0" borderId="0" xfId="705" applyNumberFormat="1" applyFont="1" applyAlignment="1">
      <alignment horizontal="center" vertical="center"/>
    </xf>
    <xf numFmtId="0" fontId="91" fillId="0" borderId="18" xfId="705" applyNumberFormat="1" applyFont="1" applyBorder="1" applyAlignment="1">
      <alignment horizontal="center" vertical="center"/>
    </xf>
    <xf numFmtId="0" fontId="87" fillId="0" borderId="0" xfId="705" applyNumberFormat="1" applyFont="1" applyAlignment="1">
      <alignment horizontal="center" vertical="center"/>
    </xf>
    <xf numFmtId="0" fontId="0" fillId="0" borderId="0" xfId="705" applyNumberFormat="1" applyFont="1"/>
    <xf numFmtId="0" fontId="51" fillId="0" borderId="0" xfId="705" applyNumberFormat="1" applyFont="1" applyAlignment="1">
      <alignment horizontal="center" vertical="center"/>
    </xf>
    <xf numFmtId="0" fontId="33" fillId="0" borderId="0" xfId="705" applyNumberFormat="1" applyFont="1" applyAlignment="1">
      <alignment horizontal="right"/>
    </xf>
    <xf numFmtId="0" fontId="44" fillId="0" borderId="7" xfId="705" applyNumberFormat="1" applyFont="1" applyBorder="1" applyAlignment="1">
      <alignment horizontal="left" vertical="center"/>
    </xf>
    <xf numFmtId="0" fontId="44" fillId="0" borderId="0" xfId="705" applyNumberFormat="1" applyFont="1" applyAlignment="1">
      <alignment horizontal="left" vertical="center"/>
    </xf>
    <xf numFmtId="1" fontId="0" fillId="0" borderId="10" xfId="705" applyNumberFormat="1" applyFont="1" applyBorder="1" applyAlignment="1">
      <alignment horizontal="center"/>
    </xf>
    <xf numFmtId="0" fontId="0" fillId="0" borderId="10" xfId="705" applyNumberFormat="1" applyFont="1" applyBorder="1" applyAlignment="1">
      <alignment horizontal="center"/>
    </xf>
    <xf numFmtId="0" fontId="20" fillId="0" borderId="52" xfId="705" applyNumberFormat="1" applyFont="1" applyBorder="1" applyAlignment="1">
      <alignment vertical="center"/>
    </xf>
    <xf numFmtId="0" fontId="51" fillId="0" borderId="5" xfId="705" applyNumberFormat="1" applyFont="1" applyBorder="1" applyAlignment="1">
      <alignment horizontal="center" vertical="center" wrapText="1"/>
    </xf>
    <xf numFmtId="0" fontId="33" fillId="0" borderId="5" xfId="705" applyNumberFormat="1" applyFont="1" applyBorder="1" applyAlignment="1">
      <alignment horizontal="center" vertical="center"/>
    </xf>
    <xf numFmtId="1" fontId="20" fillId="0" borderId="5" xfId="705" applyNumberFormat="1" applyFont="1" applyBorder="1" applyAlignment="1">
      <alignment horizontal="center" vertical="center"/>
    </xf>
    <xf numFmtId="0" fontId="0" fillId="0" borderId="5" xfId="705" applyNumberFormat="1" applyFont="1" applyBorder="1" applyAlignment="1">
      <alignment horizontal="center" vertical="center"/>
    </xf>
    <xf numFmtId="0" fontId="0" fillId="0" borderId="0" xfId="705" applyNumberFormat="1" applyFont="1" applyAlignment="1">
      <alignment vertical="center"/>
    </xf>
    <xf numFmtId="1" fontId="20" fillId="0" borderId="0" xfId="705" applyNumberFormat="1" applyFont="1" applyAlignment="1">
      <alignment horizontal="center" vertical="center"/>
    </xf>
    <xf numFmtId="0" fontId="23" fillId="0" borderId="10" xfId="705" applyNumberFormat="1" applyFont="1" applyBorder="1" applyAlignment="1">
      <alignment horizontal="center" vertical="center"/>
    </xf>
    <xf numFmtId="0" fontId="23" fillId="0" borderId="0" xfId="705" applyNumberFormat="1" applyFont="1" applyAlignment="1">
      <alignment horizontal="center" vertical="center"/>
    </xf>
    <xf numFmtId="1" fontId="66" fillId="0" borderId="10" xfId="705" applyNumberFormat="1" applyFont="1" applyBorder="1" applyAlignment="1">
      <alignment horizontal="center" vertical="center"/>
    </xf>
    <xf numFmtId="0" fontId="15" fillId="0" borderId="0" xfId="705" applyNumberFormat="1" applyAlignment="1">
      <alignment horizontal="center" vertical="center"/>
    </xf>
    <xf numFmtId="0" fontId="66" fillId="0" borderId="17" xfId="705" applyNumberFormat="1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15" fillId="0" borderId="10" xfId="705" applyNumberFormat="1" applyBorder="1" applyAlignment="1">
      <alignment horizontal="center" vertical="center"/>
    </xf>
    <xf numFmtId="0" fontId="15" fillId="0" borderId="14" xfId="705" applyNumberFormat="1" applyBorder="1" applyAlignment="1">
      <alignment horizontal="center" vertical="center"/>
    </xf>
    <xf numFmtId="0" fontId="3" fillId="0" borderId="0" xfId="705" applyNumberFormat="1" applyFont="1" applyAlignment="1">
      <alignment horizontal="left" vertical="center"/>
    </xf>
    <xf numFmtId="0" fontId="66" fillId="0" borderId="0" xfId="705" applyNumberFormat="1" applyFont="1" applyAlignment="1">
      <alignment horizontal="center" vertical="center"/>
    </xf>
    <xf numFmtId="0" fontId="20" fillId="2" borderId="14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 shrinkToFit="1"/>
    </xf>
    <xf numFmtId="0" fontId="13" fillId="2" borderId="14" xfId="0" applyFont="1" applyFill="1" applyBorder="1" applyAlignment="1">
      <alignment horizontal="center" vertical="center" wrapText="1"/>
    </xf>
    <xf numFmtId="170" fontId="15" fillId="2" borderId="14" xfId="703" applyNumberFormat="1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166" fontId="20" fillId="2" borderId="5" xfId="0" applyNumberFormat="1" applyFont="1" applyFill="1" applyBorder="1" applyAlignment="1">
      <alignment horizontal="center" vertical="center"/>
    </xf>
    <xf numFmtId="44" fontId="15" fillId="2" borderId="14" xfId="703" applyNumberFormat="1" applyFont="1" applyFill="1" applyBorder="1" applyAlignment="1" applyProtection="1">
      <alignment horizontal="center" vertical="center"/>
    </xf>
    <xf numFmtId="0" fontId="34" fillId="0" borderId="0" xfId="705" applyNumberFormat="1" applyFont="1" applyAlignment="1">
      <alignment horizontal="left" vertical="center" wrapText="1"/>
    </xf>
    <xf numFmtId="0" fontId="91" fillId="0" borderId="0" xfId="705" applyNumberFormat="1" applyFont="1" applyAlignment="1">
      <alignment horizontal="center" vertical="center"/>
    </xf>
    <xf numFmtId="169" fontId="33" fillId="0" borderId="0" xfId="705" applyNumberFormat="1" applyFont="1" applyAlignment="1">
      <alignment horizontal="center" vertical="center"/>
    </xf>
    <xf numFmtId="2" fontId="33" fillId="0" borderId="0" xfId="705" applyNumberFormat="1" applyFont="1" applyAlignment="1">
      <alignment horizontal="center" vertical="center"/>
    </xf>
    <xf numFmtId="0" fontId="29" fillId="0" borderId="11" xfId="705" applyNumberFormat="1" applyFont="1" applyBorder="1" applyAlignment="1">
      <alignment vertical="center"/>
    </xf>
    <xf numFmtId="0" fontId="103" fillId="0" borderId="11" xfId="0" applyFont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horizontal="center" wrapText="1"/>
    </xf>
    <xf numFmtId="0" fontId="103" fillId="0" borderId="22" xfId="0" applyFont="1" applyBorder="1" applyAlignment="1" applyProtection="1">
      <alignment horizontal="center" vertical="center" wrapText="1"/>
      <protection locked="0"/>
    </xf>
    <xf numFmtId="0" fontId="114" fillId="5" borderId="14" xfId="0" applyFont="1" applyFill="1" applyBorder="1" applyAlignment="1">
      <alignment horizontal="center" vertical="center" wrapText="1"/>
    </xf>
    <xf numFmtId="0" fontId="103" fillId="5" borderId="23" xfId="0" applyFont="1" applyFill="1" applyBorder="1" applyAlignment="1" applyProtection="1">
      <alignment horizontal="center" vertical="center" wrapText="1"/>
      <protection locked="0"/>
    </xf>
    <xf numFmtId="0" fontId="114" fillId="5" borderId="0" xfId="0" applyFont="1" applyFill="1" applyAlignment="1">
      <alignment horizontal="center" vertical="center" wrapText="1"/>
    </xf>
    <xf numFmtId="0" fontId="103" fillId="0" borderId="23" xfId="0" applyFont="1" applyBorder="1" applyAlignment="1" applyProtection="1">
      <alignment horizontal="center" vertical="center" wrapText="1"/>
      <protection locked="0"/>
    </xf>
    <xf numFmtId="0" fontId="103" fillId="5" borderId="0" xfId="0" applyFont="1" applyFill="1" applyAlignment="1" applyProtection="1">
      <alignment horizontal="center" vertical="center" wrapText="1"/>
      <protection locked="0"/>
    </xf>
    <xf numFmtId="0" fontId="103" fillId="0" borderId="19" xfId="0" applyFont="1" applyBorder="1" applyAlignment="1" applyProtection="1">
      <alignment horizontal="center" vertical="center" wrapText="1"/>
      <protection locked="0"/>
    </xf>
    <xf numFmtId="0" fontId="103" fillId="5" borderId="19" xfId="0" applyFont="1" applyFill="1" applyBorder="1" applyAlignment="1" applyProtection="1">
      <alignment horizontal="center" vertical="center" wrapText="1"/>
      <protection locked="0"/>
    </xf>
    <xf numFmtId="0" fontId="103" fillId="0" borderId="0" xfId="0" applyFont="1" applyAlignment="1">
      <alignment horizontal="center" vertical="center" wrapText="1"/>
    </xf>
    <xf numFmtId="0" fontId="23" fillId="0" borderId="11" xfId="0" applyFont="1" applyBorder="1" applyAlignment="1" applyProtection="1">
      <alignment horizontal="center" vertical="center" wrapText="1"/>
      <protection locked="0"/>
    </xf>
    <xf numFmtId="0" fontId="60" fillId="5" borderId="0" xfId="0" applyFont="1" applyFill="1" applyAlignment="1">
      <alignment vertical="center" wrapText="1"/>
    </xf>
    <xf numFmtId="0" fontId="60" fillId="5" borderId="0" xfId="0" applyFont="1" applyFill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 vertical="center" wrapText="1"/>
    </xf>
    <xf numFmtId="0" fontId="0" fillId="35" borderId="10" xfId="0" applyFill="1" applyBorder="1" applyAlignment="1">
      <alignment horizontal="center" vertical="center" wrapText="1"/>
    </xf>
    <xf numFmtId="0" fontId="21" fillId="37" borderId="28" xfId="0" applyFont="1" applyFill="1" applyBorder="1" applyAlignment="1">
      <alignment horizontal="center" vertical="center" wrapText="1"/>
    </xf>
    <xf numFmtId="0" fontId="21" fillId="36" borderId="32" xfId="0" applyFont="1" applyFill="1" applyBorder="1" applyAlignment="1">
      <alignment horizontal="center" vertical="center" wrapText="1"/>
    </xf>
    <xf numFmtId="0" fontId="21" fillId="37" borderId="23" xfId="0" applyFont="1" applyFill="1" applyBorder="1" applyAlignment="1">
      <alignment horizontal="center" vertical="center"/>
    </xf>
    <xf numFmtId="0" fontId="23" fillId="32" borderId="5" xfId="0" applyFont="1" applyFill="1" applyBorder="1" applyAlignment="1">
      <alignment horizontal="center" vertical="center" wrapText="1"/>
    </xf>
    <xf numFmtId="0" fontId="0" fillId="35" borderId="5" xfId="0" applyFill="1" applyBorder="1" applyAlignment="1">
      <alignment horizontal="center" vertical="center"/>
    </xf>
    <xf numFmtId="0" fontId="21" fillId="36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14" fillId="5" borderId="10" xfId="0" applyFont="1" applyFill="1" applyBorder="1" applyAlignment="1">
      <alignment horizontal="center" vertical="center" wrapText="1"/>
    </xf>
    <xf numFmtId="0" fontId="0" fillId="39" borderId="10" xfId="0" applyFill="1" applyBorder="1" applyAlignment="1">
      <alignment horizontal="center" vertical="center" wrapText="1"/>
    </xf>
    <xf numFmtId="0" fontId="0" fillId="39" borderId="14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 wrapText="1"/>
    </xf>
    <xf numFmtId="0" fontId="29" fillId="0" borderId="0" xfId="317" applyNumberFormat="1" applyFont="1" applyAlignment="1">
      <alignment horizontal="center" vertical="center"/>
    </xf>
    <xf numFmtId="0" fontId="23" fillId="40" borderId="14" xfId="0" applyFont="1" applyFill="1" applyBorder="1" applyAlignment="1">
      <alignment horizontal="center" vertical="center" wrapText="1"/>
    </xf>
    <xf numFmtId="0" fontId="0" fillId="41" borderId="14" xfId="0" applyFill="1" applyBorder="1" applyAlignment="1">
      <alignment horizontal="center" vertical="center" wrapText="1"/>
    </xf>
    <xf numFmtId="0" fontId="0" fillId="42" borderId="14" xfId="0" applyFill="1" applyBorder="1" applyAlignment="1">
      <alignment horizontal="center" vertical="center" wrapText="1"/>
    </xf>
    <xf numFmtId="0" fontId="0" fillId="35" borderId="14" xfId="0" applyFill="1" applyBorder="1" applyAlignment="1">
      <alignment horizontal="center" vertical="center" wrapText="1"/>
    </xf>
    <xf numFmtId="0" fontId="103" fillId="5" borderId="19" xfId="0" applyFont="1" applyFill="1" applyBorder="1" applyAlignment="1">
      <alignment horizontal="center" vertical="center" wrapText="1"/>
    </xf>
    <xf numFmtId="0" fontId="103" fillId="5" borderId="23" xfId="0" applyFont="1" applyFill="1" applyBorder="1" applyAlignment="1">
      <alignment horizontal="center" vertical="center" wrapText="1"/>
    </xf>
    <xf numFmtId="0" fontId="103" fillId="5" borderId="11" xfId="0" applyFont="1" applyFill="1" applyBorder="1" applyAlignment="1">
      <alignment horizontal="center" vertical="center" wrapText="1"/>
    </xf>
    <xf numFmtId="0" fontId="104" fillId="0" borderId="23" xfId="0" applyFont="1" applyBorder="1" applyAlignment="1">
      <alignment horizontal="center" vertical="center" wrapText="1"/>
    </xf>
    <xf numFmtId="0" fontId="104" fillId="0" borderId="10" xfId="0" applyFont="1" applyBorder="1" applyAlignment="1">
      <alignment horizontal="center" vertical="center" wrapText="1"/>
    </xf>
    <xf numFmtId="0" fontId="104" fillId="0" borderId="22" xfId="0" applyFont="1" applyBorder="1" applyAlignment="1">
      <alignment horizontal="center" vertical="center" wrapText="1"/>
    </xf>
    <xf numFmtId="0" fontId="103" fillId="0" borderId="11" xfId="0" applyFont="1" applyBorder="1" applyAlignment="1">
      <alignment horizontal="center" vertical="center" wrapText="1"/>
    </xf>
    <xf numFmtId="0" fontId="103" fillId="0" borderId="22" xfId="0" applyFont="1" applyBorder="1" applyAlignment="1">
      <alignment horizontal="center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19" xfId="0" applyFont="1" applyBorder="1" applyAlignment="1">
      <alignment horizontal="center" vertical="center" wrapText="1"/>
    </xf>
    <xf numFmtId="0" fontId="23" fillId="29" borderId="14" xfId="0" applyFont="1" applyFill="1" applyBorder="1" applyAlignment="1" applyProtection="1">
      <alignment horizontal="center" vertical="center"/>
      <protection locked="0"/>
    </xf>
    <xf numFmtId="0" fontId="115" fillId="5" borderId="13" xfId="0" applyFont="1" applyFill="1" applyBorder="1" applyAlignment="1">
      <alignment horizontal="center" vertical="center" textRotation="90"/>
    </xf>
    <xf numFmtId="0" fontId="115" fillId="0" borderId="0" xfId="0" applyFont="1" applyAlignment="1">
      <alignment horizontal="center" vertical="center" textRotation="90"/>
    </xf>
    <xf numFmtId="0" fontId="115" fillId="27" borderId="0" xfId="0" applyFont="1" applyFill="1" applyAlignment="1">
      <alignment horizontal="center" vertical="center" textRotation="90"/>
    </xf>
    <xf numFmtId="0" fontId="115" fillId="29" borderId="14" xfId="0" applyFont="1" applyFill="1" applyBorder="1" applyAlignment="1">
      <alignment horizontal="center" vertical="center" textRotation="90"/>
    </xf>
    <xf numFmtId="0" fontId="115" fillId="5" borderId="10" xfId="0" applyFont="1" applyFill="1" applyBorder="1" applyAlignment="1">
      <alignment horizontal="center" vertical="center" textRotation="90"/>
    </xf>
    <xf numFmtId="0" fontId="23" fillId="5" borderId="19" xfId="0" applyFont="1" applyFill="1" applyBorder="1" applyAlignment="1" applyProtection="1">
      <alignment horizontal="center" vertical="center"/>
      <protection locked="0"/>
    </xf>
    <xf numFmtId="0" fontId="23" fillId="27" borderId="11" xfId="0" applyFont="1" applyFill="1" applyBorder="1" applyAlignment="1" applyProtection="1">
      <alignment horizontal="center" vertical="center"/>
      <protection locked="0"/>
    </xf>
    <xf numFmtId="0" fontId="23" fillId="5" borderId="18" xfId="0" applyFont="1" applyFill="1" applyBorder="1" applyAlignment="1" applyProtection="1">
      <alignment horizontal="center" vertical="center"/>
      <protection locked="0"/>
    </xf>
    <xf numFmtId="0" fontId="23" fillId="5" borderId="23" xfId="0" applyFont="1" applyFill="1" applyBorder="1" applyAlignment="1" applyProtection="1">
      <alignment horizontal="center" vertical="center"/>
      <protection locked="0"/>
    </xf>
    <xf numFmtId="0" fontId="23" fillId="5" borderId="22" xfId="0" applyFont="1" applyFill="1" applyBorder="1" applyAlignment="1" applyProtection="1">
      <alignment horizontal="center" vertical="center"/>
      <protection locked="0"/>
    </xf>
    <xf numFmtId="0" fontId="23" fillId="29" borderId="17" xfId="0" applyFont="1" applyFill="1" applyBorder="1" applyAlignment="1" applyProtection="1">
      <alignment horizontal="center" vertical="center"/>
      <protection locked="0"/>
    </xf>
    <xf numFmtId="0" fontId="23" fillId="29" borderId="5" xfId="0" applyFont="1" applyFill="1" applyBorder="1" applyAlignment="1" applyProtection="1">
      <alignment horizontal="center" vertical="center"/>
      <protection locked="0"/>
    </xf>
    <xf numFmtId="0" fontId="59" fillId="44" borderId="10" xfId="0" applyFont="1" applyFill="1" applyBorder="1" applyAlignment="1">
      <alignment horizontal="center" vertical="center" wrapText="1"/>
    </xf>
    <xf numFmtId="0" fontId="0" fillId="5" borderId="1" xfId="0" quotePrefix="1" applyFill="1" applyBorder="1" applyAlignment="1">
      <alignment horizontal="center" vertical="center" wrapText="1"/>
    </xf>
    <xf numFmtId="0" fontId="21" fillId="44" borderId="11" xfId="0" applyFont="1" applyFill="1" applyBorder="1" applyAlignment="1">
      <alignment horizontal="center" vertical="center" wrapText="1"/>
    </xf>
    <xf numFmtId="0" fontId="23" fillId="34" borderId="0" xfId="0" applyFont="1" applyFill="1" applyAlignment="1">
      <alignment horizontal="center" vertical="center" wrapText="1"/>
    </xf>
    <xf numFmtId="0" fontId="23" fillId="39" borderId="0" xfId="0" applyFont="1" applyFill="1" applyAlignment="1">
      <alignment horizontal="center" vertical="center" wrapText="1"/>
    </xf>
    <xf numFmtId="0" fontId="23" fillId="35" borderId="0" xfId="0" applyFont="1" applyFill="1" applyAlignment="1">
      <alignment horizontal="center" vertical="center" wrapText="1"/>
    </xf>
    <xf numFmtId="0" fontId="23" fillId="17" borderId="0" xfId="0" applyFont="1" applyFill="1" applyAlignment="1">
      <alignment horizontal="center" vertical="center" wrapText="1"/>
    </xf>
    <xf numFmtId="0" fontId="66" fillId="16" borderId="0" xfId="0" applyFont="1" applyFill="1" applyAlignment="1">
      <alignment horizontal="center" vertical="center" wrapText="1"/>
    </xf>
    <xf numFmtId="0" fontId="23" fillId="40" borderId="0" xfId="0" applyFont="1" applyFill="1" applyAlignment="1">
      <alignment horizontal="center" vertical="center" wrapText="1"/>
    </xf>
    <xf numFmtId="0" fontId="23" fillId="15" borderId="0" xfId="0" applyFont="1" applyFill="1" applyAlignment="1">
      <alignment horizontal="center" vertical="center" wrapText="1"/>
    </xf>
    <xf numFmtId="0" fontId="21" fillId="7" borderId="0" xfId="0" applyFont="1" applyFill="1" applyAlignment="1">
      <alignment horizontal="center" vertical="center" wrapText="1"/>
    </xf>
    <xf numFmtId="0" fontId="23" fillId="11" borderId="0" xfId="0" applyFont="1" applyFill="1" applyAlignment="1">
      <alignment horizontal="center" vertical="center" wrapText="1"/>
    </xf>
    <xf numFmtId="0" fontId="67" fillId="14" borderId="29" xfId="0" applyFont="1" applyFill="1" applyBorder="1" applyAlignment="1">
      <alignment horizontal="center" vertical="center" wrapText="1"/>
    </xf>
    <xf numFmtId="0" fontId="19" fillId="5" borderId="23" xfId="0" applyFont="1" applyFill="1" applyBorder="1" applyAlignment="1">
      <alignment horizontal="center" vertical="center" wrapText="1"/>
    </xf>
    <xf numFmtId="0" fontId="113" fillId="44" borderId="23" xfId="0" applyFont="1" applyFill="1" applyBorder="1" applyAlignment="1">
      <alignment horizontal="center" vertical="center" wrapText="1"/>
    </xf>
    <xf numFmtId="0" fontId="19" fillId="5" borderId="10" xfId="0" applyFont="1" applyFill="1" applyBorder="1" applyAlignment="1">
      <alignment horizontal="center" vertical="center" wrapText="1"/>
    </xf>
    <xf numFmtId="0" fontId="113" fillId="44" borderId="10" xfId="0" applyFont="1" applyFill="1" applyBorder="1" applyAlignment="1">
      <alignment horizontal="center" vertical="center" wrapText="1"/>
    </xf>
    <xf numFmtId="0" fontId="19" fillId="5" borderId="32" xfId="0" applyFont="1" applyFill="1" applyBorder="1" applyAlignment="1">
      <alignment horizontal="center" vertical="center" wrapText="1"/>
    </xf>
    <xf numFmtId="0" fontId="72" fillId="30" borderId="0" xfId="0" applyFont="1" applyFill="1" applyAlignment="1">
      <alignment horizontal="center" vertical="center"/>
    </xf>
    <xf numFmtId="0" fontId="76" fillId="30" borderId="0" xfId="0" applyFont="1" applyFill="1" applyAlignment="1">
      <alignment vertical="center" wrapText="1"/>
    </xf>
    <xf numFmtId="0" fontId="74" fillId="30" borderId="0" xfId="0" applyFont="1" applyFill="1" applyAlignment="1">
      <alignment horizontal="center" vertical="center"/>
    </xf>
    <xf numFmtId="166" fontId="0" fillId="27" borderId="0" xfId="0" applyNumberFormat="1" applyFill="1" applyAlignment="1">
      <alignment horizontal="center" vertical="center"/>
    </xf>
    <xf numFmtId="0" fontId="23" fillId="45" borderId="0" xfId="0" applyFont="1" applyFill="1" applyAlignment="1">
      <alignment horizontal="center" vertical="center"/>
    </xf>
    <xf numFmtId="0" fontId="60" fillId="45" borderId="0" xfId="0" applyFont="1" applyFill="1" applyAlignment="1">
      <alignment vertical="center" wrapText="1"/>
    </xf>
    <xf numFmtId="0" fontId="94" fillId="45" borderId="0" xfId="0" applyFont="1" applyFill="1" applyAlignment="1">
      <alignment horizontal="center" vertical="center"/>
    </xf>
    <xf numFmtId="0" fontId="37" fillId="45" borderId="0" xfId="0" applyFont="1" applyFill="1" applyAlignment="1">
      <alignment horizontal="center" vertical="center"/>
    </xf>
    <xf numFmtId="170" fontId="100" fillId="5" borderId="13" xfId="0" applyNumberFormat="1" applyFont="1" applyFill="1" applyBorder="1" applyAlignment="1">
      <alignment horizontal="center" vertical="center"/>
    </xf>
    <xf numFmtId="170" fontId="100" fillId="2" borderId="0" xfId="0" applyNumberFormat="1" applyFont="1" applyFill="1" applyAlignment="1">
      <alignment horizontal="center" vertical="center"/>
    </xf>
    <xf numFmtId="170" fontId="100" fillId="5" borderId="0" xfId="0" applyNumberFormat="1" applyFont="1" applyFill="1" applyAlignment="1">
      <alignment horizontal="center" vertical="center"/>
    </xf>
    <xf numFmtId="170" fontId="22" fillId="5" borderId="13" xfId="0" applyNumberFormat="1" applyFont="1" applyFill="1" applyBorder="1" applyAlignment="1">
      <alignment horizontal="center" vertical="center"/>
    </xf>
    <xf numFmtId="170" fontId="22" fillId="2" borderId="0" xfId="0" applyNumberFormat="1" applyFont="1" applyFill="1" applyAlignment="1">
      <alignment horizontal="center" vertical="center"/>
    </xf>
    <xf numFmtId="170" fontId="22" fillId="5" borderId="10" xfId="0" applyNumberFormat="1" applyFont="1" applyFill="1" applyBorder="1" applyAlignment="1">
      <alignment horizontal="center" vertical="center"/>
    </xf>
    <xf numFmtId="170" fontId="22" fillId="24" borderId="13" xfId="0" applyNumberFormat="1" applyFont="1" applyFill="1" applyBorder="1" applyAlignment="1">
      <alignment horizontal="center" vertical="center"/>
    </xf>
    <xf numFmtId="170" fontId="22" fillId="24" borderId="0" xfId="0" applyNumberFormat="1" applyFont="1" applyFill="1" applyAlignment="1">
      <alignment horizontal="center" vertical="center"/>
    </xf>
    <xf numFmtId="170" fontId="22" fillId="0" borderId="0" xfId="0" applyNumberFormat="1" applyFont="1" applyAlignment="1">
      <alignment horizontal="center" vertical="center"/>
    </xf>
    <xf numFmtId="170" fontId="22" fillId="24" borderId="10" xfId="0" applyNumberFormat="1" applyFont="1" applyFill="1" applyBorder="1" applyAlignment="1">
      <alignment horizontal="center" vertical="center"/>
    </xf>
    <xf numFmtId="170" fontId="22" fillId="0" borderId="13" xfId="0" applyNumberFormat="1" applyFont="1" applyBorder="1" applyAlignment="1">
      <alignment horizontal="center" vertical="center"/>
    </xf>
    <xf numFmtId="170" fontId="22" fillId="0" borderId="14" xfId="0" applyNumberFormat="1" applyFont="1" applyBorder="1" applyAlignment="1">
      <alignment horizontal="center" vertical="center"/>
    </xf>
    <xf numFmtId="170" fontId="22" fillId="2" borderId="14" xfId="0" applyNumberFormat="1" applyFont="1" applyFill="1" applyBorder="1" applyAlignment="1">
      <alignment horizontal="center" vertical="center"/>
    </xf>
    <xf numFmtId="170" fontId="22" fillId="0" borderId="10" xfId="0" applyNumberFormat="1" applyFont="1" applyBorder="1" applyAlignment="1">
      <alignment horizontal="center" vertical="center"/>
    </xf>
    <xf numFmtId="0" fontId="21" fillId="36" borderId="10" xfId="0" applyFont="1" applyFill="1" applyBorder="1" applyAlignment="1">
      <alignment horizontal="center" vertical="center" wrapText="1"/>
    </xf>
    <xf numFmtId="170" fontId="100" fillId="0" borderId="13" xfId="703" applyNumberFormat="1" applyFont="1" applyFill="1" applyBorder="1" applyAlignment="1" applyProtection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00" fillId="0" borderId="0" xfId="0" applyNumberFormat="1" applyFont="1" applyAlignment="1">
      <alignment horizontal="center" vertical="center"/>
    </xf>
    <xf numFmtId="170" fontId="100" fillId="5" borderId="10" xfId="0" applyNumberFormat="1" applyFont="1" applyFill="1" applyBorder="1" applyAlignment="1">
      <alignment horizontal="center" vertical="center"/>
    </xf>
    <xf numFmtId="170" fontId="100" fillId="0" borderId="31" xfId="0" applyNumberFormat="1" applyFont="1" applyBorder="1" applyAlignment="1">
      <alignment horizontal="center" vertical="center"/>
    </xf>
    <xf numFmtId="170" fontId="100" fillId="0" borderId="13" xfId="0" applyNumberFormat="1" applyFont="1" applyBorder="1" applyAlignment="1">
      <alignment horizontal="center" vertical="center"/>
    </xf>
    <xf numFmtId="170" fontId="100" fillId="5" borderId="32" xfId="0" applyNumberFormat="1" applyFont="1" applyFill="1" applyBorder="1" applyAlignment="1">
      <alignment horizontal="center" vertical="center"/>
    </xf>
    <xf numFmtId="170" fontId="100" fillId="5" borderId="31" xfId="0" applyNumberFormat="1" applyFont="1" applyFill="1" applyBorder="1" applyAlignment="1">
      <alignment horizontal="center" vertical="center"/>
    </xf>
    <xf numFmtId="170" fontId="100" fillId="0" borderId="29" xfId="0" applyNumberFormat="1" applyFont="1" applyBorder="1" applyAlignment="1">
      <alignment horizontal="center" vertical="center"/>
    </xf>
    <xf numFmtId="170" fontId="100" fillId="5" borderId="29" xfId="0" applyNumberFormat="1" applyFont="1" applyFill="1" applyBorder="1" applyAlignment="1">
      <alignment horizontal="center" vertical="center"/>
    </xf>
    <xf numFmtId="170" fontId="100" fillId="5" borderId="29" xfId="703" applyNumberFormat="1" applyFont="1" applyFill="1" applyBorder="1" applyAlignment="1" applyProtection="1">
      <alignment horizontal="center" vertical="center"/>
    </xf>
    <xf numFmtId="170" fontId="100" fillId="5" borderId="32" xfId="703" applyNumberFormat="1" applyFont="1" applyFill="1" applyBorder="1" applyAlignment="1" applyProtection="1">
      <alignment horizontal="center" vertical="center"/>
    </xf>
    <xf numFmtId="170" fontId="100" fillId="0" borderId="0" xfId="0" applyNumberFormat="1" applyFont="1" applyAlignment="1">
      <alignment horizontal="center" vertical="center" wrapText="1"/>
    </xf>
    <xf numFmtId="170" fontId="100" fillId="0" borderId="0" xfId="703" applyNumberFormat="1" applyFont="1" applyFill="1" applyBorder="1" applyAlignment="1" applyProtection="1">
      <alignment horizontal="center" vertical="center"/>
    </xf>
    <xf numFmtId="170" fontId="100" fillId="5" borderId="0" xfId="703" applyNumberFormat="1" applyFont="1" applyFill="1" applyBorder="1" applyAlignment="1" applyProtection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115" fillId="29" borderId="14" xfId="0" applyFont="1" applyFill="1" applyBorder="1" applyAlignment="1">
      <alignment horizontal="center" vertical="center" textRotation="90" wrapText="1"/>
    </xf>
    <xf numFmtId="166" fontId="23" fillId="29" borderId="28" xfId="0" applyNumberFormat="1" applyFont="1" applyFill="1" applyBorder="1" applyAlignment="1">
      <alignment horizontal="center" vertical="center"/>
    </xf>
    <xf numFmtId="0" fontId="23" fillId="27" borderId="19" xfId="0" applyFont="1" applyFill="1" applyBorder="1" applyAlignment="1" applyProtection="1">
      <alignment horizontal="center" vertical="center"/>
      <protection locked="0"/>
    </xf>
    <xf numFmtId="170" fontId="100" fillId="27" borderId="0" xfId="0" applyNumberFormat="1" applyFont="1" applyFill="1" applyAlignment="1">
      <alignment horizontal="center" vertical="center"/>
    </xf>
    <xf numFmtId="170" fontId="100" fillId="27" borderId="29" xfId="0" applyNumberFormat="1" applyFont="1" applyFill="1" applyBorder="1" applyAlignment="1">
      <alignment horizontal="center" vertical="center"/>
    </xf>
    <xf numFmtId="170" fontId="100" fillId="29" borderId="28" xfId="0" applyNumberFormat="1" applyFont="1" applyFill="1" applyBorder="1" applyAlignment="1">
      <alignment horizontal="center" vertical="center"/>
    </xf>
    <xf numFmtId="0" fontId="23" fillId="27" borderId="13" xfId="0" applyFont="1" applyFill="1" applyBorder="1" applyAlignment="1" applyProtection="1">
      <alignment horizontal="center" vertical="center"/>
      <protection locked="0"/>
    </xf>
    <xf numFmtId="0" fontId="23" fillId="27" borderId="18" xfId="0" applyFont="1" applyFill="1" applyBorder="1" applyAlignment="1" applyProtection="1">
      <alignment horizontal="center" vertical="center"/>
      <protection locked="0"/>
    </xf>
    <xf numFmtId="0" fontId="115" fillId="27" borderId="13" xfId="0" applyFont="1" applyFill="1" applyBorder="1" applyAlignment="1">
      <alignment horizontal="center" vertical="center" textRotation="90" wrapText="1"/>
    </xf>
    <xf numFmtId="0" fontId="115" fillId="5" borderId="0" xfId="0" applyFont="1" applyFill="1" applyAlignment="1">
      <alignment horizontal="center" vertical="center" textRotation="90"/>
    </xf>
    <xf numFmtId="0" fontId="115" fillId="0" borderId="0" xfId="0" applyFont="1" applyAlignment="1">
      <alignment horizontal="center" vertical="center" textRotation="90" wrapText="1"/>
    </xf>
    <xf numFmtId="0" fontId="34" fillId="0" borderId="5" xfId="317" applyNumberFormat="1" applyFont="1" applyBorder="1" applyAlignment="1">
      <alignment horizontal="center" vertical="center" wrapText="1"/>
    </xf>
    <xf numFmtId="0" fontId="33" fillId="0" borderId="52" xfId="317" applyNumberFormat="1" applyFont="1" applyBorder="1" applyAlignment="1">
      <alignment horizontal="center" vertical="center"/>
    </xf>
    <xf numFmtId="0" fontId="103" fillId="5" borderId="22" xfId="0" applyFont="1" applyFill="1" applyBorder="1" applyAlignment="1" applyProtection="1">
      <alignment horizontal="center" vertical="center"/>
      <protection locked="0"/>
    </xf>
    <xf numFmtId="0" fontId="103" fillId="5" borderId="32" xfId="0" applyFont="1" applyFill="1" applyBorder="1" applyAlignment="1">
      <alignment horizontal="center" vertical="center" wrapText="1"/>
    </xf>
    <xf numFmtId="1" fontId="32" fillId="0" borderId="5" xfId="317" applyNumberFormat="1" applyFont="1" applyBorder="1" applyAlignment="1">
      <alignment horizontal="center" vertical="center"/>
    </xf>
    <xf numFmtId="0" fontId="23" fillId="5" borderId="0" xfId="0" applyFont="1" applyFill="1" applyAlignment="1">
      <alignment vertical="center"/>
    </xf>
    <xf numFmtId="170" fontId="23" fillId="24" borderId="0" xfId="0" applyNumberFormat="1" applyFont="1" applyFill="1" applyAlignment="1">
      <alignment horizontal="center" vertical="center"/>
    </xf>
    <xf numFmtId="170" fontId="23" fillId="5" borderId="0" xfId="0" applyNumberFormat="1" applyFont="1" applyFill="1" applyAlignment="1">
      <alignment horizontal="center" vertical="center"/>
    </xf>
    <xf numFmtId="170" fontId="23" fillId="24" borderId="29" xfId="0" applyNumberFormat="1" applyFont="1" applyFill="1" applyBorder="1" applyAlignment="1">
      <alignment horizontal="center" vertical="center"/>
    </xf>
    <xf numFmtId="170" fontId="23" fillId="5" borderId="29" xfId="0" applyNumberFormat="1" applyFont="1" applyFill="1" applyBorder="1" applyAlignment="1">
      <alignment horizontal="center" vertical="center"/>
    </xf>
    <xf numFmtId="170" fontId="23" fillId="5" borderId="10" xfId="0" applyNumberFormat="1" applyFont="1" applyFill="1" applyBorder="1" applyAlignment="1">
      <alignment horizontal="center" vertical="center"/>
    </xf>
    <xf numFmtId="0" fontId="112" fillId="0" borderId="0" xfId="0" applyFont="1"/>
    <xf numFmtId="0" fontId="95" fillId="0" borderId="0" xfId="0" applyFont="1" applyAlignment="1">
      <alignment horizontal="left" vertical="center"/>
    </xf>
    <xf numFmtId="170" fontId="27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9" fontId="22" fillId="0" borderId="0" xfId="0" applyNumberFormat="1" applyFont="1" applyAlignment="1">
      <alignment vertical="center"/>
    </xf>
    <xf numFmtId="0" fontId="0" fillId="0" borderId="28" xfId="0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1" fontId="0" fillId="9" borderId="5" xfId="692" applyNumberFormat="1" applyFont="1" applyFill="1" applyBorder="1" applyProtection="1">
      <protection locked="0"/>
    </xf>
    <xf numFmtId="0" fontId="0" fillId="9" borderId="10" xfId="0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9" fontId="22" fillId="0" borderId="0" xfId="0" applyNumberFormat="1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21" fillId="36" borderId="14" xfId="0" applyFont="1" applyFill="1" applyBorder="1" applyAlignment="1">
      <alignment horizontal="center" vertical="center" wrapText="1"/>
    </xf>
    <xf numFmtId="170" fontId="108" fillId="0" borderId="14" xfId="0" applyNumberFormat="1" applyFont="1" applyBorder="1" applyAlignment="1">
      <alignment horizontal="center" vertical="center" wrapText="1"/>
    </xf>
    <xf numFmtId="170" fontId="100" fillId="27" borderId="13" xfId="0" applyNumberFormat="1" applyFont="1" applyFill="1" applyBorder="1" applyAlignment="1">
      <alignment horizontal="center" vertical="center"/>
    </xf>
    <xf numFmtId="170" fontId="100" fillId="29" borderId="14" xfId="0" applyNumberFormat="1" applyFont="1" applyFill="1" applyBorder="1" applyAlignment="1">
      <alignment horizontal="center" vertical="center"/>
    </xf>
    <xf numFmtId="0" fontId="94" fillId="24" borderId="13" xfId="0" applyFont="1" applyFill="1" applyBorder="1" applyAlignment="1">
      <alignment horizontal="center" vertical="center"/>
    </xf>
    <xf numFmtId="170" fontId="23" fillId="24" borderId="13" xfId="0" applyNumberFormat="1" applyFont="1" applyFill="1" applyBorder="1" applyAlignment="1">
      <alignment horizontal="center" vertical="center"/>
    </xf>
    <xf numFmtId="0" fontId="0" fillId="24" borderId="13" xfId="0" applyFill="1" applyBorder="1" applyAlignment="1" applyProtection="1">
      <alignment horizontal="center" vertical="center"/>
      <protection locked="0"/>
    </xf>
    <xf numFmtId="166" fontId="23" fillId="24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vertical="center"/>
    </xf>
    <xf numFmtId="0" fontId="67" fillId="0" borderId="17" xfId="317" applyNumberFormat="1" applyFont="1" applyBorder="1" applyAlignment="1">
      <alignment horizontal="center" vertical="center"/>
    </xf>
    <xf numFmtId="0" fontId="93" fillId="46" borderId="0" xfId="0" applyFont="1" applyFill="1" applyAlignment="1">
      <alignment horizontal="center" vertical="center"/>
    </xf>
    <xf numFmtId="0" fontId="117" fillId="0" borderId="0" xfId="0" applyFont="1" applyAlignment="1">
      <alignment horizontal="center" vertical="center" textRotation="90"/>
    </xf>
    <xf numFmtId="0" fontId="0" fillId="9" borderId="23" xfId="0" applyFill="1" applyBorder="1" applyAlignment="1" applyProtection="1">
      <alignment horizontal="center" vertical="center" wrapText="1"/>
      <protection locked="0"/>
    </xf>
    <xf numFmtId="0" fontId="118" fillId="27" borderId="13" xfId="0" applyFont="1" applyFill="1" applyBorder="1" applyAlignment="1">
      <alignment horizontal="center" vertical="center" textRotation="90" wrapText="1"/>
    </xf>
    <xf numFmtId="0" fontId="118" fillId="29" borderId="14" xfId="0" applyFont="1" applyFill="1" applyBorder="1" applyAlignment="1">
      <alignment horizontal="center" vertical="center" textRotation="90" wrapText="1"/>
    </xf>
    <xf numFmtId="0" fontId="23" fillId="0" borderId="10" xfId="0" applyFont="1" applyBorder="1" applyAlignment="1">
      <alignment horizontal="center"/>
    </xf>
    <xf numFmtId="0" fontId="3" fillId="0" borderId="23" xfId="0" applyFont="1" applyBorder="1" applyAlignment="1">
      <alignment horizontal="center" vertical="center" wrapText="1"/>
    </xf>
    <xf numFmtId="0" fontId="27" fillId="9" borderId="14" xfId="0" applyFont="1" applyFill="1" applyBorder="1" applyAlignment="1">
      <alignment horizontal="center" vertical="center"/>
    </xf>
    <xf numFmtId="0" fontId="109" fillId="9" borderId="14" xfId="0" applyFont="1" applyFill="1" applyBorder="1" applyAlignment="1">
      <alignment horizontal="center" vertical="center" textRotation="90"/>
    </xf>
    <xf numFmtId="0" fontId="0" fillId="9" borderId="14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/>
    </xf>
    <xf numFmtId="170" fontId="100" fillId="9" borderId="14" xfId="0" applyNumberFormat="1" applyFont="1" applyFill="1" applyBorder="1" applyAlignment="1">
      <alignment horizontal="center" vertical="center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17" xfId="0" applyFill="1" applyBorder="1" applyAlignment="1" applyProtection="1">
      <alignment horizontal="center" vertical="center"/>
      <protection locked="0"/>
    </xf>
    <xf numFmtId="0" fontId="103" fillId="9" borderId="23" xfId="0" applyFont="1" applyFill="1" applyBorder="1" applyAlignment="1">
      <alignment horizontal="center" vertical="center" wrapText="1"/>
    </xf>
    <xf numFmtId="166" fontId="0" fillId="9" borderId="23" xfId="0" applyNumberFormat="1" applyFill="1" applyBorder="1" applyAlignment="1">
      <alignment horizontal="center" vertical="center"/>
    </xf>
    <xf numFmtId="166" fontId="0" fillId="9" borderId="10" xfId="0" applyNumberFormat="1" applyFill="1" applyBorder="1" applyAlignment="1">
      <alignment horizontal="center" vertical="center"/>
    </xf>
    <xf numFmtId="166" fontId="23" fillId="9" borderId="29" xfId="0" applyNumberFormat="1" applyFont="1" applyFill="1" applyBorder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0" fontId="109" fillId="9" borderId="0" xfId="0" applyFont="1" applyFill="1" applyAlignment="1">
      <alignment horizontal="center" vertical="center" textRotation="90"/>
    </xf>
    <xf numFmtId="0" fontId="0" fillId="9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170" fontId="100" fillId="9" borderId="0" xfId="703" applyNumberFormat="1" applyFont="1" applyFill="1" applyBorder="1" applyAlignment="1" applyProtection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11" xfId="0" applyFill="1" applyBorder="1" applyAlignment="1" applyProtection="1">
      <alignment horizontal="center" vertical="center"/>
      <protection locked="0"/>
    </xf>
    <xf numFmtId="0" fontId="23" fillId="9" borderId="11" xfId="0" applyFont="1" applyFill="1" applyBorder="1" applyAlignment="1" applyProtection="1">
      <alignment horizontal="center" vertical="center" wrapText="1"/>
      <protection locked="0"/>
    </xf>
    <xf numFmtId="0" fontId="103" fillId="9" borderId="11" xfId="0" applyFont="1" applyFill="1" applyBorder="1" applyAlignment="1">
      <alignment horizontal="center" vertical="center" wrapText="1"/>
    </xf>
    <xf numFmtId="166" fontId="0" fillId="9" borderId="11" xfId="0" applyNumberFormat="1" applyFill="1" applyBorder="1" applyAlignment="1">
      <alignment horizontal="center" vertical="center"/>
    </xf>
    <xf numFmtId="166" fontId="0" fillId="9" borderId="0" xfId="0" applyNumberFormat="1" applyFill="1" applyAlignment="1">
      <alignment horizontal="center" vertical="center"/>
    </xf>
    <xf numFmtId="0" fontId="27" fillId="9" borderId="13" xfId="0" applyFont="1" applyFill="1" applyBorder="1" applyAlignment="1">
      <alignment horizontal="center" vertical="center"/>
    </xf>
    <xf numFmtId="0" fontId="109" fillId="9" borderId="13" xfId="0" applyFont="1" applyFill="1" applyBorder="1" applyAlignment="1">
      <alignment horizontal="center" vertical="center" textRotation="90"/>
    </xf>
    <xf numFmtId="0" fontId="0" fillId="9" borderId="13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/>
    </xf>
    <xf numFmtId="170" fontId="100" fillId="9" borderId="13" xfId="703" applyNumberFormat="1" applyFont="1" applyFill="1" applyBorder="1" applyAlignment="1" applyProtection="1">
      <alignment horizontal="center" vertical="center"/>
    </xf>
    <xf numFmtId="0" fontId="0" fillId="9" borderId="18" xfId="0" applyFill="1" applyBorder="1" applyAlignment="1" applyProtection="1">
      <alignment horizontal="center" vertical="center"/>
      <protection locked="0"/>
    </xf>
    <xf numFmtId="0" fontId="0" fillId="9" borderId="19" xfId="0" applyFill="1" applyBorder="1" applyAlignment="1" applyProtection="1">
      <alignment horizontal="center" vertical="center"/>
      <protection locked="0"/>
    </xf>
    <xf numFmtId="0" fontId="23" fillId="9" borderId="19" xfId="0" applyFont="1" applyFill="1" applyBorder="1" applyAlignment="1" applyProtection="1">
      <alignment horizontal="center" vertical="center" wrapText="1"/>
      <protection locked="0"/>
    </xf>
    <xf numFmtId="0" fontId="103" fillId="9" borderId="19" xfId="0" applyFont="1" applyFill="1" applyBorder="1" applyAlignment="1">
      <alignment horizontal="center" vertical="center" wrapText="1"/>
    </xf>
    <xf numFmtId="166" fontId="0" fillId="9" borderId="13" xfId="0" applyNumberFormat="1" applyFill="1" applyBorder="1" applyAlignment="1">
      <alignment horizontal="center" vertical="center"/>
    </xf>
    <xf numFmtId="166" fontId="23" fillId="9" borderId="31" xfId="0" applyNumberFormat="1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 wrapText="1"/>
    </xf>
    <xf numFmtId="0" fontId="109" fillId="9" borderId="10" xfId="0" applyFont="1" applyFill="1" applyBorder="1" applyAlignment="1">
      <alignment horizontal="center" vertical="center" textRotation="90"/>
    </xf>
    <xf numFmtId="0" fontId="0" fillId="9" borderId="10" xfId="0" applyFill="1" applyBorder="1" applyAlignment="1">
      <alignment horizontal="center" vertical="center" wrapText="1"/>
    </xf>
    <xf numFmtId="170" fontId="100" fillId="9" borderId="10" xfId="703" applyNumberFormat="1" applyFont="1" applyFill="1" applyBorder="1" applyAlignment="1" applyProtection="1">
      <alignment horizontal="center" vertical="center"/>
    </xf>
    <xf numFmtId="0" fontId="0" fillId="9" borderId="22" xfId="0" applyFill="1" applyBorder="1" applyAlignment="1" applyProtection="1">
      <alignment horizontal="center" vertical="center"/>
      <protection locked="0"/>
    </xf>
    <xf numFmtId="0" fontId="0" fillId="9" borderId="23" xfId="0" applyFill="1" applyBorder="1" applyAlignment="1" applyProtection="1">
      <alignment horizontal="center" vertical="center"/>
      <protection locked="0"/>
    </xf>
    <xf numFmtId="0" fontId="8" fillId="9" borderId="0" xfId="0" applyFont="1" applyFill="1" applyAlignment="1">
      <alignment horizontal="center" vertical="center" wrapText="1"/>
    </xf>
    <xf numFmtId="0" fontId="103" fillId="9" borderId="11" xfId="0" applyFont="1" applyFill="1" applyBorder="1" applyAlignment="1" applyProtection="1">
      <alignment horizontal="center" vertical="center" wrapText="1"/>
      <protection locked="0"/>
    </xf>
    <xf numFmtId="170" fontId="100" fillId="9" borderId="13" xfId="0" applyNumberFormat="1" applyFont="1" applyFill="1" applyBorder="1" applyAlignment="1">
      <alignment horizontal="center" vertical="center"/>
    </xf>
    <xf numFmtId="0" fontId="0" fillId="9" borderId="13" xfId="0" applyFill="1" applyBorder="1" applyAlignment="1" applyProtection="1">
      <alignment horizontal="center" vertical="center"/>
      <protection locked="0"/>
    </xf>
    <xf numFmtId="170" fontId="100" fillId="9" borderId="0" xfId="0" applyNumberFormat="1" applyFont="1" applyFill="1" applyAlignment="1">
      <alignment horizontal="center" vertical="center"/>
    </xf>
    <xf numFmtId="0" fontId="0" fillId="9" borderId="0" xfId="0" applyFill="1" applyAlignment="1" applyProtection="1">
      <alignment horizontal="center" vertical="center"/>
      <protection locked="0"/>
    </xf>
    <xf numFmtId="0" fontId="33" fillId="9" borderId="0" xfId="0" applyFont="1" applyFill="1" applyAlignment="1">
      <alignment horizontal="center" vertical="center" wrapText="1"/>
    </xf>
    <xf numFmtId="0" fontId="103" fillId="9" borderId="19" xfId="0" applyFont="1" applyFill="1" applyBorder="1" applyAlignment="1" applyProtection="1">
      <alignment horizontal="center" vertical="center" wrapText="1"/>
      <protection locked="0"/>
    </xf>
    <xf numFmtId="0" fontId="103" fillId="9" borderId="18" xfId="0" applyFont="1" applyFill="1" applyBorder="1" applyAlignment="1">
      <alignment horizontal="center" vertical="center" wrapText="1"/>
    </xf>
    <xf numFmtId="0" fontId="27" fillId="9" borderId="10" xfId="0" applyFont="1" applyFill="1" applyBorder="1" applyAlignment="1">
      <alignment horizontal="center" vertical="center"/>
    </xf>
    <xf numFmtId="170" fontId="100" fillId="9" borderId="10" xfId="0" applyNumberFormat="1" applyFont="1" applyFill="1" applyBorder="1" applyAlignment="1">
      <alignment horizontal="center" vertical="center"/>
    </xf>
    <xf numFmtId="0" fontId="0" fillId="9" borderId="10" xfId="0" applyFill="1" applyBorder="1" applyAlignment="1" applyProtection="1">
      <alignment horizontal="center" vertical="center"/>
      <protection locked="0"/>
    </xf>
    <xf numFmtId="0" fontId="103" fillId="9" borderId="23" xfId="0" applyFont="1" applyFill="1" applyBorder="1" applyAlignment="1" applyProtection="1">
      <alignment horizontal="center" vertical="center" wrapText="1"/>
      <protection locked="0"/>
    </xf>
    <xf numFmtId="0" fontId="103" fillId="9" borderId="22" xfId="0" applyFont="1" applyFill="1" applyBorder="1" applyAlignment="1">
      <alignment horizontal="center" vertical="center" wrapText="1"/>
    </xf>
    <xf numFmtId="0" fontId="117" fillId="9" borderId="0" xfId="0" applyFont="1" applyFill="1" applyAlignment="1">
      <alignment horizontal="center" vertical="center" textRotation="90"/>
    </xf>
    <xf numFmtId="0" fontId="117" fillId="9" borderId="10" xfId="0" applyFont="1" applyFill="1" applyBorder="1" applyAlignment="1">
      <alignment horizontal="center" vertical="center" textRotation="90"/>
    </xf>
    <xf numFmtId="0" fontId="9" fillId="9" borderId="0" xfId="0" applyFont="1" applyFill="1" applyAlignment="1">
      <alignment horizontal="center" vertical="center" wrapText="1"/>
    </xf>
    <xf numFmtId="170" fontId="100" fillId="9" borderId="29" xfId="0" applyNumberFormat="1" applyFont="1" applyFill="1" applyBorder="1" applyAlignment="1">
      <alignment horizontal="center" vertical="center"/>
    </xf>
    <xf numFmtId="0" fontId="0" fillId="9" borderId="29" xfId="0" applyFill="1" applyBorder="1" applyAlignment="1" applyProtection="1">
      <alignment horizontal="center" vertical="center"/>
      <protection locked="0"/>
    </xf>
    <xf numFmtId="0" fontId="103" fillId="9" borderId="29" xfId="0" applyFont="1" applyFill="1" applyBorder="1" applyAlignment="1">
      <alignment horizontal="center" vertical="center" wrapText="1"/>
    </xf>
    <xf numFmtId="0" fontId="93" fillId="9" borderId="0" xfId="0" applyFont="1" applyFill="1" applyAlignment="1">
      <alignment horizontal="center" vertical="center" wrapText="1"/>
    </xf>
    <xf numFmtId="0" fontId="99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23" fillId="9" borderId="11" xfId="0" applyFont="1" applyFill="1" applyBorder="1" applyAlignment="1" applyProtection="1">
      <alignment horizontal="center" vertical="center"/>
      <protection locked="0"/>
    </xf>
    <xf numFmtId="166" fontId="23" fillId="9" borderId="0" xfId="0" applyNumberFormat="1" applyFont="1" applyFill="1" applyAlignment="1">
      <alignment horizontal="center" vertical="center"/>
    </xf>
    <xf numFmtId="170" fontId="100" fillId="9" borderId="32" xfId="0" applyNumberFormat="1" applyFont="1" applyFill="1" applyBorder="1" applyAlignment="1">
      <alignment horizontal="center" vertical="center"/>
    </xf>
    <xf numFmtId="0" fontId="0" fillId="9" borderId="32" xfId="0" applyFill="1" applyBorder="1" applyAlignment="1" applyProtection="1">
      <alignment horizontal="center" vertical="center"/>
      <protection locked="0"/>
    </xf>
    <xf numFmtId="0" fontId="99" fillId="9" borderId="13" xfId="0" applyFont="1" applyFill="1" applyBorder="1" applyAlignment="1">
      <alignment horizontal="center" vertical="center"/>
    </xf>
    <xf numFmtId="0" fontId="115" fillId="9" borderId="13" xfId="0" applyFont="1" applyFill="1" applyBorder="1" applyAlignment="1">
      <alignment horizontal="center" vertical="center" textRotation="90"/>
    </xf>
    <xf numFmtId="0" fontId="23" fillId="9" borderId="13" xfId="0" applyFont="1" applyFill="1" applyBorder="1" applyAlignment="1">
      <alignment horizontal="center" vertical="center" wrapText="1"/>
    </xf>
    <xf numFmtId="0" fontId="23" fillId="9" borderId="13" xfId="0" applyFont="1" applyFill="1" applyBorder="1" applyAlignment="1">
      <alignment horizontal="center" vertical="center"/>
    </xf>
    <xf numFmtId="170" fontId="100" fillId="9" borderId="31" xfId="0" applyNumberFormat="1" applyFont="1" applyFill="1" applyBorder="1" applyAlignment="1">
      <alignment horizontal="center" vertical="center"/>
    </xf>
    <xf numFmtId="0" fontId="103" fillId="9" borderId="18" xfId="0" applyFont="1" applyFill="1" applyBorder="1" applyAlignment="1" applyProtection="1">
      <alignment horizontal="center" vertical="center"/>
      <protection locked="0"/>
    </xf>
    <xf numFmtId="0" fontId="59" fillId="31" borderId="17" xfId="0" applyFont="1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 vertical="center" wrapText="1"/>
    </xf>
    <xf numFmtId="0" fontId="23" fillId="16" borderId="14" xfId="0" applyFont="1" applyFill="1" applyBorder="1" applyAlignment="1">
      <alignment horizontal="center" vertical="center"/>
    </xf>
    <xf numFmtId="0" fontId="116" fillId="31" borderId="14" xfId="0" applyFont="1" applyFill="1" applyBorder="1" applyAlignment="1">
      <alignment horizontal="center" vertical="center" wrapText="1"/>
    </xf>
    <xf numFmtId="166" fontId="23" fillId="9" borderId="13" xfId="0" applyNumberFormat="1" applyFont="1" applyFill="1" applyBorder="1" applyAlignment="1">
      <alignment horizontal="center" vertical="center"/>
    </xf>
    <xf numFmtId="44" fontId="99" fillId="5" borderId="0" xfId="0" applyNumberFormat="1" applyFont="1" applyFill="1" applyAlignment="1">
      <alignment vertical="center"/>
    </xf>
    <xf numFmtId="0" fontId="23" fillId="5" borderId="11" xfId="0" applyFont="1" applyFill="1" applyBorder="1" applyAlignment="1">
      <alignment horizontal="center" vertical="center" wrapText="1"/>
    </xf>
    <xf numFmtId="0" fontId="21" fillId="36" borderId="0" xfId="0" applyFont="1" applyFill="1" applyAlignment="1">
      <alignment horizontal="center" vertical="center" wrapText="1"/>
    </xf>
    <xf numFmtId="0" fontId="120" fillId="0" borderId="0" xfId="0" applyFont="1" applyAlignment="1">
      <alignment horizontal="center" vertical="center" textRotation="90" wrapText="1"/>
    </xf>
    <xf numFmtId="0" fontId="19" fillId="5" borderId="5" xfId="0" applyFont="1" applyFill="1" applyBorder="1" applyAlignment="1">
      <alignment horizontal="center" vertical="center"/>
    </xf>
    <xf numFmtId="0" fontId="29" fillId="0" borderId="0" xfId="705" applyNumberFormat="1" applyFont="1" applyAlignment="1">
      <alignment vertical="center"/>
    </xf>
    <xf numFmtId="0" fontId="34" fillId="0" borderId="19" xfId="705" applyNumberFormat="1" applyFont="1" applyBorder="1" applyAlignment="1">
      <alignment horizontal="center" vertical="center" wrapText="1"/>
    </xf>
    <xf numFmtId="0" fontId="33" fillId="0" borderId="23" xfId="705" applyNumberFormat="1" applyFont="1" applyBorder="1" applyAlignment="1">
      <alignment horizontal="center" vertical="center"/>
    </xf>
    <xf numFmtId="0" fontId="91" fillId="0" borderId="11" xfId="705" applyNumberFormat="1" applyFont="1" applyBorder="1" applyAlignment="1">
      <alignment horizontal="center" vertical="center"/>
    </xf>
    <xf numFmtId="169" fontId="33" fillId="0" borderId="11" xfId="705" applyNumberFormat="1" applyFont="1" applyBorder="1" applyAlignment="1">
      <alignment horizontal="center" vertical="center"/>
    </xf>
    <xf numFmtId="0" fontId="0" fillId="0" borderId="22" xfId="705" applyNumberFormat="1" applyFont="1" applyBorder="1" applyAlignment="1">
      <alignment horizontal="right" vertical="center"/>
    </xf>
    <xf numFmtId="0" fontId="86" fillId="5" borderId="5" xfId="0" applyFont="1" applyFill="1" applyBorder="1" applyAlignment="1">
      <alignment horizontal="center" vertical="center" wrapText="1"/>
    </xf>
    <xf numFmtId="0" fontId="86" fillId="5" borderId="5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left"/>
    </xf>
    <xf numFmtId="0" fontId="108" fillId="45" borderId="0" xfId="0" applyFont="1" applyFill="1" applyAlignment="1">
      <alignment horizontal="center" vertical="center" wrapText="1"/>
    </xf>
    <xf numFmtId="0" fontId="108" fillId="25" borderId="0" xfId="0" applyFont="1" applyFill="1" applyAlignment="1">
      <alignment horizontal="center" vertical="center" wrapText="1"/>
    </xf>
    <xf numFmtId="0" fontId="0" fillId="21" borderId="0" xfId="0" applyFill="1" applyAlignment="1">
      <alignment horizontal="center" vertical="center" wrapText="1"/>
    </xf>
    <xf numFmtId="0" fontId="0" fillId="47" borderId="0" xfId="0" applyFill="1"/>
    <xf numFmtId="0" fontId="22" fillId="47" borderId="0" xfId="0" applyFont="1" applyFill="1"/>
    <xf numFmtId="0" fontId="0" fillId="47" borderId="0" xfId="0" applyFill="1" applyAlignment="1">
      <alignment horizontal="center" vertical="center"/>
    </xf>
    <xf numFmtId="0" fontId="0" fillId="47" borderId="14" xfId="0" applyFill="1" applyBorder="1" applyAlignment="1">
      <alignment horizontal="center" vertical="center" wrapText="1"/>
    </xf>
    <xf numFmtId="0" fontId="0" fillId="47" borderId="0" xfId="0" applyFill="1" applyAlignment="1">
      <alignment horizontal="center" vertical="center" wrapText="1"/>
    </xf>
    <xf numFmtId="0" fontId="20" fillId="47" borderId="0" xfId="0" applyFont="1" applyFill="1" applyAlignment="1">
      <alignment horizontal="center" vertical="center"/>
    </xf>
    <xf numFmtId="0" fontId="0" fillId="47" borderId="13" xfId="0" applyFill="1" applyBorder="1" applyAlignment="1">
      <alignment horizontal="center" vertical="center"/>
    </xf>
    <xf numFmtId="0" fontId="20" fillId="30" borderId="0" xfId="0" applyFont="1" applyFill="1" applyAlignment="1">
      <alignment horizontal="center" vertical="center"/>
    </xf>
    <xf numFmtId="0" fontId="37" fillId="30" borderId="0" xfId="0" applyFont="1" applyFill="1" applyAlignment="1">
      <alignment horizontal="center" vertical="center"/>
    </xf>
    <xf numFmtId="0" fontId="66" fillId="5" borderId="5" xfId="0" applyFont="1" applyFill="1" applyBorder="1" applyAlignment="1">
      <alignment horizontal="center" vertical="center" wrapText="1"/>
    </xf>
    <xf numFmtId="0" fontId="21" fillId="0" borderId="5" xfId="705" applyNumberFormat="1" applyFont="1" applyBorder="1" applyAlignment="1">
      <alignment horizontal="center" vertical="center"/>
    </xf>
    <xf numFmtId="1" fontId="32" fillId="0" borderId="5" xfId="705" applyNumberFormat="1" applyFont="1" applyBorder="1" applyAlignment="1">
      <alignment horizontal="center" vertical="center"/>
    </xf>
    <xf numFmtId="0" fontId="23" fillId="2" borderId="17" xfId="0" applyFont="1" applyFill="1" applyBorder="1" applyAlignment="1">
      <alignment vertical="center"/>
    </xf>
    <xf numFmtId="0" fontId="23" fillId="5" borderId="11" xfId="0" applyFont="1" applyFill="1" applyBorder="1" applyAlignment="1">
      <alignment vertical="center"/>
    </xf>
    <xf numFmtId="0" fontId="33" fillId="5" borderId="23" xfId="0" applyFont="1" applyFill="1" applyBorder="1" applyAlignment="1">
      <alignment vertical="center" wrapText="1"/>
    </xf>
    <xf numFmtId="0" fontId="33" fillId="5" borderId="0" xfId="0" applyFont="1" applyFill="1" applyAlignment="1">
      <alignment vertical="center" wrapText="1"/>
    </xf>
    <xf numFmtId="0" fontId="0" fillId="5" borderId="0" xfId="0" applyFill="1" applyAlignment="1">
      <alignment vertical="center"/>
    </xf>
    <xf numFmtId="0" fontId="0" fillId="2" borderId="5" xfId="0" applyFill="1" applyBorder="1" applyAlignment="1">
      <alignment vertical="center"/>
    </xf>
    <xf numFmtId="0" fontId="100" fillId="5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111" fillId="9" borderId="0" xfId="0" applyFont="1" applyFill="1" applyAlignment="1">
      <alignment horizontal="center" vertical="center" textRotation="90"/>
    </xf>
    <xf numFmtId="0" fontId="121" fillId="9" borderId="13" xfId="0" applyFont="1" applyFill="1" applyBorder="1" applyAlignment="1">
      <alignment horizontal="center" vertical="center" textRotation="90"/>
    </xf>
    <xf numFmtId="0" fontId="121" fillId="0" borderId="0" xfId="0" applyFont="1" applyAlignment="1">
      <alignment horizontal="center" vertical="center" textRotation="90"/>
    </xf>
    <xf numFmtId="0" fontId="121" fillId="9" borderId="0" xfId="0" applyFont="1" applyFill="1" applyAlignment="1">
      <alignment horizontal="center" vertical="center" textRotation="90"/>
    </xf>
    <xf numFmtId="0" fontId="121" fillId="0" borderId="10" xfId="0" applyFont="1" applyBorder="1" applyAlignment="1">
      <alignment horizontal="center" vertical="center" textRotation="90"/>
    </xf>
    <xf numFmtId="0" fontId="121" fillId="5" borderId="0" xfId="0" applyFont="1" applyFill="1" applyAlignment="1">
      <alignment horizontal="center" vertical="center" textRotation="90"/>
    </xf>
    <xf numFmtId="0" fontId="122" fillId="0" borderId="13" xfId="0" applyFont="1" applyBorder="1" applyAlignment="1">
      <alignment horizontal="center" vertical="center" textRotation="90"/>
    </xf>
    <xf numFmtId="0" fontId="122" fillId="9" borderId="0" xfId="0" applyFont="1" applyFill="1" applyAlignment="1">
      <alignment horizontal="center" vertical="center" textRotation="90"/>
    </xf>
    <xf numFmtId="0" fontId="122" fillId="0" borderId="0" xfId="0" applyFont="1" applyAlignment="1">
      <alignment horizontal="center" vertical="center" textRotation="90"/>
    </xf>
    <xf numFmtId="0" fontId="122" fillId="9" borderId="13" xfId="0" applyFont="1" applyFill="1" applyBorder="1" applyAlignment="1">
      <alignment horizontal="center" vertical="center" textRotation="90"/>
    </xf>
    <xf numFmtId="0" fontId="122" fillId="5" borderId="0" xfId="0" applyFont="1" applyFill="1" applyAlignment="1">
      <alignment horizontal="center" vertical="center" textRotation="90"/>
    </xf>
    <xf numFmtId="0" fontId="122" fillId="5" borderId="10" xfId="0" applyFont="1" applyFill="1" applyBorder="1" applyAlignment="1">
      <alignment horizontal="center" vertical="center" textRotation="90"/>
    </xf>
    <xf numFmtId="0" fontId="0" fillId="5" borderId="0" xfId="0" applyFill="1" applyAlignment="1">
      <alignment vertical="center" wrapText="1"/>
    </xf>
    <xf numFmtId="0" fontId="22" fillId="2" borderId="28" xfId="0" applyFont="1" applyFill="1" applyBorder="1" applyAlignment="1">
      <alignment horizontal="center" vertical="center" wrapText="1"/>
    </xf>
    <xf numFmtId="166" fontId="23" fillId="9" borderId="10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23" fillId="0" borderId="28" xfId="0" applyFont="1" applyBorder="1" applyAlignment="1">
      <alignment horizontal="center" vertical="top" wrapText="1"/>
    </xf>
    <xf numFmtId="0" fontId="56" fillId="0" borderId="0" xfId="0" applyFont="1" applyAlignment="1">
      <alignment horizontal="center" vertical="center"/>
    </xf>
    <xf numFmtId="0" fontId="22" fillId="5" borderId="0" xfId="0" applyFont="1" applyFill="1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center" vertical="center" wrapText="1"/>
      <protection locked="0"/>
    </xf>
    <xf numFmtId="164" fontId="22" fillId="5" borderId="0" xfId="69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right"/>
    </xf>
    <xf numFmtId="0" fontId="34" fillId="5" borderId="0" xfId="0" applyFont="1" applyFill="1" applyAlignment="1">
      <alignment horizontal="left" vertical="center"/>
    </xf>
    <xf numFmtId="0" fontId="20" fillId="5" borderId="0" xfId="0" applyFont="1" applyFill="1" applyAlignment="1">
      <alignment vertical="center"/>
    </xf>
    <xf numFmtId="166" fontId="23" fillId="29" borderId="19" xfId="0" applyNumberFormat="1" applyFont="1" applyFill="1" applyBorder="1" applyAlignment="1">
      <alignment horizontal="center" vertical="center"/>
    </xf>
    <xf numFmtId="0" fontId="21" fillId="49" borderId="0" xfId="0" applyFont="1" applyFill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textRotation="90" wrapText="1"/>
    </xf>
    <xf numFmtId="0" fontId="123" fillId="0" borderId="0" xfId="0" applyFont="1" applyAlignment="1">
      <alignment horizontal="center" vertical="top" wrapText="1"/>
    </xf>
    <xf numFmtId="0" fontId="13" fillId="2" borderId="0" xfId="0" applyFont="1" applyFill="1" applyAlignment="1">
      <alignment horizontal="center" vertical="center" wrapText="1"/>
    </xf>
    <xf numFmtId="0" fontId="0" fillId="5" borderId="0" xfId="0" quotePrefix="1" applyFill="1" applyAlignment="1">
      <alignment horizontal="center" vertical="center"/>
    </xf>
    <xf numFmtId="0" fontId="59" fillId="44" borderId="13" xfId="0" applyFont="1" applyFill="1" applyBorder="1" applyAlignment="1">
      <alignment horizontal="center" vertical="center" wrapText="1"/>
    </xf>
    <xf numFmtId="0" fontId="23" fillId="34" borderId="13" xfId="0" applyFont="1" applyFill="1" applyBorder="1" applyAlignment="1">
      <alignment horizontal="center" vertical="center" wrapText="1"/>
    </xf>
    <xf numFmtId="0" fontId="0" fillId="39" borderId="13" xfId="0" applyFill="1" applyBorder="1" applyAlignment="1">
      <alignment horizontal="center" vertical="center" wrapText="1"/>
    </xf>
    <xf numFmtId="0" fontId="21" fillId="36" borderId="13" xfId="0" applyFont="1" applyFill="1" applyBorder="1" applyAlignment="1">
      <alignment horizontal="center" vertical="center" wrapText="1"/>
    </xf>
    <xf numFmtId="0" fontId="0" fillId="35" borderId="13" xfId="0" applyFill="1" applyBorder="1" applyAlignment="1">
      <alignment horizontal="center" vertical="center" wrapText="1"/>
    </xf>
    <xf numFmtId="0" fontId="21" fillId="49" borderId="13" xfId="0" applyFont="1" applyFill="1" applyBorder="1" applyAlignment="1">
      <alignment horizontal="center" vertical="center" wrapText="1"/>
    </xf>
    <xf numFmtId="0" fontId="23" fillId="17" borderId="13" xfId="0" applyFont="1" applyFill="1" applyBorder="1" applyAlignment="1">
      <alignment horizontal="center" vertical="center" wrapText="1"/>
    </xf>
    <xf numFmtId="0" fontId="23" fillId="16" borderId="13" xfId="0" applyFont="1" applyFill="1" applyBorder="1" applyAlignment="1">
      <alignment horizontal="center" vertical="center" wrapText="1"/>
    </xf>
    <xf numFmtId="0" fontId="23" fillId="40" borderId="13" xfId="0" applyFont="1" applyFill="1" applyBorder="1" applyAlignment="1">
      <alignment horizontal="center" vertical="center" wrapText="1"/>
    </xf>
    <xf numFmtId="0" fontId="23" fillId="15" borderId="13" xfId="0" applyFont="1" applyFill="1" applyBorder="1" applyAlignment="1">
      <alignment horizontal="center"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0" fillId="11" borderId="13" xfId="0" applyFill="1" applyBorder="1" applyAlignment="1">
      <alignment horizontal="center" vertical="center" wrapText="1"/>
    </xf>
    <xf numFmtId="0" fontId="21" fillId="14" borderId="13" xfId="0" applyFont="1" applyFill="1" applyBorder="1" applyAlignment="1">
      <alignment horizontal="center" vertical="center" wrapText="1"/>
    </xf>
    <xf numFmtId="0" fontId="0" fillId="41" borderId="13" xfId="0" applyFill="1" applyBorder="1" applyAlignment="1">
      <alignment horizontal="center" vertical="center" wrapText="1"/>
    </xf>
    <xf numFmtId="0" fontId="0" fillId="42" borderId="13" xfId="0" applyFill="1" applyBorder="1" applyAlignment="1">
      <alignment horizontal="center" vertical="center" wrapText="1"/>
    </xf>
    <xf numFmtId="0" fontId="21" fillId="48" borderId="31" xfId="0" applyFont="1" applyFill="1" applyBorder="1" applyAlignment="1">
      <alignment horizontal="center" vertical="center" wrapText="1"/>
    </xf>
    <xf numFmtId="0" fontId="66" fillId="0" borderId="13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3" fillId="5" borderId="0" xfId="0" quotePrefix="1" applyFont="1" applyFill="1" applyAlignment="1">
      <alignment horizontal="center" vertical="center" wrapText="1"/>
    </xf>
    <xf numFmtId="0" fontId="23" fillId="5" borderId="0" xfId="0" quotePrefix="1" applyFont="1" applyFill="1" applyAlignment="1">
      <alignment horizontal="center" vertical="center"/>
    </xf>
    <xf numFmtId="0" fontId="108" fillId="5" borderId="0" xfId="691" applyNumberFormat="1" applyFont="1" applyFill="1" applyAlignment="1" applyProtection="1">
      <alignment horizontal="center" vertical="center"/>
    </xf>
    <xf numFmtId="0" fontId="90" fillId="5" borderId="5" xfId="0" applyFont="1" applyFill="1" applyBorder="1" applyAlignment="1">
      <alignment horizontal="center" vertical="center" wrapText="1"/>
    </xf>
    <xf numFmtId="0" fontId="21" fillId="37" borderId="14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122" fillId="9" borderId="10" xfId="0" applyFont="1" applyFill="1" applyBorder="1" applyAlignment="1">
      <alignment horizontal="center" vertical="center" textRotation="90"/>
    </xf>
    <xf numFmtId="0" fontId="123" fillId="5" borderId="0" xfId="0" applyFont="1" applyFill="1" applyAlignment="1">
      <alignment horizontal="center" vertical="center" textRotation="90"/>
    </xf>
    <xf numFmtId="0" fontId="122" fillId="0" borderId="10" xfId="0" applyFont="1" applyBorder="1" applyAlignment="1">
      <alignment horizontal="center" vertical="center" textRotation="90"/>
    </xf>
    <xf numFmtId="0" fontId="122" fillId="5" borderId="13" xfId="0" applyFont="1" applyFill="1" applyBorder="1" applyAlignment="1">
      <alignment horizontal="center" vertical="center" textRotation="90"/>
    </xf>
    <xf numFmtId="164" fontId="27" fillId="9" borderId="14" xfId="0" applyNumberFormat="1" applyFont="1" applyFill="1" applyBorder="1" applyAlignment="1">
      <alignment horizontal="center" vertical="center"/>
    </xf>
    <xf numFmtId="0" fontId="22" fillId="5" borderId="0" xfId="691" applyNumberFormat="1" applyFont="1" applyFill="1" applyBorder="1" applyAlignment="1" applyProtection="1">
      <alignment horizontal="center" vertical="center"/>
    </xf>
    <xf numFmtId="164" fontId="27" fillId="5" borderId="11" xfId="0" applyNumberFormat="1" applyFont="1" applyFill="1" applyBorder="1" applyAlignment="1">
      <alignment horizontal="center" vertical="center"/>
    </xf>
    <xf numFmtId="0" fontId="22" fillId="5" borderId="0" xfId="691" applyNumberFormat="1" applyFont="1" applyFill="1" applyAlignment="1" applyProtection="1">
      <alignment horizontal="center" vertical="center"/>
    </xf>
    <xf numFmtId="0" fontId="22" fillId="5" borderId="10" xfId="691" applyNumberFormat="1" applyFont="1" applyFill="1" applyBorder="1" applyAlignment="1" applyProtection="1">
      <alignment horizontal="center" vertical="center"/>
    </xf>
    <xf numFmtId="0" fontId="107" fillId="5" borderId="0" xfId="691" applyNumberFormat="1" applyFont="1" applyFill="1" applyBorder="1" applyAlignment="1" applyProtection="1">
      <alignment horizontal="center" vertical="center"/>
    </xf>
    <xf numFmtId="164" fontId="107" fillId="5" borderId="0" xfId="691" applyFont="1" applyFill="1" applyBorder="1" applyAlignment="1" applyProtection="1">
      <alignment horizontal="center" vertical="center"/>
    </xf>
    <xf numFmtId="0" fontId="23" fillId="49" borderId="13" xfId="0" applyFont="1" applyFill="1" applyBorder="1" applyAlignment="1">
      <alignment horizontal="center" vertical="center" wrapText="1"/>
    </xf>
    <xf numFmtId="0" fontId="23" fillId="5" borderId="29" xfId="0" applyFont="1" applyFill="1" applyBorder="1" applyAlignment="1" applyProtection="1">
      <alignment horizontal="center" vertical="center" wrapText="1"/>
      <protection locked="0"/>
    </xf>
    <xf numFmtId="0" fontId="33" fillId="5" borderId="10" xfId="0" applyFont="1" applyFill="1" applyBorder="1" applyAlignment="1">
      <alignment horizontal="center" vertical="center" wrapText="1"/>
    </xf>
    <xf numFmtId="0" fontId="39" fillId="0" borderId="5" xfId="317" applyNumberFormat="1" applyFont="1" applyBorder="1" applyAlignment="1">
      <alignment horizontal="center" vertical="center" wrapText="1"/>
    </xf>
    <xf numFmtId="0" fontId="33" fillId="0" borderId="17" xfId="317" applyNumberFormat="1" applyFont="1" applyBorder="1" applyAlignment="1">
      <alignment vertical="center"/>
    </xf>
    <xf numFmtId="0" fontId="33" fillId="0" borderId="14" xfId="317" applyNumberFormat="1" applyFont="1" applyBorder="1" applyAlignment="1">
      <alignment vertical="center"/>
    </xf>
    <xf numFmtId="0" fontId="33" fillId="0" borderId="28" xfId="317" applyNumberFormat="1" applyFont="1" applyBorder="1" applyAlignment="1">
      <alignment vertical="center"/>
    </xf>
    <xf numFmtId="0" fontId="20" fillId="0" borderId="5" xfId="317" applyNumberFormat="1" applyFont="1" applyBorder="1" applyAlignment="1">
      <alignment vertical="center"/>
    </xf>
    <xf numFmtId="166" fontId="23" fillId="29" borderId="17" xfId="0" applyNumberFormat="1" applyFont="1" applyFill="1" applyBorder="1" applyAlignment="1">
      <alignment horizontal="center" vertical="center"/>
    </xf>
    <xf numFmtId="164" fontId="22" fillId="9" borderId="0" xfId="691" applyFont="1" applyFill="1" applyAlignment="1" applyProtection="1">
      <alignment horizontal="center" vertical="center"/>
    </xf>
    <xf numFmtId="0" fontId="22" fillId="9" borderId="5" xfId="0" applyFont="1" applyFill="1" applyBorder="1" applyAlignment="1" applyProtection="1">
      <alignment horizontal="center" vertical="center" wrapText="1"/>
      <protection locked="0"/>
    </xf>
    <xf numFmtId="0" fontId="0" fillId="9" borderId="5" xfId="0" applyFill="1" applyBorder="1" applyAlignment="1" applyProtection="1">
      <alignment horizontal="center" vertical="center" wrapText="1"/>
      <protection locked="0"/>
    </xf>
    <xf numFmtId="0" fontId="0" fillId="9" borderId="10" xfId="0" applyFill="1" applyBorder="1" applyAlignment="1">
      <alignment horizontal="right" vertical="center"/>
    </xf>
    <xf numFmtId="0" fontId="34" fillId="0" borderId="0" xfId="0" applyFont="1" applyAlignment="1">
      <alignment horizontal="left" wrapText="1"/>
    </xf>
    <xf numFmtId="0" fontId="27" fillId="0" borderId="13" xfId="0" applyFont="1" applyBorder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0" borderId="5" xfId="0" applyBorder="1" applyAlignment="1">
      <alignment horizontal="center" vertical="center" wrapText="1"/>
    </xf>
    <xf numFmtId="0" fontId="119" fillId="9" borderId="17" xfId="0" applyFont="1" applyFill="1" applyBorder="1" applyAlignment="1">
      <alignment horizontal="center" vertical="center"/>
    </xf>
    <xf numFmtId="0" fontId="119" fillId="9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164" fontId="27" fillId="9" borderId="14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horizontal="right" vertical="center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2" fillId="9" borderId="10" xfId="691" applyFont="1" applyFill="1" applyBorder="1" applyAlignment="1" applyProtection="1">
      <alignment horizontal="center" vertical="center"/>
    </xf>
    <xf numFmtId="164" fontId="22" fillId="9" borderId="13" xfId="691" applyFont="1" applyFill="1" applyBorder="1" applyAlignment="1" applyProtection="1">
      <alignment horizontal="center" vertical="center"/>
    </xf>
    <xf numFmtId="0" fontId="33" fillId="5" borderId="13" xfId="0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/>
    </xf>
    <xf numFmtId="0" fontId="33" fillId="2" borderId="18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9" fillId="17" borderId="0" xfId="0" applyFont="1" applyFill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40" borderId="0" xfId="0" applyFont="1" applyFill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3" fillId="14" borderId="0" xfId="0" applyFont="1" applyFill="1" applyAlignment="1">
      <alignment horizontal="center" vertical="center" wrapText="1"/>
    </xf>
    <xf numFmtId="0" fontId="19" fillId="15" borderId="0" xfId="0" applyFont="1" applyFill="1" applyAlignment="1">
      <alignment horizontal="center" vertical="center" wrapText="1"/>
    </xf>
    <xf numFmtId="0" fontId="113" fillId="7" borderId="0" xfId="0" applyFont="1" applyFill="1" applyAlignment="1">
      <alignment horizontal="center" vertical="center" wrapText="1"/>
    </xf>
    <xf numFmtId="0" fontId="19" fillId="35" borderId="0" xfId="0" applyFont="1" applyFill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0" fontId="19" fillId="39" borderId="0" xfId="0" applyFont="1" applyFill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 textRotation="90"/>
    </xf>
    <xf numFmtId="0" fontId="20" fillId="5" borderId="23" xfId="0" applyFont="1" applyFill="1" applyBorder="1" applyAlignment="1">
      <alignment horizontal="center" vertical="center" textRotation="90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27" fillId="0" borderId="13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textRotation="90" wrapText="1"/>
    </xf>
    <xf numFmtId="0" fontId="37" fillId="0" borderId="10" xfId="0" applyFont="1" applyBorder="1" applyAlignment="1">
      <alignment horizontal="center" vertical="center" textRotation="90" wrapText="1"/>
    </xf>
    <xf numFmtId="0" fontId="20" fillId="0" borderId="13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44" fontId="99" fillId="5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4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56" fillId="0" borderId="13" xfId="0" applyFont="1" applyBorder="1" applyAlignment="1">
      <alignment horizontal="left" vertical="center" textRotation="90"/>
    </xf>
    <xf numFmtId="0" fontId="56" fillId="0" borderId="10" xfId="0" applyFont="1" applyBorder="1" applyAlignment="1">
      <alignment horizontal="left" vertical="center" textRotation="90"/>
    </xf>
    <xf numFmtId="0" fontId="113" fillId="44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66" fillId="0" borderId="31" xfId="0" applyFont="1" applyBorder="1" applyAlignment="1">
      <alignment horizontal="left" vertical="center" textRotation="90"/>
    </xf>
    <xf numFmtId="0" fontId="66" fillId="0" borderId="32" xfId="0" applyFont="1" applyBorder="1" applyAlignment="1">
      <alignment horizontal="left" vertical="center" textRotation="90"/>
    </xf>
    <xf numFmtId="0" fontId="3" fillId="2" borderId="1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2" fillId="43" borderId="0" xfId="0" applyFont="1" applyFill="1" applyAlignment="1">
      <alignment horizontal="center" vertical="center" wrapText="1"/>
    </xf>
    <xf numFmtId="0" fontId="52" fillId="0" borderId="19" xfId="0" applyFont="1" applyBorder="1" applyAlignment="1">
      <alignment horizontal="center" vertical="center" textRotation="90"/>
    </xf>
    <xf numFmtId="0" fontId="52" fillId="0" borderId="11" xfId="0" applyFont="1" applyBorder="1" applyAlignment="1">
      <alignment horizontal="center" vertical="center" textRotation="90"/>
    </xf>
    <xf numFmtId="0" fontId="52" fillId="0" borderId="23" xfId="0" applyFont="1" applyBorder="1" applyAlignment="1">
      <alignment horizontal="center" vertical="center" textRotation="90"/>
    </xf>
    <xf numFmtId="0" fontId="0" fillId="5" borderId="31" xfId="0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52" fillId="0" borderId="31" xfId="0" applyFont="1" applyBorder="1" applyAlignment="1">
      <alignment horizontal="center" vertical="center" textRotation="90"/>
    </xf>
    <xf numFmtId="0" fontId="52" fillId="0" borderId="29" xfId="0" applyFont="1" applyBorder="1" applyAlignment="1">
      <alignment horizontal="center" vertical="center" textRotation="90"/>
    </xf>
    <xf numFmtId="0" fontId="52" fillId="0" borderId="32" xfId="0" applyFont="1" applyBorder="1" applyAlignment="1">
      <alignment horizontal="center" vertical="center" textRotation="90"/>
    </xf>
    <xf numFmtId="0" fontId="52" fillId="0" borderId="31" xfId="0" applyFont="1" applyBorder="1" applyAlignment="1">
      <alignment horizontal="center" vertical="center" textRotation="90" wrapText="1"/>
    </xf>
    <xf numFmtId="0" fontId="52" fillId="0" borderId="29" xfId="0" applyFont="1" applyBorder="1" applyAlignment="1">
      <alignment horizontal="center" vertical="center" textRotation="90" wrapText="1"/>
    </xf>
    <xf numFmtId="0" fontId="52" fillId="0" borderId="32" xfId="0" applyFont="1" applyBorder="1" applyAlignment="1">
      <alignment horizontal="center" vertical="center" textRotation="90" wrapText="1"/>
    </xf>
    <xf numFmtId="0" fontId="52" fillId="0" borderId="18" xfId="0" applyFont="1" applyBorder="1" applyAlignment="1">
      <alignment horizontal="center" vertical="center" textRotation="90"/>
    </xf>
    <xf numFmtId="0" fontId="52" fillId="0" borderId="1" xfId="0" applyFont="1" applyBorder="1" applyAlignment="1">
      <alignment horizontal="center" vertical="center" textRotation="90"/>
    </xf>
    <xf numFmtId="0" fontId="52" fillId="0" borderId="22" xfId="0" applyFont="1" applyBorder="1" applyAlignment="1">
      <alignment horizontal="center" vertical="center" textRotation="90"/>
    </xf>
    <xf numFmtId="0" fontId="0" fillId="9" borderId="0" xfId="0" applyFill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4" fontId="27" fillId="0" borderId="0" xfId="0" applyNumberFormat="1" applyFont="1" applyAlignment="1">
      <alignment horizontal="center" vertical="center"/>
    </xf>
    <xf numFmtId="0" fontId="52" fillId="0" borderId="5" xfId="0" applyFont="1" applyBorder="1" applyAlignment="1">
      <alignment horizontal="center" vertical="center" textRotation="90"/>
    </xf>
    <xf numFmtId="0" fontId="22" fillId="0" borderId="29" xfId="0" applyFont="1" applyBorder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03" fillId="9" borderId="19" xfId="0" applyFont="1" applyFill="1" applyBorder="1" applyAlignment="1">
      <alignment horizontal="center" vertical="center" wrapText="1"/>
    </xf>
    <xf numFmtId="0" fontId="103" fillId="9" borderId="13" xfId="0" applyFont="1" applyFill="1" applyBorder="1" applyAlignment="1">
      <alignment horizontal="center" vertical="center" wrapText="1"/>
    </xf>
    <xf numFmtId="0" fontId="103" fillId="9" borderId="31" xfId="0" applyFont="1" applyFill="1" applyBorder="1" applyAlignment="1">
      <alignment horizontal="center" vertical="center" wrapText="1"/>
    </xf>
    <xf numFmtId="167" fontId="22" fillId="0" borderId="0" xfId="0" applyNumberFormat="1" applyFont="1" applyAlignment="1">
      <alignment horizontal="center" vertical="center"/>
    </xf>
    <xf numFmtId="169" fontId="22" fillId="0" borderId="0" xfId="0" applyNumberFormat="1" applyFont="1" applyAlignment="1">
      <alignment horizontal="center" vertical="center"/>
    </xf>
    <xf numFmtId="0" fontId="103" fillId="5" borderId="23" xfId="0" applyFont="1" applyFill="1" applyBorder="1" applyAlignment="1">
      <alignment horizontal="center" vertical="center" wrapText="1"/>
    </xf>
    <xf numFmtId="0" fontId="103" fillId="5" borderId="10" xfId="0" applyFont="1" applyFill="1" applyBorder="1" applyAlignment="1">
      <alignment horizontal="center" vertical="center" wrapText="1"/>
    </xf>
    <xf numFmtId="0" fontId="103" fillId="5" borderId="32" xfId="0" applyFont="1" applyFill="1" applyBorder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5" fontId="95" fillId="0" borderId="0" xfId="0" applyNumberFormat="1" applyFont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0" fillId="0" borderId="0" xfId="0" applyAlignment="1">
      <alignment horizontal="right" wrapText="1"/>
    </xf>
    <xf numFmtId="0" fontId="20" fillId="9" borderId="17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0" fontId="20" fillId="9" borderId="28" xfId="0" applyFont="1" applyFill="1" applyBorder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2" fillId="6" borderId="17" xfId="0" applyFont="1" applyFill="1" applyBorder="1" applyAlignment="1">
      <alignment horizontal="center" vertical="center"/>
    </xf>
    <xf numFmtId="0" fontId="32" fillId="6" borderId="14" xfId="0" applyFont="1" applyFill="1" applyBorder="1" applyAlignment="1">
      <alignment horizontal="center" vertical="center"/>
    </xf>
    <xf numFmtId="0" fontId="32" fillId="6" borderId="28" xfId="0" applyFont="1" applyFill="1" applyBorder="1" applyAlignment="1">
      <alignment horizontal="center" vertical="center"/>
    </xf>
    <xf numFmtId="0" fontId="20" fillId="38" borderId="17" xfId="0" applyFont="1" applyFill="1" applyBorder="1" applyAlignment="1">
      <alignment horizontal="center" vertical="center"/>
    </xf>
    <xf numFmtId="0" fontId="20" fillId="38" borderId="14" xfId="0" applyFont="1" applyFill="1" applyBorder="1" applyAlignment="1">
      <alignment horizontal="center" vertical="center"/>
    </xf>
    <xf numFmtId="0" fontId="20" fillId="38" borderId="28" xfId="0" applyFont="1" applyFill="1" applyBorder="1" applyAlignment="1">
      <alignment horizontal="center" vertical="center"/>
    </xf>
    <xf numFmtId="0" fontId="51" fillId="0" borderId="0" xfId="0" applyFont="1" applyAlignment="1">
      <alignment horizontal="right" vertical="center" wrapText="1" shrinkToFit="1"/>
    </xf>
    <xf numFmtId="166" fontId="20" fillId="2" borderId="17" xfId="0" applyNumberFormat="1" applyFont="1" applyFill="1" applyBorder="1" applyAlignment="1">
      <alignment horizontal="center" vertical="center"/>
    </xf>
    <xf numFmtId="166" fontId="20" fillId="2" borderId="28" xfId="0" applyNumberFormat="1" applyFont="1" applyFill="1" applyBorder="1" applyAlignment="1">
      <alignment horizontal="center" vertical="center"/>
    </xf>
    <xf numFmtId="0" fontId="53" fillId="6" borderId="5" xfId="0" applyFont="1" applyFill="1" applyBorder="1" applyAlignment="1">
      <alignment horizontal="center" vertical="center" wrapText="1"/>
    </xf>
    <xf numFmtId="0" fontId="0" fillId="35" borderId="5" xfId="0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/>
    </xf>
    <xf numFmtId="0" fontId="21" fillId="36" borderId="5" xfId="0" applyFont="1" applyFill="1" applyBorder="1" applyAlignment="1">
      <alignment horizontal="center" vertical="center"/>
    </xf>
    <xf numFmtId="0" fontId="51" fillId="0" borderId="29" xfId="0" applyFont="1" applyBorder="1" applyAlignment="1">
      <alignment horizontal="right" vertical="center" wrapText="1" shrinkToFit="1"/>
    </xf>
    <xf numFmtId="0" fontId="20" fillId="12" borderId="17" xfId="0" applyFont="1" applyFill="1" applyBorder="1" applyAlignment="1">
      <alignment horizontal="center" vertical="center"/>
    </xf>
    <xf numFmtId="0" fontId="20" fillId="12" borderId="14" xfId="0" applyFont="1" applyFill="1" applyBorder="1" applyAlignment="1">
      <alignment horizontal="center" vertical="center"/>
    </xf>
    <xf numFmtId="0" fontId="20" fillId="12" borderId="28" xfId="0" applyFont="1" applyFill="1" applyBorder="1" applyAlignment="1">
      <alignment horizontal="center" vertical="center"/>
    </xf>
    <xf numFmtId="0" fontId="53" fillId="13" borderId="18" xfId="0" applyFont="1" applyFill="1" applyBorder="1" applyAlignment="1">
      <alignment horizontal="center" vertical="center" wrapText="1"/>
    </xf>
    <xf numFmtId="0" fontId="53" fillId="13" borderId="22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9" fillId="0" borderId="17" xfId="705" applyNumberFormat="1" applyFont="1" applyBorder="1" applyAlignment="1">
      <alignment horizontal="center" vertical="center"/>
    </xf>
    <xf numFmtId="0" fontId="29" fillId="0" borderId="14" xfId="705" applyNumberFormat="1" applyFont="1" applyBorder="1" applyAlignment="1">
      <alignment horizontal="center" vertical="center"/>
    </xf>
    <xf numFmtId="0" fontId="44" fillId="0" borderId="17" xfId="705" applyNumberFormat="1" applyFont="1" applyBorder="1" applyAlignment="1">
      <alignment horizontal="center" vertical="center"/>
    </xf>
    <xf numFmtId="0" fontId="44" fillId="0" borderId="14" xfId="705" applyNumberFormat="1" applyFont="1" applyBorder="1" applyAlignment="1">
      <alignment horizontal="center" vertical="center"/>
    </xf>
    <xf numFmtId="0" fontId="44" fillId="0" borderId="28" xfId="705" applyNumberFormat="1" applyFont="1" applyBorder="1" applyAlignment="1">
      <alignment horizontal="center" vertical="center"/>
    </xf>
    <xf numFmtId="0" fontId="29" fillId="0" borderId="0" xfId="705" applyNumberFormat="1" applyFont="1" applyAlignment="1">
      <alignment horizontal="center" vertical="center"/>
    </xf>
    <xf numFmtId="0" fontId="38" fillId="0" borderId="18" xfId="705" applyNumberFormat="1" applyFont="1" applyBorder="1" applyAlignment="1">
      <alignment horizontal="center" wrapText="1"/>
    </xf>
    <xf numFmtId="0" fontId="38" fillId="0" borderId="22" xfId="705" applyNumberFormat="1" applyFont="1" applyBorder="1" applyAlignment="1">
      <alignment horizontal="center" wrapText="1"/>
    </xf>
    <xf numFmtId="0" fontId="39" fillId="0" borderId="94" xfId="705" applyNumberFormat="1" applyFont="1" applyBorder="1" applyAlignment="1">
      <alignment horizontal="center" vertical="center"/>
    </xf>
    <xf numFmtId="0" fontId="39" fillId="0" borderId="95" xfId="705" applyNumberFormat="1" applyFont="1" applyBorder="1" applyAlignment="1">
      <alignment horizontal="center" vertical="center"/>
    </xf>
    <xf numFmtId="0" fontId="38" fillId="0" borderId="18" xfId="705" applyNumberFormat="1" applyFont="1" applyBorder="1" applyAlignment="1">
      <alignment horizontal="center" vertical="center" wrapText="1"/>
    </xf>
    <xf numFmtId="0" fontId="38" fillId="0" borderId="22" xfId="705" applyNumberFormat="1" applyFont="1" applyBorder="1" applyAlignment="1">
      <alignment horizontal="center" vertical="center" wrapText="1"/>
    </xf>
    <xf numFmtId="0" fontId="23" fillId="0" borderId="10" xfId="705" applyNumberFormat="1" applyFont="1" applyBorder="1" applyAlignment="1">
      <alignment horizontal="center" vertical="center"/>
    </xf>
    <xf numFmtId="0" fontId="84" fillId="0" borderId="10" xfId="705" applyNumberFormat="1" applyFont="1" applyBorder="1" applyAlignment="1">
      <alignment horizontal="center" vertical="center"/>
    </xf>
    <xf numFmtId="0" fontId="85" fillId="0" borderId="18" xfId="705" applyNumberFormat="1" applyFont="1" applyBorder="1" applyAlignment="1">
      <alignment horizontal="center" vertical="center"/>
    </xf>
    <xf numFmtId="0" fontId="85" fillId="0" borderId="22" xfId="705" applyNumberFormat="1" applyFont="1" applyBorder="1" applyAlignment="1">
      <alignment horizontal="center" vertical="center"/>
    </xf>
    <xf numFmtId="0" fontId="86" fillId="0" borderId="18" xfId="705" applyNumberFormat="1" applyFont="1" applyBorder="1" applyAlignment="1">
      <alignment horizontal="center" vertical="center" wrapText="1"/>
    </xf>
    <xf numFmtId="0" fontId="86" fillId="0" borderId="22" xfId="705" applyNumberFormat="1" applyFont="1" applyBorder="1" applyAlignment="1">
      <alignment horizontal="center" vertical="center" wrapText="1"/>
    </xf>
    <xf numFmtId="0" fontId="33" fillId="0" borderId="17" xfId="317" applyNumberFormat="1" applyFont="1" applyBorder="1" applyAlignment="1">
      <alignment vertical="center"/>
    </xf>
    <xf numFmtId="0" fontId="33" fillId="0" borderId="14" xfId="317" applyNumberFormat="1" applyFont="1" applyBorder="1" applyAlignment="1">
      <alignment vertical="center"/>
    </xf>
    <xf numFmtId="0" fontId="33" fillId="0" borderId="28" xfId="317" applyNumberFormat="1" applyFont="1" applyBorder="1" applyAlignment="1">
      <alignment vertical="center"/>
    </xf>
    <xf numFmtId="0" fontId="33" fillId="0" borderId="17" xfId="317" applyNumberFormat="1" applyFont="1" applyBorder="1" applyAlignment="1">
      <alignment horizontal="center" vertical="center"/>
    </xf>
    <xf numFmtId="0" fontId="33" fillId="0" borderId="14" xfId="317" applyNumberFormat="1" applyFont="1" applyBorder="1" applyAlignment="1">
      <alignment horizontal="center" vertical="center"/>
    </xf>
    <xf numFmtId="0" fontId="33" fillId="0" borderId="28" xfId="317" applyNumberFormat="1" applyFont="1" applyBorder="1" applyAlignment="1">
      <alignment horizontal="center" vertical="center"/>
    </xf>
    <xf numFmtId="0" fontId="0" fillId="0" borderId="0" xfId="317" applyNumberFormat="1" applyFont="1" applyAlignment="1">
      <alignment horizontal="center"/>
    </xf>
    <xf numFmtId="0" fontId="29" fillId="0" borderId="17" xfId="317" applyNumberFormat="1" applyFont="1" applyBorder="1" applyAlignment="1">
      <alignment horizontal="center" vertical="center"/>
    </xf>
    <xf numFmtId="0" fontId="29" fillId="0" borderId="14" xfId="317" applyNumberFormat="1" applyFont="1" applyBorder="1" applyAlignment="1">
      <alignment horizontal="center" vertical="center"/>
    </xf>
    <xf numFmtId="0" fontId="29" fillId="0" borderId="28" xfId="317" applyNumberFormat="1" applyFont="1" applyBorder="1" applyAlignment="1">
      <alignment horizontal="center" vertical="center"/>
    </xf>
    <xf numFmtId="0" fontId="44" fillId="0" borderId="17" xfId="317" applyNumberFormat="1" applyFont="1" applyBorder="1" applyAlignment="1">
      <alignment horizontal="center" vertical="center"/>
    </xf>
    <xf numFmtId="0" fontId="44" fillId="0" borderId="14" xfId="317" applyNumberFormat="1" applyFont="1" applyBorder="1" applyAlignment="1">
      <alignment horizontal="center" vertical="center"/>
    </xf>
    <xf numFmtId="0" fontId="44" fillId="0" borderId="28" xfId="317" applyNumberFormat="1" applyFont="1" applyBorder="1" applyAlignment="1">
      <alignment horizontal="center" vertical="center"/>
    </xf>
    <xf numFmtId="0" fontId="38" fillId="0" borderId="17" xfId="317" applyNumberFormat="1" applyFont="1" applyBorder="1" applyAlignment="1">
      <alignment vertical="center" wrapText="1"/>
    </xf>
    <xf numFmtId="0" fontId="38" fillId="0" borderId="14" xfId="317" applyNumberFormat="1" applyFont="1" applyBorder="1" applyAlignment="1">
      <alignment vertical="center" wrapText="1"/>
    </xf>
    <xf numFmtId="0" fontId="38" fillId="0" borderId="28" xfId="317" applyNumberFormat="1" applyFont="1" applyBorder="1" applyAlignment="1">
      <alignment vertical="center" wrapText="1"/>
    </xf>
    <xf numFmtId="0" fontId="38" fillId="0" borderId="17" xfId="317" applyNumberFormat="1" applyFont="1" applyBorder="1" applyAlignment="1">
      <alignment horizontal="left" vertical="center" wrapText="1"/>
    </xf>
    <xf numFmtId="0" fontId="38" fillId="0" borderId="14" xfId="317" applyNumberFormat="1" applyFont="1" applyBorder="1" applyAlignment="1">
      <alignment horizontal="left" vertical="center" wrapText="1"/>
    </xf>
    <xf numFmtId="0" fontId="38" fillId="0" borderId="28" xfId="317" applyNumberFormat="1" applyFont="1" applyBorder="1" applyAlignment="1">
      <alignment horizontal="left" vertical="center" wrapText="1"/>
    </xf>
    <xf numFmtId="0" fontId="52" fillId="0" borderId="19" xfId="0" applyFont="1" applyBorder="1" applyAlignment="1">
      <alignment vertical="center"/>
    </xf>
    <xf numFmtId="0" fontId="52" fillId="0" borderId="31" xfId="0" applyFont="1" applyBorder="1" applyAlignment="1">
      <alignment vertical="center"/>
    </xf>
    <xf numFmtId="0" fontId="52" fillId="0" borderId="23" xfId="0" applyFont="1" applyBorder="1" applyAlignment="1">
      <alignment vertical="center"/>
    </xf>
    <xf numFmtId="0" fontId="52" fillId="0" borderId="32" xfId="0" applyFont="1" applyBorder="1" applyAlignment="1">
      <alignment vertical="center"/>
    </xf>
    <xf numFmtId="0" fontId="52" fillId="5" borderId="19" xfId="0" applyFont="1" applyFill="1" applyBorder="1" applyAlignment="1">
      <alignment horizontal="left" vertical="center"/>
    </xf>
    <xf numFmtId="0" fontId="52" fillId="5" borderId="31" xfId="0" applyFont="1" applyFill="1" applyBorder="1" applyAlignment="1">
      <alignment horizontal="left" vertical="center"/>
    </xf>
    <xf numFmtId="0" fontId="52" fillId="5" borderId="23" xfId="0" applyFont="1" applyFill="1" applyBorder="1" applyAlignment="1">
      <alignment horizontal="left" vertical="center"/>
    </xf>
    <xf numFmtId="0" fontId="52" fillId="5" borderId="32" xfId="0" applyFont="1" applyFill="1" applyBorder="1" applyAlignment="1">
      <alignment horizontal="left" vertical="center"/>
    </xf>
    <xf numFmtId="0" fontId="22" fillId="0" borderId="19" xfId="0" applyFont="1" applyBorder="1" applyAlignment="1">
      <alignment vertical="center"/>
    </xf>
    <xf numFmtId="0" fontId="22" fillId="0" borderId="31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0" fontId="22" fillId="0" borderId="32" xfId="0" applyFont="1" applyBorder="1" applyAlignment="1">
      <alignment vertical="center"/>
    </xf>
    <xf numFmtId="0" fontId="52" fillId="0" borderId="19" xfId="0" applyFont="1" applyBorder="1" applyAlignment="1">
      <alignment horizontal="left" vertical="center"/>
    </xf>
    <xf numFmtId="0" fontId="52" fillId="0" borderId="31" xfId="0" applyFont="1" applyBorder="1" applyAlignment="1">
      <alignment horizontal="left" vertical="center"/>
    </xf>
    <xf numFmtId="0" fontId="52" fillId="0" borderId="2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5" borderId="11" xfId="0" applyFont="1" applyFill="1" applyBorder="1" applyAlignment="1">
      <alignment horizontal="left" vertical="center"/>
    </xf>
    <xf numFmtId="0" fontId="52" fillId="5" borderId="29" xfId="0" applyFont="1" applyFill="1" applyBorder="1" applyAlignment="1">
      <alignment horizontal="left" vertical="center"/>
    </xf>
    <xf numFmtId="0" fontId="52" fillId="0" borderId="11" xfId="0" applyFont="1" applyBorder="1" applyAlignment="1">
      <alignment horizontal="left" vertical="center"/>
    </xf>
    <xf numFmtId="0" fontId="52" fillId="0" borderId="29" xfId="0" applyFont="1" applyBorder="1" applyAlignment="1">
      <alignment horizontal="left" vertical="center"/>
    </xf>
    <xf numFmtId="0" fontId="52" fillId="2" borderId="19" xfId="0" applyFont="1" applyFill="1" applyBorder="1" applyAlignment="1">
      <alignment horizontal="left" vertical="center"/>
    </xf>
    <xf numFmtId="0" fontId="52" fillId="2" borderId="31" xfId="0" applyFont="1" applyFill="1" applyBorder="1" applyAlignment="1">
      <alignment horizontal="left" vertical="center"/>
    </xf>
    <xf numFmtId="0" fontId="52" fillId="2" borderId="23" xfId="0" applyFont="1" applyFill="1" applyBorder="1" applyAlignment="1">
      <alignment horizontal="left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1" xfId="0" applyFont="1" applyFill="1" applyBorder="1" applyAlignment="1">
      <alignment horizontal="left" vertical="center"/>
    </xf>
    <xf numFmtId="0" fontId="52" fillId="2" borderId="29" xfId="0" applyFont="1" applyFill="1" applyBorder="1" applyAlignment="1">
      <alignment horizontal="left" vertical="center"/>
    </xf>
    <xf numFmtId="1" fontId="41" fillId="0" borderId="17" xfId="0" applyNumberFormat="1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41" fillId="0" borderId="28" xfId="0" applyFont="1" applyBorder="1" applyAlignment="1">
      <alignment horizontal="left" vertical="center"/>
    </xf>
    <xf numFmtId="1" fontId="29" fillId="0" borderId="17" xfId="0" applyNumberFormat="1" applyFont="1" applyBorder="1" applyAlignment="1">
      <alignment horizontal="left" vertical="center" wrapText="1"/>
    </xf>
    <xf numFmtId="0" fontId="29" fillId="0" borderId="14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52" fillId="0" borderId="0" xfId="317" applyNumberFormat="1" applyFont="1" applyAlignment="1">
      <alignment horizontal="center" vertical="center" wrapText="1"/>
    </xf>
    <xf numFmtId="2" fontId="0" fillId="0" borderId="5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center" vertical="center" wrapText="1"/>
    </xf>
    <xf numFmtId="0" fontId="44" fillId="0" borderId="0" xfId="317" applyNumberFormat="1" applyFont="1" applyAlignment="1">
      <alignment horizontal="left" vertical="center"/>
    </xf>
    <xf numFmtId="0" fontId="106" fillId="0" borderId="5" xfId="317" applyNumberFormat="1" applyFont="1" applyBorder="1" applyAlignment="1">
      <alignment horizontal="center" vertical="center" wrapText="1"/>
    </xf>
    <xf numFmtId="0" fontId="15" fillId="0" borderId="5" xfId="317" applyNumberFormat="1" applyFont="1" applyBorder="1" applyAlignment="1">
      <alignment horizontal="center" vertical="center"/>
    </xf>
    <xf numFmtId="0" fontId="39" fillId="0" borderId="5" xfId="317" applyNumberFormat="1" applyFont="1" applyBorder="1" applyAlignment="1">
      <alignment horizontal="center" vertical="center"/>
    </xf>
    <xf numFmtId="0" fontId="26" fillId="0" borderId="12" xfId="317" applyNumberFormat="1" applyFont="1" applyBorder="1" applyAlignment="1">
      <alignment horizontal="center" vertical="center"/>
    </xf>
    <xf numFmtId="0" fontId="26" fillId="0" borderId="4" xfId="317" applyNumberFormat="1" applyFont="1" applyBorder="1" applyAlignment="1">
      <alignment horizontal="center" vertical="center"/>
    </xf>
    <xf numFmtId="0" fontId="15" fillId="0" borderId="44" xfId="317" applyNumberFormat="1" applyFont="1" applyBorder="1" applyAlignment="1">
      <alignment horizontal="center" vertical="center"/>
    </xf>
    <xf numFmtId="0" fontId="15" fillId="0" borderId="45" xfId="317" applyNumberFormat="1" applyFont="1" applyBorder="1" applyAlignment="1">
      <alignment horizontal="center" vertical="center"/>
    </xf>
    <xf numFmtId="0" fontId="15" fillId="0" borderId="46" xfId="317" applyNumberFormat="1" applyFont="1" applyBorder="1" applyAlignment="1">
      <alignment horizontal="center" vertical="center"/>
    </xf>
    <xf numFmtId="0" fontId="0" fillId="0" borderId="50" xfId="317" applyNumberFormat="1" applyFont="1" applyBorder="1" applyAlignment="1">
      <alignment horizontal="center" vertical="center"/>
    </xf>
    <xf numFmtId="0" fontId="15" fillId="0" borderId="50" xfId="317" applyNumberFormat="1" applyFont="1" applyBorder="1" applyAlignment="1">
      <alignment horizontal="center" vertical="center"/>
    </xf>
    <xf numFmtId="0" fontId="15" fillId="0" borderId="51" xfId="317" applyNumberFormat="1" applyFont="1" applyBorder="1" applyAlignment="1">
      <alignment horizontal="center" vertical="center"/>
    </xf>
    <xf numFmtId="0" fontId="15" fillId="0" borderId="49" xfId="317" applyNumberFormat="1" applyFont="1" applyBorder="1" applyAlignment="1">
      <alignment horizontal="center" vertical="center" wrapText="1"/>
    </xf>
    <xf numFmtId="0" fontId="15" fillId="0" borderId="50" xfId="317" applyNumberFormat="1" applyFont="1" applyBorder="1" applyAlignment="1">
      <alignment horizontal="center" vertical="center" wrapText="1"/>
    </xf>
    <xf numFmtId="0" fontId="15" fillId="0" borderId="51" xfId="317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37" fillId="5" borderId="14" xfId="0" applyFont="1" applyFill="1" applyBorder="1" applyAlignment="1">
      <alignment horizontal="center" vertical="center"/>
    </xf>
    <xf numFmtId="0" fontId="37" fillId="5" borderId="28" xfId="0" applyFont="1" applyFill="1" applyBorder="1" applyAlignment="1">
      <alignment horizontal="center" vertical="center"/>
    </xf>
    <xf numFmtId="0" fontId="26" fillId="5" borderId="72" xfId="0" applyFont="1" applyFill="1" applyBorder="1" applyAlignment="1">
      <alignment horizontal="center" vertical="center"/>
    </xf>
    <xf numFmtId="0" fontId="26" fillId="5" borderId="73" xfId="0" applyFont="1" applyFill="1" applyBorder="1" applyAlignment="1">
      <alignment horizontal="center" vertical="center"/>
    </xf>
    <xf numFmtId="0" fontId="26" fillId="5" borderId="74" xfId="0" applyFont="1" applyFill="1" applyBorder="1" applyAlignment="1">
      <alignment horizontal="center" vertical="center"/>
    </xf>
    <xf numFmtId="0" fontId="26" fillId="5" borderId="75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top" wrapText="1"/>
    </xf>
    <xf numFmtId="0" fontId="26" fillId="5" borderId="82" xfId="0" applyFont="1" applyFill="1" applyBorder="1" applyAlignment="1">
      <alignment horizontal="center" vertical="center"/>
    </xf>
    <xf numFmtId="0" fontId="26" fillId="5" borderId="83" xfId="0" applyFont="1" applyFill="1" applyBorder="1" applyAlignment="1">
      <alignment horizontal="center" vertical="center"/>
    </xf>
    <xf numFmtId="0" fontId="39" fillId="5" borderId="70" xfId="0" applyFont="1" applyFill="1" applyBorder="1" applyAlignment="1">
      <alignment vertical="center"/>
    </xf>
    <xf numFmtId="0" fontId="39" fillId="5" borderId="71" xfId="0" applyFont="1" applyFill="1" applyBorder="1" applyAlignment="1">
      <alignment vertical="center"/>
    </xf>
    <xf numFmtId="0" fontId="39" fillId="5" borderId="86" xfId="0" applyFont="1" applyFill="1" applyBorder="1" applyAlignment="1">
      <alignment vertical="center"/>
    </xf>
    <xf numFmtId="0" fontId="39" fillId="5" borderId="87" xfId="0" applyFont="1" applyFill="1" applyBorder="1" applyAlignment="1">
      <alignment vertical="center"/>
    </xf>
    <xf numFmtId="0" fontId="39" fillId="5" borderId="84" xfId="0" applyFont="1" applyFill="1" applyBorder="1" applyAlignment="1">
      <alignment vertical="center"/>
    </xf>
    <xf numFmtId="0" fontId="39" fillId="5" borderId="85" xfId="0" applyFont="1" applyFill="1" applyBorder="1" applyAlignment="1">
      <alignment vertical="center"/>
    </xf>
    <xf numFmtId="0" fontId="39" fillId="5" borderId="88" xfId="0" applyFont="1" applyFill="1" applyBorder="1" applyAlignment="1">
      <alignment vertical="center"/>
    </xf>
    <xf numFmtId="0" fontId="39" fillId="5" borderId="89" xfId="0" applyFont="1" applyFill="1" applyBorder="1" applyAlignment="1">
      <alignment vertical="center"/>
    </xf>
    <xf numFmtId="0" fontId="39" fillId="5" borderId="14" xfId="0" applyFont="1" applyFill="1" applyBorder="1" applyAlignment="1">
      <alignment vertical="center"/>
    </xf>
    <xf numFmtId="0" fontId="22" fillId="0" borderId="0" xfId="0" applyFont="1" applyAlignment="1">
      <alignment horizontal="left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8" xfId="0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3" fillId="0" borderId="10" xfId="317" applyNumberFormat="1" applyFont="1" applyBorder="1" applyAlignment="1">
      <alignment horizontal="center" vertical="center"/>
    </xf>
    <xf numFmtId="0" fontId="84" fillId="0" borderId="10" xfId="317" applyNumberFormat="1" applyFont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0" fontId="37" fillId="5" borderId="5" xfId="0" applyFont="1" applyFill="1" applyBorder="1" applyAlignment="1">
      <alignment horizontal="center" vertical="center"/>
    </xf>
    <xf numFmtId="0" fontId="37" fillId="5" borderId="17" xfId="0" applyFont="1" applyFill="1" applyBorder="1" applyAlignment="1">
      <alignment horizontal="center" vertical="center"/>
    </xf>
    <xf numFmtId="0" fontId="37" fillId="5" borderId="17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/>
    </xf>
    <xf numFmtId="0" fontId="20" fillId="5" borderId="28" xfId="0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 wrapText="1"/>
    </xf>
    <xf numFmtId="0" fontId="22" fillId="0" borderId="10" xfId="0" applyFont="1" applyBorder="1" applyAlignment="1">
      <alignment horizontal="left"/>
    </xf>
    <xf numFmtId="0" fontId="51" fillId="0" borderId="59" xfId="317" applyNumberFormat="1" applyFont="1" applyBorder="1" applyAlignment="1">
      <alignment horizontal="center" vertical="center"/>
    </xf>
    <xf numFmtId="0" fontId="51" fillId="0" borderId="59" xfId="317" applyNumberFormat="1" applyFont="1" applyBorder="1" applyAlignment="1">
      <alignment horizontal="center" vertical="center" wrapText="1"/>
    </xf>
    <xf numFmtId="0" fontId="21" fillId="0" borderId="5" xfId="317" applyNumberFormat="1" applyFont="1" applyBorder="1" applyAlignment="1">
      <alignment horizontal="center" vertical="center"/>
    </xf>
    <xf numFmtId="0" fontId="51" fillId="0" borderId="5" xfId="317" applyNumberFormat="1" applyFont="1" applyBorder="1" applyAlignment="1">
      <alignment horizontal="center" vertical="center" wrapText="1"/>
    </xf>
    <xf numFmtId="0" fontId="35" fillId="0" borderId="0" xfId="317" applyNumberFormat="1" applyFont="1" applyAlignment="1">
      <alignment horizontal="left" vertical="center"/>
    </xf>
    <xf numFmtId="0" fontId="15" fillId="0" borderId="0" xfId="317" applyNumberFormat="1" applyFont="1" applyAlignment="1">
      <alignment horizontal="left" vertical="center"/>
    </xf>
    <xf numFmtId="0" fontId="22" fillId="0" borderId="5" xfId="317" applyNumberFormat="1" applyFont="1" applyBorder="1" applyAlignment="1">
      <alignment horizontal="center" vertical="center"/>
    </xf>
  </cellXfs>
  <cellStyles count="707">
    <cellStyle name="Currency 2" xfId="318" xr:uid="{00000000-0005-0000-0000-000000000000}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3" builtinId="8" hidden="1"/>
    <cellStyle name="Hiperpovezava" xfId="495" builtinId="8" hidden="1"/>
    <cellStyle name="Hiperpovezava" xfId="497" builtinId="8" hidden="1"/>
    <cellStyle name="Hiperpovezava" xfId="499" builtinId="8" hidden="1"/>
    <cellStyle name="Hiperpovezava" xfId="501" builtinId="8" hidden="1"/>
    <cellStyle name="Hiperpovezava" xfId="503" builtinId="8" hidden="1"/>
    <cellStyle name="Hiperpovezava" xfId="505" builtinId="8" hidden="1"/>
    <cellStyle name="Hiperpovezava" xfId="507" builtinId="8" hidden="1"/>
    <cellStyle name="Hiperpovezava" xfId="509" builtinId="8" hidden="1"/>
    <cellStyle name="Hiperpovezava" xfId="511" builtinId="8" hidden="1"/>
    <cellStyle name="Hiperpovezava" xfId="513" builtinId="8" hidden="1"/>
    <cellStyle name="Hiperpovezava" xfId="515" builtinId="8" hidden="1"/>
    <cellStyle name="Hiperpovezava" xfId="517" builtinId="8" hidden="1"/>
    <cellStyle name="Hiperpovezava" xfId="519" builtinId="8" hidden="1"/>
    <cellStyle name="Hiperpovezava" xfId="521" builtinId="8" hidden="1"/>
    <cellStyle name="Hiperpovezava" xfId="523" builtinId="8" hidden="1"/>
    <cellStyle name="Hiperpovezava" xfId="525" builtinId="8" hidden="1"/>
    <cellStyle name="Hiperpovezava" xfId="527" builtinId="8" hidden="1"/>
    <cellStyle name="Hiperpovezava" xfId="529" builtinId="8" hidden="1"/>
    <cellStyle name="Hiperpovezava" xfId="531" builtinId="8" hidden="1"/>
    <cellStyle name="Hiperpovezava" xfId="533" builtinId="8" hidden="1"/>
    <cellStyle name="Hiperpovezava" xfId="535" builtinId="8" hidden="1"/>
    <cellStyle name="Hiperpovezava" xfId="537" builtinId="8" hidden="1"/>
    <cellStyle name="Hiperpovezava" xfId="539" builtinId="8" hidden="1"/>
    <cellStyle name="Hiperpovezava" xfId="541" builtinId="8" hidden="1"/>
    <cellStyle name="Hiperpovezava" xfId="543" builtinId="8" hidden="1"/>
    <cellStyle name="Hiperpovezava" xfId="545" builtinId="8" hidden="1"/>
    <cellStyle name="Hiperpovezava" xfId="547" builtinId="8" hidden="1"/>
    <cellStyle name="Hiperpovezava" xfId="549" builtinId="8" hidden="1"/>
    <cellStyle name="Hiperpovezava" xfId="551" builtinId="8" hidden="1"/>
    <cellStyle name="Hiperpovezava" xfId="553" builtinId="8" hidden="1"/>
    <cellStyle name="Hiperpovezava" xfId="555" builtinId="8" hidden="1"/>
    <cellStyle name="Hiperpovezava" xfId="557" builtinId="8" hidden="1"/>
    <cellStyle name="Hiperpovezava" xfId="559" builtinId="8" hidden="1"/>
    <cellStyle name="Hiperpovezava" xfId="561" builtinId="8" hidden="1"/>
    <cellStyle name="Hiperpovezava" xfId="563" builtinId="8" hidden="1"/>
    <cellStyle name="Hiperpovezava" xfId="565" builtinId="8" hidden="1"/>
    <cellStyle name="Hiperpovezava" xfId="567" builtinId="8" hidden="1"/>
    <cellStyle name="Hiperpovezava" xfId="569" builtinId="8" hidden="1"/>
    <cellStyle name="Hiperpovezava" xfId="571" builtinId="8" hidden="1"/>
    <cellStyle name="Hiperpovezava" xfId="573" builtinId="8" hidden="1"/>
    <cellStyle name="Hiperpovezava" xfId="575" builtinId="8" hidden="1"/>
    <cellStyle name="Hiperpovezava" xfId="577" builtinId="8" hidden="1"/>
    <cellStyle name="Hiperpovezava" xfId="579" builtinId="8" hidden="1"/>
    <cellStyle name="Hiperpovezava" xfId="581" builtinId="8" hidden="1"/>
    <cellStyle name="Hiperpovezava" xfId="583" builtinId="8" hidden="1"/>
    <cellStyle name="Hiperpovezava" xfId="585" builtinId="8" hidden="1"/>
    <cellStyle name="Hiperpovezava" xfId="587" builtinId="8" hidden="1"/>
    <cellStyle name="Hiperpovezava" xfId="589" builtinId="8" hidden="1"/>
    <cellStyle name="Hiperpovezava" xfId="591" builtinId="8" hidden="1"/>
    <cellStyle name="Hiperpovezava" xfId="593" builtinId="8" hidden="1"/>
    <cellStyle name="Hiperpovezava" xfId="595" builtinId="8" hidden="1"/>
    <cellStyle name="Hiperpovezava" xfId="597" builtinId="8" hidden="1"/>
    <cellStyle name="Hiperpovezava" xfId="599" builtinId="8" hidden="1"/>
    <cellStyle name="Hiperpovezava" xfId="601" builtinId="8" hidden="1"/>
    <cellStyle name="Hiperpovezava" xfId="603" builtinId="8" hidden="1"/>
    <cellStyle name="Hiperpovezava" xfId="605" builtinId="8" hidden="1"/>
    <cellStyle name="Hiperpovezava" xfId="607" builtinId="8" hidden="1"/>
    <cellStyle name="Hiperpovezava" xfId="609" builtinId="8" hidden="1"/>
    <cellStyle name="Hiperpovezava" xfId="611" builtinId="8" hidden="1"/>
    <cellStyle name="Hiperpovezava" xfId="613" builtinId="8" hidden="1"/>
    <cellStyle name="Hiperpovezava" xfId="615" builtinId="8" hidden="1"/>
    <cellStyle name="Hiperpovezava" xfId="617" builtinId="8" hidden="1"/>
    <cellStyle name="Hiperpovezava" xfId="619" builtinId="8" hidden="1"/>
    <cellStyle name="Hiperpovezava" xfId="621" builtinId="8" hidden="1"/>
    <cellStyle name="Hiperpovezava" xfId="623" builtinId="8" hidden="1"/>
    <cellStyle name="Hiperpovezava" xfId="625" builtinId="8" hidden="1"/>
    <cellStyle name="Hiperpovezava" xfId="627" builtinId="8" hidden="1"/>
    <cellStyle name="Hiperpovezava" xfId="629" builtinId="8" hidden="1"/>
    <cellStyle name="Hiperpovezava" xfId="631" builtinId="8" hidden="1"/>
    <cellStyle name="Hiperpovezava" xfId="633" builtinId="8" hidden="1"/>
    <cellStyle name="Hiperpovezava" xfId="635" builtinId="8" hidden="1"/>
    <cellStyle name="Hiperpovezava" xfId="637" builtinId="8" hidden="1"/>
    <cellStyle name="Hiperpovezava" xfId="639" builtinId="8" hidden="1"/>
    <cellStyle name="Hiperpovezava" xfId="641" builtinId="8" hidden="1"/>
    <cellStyle name="Hiperpovezava" xfId="643" builtinId="8" hidden="1"/>
    <cellStyle name="Hiperpovezava" xfId="645" builtinId="8" hidden="1"/>
    <cellStyle name="Hiperpovezava" xfId="647" builtinId="8" hidden="1"/>
    <cellStyle name="Hiperpovezava" xfId="649" builtinId="8" hidden="1"/>
    <cellStyle name="Hiperpovezava" xfId="651" builtinId="8" hidden="1"/>
    <cellStyle name="Hiperpovezava" xfId="653" builtinId="8" hidden="1"/>
    <cellStyle name="Hiperpovezava" xfId="655" builtinId="8" hidden="1"/>
    <cellStyle name="Hiperpovezava" xfId="657" builtinId="8" hidden="1"/>
    <cellStyle name="Hiperpovezava" xfId="659" builtinId="8" hidden="1"/>
    <cellStyle name="Hiperpovezava" xfId="661" builtinId="8" hidden="1"/>
    <cellStyle name="Hiperpovezava" xfId="663" builtinId="8" hidden="1"/>
    <cellStyle name="Hiperpovezava" xfId="665" builtinId="8" hidden="1"/>
    <cellStyle name="Hiperpovezava" xfId="667" builtinId="8" hidden="1"/>
    <cellStyle name="Hiperpovezava" xfId="669" builtinId="8" hidden="1"/>
    <cellStyle name="Hiperpovezava" xfId="671" builtinId="8" hidden="1"/>
    <cellStyle name="Hiperpovezava" xfId="673" builtinId="8" hidden="1"/>
    <cellStyle name="Hiperpovezava" xfId="675" builtinId="8" hidden="1"/>
    <cellStyle name="Hiperpovezava" xfId="677" builtinId="8" hidden="1"/>
    <cellStyle name="Hiperpovezava" xfId="679" builtinId="8" hidden="1"/>
    <cellStyle name="Hiperpovezava" xfId="681" builtinId="8" hidden="1"/>
    <cellStyle name="Hiperpovezava" xfId="683" builtinId="8" hidden="1"/>
    <cellStyle name="Hiperpovezava" xfId="685" builtinId="8" hidden="1"/>
    <cellStyle name="Hiperpovezava" xfId="687" builtinId="8" hidden="1"/>
    <cellStyle name="Hiperpovezava" xfId="689" builtinId="8" hidden="1"/>
    <cellStyle name="Hiperpovezava" xfId="693" builtinId="8" hidden="1"/>
    <cellStyle name="Hiperpovezava" xfId="695" builtinId="8" hidden="1"/>
    <cellStyle name="Hiperpovezava" xfId="697" builtinId="8" hidden="1"/>
    <cellStyle name="Hiperpovezava" xfId="699" builtinId="8" hidden="1"/>
    <cellStyle name="Hiperpovezava" xfId="701" builtinId="8" hidden="1"/>
    <cellStyle name="Navadno" xfId="0" builtinId="0"/>
    <cellStyle name="Navadno 2" xfId="704" xr:uid="{2CA44EF3-A533-474B-B666-D04AAB8F131A}"/>
    <cellStyle name="Navadno 2 2" xfId="706" xr:uid="{67C59153-3716-4FDE-97A1-63AF3B2E4C4C}"/>
    <cellStyle name="Normal 2" xfId="317" xr:uid="{00000000-0005-0000-0000-00005F010000}"/>
    <cellStyle name="Normal 2 2" xfId="705" xr:uid="{78C29F1D-B65E-4429-870C-9775089D1F69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4" builtinId="9" hidden="1"/>
    <cellStyle name="Obiskana hiperpovezava" xfId="496" builtinId="9" hidden="1"/>
    <cellStyle name="Obiskana hiperpovezava" xfId="498" builtinId="9" hidden="1"/>
    <cellStyle name="Obiskana hiperpovezava" xfId="500" builtinId="9" hidden="1"/>
    <cellStyle name="Obiskana hiperpovezava" xfId="502" builtinId="9" hidden="1"/>
    <cellStyle name="Obiskana hiperpovezava" xfId="504" builtinId="9" hidden="1"/>
    <cellStyle name="Obiskana hiperpovezava" xfId="506" builtinId="9" hidden="1"/>
    <cellStyle name="Obiskana hiperpovezava" xfId="508" builtinId="9" hidden="1"/>
    <cellStyle name="Obiskana hiperpovezava" xfId="510" builtinId="9" hidden="1"/>
    <cellStyle name="Obiskana hiperpovezava" xfId="512" builtinId="9" hidden="1"/>
    <cellStyle name="Obiskana hiperpovezava" xfId="514" builtinId="9" hidden="1"/>
    <cellStyle name="Obiskana hiperpovezava" xfId="516" builtinId="9" hidden="1"/>
    <cellStyle name="Obiskana hiperpovezava" xfId="518" builtinId="9" hidden="1"/>
    <cellStyle name="Obiskana hiperpovezava" xfId="520" builtinId="9" hidden="1"/>
    <cellStyle name="Obiskana hiperpovezava" xfId="522" builtinId="9" hidden="1"/>
    <cellStyle name="Obiskana hiperpovezava" xfId="524" builtinId="9" hidden="1"/>
    <cellStyle name="Obiskana hiperpovezava" xfId="526" builtinId="9" hidden="1"/>
    <cellStyle name="Obiskana hiperpovezava" xfId="528" builtinId="9" hidden="1"/>
    <cellStyle name="Obiskana hiperpovezava" xfId="530" builtinId="9" hidden="1"/>
    <cellStyle name="Obiskana hiperpovezava" xfId="532" builtinId="9" hidden="1"/>
    <cellStyle name="Obiskana hiperpovezava" xfId="534" builtinId="9" hidden="1"/>
    <cellStyle name="Obiskana hiperpovezava" xfId="536" builtinId="9" hidden="1"/>
    <cellStyle name="Obiskana hiperpovezava" xfId="538" builtinId="9" hidden="1"/>
    <cellStyle name="Obiskana hiperpovezava" xfId="540" builtinId="9" hidden="1"/>
    <cellStyle name="Obiskana hiperpovezava" xfId="542" builtinId="9" hidden="1"/>
    <cellStyle name="Obiskana hiperpovezava" xfId="544" builtinId="9" hidden="1"/>
    <cellStyle name="Obiskana hiperpovezava" xfId="546" builtinId="9" hidden="1"/>
    <cellStyle name="Obiskana hiperpovezava" xfId="548" builtinId="9" hidden="1"/>
    <cellStyle name="Obiskana hiperpovezava" xfId="550" builtinId="9" hidden="1"/>
    <cellStyle name="Obiskana hiperpovezava" xfId="552" builtinId="9" hidden="1"/>
    <cellStyle name="Obiskana hiperpovezava" xfId="554" builtinId="9" hidden="1"/>
    <cellStyle name="Obiskana hiperpovezava" xfId="556" builtinId="9" hidden="1"/>
    <cellStyle name="Obiskana hiperpovezava" xfId="558" builtinId="9" hidden="1"/>
    <cellStyle name="Obiskana hiperpovezava" xfId="560" builtinId="9" hidden="1"/>
    <cellStyle name="Obiskana hiperpovezava" xfId="562" builtinId="9" hidden="1"/>
    <cellStyle name="Obiskana hiperpovezava" xfId="564" builtinId="9" hidden="1"/>
    <cellStyle name="Obiskana hiperpovezava" xfId="566" builtinId="9" hidden="1"/>
    <cellStyle name="Obiskana hiperpovezava" xfId="568" builtinId="9" hidden="1"/>
    <cellStyle name="Obiskana hiperpovezava" xfId="570" builtinId="9" hidden="1"/>
    <cellStyle name="Obiskana hiperpovezava" xfId="572" builtinId="9" hidden="1"/>
    <cellStyle name="Obiskana hiperpovezava" xfId="574" builtinId="9" hidden="1"/>
    <cellStyle name="Obiskana hiperpovezava" xfId="576" builtinId="9" hidden="1"/>
    <cellStyle name="Obiskana hiperpovezava" xfId="578" builtinId="9" hidden="1"/>
    <cellStyle name="Obiskana hiperpovezava" xfId="580" builtinId="9" hidden="1"/>
    <cellStyle name="Obiskana hiperpovezava" xfId="582" builtinId="9" hidden="1"/>
    <cellStyle name="Obiskana hiperpovezava" xfId="584" builtinId="9" hidden="1"/>
    <cellStyle name="Obiskana hiperpovezava" xfId="586" builtinId="9" hidden="1"/>
    <cellStyle name="Obiskana hiperpovezava" xfId="588" builtinId="9" hidden="1"/>
    <cellStyle name="Obiskana hiperpovezava" xfId="590" builtinId="9" hidden="1"/>
    <cellStyle name="Obiskana hiperpovezava" xfId="592" builtinId="9" hidden="1"/>
    <cellStyle name="Obiskana hiperpovezava" xfId="594" builtinId="9" hidden="1"/>
    <cellStyle name="Obiskana hiperpovezava" xfId="596" builtinId="9" hidden="1"/>
    <cellStyle name="Obiskana hiperpovezava" xfId="598" builtinId="9" hidden="1"/>
    <cellStyle name="Obiskana hiperpovezava" xfId="600" builtinId="9" hidden="1"/>
    <cellStyle name="Obiskana hiperpovezava" xfId="602" builtinId="9" hidden="1"/>
    <cellStyle name="Obiskana hiperpovezava" xfId="604" builtinId="9" hidden="1"/>
    <cellStyle name="Obiskana hiperpovezava" xfId="606" builtinId="9" hidden="1"/>
    <cellStyle name="Obiskana hiperpovezava" xfId="608" builtinId="9" hidden="1"/>
    <cellStyle name="Obiskana hiperpovezava" xfId="610" builtinId="9" hidden="1"/>
    <cellStyle name="Obiskana hiperpovezava" xfId="612" builtinId="9" hidden="1"/>
    <cellStyle name="Obiskana hiperpovezava" xfId="614" builtinId="9" hidden="1"/>
    <cellStyle name="Obiskana hiperpovezava" xfId="616" builtinId="9" hidden="1"/>
    <cellStyle name="Obiskana hiperpovezava" xfId="618" builtinId="9" hidden="1"/>
    <cellStyle name="Obiskana hiperpovezava" xfId="620" builtinId="9" hidden="1"/>
    <cellStyle name="Obiskana hiperpovezava" xfId="622" builtinId="9" hidden="1"/>
    <cellStyle name="Obiskana hiperpovezava" xfId="624" builtinId="9" hidden="1"/>
    <cellStyle name="Obiskana hiperpovezava" xfId="626" builtinId="9" hidden="1"/>
    <cellStyle name="Obiskana hiperpovezava" xfId="628" builtinId="9" hidden="1"/>
    <cellStyle name="Obiskana hiperpovezava" xfId="630" builtinId="9" hidden="1"/>
    <cellStyle name="Obiskana hiperpovezava" xfId="632" builtinId="9" hidden="1"/>
    <cellStyle name="Obiskana hiperpovezava" xfId="634" builtinId="9" hidden="1"/>
    <cellStyle name="Obiskana hiperpovezava" xfId="636" builtinId="9" hidden="1"/>
    <cellStyle name="Obiskana hiperpovezava" xfId="638" builtinId="9" hidden="1"/>
    <cellStyle name="Obiskana hiperpovezava" xfId="640" builtinId="9" hidden="1"/>
    <cellStyle name="Obiskana hiperpovezava" xfId="642" builtinId="9" hidden="1"/>
    <cellStyle name="Obiskana hiperpovezava" xfId="644" builtinId="9" hidden="1"/>
    <cellStyle name="Obiskana hiperpovezava" xfId="646" builtinId="9" hidden="1"/>
    <cellStyle name="Obiskana hiperpovezava" xfId="648" builtinId="9" hidden="1"/>
    <cellStyle name="Obiskana hiperpovezava" xfId="650" builtinId="9" hidden="1"/>
    <cellStyle name="Obiskana hiperpovezava" xfId="652" builtinId="9" hidden="1"/>
    <cellStyle name="Obiskana hiperpovezava" xfId="654" builtinId="9" hidden="1"/>
    <cellStyle name="Obiskana hiperpovezava" xfId="656" builtinId="9" hidden="1"/>
    <cellStyle name="Obiskana hiperpovezava" xfId="658" builtinId="9" hidden="1"/>
    <cellStyle name="Obiskana hiperpovezava" xfId="660" builtinId="9" hidden="1"/>
    <cellStyle name="Obiskana hiperpovezava" xfId="662" builtinId="9" hidden="1"/>
    <cellStyle name="Obiskana hiperpovezava" xfId="664" builtinId="9" hidden="1"/>
    <cellStyle name="Obiskana hiperpovezava" xfId="666" builtinId="9" hidden="1"/>
    <cellStyle name="Obiskana hiperpovezava" xfId="668" builtinId="9" hidden="1"/>
    <cellStyle name="Obiskana hiperpovezava" xfId="670" builtinId="9" hidden="1"/>
    <cellStyle name="Obiskana hiperpovezava" xfId="672" builtinId="9" hidden="1"/>
    <cellStyle name="Obiskana hiperpovezava" xfId="674" builtinId="9" hidden="1"/>
    <cellStyle name="Obiskana hiperpovezava" xfId="676" builtinId="9" hidden="1"/>
    <cellStyle name="Obiskana hiperpovezava" xfId="678" builtinId="9" hidden="1"/>
    <cellStyle name="Obiskana hiperpovezava" xfId="680" builtinId="9" hidden="1"/>
    <cellStyle name="Obiskana hiperpovezava" xfId="682" builtinId="9" hidden="1"/>
    <cellStyle name="Obiskana hiperpovezava" xfId="684" builtinId="9" hidden="1"/>
    <cellStyle name="Obiskana hiperpovezava" xfId="686" builtinId="9" hidden="1"/>
    <cellStyle name="Obiskana hiperpovezava" xfId="688" builtinId="9" hidden="1"/>
    <cellStyle name="Obiskana hiperpovezava" xfId="690" builtinId="9" hidden="1"/>
    <cellStyle name="Obiskana hiperpovezava" xfId="694" builtinId="9" hidden="1"/>
    <cellStyle name="Obiskana hiperpovezava" xfId="696" builtinId="9" hidden="1"/>
    <cellStyle name="Obiskana hiperpovezava" xfId="698" builtinId="9" hidden="1"/>
    <cellStyle name="Obiskana hiperpovezava" xfId="700" builtinId="9" hidden="1"/>
    <cellStyle name="Obiskana hiperpovezava" xfId="702" builtinId="9" hidden="1"/>
    <cellStyle name="Odstotek" xfId="692" builtinId="5"/>
    <cellStyle name="Slabo" xfId="703" builtinId="27"/>
    <cellStyle name="Valuta" xfId="691" builtinId="4"/>
  </cellStyles>
  <dxfs count="148"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4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4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81A7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81A7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595959"/>
      <color rgb="FFFA62A7"/>
      <color rgb="FF404040"/>
      <color rgb="FFDB4531"/>
      <color rgb="FFF6E726"/>
      <color rgb="FF0887DE"/>
      <color rgb="FF57BC2E"/>
      <color rgb="FFFF61B4"/>
      <color rgb="FF825A3B"/>
      <color rgb="FFC21A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47.jpeg"/><Relationship Id="rId21" Type="http://schemas.openxmlformats.org/officeDocument/2006/relationships/image" Target="../media/image52.jpeg"/><Relationship Id="rId42" Type="http://schemas.openxmlformats.org/officeDocument/2006/relationships/image" Target="../media/image72.png"/><Relationship Id="rId63" Type="http://schemas.openxmlformats.org/officeDocument/2006/relationships/image" Target="../media/image93.jpeg"/><Relationship Id="rId84" Type="http://schemas.openxmlformats.org/officeDocument/2006/relationships/image" Target="../media/image114.jpeg"/><Relationship Id="rId138" Type="http://schemas.openxmlformats.org/officeDocument/2006/relationships/image" Target="../media/image168.jpeg"/><Relationship Id="rId159" Type="http://schemas.openxmlformats.org/officeDocument/2006/relationships/image" Target="../media/image189.png"/><Relationship Id="rId170" Type="http://schemas.openxmlformats.org/officeDocument/2006/relationships/image" Target="../media/image200.jpeg"/><Relationship Id="rId191" Type="http://schemas.openxmlformats.org/officeDocument/2006/relationships/image" Target="../media/image221.jpeg"/><Relationship Id="rId205" Type="http://schemas.openxmlformats.org/officeDocument/2006/relationships/image" Target="../media/image235.jpeg"/><Relationship Id="rId226" Type="http://schemas.openxmlformats.org/officeDocument/2006/relationships/image" Target="../media/image256.jpeg"/><Relationship Id="rId107" Type="http://schemas.openxmlformats.org/officeDocument/2006/relationships/image" Target="../media/image137.jpeg"/><Relationship Id="rId11" Type="http://schemas.openxmlformats.org/officeDocument/2006/relationships/image" Target="../media/image42.jpeg"/><Relationship Id="rId32" Type="http://schemas.openxmlformats.org/officeDocument/2006/relationships/image" Target="../media/image62.jpeg"/><Relationship Id="rId53" Type="http://schemas.openxmlformats.org/officeDocument/2006/relationships/image" Target="../media/image83.png"/><Relationship Id="rId74" Type="http://schemas.openxmlformats.org/officeDocument/2006/relationships/image" Target="../media/image104.jpeg"/><Relationship Id="rId128" Type="http://schemas.openxmlformats.org/officeDocument/2006/relationships/image" Target="../media/image158.jpeg"/><Relationship Id="rId149" Type="http://schemas.openxmlformats.org/officeDocument/2006/relationships/image" Target="../media/image179.jpeg"/><Relationship Id="rId5" Type="http://schemas.openxmlformats.org/officeDocument/2006/relationships/image" Target="../media/image36.jpeg"/><Relationship Id="rId95" Type="http://schemas.openxmlformats.org/officeDocument/2006/relationships/image" Target="../media/image125.jpeg"/><Relationship Id="rId160" Type="http://schemas.openxmlformats.org/officeDocument/2006/relationships/image" Target="../media/image190.png"/><Relationship Id="rId181" Type="http://schemas.openxmlformats.org/officeDocument/2006/relationships/image" Target="../media/image211.jpeg"/><Relationship Id="rId216" Type="http://schemas.openxmlformats.org/officeDocument/2006/relationships/image" Target="../media/image246.jpeg"/><Relationship Id="rId237" Type="http://schemas.openxmlformats.org/officeDocument/2006/relationships/image" Target="../media/image267.jpeg"/><Relationship Id="rId22" Type="http://schemas.openxmlformats.org/officeDocument/2006/relationships/image" Target="../media/image3.jpeg"/><Relationship Id="rId43" Type="http://schemas.openxmlformats.org/officeDocument/2006/relationships/image" Target="../media/image73.png"/><Relationship Id="rId64" Type="http://schemas.openxmlformats.org/officeDocument/2006/relationships/image" Target="../media/image94.jpeg"/><Relationship Id="rId118" Type="http://schemas.openxmlformats.org/officeDocument/2006/relationships/image" Target="../media/image148.jpeg"/><Relationship Id="rId139" Type="http://schemas.openxmlformats.org/officeDocument/2006/relationships/image" Target="../media/image169.jpeg"/><Relationship Id="rId85" Type="http://schemas.openxmlformats.org/officeDocument/2006/relationships/image" Target="../media/image115.jpeg"/><Relationship Id="rId150" Type="http://schemas.openxmlformats.org/officeDocument/2006/relationships/image" Target="../media/image180.jpeg"/><Relationship Id="rId171" Type="http://schemas.openxmlformats.org/officeDocument/2006/relationships/image" Target="../media/image201.jpeg"/><Relationship Id="rId192" Type="http://schemas.openxmlformats.org/officeDocument/2006/relationships/image" Target="../media/image222.jpeg"/><Relationship Id="rId206" Type="http://schemas.openxmlformats.org/officeDocument/2006/relationships/image" Target="../media/image236.jpeg"/><Relationship Id="rId227" Type="http://schemas.openxmlformats.org/officeDocument/2006/relationships/image" Target="../media/image257.jpeg"/><Relationship Id="rId12" Type="http://schemas.openxmlformats.org/officeDocument/2006/relationships/image" Target="../media/image43.jpeg"/><Relationship Id="rId33" Type="http://schemas.openxmlformats.org/officeDocument/2006/relationships/image" Target="../media/image63.jpeg"/><Relationship Id="rId108" Type="http://schemas.openxmlformats.org/officeDocument/2006/relationships/image" Target="../media/image138.jpeg"/><Relationship Id="rId129" Type="http://schemas.openxmlformats.org/officeDocument/2006/relationships/image" Target="../media/image159.jpeg"/><Relationship Id="rId54" Type="http://schemas.openxmlformats.org/officeDocument/2006/relationships/image" Target="../media/image84.png"/><Relationship Id="rId75" Type="http://schemas.openxmlformats.org/officeDocument/2006/relationships/image" Target="../media/image105.jpeg"/><Relationship Id="rId96" Type="http://schemas.openxmlformats.org/officeDocument/2006/relationships/image" Target="../media/image126.jpeg"/><Relationship Id="rId140" Type="http://schemas.openxmlformats.org/officeDocument/2006/relationships/image" Target="../media/image170.jpeg"/><Relationship Id="rId161" Type="http://schemas.openxmlformats.org/officeDocument/2006/relationships/image" Target="../media/image191.png"/><Relationship Id="rId182" Type="http://schemas.openxmlformats.org/officeDocument/2006/relationships/image" Target="../media/image212.jpeg"/><Relationship Id="rId217" Type="http://schemas.openxmlformats.org/officeDocument/2006/relationships/image" Target="../media/image247.jpeg"/><Relationship Id="rId6" Type="http://schemas.openxmlformats.org/officeDocument/2006/relationships/image" Target="../media/image37.jpeg"/><Relationship Id="rId238" Type="http://schemas.openxmlformats.org/officeDocument/2006/relationships/image" Target="../media/image268.jpeg"/><Relationship Id="rId23" Type="http://schemas.openxmlformats.org/officeDocument/2006/relationships/image" Target="../media/image53.jpeg"/><Relationship Id="rId119" Type="http://schemas.openxmlformats.org/officeDocument/2006/relationships/image" Target="../media/image149.jpeg"/><Relationship Id="rId44" Type="http://schemas.openxmlformats.org/officeDocument/2006/relationships/image" Target="../media/image74.png"/><Relationship Id="rId65" Type="http://schemas.openxmlformats.org/officeDocument/2006/relationships/image" Target="../media/image95.jpeg"/><Relationship Id="rId86" Type="http://schemas.openxmlformats.org/officeDocument/2006/relationships/image" Target="../media/image116.jpeg"/><Relationship Id="rId130" Type="http://schemas.openxmlformats.org/officeDocument/2006/relationships/image" Target="../media/image160.jpeg"/><Relationship Id="rId151" Type="http://schemas.openxmlformats.org/officeDocument/2006/relationships/image" Target="../media/image181.jpeg"/><Relationship Id="rId172" Type="http://schemas.openxmlformats.org/officeDocument/2006/relationships/image" Target="../media/image202.jpeg"/><Relationship Id="rId193" Type="http://schemas.openxmlformats.org/officeDocument/2006/relationships/image" Target="../media/image223.jpeg"/><Relationship Id="rId207" Type="http://schemas.openxmlformats.org/officeDocument/2006/relationships/image" Target="../media/image237.jpeg"/><Relationship Id="rId228" Type="http://schemas.openxmlformats.org/officeDocument/2006/relationships/image" Target="../media/image258.jpeg"/><Relationship Id="rId13" Type="http://schemas.openxmlformats.org/officeDocument/2006/relationships/image" Target="../media/image44.jpeg"/><Relationship Id="rId109" Type="http://schemas.openxmlformats.org/officeDocument/2006/relationships/image" Target="../media/image139.jpeg"/><Relationship Id="rId34" Type="http://schemas.openxmlformats.org/officeDocument/2006/relationships/image" Target="../media/image64.jpeg"/><Relationship Id="rId55" Type="http://schemas.openxmlformats.org/officeDocument/2006/relationships/image" Target="../media/image85.png"/><Relationship Id="rId76" Type="http://schemas.openxmlformats.org/officeDocument/2006/relationships/image" Target="../media/image106.jpeg"/><Relationship Id="rId97" Type="http://schemas.openxmlformats.org/officeDocument/2006/relationships/image" Target="../media/image127.jpeg"/><Relationship Id="rId120" Type="http://schemas.openxmlformats.org/officeDocument/2006/relationships/image" Target="../media/image150.jpeg"/><Relationship Id="rId141" Type="http://schemas.openxmlformats.org/officeDocument/2006/relationships/image" Target="../media/image171.jpeg"/><Relationship Id="rId7" Type="http://schemas.openxmlformats.org/officeDocument/2006/relationships/image" Target="../media/image38.jpeg"/><Relationship Id="rId162" Type="http://schemas.openxmlformats.org/officeDocument/2006/relationships/image" Target="../media/image192.png"/><Relationship Id="rId183" Type="http://schemas.openxmlformats.org/officeDocument/2006/relationships/image" Target="../media/image213.jpeg"/><Relationship Id="rId218" Type="http://schemas.openxmlformats.org/officeDocument/2006/relationships/image" Target="../media/image248.jpeg"/><Relationship Id="rId239" Type="http://schemas.openxmlformats.org/officeDocument/2006/relationships/image" Target="../media/image269.jpeg"/><Relationship Id="rId24" Type="http://schemas.openxmlformats.org/officeDocument/2006/relationships/image" Target="../media/image54.jpeg"/><Relationship Id="rId45" Type="http://schemas.openxmlformats.org/officeDocument/2006/relationships/image" Target="../media/image75.png"/><Relationship Id="rId66" Type="http://schemas.openxmlformats.org/officeDocument/2006/relationships/image" Target="../media/image96.jpeg"/><Relationship Id="rId87" Type="http://schemas.openxmlformats.org/officeDocument/2006/relationships/image" Target="../media/image117.jpeg"/><Relationship Id="rId110" Type="http://schemas.openxmlformats.org/officeDocument/2006/relationships/image" Target="../media/image140.jpeg"/><Relationship Id="rId131" Type="http://schemas.openxmlformats.org/officeDocument/2006/relationships/image" Target="../media/image161.jpeg"/><Relationship Id="rId152" Type="http://schemas.openxmlformats.org/officeDocument/2006/relationships/image" Target="../media/image182.png"/><Relationship Id="rId173" Type="http://schemas.openxmlformats.org/officeDocument/2006/relationships/image" Target="../media/image203.jpeg"/><Relationship Id="rId194" Type="http://schemas.openxmlformats.org/officeDocument/2006/relationships/image" Target="../media/image224.jpeg"/><Relationship Id="rId208" Type="http://schemas.openxmlformats.org/officeDocument/2006/relationships/image" Target="../media/image238.jpeg"/><Relationship Id="rId229" Type="http://schemas.openxmlformats.org/officeDocument/2006/relationships/image" Target="../media/image259.jpeg"/><Relationship Id="rId240" Type="http://schemas.openxmlformats.org/officeDocument/2006/relationships/image" Target="../media/image270.jpeg"/><Relationship Id="rId14" Type="http://schemas.openxmlformats.org/officeDocument/2006/relationships/image" Target="../media/image45.jpeg"/><Relationship Id="rId35" Type="http://schemas.openxmlformats.org/officeDocument/2006/relationships/image" Target="../media/image65.jpeg"/><Relationship Id="rId56" Type="http://schemas.openxmlformats.org/officeDocument/2006/relationships/image" Target="../media/image86.png"/><Relationship Id="rId77" Type="http://schemas.openxmlformats.org/officeDocument/2006/relationships/image" Target="../media/image107.jpeg"/><Relationship Id="rId100" Type="http://schemas.openxmlformats.org/officeDocument/2006/relationships/image" Target="../media/image130.jpeg"/><Relationship Id="rId8" Type="http://schemas.openxmlformats.org/officeDocument/2006/relationships/image" Target="../media/image39.jpeg"/><Relationship Id="rId98" Type="http://schemas.openxmlformats.org/officeDocument/2006/relationships/image" Target="../media/image128.jpeg"/><Relationship Id="rId121" Type="http://schemas.openxmlformats.org/officeDocument/2006/relationships/image" Target="../media/image151.jpeg"/><Relationship Id="rId142" Type="http://schemas.openxmlformats.org/officeDocument/2006/relationships/image" Target="../media/image172.jpeg"/><Relationship Id="rId163" Type="http://schemas.openxmlformats.org/officeDocument/2006/relationships/image" Target="../media/image193.png"/><Relationship Id="rId184" Type="http://schemas.openxmlformats.org/officeDocument/2006/relationships/image" Target="../media/image214.jpeg"/><Relationship Id="rId219" Type="http://schemas.openxmlformats.org/officeDocument/2006/relationships/image" Target="../media/image249.jpeg"/><Relationship Id="rId230" Type="http://schemas.openxmlformats.org/officeDocument/2006/relationships/image" Target="../media/image260.jpeg"/><Relationship Id="rId25" Type="http://schemas.openxmlformats.org/officeDocument/2006/relationships/image" Target="../media/image55.jpeg"/><Relationship Id="rId46" Type="http://schemas.openxmlformats.org/officeDocument/2006/relationships/image" Target="../media/image76.png"/><Relationship Id="rId67" Type="http://schemas.openxmlformats.org/officeDocument/2006/relationships/image" Target="../media/image97.jpeg"/><Relationship Id="rId88" Type="http://schemas.openxmlformats.org/officeDocument/2006/relationships/image" Target="../media/image118.jpeg"/><Relationship Id="rId111" Type="http://schemas.openxmlformats.org/officeDocument/2006/relationships/image" Target="../media/image141.jpeg"/><Relationship Id="rId132" Type="http://schemas.openxmlformats.org/officeDocument/2006/relationships/image" Target="../media/image162.jpeg"/><Relationship Id="rId153" Type="http://schemas.openxmlformats.org/officeDocument/2006/relationships/image" Target="../media/image183.png"/><Relationship Id="rId174" Type="http://schemas.openxmlformats.org/officeDocument/2006/relationships/image" Target="../media/image204.jpeg"/><Relationship Id="rId195" Type="http://schemas.openxmlformats.org/officeDocument/2006/relationships/image" Target="../media/image225.jpeg"/><Relationship Id="rId209" Type="http://schemas.openxmlformats.org/officeDocument/2006/relationships/image" Target="../media/image239.jpeg"/><Relationship Id="rId220" Type="http://schemas.openxmlformats.org/officeDocument/2006/relationships/image" Target="../media/image250.jpeg"/><Relationship Id="rId241" Type="http://schemas.openxmlformats.org/officeDocument/2006/relationships/image" Target="../media/image271.jpeg"/><Relationship Id="rId15" Type="http://schemas.openxmlformats.org/officeDocument/2006/relationships/image" Target="../media/image46.jpeg"/><Relationship Id="rId36" Type="http://schemas.openxmlformats.org/officeDocument/2006/relationships/image" Target="../media/image66.jpeg"/><Relationship Id="rId57" Type="http://schemas.openxmlformats.org/officeDocument/2006/relationships/image" Target="../media/image87.png"/><Relationship Id="rId106" Type="http://schemas.openxmlformats.org/officeDocument/2006/relationships/image" Target="../media/image136.jpeg"/><Relationship Id="rId127" Type="http://schemas.openxmlformats.org/officeDocument/2006/relationships/image" Target="../media/image157.jpeg"/><Relationship Id="rId10" Type="http://schemas.openxmlformats.org/officeDocument/2006/relationships/image" Target="../media/image41.jpeg"/><Relationship Id="rId31" Type="http://schemas.openxmlformats.org/officeDocument/2006/relationships/image" Target="../media/image61.jpeg"/><Relationship Id="rId52" Type="http://schemas.openxmlformats.org/officeDocument/2006/relationships/image" Target="../media/image82.png"/><Relationship Id="rId73" Type="http://schemas.openxmlformats.org/officeDocument/2006/relationships/image" Target="../media/image103.jpeg"/><Relationship Id="rId78" Type="http://schemas.openxmlformats.org/officeDocument/2006/relationships/image" Target="../media/image108.jpeg"/><Relationship Id="rId94" Type="http://schemas.openxmlformats.org/officeDocument/2006/relationships/image" Target="../media/image124.jpeg"/><Relationship Id="rId99" Type="http://schemas.openxmlformats.org/officeDocument/2006/relationships/image" Target="../media/image129.jpeg"/><Relationship Id="rId101" Type="http://schemas.openxmlformats.org/officeDocument/2006/relationships/image" Target="../media/image131.jpeg"/><Relationship Id="rId122" Type="http://schemas.openxmlformats.org/officeDocument/2006/relationships/image" Target="../media/image152.jpeg"/><Relationship Id="rId143" Type="http://schemas.openxmlformats.org/officeDocument/2006/relationships/image" Target="../media/image173.jpeg"/><Relationship Id="rId148" Type="http://schemas.openxmlformats.org/officeDocument/2006/relationships/image" Target="../media/image178.jpeg"/><Relationship Id="rId164" Type="http://schemas.openxmlformats.org/officeDocument/2006/relationships/image" Target="../media/image194.png"/><Relationship Id="rId169" Type="http://schemas.openxmlformats.org/officeDocument/2006/relationships/image" Target="../media/image199.jpeg"/><Relationship Id="rId185" Type="http://schemas.openxmlformats.org/officeDocument/2006/relationships/image" Target="../media/image215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80" Type="http://schemas.openxmlformats.org/officeDocument/2006/relationships/image" Target="../media/image210.jpeg"/><Relationship Id="rId210" Type="http://schemas.openxmlformats.org/officeDocument/2006/relationships/image" Target="../media/image240.jpeg"/><Relationship Id="rId215" Type="http://schemas.openxmlformats.org/officeDocument/2006/relationships/image" Target="../media/image245.jpeg"/><Relationship Id="rId236" Type="http://schemas.openxmlformats.org/officeDocument/2006/relationships/image" Target="../media/image266.jpeg"/><Relationship Id="rId26" Type="http://schemas.openxmlformats.org/officeDocument/2006/relationships/image" Target="../media/image56.jpeg"/><Relationship Id="rId231" Type="http://schemas.openxmlformats.org/officeDocument/2006/relationships/image" Target="../media/image261.jpeg"/><Relationship Id="rId47" Type="http://schemas.openxmlformats.org/officeDocument/2006/relationships/image" Target="../media/image77.png"/><Relationship Id="rId68" Type="http://schemas.openxmlformats.org/officeDocument/2006/relationships/image" Target="../media/image98.jpeg"/><Relationship Id="rId89" Type="http://schemas.openxmlformats.org/officeDocument/2006/relationships/image" Target="../media/image119.jpeg"/><Relationship Id="rId112" Type="http://schemas.openxmlformats.org/officeDocument/2006/relationships/image" Target="../media/image142.jpeg"/><Relationship Id="rId133" Type="http://schemas.openxmlformats.org/officeDocument/2006/relationships/image" Target="../media/image163.jpeg"/><Relationship Id="rId154" Type="http://schemas.openxmlformats.org/officeDocument/2006/relationships/image" Target="../media/image184.png"/><Relationship Id="rId175" Type="http://schemas.openxmlformats.org/officeDocument/2006/relationships/image" Target="../media/image205.jpeg"/><Relationship Id="rId196" Type="http://schemas.openxmlformats.org/officeDocument/2006/relationships/image" Target="../media/image226.jpeg"/><Relationship Id="rId200" Type="http://schemas.openxmlformats.org/officeDocument/2006/relationships/image" Target="../media/image230.jpeg"/><Relationship Id="rId16" Type="http://schemas.openxmlformats.org/officeDocument/2006/relationships/image" Target="../media/image47.jpeg"/><Relationship Id="rId221" Type="http://schemas.openxmlformats.org/officeDocument/2006/relationships/image" Target="../media/image251.jpeg"/><Relationship Id="rId242" Type="http://schemas.openxmlformats.org/officeDocument/2006/relationships/image" Target="../media/image272.jpeg"/><Relationship Id="rId37" Type="http://schemas.openxmlformats.org/officeDocument/2006/relationships/image" Target="../media/image67.jpeg"/><Relationship Id="rId58" Type="http://schemas.openxmlformats.org/officeDocument/2006/relationships/image" Target="../media/image88.png"/><Relationship Id="rId79" Type="http://schemas.openxmlformats.org/officeDocument/2006/relationships/image" Target="../media/image109.jpeg"/><Relationship Id="rId102" Type="http://schemas.openxmlformats.org/officeDocument/2006/relationships/image" Target="../media/image132.jpeg"/><Relationship Id="rId123" Type="http://schemas.openxmlformats.org/officeDocument/2006/relationships/image" Target="../media/image153.jpeg"/><Relationship Id="rId144" Type="http://schemas.openxmlformats.org/officeDocument/2006/relationships/image" Target="../media/image174.jpeg"/><Relationship Id="rId90" Type="http://schemas.openxmlformats.org/officeDocument/2006/relationships/image" Target="../media/image120.jpeg"/><Relationship Id="rId165" Type="http://schemas.openxmlformats.org/officeDocument/2006/relationships/image" Target="../media/image195.png"/><Relationship Id="rId186" Type="http://schemas.openxmlformats.org/officeDocument/2006/relationships/image" Target="../media/image216.jpeg"/><Relationship Id="rId211" Type="http://schemas.openxmlformats.org/officeDocument/2006/relationships/image" Target="../media/image241.jpeg"/><Relationship Id="rId232" Type="http://schemas.openxmlformats.org/officeDocument/2006/relationships/image" Target="../media/image262.jpeg"/><Relationship Id="rId27" Type="http://schemas.openxmlformats.org/officeDocument/2006/relationships/image" Target="../media/image57.jpeg"/><Relationship Id="rId48" Type="http://schemas.openxmlformats.org/officeDocument/2006/relationships/image" Target="../media/image78.png"/><Relationship Id="rId69" Type="http://schemas.openxmlformats.org/officeDocument/2006/relationships/image" Target="../media/image99.jpeg"/><Relationship Id="rId113" Type="http://schemas.openxmlformats.org/officeDocument/2006/relationships/image" Target="../media/image143.jpeg"/><Relationship Id="rId134" Type="http://schemas.openxmlformats.org/officeDocument/2006/relationships/image" Target="../media/image164.jpeg"/><Relationship Id="rId80" Type="http://schemas.openxmlformats.org/officeDocument/2006/relationships/image" Target="../media/image110.jpeg"/><Relationship Id="rId155" Type="http://schemas.openxmlformats.org/officeDocument/2006/relationships/image" Target="../media/image185.png"/><Relationship Id="rId176" Type="http://schemas.openxmlformats.org/officeDocument/2006/relationships/image" Target="../media/image206.jpeg"/><Relationship Id="rId197" Type="http://schemas.openxmlformats.org/officeDocument/2006/relationships/image" Target="../media/image227.jpeg"/><Relationship Id="rId201" Type="http://schemas.openxmlformats.org/officeDocument/2006/relationships/image" Target="../media/image231.jpeg"/><Relationship Id="rId222" Type="http://schemas.openxmlformats.org/officeDocument/2006/relationships/image" Target="../media/image252.jpeg"/><Relationship Id="rId243" Type="http://schemas.openxmlformats.org/officeDocument/2006/relationships/image" Target="../media/image273.jpeg"/><Relationship Id="rId17" Type="http://schemas.openxmlformats.org/officeDocument/2006/relationships/image" Target="../media/image48.jpeg"/><Relationship Id="rId38" Type="http://schemas.openxmlformats.org/officeDocument/2006/relationships/image" Target="../media/image68.jpeg"/><Relationship Id="rId59" Type="http://schemas.openxmlformats.org/officeDocument/2006/relationships/image" Target="../media/image89.png"/><Relationship Id="rId103" Type="http://schemas.openxmlformats.org/officeDocument/2006/relationships/image" Target="../media/image133.jpeg"/><Relationship Id="rId124" Type="http://schemas.openxmlformats.org/officeDocument/2006/relationships/image" Target="../media/image154.jpeg"/><Relationship Id="rId70" Type="http://schemas.openxmlformats.org/officeDocument/2006/relationships/image" Target="../media/image100.jpeg"/><Relationship Id="rId91" Type="http://schemas.openxmlformats.org/officeDocument/2006/relationships/image" Target="../media/image121.jpeg"/><Relationship Id="rId145" Type="http://schemas.openxmlformats.org/officeDocument/2006/relationships/image" Target="../media/image175.png"/><Relationship Id="rId166" Type="http://schemas.openxmlformats.org/officeDocument/2006/relationships/image" Target="../media/image196.png"/><Relationship Id="rId187" Type="http://schemas.openxmlformats.org/officeDocument/2006/relationships/image" Target="../media/image217.jpeg"/><Relationship Id="rId1" Type="http://schemas.openxmlformats.org/officeDocument/2006/relationships/image" Target="../media/image2.png"/><Relationship Id="rId212" Type="http://schemas.openxmlformats.org/officeDocument/2006/relationships/image" Target="../media/image242.jpeg"/><Relationship Id="rId233" Type="http://schemas.openxmlformats.org/officeDocument/2006/relationships/image" Target="../media/image263.jpeg"/><Relationship Id="rId28" Type="http://schemas.openxmlformats.org/officeDocument/2006/relationships/image" Target="../media/image58.jpeg"/><Relationship Id="rId49" Type="http://schemas.openxmlformats.org/officeDocument/2006/relationships/image" Target="../media/image79.png"/><Relationship Id="rId114" Type="http://schemas.openxmlformats.org/officeDocument/2006/relationships/image" Target="../media/image144.jpeg"/><Relationship Id="rId60" Type="http://schemas.openxmlformats.org/officeDocument/2006/relationships/image" Target="../media/image90.png"/><Relationship Id="rId81" Type="http://schemas.openxmlformats.org/officeDocument/2006/relationships/image" Target="../media/image111.jpeg"/><Relationship Id="rId135" Type="http://schemas.openxmlformats.org/officeDocument/2006/relationships/image" Target="../media/image165.jpeg"/><Relationship Id="rId156" Type="http://schemas.openxmlformats.org/officeDocument/2006/relationships/image" Target="../media/image186.png"/><Relationship Id="rId177" Type="http://schemas.openxmlformats.org/officeDocument/2006/relationships/image" Target="../media/image207.jpeg"/><Relationship Id="rId198" Type="http://schemas.openxmlformats.org/officeDocument/2006/relationships/image" Target="../media/image228.jpeg"/><Relationship Id="rId202" Type="http://schemas.openxmlformats.org/officeDocument/2006/relationships/image" Target="../media/image232.jpeg"/><Relationship Id="rId223" Type="http://schemas.openxmlformats.org/officeDocument/2006/relationships/image" Target="../media/image253.jpeg"/><Relationship Id="rId18" Type="http://schemas.openxmlformats.org/officeDocument/2006/relationships/image" Target="../media/image49.jpeg"/><Relationship Id="rId39" Type="http://schemas.openxmlformats.org/officeDocument/2006/relationships/image" Target="../media/image69.jpeg"/><Relationship Id="rId50" Type="http://schemas.openxmlformats.org/officeDocument/2006/relationships/image" Target="../media/image80.png"/><Relationship Id="rId104" Type="http://schemas.openxmlformats.org/officeDocument/2006/relationships/image" Target="../media/image134.jpeg"/><Relationship Id="rId125" Type="http://schemas.openxmlformats.org/officeDocument/2006/relationships/image" Target="../media/image155.jpeg"/><Relationship Id="rId146" Type="http://schemas.openxmlformats.org/officeDocument/2006/relationships/image" Target="../media/image176.jpeg"/><Relationship Id="rId167" Type="http://schemas.openxmlformats.org/officeDocument/2006/relationships/image" Target="../media/image197.png"/><Relationship Id="rId188" Type="http://schemas.openxmlformats.org/officeDocument/2006/relationships/image" Target="../media/image218.jpeg"/><Relationship Id="rId71" Type="http://schemas.openxmlformats.org/officeDocument/2006/relationships/image" Target="../media/image101.jpeg"/><Relationship Id="rId92" Type="http://schemas.openxmlformats.org/officeDocument/2006/relationships/image" Target="../media/image122.jpeg"/><Relationship Id="rId213" Type="http://schemas.openxmlformats.org/officeDocument/2006/relationships/image" Target="../media/image243.jpeg"/><Relationship Id="rId234" Type="http://schemas.openxmlformats.org/officeDocument/2006/relationships/image" Target="../media/image264.jpeg"/><Relationship Id="rId2" Type="http://schemas.openxmlformats.org/officeDocument/2006/relationships/image" Target="../media/image33.jpeg"/><Relationship Id="rId29" Type="http://schemas.openxmlformats.org/officeDocument/2006/relationships/image" Target="../media/image59.jpeg"/><Relationship Id="rId40" Type="http://schemas.openxmlformats.org/officeDocument/2006/relationships/image" Target="../media/image70.jpeg"/><Relationship Id="rId115" Type="http://schemas.openxmlformats.org/officeDocument/2006/relationships/image" Target="../media/image145.jpeg"/><Relationship Id="rId136" Type="http://schemas.openxmlformats.org/officeDocument/2006/relationships/image" Target="../media/image166.jpeg"/><Relationship Id="rId157" Type="http://schemas.openxmlformats.org/officeDocument/2006/relationships/image" Target="../media/image187.png"/><Relationship Id="rId178" Type="http://schemas.openxmlformats.org/officeDocument/2006/relationships/image" Target="../media/image208.jpeg"/><Relationship Id="rId61" Type="http://schemas.openxmlformats.org/officeDocument/2006/relationships/image" Target="../media/image91.jpeg"/><Relationship Id="rId82" Type="http://schemas.openxmlformats.org/officeDocument/2006/relationships/image" Target="../media/image112.jpeg"/><Relationship Id="rId199" Type="http://schemas.openxmlformats.org/officeDocument/2006/relationships/image" Target="../media/image229.jpeg"/><Relationship Id="rId203" Type="http://schemas.openxmlformats.org/officeDocument/2006/relationships/image" Target="../media/image233.jpeg"/><Relationship Id="rId19" Type="http://schemas.openxmlformats.org/officeDocument/2006/relationships/image" Target="../media/image50.jpeg"/><Relationship Id="rId224" Type="http://schemas.openxmlformats.org/officeDocument/2006/relationships/image" Target="../media/image254.jpeg"/><Relationship Id="rId30" Type="http://schemas.openxmlformats.org/officeDocument/2006/relationships/image" Target="../media/image60.jpeg"/><Relationship Id="rId105" Type="http://schemas.openxmlformats.org/officeDocument/2006/relationships/image" Target="../media/image135.jpeg"/><Relationship Id="rId126" Type="http://schemas.openxmlformats.org/officeDocument/2006/relationships/image" Target="../media/image156.jpeg"/><Relationship Id="rId147" Type="http://schemas.openxmlformats.org/officeDocument/2006/relationships/image" Target="../media/image177.jpeg"/><Relationship Id="rId168" Type="http://schemas.openxmlformats.org/officeDocument/2006/relationships/image" Target="../media/image198.jpeg"/><Relationship Id="rId51" Type="http://schemas.openxmlformats.org/officeDocument/2006/relationships/image" Target="../media/image81.png"/><Relationship Id="rId72" Type="http://schemas.openxmlformats.org/officeDocument/2006/relationships/image" Target="../media/image102.jpeg"/><Relationship Id="rId93" Type="http://schemas.openxmlformats.org/officeDocument/2006/relationships/image" Target="../media/image123.jpeg"/><Relationship Id="rId189" Type="http://schemas.openxmlformats.org/officeDocument/2006/relationships/image" Target="../media/image219.jpeg"/><Relationship Id="rId3" Type="http://schemas.openxmlformats.org/officeDocument/2006/relationships/image" Target="../media/image34.jpeg"/><Relationship Id="rId214" Type="http://schemas.openxmlformats.org/officeDocument/2006/relationships/image" Target="../media/image244.jpeg"/><Relationship Id="rId235" Type="http://schemas.openxmlformats.org/officeDocument/2006/relationships/image" Target="../media/image265.jpeg"/><Relationship Id="rId116" Type="http://schemas.openxmlformats.org/officeDocument/2006/relationships/image" Target="../media/image146.jpeg"/><Relationship Id="rId137" Type="http://schemas.openxmlformats.org/officeDocument/2006/relationships/image" Target="../media/image167.jpeg"/><Relationship Id="rId158" Type="http://schemas.openxmlformats.org/officeDocument/2006/relationships/image" Target="../media/image188.png"/><Relationship Id="rId20" Type="http://schemas.openxmlformats.org/officeDocument/2006/relationships/image" Target="../media/image51.jpeg"/><Relationship Id="rId41" Type="http://schemas.openxmlformats.org/officeDocument/2006/relationships/image" Target="../media/image71.jpeg"/><Relationship Id="rId62" Type="http://schemas.openxmlformats.org/officeDocument/2006/relationships/image" Target="../media/image92.jpeg"/><Relationship Id="rId83" Type="http://schemas.openxmlformats.org/officeDocument/2006/relationships/image" Target="../media/image113.jpeg"/><Relationship Id="rId179" Type="http://schemas.openxmlformats.org/officeDocument/2006/relationships/image" Target="../media/image209.jpeg"/><Relationship Id="rId190" Type="http://schemas.openxmlformats.org/officeDocument/2006/relationships/image" Target="../media/image220.jpeg"/><Relationship Id="rId204" Type="http://schemas.openxmlformats.org/officeDocument/2006/relationships/image" Target="../media/image234.jpeg"/><Relationship Id="rId225" Type="http://schemas.openxmlformats.org/officeDocument/2006/relationships/image" Target="../media/image255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0.jpeg"/><Relationship Id="rId21" Type="http://schemas.openxmlformats.org/officeDocument/2006/relationships/image" Target="../media/image294.jpeg"/><Relationship Id="rId42" Type="http://schemas.openxmlformats.org/officeDocument/2006/relationships/image" Target="../media/image315.jpeg"/><Relationship Id="rId63" Type="http://schemas.openxmlformats.org/officeDocument/2006/relationships/image" Target="../media/image336.jpeg"/><Relationship Id="rId84" Type="http://schemas.openxmlformats.org/officeDocument/2006/relationships/image" Target="../media/image357.jpeg"/><Relationship Id="rId138" Type="http://schemas.openxmlformats.org/officeDocument/2006/relationships/image" Target="../media/image411.jpeg"/><Relationship Id="rId107" Type="http://schemas.openxmlformats.org/officeDocument/2006/relationships/image" Target="../media/image380.jpeg"/><Relationship Id="rId11" Type="http://schemas.openxmlformats.org/officeDocument/2006/relationships/image" Target="../media/image284.jpeg"/><Relationship Id="rId32" Type="http://schemas.openxmlformats.org/officeDocument/2006/relationships/image" Target="../media/image305.jpeg"/><Relationship Id="rId37" Type="http://schemas.openxmlformats.org/officeDocument/2006/relationships/image" Target="../media/image310.png"/><Relationship Id="rId53" Type="http://schemas.openxmlformats.org/officeDocument/2006/relationships/image" Target="../media/image326.jpeg"/><Relationship Id="rId58" Type="http://schemas.openxmlformats.org/officeDocument/2006/relationships/image" Target="../media/image331.jpeg"/><Relationship Id="rId74" Type="http://schemas.openxmlformats.org/officeDocument/2006/relationships/image" Target="../media/image347.jpeg"/><Relationship Id="rId79" Type="http://schemas.openxmlformats.org/officeDocument/2006/relationships/image" Target="../media/image352.jpeg"/><Relationship Id="rId102" Type="http://schemas.openxmlformats.org/officeDocument/2006/relationships/image" Target="../media/image375.jpeg"/><Relationship Id="rId123" Type="http://schemas.openxmlformats.org/officeDocument/2006/relationships/image" Target="../media/image396.jpeg"/><Relationship Id="rId128" Type="http://schemas.openxmlformats.org/officeDocument/2006/relationships/image" Target="../media/image401.jpeg"/><Relationship Id="rId5" Type="http://schemas.openxmlformats.org/officeDocument/2006/relationships/image" Target="../media/image278.png"/><Relationship Id="rId90" Type="http://schemas.openxmlformats.org/officeDocument/2006/relationships/image" Target="../media/image363.png"/><Relationship Id="rId95" Type="http://schemas.openxmlformats.org/officeDocument/2006/relationships/image" Target="../media/image368.jpeg"/><Relationship Id="rId22" Type="http://schemas.openxmlformats.org/officeDocument/2006/relationships/image" Target="../media/image295.jpeg"/><Relationship Id="rId27" Type="http://schemas.openxmlformats.org/officeDocument/2006/relationships/image" Target="../media/image300.jpeg"/><Relationship Id="rId43" Type="http://schemas.openxmlformats.org/officeDocument/2006/relationships/image" Target="../media/image316.jpeg"/><Relationship Id="rId48" Type="http://schemas.openxmlformats.org/officeDocument/2006/relationships/image" Target="../media/image321.jpeg"/><Relationship Id="rId64" Type="http://schemas.openxmlformats.org/officeDocument/2006/relationships/image" Target="../media/image337.jpeg"/><Relationship Id="rId69" Type="http://schemas.openxmlformats.org/officeDocument/2006/relationships/image" Target="../media/image342.jpeg"/><Relationship Id="rId113" Type="http://schemas.openxmlformats.org/officeDocument/2006/relationships/image" Target="../media/image386.jpeg"/><Relationship Id="rId118" Type="http://schemas.openxmlformats.org/officeDocument/2006/relationships/image" Target="../media/image391.jpeg"/><Relationship Id="rId134" Type="http://schemas.openxmlformats.org/officeDocument/2006/relationships/image" Target="../media/image407.jpeg"/><Relationship Id="rId139" Type="http://schemas.openxmlformats.org/officeDocument/2006/relationships/image" Target="../media/image412.jpeg"/><Relationship Id="rId80" Type="http://schemas.openxmlformats.org/officeDocument/2006/relationships/image" Target="../media/image353.jpeg"/><Relationship Id="rId85" Type="http://schemas.openxmlformats.org/officeDocument/2006/relationships/image" Target="../media/image358.jpeg"/><Relationship Id="rId12" Type="http://schemas.openxmlformats.org/officeDocument/2006/relationships/image" Target="../media/image285.jpeg"/><Relationship Id="rId17" Type="http://schemas.openxmlformats.org/officeDocument/2006/relationships/image" Target="../media/image290.jpeg"/><Relationship Id="rId33" Type="http://schemas.openxmlformats.org/officeDocument/2006/relationships/image" Target="../media/image306.jpeg"/><Relationship Id="rId38" Type="http://schemas.openxmlformats.org/officeDocument/2006/relationships/image" Target="../media/image311.png"/><Relationship Id="rId59" Type="http://schemas.openxmlformats.org/officeDocument/2006/relationships/image" Target="../media/image332.jpeg"/><Relationship Id="rId103" Type="http://schemas.openxmlformats.org/officeDocument/2006/relationships/image" Target="../media/image376.jpeg"/><Relationship Id="rId108" Type="http://schemas.openxmlformats.org/officeDocument/2006/relationships/image" Target="../media/image381.jpeg"/><Relationship Id="rId124" Type="http://schemas.openxmlformats.org/officeDocument/2006/relationships/image" Target="../media/image397.jpeg"/><Relationship Id="rId129" Type="http://schemas.openxmlformats.org/officeDocument/2006/relationships/image" Target="../media/image402.jpeg"/><Relationship Id="rId54" Type="http://schemas.openxmlformats.org/officeDocument/2006/relationships/image" Target="../media/image327.jpeg"/><Relationship Id="rId70" Type="http://schemas.openxmlformats.org/officeDocument/2006/relationships/image" Target="../media/image343.jpeg"/><Relationship Id="rId75" Type="http://schemas.openxmlformats.org/officeDocument/2006/relationships/image" Target="../media/image348.jpeg"/><Relationship Id="rId91" Type="http://schemas.openxmlformats.org/officeDocument/2006/relationships/image" Target="../media/image364.jpeg"/><Relationship Id="rId96" Type="http://schemas.openxmlformats.org/officeDocument/2006/relationships/image" Target="../media/image369.jpeg"/><Relationship Id="rId140" Type="http://schemas.openxmlformats.org/officeDocument/2006/relationships/image" Target="../media/image413.jpeg"/><Relationship Id="rId1" Type="http://schemas.openxmlformats.org/officeDocument/2006/relationships/image" Target="../media/image274.png"/><Relationship Id="rId6" Type="http://schemas.openxmlformats.org/officeDocument/2006/relationships/image" Target="../media/image279.png"/><Relationship Id="rId23" Type="http://schemas.openxmlformats.org/officeDocument/2006/relationships/image" Target="../media/image296.jpeg"/><Relationship Id="rId28" Type="http://schemas.openxmlformats.org/officeDocument/2006/relationships/image" Target="../media/image301.png"/><Relationship Id="rId49" Type="http://schemas.openxmlformats.org/officeDocument/2006/relationships/image" Target="../media/image322.jpeg"/><Relationship Id="rId114" Type="http://schemas.openxmlformats.org/officeDocument/2006/relationships/image" Target="../media/image387.jpeg"/><Relationship Id="rId119" Type="http://schemas.openxmlformats.org/officeDocument/2006/relationships/image" Target="../media/image392.jpeg"/><Relationship Id="rId44" Type="http://schemas.openxmlformats.org/officeDocument/2006/relationships/image" Target="../media/image317.jpeg"/><Relationship Id="rId60" Type="http://schemas.openxmlformats.org/officeDocument/2006/relationships/image" Target="../media/image333.jpeg"/><Relationship Id="rId65" Type="http://schemas.openxmlformats.org/officeDocument/2006/relationships/image" Target="../media/image338.jpeg"/><Relationship Id="rId81" Type="http://schemas.openxmlformats.org/officeDocument/2006/relationships/image" Target="../media/image354.jpeg"/><Relationship Id="rId86" Type="http://schemas.openxmlformats.org/officeDocument/2006/relationships/image" Target="../media/image359.jpeg"/><Relationship Id="rId130" Type="http://schemas.openxmlformats.org/officeDocument/2006/relationships/image" Target="../media/image403.jpeg"/><Relationship Id="rId135" Type="http://schemas.openxmlformats.org/officeDocument/2006/relationships/image" Target="../media/image408.jpeg"/><Relationship Id="rId13" Type="http://schemas.openxmlformats.org/officeDocument/2006/relationships/image" Target="../media/image286.jpeg"/><Relationship Id="rId18" Type="http://schemas.openxmlformats.org/officeDocument/2006/relationships/image" Target="../media/image291.jpeg"/><Relationship Id="rId39" Type="http://schemas.openxmlformats.org/officeDocument/2006/relationships/image" Target="../media/image312.png"/><Relationship Id="rId109" Type="http://schemas.openxmlformats.org/officeDocument/2006/relationships/image" Target="../media/image382.jpeg"/><Relationship Id="rId34" Type="http://schemas.openxmlformats.org/officeDocument/2006/relationships/image" Target="../media/image307.jpeg"/><Relationship Id="rId50" Type="http://schemas.openxmlformats.org/officeDocument/2006/relationships/image" Target="../media/image323.jpeg"/><Relationship Id="rId55" Type="http://schemas.openxmlformats.org/officeDocument/2006/relationships/image" Target="../media/image328.jpeg"/><Relationship Id="rId76" Type="http://schemas.openxmlformats.org/officeDocument/2006/relationships/image" Target="../media/image349.jpeg"/><Relationship Id="rId97" Type="http://schemas.openxmlformats.org/officeDocument/2006/relationships/image" Target="../media/image370.jpeg"/><Relationship Id="rId104" Type="http://schemas.openxmlformats.org/officeDocument/2006/relationships/image" Target="../media/image377.jpeg"/><Relationship Id="rId120" Type="http://schemas.openxmlformats.org/officeDocument/2006/relationships/image" Target="../media/image393.png"/><Relationship Id="rId125" Type="http://schemas.openxmlformats.org/officeDocument/2006/relationships/image" Target="../media/image398.jpeg"/><Relationship Id="rId141" Type="http://schemas.openxmlformats.org/officeDocument/2006/relationships/image" Target="../media/image414.jpeg"/><Relationship Id="rId7" Type="http://schemas.openxmlformats.org/officeDocument/2006/relationships/image" Target="../media/image280.png"/><Relationship Id="rId71" Type="http://schemas.openxmlformats.org/officeDocument/2006/relationships/image" Target="../media/image344.jpeg"/><Relationship Id="rId92" Type="http://schemas.openxmlformats.org/officeDocument/2006/relationships/image" Target="../media/image365.jpeg"/><Relationship Id="rId2" Type="http://schemas.openxmlformats.org/officeDocument/2006/relationships/image" Target="../media/image275.png"/><Relationship Id="rId29" Type="http://schemas.openxmlformats.org/officeDocument/2006/relationships/image" Target="../media/image302.png"/><Relationship Id="rId24" Type="http://schemas.openxmlformats.org/officeDocument/2006/relationships/image" Target="../media/image297.jpeg"/><Relationship Id="rId40" Type="http://schemas.openxmlformats.org/officeDocument/2006/relationships/image" Target="../media/image313.png"/><Relationship Id="rId45" Type="http://schemas.openxmlformats.org/officeDocument/2006/relationships/image" Target="../media/image318.jpeg"/><Relationship Id="rId66" Type="http://schemas.openxmlformats.org/officeDocument/2006/relationships/image" Target="../media/image339.jpeg"/><Relationship Id="rId87" Type="http://schemas.openxmlformats.org/officeDocument/2006/relationships/image" Target="../media/image360.jpeg"/><Relationship Id="rId110" Type="http://schemas.openxmlformats.org/officeDocument/2006/relationships/image" Target="../media/image383.jpeg"/><Relationship Id="rId115" Type="http://schemas.openxmlformats.org/officeDocument/2006/relationships/image" Target="../media/image388.jpeg"/><Relationship Id="rId131" Type="http://schemas.openxmlformats.org/officeDocument/2006/relationships/image" Target="../media/image404.jpeg"/><Relationship Id="rId136" Type="http://schemas.openxmlformats.org/officeDocument/2006/relationships/image" Target="../media/image409.jpeg"/><Relationship Id="rId61" Type="http://schemas.openxmlformats.org/officeDocument/2006/relationships/image" Target="../media/image334.jpeg"/><Relationship Id="rId82" Type="http://schemas.openxmlformats.org/officeDocument/2006/relationships/image" Target="../media/image355.jpeg"/><Relationship Id="rId19" Type="http://schemas.openxmlformats.org/officeDocument/2006/relationships/image" Target="../media/image292.jpeg"/><Relationship Id="rId14" Type="http://schemas.openxmlformats.org/officeDocument/2006/relationships/image" Target="../media/image287.jpeg"/><Relationship Id="rId30" Type="http://schemas.openxmlformats.org/officeDocument/2006/relationships/image" Target="../media/image303.png"/><Relationship Id="rId35" Type="http://schemas.openxmlformats.org/officeDocument/2006/relationships/image" Target="../media/image308.jpeg"/><Relationship Id="rId56" Type="http://schemas.openxmlformats.org/officeDocument/2006/relationships/image" Target="../media/image329.jpeg"/><Relationship Id="rId77" Type="http://schemas.openxmlformats.org/officeDocument/2006/relationships/image" Target="../media/image350.jpeg"/><Relationship Id="rId100" Type="http://schemas.openxmlformats.org/officeDocument/2006/relationships/image" Target="../media/image373.jpeg"/><Relationship Id="rId105" Type="http://schemas.openxmlformats.org/officeDocument/2006/relationships/image" Target="../media/image378.jpeg"/><Relationship Id="rId126" Type="http://schemas.openxmlformats.org/officeDocument/2006/relationships/image" Target="../media/image399.jpeg"/><Relationship Id="rId8" Type="http://schemas.openxmlformats.org/officeDocument/2006/relationships/image" Target="../media/image281.jpeg"/><Relationship Id="rId51" Type="http://schemas.openxmlformats.org/officeDocument/2006/relationships/image" Target="../media/image324.jpeg"/><Relationship Id="rId72" Type="http://schemas.openxmlformats.org/officeDocument/2006/relationships/image" Target="../media/image345.jpeg"/><Relationship Id="rId93" Type="http://schemas.openxmlformats.org/officeDocument/2006/relationships/image" Target="../media/image366.jpeg"/><Relationship Id="rId98" Type="http://schemas.openxmlformats.org/officeDocument/2006/relationships/image" Target="../media/image371.jpeg"/><Relationship Id="rId121" Type="http://schemas.openxmlformats.org/officeDocument/2006/relationships/image" Target="../media/image394.jpeg"/><Relationship Id="rId3" Type="http://schemas.openxmlformats.org/officeDocument/2006/relationships/image" Target="../media/image276.png"/><Relationship Id="rId25" Type="http://schemas.openxmlformats.org/officeDocument/2006/relationships/image" Target="../media/image298.jpeg"/><Relationship Id="rId46" Type="http://schemas.openxmlformats.org/officeDocument/2006/relationships/image" Target="../media/image319.jpeg"/><Relationship Id="rId67" Type="http://schemas.openxmlformats.org/officeDocument/2006/relationships/image" Target="../media/image340.jpeg"/><Relationship Id="rId116" Type="http://schemas.openxmlformats.org/officeDocument/2006/relationships/image" Target="../media/image389.jpeg"/><Relationship Id="rId137" Type="http://schemas.openxmlformats.org/officeDocument/2006/relationships/image" Target="../media/image410.jpeg"/><Relationship Id="rId20" Type="http://schemas.openxmlformats.org/officeDocument/2006/relationships/image" Target="../media/image293.jpeg"/><Relationship Id="rId41" Type="http://schemas.openxmlformats.org/officeDocument/2006/relationships/image" Target="../media/image314.png"/><Relationship Id="rId62" Type="http://schemas.openxmlformats.org/officeDocument/2006/relationships/image" Target="../media/image335.jpeg"/><Relationship Id="rId83" Type="http://schemas.openxmlformats.org/officeDocument/2006/relationships/image" Target="../media/image356.jpeg"/><Relationship Id="rId88" Type="http://schemas.openxmlformats.org/officeDocument/2006/relationships/image" Target="../media/image361.jpeg"/><Relationship Id="rId111" Type="http://schemas.openxmlformats.org/officeDocument/2006/relationships/image" Target="../media/image384.jpeg"/><Relationship Id="rId132" Type="http://schemas.openxmlformats.org/officeDocument/2006/relationships/image" Target="../media/image405.jpeg"/><Relationship Id="rId15" Type="http://schemas.openxmlformats.org/officeDocument/2006/relationships/image" Target="../media/image288.jpeg"/><Relationship Id="rId36" Type="http://schemas.openxmlformats.org/officeDocument/2006/relationships/image" Target="../media/image309.jpeg"/><Relationship Id="rId57" Type="http://schemas.openxmlformats.org/officeDocument/2006/relationships/image" Target="../media/image330.jpeg"/><Relationship Id="rId106" Type="http://schemas.openxmlformats.org/officeDocument/2006/relationships/image" Target="../media/image379.png"/><Relationship Id="rId127" Type="http://schemas.openxmlformats.org/officeDocument/2006/relationships/image" Target="../media/image400.jpeg"/><Relationship Id="rId10" Type="http://schemas.openxmlformats.org/officeDocument/2006/relationships/image" Target="../media/image283.jpeg"/><Relationship Id="rId31" Type="http://schemas.openxmlformats.org/officeDocument/2006/relationships/image" Target="../media/image304.png"/><Relationship Id="rId52" Type="http://schemas.openxmlformats.org/officeDocument/2006/relationships/image" Target="../media/image325.jpeg"/><Relationship Id="rId73" Type="http://schemas.openxmlformats.org/officeDocument/2006/relationships/image" Target="../media/image346.jpeg"/><Relationship Id="rId78" Type="http://schemas.openxmlformats.org/officeDocument/2006/relationships/image" Target="../media/image351.jpeg"/><Relationship Id="rId94" Type="http://schemas.openxmlformats.org/officeDocument/2006/relationships/image" Target="../media/image367.jpeg"/><Relationship Id="rId99" Type="http://schemas.openxmlformats.org/officeDocument/2006/relationships/image" Target="../media/image372.jpeg"/><Relationship Id="rId101" Type="http://schemas.openxmlformats.org/officeDocument/2006/relationships/image" Target="../media/image374.jpeg"/><Relationship Id="rId122" Type="http://schemas.openxmlformats.org/officeDocument/2006/relationships/image" Target="../media/image395.jpeg"/><Relationship Id="rId4" Type="http://schemas.openxmlformats.org/officeDocument/2006/relationships/image" Target="../media/image277.png"/><Relationship Id="rId9" Type="http://schemas.openxmlformats.org/officeDocument/2006/relationships/image" Target="../media/image282.jpeg"/><Relationship Id="rId26" Type="http://schemas.openxmlformats.org/officeDocument/2006/relationships/image" Target="../media/image299.jpeg"/><Relationship Id="rId47" Type="http://schemas.openxmlformats.org/officeDocument/2006/relationships/image" Target="../media/image320.jpeg"/><Relationship Id="rId68" Type="http://schemas.openxmlformats.org/officeDocument/2006/relationships/image" Target="../media/image341.jpeg"/><Relationship Id="rId89" Type="http://schemas.openxmlformats.org/officeDocument/2006/relationships/image" Target="../media/image362.jpeg"/><Relationship Id="rId112" Type="http://schemas.openxmlformats.org/officeDocument/2006/relationships/image" Target="../media/image385.jpeg"/><Relationship Id="rId133" Type="http://schemas.openxmlformats.org/officeDocument/2006/relationships/image" Target="../media/image406.jpeg"/><Relationship Id="rId16" Type="http://schemas.openxmlformats.org/officeDocument/2006/relationships/image" Target="../media/image28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2.jpeg"/><Relationship Id="rId3" Type="http://schemas.openxmlformats.org/officeDocument/2006/relationships/image" Target="../media/image417.jpeg"/><Relationship Id="rId7" Type="http://schemas.openxmlformats.org/officeDocument/2006/relationships/image" Target="../media/image421.jpeg"/><Relationship Id="rId2" Type="http://schemas.openxmlformats.org/officeDocument/2006/relationships/image" Target="../media/image416.jpeg"/><Relationship Id="rId1" Type="http://schemas.openxmlformats.org/officeDocument/2006/relationships/image" Target="../media/image415.png"/><Relationship Id="rId6" Type="http://schemas.openxmlformats.org/officeDocument/2006/relationships/image" Target="../media/image420.jpeg"/><Relationship Id="rId5" Type="http://schemas.openxmlformats.org/officeDocument/2006/relationships/image" Target="../media/image419.jpeg"/><Relationship Id="rId4" Type="http://schemas.openxmlformats.org/officeDocument/2006/relationships/image" Target="../media/image4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0.jpeg"/><Relationship Id="rId3" Type="http://schemas.openxmlformats.org/officeDocument/2006/relationships/image" Target="../media/image425.png"/><Relationship Id="rId7" Type="http://schemas.openxmlformats.org/officeDocument/2006/relationships/image" Target="../media/image429.jpeg"/><Relationship Id="rId2" Type="http://schemas.openxmlformats.org/officeDocument/2006/relationships/image" Target="../media/image424.jpeg"/><Relationship Id="rId1" Type="http://schemas.openxmlformats.org/officeDocument/2006/relationships/image" Target="../media/image423.png"/><Relationship Id="rId6" Type="http://schemas.openxmlformats.org/officeDocument/2006/relationships/image" Target="../media/image428.png"/><Relationship Id="rId5" Type="http://schemas.openxmlformats.org/officeDocument/2006/relationships/image" Target="../media/image427.png"/><Relationship Id="rId4" Type="http://schemas.openxmlformats.org/officeDocument/2006/relationships/image" Target="../media/image4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8.jpeg"/><Relationship Id="rId3" Type="http://schemas.openxmlformats.org/officeDocument/2006/relationships/image" Target="../media/image433.jpeg"/><Relationship Id="rId7" Type="http://schemas.openxmlformats.org/officeDocument/2006/relationships/image" Target="../media/image437.jpeg"/><Relationship Id="rId2" Type="http://schemas.openxmlformats.org/officeDocument/2006/relationships/image" Target="../media/image432.png"/><Relationship Id="rId1" Type="http://schemas.openxmlformats.org/officeDocument/2006/relationships/image" Target="../media/image431.jpeg"/><Relationship Id="rId6" Type="http://schemas.openxmlformats.org/officeDocument/2006/relationships/image" Target="../media/image436.jpeg"/><Relationship Id="rId5" Type="http://schemas.openxmlformats.org/officeDocument/2006/relationships/image" Target="../media/image435.jpeg"/><Relationship Id="rId10" Type="http://schemas.openxmlformats.org/officeDocument/2006/relationships/image" Target="../media/image440.jpeg"/><Relationship Id="rId4" Type="http://schemas.openxmlformats.org/officeDocument/2006/relationships/image" Target="../media/image434.jpeg"/><Relationship Id="rId9" Type="http://schemas.openxmlformats.org/officeDocument/2006/relationships/image" Target="../media/image439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136948</xdr:colOff>
      <xdr:row>1</xdr:row>
      <xdr:rowOff>34641</xdr:rowOff>
    </xdr:from>
    <xdr:ext cx="2370667" cy="10746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948" y="235724"/>
          <a:ext cx="2370667" cy="10746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253365</xdr:colOff>
      <xdr:row>1</xdr:row>
      <xdr:rowOff>161958</xdr:rowOff>
    </xdr:from>
    <xdr:ext cx="2321228" cy="1112972"/>
    <xdr:pic>
      <xdr:nvPicPr>
        <xdr:cNvPr id="2" name="Picture 1">
          <a:extLst>
            <a:ext uri="{FF2B5EF4-FFF2-40B4-BE49-F238E27FC236}">
              <a16:creationId xmlns:a16="http://schemas.microsoft.com/office/drawing/2014/main" id="{4CF4D369-C2FB-433C-AFBD-D61F54029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58740" y="328646"/>
          <a:ext cx="2321228" cy="1112972"/>
        </a:xfrm>
        <a:prstGeom prst="rect">
          <a:avLst/>
        </a:prstGeom>
      </xdr:spPr>
    </xdr:pic>
    <xdr:clientData/>
  </xdr:oneCellAnchor>
  <xdr:oneCellAnchor>
    <xdr:from>
      <xdr:col>2</xdr:col>
      <xdr:colOff>93662</xdr:colOff>
      <xdr:row>1</xdr:row>
      <xdr:rowOff>219224</xdr:rowOff>
    </xdr:from>
    <xdr:ext cx="856118" cy="801026"/>
    <xdr:pic>
      <xdr:nvPicPr>
        <xdr:cNvPr id="3" name="Picture 2">
          <a:extLst>
            <a:ext uri="{FF2B5EF4-FFF2-40B4-BE49-F238E27FC236}">
              <a16:creationId xmlns:a16="http://schemas.microsoft.com/office/drawing/2014/main" id="{A14B3120-5F72-42FF-9231-7DF4A463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962" y="381149"/>
          <a:ext cx="856118" cy="801026"/>
        </a:xfrm>
        <a:prstGeom prst="rect">
          <a:avLst/>
        </a:prstGeom>
      </xdr:spPr>
    </xdr:pic>
    <xdr:clientData/>
  </xdr:oneCellAnchor>
  <xdr:twoCellAnchor>
    <xdr:from>
      <xdr:col>1</xdr:col>
      <xdr:colOff>180975</xdr:colOff>
      <xdr:row>12</xdr:row>
      <xdr:rowOff>57150</xdr:rowOff>
    </xdr:from>
    <xdr:to>
      <xdr:col>3</xdr:col>
      <xdr:colOff>28575</xdr:colOff>
      <xdr:row>12</xdr:row>
      <xdr:rowOff>742950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26262F3-32DB-CD22-32E1-5AF6530F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6765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26</xdr:row>
      <xdr:rowOff>66675</xdr:rowOff>
    </xdr:from>
    <xdr:to>
      <xdr:col>3</xdr:col>
      <xdr:colOff>38100</xdr:colOff>
      <xdr:row>26</xdr:row>
      <xdr:rowOff>752475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DD7A3D1-E001-AE6A-6BA1-A5363DAB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4154150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104775</xdr:rowOff>
    </xdr:from>
    <xdr:to>
      <xdr:col>2</xdr:col>
      <xdr:colOff>914400</xdr:colOff>
      <xdr:row>25</xdr:row>
      <xdr:rowOff>714375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A26B636F-CF0E-96D6-CC8B-C3889B1F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3373100"/>
          <a:ext cx="914400" cy="6096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24</xdr:row>
      <xdr:rowOff>66675</xdr:rowOff>
    </xdr:from>
    <xdr:to>
      <xdr:col>3</xdr:col>
      <xdr:colOff>9525</xdr:colOff>
      <xdr:row>24</xdr:row>
      <xdr:rowOff>733425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C748981-B249-8985-08B4-F71B2460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251585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</xdr:row>
      <xdr:rowOff>123824</xdr:rowOff>
    </xdr:from>
    <xdr:to>
      <xdr:col>2</xdr:col>
      <xdr:colOff>928688</xdr:colOff>
      <xdr:row>23</xdr:row>
      <xdr:rowOff>742949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8BCABDA8-FD4C-01E4-60F2-2017EFA6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753849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22</xdr:row>
      <xdr:rowOff>76200</xdr:rowOff>
    </xdr:from>
    <xdr:to>
      <xdr:col>3</xdr:col>
      <xdr:colOff>19051</xdr:colOff>
      <xdr:row>22</xdr:row>
      <xdr:rowOff>762000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9F45A1CC-2480-DB73-FB11-A37F23D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088707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21</xdr:row>
      <xdr:rowOff>95250</xdr:rowOff>
    </xdr:from>
    <xdr:to>
      <xdr:col>2</xdr:col>
      <xdr:colOff>928688</xdr:colOff>
      <xdr:row>21</xdr:row>
      <xdr:rowOff>733425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68BC202-E855-B62F-0114-8AC7AA8A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0086975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20</xdr:row>
      <xdr:rowOff>66674</xdr:rowOff>
    </xdr:from>
    <xdr:to>
      <xdr:col>3</xdr:col>
      <xdr:colOff>4763</xdr:colOff>
      <xdr:row>20</xdr:row>
      <xdr:rowOff>742949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84090B5E-59A8-A47A-4B65-76F944A7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239249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19</xdr:row>
      <xdr:rowOff>76200</xdr:rowOff>
    </xdr:from>
    <xdr:to>
      <xdr:col>2</xdr:col>
      <xdr:colOff>933450</xdr:colOff>
      <xdr:row>19</xdr:row>
      <xdr:rowOff>704850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E8B25275-047A-250A-CD83-EF2F9B33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2962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18</xdr:row>
      <xdr:rowOff>66675</xdr:rowOff>
    </xdr:from>
    <xdr:to>
      <xdr:col>3</xdr:col>
      <xdr:colOff>19050</xdr:colOff>
      <xdr:row>18</xdr:row>
      <xdr:rowOff>733425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54195E77-5CEC-C196-6299-8DEAC802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7600950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17</xdr:row>
      <xdr:rowOff>47625</xdr:rowOff>
    </xdr:from>
    <xdr:to>
      <xdr:col>2</xdr:col>
      <xdr:colOff>923925</xdr:colOff>
      <xdr:row>17</xdr:row>
      <xdr:rowOff>676275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F4B0542-5977-20F5-B01F-3B2FDCB2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6762750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16</xdr:row>
      <xdr:rowOff>47625</xdr:rowOff>
    </xdr:from>
    <xdr:to>
      <xdr:col>3</xdr:col>
      <xdr:colOff>33338</xdr:colOff>
      <xdr:row>16</xdr:row>
      <xdr:rowOff>742950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94FFA8F6-B20C-F606-B004-291E1B90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59436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204787</xdr:colOff>
      <xdr:row>15</xdr:row>
      <xdr:rowOff>76199</xdr:rowOff>
    </xdr:from>
    <xdr:to>
      <xdr:col>2</xdr:col>
      <xdr:colOff>933450</xdr:colOff>
      <xdr:row>15</xdr:row>
      <xdr:rowOff>714374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6973E926-A599-2E8F-45DC-91CDE76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" y="5153024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14</xdr:row>
      <xdr:rowOff>57150</xdr:rowOff>
    </xdr:from>
    <xdr:to>
      <xdr:col>3</xdr:col>
      <xdr:colOff>38100</xdr:colOff>
      <xdr:row>14</xdr:row>
      <xdr:rowOff>762000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4159B257-32F3-92DF-DF82-235D735F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314825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13</xdr:row>
      <xdr:rowOff>76200</xdr:rowOff>
    </xdr:from>
    <xdr:to>
      <xdr:col>2</xdr:col>
      <xdr:colOff>919163</xdr:colOff>
      <xdr:row>13</xdr:row>
      <xdr:rowOff>695325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21D57E3-9876-26A0-2843-62AD4259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3514725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40</xdr:row>
      <xdr:rowOff>95250</xdr:rowOff>
    </xdr:from>
    <xdr:to>
      <xdr:col>3</xdr:col>
      <xdr:colOff>4763</xdr:colOff>
      <xdr:row>40</xdr:row>
      <xdr:rowOff>752475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0102D1B2-51E3-A6E4-1969-FAEF4B6D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5203150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39</xdr:row>
      <xdr:rowOff>57150</xdr:rowOff>
    </xdr:from>
    <xdr:to>
      <xdr:col>2</xdr:col>
      <xdr:colOff>919163</xdr:colOff>
      <xdr:row>39</xdr:row>
      <xdr:rowOff>676275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13D4A29A-F505-45BD-0E4E-2ED51587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434590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38</xdr:row>
      <xdr:rowOff>47625</xdr:rowOff>
    </xdr:from>
    <xdr:to>
      <xdr:col>3</xdr:col>
      <xdr:colOff>9525</xdr:colOff>
      <xdr:row>38</xdr:row>
      <xdr:rowOff>733425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9E724628-F933-09D5-AC3F-A10E9D48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35172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37</xdr:row>
      <xdr:rowOff>47625</xdr:rowOff>
    </xdr:from>
    <xdr:to>
      <xdr:col>2</xdr:col>
      <xdr:colOff>933450</xdr:colOff>
      <xdr:row>37</xdr:row>
      <xdr:rowOff>695325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68EB9F98-D30B-F763-E0C0-1876AE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2698075"/>
          <a:ext cx="971550" cy="6477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36</xdr:row>
      <xdr:rowOff>47625</xdr:rowOff>
    </xdr:from>
    <xdr:to>
      <xdr:col>2</xdr:col>
      <xdr:colOff>947738</xdr:colOff>
      <xdr:row>36</xdr:row>
      <xdr:rowOff>742950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8EC61DA9-D1CF-E7E7-5D93-0FE5B463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18789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35</xdr:row>
      <xdr:rowOff>66675</xdr:rowOff>
    </xdr:from>
    <xdr:to>
      <xdr:col>2</xdr:col>
      <xdr:colOff>928689</xdr:colOff>
      <xdr:row>35</xdr:row>
      <xdr:rowOff>723900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AE299F35-72DD-DA72-9298-2458E870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21078825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34</xdr:row>
      <xdr:rowOff>66675</xdr:rowOff>
    </xdr:from>
    <xdr:to>
      <xdr:col>3</xdr:col>
      <xdr:colOff>19050</xdr:colOff>
      <xdr:row>34</xdr:row>
      <xdr:rowOff>733425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7B90FB4E-DB0A-3B0E-DA6A-343A3CBC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0259675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209548</xdr:colOff>
      <xdr:row>33</xdr:row>
      <xdr:rowOff>95249</xdr:rowOff>
    </xdr:from>
    <xdr:to>
      <xdr:col>2</xdr:col>
      <xdr:colOff>923925</xdr:colOff>
      <xdr:row>33</xdr:row>
      <xdr:rowOff>723900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90B4B279-BF93-32A6-BB5D-8C90E391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8" y="19469099"/>
          <a:ext cx="942977" cy="628651"/>
        </a:xfrm>
        <a:prstGeom prst="rect">
          <a:avLst/>
        </a:prstGeom>
      </xdr:spPr>
    </xdr:pic>
    <xdr:clientData/>
  </xdr:twoCellAnchor>
  <xdr:twoCellAnchor>
    <xdr:from>
      <xdr:col>1</xdr:col>
      <xdr:colOff>186988</xdr:colOff>
      <xdr:row>32</xdr:row>
      <xdr:rowOff>19050</xdr:rowOff>
    </xdr:from>
    <xdr:to>
      <xdr:col>3</xdr:col>
      <xdr:colOff>11253</xdr:colOff>
      <xdr:row>32</xdr:row>
      <xdr:rowOff>790575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47F0EBF9-CC0B-5B44-79B5-DD111036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688" y="18573750"/>
          <a:ext cx="1005365" cy="7715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</xdr:row>
      <xdr:rowOff>76200</xdr:rowOff>
    </xdr:from>
    <xdr:to>
      <xdr:col>2</xdr:col>
      <xdr:colOff>928688</xdr:colOff>
      <xdr:row>31</xdr:row>
      <xdr:rowOff>695325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517728B9-E5AD-FCD7-B358-F2995618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781175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29</xdr:row>
      <xdr:rowOff>85725</xdr:rowOff>
    </xdr:from>
    <xdr:to>
      <xdr:col>2</xdr:col>
      <xdr:colOff>933450</xdr:colOff>
      <xdr:row>29</xdr:row>
      <xdr:rowOff>714375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C14389D6-5A39-A302-080A-6440E2E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18297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30</xdr:row>
      <xdr:rowOff>76200</xdr:rowOff>
    </xdr:from>
    <xdr:to>
      <xdr:col>3</xdr:col>
      <xdr:colOff>0</xdr:colOff>
      <xdr:row>30</xdr:row>
      <xdr:rowOff>742950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7B851391-5DB7-3A3C-E6FA-F14DC2CE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699260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15912</xdr:colOff>
      <xdr:row>27</xdr:row>
      <xdr:rowOff>45720</xdr:rowOff>
    </xdr:from>
    <xdr:to>
      <xdr:col>2</xdr:col>
      <xdr:colOff>896780</xdr:colOff>
      <xdr:row>27</xdr:row>
      <xdr:rowOff>784724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D80D47E-542A-5D2A-2ADC-07013E5D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916"/>
        <a:stretch/>
      </xdr:blipFill>
      <xdr:spPr>
        <a:xfrm>
          <a:off x="504068" y="14999970"/>
          <a:ext cx="877058" cy="735194"/>
        </a:xfrm>
        <a:prstGeom prst="rect">
          <a:avLst/>
        </a:prstGeom>
      </xdr:spPr>
    </xdr:pic>
    <xdr:clientData/>
  </xdr:twoCellAnchor>
  <xdr:twoCellAnchor>
    <xdr:from>
      <xdr:col>2</xdr:col>
      <xdr:colOff>45721</xdr:colOff>
      <xdr:row>41</xdr:row>
      <xdr:rowOff>18574</xdr:rowOff>
    </xdr:from>
    <xdr:to>
      <xdr:col>2</xdr:col>
      <xdr:colOff>898902</xdr:colOff>
      <xdr:row>42</xdr:row>
      <xdr:rowOff>631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4378F38B-5EE8-B78C-34F1-08BE77FF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877" y="26021824"/>
          <a:ext cx="849371" cy="7931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267652</xdr:colOff>
      <xdr:row>1</xdr:row>
      <xdr:rowOff>151686</xdr:rowOff>
    </xdr:from>
    <xdr:ext cx="2396219" cy="114892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92052" y="380286"/>
          <a:ext cx="2396219" cy="1148929"/>
        </a:xfrm>
        <a:prstGeom prst="rect">
          <a:avLst/>
        </a:prstGeom>
      </xdr:spPr>
    </xdr:pic>
    <xdr:clientData/>
  </xdr:oneCellAnchor>
  <xdr:twoCellAnchor>
    <xdr:from>
      <xdr:col>1</xdr:col>
      <xdr:colOff>204107</xdr:colOff>
      <xdr:row>146</xdr:row>
      <xdr:rowOff>0</xdr:rowOff>
    </xdr:from>
    <xdr:to>
      <xdr:col>2</xdr:col>
      <xdr:colOff>1055223</xdr:colOff>
      <xdr:row>146</xdr:row>
      <xdr:rowOff>730696</xdr:rowOff>
    </xdr:to>
    <xdr:pic>
      <xdr:nvPicPr>
        <xdr:cNvPr id="163" name="Picture 85">
          <a:extLst>
            <a:ext uri="{FF2B5EF4-FFF2-40B4-BE49-F238E27FC236}">
              <a16:creationId xmlns:a16="http://schemas.microsoft.com/office/drawing/2014/main" id="{2ADAD141-E3CB-4FFC-9623-805C888E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88446429"/>
          <a:ext cx="1096044" cy="730696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170</xdr:row>
      <xdr:rowOff>54428</xdr:rowOff>
    </xdr:from>
    <xdr:to>
      <xdr:col>3</xdr:col>
      <xdr:colOff>11906</xdr:colOff>
      <xdr:row>170</xdr:row>
      <xdr:rowOff>792388</xdr:rowOff>
    </xdr:to>
    <xdr:pic>
      <xdr:nvPicPr>
        <xdr:cNvPr id="165" name="Picture 85">
          <a:extLst>
            <a:ext uri="{FF2B5EF4-FFF2-40B4-BE49-F238E27FC236}">
              <a16:creationId xmlns:a16="http://schemas.microsoft.com/office/drawing/2014/main" id="{E6707B88-3E58-4254-86B9-1CE84F1E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4" y="49012928"/>
          <a:ext cx="988218" cy="73796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172</xdr:row>
      <xdr:rowOff>11945</xdr:rowOff>
    </xdr:from>
    <xdr:to>
      <xdr:col>2</xdr:col>
      <xdr:colOff>941224</xdr:colOff>
      <xdr:row>172</xdr:row>
      <xdr:rowOff>722466</xdr:rowOff>
    </xdr:to>
    <xdr:pic>
      <xdr:nvPicPr>
        <xdr:cNvPr id="167" name="Picture 85">
          <a:extLst>
            <a:ext uri="{FF2B5EF4-FFF2-40B4-BE49-F238E27FC236}">
              <a16:creationId xmlns:a16="http://schemas.microsoft.com/office/drawing/2014/main" id="{BD9724CE-3D08-42A9-BFD1-4296593A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125360945"/>
          <a:ext cx="929318" cy="710521"/>
        </a:xfrm>
        <a:prstGeom prst="rect">
          <a:avLst/>
        </a:prstGeom>
      </xdr:spPr>
    </xdr:pic>
    <xdr:clientData/>
  </xdr:twoCellAnchor>
  <xdr:twoCellAnchor>
    <xdr:from>
      <xdr:col>2</xdr:col>
      <xdr:colOff>34675</xdr:colOff>
      <xdr:row>185</xdr:row>
      <xdr:rowOff>59688</xdr:rowOff>
    </xdr:from>
    <xdr:to>
      <xdr:col>2</xdr:col>
      <xdr:colOff>928688</xdr:colOff>
      <xdr:row>185</xdr:row>
      <xdr:rowOff>693737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B2349887-392F-9A4A-BC06-E0A04FDC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831" y="71521001"/>
          <a:ext cx="894013" cy="634049"/>
        </a:xfrm>
        <a:prstGeom prst="rect">
          <a:avLst/>
        </a:prstGeom>
      </xdr:spPr>
    </xdr:pic>
    <xdr:clientData/>
  </xdr:twoCellAnchor>
  <xdr:twoCellAnchor>
    <xdr:from>
      <xdr:col>1</xdr:col>
      <xdr:colOff>208984</xdr:colOff>
      <xdr:row>181</xdr:row>
      <xdr:rowOff>148225</xdr:rowOff>
    </xdr:from>
    <xdr:to>
      <xdr:col>2</xdr:col>
      <xdr:colOff>906519</xdr:colOff>
      <xdr:row>181</xdr:row>
      <xdr:rowOff>768111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1A2BF9A-7B46-DF41-BD5F-E5E2B56E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922" y="68275788"/>
          <a:ext cx="923753" cy="619886"/>
        </a:xfrm>
        <a:prstGeom prst="rect">
          <a:avLst/>
        </a:prstGeom>
      </xdr:spPr>
    </xdr:pic>
    <xdr:clientData/>
  </xdr:twoCellAnchor>
  <xdr:twoCellAnchor>
    <xdr:from>
      <xdr:col>2</xdr:col>
      <xdr:colOff>32341</xdr:colOff>
      <xdr:row>188</xdr:row>
      <xdr:rowOff>116102</xdr:rowOff>
    </xdr:from>
    <xdr:to>
      <xdr:col>2</xdr:col>
      <xdr:colOff>936461</xdr:colOff>
      <xdr:row>188</xdr:row>
      <xdr:rowOff>735013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39134EE-F27A-0540-B40A-3B8DBAF6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7" y="74077727"/>
          <a:ext cx="904120" cy="618911"/>
        </a:xfrm>
        <a:prstGeom prst="rect">
          <a:avLst/>
        </a:prstGeom>
      </xdr:spPr>
    </xdr:pic>
    <xdr:clientData/>
  </xdr:twoCellAnchor>
  <xdr:twoCellAnchor>
    <xdr:from>
      <xdr:col>1</xdr:col>
      <xdr:colOff>187739</xdr:colOff>
      <xdr:row>182</xdr:row>
      <xdr:rowOff>99193</xdr:rowOff>
    </xdr:from>
    <xdr:to>
      <xdr:col>2</xdr:col>
      <xdr:colOff>916608</xdr:colOff>
      <xdr:row>182</xdr:row>
      <xdr:rowOff>736720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B2B393E1-D03B-3A4B-A92B-B6A8CBB5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26" y="41589541"/>
          <a:ext cx="971825" cy="637527"/>
        </a:xfrm>
        <a:prstGeom prst="rect">
          <a:avLst/>
        </a:prstGeom>
      </xdr:spPr>
    </xdr:pic>
    <xdr:clientData/>
  </xdr:twoCellAnchor>
  <xdr:twoCellAnchor>
    <xdr:from>
      <xdr:col>2</xdr:col>
      <xdr:colOff>14652</xdr:colOff>
      <xdr:row>239</xdr:row>
      <xdr:rowOff>94582</xdr:rowOff>
    </xdr:from>
    <xdr:to>
      <xdr:col>3</xdr:col>
      <xdr:colOff>13766</xdr:colOff>
      <xdr:row>239</xdr:row>
      <xdr:rowOff>750224</xdr:rowOff>
    </xdr:to>
    <xdr:pic>
      <xdr:nvPicPr>
        <xdr:cNvPr id="186" name="Slika 173">
          <a:extLst>
            <a:ext uri="{FF2B5EF4-FFF2-40B4-BE49-F238E27FC236}">
              <a16:creationId xmlns:a16="http://schemas.microsoft.com/office/drawing/2014/main" id="{43B558F3-027C-7D48-B4E2-2A23C859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16" y="103835439"/>
          <a:ext cx="951614" cy="655642"/>
        </a:xfrm>
        <a:prstGeom prst="rect">
          <a:avLst/>
        </a:prstGeom>
      </xdr:spPr>
    </xdr:pic>
    <xdr:clientData/>
  </xdr:twoCellAnchor>
  <xdr:twoCellAnchor>
    <xdr:from>
      <xdr:col>2</xdr:col>
      <xdr:colOff>18969</xdr:colOff>
      <xdr:row>243</xdr:row>
      <xdr:rowOff>73218</xdr:rowOff>
    </xdr:from>
    <xdr:to>
      <xdr:col>3</xdr:col>
      <xdr:colOff>23442</xdr:colOff>
      <xdr:row>243</xdr:row>
      <xdr:rowOff>733245</xdr:rowOff>
    </xdr:to>
    <xdr:pic>
      <xdr:nvPicPr>
        <xdr:cNvPr id="187" name="Slika 172">
          <a:extLst>
            <a:ext uri="{FF2B5EF4-FFF2-40B4-BE49-F238E27FC236}">
              <a16:creationId xmlns:a16="http://schemas.microsoft.com/office/drawing/2014/main" id="{95F397B5-ECB4-774D-8CAB-F90AF30F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125" y="92370468"/>
          <a:ext cx="956973" cy="660027"/>
        </a:xfrm>
        <a:prstGeom prst="rect">
          <a:avLst/>
        </a:prstGeom>
      </xdr:spPr>
    </xdr:pic>
    <xdr:clientData/>
  </xdr:twoCellAnchor>
  <xdr:twoCellAnchor>
    <xdr:from>
      <xdr:col>1</xdr:col>
      <xdr:colOff>185875</xdr:colOff>
      <xdr:row>237</xdr:row>
      <xdr:rowOff>96517</xdr:rowOff>
    </xdr:from>
    <xdr:to>
      <xdr:col>2</xdr:col>
      <xdr:colOff>888141</xdr:colOff>
      <xdr:row>237</xdr:row>
      <xdr:rowOff>730439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BEBE68-C81F-0F40-AB5E-82081003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68" y="176431481"/>
          <a:ext cx="933587" cy="633922"/>
        </a:xfrm>
        <a:prstGeom prst="rect">
          <a:avLst/>
        </a:prstGeom>
      </xdr:spPr>
    </xdr:pic>
    <xdr:clientData/>
  </xdr:twoCellAnchor>
  <xdr:twoCellAnchor>
    <xdr:from>
      <xdr:col>2</xdr:col>
      <xdr:colOff>20682</xdr:colOff>
      <xdr:row>245</xdr:row>
      <xdr:rowOff>98886</xdr:rowOff>
    </xdr:from>
    <xdr:to>
      <xdr:col>2</xdr:col>
      <xdr:colOff>952324</xdr:colOff>
      <xdr:row>245</xdr:row>
      <xdr:rowOff>724066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826D6D-6E04-8A40-9947-7EA72BE1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38" y="94063011"/>
          <a:ext cx="931642" cy="625180"/>
        </a:xfrm>
        <a:prstGeom prst="rect">
          <a:avLst/>
        </a:prstGeom>
      </xdr:spPr>
    </xdr:pic>
    <xdr:clientData/>
  </xdr:twoCellAnchor>
  <xdr:twoCellAnchor>
    <xdr:from>
      <xdr:col>2</xdr:col>
      <xdr:colOff>32485</xdr:colOff>
      <xdr:row>247</xdr:row>
      <xdr:rowOff>80743</xdr:rowOff>
    </xdr:from>
    <xdr:to>
      <xdr:col>2</xdr:col>
      <xdr:colOff>950492</xdr:colOff>
      <xdr:row>247</xdr:row>
      <xdr:rowOff>696773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757ECA9-6AA8-B944-B822-F8C29DFE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45" y="1966788"/>
          <a:ext cx="918007" cy="616030"/>
        </a:xfrm>
        <a:prstGeom prst="rect">
          <a:avLst/>
        </a:prstGeom>
      </xdr:spPr>
    </xdr:pic>
    <xdr:clientData/>
  </xdr:twoCellAnchor>
  <xdr:twoCellAnchor>
    <xdr:from>
      <xdr:col>2</xdr:col>
      <xdr:colOff>30922</xdr:colOff>
      <xdr:row>248</xdr:row>
      <xdr:rowOff>180783</xdr:rowOff>
    </xdr:from>
    <xdr:to>
      <xdr:col>2</xdr:col>
      <xdr:colOff>933769</xdr:colOff>
      <xdr:row>248</xdr:row>
      <xdr:rowOff>786641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475B07E-B056-F44D-BDB9-DE87D7F4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75" y="2907777"/>
          <a:ext cx="902847" cy="605858"/>
        </a:xfrm>
        <a:prstGeom prst="rect">
          <a:avLst/>
        </a:prstGeom>
      </xdr:spPr>
    </xdr:pic>
    <xdr:clientData/>
  </xdr:twoCellAnchor>
  <xdr:twoCellAnchor>
    <xdr:from>
      <xdr:col>2</xdr:col>
      <xdr:colOff>36169</xdr:colOff>
      <xdr:row>246</xdr:row>
      <xdr:rowOff>85940</xdr:rowOff>
    </xdr:from>
    <xdr:to>
      <xdr:col>2</xdr:col>
      <xdr:colOff>931304</xdr:colOff>
      <xdr:row>246</xdr:row>
      <xdr:rowOff>697234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BC62E0D8-2B12-A14E-9DF6-07F430B0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25" y="94883503"/>
          <a:ext cx="895135" cy="611294"/>
        </a:xfrm>
        <a:prstGeom prst="rect">
          <a:avLst/>
        </a:prstGeom>
      </xdr:spPr>
    </xdr:pic>
    <xdr:clientData/>
  </xdr:twoCellAnchor>
  <xdr:twoCellAnchor>
    <xdr:from>
      <xdr:col>1</xdr:col>
      <xdr:colOff>229642</xdr:colOff>
      <xdr:row>238</xdr:row>
      <xdr:rowOff>118417</xdr:rowOff>
    </xdr:from>
    <xdr:to>
      <xdr:col>2</xdr:col>
      <xdr:colOff>931753</xdr:colOff>
      <xdr:row>238</xdr:row>
      <xdr:rowOff>748867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ACD1AED-C6CC-6849-8071-1AE10EA3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10" y="7821501"/>
          <a:ext cx="939494" cy="630450"/>
        </a:xfrm>
        <a:prstGeom prst="rect">
          <a:avLst/>
        </a:prstGeom>
      </xdr:spPr>
    </xdr:pic>
    <xdr:clientData/>
  </xdr:twoCellAnchor>
  <xdr:twoCellAnchor>
    <xdr:from>
      <xdr:col>2</xdr:col>
      <xdr:colOff>35110</xdr:colOff>
      <xdr:row>191</xdr:row>
      <xdr:rowOff>159233</xdr:rowOff>
    </xdr:from>
    <xdr:to>
      <xdr:col>2</xdr:col>
      <xdr:colOff>933055</xdr:colOff>
      <xdr:row>191</xdr:row>
      <xdr:rowOff>761999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098A6D1-A642-C84E-B7C2-607AF284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66" y="76621171"/>
          <a:ext cx="897945" cy="60276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186</xdr:row>
      <xdr:rowOff>60366</xdr:rowOff>
    </xdr:from>
    <xdr:to>
      <xdr:col>2</xdr:col>
      <xdr:colOff>949532</xdr:colOff>
      <xdr:row>186</xdr:row>
      <xdr:rowOff>723782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E67E621-F584-4542-A9F5-6B3EDADE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48" y="80646975"/>
          <a:ext cx="988620" cy="66341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187</xdr:row>
      <xdr:rowOff>61904</xdr:rowOff>
    </xdr:from>
    <xdr:to>
      <xdr:col>2</xdr:col>
      <xdr:colOff>949532</xdr:colOff>
      <xdr:row>187</xdr:row>
      <xdr:rowOff>722244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0C3FE11-789F-4840-9B97-8C713E3E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6" y="82538067"/>
          <a:ext cx="984037" cy="660340"/>
        </a:xfrm>
        <a:prstGeom prst="rect">
          <a:avLst/>
        </a:prstGeom>
      </xdr:spPr>
    </xdr:pic>
    <xdr:clientData/>
  </xdr:twoCellAnchor>
  <xdr:twoCellAnchor>
    <xdr:from>
      <xdr:col>2</xdr:col>
      <xdr:colOff>31635</xdr:colOff>
      <xdr:row>184</xdr:row>
      <xdr:rowOff>124680</xdr:rowOff>
    </xdr:from>
    <xdr:to>
      <xdr:col>2</xdr:col>
      <xdr:colOff>928688</xdr:colOff>
      <xdr:row>184</xdr:row>
      <xdr:rowOff>722727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923CE7A0-E005-154C-8D29-1140A89A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91" y="70752555"/>
          <a:ext cx="897053" cy="598047"/>
        </a:xfrm>
        <a:prstGeom prst="rect">
          <a:avLst/>
        </a:prstGeom>
      </xdr:spPr>
    </xdr:pic>
    <xdr:clientData/>
  </xdr:twoCellAnchor>
  <xdr:twoCellAnchor>
    <xdr:from>
      <xdr:col>2</xdr:col>
      <xdr:colOff>26798</xdr:colOff>
      <xdr:row>189</xdr:row>
      <xdr:rowOff>95542</xdr:rowOff>
    </xdr:from>
    <xdr:to>
      <xdr:col>2</xdr:col>
      <xdr:colOff>921378</xdr:colOff>
      <xdr:row>189</xdr:row>
      <xdr:rowOff>714374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73AA37D-C07B-5E45-B74F-6B2AB545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54" y="74890605"/>
          <a:ext cx="894580" cy="61883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</xdr:row>
      <xdr:rowOff>97524</xdr:rowOff>
    </xdr:from>
    <xdr:to>
      <xdr:col>2</xdr:col>
      <xdr:colOff>950233</xdr:colOff>
      <xdr:row>5</xdr:row>
      <xdr:rowOff>136481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1F3E54-56B6-2E48-B399-2D6375C0E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1" y="342453"/>
          <a:ext cx="1127126" cy="1059764"/>
        </a:xfrm>
        <a:prstGeom prst="rect">
          <a:avLst/>
        </a:prstGeom>
      </xdr:spPr>
    </xdr:pic>
    <xdr:clientData/>
  </xdr:twoCellAnchor>
  <xdr:twoCellAnchor>
    <xdr:from>
      <xdr:col>2</xdr:col>
      <xdr:colOff>6580</xdr:colOff>
      <xdr:row>183</xdr:row>
      <xdr:rowOff>112506</xdr:rowOff>
    </xdr:from>
    <xdr:to>
      <xdr:col>2</xdr:col>
      <xdr:colOff>930331</xdr:colOff>
      <xdr:row>183</xdr:row>
      <xdr:rowOff>732392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EF031F7-7E58-A04D-925E-809710396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80" y="56906906"/>
          <a:ext cx="923751" cy="619886"/>
        </a:xfrm>
        <a:prstGeom prst="rect">
          <a:avLst/>
        </a:prstGeom>
      </xdr:spPr>
    </xdr:pic>
    <xdr:clientData/>
  </xdr:twoCellAnchor>
  <xdr:twoCellAnchor>
    <xdr:from>
      <xdr:col>2</xdr:col>
      <xdr:colOff>4712</xdr:colOff>
      <xdr:row>241</xdr:row>
      <xdr:rowOff>73218</xdr:rowOff>
    </xdr:from>
    <xdr:to>
      <xdr:col>2</xdr:col>
      <xdr:colOff>934867</xdr:colOff>
      <xdr:row>241</xdr:row>
      <xdr:rowOff>711200</xdr:rowOff>
    </xdr:to>
    <xdr:pic>
      <xdr:nvPicPr>
        <xdr:cNvPr id="204" name="Slika 172">
          <a:extLst>
            <a:ext uri="{FF2B5EF4-FFF2-40B4-BE49-F238E27FC236}">
              <a16:creationId xmlns:a16="http://schemas.microsoft.com/office/drawing/2014/main" id="{3B3CE7E0-EB7F-F44A-83CC-41006FB5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68" y="90703593"/>
          <a:ext cx="930155" cy="637982"/>
        </a:xfrm>
        <a:prstGeom prst="rect">
          <a:avLst/>
        </a:prstGeom>
      </xdr:spPr>
    </xdr:pic>
    <xdr:clientData/>
  </xdr:twoCellAnchor>
  <xdr:twoCellAnchor>
    <xdr:from>
      <xdr:col>2</xdr:col>
      <xdr:colOff>44196</xdr:colOff>
      <xdr:row>233</xdr:row>
      <xdr:rowOff>115286</xdr:rowOff>
    </xdr:from>
    <xdr:to>
      <xdr:col>2</xdr:col>
      <xdr:colOff>885543</xdr:colOff>
      <xdr:row>233</xdr:row>
      <xdr:rowOff>696118</xdr:rowOff>
    </xdr:to>
    <xdr:pic>
      <xdr:nvPicPr>
        <xdr:cNvPr id="206" name="Slika 172">
          <a:extLst>
            <a:ext uri="{FF2B5EF4-FFF2-40B4-BE49-F238E27FC236}">
              <a16:creationId xmlns:a16="http://schemas.microsoft.com/office/drawing/2014/main" id="{52BDFCA8-37CB-104D-9F8E-07E15527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10" y="173130107"/>
          <a:ext cx="847697" cy="580832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113</xdr:row>
      <xdr:rowOff>159657</xdr:rowOff>
    </xdr:from>
    <xdr:to>
      <xdr:col>2</xdr:col>
      <xdr:colOff>943428</xdr:colOff>
      <xdr:row>113</xdr:row>
      <xdr:rowOff>807357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1B1E0-9EB7-D046-B54C-8F2468DD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850228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118</xdr:row>
      <xdr:rowOff>108584</xdr:rowOff>
    </xdr:from>
    <xdr:to>
      <xdr:col>2</xdr:col>
      <xdr:colOff>940593</xdr:colOff>
      <xdr:row>118</xdr:row>
      <xdr:rowOff>717549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D083ACD-3AD9-1E4C-B41F-73F6F344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049" y="15324772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46719</xdr:colOff>
      <xdr:row>121</xdr:row>
      <xdr:rowOff>112305</xdr:rowOff>
    </xdr:from>
    <xdr:to>
      <xdr:col>3</xdr:col>
      <xdr:colOff>42183</xdr:colOff>
      <xdr:row>121</xdr:row>
      <xdr:rowOff>760005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6BBB1FE-1092-E24C-9D0B-4F429DE3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433" y="84277019"/>
          <a:ext cx="947964" cy="647700"/>
        </a:xfrm>
        <a:prstGeom prst="rect">
          <a:avLst/>
        </a:prstGeom>
      </xdr:spPr>
    </xdr:pic>
    <xdr:clientData/>
  </xdr:twoCellAnchor>
  <xdr:twoCellAnchor>
    <xdr:from>
      <xdr:col>2</xdr:col>
      <xdr:colOff>26987</xdr:colOff>
      <xdr:row>122</xdr:row>
      <xdr:rowOff>84410</xdr:rowOff>
    </xdr:from>
    <xdr:to>
      <xdr:col>2</xdr:col>
      <xdr:colOff>931862</xdr:colOff>
      <xdr:row>122</xdr:row>
      <xdr:rowOff>706075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2D6E80-D0F3-1541-AFAF-83F2E896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01" y="85074624"/>
          <a:ext cx="904875" cy="621665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139</xdr:row>
      <xdr:rowOff>125728</xdr:rowOff>
    </xdr:from>
    <xdr:to>
      <xdr:col>2</xdr:col>
      <xdr:colOff>925978</xdr:colOff>
      <xdr:row>139</xdr:row>
      <xdr:rowOff>728660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9701D8-B058-9D40-95AA-6BA96A2D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93" y="23247666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140</xdr:row>
      <xdr:rowOff>83027</xdr:rowOff>
    </xdr:from>
    <xdr:to>
      <xdr:col>2</xdr:col>
      <xdr:colOff>934720</xdr:colOff>
      <xdr:row>140</xdr:row>
      <xdr:rowOff>691423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D4E989-1814-C047-B272-5FA41DE7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6" y="24038402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142</xdr:row>
      <xdr:rowOff>56833</xdr:rowOff>
    </xdr:from>
    <xdr:to>
      <xdr:col>3</xdr:col>
      <xdr:colOff>38259</xdr:colOff>
      <xdr:row>142</xdr:row>
      <xdr:rowOff>704533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E7B2300-4652-CA4D-9C86-35C86C56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87" y="25679083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141</xdr:row>
      <xdr:rowOff>60960</xdr:rowOff>
    </xdr:from>
    <xdr:to>
      <xdr:col>2</xdr:col>
      <xdr:colOff>944880</xdr:colOff>
      <xdr:row>141</xdr:row>
      <xdr:rowOff>715010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0D00645-37A2-4548-B0E0-C75A0005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6620256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3293</xdr:colOff>
      <xdr:row>236</xdr:row>
      <xdr:rowOff>42010</xdr:rowOff>
    </xdr:from>
    <xdr:to>
      <xdr:col>2</xdr:col>
      <xdr:colOff>946492</xdr:colOff>
      <xdr:row>236</xdr:row>
      <xdr:rowOff>690990</xdr:rowOff>
    </xdr:to>
    <xdr:pic>
      <xdr:nvPicPr>
        <xdr:cNvPr id="223" name="Slika 173">
          <a:extLst>
            <a:ext uri="{FF2B5EF4-FFF2-40B4-BE49-F238E27FC236}">
              <a16:creationId xmlns:a16="http://schemas.microsoft.com/office/drawing/2014/main" id="{68639900-1C23-184F-8158-F08ADA15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07" y="175546939"/>
          <a:ext cx="943199" cy="648980"/>
        </a:xfrm>
        <a:prstGeom prst="rect">
          <a:avLst/>
        </a:prstGeom>
      </xdr:spPr>
    </xdr:pic>
    <xdr:clientData/>
  </xdr:twoCellAnchor>
  <xdr:twoCellAnchor>
    <xdr:from>
      <xdr:col>2</xdr:col>
      <xdr:colOff>3027</xdr:colOff>
      <xdr:row>235</xdr:row>
      <xdr:rowOff>120775</xdr:rowOff>
    </xdr:from>
    <xdr:to>
      <xdr:col>3</xdr:col>
      <xdr:colOff>11558</xdr:colOff>
      <xdr:row>235</xdr:row>
      <xdr:rowOff>782767</xdr:rowOff>
    </xdr:to>
    <xdr:pic>
      <xdr:nvPicPr>
        <xdr:cNvPr id="224" name="Slika 173">
          <a:extLst>
            <a:ext uri="{FF2B5EF4-FFF2-40B4-BE49-F238E27FC236}">
              <a16:creationId xmlns:a16="http://schemas.microsoft.com/office/drawing/2014/main" id="{B378D4DA-3CB4-DC48-8A6C-E4C72DF7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183" y="85750525"/>
          <a:ext cx="954681" cy="661992"/>
        </a:xfrm>
        <a:prstGeom prst="rect">
          <a:avLst/>
        </a:prstGeom>
      </xdr:spPr>
    </xdr:pic>
    <xdr:clientData/>
  </xdr:twoCellAnchor>
  <xdr:twoCellAnchor>
    <xdr:from>
      <xdr:col>2</xdr:col>
      <xdr:colOff>62593</xdr:colOff>
      <xdr:row>104</xdr:row>
      <xdr:rowOff>76200</xdr:rowOff>
    </xdr:from>
    <xdr:to>
      <xdr:col>2</xdr:col>
      <xdr:colOff>917462</xdr:colOff>
      <xdr:row>104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E17ADB-F518-6E4A-A197-7D129AEB0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307" y="70125771"/>
          <a:ext cx="85486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101600</xdr:rowOff>
    </xdr:from>
    <xdr:to>
      <xdr:col>3</xdr:col>
      <xdr:colOff>0</xdr:colOff>
      <xdr:row>105</xdr:row>
      <xdr:rowOff>749300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A9527D-0257-A14B-AE56-CC1F6BF6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472517"/>
          <a:ext cx="963083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101600</xdr:rowOff>
    </xdr:from>
    <xdr:to>
      <xdr:col>3</xdr:col>
      <xdr:colOff>0</xdr:colOff>
      <xdr:row>107</xdr:row>
      <xdr:rowOff>749300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2F7DBC3-F3D1-1C47-A436-8940DB61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3312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101600</xdr:rowOff>
    </xdr:from>
    <xdr:to>
      <xdr:col>3</xdr:col>
      <xdr:colOff>0</xdr:colOff>
      <xdr:row>108</xdr:row>
      <xdr:rowOff>749300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FFF76C-CAB2-B644-A307-567631CB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144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109</xdr:row>
      <xdr:rowOff>88900</xdr:rowOff>
    </xdr:from>
    <xdr:to>
      <xdr:col>3</xdr:col>
      <xdr:colOff>0</xdr:colOff>
      <xdr:row>109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53909A6-30E0-ED49-9FCD-E5ECEDDD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9568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101600</xdr:rowOff>
    </xdr:from>
    <xdr:to>
      <xdr:col>3</xdr:col>
      <xdr:colOff>0</xdr:colOff>
      <xdr:row>110</xdr:row>
      <xdr:rowOff>749300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F99B654-F556-0745-9187-84D717DE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0795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14021</xdr:colOff>
      <xdr:row>190</xdr:row>
      <xdr:rowOff>82814</xdr:rowOff>
    </xdr:from>
    <xdr:to>
      <xdr:col>3</xdr:col>
      <xdr:colOff>13244</xdr:colOff>
      <xdr:row>190</xdr:row>
      <xdr:rowOff>731572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BE770-0BC4-42C1-8B75-59EA90B5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177" y="75711314"/>
          <a:ext cx="951723" cy="648758"/>
        </a:xfrm>
        <a:prstGeom prst="rect">
          <a:avLst/>
        </a:prstGeom>
      </xdr:spPr>
    </xdr:pic>
    <xdr:clientData/>
  </xdr:twoCellAnchor>
  <xdr:twoCellAnchor>
    <xdr:from>
      <xdr:col>2</xdr:col>
      <xdr:colOff>99483</xdr:colOff>
      <xdr:row>195</xdr:row>
      <xdr:rowOff>131234</xdr:rowOff>
    </xdr:from>
    <xdr:to>
      <xdr:col>2</xdr:col>
      <xdr:colOff>881591</xdr:colOff>
      <xdr:row>195</xdr:row>
      <xdr:rowOff>725341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D412BA6-E1DD-4C17-9B54-6210A4C6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66" y="94598067"/>
          <a:ext cx="782108" cy="594107"/>
        </a:xfrm>
        <a:prstGeom prst="rect">
          <a:avLst/>
        </a:prstGeom>
      </xdr:spPr>
    </xdr:pic>
    <xdr:clientData/>
  </xdr:twoCellAnchor>
  <xdr:twoCellAnchor>
    <xdr:from>
      <xdr:col>2</xdr:col>
      <xdr:colOff>67507</xdr:colOff>
      <xdr:row>106</xdr:row>
      <xdr:rowOff>169330</xdr:rowOff>
    </xdr:from>
    <xdr:to>
      <xdr:col>2</xdr:col>
      <xdr:colOff>914462</xdr:colOff>
      <xdr:row>106</xdr:row>
      <xdr:rowOff>645581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B15D631B-0EA5-495E-9C49-BFAC8F5C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57" y="71892580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151</xdr:row>
      <xdr:rowOff>135391</xdr:rowOff>
    </xdr:from>
    <xdr:to>
      <xdr:col>2</xdr:col>
      <xdr:colOff>921316</xdr:colOff>
      <xdr:row>151</xdr:row>
      <xdr:rowOff>583406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AD3B4ECE-C990-408B-8D2C-0629F376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43485"/>
          <a:ext cx="863259" cy="44801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155</xdr:row>
      <xdr:rowOff>142875</xdr:rowOff>
    </xdr:from>
    <xdr:to>
      <xdr:col>2</xdr:col>
      <xdr:colOff>896389</xdr:colOff>
      <xdr:row>155</xdr:row>
      <xdr:rowOff>619125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C4B911C7-C2DD-4276-B39F-464F9E92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3" y="9417844"/>
          <a:ext cx="813045" cy="476250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156</xdr:row>
      <xdr:rowOff>166687</xdr:rowOff>
    </xdr:from>
    <xdr:to>
      <xdr:col>2</xdr:col>
      <xdr:colOff>951047</xdr:colOff>
      <xdr:row>156</xdr:row>
      <xdr:rowOff>622300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F76EED05-6E43-49A6-8C8F-46F63B02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275093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159</xdr:row>
      <xdr:rowOff>136525</xdr:rowOff>
    </xdr:from>
    <xdr:to>
      <xdr:col>2</xdr:col>
      <xdr:colOff>917215</xdr:colOff>
      <xdr:row>159</xdr:row>
      <xdr:rowOff>574674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C3440D21-D3EE-4063-966B-D276AA59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45244"/>
          <a:ext cx="857683" cy="438149"/>
        </a:xfrm>
        <a:prstGeom prst="rect">
          <a:avLst/>
        </a:prstGeom>
      </xdr:spPr>
    </xdr:pic>
    <xdr:clientData/>
  </xdr:twoCellAnchor>
  <xdr:twoCellAnchor>
    <xdr:from>
      <xdr:col>1</xdr:col>
      <xdr:colOff>198863</xdr:colOff>
      <xdr:row>174</xdr:row>
      <xdr:rowOff>166687</xdr:rowOff>
    </xdr:from>
    <xdr:to>
      <xdr:col>2</xdr:col>
      <xdr:colOff>926307</xdr:colOff>
      <xdr:row>174</xdr:row>
      <xdr:rowOff>651668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602D521D-BE4B-4781-976F-EA17DD08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801" y="52458937"/>
          <a:ext cx="953662" cy="484981"/>
        </a:xfrm>
        <a:prstGeom prst="rect">
          <a:avLst/>
        </a:prstGeom>
      </xdr:spPr>
    </xdr:pic>
    <xdr:clientData/>
  </xdr:twoCellAnchor>
  <xdr:twoCellAnchor>
    <xdr:from>
      <xdr:col>2</xdr:col>
      <xdr:colOff>56357</xdr:colOff>
      <xdr:row>103</xdr:row>
      <xdr:rowOff>163514</xdr:rowOff>
    </xdr:from>
    <xdr:to>
      <xdr:col>2</xdr:col>
      <xdr:colOff>896144</xdr:colOff>
      <xdr:row>103</xdr:row>
      <xdr:rowOff>617190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88792202-0DDF-463C-970D-14A8B189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57" y="2883431"/>
          <a:ext cx="839787" cy="453676"/>
        </a:xfrm>
        <a:prstGeom prst="rect">
          <a:avLst/>
        </a:prstGeom>
      </xdr:spPr>
    </xdr:pic>
    <xdr:clientData/>
  </xdr:twoCellAnchor>
  <xdr:twoCellAnchor>
    <xdr:from>
      <xdr:col>2</xdr:col>
      <xdr:colOff>1801</xdr:colOff>
      <xdr:row>112</xdr:row>
      <xdr:rowOff>127001</xdr:rowOff>
    </xdr:from>
    <xdr:to>
      <xdr:col>2</xdr:col>
      <xdr:colOff>938129</xdr:colOff>
      <xdr:row>112</xdr:row>
      <xdr:rowOff>719667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50C65C8B-27E5-40D3-90E5-DE54E166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515" y="84164715"/>
          <a:ext cx="936328" cy="592666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149</xdr:row>
      <xdr:rowOff>188346</xdr:rowOff>
    </xdr:from>
    <xdr:to>
      <xdr:col>3</xdr:col>
      <xdr:colOff>4980</xdr:colOff>
      <xdr:row>149</xdr:row>
      <xdr:rowOff>671853</xdr:rowOff>
    </xdr:to>
    <xdr:pic>
      <xdr:nvPicPr>
        <xdr:cNvPr id="220" name="Slika 219">
          <a:extLst>
            <a:ext uri="{FF2B5EF4-FFF2-40B4-BE49-F238E27FC236}">
              <a16:creationId xmlns:a16="http://schemas.microsoft.com/office/drawing/2014/main" id="{ABC31EDB-7EBE-40F0-B687-B8A1B464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966" y="31644659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150</xdr:row>
      <xdr:rowOff>183697</xdr:rowOff>
    </xdr:from>
    <xdr:to>
      <xdr:col>3</xdr:col>
      <xdr:colOff>4361</xdr:colOff>
      <xdr:row>150</xdr:row>
      <xdr:rowOff>652691</xdr:rowOff>
    </xdr:to>
    <xdr:pic>
      <xdr:nvPicPr>
        <xdr:cNvPr id="221" name="Slika 220">
          <a:extLst>
            <a:ext uri="{FF2B5EF4-FFF2-40B4-BE49-F238E27FC236}">
              <a16:creationId xmlns:a16="http://schemas.microsoft.com/office/drawing/2014/main" id="{E88975E1-403C-4C3D-8881-790D5060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992" y="32473447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151</xdr:row>
      <xdr:rowOff>171110</xdr:rowOff>
    </xdr:from>
    <xdr:to>
      <xdr:col>2</xdr:col>
      <xdr:colOff>924491</xdr:colOff>
      <xdr:row>151</xdr:row>
      <xdr:rowOff>615950</xdr:rowOff>
    </xdr:to>
    <xdr:pic>
      <xdr:nvPicPr>
        <xdr:cNvPr id="222" name="Slika 221">
          <a:extLst>
            <a:ext uri="{FF2B5EF4-FFF2-40B4-BE49-F238E27FC236}">
              <a16:creationId xmlns:a16="http://schemas.microsoft.com/office/drawing/2014/main" id="{C306784E-1032-4F05-BDCA-9B5F8BC9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7920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155</xdr:row>
      <xdr:rowOff>172243</xdr:rowOff>
    </xdr:from>
    <xdr:to>
      <xdr:col>2</xdr:col>
      <xdr:colOff>896389</xdr:colOff>
      <xdr:row>155</xdr:row>
      <xdr:rowOff>648493</xdr:rowOff>
    </xdr:to>
    <xdr:pic>
      <xdr:nvPicPr>
        <xdr:cNvPr id="231" name="Slika 230">
          <a:extLst>
            <a:ext uri="{FF2B5EF4-FFF2-40B4-BE49-F238E27FC236}">
              <a16:creationId xmlns:a16="http://schemas.microsoft.com/office/drawing/2014/main" id="{08EFAA32-8713-45AF-AA92-14DBF1F3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" y="36629181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157</xdr:row>
      <xdr:rowOff>202410</xdr:rowOff>
    </xdr:from>
    <xdr:to>
      <xdr:col>2</xdr:col>
      <xdr:colOff>921727</xdr:colOff>
      <xdr:row>157</xdr:row>
      <xdr:rowOff>658816</xdr:rowOff>
    </xdr:to>
    <xdr:pic>
      <xdr:nvPicPr>
        <xdr:cNvPr id="232" name="Slika 231">
          <a:extLst>
            <a:ext uri="{FF2B5EF4-FFF2-40B4-BE49-F238E27FC236}">
              <a16:creationId xmlns:a16="http://schemas.microsoft.com/office/drawing/2014/main" id="{F9C15428-B124-4D27-8EB7-D5A7D1DD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7" y="38326223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156</xdr:row>
      <xdr:rowOff>199231</xdr:rowOff>
    </xdr:from>
    <xdr:to>
      <xdr:col>2</xdr:col>
      <xdr:colOff>951047</xdr:colOff>
      <xdr:row>156</xdr:row>
      <xdr:rowOff>654844</xdr:rowOff>
    </xdr:to>
    <xdr:pic>
      <xdr:nvPicPr>
        <xdr:cNvPr id="243" name="Slika 242">
          <a:extLst>
            <a:ext uri="{FF2B5EF4-FFF2-40B4-BE49-F238E27FC236}">
              <a16:creationId xmlns:a16="http://schemas.microsoft.com/office/drawing/2014/main" id="{2B43DACC-14A6-473B-B455-59B5BB08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307637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158</xdr:row>
      <xdr:rowOff>103982</xdr:rowOff>
    </xdr:from>
    <xdr:to>
      <xdr:col>3</xdr:col>
      <xdr:colOff>2037</xdr:colOff>
      <xdr:row>158</xdr:row>
      <xdr:rowOff>637382</xdr:rowOff>
    </xdr:to>
    <xdr:pic>
      <xdr:nvPicPr>
        <xdr:cNvPr id="244" name="Slika 243">
          <a:extLst>
            <a:ext uri="{FF2B5EF4-FFF2-40B4-BE49-F238E27FC236}">
              <a16:creationId xmlns:a16="http://schemas.microsoft.com/office/drawing/2014/main" id="{2C664DF6-8DCC-4026-9D15-2156E701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768" y="39061232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159</xdr:row>
      <xdr:rowOff>175419</xdr:rowOff>
    </xdr:from>
    <xdr:to>
      <xdr:col>2</xdr:col>
      <xdr:colOff>917215</xdr:colOff>
      <xdr:row>159</xdr:row>
      <xdr:rowOff>610393</xdr:rowOff>
    </xdr:to>
    <xdr:pic>
      <xdr:nvPicPr>
        <xdr:cNvPr id="245" name="Slika 244">
          <a:extLst>
            <a:ext uri="{FF2B5EF4-FFF2-40B4-BE49-F238E27FC236}">
              <a16:creationId xmlns:a16="http://schemas.microsoft.com/office/drawing/2014/main" id="{B99CB0EC-06F1-4598-902D-EAA51AAC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84138"/>
          <a:ext cx="857683" cy="43497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165</xdr:row>
      <xdr:rowOff>249462</xdr:rowOff>
    </xdr:from>
    <xdr:to>
      <xdr:col>3</xdr:col>
      <xdr:colOff>29481</xdr:colOff>
      <xdr:row>165</xdr:row>
      <xdr:rowOff>670289</xdr:rowOff>
    </xdr:to>
    <xdr:pic>
      <xdr:nvPicPr>
        <xdr:cNvPr id="247" name="Slika 246">
          <a:extLst>
            <a:ext uri="{FF2B5EF4-FFF2-40B4-BE49-F238E27FC236}">
              <a16:creationId xmlns:a16="http://schemas.microsoft.com/office/drawing/2014/main" id="{82A9F783-8B2F-4B2D-A92B-0CE8CF72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19819962"/>
          <a:ext cx="981981" cy="420827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167</xdr:row>
      <xdr:rowOff>169384</xdr:rowOff>
    </xdr:from>
    <xdr:to>
      <xdr:col>2</xdr:col>
      <xdr:colOff>931332</xdr:colOff>
      <xdr:row>167</xdr:row>
      <xdr:rowOff>646446</xdr:rowOff>
    </xdr:to>
    <xdr:pic>
      <xdr:nvPicPr>
        <xdr:cNvPr id="249" name="Slika 248">
          <a:extLst>
            <a:ext uri="{FF2B5EF4-FFF2-40B4-BE49-F238E27FC236}">
              <a16:creationId xmlns:a16="http://schemas.microsoft.com/office/drawing/2014/main" id="{A0F1795C-A629-417D-AB9A-956C6AAD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121390884"/>
          <a:ext cx="878415" cy="477062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173</xdr:row>
      <xdr:rowOff>246060</xdr:rowOff>
    </xdr:from>
    <xdr:to>
      <xdr:col>3</xdr:col>
      <xdr:colOff>22337</xdr:colOff>
      <xdr:row>173</xdr:row>
      <xdr:rowOff>742449</xdr:rowOff>
    </xdr:to>
    <xdr:pic>
      <xdr:nvPicPr>
        <xdr:cNvPr id="251" name="Slika 250">
          <a:extLst>
            <a:ext uri="{FF2B5EF4-FFF2-40B4-BE49-F238E27FC236}">
              <a16:creationId xmlns:a16="http://schemas.microsoft.com/office/drawing/2014/main" id="{F6967ACE-0387-4196-A3D9-902EA7B6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51704873"/>
          <a:ext cx="951024" cy="49638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117</xdr:row>
      <xdr:rowOff>54426</xdr:rowOff>
    </xdr:from>
    <xdr:to>
      <xdr:col>3</xdr:col>
      <xdr:colOff>123186</xdr:colOff>
      <xdr:row>117</xdr:row>
      <xdr:rowOff>780140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93BCBE9-C65E-92E6-626A-ADF40DF9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6" y="43787783"/>
          <a:ext cx="1087931" cy="725714"/>
        </a:xfrm>
        <a:prstGeom prst="rect">
          <a:avLst/>
        </a:prstGeom>
      </xdr:spPr>
    </xdr:pic>
    <xdr:clientData/>
  </xdr:twoCellAnchor>
  <xdr:twoCellAnchor>
    <xdr:from>
      <xdr:col>1</xdr:col>
      <xdr:colOff>219414</xdr:colOff>
      <xdr:row>119</xdr:row>
      <xdr:rowOff>90713</xdr:rowOff>
    </xdr:from>
    <xdr:to>
      <xdr:col>3</xdr:col>
      <xdr:colOff>49642</xdr:colOff>
      <xdr:row>119</xdr:row>
      <xdr:rowOff>762000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284F07F-54CE-5008-F155-2080855B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85" y="45475070"/>
          <a:ext cx="1006338" cy="671287"/>
        </a:xfrm>
        <a:prstGeom prst="rect">
          <a:avLst/>
        </a:prstGeom>
      </xdr:spPr>
    </xdr:pic>
    <xdr:clientData/>
  </xdr:twoCellAnchor>
  <xdr:twoCellAnchor>
    <xdr:from>
      <xdr:col>2</xdr:col>
      <xdr:colOff>19957</xdr:colOff>
      <xdr:row>234</xdr:row>
      <xdr:rowOff>68035</xdr:rowOff>
    </xdr:from>
    <xdr:to>
      <xdr:col>2</xdr:col>
      <xdr:colOff>884464</xdr:colOff>
      <xdr:row>234</xdr:row>
      <xdr:rowOff>648606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5C8A437-AB7A-342D-2F47-75445339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71" y="173912892"/>
          <a:ext cx="864507" cy="580571"/>
        </a:xfrm>
        <a:prstGeom prst="rect">
          <a:avLst/>
        </a:prstGeom>
      </xdr:spPr>
    </xdr:pic>
    <xdr:clientData/>
  </xdr:twoCellAnchor>
  <xdr:twoCellAnchor>
    <xdr:from>
      <xdr:col>1</xdr:col>
      <xdr:colOff>217717</xdr:colOff>
      <xdr:row>240</xdr:row>
      <xdr:rowOff>99786</xdr:rowOff>
    </xdr:from>
    <xdr:to>
      <xdr:col>3</xdr:col>
      <xdr:colOff>48536</xdr:colOff>
      <xdr:row>240</xdr:row>
      <xdr:rowOff>774247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8A562D1-C1E3-3807-1C4E-AE85F855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8" y="104112786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90710</xdr:rowOff>
    </xdr:from>
    <xdr:to>
      <xdr:col>2</xdr:col>
      <xdr:colOff>942069</xdr:colOff>
      <xdr:row>114</xdr:row>
      <xdr:rowOff>713464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D1846164-780D-AEF3-4D50-E79F7B7B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1347567"/>
          <a:ext cx="938894" cy="625929"/>
        </a:xfrm>
        <a:prstGeom prst="rect">
          <a:avLst/>
        </a:prstGeom>
      </xdr:spPr>
    </xdr:pic>
    <xdr:clientData/>
  </xdr:twoCellAnchor>
  <xdr:twoCellAnchor>
    <xdr:from>
      <xdr:col>1</xdr:col>
      <xdr:colOff>163289</xdr:colOff>
      <xdr:row>115</xdr:row>
      <xdr:rowOff>63497</xdr:rowOff>
    </xdr:from>
    <xdr:to>
      <xdr:col>3</xdr:col>
      <xdr:colOff>47913</xdr:colOff>
      <xdr:row>115</xdr:row>
      <xdr:rowOff>774244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64BA9204-C4BA-0D49-BA42-E62D4F89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0" y="42145854"/>
          <a:ext cx="1060734" cy="7075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99781</xdr:rowOff>
    </xdr:from>
    <xdr:to>
      <xdr:col>2</xdr:col>
      <xdr:colOff>951940</xdr:colOff>
      <xdr:row>116</xdr:row>
      <xdr:rowOff>731606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6DB72B0E-07DB-965D-5731-B92E12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3007638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43</xdr:row>
      <xdr:rowOff>61952</xdr:rowOff>
    </xdr:from>
    <xdr:to>
      <xdr:col>2</xdr:col>
      <xdr:colOff>947720</xdr:colOff>
      <xdr:row>43</xdr:row>
      <xdr:rowOff>709652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846EE9-7429-4DF1-BC49-B21F095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99206770"/>
          <a:ext cx="94989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76992</xdr:rowOff>
    </xdr:from>
    <xdr:to>
      <xdr:col>3</xdr:col>
      <xdr:colOff>9343</xdr:colOff>
      <xdr:row>44</xdr:row>
      <xdr:rowOff>724692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39E536-62C7-4A3E-A3D0-50383F23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00048671"/>
          <a:ext cx="965018" cy="6477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45</xdr:row>
      <xdr:rowOff>108415</xdr:rowOff>
    </xdr:from>
    <xdr:to>
      <xdr:col>2</xdr:col>
      <xdr:colOff>943072</xdr:colOff>
      <xdr:row>45</xdr:row>
      <xdr:rowOff>743415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FDB133-B33C-4FAE-957A-DA5EB008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100906954"/>
          <a:ext cx="945251" cy="6381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174571</xdr:rowOff>
    </xdr:from>
    <xdr:to>
      <xdr:col>3</xdr:col>
      <xdr:colOff>6168</xdr:colOff>
      <xdr:row>46</xdr:row>
      <xdr:rowOff>822271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56AB6B4-65B4-4604-A899-2F6F85FF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31017428"/>
          <a:ext cx="958668" cy="6477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47</xdr:row>
      <xdr:rowOff>125471</xdr:rowOff>
    </xdr:from>
    <xdr:to>
      <xdr:col>2</xdr:col>
      <xdr:colOff>917134</xdr:colOff>
      <xdr:row>47</xdr:row>
      <xdr:rowOff>704849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CB79E11-1AFB-479F-B308-AE1F46EF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63" y="102584082"/>
          <a:ext cx="866335" cy="582553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132</xdr:row>
      <xdr:rowOff>105857</xdr:rowOff>
    </xdr:from>
    <xdr:to>
      <xdr:col>2</xdr:col>
      <xdr:colOff>929694</xdr:colOff>
      <xdr:row>132</xdr:row>
      <xdr:rowOff>726281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39823B6-39FA-4B25-AC50-9D2C7B91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96" y="128254753"/>
          <a:ext cx="895587" cy="623599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133</xdr:row>
      <xdr:rowOff>50800</xdr:rowOff>
    </xdr:from>
    <xdr:to>
      <xdr:col>2</xdr:col>
      <xdr:colOff>939405</xdr:colOff>
      <xdr:row>133</xdr:row>
      <xdr:rowOff>750855</xdr:rowOff>
    </xdr:to>
    <xdr:pic>
      <xdr:nvPicPr>
        <xdr:cNvPr id="97" name="Picture 49">
          <a:extLst>
            <a:ext uri="{FF2B5EF4-FFF2-40B4-BE49-F238E27FC236}">
              <a16:creationId xmlns:a16="http://schemas.microsoft.com/office/drawing/2014/main" id="{9F4C89C5-54C4-48AC-815A-2B79837D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45" y="129029732"/>
          <a:ext cx="1031599" cy="7064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108852</xdr:rowOff>
    </xdr:from>
    <xdr:to>
      <xdr:col>2</xdr:col>
      <xdr:colOff>945244</xdr:colOff>
      <xdr:row>124</xdr:row>
      <xdr:rowOff>734781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A0E1B91-B654-40CD-A528-8DABDB25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1617463"/>
          <a:ext cx="945244" cy="6291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81639</xdr:rowOff>
    </xdr:from>
    <xdr:to>
      <xdr:col>3</xdr:col>
      <xdr:colOff>54429</xdr:colOff>
      <xdr:row>131</xdr:row>
      <xdr:rowOff>752925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BF8CEE3-3050-4B1C-90A1-F7E8C279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7406850"/>
          <a:ext cx="1006929" cy="668111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130</xdr:row>
      <xdr:rowOff>9071</xdr:rowOff>
    </xdr:from>
    <xdr:to>
      <xdr:col>2</xdr:col>
      <xdr:colOff>925286</xdr:colOff>
      <xdr:row>130</xdr:row>
      <xdr:rowOff>607786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AEA2D63-2B0E-4E52-92C7-3C3640E4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52" y="126504246"/>
          <a:ext cx="894898" cy="595540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129</xdr:row>
      <xdr:rowOff>45355</xdr:rowOff>
    </xdr:from>
    <xdr:to>
      <xdr:col>3</xdr:col>
      <xdr:colOff>49895</xdr:colOff>
      <xdr:row>129</xdr:row>
      <xdr:rowOff>743855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A898E10-6568-4461-8E48-0EC15233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25710494"/>
          <a:ext cx="1055460" cy="695325"/>
        </a:xfrm>
        <a:prstGeom prst="rect">
          <a:avLst/>
        </a:prstGeom>
      </xdr:spPr>
    </xdr:pic>
    <xdr:clientData/>
  </xdr:twoCellAnchor>
  <xdr:twoCellAnchor>
    <xdr:from>
      <xdr:col>1</xdr:col>
      <xdr:colOff>218709</xdr:colOff>
      <xdr:row>64</xdr:row>
      <xdr:rowOff>129312</xdr:rowOff>
    </xdr:from>
    <xdr:to>
      <xdr:col>2</xdr:col>
      <xdr:colOff>893649</xdr:colOff>
      <xdr:row>64</xdr:row>
      <xdr:rowOff>741589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FBED5F0B-AB5E-4871-80A9-9E1B5D34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38" y="45422955"/>
          <a:ext cx="901725" cy="612277"/>
        </a:xfrm>
        <a:prstGeom prst="rect">
          <a:avLst/>
        </a:prstGeom>
      </xdr:spPr>
    </xdr:pic>
    <xdr:clientData/>
  </xdr:twoCellAnchor>
  <xdr:twoCellAnchor>
    <xdr:from>
      <xdr:col>2</xdr:col>
      <xdr:colOff>40902</xdr:colOff>
      <xdr:row>62</xdr:row>
      <xdr:rowOff>141296</xdr:rowOff>
    </xdr:from>
    <xdr:to>
      <xdr:col>3</xdr:col>
      <xdr:colOff>20398</xdr:colOff>
      <xdr:row>62</xdr:row>
      <xdr:rowOff>781757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2DE07CD-644B-42E6-9E5D-DA8069A5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66" y="146979150"/>
          <a:ext cx="931996" cy="637286"/>
        </a:xfrm>
        <a:prstGeom prst="rect">
          <a:avLst/>
        </a:prstGeom>
      </xdr:spPr>
    </xdr:pic>
    <xdr:clientData/>
  </xdr:twoCellAnchor>
  <xdr:twoCellAnchor>
    <xdr:from>
      <xdr:col>2</xdr:col>
      <xdr:colOff>6526</xdr:colOff>
      <xdr:row>54</xdr:row>
      <xdr:rowOff>47725</xdr:rowOff>
    </xdr:from>
    <xdr:to>
      <xdr:col>2</xdr:col>
      <xdr:colOff>925698</xdr:colOff>
      <xdr:row>54</xdr:row>
      <xdr:rowOff>702468</xdr:rowOff>
    </xdr:to>
    <xdr:pic>
      <xdr:nvPicPr>
        <xdr:cNvPr id="118" name="Slika 135">
          <a:extLst>
            <a:ext uri="{FF2B5EF4-FFF2-40B4-BE49-F238E27FC236}">
              <a16:creationId xmlns:a16="http://schemas.microsoft.com/office/drawing/2014/main" id="{D248AD7B-A092-4019-8320-168DF2FB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165" y="140238943"/>
          <a:ext cx="912822" cy="657918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58</xdr:row>
      <xdr:rowOff>110979</xdr:rowOff>
    </xdr:from>
    <xdr:to>
      <xdr:col>2</xdr:col>
      <xdr:colOff>963854</xdr:colOff>
      <xdr:row>58</xdr:row>
      <xdr:rowOff>722458</xdr:rowOff>
    </xdr:to>
    <xdr:pic>
      <xdr:nvPicPr>
        <xdr:cNvPr id="121" name="Slika 156">
          <a:extLst>
            <a:ext uri="{FF2B5EF4-FFF2-40B4-BE49-F238E27FC236}">
              <a16:creationId xmlns:a16="http://schemas.microsoft.com/office/drawing/2014/main" id="{27554222-F03B-4426-8E02-D01E0517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918" y="143622340"/>
          <a:ext cx="901700" cy="614654"/>
        </a:xfrm>
        <a:prstGeom prst="rect">
          <a:avLst/>
        </a:prstGeom>
      </xdr:spPr>
    </xdr:pic>
    <xdr:clientData/>
  </xdr:twoCellAnchor>
  <xdr:twoCellAnchor>
    <xdr:from>
      <xdr:col>2</xdr:col>
      <xdr:colOff>140977</xdr:colOff>
      <xdr:row>60</xdr:row>
      <xdr:rowOff>133066</xdr:rowOff>
    </xdr:from>
    <xdr:to>
      <xdr:col>2</xdr:col>
      <xdr:colOff>930105</xdr:colOff>
      <xdr:row>60</xdr:row>
      <xdr:rowOff>744545</xdr:rowOff>
    </xdr:to>
    <xdr:pic>
      <xdr:nvPicPr>
        <xdr:cNvPr id="123" name="Slika 156">
          <a:extLst>
            <a:ext uri="{FF2B5EF4-FFF2-40B4-BE49-F238E27FC236}">
              <a16:creationId xmlns:a16="http://schemas.microsoft.com/office/drawing/2014/main" id="{A0FE8B2B-CDFB-4D61-9778-2DFA89FB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16" y="145307673"/>
          <a:ext cx="782778" cy="6114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3</xdr:col>
      <xdr:colOff>0</xdr:colOff>
      <xdr:row>59</xdr:row>
      <xdr:rowOff>647700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6E5A98A-CD07-427F-BE7F-A554FCD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443445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42022</xdr:colOff>
      <xdr:row>61</xdr:row>
      <xdr:rowOff>0</xdr:rowOff>
    </xdr:from>
    <xdr:to>
      <xdr:col>3</xdr:col>
      <xdr:colOff>0</xdr:colOff>
      <xdr:row>61</xdr:row>
      <xdr:rowOff>619125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2EDE90F-A5F1-47EE-A5C8-2716CFF5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61" y="146004643"/>
          <a:ext cx="907303" cy="61595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63</xdr:row>
      <xdr:rowOff>20637</xdr:rowOff>
    </xdr:from>
    <xdr:to>
      <xdr:col>3</xdr:col>
      <xdr:colOff>11906</xdr:colOff>
      <xdr:row>63</xdr:row>
      <xdr:rowOff>668337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14535BF-F84B-4930-AEB6-1AB1996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95" y="14768535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65</xdr:row>
      <xdr:rowOff>132080</xdr:rowOff>
    </xdr:from>
    <xdr:to>
      <xdr:col>2</xdr:col>
      <xdr:colOff>952499</xdr:colOff>
      <xdr:row>65</xdr:row>
      <xdr:rowOff>755491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1D4B0C5C-12E9-4F61-84C4-6CF136F3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82" y="149456866"/>
          <a:ext cx="916781" cy="620236"/>
        </a:xfrm>
        <a:prstGeom prst="rect">
          <a:avLst/>
        </a:prstGeom>
      </xdr:spPr>
    </xdr:pic>
    <xdr:clientData/>
  </xdr:twoCellAnchor>
  <xdr:twoCellAnchor>
    <xdr:from>
      <xdr:col>2</xdr:col>
      <xdr:colOff>52089</xdr:colOff>
      <xdr:row>57</xdr:row>
      <xdr:rowOff>130695</xdr:rowOff>
    </xdr:from>
    <xdr:to>
      <xdr:col>2</xdr:col>
      <xdr:colOff>945418</xdr:colOff>
      <xdr:row>57</xdr:row>
      <xdr:rowOff>738187</xdr:rowOff>
    </xdr:to>
    <xdr:pic>
      <xdr:nvPicPr>
        <xdr:cNvPr id="134" name="Picture 53">
          <a:extLst>
            <a:ext uri="{FF2B5EF4-FFF2-40B4-BE49-F238E27FC236}">
              <a16:creationId xmlns:a16="http://schemas.microsoft.com/office/drawing/2014/main" id="{FF807E4B-BFFE-4110-868D-84B93E5C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78" y="142815195"/>
          <a:ext cx="893329" cy="60431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55</xdr:row>
      <xdr:rowOff>72568</xdr:rowOff>
    </xdr:from>
    <xdr:to>
      <xdr:col>3</xdr:col>
      <xdr:colOff>25799</xdr:colOff>
      <xdr:row>55</xdr:row>
      <xdr:rowOff>752925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7717814-D839-4484-A516-0F9610B9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141093822"/>
          <a:ext cx="1019119" cy="683532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53</xdr:row>
      <xdr:rowOff>126996</xdr:rowOff>
    </xdr:from>
    <xdr:to>
      <xdr:col>2</xdr:col>
      <xdr:colOff>908408</xdr:colOff>
      <xdr:row>53</xdr:row>
      <xdr:rowOff>752925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5EE30ED-BD77-4A7D-B6A7-DE16B40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30" y="36340139"/>
          <a:ext cx="944692" cy="62592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51</xdr:row>
      <xdr:rowOff>63497</xdr:rowOff>
    </xdr:from>
    <xdr:to>
      <xdr:col>3</xdr:col>
      <xdr:colOff>31166</xdr:colOff>
      <xdr:row>51</xdr:row>
      <xdr:rowOff>725711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B1FEF21-E31B-4820-B558-9F923455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37770958"/>
          <a:ext cx="994097" cy="659039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52</xdr:row>
      <xdr:rowOff>27213</xdr:rowOff>
    </xdr:from>
    <xdr:to>
      <xdr:col>3</xdr:col>
      <xdr:colOff>47473</xdr:colOff>
      <xdr:row>52</xdr:row>
      <xdr:rowOff>716642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82D83E8-1CC9-47BD-A731-79E92A46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38564709"/>
          <a:ext cx="1028546" cy="686254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49</xdr:row>
      <xdr:rowOff>99782</xdr:rowOff>
    </xdr:from>
    <xdr:to>
      <xdr:col>2</xdr:col>
      <xdr:colOff>897512</xdr:colOff>
      <xdr:row>49</xdr:row>
      <xdr:rowOff>734782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EC9F8D6-4CFD-4D33-9D5A-E8A5E08F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33010925"/>
          <a:ext cx="951940" cy="635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99781</xdr:rowOff>
    </xdr:from>
    <xdr:to>
      <xdr:col>2</xdr:col>
      <xdr:colOff>951940</xdr:colOff>
      <xdr:row>50</xdr:row>
      <xdr:rowOff>734781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FFE1D0-4AC0-48B5-99B7-6F7BAC372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6977206"/>
          <a:ext cx="951940" cy="631825"/>
        </a:xfrm>
        <a:prstGeom prst="rect">
          <a:avLst/>
        </a:prstGeom>
      </xdr:spPr>
    </xdr:pic>
    <xdr:clientData/>
  </xdr:twoCellAnchor>
  <xdr:twoCellAnchor>
    <xdr:from>
      <xdr:col>2</xdr:col>
      <xdr:colOff>18365</xdr:colOff>
      <xdr:row>20</xdr:row>
      <xdr:rowOff>106191</xdr:rowOff>
    </xdr:from>
    <xdr:to>
      <xdr:col>2</xdr:col>
      <xdr:colOff>940594</xdr:colOff>
      <xdr:row>20</xdr:row>
      <xdr:rowOff>735012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84D36467-7A63-438E-A407-3B840590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915" y="2935116"/>
          <a:ext cx="922229" cy="628821"/>
        </a:xfrm>
        <a:prstGeom prst="rect">
          <a:avLst/>
        </a:prstGeom>
      </xdr:spPr>
    </xdr:pic>
    <xdr:clientData/>
  </xdr:twoCellAnchor>
  <xdr:twoCellAnchor>
    <xdr:from>
      <xdr:col>2</xdr:col>
      <xdr:colOff>59716</xdr:colOff>
      <xdr:row>23</xdr:row>
      <xdr:rowOff>63824</xdr:rowOff>
    </xdr:from>
    <xdr:to>
      <xdr:col>3</xdr:col>
      <xdr:colOff>68997</xdr:colOff>
      <xdr:row>23</xdr:row>
      <xdr:rowOff>726282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4EA3C0C-672D-4244-BE7E-7E30191A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180" y="146479856"/>
          <a:ext cx="958606" cy="659283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22</xdr:row>
      <xdr:rowOff>95802</xdr:rowOff>
    </xdr:from>
    <xdr:to>
      <xdr:col>2</xdr:col>
      <xdr:colOff>922199</xdr:colOff>
      <xdr:row>22</xdr:row>
      <xdr:rowOff>704978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7F70A57-927D-4460-B64B-0F9B98D3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357" y="145678623"/>
          <a:ext cx="886481" cy="609176"/>
        </a:xfrm>
        <a:prstGeom prst="rect">
          <a:avLst/>
        </a:prstGeom>
      </xdr:spPr>
    </xdr:pic>
    <xdr:clientData/>
  </xdr:twoCellAnchor>
  <xdr:twoCellAnchor>
    <xdr:from>
      <xdr:col>1</xdr:col>
      <xdr:colOff>217485</xdr:colOff>
      <xdr:row>21</xdr:row>
      <xdr:rowOff>83371</xdr:rowOff>
    </xdr:from>
    <xdr:to>
      <xdr:col>2</xdr:col>
      <xdr:colOff>951776</xdr:colOff>
      <xdr:row>21</xdr:row>
      <xdr:rowOff>748268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8DB02D35-08EC-4E21-8C43-3F30BC98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03" y="144839332"/>
          <a:ext cx="962437" cy="664897"/>
        </a:xfrm>
        <a:prstGeom prst="rect">
          <a:avLst/>
        </a:prstGeom>
      </xdr:spPr>
    </xdr:pic>
    <xdr:clientData/>
  </xdr:twoCellAnchor>
  <xdr:twoCellAnchor>
    <xdr:from>
      <xdr:col>2</xdr:col>
      <xdr:colOff>2993</xdr:colOff>
      <xdr:row>24</xdr:row>
      <xdr:rowOff>144215</xdr:rowOff>
    </xdr:from>
    <xdr:to>
      <xdr:col>2</xdr:col>
      <xdr:colOff>927837</xdr:colOff>
      <xdr:row>24</xdr:row>
      <xdr:rowOff>788740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85D4E6AA-84AE-4037-B768-2919455B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457" y="147383933"/>
          <a:ext cx="921669" cy="650875"/>
        </a:xfrm>
        <a:prstGeom prst="rect">
          <a:avLst/>
        </a:prstGeom>
      </xdr:spPr>
    </xdr:pic>
    <xdr:clientData/>
  </xdr:twoCellAnchor>
  <xdr:twoCellAnchor>
    <xdr:from>
      <xdr:col>2</xdr:col>
      <xdr:colOff>29357</xdr:colOff>
      <xdr:row>25</xdr:row>
      <xdr:rowOff>160130</xdr:rowOff>
    </xdr:from>
    <xdr:to>
      <xdr:col>2</xdr:col>
      <xdr:colOff>941871</xdr:colOff>
      <xdr:row>25</xdr:row>
      <xdr:rowOff>793013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4823EC5-83A0-4444-94DF-7D6D458C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646" y="148236234"/>
          <a:ext cx="918864" cy="626533"/>
        </a:xfrm>
        <a:prstGeom prst="rect">
          <a:avLst/>
        </a:prstGeom>
      </xdr:spPr>
    </xdr:pic>
    <xdr:clientData/>
  </xdr:twoCellAnchor>
  <xdr:twoCellAnchor>
    <xdr:from>
      <xdr:col>2</xdr:col>
      <xdr:colOff>37849</xdr:colOff>
      <xdr:row>26</xdr:row>
      <xdr:rowOff>106769</xdr:rowOff>
    </xdr:from>
    <xdr:to>
      <xdr:col>3</xdr:col>
      <xdr:colOff>6446</xdr:colOff>
      <xdr:row>26</xdr:row>
      <xdr:rowOff>738187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DDC0C19B-F6E9-4482-BF40-FC5781C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313" y="149006558"/>
          <a:ext cx="924272" cy="631418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27</xdr:row>
      <xdr:rowOff>26136</xdr:rowOff>
    </xdr:from>
    <xdr:to>
      <xdr:col>2</xdr:col>
      <xdr:colOff>927192</xdr:colOff>
      <xdr:row>27</xdr:row>
      <xdr:rowOff>803236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31E69E9-317C-4601-A483-46D64B4F2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5979" y="8610542"/>
          <a:ext cx="854619" cy="777100"/>
        </a:xfrm>
        <a:prstGeom prst="rect">
          <a:avLst/>
        </a:prstGeom>
      </xdr:spPr>
    </xdr:pic>
    <xdr:clientData/>
  </xdr:twoCellAnchor>
  <xdr:twoCellAnchor>
    <xdr:from>
      <xdr:col>1</xdr:col>
      <xdr:colOff>161617</xdr:colOff>
      <xdr:row>28</xdr:row>
      <xdr:rowOff>46830</xdr:rowOff>
    </xdr:from>
    <xdr:to>
      <xdr:col>3</xdr:col>
      <xdr:colOff>42999</xdr:colOff>
      <xdr:row>28</xdr:row>
      <xdr:rowOff>787864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7F2E94F-8F0E-482D-A2A4-217B51B3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35" y="150613041"/>
          <a:ext cx="1065203" cy="741034"/>
        </a:xfrm>
        <a:prstGeom prst="rect">
          <a:avLst/>
        </a:prstGeom>
      </xdr:spPr>
    </xdr:pic>
    <xdr:clientData/>
  </xdr:twoCellAnchor>
  <xdr:twoCellAnchor>
    <xdr:from>
      <xdr:col>2</xdr:col>
      <xdr:colOff>61910</xdr:colOff>
      <xdr:row>198</xdr:row>
      <xdr:rowOff>59765</xdr:rowOff>
    </xdr:from>
    <xdr:to>
      <xdr:col>2</xdr:col>
      <xdr:colOff>934241</xdr:colOff>
      <xdr:row>198</xdr:row>
      <xdr:rowOff>770591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C7090450-AABA-4C98-9F48-7E0DB0768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549" y="170938265"/>
          <a:ext cx="869156" cy="714001"/>
        </a:xfrm>
        <a:prstGeom prst="rect">
          <a:avLst/>
        </a:prstGeom>
      </xdr:spPr>
    </xdr:pic>
    <xdr:clientData/>
  </xdr:twoCellAnchor>
  <xdr:twoCellAnchor>
    <xdr:from>
      <xdr:col>2</xdr:col>
      <xdr:colOff>28572</xdr:colOff>
      <xdr:row>197</xdr:row>
      <xdr:rowOff>47412</xdr:rowOff>
    </xdr:from>
    <xdr:to>
      <xdr:col>2</xdr:col>
      <xdr:colOff>937419</xdr:colOff>
      <xdr:row>197</xdr:row>
      <xdr:rowOff>831219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662D23C4-C513-4B68-A795-55A6C432D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211" y="170099051"/>
          <a:ext cx="908847" cy="777457"/>
        </a:xfrm>
        <a:prstGeom prst="rect">
          <a:avLst/>
        </a:prstGeom>
      </xdr:spPr>
    </xdr:pic>
    <xdr:clientData/>
  </xdr:twoCellAnchor>
  <xdr:twoCellAnchor>
    <xdr:from>
      <xdr:col>1</xdr:col>
      <xdr:colOff>197149</xdr:colOff>
      <xdr:row>199</xdr:row>
      <xdr:rowOff>101610</xdr:rowOff>
    </xdr:from>
    <xdr:to>
      <xdr:col>3</xdr:col>
      <xdr:colOff>69075</xdr:colOff>
      <xdr:row>199</xdr:row>
      <xdr:rowOff>823118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809F8F5-8C39-415A-B538-3B980842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67" y="171813321"/>
          <a:ext cx="1049397" cy="721508"/>
        </a:xfrm>
        <a:prstGeom prst="rect">
          <a:avLst/>
        </a:prstGeom>
      </xdr:spPr>
    </xdr:pic>
    <xdr:clientData/>
  </xdr:twoCellAnchor>
  <xdr:twoCellAnchor>
    <xdr:from>
      <xdr:col>2</xdr:col>
      <xdr:colOff>36597</xdr:colOff>
      <xdr:row>204</xdr:row>
      <xdr:rowOff>156513</xdr:rowOff>
    </xdr:from>
    <xdr:to>
      <xdr:col>2</xdr:col>
      <xdr:colOff>926758</xdr:colOff>
      <xdr:row>204</xdr:row>
      <xdr:rowOff>761999</xdr:rowOff>
    </xdr:to>
    <xdr:pic>
      <xdr:nvPicPr>
        <xdr:cNvPr id="217" name="Picture 22">
          <a:extLst>
            <a:ext uri="{FF2B5EF4-FFF2-40B4-BE49-F238E27FC236}">
              <a16:creationId xmlns:a16="http://schemas.microsoft.com/office/drawing/2014/main" id="{C5782BDA-296A-4E79-8EE8-A15F5F94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061" y="176018402"/>
          <a:ext cx="886986" cy="602311"/>
        </a:xfrm>
        <a:prstGeom prst="rect">
          <a:avLst/>
        </a:prstGeom>
      </xdr:spPr>
    </xdr:pic>
    <xdr:clientData/>
  </xdr:twoCellAnchor>
  <xdr:twoCellAnchor>
    <xdr:from>
      <xdr:col>2</xdr:col>
      <xdr:colOff>52745</xdr:colOff>
      <xdr:row>206</xdr:row>
      <xdr:rowOff>95778</xdr:rowOff>
    </xdr:from>
    <xdr:to>
      <xdr:col>3</xdr:col>
      <xdr:colOff>41801</xdr:colOff>
      <xdr:row>206</xdr:row>
      <xdr:rowOff>744793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7E3F159-FBCE-4F56-9F09-3F38707F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034" y="177614564"/>
          <a:ext cx="947906" cy="649015"/>
        </a:xfrm>
        <a:prstGeom prst="rect">
          <a:avLst/>
        </a:prstGeom>
      </xdr:spPr>
    </xdr:pic>
    <xdr:clientData/>
  </xdr:twoCellAnchor>
  <xdr:twoCellAnchor>
    <xdr:from>
      <xdr:col>2</xdr:col>
      <xdr:colOff>5557</xdr:colOff>
      <xdr:row>212</xdr:row>
      <xdr:rowOff>44450</xdr:rowOff>
    </xdr:from>
    <xdr:to>
      <xdr:col>2</xdr:col>
      <xdr:colOff>946276</xdr:colOff>
      <xdr:row>212</xdr:row>
      <xdr:rowOff>682625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E38BE4C0-2892-4DCD-97DC-B6F79B1B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96" y="182546625"/>
          <a:ext cx="934369" cy="635000"/>
        </a:xfrm>
        <a:prstGeom prst="rect">
          <a:avLst/>
        </a:prstGeom>
      </xdr:spPr>
    </xdr:pic>
    <xdr:clientData/>
  </xdr:twoCellAnchor>
  <xdr:twoCellAnchor>
    <xdr:from>
      <xdr:col>1</xdr:col>
      <xdr:colOff>229686</xdr:colOff>
      <xdr:row>213</xdr:row>
      <xdr:rowOff>127000</xdr:rowOff>
    </xdr:from>
    <xdr:to>
      <xdr:col>2</xdr:col>
      <xdr:colOff>921810</xdr:colOff>
      <xdr:row>213</xdr:row>
      <xdr:rowOff>753533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BD25D1DB-86EC-41E1-820D-3AC81BB2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829" y="183452861"/>
          <a:ext cx="926620" cy="626533"/>
        </a:xfrm>
        <a:prstGeom prst="rect">
          <a:avLst/>
        </a:prstGeom>
      </xdr:spPr>
    </xdr:pic>
    <xdr:clientData/>
  </xdr:twoCellAnchor>
  <xdr:twoCellAnchor>
    <xdr:from>
      <xdr:col>2</xdr:col>
      <xdr:colOff>11113</xdr:colOff>
      <xdr:row>207</xdr:row>
      <xdr:rowOff>80989</xdr:rowOff>
    </xdr:from>
    <xdr:to>
      <xdr:col>3</xdr:col>
      <xdr:colOff>7557</xdr:colOff>
      <xdr:row>207</xdr:row>
      <xdr:rowOff>723879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D098E38-8C2E-4B05-8517-FD735F967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402" y="178432985"/>
          <a:ext cx="955294" cy="639715"/>
        </a:xfrm>
        <a:prstGeom prst="rect">
          <a:avLst/>
        </a:prstGeom>
      </xdr:spPr>
    </xdr:pic>
    <xdr:clientData/>
  </xdr:twoCellAnchor>
  <xdr:twoCellAnchor>
    <xdr:from>
      <xdr:col>1</xdr:col>
      <xdr:colOff>193973</xdr:colOff>
      <xdr:row>200</xdr:row>
      <xdr:rowOff>69819</xdr:rowOff>
    </xdr:from>
    <xdr:to>
      <xdr:col>3</xdr:col>
      <xdr:colOff>69074</xdr:colOff>
      <xdr:row>200</xdr:row>
      <xdr:rowOff>789823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350F0A87-2BDC-4CCD-84D5-1267204F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291" y="172605215"/>
          <a:ext cx="1052572" cy="72635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205</xdr:row>
      <xdr:rowOff>126994</xdr:rowOff>
    </xdr:from>
    <xdr:to>
      <xdr:col>3</xdr:col>
      <xdr:colOff>9072</xdr:colOff>
      <xdr:row>205</xdr:row>
      <xdr:rowOff>774392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910E2E05-CC94-4647-A3BA-CCAFDBCB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76812569"/>
          <a:ext cx="961572" cy="650573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208</xdr:row>
      <xdr:rowOff>45355</xdr:rowOff>
    </xdr:from>
    <xdr:to>
      <xdr:col>2</xdr:col>
      <xdr:colOff>941613</xdr:colOff>
      <xdr:row>208</xdr:row>
      <xdr:rowOff>655314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FD41A43C-FA62-4DBB-84C9-E47961425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52" y="179227387"/>
          <a:ext cx="911225" cy="60678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209</xdr:row>
      <xdr:rowOff>90711</xdr:rowOff>
    </xdr:from>
    <xdr:to>
      <xdr:col>2</xdr:col>
      <xdr:colOff>945244</xdr:colOff>
      <xdr:row>209</xdr:row>
      <xdr:rowOff>716640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61889629-5B22-4E8A-AC0E-2F8D227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0096429"/>
          <a:ext cx="945244" cy="629104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210</xdr:row>
      <xdr:rowOff>36283</xdr:rowOff>
    </xdr:from>
    <xdr:to>
      <xdr:col>3</xdr:col>
      <xdr:colOff>58143</xdr:colOff>
      <xdr:row>210</xdr:row>
      <xdr:rowOff>698498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E885A2B2-C99D-4463-89D8-4834B5C1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80875212"/>
          <a:ext cx="1021075" cy="662215"/>
        </a:xfrm>
        <a:prstGeom prst="rect">
          <a:avLst/>
        </a:prstGeom>
      </xdr:spPr>
    </xdr:pic>
    <xdr:clientData/>
  </xdr:twoCellAnchor>
  <xdr:twoCellAnchor>
    <xdr:from>
      <xdr:col>1</xdr:col>
      <xdr:colOff>154218</xdr:colOff>
      <xdr:row>211</xdr:row>
      <xdr:rowOff>72568</xdr:rowOff>
    </xdr:from>
    <xdr:to>
      <xdr:col>3</xdr:col>
      <xdr:colOff>36290</xdr:colOff>
      <xdr:row>211</xdr:row>
      <xdr:rowOff>780140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D357543E-40E2-42A9-9250-5218676D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1" y="181738357"/>
          <a:ext cx="1065893" cy="710747"/>
        </a:xfrm>
        <a:prstGeom prst="rect">
          <a:avLst/>
        </a:prstGeom>
      </xdr:spPr>
    </xdr:pic>
    <xdr:clientData/>
  </xdr:twoCellAnchor>
  <xdr:twoCellAnchor>
    <xdr:from>
      <xdr:col>1</xdr:col>
      <xdr:colOff>208644</xdr:colOff>
      <xdr:row>214</xdr:row>
      <xdr:rowOff>81639</xdr:rowOff>
    </xdr:from>
    <xdr:to>
      <xdr:col>3</xdr:col>
      <xdr:colOff>69244</xdr:colOff>
      <xdr:row>214</xdr:row>
      <xdr:rowOff>774243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4A36002F-B841-4471-8008-DC3E969C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7" y="184243885"/>
          <a:ext cx="1044421" cy="689429"/>
        </a:xfrm>
        <a:prstGeom prst="rect">
          <a:avLst/>
        </a:prstGeom>
      </xdr:spPr>
    </xdr:pic>
    <xdr:clientData/>
  </xdr:twoCellAnchor>
  <xdr:twoCellAnchor>
    <xdr:from>
      <xdr:col>1</xdr:col>
      <xdr:colOff>190502</xdr:colOff>
      <xdr:row>215</xdr:row>
      <xdr:rowOff>36284</xdr:rowOff>
    </xdr:from>
    <xdr:to>
      <xdr:col>3</xdr:col>
      <xdr:colOff>58966</xdr:colOff>
      <xdr:row>215</xdr:row>
      <xdr:rowOff>734784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43735F8A-260E-45F5-A3B3-5255A9BE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5" y="185025391"/>
          <a:ext cx="1052285" cy="698500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216</xdr:row>
      <xdr:rowOff>90710</xdr:rowOff>
    </xdr:from>
    <xdr:to>
      <xdr:col>2</xdr:col>
      <xdr:colOff>933813</xdr:colOff>
      <xdr:row>216</xdr:row>
      <xdr:rowOff>717092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291325D-A8C5-4AC9-87A6-7D429659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0" y="185906678"/>
          <a:ext cx="921567" cy="629557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217</xdr:row>
      <xdr:rowOff>108852</xdr:rowOff>
    </xdr:from>
    <xdr:to>
      <xdr:col>2</xdr:col>
      <xdr:colOff>934357</xdr:colOff>
      <xdr:row>217</xdr:row>
      <xdr:rowOff>735234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FED8496-0DBE-49F3-A6E9-1C35502F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0" y="186754856"/>
          <a:ext cx="922111" cy="6295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218</xdr:row>
      <xdr:rowOff>99781</xdr:rowOff>
    </xdr:from>
    <xdr:to>
      <xdr:col>3</xdr:col>
      <xdr:colOff>47487</xdr:colOff>
      <xdr:row>218</xdr:row>
      <xdr:rowOff>774242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61D29E-8874-473B-A50A-63511E0E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7582170"/>
          <a:ext cx="999987" cy="6712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219</xdr:row>
      <xdr:rowOff>54426</xdr:rowOff>
    </xdr:from>
    <xdr:to>
      <xdr:col>3</xdr:col>
      <xdr:colOff>40823</xdr:colOff>
      <xdr:row>219</xdr:row>
      <xdr:rowOff>716641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6DD56D1D-46BA-421D-8FD6-24A830736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8363676"/>
          <a:ext cx="993323" cy="66221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220</xdr:row>
      <xdr:rowOff>54426</xdr:rowOff>
    </xdr:from>
    <xdr:to>
      <xdr:col>3</xdr:col>
      <xdr:colOff>6691</xdr:colOff>
      <xdr:row>220</xdr:row>
      <xdr:rowOff>698498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256533D4-4877-4E18-92F6-60A17A141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9193712"/>
          <a:ext cx="959191" cy="6440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221</xdr:row>
      <xdr:rowOff>117923</xdr:rowOff>
    </xdr:from>
    <xdr:to>
      <xdr:col>2</xdr:col>
      <xdr:colOff>945244</xdr:colOff>
      <xdr:row>221</xdr:row>
      <xdr:rowOff>753377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4F1EB46A-538E-4946-9C3B-8F743700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90090419"/>
          <a:ext cx="945244" cy="632279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222</xdr:row>
      <xdr:rowOff>63497</xdr:rowOff>
    </xdr:from>
    <xdr:to>
      <xdr:col>3</xdr:col>
      <xdr:colOff>87995</xdr:colOff>
      <xdr:row>222</xdr:row>
      <xdr:rowOff>774244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15050350-50C7-49EB-9C04-DA3F2033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90866029"/>
          <a:ext cx="1069068" cy="707572"/>
        </a:xfrm>
        <a:prstGeom prst="rect">
          <a:avLst/>
        </a:prstGeom>
      </xdr:spPr>
    </xdr:pic>
    <xdr:clientData/>
  </xdr:twoCellAnchor>
  <xdr:twoCellAnchor>
    <xdr:from>
      <xdr:col>1</xdr:col>
      <xdr:colOff>154218</xdr:colOff>
      <xdr:row>223</xdr:row>
      <xdr:rowOff>9070</xdr:rowOff>
    </xdr:from>
    <xdr:to>
      <xdr:col>3</xdr:col>
      <xdr:colOff>145147</xdr:colOff>
      <xdr:row>223</xdr:row>
      <xdr:rowOff>789213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6218D34A-04F2-4759-BCCC-988E94AC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1" y="191641638"/>
          <a:ext cx="1174750" cy="776968"/>
        </a:xfrm>
        <a:prstGeom prst="rect">
          <a:avLst/>
        </a:prstGeom>
      </xdr:spPr>
    </xdr:pic>
    <xdr:clientData/>
  </xdr:twoCellAnchor>
  <xdr:twoCellAnchor>
    <xdr:from>
      <xdr:col>2</xdr:col>
      <xdr:colOff>18142</xdr:colOff>
      <xdr:row>224</xdr:row>
      <xdr:rowOff>63498</xdr:rowOff>
    </xdr:from>
    <xdr:to>
      <xdr:col>2</xdr:col>
      <xdr:colOff>923471</xdr:colOff>
      <xdr:row>224</xdr:row>
      <xdr:rowOff>677634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848BAD3D-8158-498B-9DD3-EE817403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606" y="192526102"/>
          <a:ext cx="905329" cy="6109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225</xdr:row>
      <xdr:rowOff>81639</xdr:rowOff>
    </xdr:from>
    <xdr:to>
      <xdr:col>3</xdr:col>
      <xdr:colOff>0</xdr:colOff>
      <xdr:row>225</xdr:row>
      <xdr:rowOff>716639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9BAC2AEC-C8C4-473B-988D-57AD7FAE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93374278"/>
          <a:ext cx="952500" cy="631825"/>
        </a:xfrm>
        <a:prstGeom prst="rect">
          <a:avLst/>
        </a:prstGeom>
      </xdr:spPr>
    </xdr:pic>
    <xdr:clientData/>
  </xdr:twoCellAnchor>
  <xdr:twoCellAnchor>
    <xdr:from>
      <xdr:col>2</xdr:col>
      <xdr:colOff>36284</xdr:colOff>
      <xdr:row>226</xdr:row>
      <xdr:rowOff>90710</xdr:rowOff>
    </xdr:from>
    <xdr:to>
      <xdr:col>2</xdr:col>
      <xdr:colOff>950684</xdr:colOff>
      <xdr:row>226</xdr:row>
      <xdr:rowOff>694319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6B2D9BB5-F049-4C10-B151-E55FD30F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48" y="194207035"/>
          <a:ext cx="914400" cy="606784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227</xdr:row>
      <xdr:rowOff>99781</xdr:rowOff>
    </xdr:from>
    <xdr:to>
      <xdr:col>2</xdr:col>
      <xdr:colOff>941618</xdr:colOff>
      <xdr:row>227</xdr:row>
      <xdr:rowOff>765171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D678ADC-5D8B-4840-9DDF-B90E3843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95052492"/>
          <a:ext cx="994683" cy="662215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203</xdr:row>
      <xdr:rowOff>27213</xdr:rowOff>
    </xdr:from>
    <xdr:to>
      <xdr:col>3</xdr:col>
      <xdr:colOff>40823</xdr:colOff>
      <xdr:row>203</xdr:row>
      <xdr:rowOff>717095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DDA0820B-3EA7-478D-A8B8-84D0C5CE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75059067"/>
          <a:ext cx="1021896" cy="686707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201</xdr:row>
      <xdr:rowOff>117923</xdr:rowOff>
    </xdr:from>
    <xdr:to>
      <xdr:col>2</xdr:col>
      <xdr:colOff>934357</xdr:colOff>
      <xdr:row>201</xdr:row>
      <xdr:rowOff>734780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67B81756-D410-498C-9BC3-2CA63BEB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0" y="173489705"/>
          <a:ext cx="922111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81639</xdr:rowOff>
    </xdr:from>
    <xdr:to>
      <xdr:col>2</xdr:col>
      <xdr:colOff>924742</xdr:colOff>
      <xdr:row>30</xdr:row>
      <xdr:rowOff>698496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2A48AF4F-2D34-49FF-A126-D5EE5E5A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7183028"/>
          <a:ext cx="924742" cy="613682"/>
        </a:xfrm>
        <a:prstGeom prst="rect">
          <a:avLst/>
        </a:prstGeom>
      </xdr:spPr>
    </xdr:pic>
    <xdr:clientData/>
  </xdr:twoCellAnchor>
  <xdr:twoCellAnchor>
    <xdr:from>
      <xdr:col>1</xdr:col>
      <xdr:colOff>208644</xdr:colOff>
      <xdr:row>31</xdr:row>
      <xdr:rowOff>63497</xdr:rowOff>
    </xdr:from>
    <xdr:to>
      <xdr:col>3</xdr:col>
      <xdr:colOff>130889</xdr:colOff>
      <xdr:row>31</xdr:row>
      <xdr:rowOff>798283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B353306F-72D3-4146-A40E-961CBE48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7" y="187994922"/>
          <a:ext cx="1106066" cy="731611"/>
        </a:xfrm>
        <a:prstGeom prst="rect">
          <a:avLst/>
        </a:prstGeom>
      </xdr:spPr>
    </xdr:pic>
    <xdr:clientData/>
  </xdr:twoCellAnchor>
  <xdr:twoCellAnchor>
    <xdr:from>
      <xdr:col>1</xdr:col>
      <xdr:colOff>136076</xdr:colOff>
      <xdr:row>33</xdr:row>
      <xdr:rowOff>18142</xdr:rowOff>
    </xdr:from>
    <xdr:to>
      <xdr:col>3</xdr:col>
      <xdr:colOff>139917</xdr:colOff>
      <xdr:row>33</xdr:row>
      <xdr:rowOff>807357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E0733385-E489-48AF-8A3A-B19EE435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9" y="189606463"/>
          <a:ext cx="1187662" cy="789215"/>
        </a:xfrm>
        <a:prstGeom prst="rect">
          <a:avLst/>
        </a:prstGeom>
      </xdr:spPr>
    </xdr:pic>
    <xdr:clientData/>
  </xdr:twoCellAnchor>
  <xdr:twoCellAnchor>
    <xdr:from>
      <xdr:col>1</xdr:col>
      <xdr:colOff>172355</xdr:colOff>
      <xdr:row>34</xdr:row>
      <xdr:rowOff>63496</xdr:rowOff>
    </xdr:from>
    <xdr:to>
      <xdr:col>2</xdr:col>
      <xdr:colOff>879219</xdr:colOff>
      <xdr:row>34</xdr:row>
      <xdr:rowOff>689425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F0789FB5-D3FC-4FF8-870E-6F61E3C1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4" y="21399496"/>
          <a:ext cx="933649" cy="625929"/>
        </a:xfrm>
        <a:prstGeom prst="rect">
          <a:avLst/>
        </a:prstGeom>
      </xdr:spPr>
    </xdr:pic>
    <xdr:clientData/>
  </xdr:twoCellAnchor>
  <xdr:twoCellAnchor>
    <xdr:from>
      <xdr:col>1</xdr:col>
      <xdr:colOff>208644</xdr:colOff>
      <xdr:row>35</xdr:row>
      <xdr:rowOff>63497</xdr:rowOff>
    </xdr:from>
    <xdr:to>
      <xdr:col>3</xdr:col>
      <xdr:colOff>105589</xdr:colOff>
      <xdr:row>35</xdr:row>
      <xdr:rowOff>780140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DFAB1DC9-37AB-4742-A0D5-54DB5867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7" y="191315065"/>
          <a:ext cx="1080766" cy="713468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36</xdr:row>
      <xdr:rowOff>99781</xdr:rowOff>
    </xdr:from>
    <xdr:to>
      <xdr:col>2</xdr:col>
      <xdr:colOff>933813</xdr:colOff>
      <xdr:row>36</xdr:row>
      <xdr:rowOff>716638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08BF317-496D-48CA-A58F-C7555CB2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0" y="192181385"/>
          <a:ext cx="921567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45355</xdr:rowOff>
    </xdr:from>
    <xdr:to>
      <xdr:col>3</xdr:col>
      <xdr:colOff>150784</xdr:colOff>
      <xdr:row>39</xdr:row>
      <xdr:rowOff>780142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9C934FE-6C13-4910-80CA-F6CA7E5D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94617066"/>
          <a:ext cx="1103284" cy="73161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103864</xdr:rowOff>
    </xdr:from>
    <xdr:to>
      <xdr:col>2</xdr:col>
      <xdr:colOff>939833</xdr:colOff>
      <xdr:row>40</xdr:row>
      <xdr:rowOff>729793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F578452-02BA-4959-9A39-29C5AEBB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" y="48300364"/>
          <a:ext cx="939833" cy="622754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41</xdr:row>
      <xdr:rowOff>90710</xdr:rowOff>
    </xdr:from>
    <xdr:to>
      <xdr:col>3</xdr:col>
      <xdr:colOff>25402</xdr:colOff>
      <xdr:row>41</xdr:row>
      <xdr:rowOff>752925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C743B58D-C7F2-4779-ADB7-95CD8A42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96316142"/>
          <a:ext cx="988333" cy="665390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38</xdr:row>
      <xdr:rowOff>78758</xdr:rowOff>
    </xdr:from>
    <xdr:to>
      <xdr:col>3</xdr:col>
      <xdr:colOff>0</xdr:colOff>
      <xdr:row>38</xdr:row>
      <xdr:rowOff>694215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C38AF048-59F0-4B2C-A18D-97EF8F64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17495901"/>
          <a:ext cx="934359" cy="615457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37</xdr:row>
      <xdr:rowOff>54426</xdr:rowOff>
    </xdr:from>
    <xdr:to>
      <xdr:col>3</xdr:col>
      <xdr:colOff>69229</xdr:colOff>
      <xdr:row>37</xdr:row>
      <xdr:rowOff>761998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46407DB-6D2B-4C89-BD50-83FEC640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92962890"/>
          <a:ext cx="1074794" cy="707572"/>
        </a:xfrm>
        <a:prstGeom prst="rect">
          <a:avLst/>
        </a:prstGeom>
      </xdr:spPr>
    </xdr:pic>
    <xdr:clientData/>
  </xdr:twoCellAnchor>
  <xdr:twoCellAnchor>
    <xdr:from>
      <xdr:col>2</xdr:col>
      <xdr:colOff>26194</xdr:colOff>
      <xdr:row>250</xdr:row>
      <xdr:rowOff>167480</xdr:rowOff>
    </xdr:from>
    <xdr:to>
      <xdr:col>2</xdr:col>
      <xdr:colOff>922850</xdr:colOff>
      <xdr:row>250</xdr:row>
      <xdr:rowOff>623575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A109179-C36D-4FA7-8C3D-8BC81908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833" y="198855805"/>
          <a:ext cx="896656" cy="456095"/>
        </a:xfrm>
        <a:prstGeom prst="rect">
          <a:avLst/>
        </a:prstGeom>
      </xdr:spPr>
    </xdr:pic>
    <xdr:clientData/>
  </xdr:twoCellAnchor>
  <xdr:twoCellAnchor>
    <xdr:from>
      <xdr:col>2</xdr:col>
      <xdr:colOff>18142</xdr:colOff>
      <xdr:row>252</xdr:row>
      <xdr:rowOff>99781</xdr:rowOff>
    </xdr:from>
    <xdr:to>
      <xdr:col>2</xdr:col>
      <xdr:colOff>923471</xdr:colOff>
      <xdr:row>252</xdr:row>
      <xdr:rowOff>707567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EA62EB2-F315-4BBE-8D03-8DAC813F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606" y="200454527"/>
          <a:ext cx="905329" cy="604611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111</xdr:row>
      <xdr:rowOff>74081</xdr:rowOff>
    </xdr:from>
    <xdr:to>
      <xdr:col>3</xdr:col>
      <xdr:colOff>21168</xdr:colOff>
      <xdr:row>111</xdr:row>
      <xdr:rowOff>754589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FC0C2A-EAD4-95A1-8BC5-5D30D1F5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8" y="75924831"/>
          <a:ext cx="1016000" cy="6773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152</xdr:row>
      <xdr:rowOff>74082</xdr:rowOff>
    </xdr:from>
    <xdr:to>
      <xdr:col>2</xdr:col>
      <xdr:colOff>922870</xdr:colOff>
      <xdr:row>152</xdr:row>
      <xdr:rowOff>674159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E430FA-D31E-C059-FDBF-3C33C031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08913082"/>
          <a:ext cx="904878" cy="60325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160</xdr:row>
      <xdr:rowOff>84664</xdr:rowOff>
    </xdr:from>
    <xdr:to>
      <xdr:col>2</xdr:col>
      <xdr:colOff>931333</xdr:colOff>
      <xdr:row>160</xdr:row>
      <xdr:rowOff>695322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DC9327-27A9-D028-8929-9E27B6BA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15527664"/>
          <a:ext cx="920750" cy="6138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166</xdr:row>
      <xdr:rowOff>42332</xdr:rowOff>
    </xdr:from>
    <xdr:to>
      <xdr:col>3</xdr:col>
      <xdr:colOff>37043</xdr:colOff>
      <xdr:row>166</xdr:row>
      <xdr:rowOff>687916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79D8C23-232D-2AF7-B812-9280132A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20438332"/>
          <a:ext cx="968376" cy="645584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168</xdr:row>
      <xdr:rowOff>105830</xdr:rowOff>
    </xdr:from>
    <xdr:to>
      <xdr:col>2</xdr:col>
      <xdr:colOff>931333</xdr:colOff>
      <xdr:row>168</xdr:row>
      <xdr:rowOff>716488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A0FCFB1-E61B-221E-090E-01BA7C19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22152830"/>
          <a:ext cx="920750" cy="613833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68</xdr:row>
      <xdr:rowOff>154214</xdr:rowOff>
    </xdr:from>
    <xdr:to>
      <xdr:col>2</xdr:col>
      <xdr:colOff>917841</xdr:colOff>
      <xdr:row>68</xdr:row>
      <xdr:rowOff>688673</xdr:rowOff>
    </xdr:to>
    <xdr:pic>
      <xdr:nvPicPr>
        <xdr:cNvPr id="4" name="Slika 15">
          <a:extLst>
            <a:ext uri="{FF2B5EF4-FFF2-40B4-BE49-F238E27FC236}">
              <a16:creationId xmlns:a16="http://schemas.microsoft.com/office/drawing/2014/main" id="{6CC6AD57-0F44-4DB8-8811-F402AF23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778" y="3814535"/>
          <a:ext cx="823952" cy="534459"/>
        </a:xfrm>
        <a:prstGeom prst="rect">
          <a:avLst/>
        </a:prstGeom>
      </xdr:spPr>
    </xdr:pic>
    <xdr:clientData/>
  </xdr:twoCellAnchor>
  <xdr:twoCellAnchor>
    <xdr:from>
      <xdr:col>2</xdr:col>
      <xdr:colOff>25551</xdr:colOff>
      <xdr:row>67</xdr:row>
      <xdr:rowOff>136072</xdr:rowOff>
    </xdr:from>
    <xdr:to>
      <xdr:col>2</xdr:col>
      <xdr:colOff>944986</xdr:colOff>
      <xdr:row>67</xdr:row>
      <xdr:rowOff>734785</xdr:rowOff>
    </xdr:to>
    <xdr:pic>
      <xdr:nvPicPr>
        <xdr:cNvPr id="21" name="Slika 19">
          <a:extLst>
            <a:ext uri="{FF2B5EF4-FFF2-40B4-BE49-F238E27FC236}">
              <a16:creationId xmlns:a16="http://schemas.microsoft.com/office/drawing/2014/main" id="{60BAED1B-315F-468C-B627-31E8925A5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440" y="2966358"/>
          <a:ext cx="913085" cy="595538"/>
        </a:xfrm>
        <a:prstGeom prst="rect">
          <a:avLst/>
        </a:prstGeom>
      </xdr:spPr>
    </xdr:pic>
    <xdr:clientData/>
  </xdr:twoCellAnchor>
  <xdr:twoCellAnchor>
    <xdr:from>
      <xdr:col>2</xdr:col>
      <xdr:colOff>35535</xdr:colOff>
      <xdr:row>72</xdr:row>
      <xdr:rowOff>143934</xdr:rowOff>
    </xdr:from>
    <xdr:to>
      <xdr:col>2</xdr:col>
      <xdr:colOff>903819</xdr:colOff>
      <xdr:row>72</xdr:row>
      <xdr:rowOff>721178</xdr:rowOff>
    </xdr:to>
    <xdr:pic>
      <xdr:nvPicPr>
        <xdr:cNvPr id="27" name="Slika 24">
          <a:extLst>
            <a:ext uri="{FF2B5EF4-FFF2-40B4-BE49-F238E27FC236}">
              <a16:creationId xmlns:a16="http://schemas.microsoft.com/office/drawing/2014/main" id="{6EE595F2-5149-4E13-8360-D5638D27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249" y="7121223"/>
          <a:ext cx="871459" cy="580419"/>
        </a:xfrm>
        <a:prstGeom prst="rect">
          <a:avLst/>
        </a:prstGeom>
      </xdr:spPr>
    </xdr:pic>
    <xdr:clientData/>
  </xdr:twoCellAnchor>
  <xdr:twoCellAnchor>
    <xdr:from>
      <xdr:col>2</xdr:col>
      <xdr:colOff>96157</xdr:colOff>
      <xdr:row>73</xdr:row>
      <xdr:rowOff>175985</xdr:rowOff>
    </xdr:from>
    <xdr:to>
      <xdr:col>2</xdr:col>
      <xdr:colOff>907052</xdr:colOff>
      <xdr:row>73</xdr:row>
      <xdr:rowOff>677635</xdr:rowOff>
    </xdr:to>
    <xdr:pic>
      <xdr:nvPicPr>
        <xdr:cNvPr id="30" name="Slika 39">
          <a:extLst>
            <a:ext uri="{FF2B5EF4-FFF2-40B4-BE49-F238E27FC236}">
              <a16:creationId xmlns:a16="http://schemas.microsoft.com/office/drawing/2014/main" id="{1A9B1D18-207D-47AE-8620-EC7ED14D4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871" y="45166642"/>
          <a:ext cx="810895" cy="501650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74</xdr:row>
      <xdr:rowOff>158750</xdr:rowOff>
    </xdr:from>
    <xdr:to>
      <xdr:col>3</xdr:col>
      <xdr:colOff>15489</xdr:colOff>
      <xdr:row>74</xdr:row>
      <xdr:rowOff>635177</xdr:rowOff>
    </xdr:to>
    <xdr:pic>
      <xdr:nvPicPr>
        <xdr:cNvPr id="33" name="Slika 40">
          <a:extLst>
            <a:ext uri="{FF2B5EF4-FFF2-40B4-BE49-F238E27FC236}">
              <a16:creationId xmlns:a16="http://schemas.microsoft.com/office/drawing/2014/main" id="{4DDABA10-5069-49F0-8353-E89FFB63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32" y="8802461"/>
          <a:ext cx="879996" cy="476427"/>
        </a:xfrm>
        <a:prstGeom prst="rect">
          <a:avLst/>
        </a:prstGeom>
      </xdr:spPr>
    </xdr:pic>
    <xdr:clientData/>
  </xdr:twoCellAnchor>
  <xdr:twoCellAnchor>
    <xdr:from>
      <xdr:col>2</xdr:col>
      <xdr:colOff>131233</xdr:colOff>
      <xdr:row>75</xdr:row>
      <xdr:rowOff>179917</xdr:rowOff>
    </xdr:from>
    <xdr:to>
      <xdr:col>2</xdr:col>
      <xdr:colOff>917208</xdr:colOff>
      <xdr:row>75</xdr:row>
      <xdr:rowOff>663575</xdr:rowOff>
    </xdr:to>
    <xdr:pic>
      <xdr:nvPicPr>
        <xdr:cNvPr id="35" name="Slika 41">
          <a:extLst>
            <a:ext uri="{FF2B5EF4-FFF2-40B4-BE49-F238E27FC236}">
              <a16:creationId xmlns:a16="http://schemas.microsoft.com/office/drawing/2014/main" id="{1FCFCEBD-B418-4D5D-A024-A86AFE16C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947" y="9653663"/>
          <a:ext cx="785975" cy="480483"/>
        </a:xfrm>
        <a:prstGeom prst="rect">
          <a:avLst/>
        </a:prstGeom>
      </xdr:spPr>
    </xdr:pic>
    <xdr:clientData/>
  </xdr:twoCellAnchor>
  <xdr:twoCellAnchor>
    <xdr:from>
      <xdr:col>2</xdr:col>
      <xdr:colOff>78771</xdr:colOff>
      <xdr:row>76</xdr:row>
      <xdr:rowOff>158750</xdr:rowOff>
    </xdr:from>
    <xdr:to>
      <xdr:col>2</xdr:col>
      <xdr:colOff>879830</xdr:colOff>
      <xdr:row>76</xdr:row>
      <xdr:rowOff>673100</xdr:rowOff>
    </xdr:to>
    <xdr:pic>
      <xdr:nvPicPr>
        <xdr:cNvPr id="36" name="Slika 43">
          <a:extLst>
            <a:ext uri="{FF2B5EF4-FFF2-40B4-BE49-F238E27FC236}">
              <a16:creationId xmlns:a16="http://schemas.microsoft.com/office/drawing/2014/main" id="{D9658531-CB46-454A-85F4-67B05A47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485" y="10462532"/>
          <a:ext cx="804234" cy="514350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77</xdr:row>
      <xdr:rowOff>131234</xdr:rowOff>
    </xdr:from>
    <xdr:to>
      <xdr:col>2</xdr:col>
      <xdr:colOff>897821</xdr:colOff>
      <xdr:row>77</xdr:row>
      <xdr:rowOff>635000</xdr:rowOff>
    </xdr:to>
    <xdr:pic>
      <xdr:nvPicPr>
        <xdr:cNvPr id="38" name="Slika 45">
          <a:extLst>
            <a:ext uri="{FF2B5EF4-FFF2-40B4-BE49-F238E27FC236}">
              <a16:creationId xmlns:a16="http://schemas.microsoft.com/office/drawing/2014/main" id="{4E594C62-7B30-46A9-AF6B-B0B9A1A6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293" y="11261877"/>
          <a:ext cx="786242" cy="506941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78</xdr:row>
      <xdr:rowOff>31750</xdr:rowOff>
    </xdr:from>
    <xdr:to>
      <xdr:col>2</xdr:col>
      <xdr:colOff>881593</xdr:colOff>
      <xdr:row>78</xdr:row>
      <xdr:rowOff>747788</xdr:rowOff>
    </xdr:to>
    <xdr:pic>
      <xdr:nvPicPr>
        <xdr:cNvPr id="43" name="Slika 47">
          <a:extLst>
            <a:ext uri="{FF2B5EF4-FFF2-40B4-BE49-F238E27FC236}">
              <a16:creationId xmlns:a16="http://schemas.microsoft.com/office/drawing/2014/main" id="{7CAA034D-610E-4044-B718-7388AC18E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707" y="11989254"/>
          <a:ext cx="739775" cy="72238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79</xdr:row>
      <xdr:rowOff>73025</xdr:rowOff>
    </xdr:from>
    <xdr:to>
      <xdr:col>2</xdr:col>
      <xdr:colOff>894308</xdr:colOff>
      <xdr:row>79</xdr:row>
      <xdr:rowOff>804333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AB400C8D-56DE-401E-BF93-C0F626F0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955" y="12863739"/>
          <a:ext cx="781067" cy="734483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80</xdr:row>
      <xdr:rowOff>45508</xdr:rowOff>
    </xdr:from>
    <xdr:to>
      <xdr:col>2</xdr:col>
      <xdr:colOff>882819</xdr:colOff>
      <xdr:row>80</xdr:row>
      <xdr:rowOff>740833</xdr:rowOff>
    </xdr:to>
    <xdr:pic>
      <xdr:nvPicPr>
        <xdr:cNvPr id="52" name="Slika 49">
          <a:extLst>
            <a:ext uri="{FF2B5EF4-FFF2-40B4-BE49-F238E27FC236}">
              <a16:creationId xmlns:a16="http://schemas.microsoft.com/office/drawing/2014/main" id="{36F56DFD-9427-4646-94EA-4A8788A32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281" y="13669433"/>
          <a:ext cx="839427" cy="692150"/>
        </a:xfrm>
        <a:prstGeom prst="rect">
          <a:avLst/>
        </a:prstGeom>
      </xdr:spPr>
    </xdr:pic>
    <xdr:clientData/>
  </xdr:twoCellAnchor>
  <xdr:twoCellAnchor>
    <xdr:from>
      <xdr:col>2</xdr:col>
      <xdr:colOff>109915</xdr:colOff>
      <xdr:row>81</xdr:row>
      <xdr:rowOff>187779</xdr:rowOff>
    </xdr:from>
    <xdr:to>
      <xdr:col>2</xdr:col>
      <xdr:colOff>905450</xdr:colOff>
      <xdr:row>81</xdr:row>
      <xdr:rowOff>730704</xdr:rowOff>
    </xdr:to>
    <xdr:pic>
      <xdr:nvPicPr>
        <xdr:cNvPr id="54" name="Slika 51">
          <a:extLst>
            <a:ext uri="{FF2B5EF4-FFF2-40B4-BE49-F238E27FC236}">
              <a16:creationId xmlns:a16="http://schemas.microsoft.com/office/drawing/2014/main" id="{D083DC88-53D7-486B-9EF8-03757963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629" y="51796950"/>
          <a:ext cx="795535" cy="542925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82</xdr:row>
      <xdr:rowOff>66675</xdr:rowOff>
    </xdr:from>
    <xdr:to>
      <xdr:col>2</xdr:col>
      <xdr:colOff>941958</xdr:colOff>
      <xdr:row>82</xdr:row>
      <xdr:rowOff>698500</xdr:rowOff>
    </xdr:to>
    <xdr:pic>
      <xdr:nvPicPr>
        <xdr:cNvPr id="56" name="Slika 52">
          <a:extLst>
            <a:ext uri="{FF2B5EF4-FFF2-40B4-BE49-F238E27FC236}">
              <a16:creationId xmlns:a16="http://schemas.microsoft.com/office/drawing/2014/main" id="{E0ADC605-0095-4962-A3B6-0EF98222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365" y="15344321"/>
          <a:ext cx="824482" cy="631825"/>
        </a:xfrm>
        <a:prstGeom prst="rect">
          <a:avLst/>
        </a:prstGeom>
      </xdr:spPr>
    </xdr:pic>
    <xdr:clientData/>
  </xdr:twoCellAnchor>
  <xdr:twoCellAnchor>
    <xdr:from>
      <xdr:col>2</xdr:col>
      <xdr:colOff>119592</xdr:colOff>
      <xdr:row>83</xdr:row>
      <xdr:rowOff>144992</xdr:rowOff>
    </xdr:from>
    <xdr:to>
      <xdr:col>2</xdr:col>
      <xdr:colOff>906745</xdr:colOff>
      <xdr:row>83</xdr:row>
      <xdr:rowOff>638175</xdr:rowOff>
    </xdr:to>
    <xdr:pic>
      <xdr:nvPicPr>
        <xdr:cNvPr id="58" name="Slika 55">
          <a:extLst>
            <a:ext uri="{FF2B5EF4-FFF2-40B4-BE49-F238E27FC236}">
              <a16:creationId xmlns:a16="http://schemas.microsoft.com/office/drawing/2014/main" id="{9901B1D4-2475-42C5-93BF-3F7B04596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481" y="16252674"/>
          <a:ext cx="780803" cy="493183"/>
        </a:xfrm>
        <a:prstGeom prst="rect">
          <a:avLst/>
        </a:prstGeom>
      </xdr:spPr>
    </xdr:pic>
    <xdr:clientData/>
  </xdr:twoCellAnchor>
  <xdr:twoCellAnchor>
    <xdr:from>
      <xdr:col>2</xdr:col>
      <xdr:colOff>77258</xdr:colOff>
      <xdr:row>69</xdr:row>
      <xdr:rowOff>76957</xdr:rowOff>
    </xdr:from>
    <xdr:to>
      <xdr:col>2</xdr:col>
      <xdr:colOff>903772</xdr:colOff>
      <xdr:row>69</xdr:row>
      <xdr:rowOff>592364</xdr:rowOff>
    </xdr:to>
    <xdr:pic>
      <xdr:nvPicPr>
        <xdr:cNvPr id="59" name="Slika 56">
          <a:extLst>
            <a:ext uri="{FF2B5EF4-FFF2-40B4-BE49-F238E27FC236}">
              <a16:creationId xmlns:a16="http://schemas.microsoft.com/office/drawing/2014/main" id="{1422FA7A-3E79-4555-83A0-7CACD87D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972" y="4567314"/>
          <a:ext cx="829689" cy="515407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71</xdr:row>
      <xdr:rowOff>136524</xdr:rowOff>
    </xdr:from>
    <xdr:to>
      <xdr:col>2</xdr:col>
      <xdr:colOff>913222</xdr:colOff>
      <xdr:row>71</xdr:row>
      <xdr:rowOff>669924</xdr:rowOff>
    </xdr:to>
    <xdr:pic>
      <xdr:nvPicPr>
        <xdr:cNvPr id="67" name="Slika 58">
          <a:extLst>
            <a:ext uri="{FF2B5EF4-FFF2-40B4-BE49-F238E27FC236}">
              <a16:creationId xmlns:a16="http://schemas.microsoft.com/office/drawing/2014/main" id="{AA7525DA-7236-4C84-97C7-5B2DCA00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79" y="6286953"/>
          <a:ext cx="876257" cy="533400"/>
        </a:xfrm>
        <a:prstGeom prst="rect">
          <a:avLst/>
        </a:prstGeom>
      </xdr:spPr>
    </xdr:pic>
    <xdr:clientData/>
  </xdr:twoCellAnchor>
  <xdr:twoCellAnchor>
    <xdr:from>
      <xdr:col>2</xdr:col>
      <xdr:colOff>30390</xdr:colOff>
      <xdr:row>84</xdr:row>
      <xdr:rowOff>54428</xdr:rowOff>
    </xdr:from>
    <xdr:to>
      <xdr:col>2</xdr:col>
      <xdr:colOff>940864</xdr:colOff>
      <xdr:row>84</xdr:row>
      <xdr:rowOff>731610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A3D5A0DA-E70B-493F-8403-F2704549F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6995321"/>
          <a:ext cx="913649" cy="677182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85</xdr:row>
      <xdr:rowOff>27214</xdr:rowOff>
    </xdr:from>
    <xdr:to>
      <xdr:col>3</xdr:col>
      <xdr:colOff>64908</xdr:colOff>
      <xdr:row>85</xdr:row>
      <xdr:rowOff>781957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E0B7DD87-3F17-4B0B-BF66-70DAE4ECB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62184643"/>
          <a:ext cx="1003800" cy="754743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86</xdr:row>
      <xdr:rowOff>27214</xdr:rowOff>
    </xdr:from>
    <xdr:to>
      <xdr:col>3</xdr:col>
      <xdr:colOff>64440</xdr:colOff>
      <xdr:row>86</xdr:row>
      <xdr:rowOff>796471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4A73A76-72DD-4957-98E0-1892AB65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83" y="55925357"/>
          <a:ext cx="1030546" cy="76608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89</xdr:row>
      <xdr:rowOff>27214</xdr:rowOff>
    </xdr:from>
    <xdr:to>
      <xdr:col>3</xdr:col>
      <xdr:colOff>84396</xdr:colOff>
      <xdr:row>89</xdr:row>
      <xdr:rowOff>805996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99DAEB1-03F6-4459-ADF3-BCA50BE5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4" y="58605964"/>
          <a:ext cx="1036895" cy="775607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90</xdr:row>
      <xdr:rowOff>68035</xdr:rowOff>
    </xdr:from>
    <xdr:to>
      <xdr:col>3</xdr:col>
      <xdr:colOff>8561</xdr:colOff>
      <xdr:row>90</xdr:row>
      <xdr:rowOff>782864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769668EB-11ED-43DF-ABD1-441F7DC1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21985967"/>
          <a:ext cx="961060" cy="718004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91</xdr:row>
      <xdr:rowOff>34471</xdr:rowOff>
    </xdr:from>
    <xdr:to>
      <xdr:col>2</xdr:col>
      <xdr:colOff>925287</xdr:colOff>
      <xdr:row>91</xdr:row>
      <xdr:rowOff>714650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1C9BA38E-C420-4328-91F8-0DD9E47DA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104" y="22782439"/>
          <a:ext cx="894897" cy="68335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92</xdr:row>
      <xdr:rowOff>0</xdr:rowOff>
    </xdr:from>
    <xdr:to>
      <xdr:col>3</xdr:col>
      <xdr:colOff>44951</xdr:colOff>
      <xdr:row>92</xdr:row>
      <xdr:rowOff>754743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0F07313-8123-4B0E-A690-79D69BFC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4" y="61079063"/>
          <a:ext cx="997450" cy="754743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93</xdr:row>
      <xdr:rowOff>24039</xdr:rowOff>
    </xdr:from>
    <xdr:to>
      <xdr:col>3</xdr:col>
      <xdr:colOff>8479</xdr:colOff>
      <xdr:row>93</xdr:row>
      <xdr:rowOff>745217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65C9A80-1EE0-4641-B45C-C91BA80B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24438428"/>
          <a:ext cx="960978" cy="718003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94</xdr:row>
      <xdr:rowOff>13607</xdr:rowOff>
    </xdr:from>
    <xdr:to>
      <xdr:col>2</xdr:col>
      <xdr:colOff>935342</xdr:colOff>
      <xdr:row>94</xdr:row>
      <xdr:rowOff>717097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BC700B4F-4A29-420D-853C-78E19139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147" y="25251682"/>
          <a:ext cx="924909" cy="706665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95</xdr:row>
      <xdr:rowOff>0</xdr:rowOff>
    </xdr:from>
    <xdr:to>
      <xdr:col>2</xdr:col>
      <xdr:colOff>942889</xdr:colOff>
      <xdr:row>95</xdr:row>
      <xdr:rowOff>697138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B8015BF-9D6E-474E-A90B-396BF9691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146" y="26071286"/>
          <a:ext cx="932457" cy="697138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96</xdr:row>
      <xdr:rowOff>13608</xdr:rowOff>
    </xdr:from>
    <xdr:to>
      <xdr:col>3</xdr:col>
      <xdr:colOff>40822</xdr:colOff>
      <xdr:row>96</xdr:row>
      <xdr:rowOff>734480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D6E55CA-DFDC-4D52-B1AE-5EA48200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6" y="26911754"/>
          <a:ext cx="952500" cy="724047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97</xdr:row>
      <xdr:rowOff>16782</xdr:rowOff>
    </xdr:from>
    <xdr:to>
      <xdr:col>3</xdr:col>
      <xdr:colOff>29990</xdr:colOff>
      <xdr:row>97</xdr:row>
      <xdr:rowOff>732518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D5FDE52-AA06-4794-879A-3193305EC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27748139"/>
          <a:ext cx="982489" cy="715736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98</xdr:row>
      <xdr:rowOff>0</xdr:rowOff>
    </xdr:from>
    <xdr:to>
      <xdr:col>2</xdr:col>
      <xdr:colOff>944419</xdr:colOff>
      <xdr:row>98</xdr:row>
      <xdr:rowOff>677182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6B0D2E8A-1448-4795-8DC6-C82F0DD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6" y="28561393"/>
          <a:ext cx="903597" cy="677182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99</xdr:row>
      <xdr:rowOff>0</xdr:rowOff>
    </xdr:from>
    <xdr:to>
      <xdr:col>2</xdr:col>
      <xdr:colOff>935339</xdr:colOff>
      <xdr:row>99</xdr:row>
      <xdr:rowOff>697139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6A78F6D3-8CCD-4C0D-B315-DEB330AB9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146" y="29391429"/>
          <a:ext cx="924907" cy="697139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70</xdr:row>
      <xdr:rowOff>99781</xdr:rowOff>
    </xdr:from>
    <xdr:to>
      <xdr:col>2</xdr:col>
      <xdr:colOff>944788</xdr:colOff>
      <xdr:row>70</xdr:row>
      <xdr:rowOff>725709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8E6C3F9-2AF1-415E-9A2D-80303694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960" y="5423349"/>
          <a:ext cx="932542" cy="622753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87</xdr:row>
      <xdr:rowOff>43998</xdr:rowOff>
    </xdr:from>
    <xdr:to>
      <xdr:col>2</xdr:col>
      <xdr:colOff>925348</xdr:colOff>
      <xdr:row>87</xdr:row>
      <xdr:rowOff>771526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4A920E-2679-4A92-8C90-EAB7B4174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184" y="56840212"/>
          <a:ext cx="846878" cy="72117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88</xdr:row>
      <xdr:rowOff>95251</xdr:rowOff>
    </xdr:from>
    <xdr:to>
      <xdr:col>2</xdr:col>
      <xdr:colOff>942066</xdr:colOff>
      <xdr:row>88</xdr:row>
      <xdr:rowOff>770916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062972-12E8-8D05-B7F8-F14E8E5BC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3143" y="57721501"/>
          <a:ext cx="887637" cy="675665"/>
        </a:xfrm>
        <a:prstGeom prst="rect">
          <a:avLst/>
        </a:prstGeom>
      </xdr:spPr>
    </xdr:pic>
    <xdr:clientData/>
  </xdr:twoCellAnchor>
  <xdr:twoCellAnchor>
    <xdr:from>
      <xdr:col>2</xdr:col>
      <xdr:colOff>49626</xdr:colOff>
      <xdr:row>100</xdr:row>
      <xdr:rowOff>87994</xdr:rowOff>
    </xdr:from>
    <xdr:to>
      <xdr:col>3</xdr:col>
      <xdr:colOff>26595</xdr:colOff>
      <xdr:row>100</xdr:row>
      <xdr:rowOff>789214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F6BC07-F3D5-903D-3C29-7997893C9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8340" y="67325423"/>
          <a:ext cx="929469" cy="701220"/>
        </a:xfrm>
        <a:prstGeom prst="rect">
          <a:avLst/>
        </a:prstGeom>
      </xdr:spPr>
    </xdr:pic>
    <xdr:clientData/>
  </xdr:twoCellAnchor>
  <xdr:twoCellAnchor>
    <xdr:from>
      <xdr:col>2</xdr:col>
      <xdr:colOff>40823</xdr:colOff>
      <xdr:row>101</xdr:row>
      <xdr:rowOff>40821</xdr:rowOff>
    </xdr:from>
    <xdr:to>
      <xdr:col>3</xdr:col>
      <xdr:colOff>55820</xdr:colOff>
      <xdr:row>101</xdr:row>
      <xdr:rowOff>758825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193DD4C-4999-0FB6-E8F4-00AA60077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7" y="68457535"/>
          <a:ext cx="967497" cy="718004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251</xdr:row>
      <xdr:rowOff>117928</xdr:rowOff>
    </xdr:from>
    <xdr:to>
      <xdr:col>2</xdr:col>
      <xdr:colOff>934358</xdr:colOff>
      <xdr:row>251</xdr:row>
      <xdr:rowOff>774331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05434A-3224-352C-AACD-4570C27E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86572071"/>
          <a:ext cx="961572" cy="659578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253</xdr:row>
      <xdr:rowOff>54426</xdr:rowOff>
    </xdr:from>
    <xdr:to>
      <xdr:col>3</xdr:col>
      <xdr:colOff>0</xdr:colOff>
      <xdr:row>253</xdr:row>
      <xdr:rowOff>753486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9B6251B-542C-ABAA-6DAE-E2EBC143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8159569"/>
          <a:ext cx="1043214" cy="695885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242</xdr:row>
      <xdr:rowOff>117923</xdr:rowOff>
    </xdr:from>
    <xdr:to>
      <xdr:col>2</xdr:col>
      <xdr:colOff>923925</xdr:colOff>
      <xdr:row>242</xdr:row>
      <xdr:rowOff>725709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2EA95F3-6182-D522-D604-93E1D0116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179550780"/>
          <a:ext cx="911679" cy="607786"/>
        </a:xfrm>
        <a:prstGeom prst="rect">
          <a:avLst/>
        </a:prstGeom>
      </xdr:spPr>
    </xdr:pic>
    <xdr:clientData/>
  </xdr:twoCellAnchor>
  <xdr:twoCellAnchor>
    <xdr:from>
      <xdr:col>1</xdr:col>
      <xdr:colOff>185968</xdr:colOff>
      <xdr:row>244</xdr:row>
      <xdr:rowOff>99782</xdr:rowOff>
    </xdr:from>
    <xdr:to>
      <xdr:col>3</xdr:col>
      <xdr:colOff>4</xdr:colOff>
      <xdr:row>244</xdr:row>
      <xdr:rowOff>761996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217E213-05B7-9186-3DD1-D5D18E00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7" y="181183639"/>
          <a:ext cx="993321" cy="662214"/>
        </a:xfrm>
        <a:prstGeom prst="rect">
          <a:avLst/>
        </a:prstGeom>
      </xdr:spPr>
    </xdr:pic>
    <xdr:clientData/>
  </xdr:twoCellAnchor>
  <xdr:twoCellAnchor>
    <xdr:from>
      <xdr:col>1</xdr:col>
      <xdr:colOff>153533</xdr:colOff>
      <xdr:row>202</xdr:row>
      <xdr:rowOff>27213</xdr:rowOff>
    </xdr:from>
    <xdr:to>
      <xdr:col>3</xdr:col>
      <xdr:colOff>16980</xdr:colOff>
      <xdr:row>202</xdr:row>
      <xdr:rowOff>713468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AEC8859C-C8AF-4DE0-CD9D-356E6755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462" y="147283713"/>
          <a:ext cx="1042732" cy="689430"/>
        </a:xfrm>
        <a:prstGeom prst="rect">
          <a:avLst/>
        </a:prstGeom>
      </xdr:spPr>
    </xdr:pic>
    <xdr:clientData/>
  </xdr:twoCellAnchor>
  <xdr:twoCellAnchor>
    <xdr:from>
      <xdr:col>1</xdr:col>
      <xdr:colOff>113460</xdr:colOff>
      <xdr:row>176</xdr:row>
      <xdr:rowOff>72568</xdr:rowOff>
    </xdr:from>
    <xdr:to>
      <xdr:col>2</xdr:col>
      <xdr:colOff>923388</xdr:colOff>
      <xdr:row>176</xdr:row>
      <xdr:rowOff>761998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FBE9F1C-7B67-D064-B9BA-C833460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89" y="128333497"/>
          <a:ext cx="1033538" cy="689430"/>
        </a:xfrm>
        <a:prstGeom prst="rect">
          <a:avLst/>
        </a:prstGeom>
      </xdr:spPr>
    </xdr:pic>
    <xdr:clientData/>
  </xdr:twoCellAnchor>
  <xdr:twoCellAnchor>
    <xdr:from>
      <xdr:col>1</xdr:col>
      <xdr:colOff>199576</xdr:colOff>
      <xdr:row>177</xdr:row>
      <xdr:rowOff>36284</xdr:rowOff>
    </xdr:from>
    <xdr:to>
      <xdr:col>2</xdr:col>
      <xdr:colOff>922116</xdr:colOff>
      <xdr:row>177</xdr:row>
      <xdr:rowOff>774244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2FCBE1A-D65D-B404-603E-24E02567D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5" y="129122713"/>
          <a:ext cx="952500" cy="734785"/>
        </a:xfrm>
        <a:prstGeom prst="rect">
          <a:avLst/>
        </a:prstGeom>
      </xdr:spPr>
    </xdr:pic>
    <xdr:clientData/>
  </xdr:twoCellAnchor>
  <xdr:twoCellAnchor>
    <xdr:from>
      <xdr:col>2</xdr:col>
      <xdr:colOff>81649</xdr:colOff>
      <xdr:row>178</xdr:row>
      <xdr:rowOff>27213</xdr:rowOff>
    </xdr:from>
    <xdr:to>
      <xdr:col>2</xdr:col>
      <xdr:colOff>885831</xdr:colOff>
      <xdr:row>178</xdr:row>
      <xdr:rowOff>798284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D0425BC-507F-547A-FB4B-94C4040DE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63" y="129939142"/>
          <a:ext cx="807357" cy="771071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179</xdr:row>
      <xdr:rowOff>81639</xdr:rowOff>
    </xdr:from>
    <xdr:to>
      <xdr:col>3</xdr:col>
      <xdr:colOff>54433</xdr:colOff>
      <xdr:row>179</xdr:row>
      <xdr:rowOff>774352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CC05CE3-A4AA-373A-AFD7-B8DEEBF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30819068"/>
          <a:ext cx="1043219" cy="695888"/>
        </a:xfrm>
        <a:prstGeom prst="rect">
          <a:avLst/>
        </a:prstGeom>
      </xdr:spPr>
    </xdr:pic>
    <xdr:clientData/>
  </xdr:twoCellAnchor>
  <xdr:twoCellAnchor>
    <xdr:from>
      <xdr:col>1</xdr:col>
      <xdr:colOff>117922</xdr:colOff>
      <xdr:row>171</xdr:row>
      <xdr:rowOff>45353</xdr:rowOff>
    </xdr:from>
    <xdr:to>
      <xdr:col>3</xdr:col>
      <xdr:colOff>0</xdr:colOff>
      <xdr:row>171</xdr:row>
      <xdr:rowOff>749753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19D5AC2-3B94-CE17-25E8-31B03BBD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1" y="124550710"/>
          <a:ext cx="1061363" cy="707575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169</xdr:row>
      <xdr:rowOff>72568</xdr:rowOff>
    </xdr:from>
    <xdr:to>
      <xdr:col>3</xdr:col>
      <xdr:colOff>18144</xdr:colOff>
      <xdr:row>169</xdr:row>
      <xdr:rowOff>725711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E25C483-F6C8-E95E-B405-3C39AEC5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122926925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161</xdr:row>
      <xdr:rowOff>72573</xdr:rowOff>
    </xdr:from>
    <xdr:to>
      <xdr:col>3</xdr:col>
      <xdr:colOff>28576</xdr:colOff>
      <xdr:row>161</xdr:row>
      <xdr:rowOff>774248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FEA5DA9-638A-3120-9AD9-192E0B8E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322930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162</xdr:row>
      <xdr:rowOff>90711</xdr:rowOff>
    </xdr:from>
    <xdr:to>
      <xdr:col>3</xdr:col>
      <xdr:colOff>12248</xdr:colOff>
      <xdr:row>162</xdr:row>
      <xdr:rowOff>753077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DE003C7-86B5-40A1-88B0-0BEDE521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166568"/>
          <a:ext cx="988787" cy="659191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163</xdr:row>
      <xdr:rowOff>63497</xdr:rowOff>
    </xdr:from>
    <xdr:to>
      <xdr:col>2</xdr:col>
      <xdr:colOff>922116</xdr:colOff>
      <xdr:row>163</xdr:row>
      <xdr:rowOff>713468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1D2957C-8D92-7015-7B07-A1CC50D8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117964854"/>
          <a:ext cx="979719" cy="65314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164</xdr:row>
      <xdr:rowOff>72568</xdr:rowOff>
    </xdr:from>
    <xdr:to>
      <xdr:col>2</xdr:col>
      <xdr:colOff>922111</xdr:colOff>
      <xdr:row>164</xdr:row>
      <xdr:rowOff>692600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E0F745-B352-EF61-1B3C-0D48EFD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8799425"/>
          <a:ext cx="925286" cy="616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153</xdr:row>
      <xdr:rowOff>63498</xdr:rowOff>
    </xdr:from>
    <xdr:to>
      <xdr:col>3</xdr:col>
      <xdr:colOff>30389</xdr:colOff>
      <xdr:row>153</xdr:row>
      <xdr:rowOff>740831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A3AEFABF-0D47-AB21-297A-17A94DB8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709855"/>
          <a:ext cx="1016000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154</xdr:row>
      <xdr:rowOff>72567</xdr:rowOff>
    </xdr:from>
    <xdr:to>
      <xdr:col>2</xdr:col>
      <xdr:colOff>942076</xdr:colOff>
      <xdr:row>154</xdr:row>
      <xdr:rowOff>743857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F17D442-8449-8031-C315-31D01849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544424"/>
          <a:ext cx="1006936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145</xdr:row>
      <xdr:rowOff>145140</xdr:rowOff>
    </xdr:from>
    <xdr:to>
      <xdr:col>2</xdr:col>
      <xdr:colOff>944795</xdr:colOff>
      <xdr:row>145</xdr:row>
      <xdr:rowOff>761997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3CBFA0-0B6F-7A44-5868-4E3DB8A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187497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81639</xdr:rowOff>
    </xdr:from>
    <xdr:to>
      <xdr:col>3</xdr:col>
      <xdr:colOff>0</xdr:colOff>
      <xdr:row>147</xdr:row>
      <xdr:rowOff>713464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AA90A-6969-9B68-6B2A-18CA72D5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774996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148</xdr:row>
      <xdr:rowOff>99781</xdr:rowOff>
    </xdr:from>
    <xdr:to>
      <xdr:col>2</xdr:col>
      <xdr:colOff>940254</xdr:colOff>
      <xdr:row>148</xdr:row>
      <xdr:rowOff>761999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FC7E7CC-F9A6-C66D-E781-1121D1FB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618638"/>
          <a:ext cx="993327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99781</xdr:rowOff>
    </xdr:from>
    <xdr:to>
      <xdr:col>2</xdr:col>
      <xdr:colOff>922111</xdr:colOff>
      <xdr:row>143</xdr:row>
      <xdr:rowOff>713463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10B3C92-EE78-4748-0EFF-6C475F77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491138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81639</xdr:rowOff>
    </xdr:from>
    <xdr:to>
      <xdr:col>2</xdr:col>
      <xdr:colOff>934357</xdr:colOff>
      <xdr:row>144</xdr:row>
      <xdr:rowOff>704544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08A68CD-14D6-B6DB-681C-6B77C220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298496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63497</xdr:rowOff>
    </xdr:from>
    <xdr:to>
      <xdr:col>2</xdr:col>
      <xdr:colOff>934357</xdr:colOff>
      <xdr:row>137</xdr:row>
      <xdr:rowOff>761999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A82F161-5869-F1F5-76AF-5238B20EE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501854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125</xdr:row>
      <xdr:rowOff>63497</xdr:rowOff>
    </xdr:from>
    <xdr:to>
      <xdr:col>3</xdr:col>
      <xdr:colOff>18144</xdr:colOff>
      <xdr:row>125</xdr:row>
      <xdr:rowOff>713465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2F8E4CD-48EF-5DE9-70AE-EF410BB4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013140"/>
          <a:ext cx="979715" cy="65314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117923</xdr:rowOff>
    </xdr:from>
    <xdr:to>
      <xdr:col>3</xdr:col>
      <xdr:colOff>10233</xdr:colOff>
      <xdr:row>126</xdr:row>
      <xdr:rowOff>761994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282D5D61-3497-0E6B-9692-12ECB344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7893066"/>
          <a:ext cx="965908" cy="644071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127</xdr:row>
      <xdr:rowOff>90712</xdr:rowOff>
    </xdr:from>
    <xdr:to>
      <xdr:col>2</xdr:col>
      <xdr:colOff>934358</xdr:colOff>
      <xdr:row>127</xdr:row>
      <xdr:rowOff>725712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6AA1ADC-5FAA-C565-49D1-56FDF2A9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691355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128</xdr:row>
      <xdr:rowOff>27213</xdr:rowOff>
    </xdr:from>
    <xdr:to>
      <xdr:col>2</xdr:col>
      <xdr:colOff>922848</xdr:colOff>
      <xdr:row>128</xdr:row>
      <xdr:rowOff>761999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B16E6893-9B3C-BB8B-1977-AC3C1F5A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9453356"/>
          <a:ext cx="953236" cy="734786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120</xdr:row>
      <xdr:rowOff>72568</xdr:rowOff>
    </xdr:from>
    <xdr:to>
      <xdr:col>2</xdr:col>
      <xdr:colOff>933798</xdr:colOff>
      <xdr:row>120</xdr:row>
      <xdr:rowOff>707568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5945790-4737-50EC-5215-62184FEB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3411782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194581</xdr:colOff>
      <xdr:row>56</xdr:row>
      <xdr:rowOff>39413</xdr:rowOff>
    </xdr:from>
    <xdr:to>
      <xdr:col>2</xdr:col>
      <xdr:colOff>918843</xdr:colOff>
      <xdr:row>56</xdr:row>
      <xdr:rowOff>742769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26EE3813-31FF-711C-B419-3A17A6992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4" y="31077306"/>
          <a:ext cx="955583" cy="703356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32</xdr:row>
      <xdr:rowOff>63496</xdr:rowOff>
    </xdr:from>
    <xdr:to>
      <xdr:col>2</xdr:col>
      <xdr:colOff>916212</xdr:colOff>
      <xdr:row>32</xdr:row>
      <xdr:rowOff>780141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E68246A-7F46-64A0-E30D-ED77091B6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2598"/>
        <a:stretch/>
      </xdr:blipFill>
      <xdr:spPr>
        <a:xfrm>
          <a:off x="589643" y="12364353"/>
          <a:ext cx="925283" cy="716645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135</xdr:row>
      <xdr:rowOff>19500</xdr:rowOff>
    </xdr:from>
    <xdr:to>
      <xdr:col>2</xdr:col>
      <xdr:colOff>898071</xdr:colOff>
      <xdr:row>135</xdr:row>
      <xdr:rowOff>639532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453D5BA-2B8B-B3E0-43F0-7D336887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95337536"/>
          <a:ext cx="925286" cy="62003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229</xdr:row>
      <xdr:rowOff>48074</xdr:rowOff>
    </xdr:from>
    <xdr:to>
      <xdr:col>2</xdr:col>
      <xdr:colOff>916234</xdr:colOff>
      <xdr:row>229</xdr:row>
      <xdr:rowOff>741718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E14A36D-857C-2FA8-259C-DD1031DB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170178181"/>
          <a:ext cx="1025090" cy="69364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230</xdr:row>
      <xdr:rowOff>65721</xdr:rowOff>
    </xdr:from>
    <xdr:to>
      <xdr:col>3</xdr:col>
      <xdr:colOff>9073</xdr:colOff>
      <xdr:row>230</xdr:row>
      <xdr:rowOff>790571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076390D-FA66-3023-69D5-7A6CADF9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3" y="171025864"/>
          <a:ext cx="1097644" cy="724850"/>
        </a:xfrm>
        <a:prstGeom prst="rect">
          <a:avLst/>
        </a:prstGeom>
      </xdr:spPr>
    </xdr:pic>
    <xdr:clientData/>
  </xdr:twoCellAnchor>
  <xdr:twoCellAnchor>
    <xdr:from>
      <xdr:col>1</xdr:col>
      <xdr:colOff>144731</xdr:colOff>
      <xdr:row>231</xdr:row>
      <xdr:rowOff>108857</xdr:rowOff>
    </xdr:from>
    <xdr:to>
      <xdr:col>2</xdr:col>
      <xdr:colOff>931635</xdr:colOff>
      <xdr:row>231</xdr:row>
      <xdr:rowOff>792385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A51AE0DF-0FEE-8070-2511-01D2A094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24" y="171899036"/>
          <a:ext cx="1018225" cy="683528"/>
        </a:xfrm>
        <a:prstGeom prst="rect">
          <a:avLst/>
        </a:prstGeom>
      </xdr:spPr>
    </xdr:pic>
    <xdr:clientData/>
  </xdr:twoCellAnchor>
  <xdr:twoCellAnchor>
    <xdr:from>
      <xdr:col>1</xdr:col>
      <xdr:colOff>158751</xdr:colOff>
      <xdr:row>255</xdr:row>
      <xdr:rowOff>88140</xdr:rowOff>
    </xdr:from>
    <xdr:to>
      <xdr:col>2</xdr:col>
      <xdr:colOff>920751</xdr:colOff>
      <xdr:row>255</xdr:row>
      <xdr:rowOff>753792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1D25B9-E6AA-44C7-A3C1-76BF9614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16525115"/>
          <a:ext cx="990600" cy="665652"/>
        </a:xfrm>
        <a:prstGeom prst="rect">
          <a:avLst/>
        </a:prstGeom>
      </xdr:spPr>
    </xdr:pic>
    <xdr:clientData/>
  </xdr:twoCellAnchor>
  <xdr:twoCellAnchor>
    <xdr:from>
      <xdr:col>1</xdr:col>
      <xdr:colOff>141817</xdr:colOff>
      <xdr:row>256</xdr:row>
      <xdr:rowOff>47088</xdr:rowOff>
    </xdr:from>
    <xdr:to>
      <xdr:col>3</xdr:col>
      <xdr:colOff>0</xdr:colOff>
      <xdr:row>256</xdr:row>
      <xdr:rowOff>770915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960F14D-0D1F-4F52-83EC-0C400F15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692" y="17319088"/>
          <a:ext cx="1036108" cy="723827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74</xdr:row>
      <xdr:rowOff>204107</xdr:rowOff>
    </xdr:from>
    <xdr:to>
      <xdr:col>3</xdr:col>
      <xdr:colOff>15489</xdr:colOff>
      <xdr:row>74</xdr:row>
      <xdr:rowOff>680534</xdr:rowOff>
    </xdr:to>
    <xdr:pic>
      <xdr:nvPicPr>
        <xdr:cNvPr id="76" name="Slika 40">
          <a:extLst>
            <a:ext uri="{FF2B5EF4-FFF2-40B4-BE49-F238E27FC236}">
              <a16:creationId xmlns:a16="http://schemas.microsoft.com/office/drawing/2014/main" id="{A6B2D999-B3C1-490B-8AA9-77ADC7E1B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7" y="45978536"/>
          <a:ext cx="886346" cy="476427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146</xdr:row>
      <xdr:rowOff>27214</xdr:rowOff>
    </xdr:from>
    <xdr:to>
      <xdr:col>3</xdr:col>
      <xdr:colOff>1123</xdr:colOff>
      <xdr:row>146</xdr:row>
      <xdr:rowOff>757910</xdr:rowOff>
    </xdr:to>
    <xdr:pic>
      <xdr:nvPicPr>
        <xdr:cNvPr id="253" name="Picture 85">
          <a:extLst>
            <a:ext uri="{FF2B5EF4-FFF2-40B4-BE49-F238E27FC236}">
              <a16:creationId xmlns:a16="http://schemas.microsoft.com/office/drawing/2014/main" id="{87C9D413-F78D-8B3F-F08E-07E9EBD7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6" y="103976714"/>
          <a:ext cx="976301" cy="730696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139</xdr:row>
      <xdr:rowOff>152942</xdr:rowOff>
    </xdr:from>
    <xdr:to>
      <xdr:col>2</xdr:col>
      <xdr:colOff>925978</xdr:colOff>
      <xdr:row>139</xdr:row>
      <xdr:rowOff>755874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59BA12A-836F-3A7F-8FA8-B0A927EF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351" y="98323942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140</xdr:row>
      <xdr:rowOff>110241</xdr:rowOff>
    </xdr:from>
    <xdr:to>
      <xdr:col>2</xdr:col>
      <xdr:colOff>934720</xdr:colOff>
      <xdr:row>140</xdr:row>
      <xdr:rowOff>718637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9B0BBEF3-DBD2-62F6-7B0B-E0ABDE4D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4" y="99106741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142</xdr:row>
      <xdr:rowOff>84047</xdr:rowOff>
    </xdr:from>
    <xdr:to>
      <xdr:col>3</xdr:col>
      <xdr:colOff>38259</xdr:colOff>
      <xdr:row>142</xdr:row>
      <xdr:rowOff>731747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F2121BD4-C279-B0E1-343C-37222AB9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545" y="100731547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141</xdr:row>
      <xdr:rowOff>88174</xdr:rowOff>
    </xdr:from>
    <xdr:to>
      <xdr:col>2</xdr:col>
      <xdr:colOff>944880</xdr:colOff>
      <xdr:row>141</xdr:row>
      <xdr:rowOff>742224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5F3962EE-F126-3C80-770B-77EAEAA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49" y="99910174"/>
          <a:ext cx="948145" cy="654050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149</xdr:row>
      <xdr:rowOff>215560</xdr:rowOff>
    </xdr:from>
    <xdr:to>
      <xdr:col>3</xdr:col>
      <xdr:colOff>4980</xdr:colOff>
      <xdr:row>149</xdr:row>
      <xdr:rowOff>699067</xdr:rowOff>
    </xdr:to>
    <xdr:pic>
      <xdr:nvPicPr>
        <xdr:cNvPr id="263" name="Slika 219">
          <a:extLst>
            <a:ext uri="{FF2B5EF4-FFF2-40B4-BE49-F238E27FC236}">
              <a16:creationId xmlns:a16="http://schemas.microsoft.com/office/drawing/2014/main" id="{E705B89A-478C-C22C-3847-418B046B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524" y="106641560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150</xdr:row>
      <xdr:rowOff>210911</xdr:rowOff>
    </xdr:from>
    <xdr:to>
      <xdr:col>3</xdr:col>
      <xdr:colOff>4361</xdr:colOff>
      <xdr:row>150</xdr:row>
      <xdr:rowOff>679905</xdr:rowOff>
    </xdr:to>
    <xdr:pic>
      <xdr:nvPicPr>
        <xdr:cNvPr id="265" name="Slika 220">
          <a:extLst>
            <a:ext uri="{FF2B5EF4-FFF2-40B4-BE49-F238E27FC236}">
              <a16:creationId xmlns:a16="http://schemas.microsoft.com/office/drawing/2014/main" id="{0957D784-6D36-728B-40DD-4CF8C0CA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0" y="107462411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151</xdr:row>
      <xdr:rowOff>198324</xdr:rowOff>
    </xdr:from>
    <xdr:to>
      <xdr:col>2</xdr:col>
      <xdr:colOff>924491</xdr:colOff>
      <xdr:row>151</xdr:row>
      <xdr:rowOff>643164</xdr:rowOff>
    </xdr:to>
    <xdr:pic>
      <xdr:nvPicPr>
        <xdr:cNvPr id="267" name="Slika 221">
          <a:extLst>
            <a:ext uri="{FF2B5EF4-FFF2-40B4-BE49-F238E27FC236}">
              <a16:creationId xmlns:a16="http://schemas.microsoft.com/office/drawing/2014/main" id="{5CE1F19B-533A-757E-476F-10FDECFB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771" y="10827532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155</xdr:row>
      <xdr:rowOff>199457</xdr:rowOff>
    </xdr:from>
    <xdr:to>
      <xdr:col>2</xdr:col>
      <xdr:colOff>896389</xdr:colOff>
      <xdr:row>155</xdr:row>
      <xdr:rowOff>675707</xdr:rowOff>
    </xdr:to>
    <xdr:pic>
      <xdr:nvPicPr>
        <xdr:cNvPr id="269" name="Slika 230">
          <a:extLst>
            <a:ext uri="{FF2B5EF4-FFF2-40B4-BE49-F238E27FC236}">
              <a16:creationId xmlns:a16="http://schemas.microsoft.com/office/drawing/2014/main" id="{9A96BEB4-B754-C49A-D628-FE410F76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233" y="111578457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157</xdr:row>
      <xdr:rowOff>229624</xdr:rowOff>
    </xdr:from>
    <xdr:to>
      <xdr:col>2</xdr:col>
      <xdr:colOff>921727</xdr:colOff>
      <xdr:row>157</xdr:row>
      <xdr:rowOff>686030</xdr:rowOff>
    </xdr:to>
    <xdr:pic>
      <xdr:nvPicPr>
        <xdr:cNvPr id="273" name="Slika 231">
          <a:extLst>
            <a:ext uri="{FF2B5EF4-FFF2-40B4-BE49-F238E27FC236}">
              <a16:creationId xmlns:a16="http://schemas.microsoft.com/office/drawing/2014/main" id="{5806CAD3-684E-4A26-F634-7628D007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5" y="113259624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156</xdr:row>
      <xdr:rowOff>226445</xdr:rowOff>
    </xdr:from>
    <xdr:to>
      <xdr:col>2</xdr:col>
      <xdr:colOff>951047</xdr:colOff>
      <xdr:row>156</xdr:row>
      <xdr:rowOff>682058</xdr:rowOff>
    </xdr:to>
    <xdr:pic>
      <xdr:nvPicPr>
        <xdr:cNvPr id="275" name="Slika 242">
          <a:extLst>
            <a:ext uri="{FF2B5EF4-FFF2-40B4-BE49-F238E27FC236}">
              <a16:creationId xmlns:a16="http://schemas.microsoft.com/office/drawing/2014/main" id="{853DFC36-3D5E-C0B4-B781-E5E526A3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502" y="112430945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158</xdr:row>
      <xdr:rowOff>131196</xdr:rowOff>
    </xdr:from>
    <xdr:to>
      <xdr:col>3</xdr:col>
      <xdr:colOff>2037</xdr:colOff>
      <xdr:row>158</xdr:row>
      <xdr:rowOff>664596</xdr:rowOff>
    </xdr:to>
    <xdr:pic>
      <xdr:nvPicPr>
        <xdr:cNvPr id="277" name="Slika 243">
          <a:extLst>
            <a:ext uri="{FF2B5EF4-FFF2-40B4-BE49-F238E27FC236}">
              <a16:creationId xmlns:a16="http://schemas.microsoft.com/office/drawing/2014/main" id="{14D9E665-1F16-7863-1A26-99F461C4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26" y="113986696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132</xdr:row>
      <xdr:rowOff>133071</xdr:rowOff>
    </xdr:from>
    <xdr:to>
      <xdr:col>2</xdr:col>
      <xdr:colOff>929694</xdr:colOff>
      <xdr:row>132</xdr:row>
      <xdr:rowOff>753495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8D673AF8-1E86-0D00-E9FF-A9B4299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21" y="92942857"/>
          <a:ext cx="895587" cy="620424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133</xdr:row>
      <xdr:rowOff>78014</xdr:rowOff>
    </xdr:from>
    <xdr:to>
      <xdr:col>2</xdr:col>
      <xdr:colOff>939405</xdr:colOff>
      <xdr:row>133</xdr:row>
      <xdr:rowOff>778069</xdr:rowOff>
    </xdr:to>
    <xdr:pic>
      <xdr:nvPicPr>
        <xdr:cNvPr id="283" name="Picture 49">
          <a:extLst>
            <a:ext uri="{FF2B5EF4-FFF2-40B4-BE49-F238E27FC236}">
              <a16:creationId xmlns:a16="http://schemas.microsoft.com/office/drawing/2014/main" id="{9D44B885-5ABE-D170-7E94-147470DD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406" y="93713300"/>
          <a:ext cx="1020713" cy="70005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117924</xdr:rowOff>
    </xdr:from>
    <xdr:to>
      <xdr:col>2</xdr:col>
      <xdr:colOff>945244</xdr:colOff>
      <xdr:row>124</xdr:row>
      <xdr:rowOff>743853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FF52ACE-03D2-4EB6-D98C-DF84B203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6323710"/>
          <a:ext cx="945244" cy="6259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108853</xdr:rowOff>
    </xdr:from>
    <xdr:to>
      <xdr:col>3</xdr:col>
      <xdr:colOff>54429</xdr:colOff>
      <xdr:row>131</xdr:row>
      <xdr:rowOff>780139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8502FC5-B761-78E2-7E53-E64EF074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92093139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130</xdr:row>
      <xdr:rowOff>36285</xdr:rowOff>
    </xdr:from>
    <xdr:to>
      <xdr:col>2</xdr:col>
      <xdr:colOff>925286</xdr:colOff>
      <xdr:row>130</xdr:row>
      <xdr:rowOff>635000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B47C075-80C2-6839-EF25-BB73770C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91195071"/>
          <a:ext cx="898073" cy="598715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152</xdr:row>
      <xdr:rowOff>101296</xdr:rowOff>
    </xdr:from>
    <xdr:to>
      <xdr:col>2</xdr:col>
      <xdr:colOff>922870</xdr:colOff>
      <xdr:row>152</xdr:row>
      <xdr:rowOff>701373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19760CA7-B163-6ABD-4108-FADE0092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81" y="109003796"/>
          <a:ext cx="901703" cy="600077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160</xdr:row>
      <xdr:rowOff>111878</xdr:rowOff>
    </xdr:from>
    <xdr:to>
      <xdr:col>2</xdr:col>
      <xdr:colOff>931333</xdr:colOff>
      <xdr:row>160</xdr:row>
      <xdr:rowOff>722536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E9FDCF54-5CA4-9054-6DAD-41698B37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297" y="115618378"/>
          <a:ext cx="920750" cy="61065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161</xdr:row>
      <xdr:rowOff>99787</xdr:rowOff>
    </xdr:from>
    <xdr:to>
      <xdr:col>3</xdr:col>
      <xdr:colOff>28576</xdr:colOff>
      <xdr:row>161</xdr:row>
      <xdr:rowOff>801462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4059B31-72A4-3861-7205-5ABE1947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431787"/>
          <a:ext cx="1044575" cy="701675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162</xdr:row>
      <xdr:rowOff>117925</xdr:rowOff>
    </xdr:from>
    <xdr:to>
      <xdr:col>3</xdr:col>
      <xdr:colOff>12248</xdr:colOff>
      <xdr:row>162</xdr:row>
      <xdr:rowOff>780291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4333181-E69C-C3FC-253C-4A593C5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275425"/>
          <a:ext cx="991962" cy="662366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153</xdr:row>
      <xdr:rowOff>90712</xdr:rowOff>
    </xdr:from>
    <xdr:to>
      <xdr:col>3</xdr:col>
      <xdr:colOff>30389</xdr:colOff>
      <xdr:row>153</xdr:row>
      <xdr:rowOff>768045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D5DC5014-D12C-854A-91D2-00C790AD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818712"/>
          <a:ext cx="1019175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154</xdr:row>
      <xdr:rowOff>99781</xdr:rowOff>
    </xdr:from>
    <xdr:to>
      <xdr:col>2</xdr:col>
      <xdr:colOff>942076</xdr:colOff>
      <xdr:row>154</xdr:row>
      <xdr:rowOff>771071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4F30D37C-9774-30A2-BD46-1C905142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653281"/>
          <a:ext cx="1010111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145</xdr:row>
      <xdr:rowOff>172354</xdr:rowOff>
    </xdr:from>
    <xdr:to>
      <xdr:col>2</xdr:col>
      <xdr:colOff>944795</xdr:colOff>
      <xdr:row>145</xdr:row>
      <xdr:rowOff>789211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55B69E9-D42F-415E-9FE9-88355E66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296354"/>
          <a:ext cx="922111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108853</xdr:rowOff>
    </xdr:from>
    <xdr:to>
      <xdr:col>3</xdr:col>
      <xdr:colOff>0</xdr:colOff>
      <xdr:row>147</xdr:row>
      <xdr:rowOff>740678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76EBBEB8-28EC-F77E-0F70-D78AD5B5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883853"/>
          <a:ext cx="952500" cy="631825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148</xdr:row>
      <xdr:rowOff>126995</xdr:rowOff>
    </xdr:from>
    <xdr:to>
      <xdr:col>2</xdr:col>
      <xdr:colOff>940254</xdr:colOff>
      <xdr:row>148</xdr:row>
      <xdr:rowOff>789213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FB2D0056-4B67-35BB-75A1-A0698E4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727495"/>
          <a:ext cx="990152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126995</xdr:rowOff>
    </xdr:from>
    <xdr:to>
      <xdr:col>2</xdr:col>
      <xdr:colOff>922111</xdr:colOff>
      <xdr:row>143</xdr:row>
      <xdr:rowOff>740677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E5D1142C-0577-0A56-35E5-205C6A49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599995"/>
          <a:ext cx="922111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108853</xdr:rowOff>
    </xdr:from>
    <xdr:to>
      <xdr:col>2</xdr:col>
      <xdr:colOff>934357</xdr:colOff>
      <xdr:row>144</xdr:row>
      <xdr:rowOff>731758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F2817C4-3964-85A4-AB0D-78DBC4B0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407353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90711</xdr:rowOff>
    </xdr:from>
    <xdr:to>
      <xdr:col>2</xdr:col>
      <xdr:colOff>934357</xdr:colOff>
      <xdr:row>137</xdr:row>
      <xdr:rowOff>789213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6FD4887-F69B-DFDC-758D-8878234EE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610711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125</xdr:row>
      <xdr:rowOff>72569</xdr:rowOff>
    </xdr:from>
    <xdr:to>
      <xdr:col>3</xdr:col>
      <xdr:colOff>18144</xdr:colOff>
      <xdr:row>125</xdr:row>
      <xdr:rowOff>722537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0667CA3-2A18-DBDB-4F5D-971DDA60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103855"/>
          <a:ext cx="979715" cy="64996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145137</xdr:rowOff>
    </xdr:from>
    <xdr:to>
      <xdr:col>3</xdr:col>
      <xdr:colOff>10233</xdr:colOff>
      <xdr:row>126</xdr:row>
      <xdr:rowOff>789208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FA2564F3-6541-1819-FB2A-8B8C03D6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8001923"/>
          <a:ext cx="962733" cy="644071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127</xdr:row>
      <xdr:rowOff>117926</xdr:rowOff>
    </xdr:from>
    <xdr:to>
      <xdr:col>2</xdr:col>
      <xdr:colOff>934358</xdr:colOff>
      <xdr:row>127</xdr:row>
      <xdr:rowOff>752926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D0C9F28-10BB-D6E0-CE9E-8FFDE4D2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800212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128</xdr:row>
      <xdr:rowOff>54427</xdr:rowOff>
    </xdr:from>
    <xdr:to>
      <xdr:col>2</xdr:col>
      <xdr:colOff>922848</xdr:colOff>
      <xdr:row>128</xdr:row>
      <xdr:rowOff>789213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55CF8F58-98C4-84D7-5890-47022A757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9562213"/>
          <a:ext cx="950061" cy="734786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135</xdr:row>
      <xdr:rowOff>46714</xdr:rowOff>
    </xdr:from>
    <xdr:to>
      <xdr:col>2</xdr:col>
      <xdr:colOff>898071</xdr:colOff>
      <xdr:row>135</xdr:row>
      <xdr:rowOff>666746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D78431FD-1C92-405C-4A6E-548EF530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5" y="94915714"/>
          <a:ext cx="920750" cy="620032"/>
        </a:xfrm>
        <a:prstGeom prst="rect">
          <a:avLst/>
        </a:prstGeom>
      </xdr:spPr>
    </xdr:pic>
    <xdr:clientData/>
  </xdr:twoCellAnchor>
  <xdr:twoCellAnchor>
    <xdr:from>
      <xdr:col>1</xdr:col>
      <xdr:colOff>145145</xdr:colOff>
      <xdr:row>136</xdr:row>
      <xdr:rowOff>172353</xdr:rowOff>
    </xdr:from>
    <xdr:to>
      <xdr:col>2</xdr:col>
      <xdr:colOff>898075</xdr:colOff>
      <xdr:row>136</xdr:row>
      <xdr:rowOff>825496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A148A53-8BF2-E64C-ED50-14201665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4" y="9586685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217710</xdr:colOff>
      <xdr:row>138</xdr:row>
      <xdr:rowOff>117927</xdr:rowOff>
    </xdr:from>
    <xdr:to>
      <xdr:col>2</xdr:col>
      <xdr:colOff>898473</xdr:colOff>
      <xdr:row>139</xdr:row>
      <xdr:rowOff>24038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E5A4322-07B2-9F47-E222-D6B93B9C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639" y="97463427"/>
          <a:ext cx="907548" cy="731611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77</xdr:row>
      <xdr:rowOff>167520</xdr:rowOff>
    </xdr:from>
    <xdr:to>
      <xdr:col>2</xdr:col>
      <xdr:colOff>897821</xdr:colOff>
      <xdr:row>77</xdr:row>
      <xdr:rowOff>671286</xdr:rowOff>
    </xdr:to>
    <xdr:pic>
      <xdr:nvPicPr>
        <xdr:cNvPr id="452" name="Slika 45">
          <a:extLst>
            <a:ext uri="{FF2B5EF4-FFF2-40B4-BE49-F238E27FC236}">
              <a16:creationId xmlns:a16="http://schemas.microsoft.com/office/drawing/2014/main" id="{88BC3642-04D5-6E4B-7C50-DC10AAB2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293" y="48418449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78</xdr:row>
      <xdr:rowOff>68036</xdr:rowOff>
    </xdr:from>
    <xdr:to>
      <xdr:col>2</xdr:col>
      <xdr:colOff>881593</xdr:colOff>
      <xdr:row>78</xdr:row>
      <xdr:rowOff>784074</xdr:rowOff>
    </xdr:to>
    <xdr:pic>
      <xdr:nvPicPr>
        <xdr:cNvPr id="453" name="Slika 47">
          <a:extLst>
            <a:ext uri="{FF2B5EF4-FFF2-40B4-BE49-F238E27FC236}">
              <a16:creationId xmlns:a16="http://schemas.microsoft.com/office/drawing/2014/main" id="{0E48A72D-7ED0-4BD8-B541-38A8D2023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882" y="49144465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79</xdr:row>
      <xdr:rowOff>109311</xdr:rowOff>
    </xdr:from>
    <xdr:to>
      <xdr:col>2</xdr:col>
      <xdr:colOff>894308</xdr:colOff>
      <xdr:row>80</xdr:row>
      <xdr:rowOff>15119</xdr:rowOff>
    </xdr:to>
    <xdr:pic>
      <xdr:nvPicPr>
        <xdr:cNvPr id="454" name="Slika 48">
          <a:extLst>
            <a:ext uri="{FF2B5EF4-FFF2-40B4-BE49-F238E27FC236}">
              <a16:creationId xmlns:a16="http://schemas.microsoft.com/office/drawing/2014/main" id="{6381F58F-2022-A142-75DA-0E88A52E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955" y="50011240"/>
          <a:ext cx="781067" cy="731308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80</xdr:row>
      <xdr:rowOff>81794</xdr:rowOff>
    </xdr:from>
    <xdr:to>
      <xdr:col>2</xdr:col>
      <xdr:colOff>882819</xdr:colOff>
      <xdr:row>80</xdr:row>
      <xdr:rowOff>777119</xdr:rowOff>
    </xdr:to>
    <xdr:pic>
      <xdr:nvPicPr>
        <xdr:cNvPr id="455" name="Slika 49">
          <a:extLst>
            <a:ext uri="{FF2B5EF4-FFF2-40B4-BE49-F238E27FC236}">
              <a16:creationId xmlns:a16="http://schemas.microsoft.com/office/drawing/2014/main" id="{378DAEB6-CD54-A121-D2F7-42A2F36AB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456" y="50809223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71</xdr:row>
      <xdr:rowOff>172810</xdr:rowOff>
    </xdr:from>
    <xdr:to>
      <xdr:col>2</xdr:col>
      <xdr:colOff>913222</xdr:colOff>
      <xdr:row>71</xdr:row>
      <xdr:rowOff>706210</xdr:rowOff>
    </xdr:to>
    <xdr:pic>
      <xdr:nvPicPr>
        <xdr:cNvPr id="460" name="Slika 58">
          <a:extLst>
            <a:ext uri="{FF2B5EF4-FFF2-40B4-BE49-F238E27FC236}">
              <a16:creationId xmlns:a16="http://schemas.microsoft.com/office/drawing/2014/main" id="{F97A283F-E636-40F4-7D6B-BEF2E0AE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79" y="43470739"/>
          <a:ext cx="876257" cy="533400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86</xdr:row>
      <xdr:rowOff>63500</xdr:rowOff>
    </xdr:from>
    <xdr:to>
      <xdr:col>3</xdr:col>
      <xdr:colOff>64440</xdr:colOff>
      <xdr:row>87</xdr:row>
      <xdr:rowOff>7257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4EC71D12-CBDC-A91C-B880-840C7928F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819" y="55743929"/>
          <a:ext cx="1022835" cy="769257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70</xdr:row>
      <xdr:rowOff>136067</xdr:rowOff>
    </xdr:from>
    <xdr:to>
      <xdr:col>2</xdr:col>
      <xdr:colOff>944788</xdr:colOff>
      <xdr:row>70</xdr:row>
      <xdr:rowOff>761995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E1FC450C-C589-EB11-F083-D6A75AA7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42608496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87</xdr:row>
      <xdr:rowOff>80284</xdr:rowOff>
    </xdr:from>
    <xdr:to>
      <xdr:col>2</xdr:col>
      <xdr:colOff>925348</xdr:colOff>
      <xdr:row>87</xdr:row>
      <xdr:rowOff>807812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E11977E1-16A2-9B64-16C2-272D55564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184" y="56586213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88</xdr:row>
      <xdr:rowOff>131537</xdr:rowOff>
    </xdr:from>
    <xdr:to>
      <xdr:col>2</xdr:col>
      <xdr:colOff>942066</xdr:colOff>
      <xdr:row>88</xdr:row>
      <xdr:rowOff>807202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33897BBE-B7BB-3C43-682E-3389A9832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3143" y="57462966"/>
          <a:ext cx="887637" cy="675665"/>
        </a:xfrm>
        <a:prstGeom prst="rect">
          <a:avLst/>
        </a:prstGeom>
      </xdr:spPr>
    </xdr:pic>
    <xdr:clientData/>
  </xdr:twoCellAnchor>
  <xdr:twoCellAnchor>
    <xdr:from>
      <xdr:col>1</xdr:col>
      <xdr:colOff>199570</xdr:colOff>
      <xdr:row>113</xdr:row>
      <xdr:rowOff>168729</xdr:rowOff>
    </xdr:from>
    <xdr:to>
      <xdr:col>2</xdr:col>
      <xdr:colOff>925285</xdr:colOff>
      <xdr:row>113</xdr:row>
      <xdr:rowOff>816429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1044386F-723B-1B8C-789D-EEB2ECF3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77729443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20750</xdr:colOff>
      <xdr:row>118</xdr:row>
      <xdr:rowOff>117656</xdr:rowOff>
    </xdr:from>
    <xdr:to>
      <xdr:col>2</xdr:col>
      <xdr:colOff>922450</xdr:colOff>
      <xdr:row>118</xdr:row>
      <xdr:rowOff>726621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1098002B-C7A8-A618-B1BA-CA4430D9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64" y="81805870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104</xdr:row>
      <xdr:rowOff>85272</xdr:rowOff>
    </xdr:from>
    <xdr:to>
      <xdr:col>2</xdr:col>
      <xdr:colOff>899319</xdr:colOff>
      <xdr:row>104</xdr:row>
      <xdr:rowOff>732972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520F540-6C38-C972-9256-37673FD02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64" y="70216486"/>
          <a:ext cx="854869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105</xdr:row>
      <xdr:rowOff>110672</xdr:rowOff>
    </xdr:from>
    <xdr:to>
      <xdr:col>2</xdr:col>
      <xdr:colOff>934357</xdr:colOff>
      <xdr:row>105</xdr:row>
      <xdr:rowOff>758372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B03A253A-9D87-83F8-7D0B-8F06D7EB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1067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107</xdr:row>
      <xdr:rowOff>110672</xdr:rowOff>
    </xdr:from>
    <xdr:to>
      <xdr:col>2</xdr:col>
      <xdr:colOff>934357</xdr:colOff>
      <xdr:row>107</xdr:row>
      <xdr:rowOff>758372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AD6788F-6D3A-3B5F-D2A8-F01455F9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2718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108</xdr:row>
      <xdr:rowOff>110672</xdr:rowOff>
    </xdr:from>
    <xdr:to>
      <xdr:col>2</xdr:col>
      <xdr:colOff>934357</xdr:colOff>
      <xdr:row>108</xdr:row>
      <xdr:rowOff>758372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A280A2C-CF0F-8C4E-30CE-7003467B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35438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109</xdr:row>
      <xdr:rowOff>97972</xdr:rowOff>
    </xdr:from>
    <xdr:to>
      <xdr:col>2</xdr:col>
      <xdr:colOff>934357</xdr:colOff>
      <xdr:row>109</xdr:row>
      <xdr:rowOff>745672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BF3C1AF0-E62D-6AA8-D7B8-01894AAD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43566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110</xdr:row>
      <xdr:rowOff>110672</xdr:rowOff>
    </xdr:from>
    <xdr:to>
      <xdr:col>2</xdr:col>
      <xdr:colOff>934357</xdr:colOff>
      <xdr:row>110</xdr:row>
      <xdr:rowOff>758372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3EB8F82E-9CE1-6949-CFB7-9CD82C7D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5194886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49364</xdr:colOff>
      <xdr:row>106</xdr:row>
      <xdr:rowOff>178402</xdr:rowOff>
    </xdr:from>
    <xdr:to>
      <xdr:col>2</xdr:col>
      <xdr:colOff>896319</xdr:colOff>
      <xdr:row>106</xdr:row>
      <xdr:rowOff>654653</xdr:rowOff>
    </xdr:to>
    <xdr:pic>
      <xdr:nvPicPr>
        <xdr:cNvPr id="476" name="Slika 61">
          <a:extLst>
            <a:ext uri="{FF2B5EF4-FFF2-40B4-BE49-F238E27FC236}">
              <a16:creationId xmlns:a16="http://schemas.microsoft.com/office/drawing/2014/main" id="{28F20D96-0F56-D10C-3C84-886C0790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078" y="71960616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38214</xdr:colOff>
      <xdr:row>103</xdr:row>
      <xdr:rowOff>172586</xdr:rowOff>
    </xdr:from>
    <xdr:to>
      <xdr:col>2</xdr:col>
      <xdr:colOff>878001</xdr:colOff>
      <xdr:row>103</xdr:row>
      <xdr:rowOff>626262</xdr:rowOff>
    </xdr:to>
    <xdr:pic>
      <xdr:nvPicPr>
        <xdr:cNvPr id="477" name="Slika 84">
          <a:extLst>
            <a:ext uri="{FF2B5EF4-FFF2-40B4-BE49-F238E27FC236}">
              <a16:creationId xmlns:a16="http://schemas.microsoft.com/office/drawing/2014/main" id="{D28363CE-B847-E27B-E328-27374F2E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928" y="69478300"/>
          <a:ext cx="839787" cy="453676"/>
        </a:xfrm>
        <a:prstGeom prst="rect">
          <a:avLst/>
        </a:prstGeom>
      </xdr:spPr>
    </xdr:pic>
    <xdr:clientData/>
  </xdr:twoCellAnchor>
  <xdr:twoCellAnchor>
    <xdr:from>
      <xdr:col>1</xdr:col>
      <xdr:colOff>210443</xdr:colOff>
      <xdr:row>112</xdr:row>
      <xdr:rowOff>136073</xdr:rowOff>
    </xdr:from>
    <xdr:to>
      <xdr:col>2</xdr:col>
      <xdr:colOff>919986</xdr:colOff>
      <xdr:row>112</xdr:row>
      <xdr:rowOff>728739</xdr:rowOff>
    </xdr:to>
    <xdr:pic>
      <xdr:nvPicPr>
        <xdr:cNvPr id="478" name="Slika 86">
          <a:extLst>
            <a:ext uri="{FF2B5EF4-FFF2-40B4-BE49-F238E27FC236}">
              <a16:creationId xmlns:a16="http://schemas.microsoft.com/office/drawing/2014/main" id="{68D2F301-8F78-C4E2-D9BF-650B069E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72" y="76871287"/>
          <a:ext cx="936328" cy="592666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117</xdr:row>
      <xdr:rowOff>63498</xdr:rowOff>
    </xdr:from>
    <xdr:to>
      <xdr:col>3</xdr:col>
      <xdr:colOff>105043</xdr:colOff>
      <xdr:row>117</xdr:row>
      <xdr:rowOff>789212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8071CC71-958B-CBBA-69EF-A29D3CA4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0926212"/>
          <a:ext cx="1084756" cy="725714"/>
        </a:xfrm>
        <a:prstGeom prst="rect">
          <a:avLst/>
        </a:prstGeom>
      </xdr:spPr>
    </xdr:pic>
    <xdr:clientData/>
  </xdr:twoCellAnchor>
  <xdr:twoCellAnchor>
    <xdr:from>
      <xdr:col>1</xdr:col>
      <xdr:colOff>201271</xdr:colOff>
      <xdr:row>119</xdr:row>
      <xdr:rowOff>99785</xdr:rowOff>
    </xdr:from>
    <xdr:to>
      <xdr:col>3</xdr:col>
      <xdr:colOff>31499</xdr:colOff>
      <xdr:row>119</xdr:row>
      <xdr:rowOff>771072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BB09D141-8E73-3FFD-0526-63EA3560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00" y="82613499"/>
          <a:ext cx="1009513" cy="67128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114</xdr:row>
      <xdr:rowOff>99782</xdr:rowOff>
    </xdr:from>
    <xdr:to>
      <xdr:col>2</xdr:col>
      <xdr:colOff>923926</xdr:colOff>
      <xdr:row>114</xdr:row>
      <xdr:rowOff>722536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FCB7029B-92CB-63FC-24E1-371C3AE09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8485996"/>
          <a:ext cx="942069" cy="622754"/>
        </a:xfrm>
        <a:prstGeom prst="rect">
          <a:avLst/>
        </a:prstGeom>
      </xdr:spPr>
    </xdr:pic>
    <xdr:clientData/>
  </xdr:twoCellAnchor>
  <xdr:twoCellAnchor>
    <xdr:from>
      <xdr:col>1</xdr:col>
      <xdr:colOff>145146</xdr:colOff>
      <xdr:row>115</xdr:row>
      <xdr:rowOff>72569</xdr:rowOff>
    </xdr:from>
    <xdr:to>
      <xdr:col>3</xdr:col>
      <xdr:colOff>29770</xdr:colOff>
      <xdr:row>115</xdr:row>
      <xdr:rowOff>783316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6A823995-99D6-1BD8-0A6D-00A02084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5" y="79284283"/>
          <a:ext cx="1063909" cy="71074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116</xdr:row>
      <xdr:rowOff>108853</xdr:rowOff>
    </xdr:from>
    <xdr:to>
      <xdr:col>2</xdr:col>
      <xdr:colOff>933797</xdr:colOff>
      <xdr:row>116</xdr:row>
      <xdr:rowOff>740678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E001048-2F88-0494-2CCF-D34F9274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80146067"/>
          <a:ext cx="951940" cy="631825"/>
        </a:xfrm>
        <a:prstGeom prst="rect">
          <a:avLst/>
        </a:prstGeom>
      </xdr:spPr>
    </xdr:pic>
    <xdr:clientData/>
  </xdr:twoCellAnchor>
  <xdr:twoCellAnchor>
    <xdr:from>
      <xdr:col>1</xdr:col>
      <xdr:colOff>172358</xdr:colOff>
      <xdr:row>111</xdr:row>
      <xdr:rowOff>83153</xdr:rowOff>
    </xdr:from>
    <xdr:to>
      <xdr:col>3</xdr:col>
      <xdr:colOff>3025</xdr:colOff>
      <xdr:row>111</xdr:row>
      <xdr:rowOff>763661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11282599-19A8-EB8D-B8AD-47B4C8B2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75992867"/>
          <a:ext cx="1009952" cy="680508"/>
        </a:xfrm>
        <a:prstGeom prst="rect">
          <a:avLst/>
        </a:prstGeom>
      </xdr:spPr>
    </xdr:pic>
    <xdr:clientData/>
  </xdr:twoCellAnchor>
  <xdr:twoCellAnchor editAs="oneCell">
    <xdr:from>
      <xdr:col>1</xdr:col>
      <xdr:colOff>198600</xdr:colOff>
      <xdr:row>11</xdr:row>
      <xdr:rowOff>37623</xdr:rowOff>
    </xdr:from>
    <xdr:to>
      <xdr:col>2</xdr:col>
      <xdr:colOff>931955</xdr:colOff>
      <xdr:row>11</xdr:row>
      <xdr:rowOff>670353</xdr:rowOff>
    </xdr:to>
    <xdr:pic>
      <xdr:nvPicPr>
        <xdr:cNvPr id="467" name="Slika 466">
          <a:extLst>
            <a:ext uri="{FF2B5EF4-FFF2-40B4-BE49-F238E27FC236}">
              <a16:creationId xmlns:a16="http://schemas.microsoft.com/office/drawing/2014/main" id="{7D6240D7-B195-47F1-A9E5-63650ACB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788" y="2871311"/>
          <a:ext cx="974813" cy="638445"/>
        </a:xfrm>
        <a:prstGeom prst="rect">
          <a:avLst/>
        </a:prstGeom>
      </xdr:spPr>
    </xdr:pic>
    <xdr:clientData/>
  </xdr:twoCellAnchor>
  <xdr:twoCellAnchor editAs="oneCell">
    <xdr:from>
      <xdr:col>1</xdr:col>
      <xdr:colOff>220914</xdr:colOff>
      <xdr:row>12</xdr:row>
      <xdr:rowOff>53747</xdr:rowOff>
    </xdr:from>
    <xdr:to>
      <xdr:col>2</xdr:col>
      <xdr:colOff>933317</xdr:colOff>
      <xdr:row>12</xdr:row>
      <xdr:rowOff>707434</xdr:rowOff>
    </xdr:to>
    <xdr:pic>
      <xdr:nvPicPr>
        <xdr:cNvPr id="485" name="Slika 484">
          <a:extLst>
            <a:ext uri="{FF2B5EF4-FFF2-40B4-BE49-F238E27FC236}">
              <a16:creationId xmlns:a16="http://schemas.microsoft.com/office/drawing/2014/main" id="{4A751320-5E42-4AEE-B5E6-7437C3A2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02" y="3708966"/>
          <a:ext cx="953861" cy="653687"/>
        </a:xfrm>
        <a:prstGeom prst="rect">
          <a:avLst/>
        </a:prstGeom>
      </xdr:spPr>
    </xdr:pic>
    <xdr:clientData/>
  </xdr:twoCellAnchor>
  <xdr:twoCellAnchor editAs="oneCell">
    <xdr:from>
      <xdr:col>1</xdr:col>
      <xdr:colOff>225813</xdr:colOff>
      <xdr:row>15</xdr:row>
      <xdr:rowOff>86337</xdr:rowOff>
    </xdr:from>
    <xdr:to>
      <xdr:col>2</xdr:col>
      <xdr:colOff>952366</xdr:colOff>
      <xdr:row>15</xdr:row>
      <xdr:rowOff>708182</xdr:rowOff>
    </xdr:to>
    <xdr:pic>
      <xdr:nvPicPr>
        <xdr:cNvPr id="486" name="Slika 485">
          <a:extLst>
            <a:ext uri="{FF2B5EF4-FFF2-40B4-BE49-F238E27FC236}">
              <a16:creationId xmlns:a16="http://schemas.microsoft.com/office/drawing/2014/main" id="{263CEE6E-BBFD-4F0B-B31E-9543696D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001" y="6206150"/>
          <a:ext cx="952771" cy="621845"/>
        </a:xfrm>
        <a:prstGeom prst="rect">
          <a:avLst/>
        </a:prstGeom>
      </xdr:spPr>
    </xdr:pic>
    <xdr:clientData/>
  </xdr:twoCellAnchor>
  <xdr:twoCellAnchor editAs="oneCell">
    <xdr:from>
      <xdr:col>1</xdr:col>
      <xdr:colOff>198598</xdr:colOff>
      <xdr:row>16</xdr:row>
      <xdr:rowOff>86948</xdr:rowOff>
    </xdr:from>
    <xdr:to>
      <xdr:col>3</xdr:col>
      <xdr:colOff>16195</xdr:colOff>
      <xdr:row>16</xdr:row>
      <xdr:rowOff>745624</xdr:rowOff>
    </xdr:to>
    <xdr:pic>
      <xdr:nvPicPr>
        <xdr:cNvPr id="487" name="Slika 486">
          <a:extLst>
            <a:ext uri="{FF2B5EF4-FFF2-40B4-BE49-F238E27FC236}">
              <a16:creationId xmlns:a16="http://schemas.microsoft.com/office/drawing/2014/main" id="{E1F9ED17-9EE6-4A75-A594-F269F9FAD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786" y="7028292"/>
          <a:ext cx="990600" cy="658676"/>
        </a:xfrm>
        <a:prstGeom prst="rect">
          <a:avLst/>
        </a:prstGeom>
      </xdr:spPr>
    </xdr:pic>
    <xdr:clientData/>
  </xdr:twoCellAnchor>
  <xdr:twoCellAnchor editAs="oneCell">
    <xdr:from>
      <xdr:col>2</xdr:col>
      <xdr:colOff>17963</xdr:colOff>
      <xdr:row>17</xdr:row>
      <xdr:rowOff>108789</xdr:rowOff>
    </xdr:from>
    <xdr:to>
      <xdr:col>3</xdr:col>
      <xdr:colOff>34292</xdr:colOff>
      <xdr:row>17</xdr:row>
      <xdr:rowOff>745331</xdr:rowOff>
    </xdr:to>
    <xdr:pic>
      <xdr:nvPicPr>
        <xdr:cNvPr id="488" name="Slika 487">
          <a:extLst>
            <a:ext uri="{FF2B5EF4-FFF2-40B4-BE49-F238E27FC236}">
              <a16:creationId xmlns:a16="http://schemas.microsoft.com/office/drawing/2014/main" id="{B98B5D91-AD97-4DB7-ACE3-92E8BE57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369" y="7871664"/>
          <a:ext cx="968829" cy="628922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18</xdr:row>
      <xdr:rowOff>110764</xdr:rowOff>
    </xdr:from>
    <xdr:to>
      <xdr:col>3</xdr:col>
      <xdr:colOff>53680</xdr:colOff>
      <xdr:row>18</xdr:row>
      <xdr:rowOff>783773</xdr:rowOff>
    </xdr:to>
    <xdr:pic>
      <xdr:nvPicPr>
        <xdr:cNvPr id="489" name="Slika 488">
          <a:extLst>
            <a:ext uri="{FF2B5EF4-FFF2-40B4-BE49-F238E27FC236}">
              <a16:creationId xmlns:a16="http://schemas.microsoft.com/office/drawing/2014/main" id="{1680975B-73B8-4EE2-B881-5D833541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8695170"/>
          <a:ext cx="1012371" cy="68253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9455</xdr:rowOff>
    </xdr:from>
    <xdr:to>
      <xdr:col>3</xdr:col>
      <xdr:colOff>96339</xdr:colOff>
      <xdr:row>13</xdr:row>
      <xdr:rowOff>685186</xdr:rowOff>
    </xdr:to>
    <xdr:pic>
      <xdr:nvPicPr>
        <xdr:cNvPr id="490" name="Slika 489">
          <a:extLst>
            <a:ext uri="{FF2B5EF4-FFF2-40B4-BE49-F238E27FC236}">
              <a16:creationId xmlns:a16="http://schemas.microsoft.com/office/drawing/2014/main" id="{56E1A2AE-C73A-4D78-99F7-2712114C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6" y="4486205"/>
          <a:ext cx="1048839" cy="6757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67764</xdr:rowOff>
    </xdr:from>
    <xdr:to>
      <xdr:col>3</xdr:col>
      <xdr:colOff>56061</xdr:colOff>
      <xdr:row>14</xdr:row>
      <xdr:rowOff>744583</xdr:rowOff>
    </xdr:to>
    <xdr:pic>
      <xdr:nvPicPr>
        <xdr:cNvPr id="491" name="Slika 490">
          <a:extLst>
            <a:ext uri="{FF2B5EF4-FFF2-40B4-BE49-F238E27FC236}">
              <a16:creationId xmlns:a16="http://schemas.microsoft.com/office/drawing/2014/main" id="{5F52B9B3-B8CA-4862-B57A-193C4FAA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6" y="5366045"/>
          <a:ext cx="1008561" cy="665389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193</xdr:row>
      <xdr:rowOff>126196</xdr:rowOff>
    </xdr:from>
    <xdr:to>
      <xdr:col>2</xdr:col>
      <xdr:colOff>903685</xdr:colOff>
      <xdr:row>193</xdr:row>
      <xdr:rowOff>697793</xdr:rowOff>
    </xdr:to>
    <xdr:pic>
      <xdr:nvPicPr>
        <xdr:cNvPr id="57" name="Picture 190">
          <a:extLst>
            <a:ext uri="{FF2B5EF4-FFF2-40B4-BE49-F238E27FC236}">
              <a16:creationId xmlns:a16="http://schemas.microsoft.com/office/drawing/2014/main" id="{E0C05974-85E0-408B-912C-0138B2E4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17" y="148298185"/>
          <a:ext cx="881777" cy="571597"/>
        </a:xfrm>
        <a:prstGeom prst="rect">
          <a:avLst/>
        </a:prstGeom>
      </xdr:spPr>
    </xdr:pic>
    <xdr:clientData/>
  </xdr:twoCellAnchor>
  <xdr:twoCellAnchor editAs="oneCell">
    <xdr:from>
      <xdr:col>1</xdr:col>
      <xdr:colOff>223429</xdr:colOff>
      <xdr:row>192</xdr:row>
      <xdr:rowOff>97426</xdr:rowOff>
    </xdr:from>
    <xdr:to>
      <xdr:col>2</xdr:col>
      <xdr:colOff>912182</xdr:colOff>
      <xdr:row>192</xdr:row>
      <xdr:rowOff>744310</xdr:rowOff>
    </xdr:to>
    <xdr:pic>
      <xdr:nvPicPr>
        <xdr:cNvPr id="449" name="Slika 448">
          <a:extLst>
            <a:ext uri="{FF2B5EF4-FFF2-40B4-BE49-F238E27FC236}">
              <a16:creationId xmlns:a16="http://schemas.microsoft.com/office/drawing/2014/main" id="{DE73B50C-8AEE-0332-6937-29AF83F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822" y="146632747"/>
          <a:ext cx="920074" cy="637359"/>
        </a:xfrm>
        <a:prstGeom prst="rect">
          <a:avLst/>
        </a:prstGeom>
      </xdr:spPr>
    </xdr:pic>
    <xdr:clientData/>
  </xdr:twoCellAnchor>
  <xdr:twoCellAnchor editAs="oneCell">
    <xdr:from>
      <xdr:col>1</xdr:col>
      <xdr:colOff>208189</xdr:colOff>
      <xdr:row>194</xdr:row>
      <xdr:rowOff>99059</xdr:rowOff>
    </xdr:from>
    <xdr:to>
      <xdr:col>2</xdr:col>
      <xdr:colOff>931230</xdr:colOff>
      <xdr:row>194</xdr:row>
      <xdr:rowOff>721177</xdr:rowOff>
    </xdr:to>
    <xdr:pic>
      <xdr:nvPicPr>
        <xdr:cNvPr id="451" name="Slika 450">
          <a:extLst>
            <a:ext uri="{FF2B5EF4-FFF2-40B4-BE49-F238E27FC236}">
              <a16:creationId xmlns:a16="http://schemas.microsoft.com/office/drawing/2014/main" id="{B0BD7EC1-5E20-0850-28EC-C02A9882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82" y="148267238"/>
          <a:ext cx="958172" cy="622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2</xdr:row>
      <xdr:rowOff>64032</xdr:rowOff>
    </xdr:from>
    <xdr:ext cx="2231542" cy="10499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0375" y="502182"/>
          <a:ext cx="2231542" cy="1049915"/>
        </a:xfrm>
        <a:prstGeom prst="rect">
          <a:avLst/>
        </a:prstGeom>
      </xdr:spPr>
    </xdr:pic>
    <xdr:clientData/>
  </xdr:oneCellAnchor>
  <xdr:twoCellAnchor>
    <xdr:from>
      <xdr:col>0</xdr:col>
      <xdr:colOff>824716</xdr:colOff>
      <xdr:row>130</xdr:row>
      <xdr:rowOff>0</xdr:rowOff>
    </xdr:from>
    <xdr:to>
      <xdr:col>2</xdr:col>
      <xdr:colOff>990600</xdr:colOff>
      <xdr:row>130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130</xdr:row>
      <xdr:rowOff>0</xdr:rowOff>
    </xdr:from>
    <xdr:to>
      <xdr:col>2</xdr:col>
      <xdr:colOff>988297</xdr:colOff>
      <xdr:row>130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130</xdr:row>
      <xdr:rowOff>0</xdr:rowOff>
    </xdr:from>
    <xdr:to>
      <xdr:col>2</xdr:col>
      <xdr:colOff>986771</xdr:colOff>
      <xdr:row>130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130</xdr:row>
      <xdr:rowOff>0</xdr:rowOff>
    </xdr:from>
    <xdr:to>
      <xdr:col>2</xdr:col>
      <xdr:colOff>987538</xdr:colOff>
      <xdr:row>130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130</xdr:row>
      <xdr:rowOff>0</xdr:rowOff>
    </xdr:from>
    <xdr:to>
      <xdr:col>2</xdr:col>
      <xdr:colOff>989526</xdr:colOff>
      <xdr:row>130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130</xdr:row>
      <xdr:rowOff>0</xdr:rowOff>
    </xdr:from>
    <xdr:to>
      <xdr:col>2</xdr:col>
      <xdr:colOff>982980</xdr:colOff>
      <xdr:row>130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130</xdr:row>
      <xdr:rowOff>0</xdr:rowOff>
    </xdr:from>
    <xdr:to>
      <xdr:col>2</xdr:col>
      <xdr:colOff>987538</xdr:colOff>
      <xdr:row>130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2</xdr:col>
      <xdr:colOff>94771</xdr:colOff>
      <xdr:row>143</xdr:row>
      <xdr:rowOff>38100</xdr:rowOff>
    </xdr:from>
    <xdr:to>
      <xdr:col>2</xdr:col>
      <xdr:colOff>1042408</xdr:colOff>
      <xdr:row>143</xdr:row>
      <xdr:rowOff>678234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5" y="102646163"/>
          <a:ext cx="947637" cy="64013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50382</xdr:colOff>
      <xdr:row>144</xdr:row>
      <xdr:rowOff>75</xdr:rowOff>
    </xdr:from>
    <xdr:to>
      <xdr:col>2</xdr:col>
      <xdr:colOff>1077121</xdr:colOff>
      <xdr:row>144</xdr:row>
      <xdr:rowOff>695421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76" y="103334419"/>
          <a:ext cx="1026739" cy="695346"/>
        </a:xfrm>
        <a:prstGeom prst="rect">
          <a:avLst/>
        </a:prstGeom>
      </xdr:spPr>
    </xdr:pic>
    <xdr:clientData/>
  </xdr:twoCellAnchor>
  <xdr:twoCellAnchor>
    <xdr:from>
      <xdr:col>2</xdr:col>
      <xdr:colOff>79510</xdr:colOff>
      <xdr:row>145</xdr:row>
      <xdr:rowOff>29669</xdr:rowOff>
    </xdr:from>
    <xdr:to>
      <xdr:col>2</xdr:col>
      <xdr:colOff>1041535</xdr:colOff>
      <xdr:row>145</xdr:row>
      <xdr:rowOff>677369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5273E-245F-AA44-87E1-589B231E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04" y="10409029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89232</xdr:colOff>
      <xdr:row>134</xdr:row>
      <xdr:rowOff>38723</xdr:rowOff>
    </xdr:from>
    <xdr:to>
      <xdr:col>2</xdr:col>
      <xdr:colOff>1059960</xdr:colOff>
      <xdr:row>134</xdr:row>
      <xdr:rowOff>716740</xdr:rowOff>
    </xdr:to>
    <xdr:pic>
      <xdr:nvPicPr>
        <xdr:cNvPr id="133" name="Picture 11">
          <a:extLst>
            <a:ext uri="{FF2B5EF4-FFF2-40B4-BE49-F238E27FC236}">
              <a16:creationId xmlns:a16="http://schemas.microsoft.com/office/drawing/2014/main" id="{D81813FA-9446-EC47-9715-AA864F8E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826" y="96443629"/>
          <a:ext cx="970728" cy="67801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59114</xdr:colOff>
      <xdr:row>135</xdr:row>
      <xdr:rowOff>26138</xdr:rowOff>
    </xdr:from>
    <xdr:to>
      <xdr:col>2</xdr:col>
      <xdr:colOff>1048169</xdr:colOff>
      <xdr:row>135</xdr:row>
      <xdr:rowOff>696091</xdr:rowOff>
    </xdr:to>
    <xdr:pic>
      <xdr:nvPicPr>
        <xdr:cNvPr id="135" name="Slika 55">
          <a:extLst>
            <a:ext uri="{FF2B5EF4-FFF2-40B4-BE49-F238E27FC236}">
              <a16:creationId xmlns:a16="http://schemas.microsoft.com/office/drawing/2014/main" id="{F2BEF4EF-216B-2646-A0A5-63601F2D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7157326"/>
          <a:ext cx="989055" cy="66995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136</xdr:row>
      <xdr:rowOff>12396</xdr:rowOff>
    </xdr:from>
    <xdr:to>
      <xdr:col>2</xdr:col>
      <xdr:colOff>1051035</xdr:colOff>
      <xdr:row>136</xdr:row>
      <xdr:rowOff>673399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21DFDA-1CD5-FA4D-8293-D3EBDD4C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5097396"/>
          <a:ext cx="1007243" cy="661003"/>
        </a:xfrm>
        <a:prstGeom prst="rect">
          <a:avLst/>
        </a:prstGeom>
      </xdr:spPr>
    </xdr:pic>
    <xdr:clientData/>
  </xdr:twoCellAnchor>
  <xdr:twoCellAnchor>
    <xdr:from>
      <xdr:col>2</xdr:col>
      <xdr:colOff>59114</xdr:colOff>
      <xdr:row>137</xdr:row>
      <xdr:rowOff>37623</xdr:rowOff>
    </xdr:from>
    <xdr:to>
      <xdr:col>2</xdr:col>
      <xdr:colOff>1048169</xdr:colOff>
      <xdr:row>137</xdr:row>
      <xdr:rowOff>684606</xdr:rowOff>
    </xdr:to>
    <xdr:pic>
      <xdr:nvPicPr>
        <xdr:cNvPr id="139" name="Slika 55">
          <a:extLst>
            <a:ext uri="{FF2B5EF4-FFF2-40B4-BE49-F238E27FC236}">
              <a16:creationId xmlns:a16="http://schemas.microsoft.com/office/drawing/2014/main" id="{97A547FE-7385-0F44-A471-FE7112C5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8621373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138</xdr:row>
      <xdr:rowOff>12396</xdr:rowOff>
    </xdr:from>
    <xdr:to>
      <xdr:col>2</xdr:col>
      <xdr:colOff>1051034</xdr:colOff>
      <xdr:row>138</xdr:row>
      <xdr:rowOff>673399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349DB0B3-12B6-AB49-9A02-689023E6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6542568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71020</xdr:colOff>
      <xdr:row>139</xdr:row>
      <xdr:rowOff>37623</xdr:rowOff>
    </xdr:from>
    <xdr:to>
      <xdr:col>2</xdr:col>
      <xdr:colOff>1060075</xdr:colOff>
      <xdr:row>139</xdr:row>
      <xdr:rowOff>684606</xdr:rowOff>
    </xdr:to>
    <xdr:pic>
      <xdr:nvPicPr>
        <xdr:cNvPr id="141" name="Slika 55">
          <a:extLst>
            <a:ext uri="{FF2B5EF4-FFF2-40B4-BE49-F238E27FC236}">
              <a16:creationId xmlns:a16="http://schemas.microsoft.com/office/drawing/2014/main" id="{922BFAE6-410E-8347-A6DB-8D87359A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614" y="100073936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46967</xdr:colOff>
      <xdr:row>140</xdr:row>
      <xdr:rowOff>12396</xdr:rowOff>
    </xdr:from>
    <xdr:to>
      <xdr:col>2</xdr:col>
      <xdr:colOff>1054209</xdr:colOff>
      <xdr:row>140</xdr:row>
      <xdr:rowOff>673399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0AB906C-F715-6249-B307-DC621E44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61" y="100774990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59115</xdr:colOff>
      <xdr:row>141</xdr:row>
      <xdr:rowOff>37623</xdr:rowOff>
    </xdr:from>
    <xdr:to>
      <xdr:col>2</xdr:col>
      <xdr:colOff>1048168</xdr:colOff>
      <xdr:row>141</xdr:row>
      <xdr:rowOff>684606</xdr:rowOff>
    </xdr:to>
    <xdr:pic>
      <xdr:nvPicPr>
        <xdr:cNvPr id="152" name="Slika 55">
          <a:extLst>
            <a:ext uri="{FF2B5EF4-FFF2-40B4-BE49-F238E27FC236}">
              <a16:creationId xmlns:a16="http://schemas.microsoft.com/office/drawing/2014/main" id="{E806A3A9-74AD-1C47-B647-85AAF257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9" y="101526498"/>
          <a:ext cx="989053" cy="646983"/>
        </a:xfrm>
        <a:prstGeom prst="rect">
          <a:avLst/>
        </a:prstGeom>
      </xdr:spPr>
    </xdr:pic>
    <xdr:clientData/>
  </xdr:twoCellAnchor>
  <xdr:twoCellAnchor>
    <xdr:from>
      <xdr:col>2</xdr:col>
      <xdr:colOff>20862</xdr:colOff>
      <xdr:row>3</xdr:row>
      <xdr:rowOff>6667</xdr:rowOff>
    </xdr:from>
    <xdr:to>
      <xdr:col>2</xdr:col>
      <xdr:colOff>678897</xdr:colOff>
      <xdr:row>6</xdr:row>
      <xdr:rowOff>192767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715542-183C-9546-AB5A-49D58A5F1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12" y="730567"/>
          <a:ext cx="658035" cy="643300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111</xdr:row>
      <xdr:rowOff>58795</xdr:rowOff>
    </xdr:from>
    <xdr:to>
      <xdr:col>2</xdr:col>
      <xdr:colOff>1047513</xdr:colOff>
      <xdr:row>111</xdr:row>
      <xdr:rowOff>706495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F2C146-CE1F-4C43-A012-87793545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609" y="1642768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70554</xdr:colOff>
      <xdr:row>112</xdr:row>
      <xdr:rowOff>23518</xdr:rowOff>
    </xdr:from>
    <xdr:to>
      <xdr:col>2</xdr:col>
      <xdr:colOff>1061154</xdr:colOff>
      <xdr:row>112</xdr:row>
      <xdr:rowOff>696618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552CA66-E642-2D42-AD9E-D8C4E228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850" y="17121481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125</xdr:row>
      <xdr:rowOff>35277</xdr:rowOff>
    </xdr:from>
    <xdr:to>
      <xdr:col>2</xdr:col>
      <xdr:colOff>1071031</xdr:colOff>
      <xdr:row>125</xdr:row>
      <xdr:rowOff>682977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0F3E209-E80D-E04A-B984-E4CAF814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2283796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126</xdr:row>
      <xdr:rowOff>35277</xdr:rowOff>
    </xdr:from>
    <xdr:to>
      <xdr:col>2</xdr:col>
      <xdr:colOff>1071031</xdr:colOff>
      <xdr:row>126</xdr:row>
      <xdr:rowOff>682977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CF62AF1-4D9E-E249-9560-9A5C56DA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3012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79490</xdr:colOff>
      <xdr:row>133</xdr:row>
      <xdr:rowOff>50800</xdr:rowOff>
    </xdr:from>
    <xdr:to>
      <xdr:col>2</xdr:col>
      <xdr:colOff>1044690</xdr:colOff>
      <xdr:row>133</xdr:row>
      <xdr:rowOff>698500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BC0C11E-D9D1-AB42-9C4E-1B9177B3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90" y="765175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132</xdr:row>
      <xdr:rowOff>10470</xdr:rowOff>
    </xdr:from>
    <xdr:to>
      <xdr:col>2</xdr:col>
      <xdr:colOff>1094697</xdr:colOff>
      <xdr:row>133</xdr:row>
      <xdr:rowOff>19051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9658365-C6C2-2A4C-B586-37A4BDD6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94962814"/>
          <a:ext cx="1082790" cy="734862"/>
        </a:xfrm>
        <a:prstGeom prst="rect">
          <a:avLst/>
        </a:prstGeom>
      </xdr:spPr>
    </xdr:pic>
    <xdr:clientData/>
  </xdr:twoCellAnchor>
  <xdr:twoCellAnchor>
    <xdr:from>
      <xdr:col>2</xdr:col>
      <xdr:colOff>59940</xdr:colOff>
      <xdr:row>131</xdr:row>
      <xdr:rowOff>47625</xdr:rowOff>
    </xdr:from>
    <xdr:to>
      <xdr:col>2</xdr:col>
      <xdr:colOff>1031490</xdr:colOff>
      <xdr:row>131</xdr:row>
      <xdr:rowOff>695325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BBFF1AF-B03A-D449-8C54-9A0256D3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534" y="94273688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127</xdr:row>
      <xdr:rowOff>47036</xdr:rowOff>
    </xdr:from>
    <xdr:to>
      <xdr:col>2</xdr:col>
      <xdr:colOff>1082790</xdr:colOff>
      <xdr:row>127</xdr:row>
      <xdr:rowOff>694736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F0FA17B3-B5A6-C04A-9215-6F81F79E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86" y="7278981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68263</xdr:colOff>
      <xdr:row>107</xdr:row>
      <xdr:rowOff>95250</xdr:rowOff>
    </xdr:from>
    <xdr:to>
      <xdr:col>2</xdr:col>
      <xdr:colOff>1035845</xdr:colOff>
      <xdr:row>107</xdr:row>
      <xdr:rowOff>583693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26EE1C50-9F5C-4137-A682-901EFBE2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263" y="2726531"/>
          <a:ext cx="967582" cy="488443"/>
        </a:xfrm>
        <a:prstGeom prst="rect">
          <a:avLst/>
        </a:prstGeom>
      </xdr:spPr>
    </xdr:pic>
    <xdr:clientData/>
  </xdr:twoCellAnchor>
  <xdr:twoCellAnchor>
    <xdr:from>
      <xdr:col>2</xdr:col>
      <xdr:colOff>23814</xdr:colOff>
      <xdr:row>108</xdr:row>
      <xdr:rowOff>68263</xdr:rowOff>
    </xdr:from>
    <xdr:to>
      <xdr:col>2</xdr:col>
      <xdr:colOff>1072703</xdr:colOff>
      <xdr:row>108</xdr:row>
      <xdr:rowOff>580231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CD05EF2F-BF15-4FAD-B060-D89F0DE2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8" y="21868607"/>
          <a:ext cx="1048889" cy="511968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109</xdr:row>
      <xdr:rowOff>59531</xdr:rowOff>
    </xdr:from>
    <xdr:to>
      <xdr:col>2</xdr:col>
      <xdr:colOff>1023937</xdr:colOff>
      <xdr:row>109</xdr:row>
      <xdr:rowOff>657845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58A4298-DA9B-4A68-8138-AAF85ABE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9" y="22586156"/>
          <a:ext cx="976312" cy="59831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110</xdr:row>
      <xdr:rowOff>47626</xdr:rowOff>
    </xdr:from>
    <xdr:to>
      <xdr:col>2</xdr:col>
      <xdr:colOff>943769</xdr:colOff>
      <xdr:row>110</xdr:row>
      <xdr:rowOff>649511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B0F832E-628A-4FA1-B1B8-100C140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4857751"/>
          <a:ext cx="788988" cy="601885"/>
        </a:xfrm>
        <a:prstGeom prst="rect">
          <a:avLst/>
        </a:prstGeom>
      </xdr:spPr>
    </xdr:pic>
    <xdr:clientData/>
  </xdr:twoCellAnchor>
  <xdr:twoCellAnchor>
    <xdr:from>
      <xdr:col>2</xdr:col>
      <xdr:colOff>66438</xdr:colOff>
      <xdr:row>118</xdr:row>
      <xdr:rowOff>67027</xdr:rowOff>
    </xdr:from>
    <xdr:to>
      <xdr:col>2</xdr:col>
      <xdr:colOff>1057038</xdr:colOff>
      <xdr:row>119</xdr:row>
      <xdr:rowOff>17814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BFF01C7-CA2F-4A38-B479-0AA54101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63" y="85633277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119</xdr:row>
      <xdr:rowOff>58795</xdr:rowOff>
    </xdr:from>
    <xdr:to>
      <xdr:col>2</xdr:col>
      <xdr:colOff>1082790</xdr:colOff>
      <xdr:row>119</xdr:row>
      <xdr:rowOff>706495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F5777BF-1298-41DE-BB42-3947541D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7040509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129349</xdr:colOff>
      <xdr:row>120</xdr:row>
      <xdr:rowOff>23518</xdr:rowOff>
    </xdr:from>
    <xdr:to>
      <xdr:col>2</xdr:col>
      <xdr:colOff>1075624</xdr:colOff>
      <xdr:row>120</xdr:row>
      <xdr:rowOff>658518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2EA1FF9-6CB1-4918-96E1-8F592692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067" y="17729586"/>
          <a:ext cx="952625" cy="62865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122</xdr:row>
      <xdr:rowOff>47036</xdr:rowOff>
    </xdr:from>
    <xdr:to>
      <xdr:col>2</xdr:col>
      <xdr:colOff>1082790</xdr:colOff>
      <xdr:row>122</xdr:row>
      <xdr:rowOff>694736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D6DE0A7-4519-4F63-A7D2-FAF38B98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91954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55031</xdr:colOff>
      <xdr:row>123</xdr:row>
      <xdr:rowOff>14492</xdr:rowOff>
    </xdr:from>
    <xdr:to>
      <xdr:col>2</xdr:col>
      <xdr:colOff>1036107</xdr:colOff>
      <xdr:row>123</xdr:row>
      <xdr:rowOff>667540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8ED2962-BC5C-4561-836B-18D72E3E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25" y="89561398"/>
          <a:ext cx="981076" cy="653048"/>
        </a:xfrm>
        <a:prstGeom prst="rect">
          <a:avLst/>
        </a:prstGeom>
      </xdr:spPr>
    </xdr:pic>
    <xdr:clientData/>
  </xdr:twoCellAnchor>
  <xdr:twoCellAnchor>
    <xdr:from>
      <xdr:col>2</xdr:col>
      <xdr:colOff>103250</xdr:colOff>
      <xdr:row>121</xdr:row>
      <xdr:rowOff>50006</xdr:rowOff>
    </xdr:from>
    <xdr:to>
      <xdr:col>2</xdr:col>
      <xdr:colOff>990787</xdr:colOff>
      <xdr:row>121</xdr:row>
      <xdr:rowOff>690562</xdr:rowOff>
    </xdr:to>
    <xdr:pic>
      <xdr:nvPicPr>
        <xdr:cNvPr id="30" name="Slika 12">
          <a:extLst>
            <a:ext uri="{FF2B5EF4-FFF2-40B4-BE49-F238E27FC236}">
              <a16:creationId xmlns:a16="http://schemas.microsoft.com/office/drawing/2014/main" id="{492D80DF-7C2D-4A34-9A82-E5CC2B0F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318" y="18470902"/>
          <a:ext cx="884362" cy="646906"/>
        </a:xfrm>
        <a:prstGeom prst="rect">
          <a:avLst/>
        </a:prstGeom>
      </xdr:spPr>
    </xdr:pic>
    <xdr:clientData/>
  </xdr:twoCellAnchor>
  <xdr:twoCellAnchor>
    <xdr:from>
      <xdr:col>2</xdr:col>
      <xdr:colOff>66678</xdr:colOff>
      <xdr:row>114</xdr:row>
      <xdr:rowOff>77790</xdr:rowOff>
    </xdr:from>
    <xdr:to>
      <xdr:col>2</xdr:col>
      <xdr:colOff>1071562</xdr:colOff>
      <xdr:row>114</xdr:row>
      <xdr:rowOff>654445</xdr:rowOff>
    </xdr:to>
    <xdr:pic>
      <xdr:nvPicPr>
        <xdr:cNvPr id="32" name="Slika 13">
          <a:extLst>
            <a:ext uri="{FF2B5EF4-FFF2-40B4-BE49-F238E27FC236}">
              <a16:creationId xmlns:a16="http://schemas.microsoft.com/office/drawing/2014/main" id="{34960684-31D6-473C-A52C-7DFC6F9F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6" y="13453611"/>
          <a:ext cx="1011234" cy="57983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115</xdr:row>
      <xdr:rowOff>95250</xdr:rowOff>
    </xdr:from>
    <xdr:to>
      <xdr:col>2</xdr:col>
      <xdr:colOff>1015093</xdr:colOff>
      <xdr:row>115</xdr:row>
      <xdr:rowOff>610394</xdr:rowOff>
    </xdr:to>
    <xdr:pic>
      <xdr:nvPicPr>
        <xdr:cNvPr id="34" name="Slika 14">
          <a:extLst>
            <a:ext uri="{FF2B5EF4-FFF2-40B4-BE49-F238E27FC236}">
              <a16:creationId xmlns:a16="http://schemas.microsoft.com/office/drawing/2014/main" id="{BAB2F66C-B919-4840-B803-5A31129B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594" y="14192250"/>
          <a:ext cx="878567" cy="515144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116</xdr:row>
      <xdr:rowOff>71437</xdr:rowOff>
    </xdr:from>
    <xdr:to>
      <xdr:col>2</xdr:col>
      <xdr:colOff>1000125</xdr:colOff>
      <xdr:row>116</xdr:row>
      <xdr:rowOff>663332</xdr:rowOff>
    </xdr:to>
    <xdr:pic>
      <xdr:nvPicPr>
        <xdr:cNvPr id="35" name="Slika 15">
          <a:extLst>
            <a:ext uri="{FF2B5EF4-FFF2-40B4-BE49-F238E27FC236}">
              <a16:creationId xmlns:a16="http://schemas.microsoft.com/office/drawing/2014/main" id="{84E4B1F5-A8A1-428F-BA2A-23221504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874" y="14886441"/>
          <a:ext cx="892969" cy="591895"/>
        </a:xfrm>
        <a:prstGeom prst="rect">
          <a:avLst/>
        </a:prstGeom>
      </xdr:spPr>
    </xdr:pic>
    <xdr:clientData/>
  </xdr:twoCellAnchor>
  <xdr:twoCellAnchor>
    <xdr:from>
      <xdr:col>2</xdr:col>
      <xdr:colOff>138906</xdr:colOff>
      <xdr:row>117</xdr:row>
      <xdr:rowOff>124620</xdr:rowOff>
    </xdr:from>
    <xdr:to>
      <xdr:col>2</xdr:col>
      <xdr:colOff>1089141</xdr:colOff>
      <xdr:row>117</xdr:row>
      <xdr:rowOff>681831</xdr:rowOff>
    </xdr:to>
    <xdr:pic>
      <xdr:nvPicPr>
        <xdr:cNvPr id="37" name="Slika 16">
          <a:extLst>
            <a:ext uri="{FF2B5EF4-FFF2-40B4-BE49-F238E27FC236}">
              <a16:creationId xmlns:a16="http://schemas.microsoft.com/office/drawing/2014/main" id="{B90DAA1F-FC4C-4D2D-8CDF-6C22226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531" y="84968558"/>
          <a:ext cx="950235" cy="557211"/>
        </a:xfrm>
        <a:prstGeom prst="rect">
          <a:avLst/>
        </a:prstGeom>
      </xdr:spPr>
    </xdr:pic>
    <xdr:clientData/>
  </xdr:twoCellAnchor>
  <xdr:twoCellAnchor>
    <xdr:from>
      <xdr:col>2</xdr:col>
      <xdr:colOff>22860</xdr:colOff>
      <xdr:row>89</xdr:row>
      <xdr:rowOff>708844</xdr:rowOff>
    </xdr:from>
    <xdr:to>
      <xdr:col>2</xdr:col>
      <xdr:colOff>1094829</xdr:colOff>
      <xdr:row>90</xdr:row>
      <xdr:rowOff>689738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32E5B29-D38F-4C54-B19E-FC20F416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28" y="49167055"/>
          <a:ext cx="1071969" cy="702072"/>
        </a:xfrm>
        <a:prstGeom prst="rect">
          <a:avLst/>
        </a:prstGeom>
      </xdr:spPr>
    </xdr:pic>
    <xdr:clientData/>
  </xdr:twoCellAnchor>
  <xdr:twoCellAnchor>
    <xdr:from>
      <xdr:col>2</xdr:col>
      <xdr:colOff>48422</xdr:colOff>
      <xdr:row>91</xdr:row>
      <xdr:rowOff>29881</xdr:rowOff>
    </xdr:from>
    <xdr:to>
      <xdr:col>2</xdr:col>
      <xdr:colOff>1071513</xdr:colOff>
      <xdr:row>91</xdr:row>
      <xdr:rowOff>689740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C0DBAE-6D19-4F13-8F63-65997FFD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140" y="49924099"/>
          <a:ext cx="1029441" cy="666209"/>
        </a:xfrm>
        <a:prstGeom prst="rect">
          <a:avLst/>
        </a:prstGeom>
      </xdr:spPr>
    </xdr:pic>
    <xdr:clientData/>
  </xdr:twoCellAnchor>
  <xdr:twoCellAnchor>
    <xdr:from>
      <xdr:col>1</xdr:col>
      <xdr:colOff>184613</xdr:colOff>
      <xdr:row>83</xdr:row>
      <xdr:rowOff>721238</xdr:rowOff>
    </xdr:from>
    <xdr:to>
      <xdr:col>2</xdr:col>
      <xdr:colOff>1067592</xdr:colOff>
      <xdr:row>85</xdr:row>
      <xdr:rowOff>10736</xdr:rowOff>
    </xdr:to>
    <xdr:pic>
      <xdr:nvPicPr>
        <xdr:cNvPr id="40" name="Slika 48">
          <a:extLst>
            <a:ext uri="{FF2B5EF4-FFF2-40B4-BE49-F238E27FC236}">
              <a16:creationId xmlns:a16="http://schemas.microsoft.com/office/drawing/2014/main" id="{E9485F03-6137-4D7A-93CD-313DB9F7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31" y="44849202"/>
          <a:ext cx="1076654" cy="728680"/>
        </a:xfrm>
        <a:prstGeom prst="rect">
          <a:avLst/>
        </a:prstGeom>
      </xdr:spPr>
    </xdr:pic>
    <xdr:clientData/>
  </xdr:twoCellAnchor>
  <xdr:twoCellAnchor>
    <xdr:from>
      <xdr:col>2</xdr:col>
      <xdr:colOff>26922</xdr:colOff>
      <xdr:row>86</xdr:row>
      <xdr:rowOff>44824</xdr:rowOff>
    </xdr:from>
    <xdr:to>
      <xdr:col>2</xdr:col>
      <xdr:colOff>1053537</xdr:colOff>
      <xdr:row>86</xdr:row>
      <xdr:rowOff>711638</xdr:rowOff>
    </xdr:to>
    <xdr:pic>
      <xdr:nvPicPr>
        <xdr:cNvPr id="41" name="Slika 51">
          <a:extLst>
            <a:ext uri="{FF2B5EF4-FFF2-40B4-BE49-F238E27FC236}">
              <a16:creationId xmlns:a16="http://schemas.microsoft.com/office/drawing/2014/main" id="{B585FB15-E694-46CC-AEC9-AA5AFA6B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990" y="46339499"/>
          <a:ext cx="1026615" cy="666814"/>
        </a:xfrm>
        <a:prstGeom prst="rect">
          <a:avLst/>
        </a:prstGeom>
      </xdr:spPr>
    </xdr:pic>
    <xdr:clientData/>
  </xdr:twoCellAnchor>
  <xdr:twoCellAnchor>
    <xdr:from>
      <xdr:col>2</xdr:col>
      <xdr:colOff>13321</xdr:colOff>
      <xdr:row>89</xdr:row>
      <xdr:rowOff>5482</xdr:rowOff>
    </xdr:from>
    <xdr:to>
      <xdr:col>2</xdr:col>
      <xdr:colOff>1094121</xdr:colOff>
      <xdr:row>89</xdr:row>
      <xdr:rowOff>714757</xdr:rowOff>
    </xdr:to>
    <xdr:pic>
      <xdr:nvPicPr>
        <xdr:cNvPr id="42" name="Slika 53">
          <a:extLst>
            <a:ext uri="{FF2B5EF4-FFF2-40B4-BE49-F238E27FC236}">
              <a16:creationId xmlns:a16="http://schemas.microsoft.com/office/drawing/2014/main" id="{723B22EA-9505-4229-9256-45B1BDF1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039" y="48463693"/>
          <a:ext cx="1087150" cy="702925"/>
        </a:xfrm>
        <a:prstGeom prst="rect">
          <a:avLst/>
        </a:prstGeom>
      </xdr:spPr>
    </xdr:pic>
    <xdr:clientData/>
  </xdr:twoCellAnchor>
  <xdr:twoCellAnchor>
    <xdr:from>
      <xdr:col>1</xdr:col>
      <xdr:colOff>196395</xdr:colOff>
      <xdr:row>85</xdr:row>
      <xdr:rowOff>2240</xdr:rowOff>
    </xdr:from>
    <xdr:to>
      <xdr:col>2</xdr:col>
      <xdr:colOff>1057455</xdr:colOff>
      <xdr:row>85</xdr:row>
      <xdr:rowOff>712783</xdr:rowOff>
    </xdr:to>
    <xdr:pic>
      <xdr:nvPicPr>
        <xdr:cNvPr id="43" name="Slika 168">
          <a:extLst>
            <a:ext uri="{FF2B5EF4-FFF2-40B4-BE49-F238E27FC236}">
              <a16:creationId xmlns:a16="http://schemas.microsoft.com/office/drawing/2014/main" id="{E187DE5E-61C5-4282-8E7F-F47C52C4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438" y="45572561"/>
          <a:ext cx="1054735" cy="713718"/>
        </a:xfrm>
        <a:prstGeom prst="rect">
          <a:avLst/>
        </a:prstGeom>
      </xdr:spPr>
    </xdr:pic>
    <xdr:clientData/>
  </xdr:twoCellAnchor>
  <xdr:twoCellAnchor>
    <xdr:from>
      <xdr:col>2</xdr:col>
      <xdr:colOff>32845</xdr:colOff>
      <xdr:row>88</xdr:row>
      <xdr:rowOff>25659</xdr:rowOff>
    </xdr:from>
    <xdr:to>
      <xdr:col>2</xdr:col>
      <xdr:colOff>1094829</xdr:colOff>
      <xdr:row>89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4BBD36-30FE-408A-AF1F-ECF58940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63" y="47762691"/>
          <a:ext cx="1068334" cy="692345"/>
        </a:xfrm>
        <a:prstGeom prst="rect">
          <a:avLst/>
        </a:prstGeom>
      </xdr:spPr>
    </xdr:pic>
    <xdr:clientData/>
  </xdr:twoCellAnchor>
  <xdr:twoCellAnchor>
    <xdr:from>
      <xdr:col>2</xdr:col>
      <xdr:colOff>17229</xdr:colOff>
      <xdr:row>87</xdr:row>
      <xdr:rowOff>36605</xdr:rowOff>
    </xdr:from>
    <xdr:to>
      <xdr:col>2</xdr:col>
      <xdr:colOff>1072931</xdr:colOff>
      <xdr:row>88</xdr:row>
      <xdr:rowOff>6822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2C70DF6-D242-462E-8E57-11DC9FC2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122" y="47049284"/>
          <a:ext cx="1058877" cy="694570"/>
        </a:xfrm>
        <a:prstGeom prst="rect">
          <a:avLst/>
        </a:prstGeom>
      </xdr:spPr>
    </xdr:pic>
    <xdr:clientData/>
  </xdr:twoCellAnchor>
  <xdr:twoCellAnchor>
    <xdr:from>
      <xdr:col>2</xdr:col>
      <xdr:colOff>104669</xdr:colOff>
      <xdr:row>77</xdr:row>
      <xdr:rowOff>33267</xdr:rowOff>
    </xdr:from>
    <xdr:to>
      <xdr:col>2</xdr:col>
      <xdr:colOff>1066416</xdr:colOff>
      <xdr:row>77</xdr:row>
      <xdr:rowOff>680967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849E976-E3C0-4730-A13D-B5F84456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37" y="39830985"/>
          <a:ext cx="958572" cy="647700"/>
        </a:xfrm>
        <a:prstGeom prst="rect">
          <a:avLst/>
        </a:prstGeom>
      </xdr:spPr>
    </xdr:pic>
    <xdr:clientData/>
  </xdr:twoCellAnchor>
  <xdr:twoCellAnchor>
    <xdr:from>
      <xdr:col>2</xdr:col>
      <xdr:colOff>114160</xdr:colOff>
      <xdr:row>78</xdr:row>
      <xdr:rowOff>42810</xdr:rowOff>
    </xdr:from>
    <xdr:to>
      <xdr:col>2</xdr:col>
      <xdr:colOff>1079082</xdr:colOff>
      <xdr:row>78</xdr:row>
      <xdr:rowOff>690510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E34C47C-F0B7-4C4A-89A4-3DD2CEA9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053" y="4056805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52463</xdr:colOff>
      <xdr:row>79</xdr:row>
      <xdr:rowOff>11906</xdr:rowOff>
    </xdr:from>
    <xdr:to>
      <xdr:col>2</xdr:col>
      <xdr:colOff>1064813</xdr:colOff>
      <xdr:row>79</xdr:row>
      <xdr:rowOff>693685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A6898FB-5950-4F87-9DA7-E4ABB576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81" y="41251981"/>
          <a:ext cx="1015525" cy="688129"/>
        </a:xfrm>
        <a:prstGeom prst="rect">
          <a:avLst/>
        </a:prstGeom>
      </xdr:spPr>
    </xdr:pic>
    <xdr:clientData/>
  </xdr:twoCellAnchor>
  <xdr:twoCellAnchor>
    <xdr:from>
      <xdr:col>2</xdr:col>
      <xdr:colOff>57080</xdr:colOff>
      <xdr:row>80</xdr:row>
      <xdr:rowOff>14270</xdr:rowOff>
    </xdr:from>
    <xdr:to>
      <xdr:col>2</xdr:col>
      <xdr:colOff>1022002</xdr:colOff>
      <xdr:row>80</xdr:row>
      <xdr:rowOff>661970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B5A9E6D-F00E-4C3C-BA5E-A7AE563B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73" y="41975524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82</xdr:row>
      <xdr:rowOff>71350</xdr:rowOff>
    </xdr:from>
    <xdr:to>
      <xdr:col>2</xdr:col>
      <xdr:colOff>1050820</xdr:colOff>
      <xdr:row>82</xdr:row>
      <xdr:rowOff>719050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DEFDE27-245D-4F0B-935C-B9E60530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34749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83</xdr:row>
      <xdr:rowOff>57080</xdr:rowOff>
    </xdr:from>
    <xdr:to>
      <xdr:col>2</xdr:col>
      <xdr:colOff>1050820</xdr:colOff>
      <xdr:row>83</xdr:row>
      <xdr:rowOff>704780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B80104-E251-4A61-AC96-ADB1719B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418504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94072</xdr:colOff>
      <xdr:row>81</xdr:row>
      <xdr:rowOff>23518</xdr:rowOff>
    </xdr:from>
    <xdr:to>
      <xdr:col>2</xdr:col>
      <xdr:colOff>1088905</xdr:colOff>
      <xdr:row>81</xdr:row>
      <xdr:rowOff>697269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DB0F33F-D134-4B93-B11C-E8F08352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965" y="42712300"/>
          <a:ext cx="994833" cy="667401"/>
        </a:xfrm>
        <a:prstGeom prst="rect">
          <a:avLst/>
        </a:prstGeom>
      </xdr:spPr>
    </xdr:pic>
    <xdr:clientData/>
  </xdr:twoCellAnchor>
  <xdr:twoCellAnchor>
    <xdr:from>
      <xdr:col>2</xdr:col>
      <xdr:colOff>69728</xdr:colOff>
      <xdr:row>93</xdr:row>
      <xdr:rowOff>47003</xdr:rowOff>
    </xdr:from>
    <xdr:to>
      <xdr:col>2</xdr:col>
      <xdr:colOff>1071561</xdr:colOff>
      <xdr:row>93</xdr:row>
      <xdr:rowOff>705693</xdr:rowOff>
    </xdr:to>
    <xdr:pic>
      <xdr:nvPicPr>
        <xdr:cNvPr id="80" name="Slika 148">
          <a:extLst>
            <a:ext uri="{FF2B5EF4-FFF2-40B4-BE49-F238E27FC236}">
              <a16:creationId xmlns:a16="http://schemas.microsoft.com/office/drawing/2014/main" id="{CC8E2355-2FE7-4FF1-A6A4-91C28C0E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46" y="52247178"/>
          <a:ext cx="1008183" cy="655515"/>
        </a:xfrm>
        <a:prstGeom prst="rect">
          <a:avLst/>
        </a:prstGeom>
      </xdr:spPr>
    </xdr:pic>
    <xdr:clientData/>
  </xdr:twoCellAnchor>
  <xdr:twoCellAnchor>
    <xdr:from>
      <xdr:col>2</xdr:col>
      <xdr:colOff>38294</xdr:colOff>
      <xdr:row>49</xdr:row>
      <xdr:rowOff>9691</xdr:rowOff>
    </xdr:from>
    <xdr:to>
      <xdr:col>2</xdr:col>
      <xdr:colOff>1083468</xdr:colOff>
      <xdr:row>49</xdr:row>
      <xdr:rowOff>706625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CB92B30-63C9-479F-ACB3-5C394E7B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87" y="96263445"/>
          <a:ext cx="1045174" cy="700109"/>
        </a:xfrm>
        <a:prstGeom prst="rect">
          <a:avLst/>
        </a:prstGeom>
      </xdr:spPr>
    </xdr:pic>
    <xdr:clientData/>
  </xdr:twoCellAnchor>
  <xdr:twoCellAnchor>
    <xdr:from>
      <xdr:col>2</xdr:col>
      <xdr:colOff>52556</xdr:colOff>
      <xdr:row>50</xdr:row>
      <xdr:rowOff>40183</xdr:rowOff>
    </xdr:from>
    <xdr:to>
      <xdr:col>2</xdr:col>
      <xdr:colOff>1068246</xdr:colOff>
      <xdr:row>51</xdr:row>
      <xdr:rowOff>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DD30D10-59EA-400A-9774-2C1A3721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74" y="97018290"/>
          <a:ext cx="1018865" cy="681170"/>
        </a:xfrm>
        <a:prstGeom prst="rect">
          <a:avLst/>
        </a:prstGeom>
      </xdr:spPr>
    </xdr:pic>
    <xdr:clientData/>
  </xdr:twoCellAnchor>
  <xdr:twoCellAnchor>
    <xdr:from>
      <xdr:col>2</xdr:col>
      <xdr:colOff>37043</xdr:colOff>
      <xdr:row>51</xdr:row>
      <xdr:rowOff>1473</xdr:rowOff>
    </xdr:from>
    <xdr:to>
      <xdr:col>2</xdr:col>
      <xdr:colOff>1095375</xdr:colOff>
      <xdr:row>52</xdr:row>
      <xdr:rowOff>1706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EDAA7AE-9677-4638-BC34-5D37F1A4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36" y="97700759"/>
          <a:ext cx="1055157" cy="721411"/>
        </a:xfrm>
        <a:prstGeom prst="rect">
          <a:avLst/>
        </a:prstGeom>
      </xdr:spPr>
    </xdr:pic>
    <xdr:clientData/>
  </xdr:twoCellAnchor>
  <xdr:twoCellAnchor>
    <xdr:from>
      <xdr:col>2</xdr:col>
      <xdr:colOff>35026</xdr:colOff>
      <xdr:row>52</xdr:row>
      <xdr:rowOff>9427</xdr:rowOff>
    </xdr:from>
    <xdr:to>
      <xdr:col>3</xdr:col>
      <xdr:colOff>0</xdr:colOff>
      <xdr:row>53</xdr:row>
      <xdr:rowOff>14189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434A70-2F20-4E28-8B2D-67B7C251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919" y="98433066"/>
          <a:ext cx="1067152" cy="719591"/>
        </a:xfrm>
        <a:prstGeom prst="rect">
          <a:avLst/>
        </a:prstGeom>
      </xdr:spPr>
    </xdr:pic>
    <xdr:clientData/>
  </xdr:twoCellAnchor>
  <xdr:twoCellAnchor>
    <xdr:from>
      <xdr:col>2</xdr:col>
      <xdr:colOff>38547</xdr:colOff>
      <xdr:row>54</xdr:row>
      <xdr:rowOff>21031</xdr:rowOff>
    </xdr:from>
    <xdr:to>
      <xdr:col>2</xdr:col>
      <xdr:colOff>1082518</xdr:colOff>
      <xdr:row>55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8533C77-EBED-42B9-B93E-E3879FE0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440" y="99883852"/>
          <a:ext cx="1040796" cy="700148"/>
        </a:xfrm>
        <a:prstGeom prst="rect">
          <a:avLst/>
        </a:prstGeom>
      </xdr:spPr>
    </xdr:pic>
    <xdr:clientData/>
  </xdr:twoCellAnchor>
  <xdr:twoCellAnchor>
    <xdr:from>
      <xdr:col>1</xdr:col>
      <xdr:colOff>178704</xdr:colOff>
      <xdr:row>29</xdr:row>
      <xdr:rowOff>47623</xdr:rowOff>
    </xdr:from>
    <xdr:to>
      <xdr:col>3</xdr:col>
      <xdr:colOff>9097</xdr:colOff>
      <xdr:row>29</xdr:row>
      <xdr:rowOff>677924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2659231-F2DD-470E-B7FB-E39B95558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" y="82210727"/>
          <a:ext cx="1123071" cy="623951"/>
        </a:xfrm>
        <a:prstGeom prst="rect">
          <a:avLst/>
        </a:prstGeom>
      </xdr:spPr>
    </xdr:pic>
    <xdr:clientData/>
  </xdr:twoCellAnchor>
  <xdr:twoCellAnchor>
    <xdr:from>
      <xdr:col>2</xdr:col>
      <xdr:colOff>30767</xdr:colOff>
      <xdr:row>28</xdr:row>
      <xdr:rowOff>28510</xdr:rowOff>
    </xdr:from>
    <xdr:to>
      <xdr:col>2</xdr:col>
      <xdr:colOff>1049054</xdr:colOff>
      <xdr:row>28</xdr:row>
      <xdr:rowOff>711834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160B685-E6A3-4FCB-A1D4-2D2F82E3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85" y="81470435"/>
          <a:ext cx="1021462" cy="683324"/>
        </a:xfrm>
        <a:prstGeom prst="rect">
          <a:avLst/>
        </a:prstGeom>
      </xdr:spPr>
    </xdr:pic>
    <xdr:clientData/>
  </xdr:twoCellAnchor>
  <xdr:twoCellAnchor>
    <xdr:from>
      <xdr:col>2</xdr:col>
      <xdr:colOff>73956</xdr:colOff>
      <xdr:row>35</xdr:row>
      <xdr:rowOff>31749</xdr:rowOff>
    </xdr:from>
    <xdr:to>
      <xdr:col>2</xdr:col>
      <xdr:colOff>1038650</xdr:colOff>
      <xdr:row>35</xdr:row>
      <xdr:rowOff>674982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B2F66B0-E6AD-48BD-B810-6882900F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49" y="86515574"/>
          <a:ext cx="961519" cy="649583"/>
        </a:xfrm>
        <a:prstGeom prst="rect">
          <a:avLst/>
        </a:prstGeom>
      </xdr:spPr>
    </xdr:pic>
    <xdr:clientData/>
  </xdr:twoCellAnchor>
  <xdr:twoCellAnchor>
    <xdr:from>
      <xdr:col>2</xdr:col>
      <xdr:colOff>43672</xdr:colOff>
      <xdr:row>36</xdr:row>
      <xdr:rowOff>11907</xdr:rowOff>
    </xdr:from>
    <xdr:to>
      <xdr:col>2</xdr:col>
      <xdr:colOff>1064324</xdr:colOff>
      <xdr:row>36</xdr:row>
      <xdr:rowOff>697511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D035A7A-6F1A-4A8D-B6D5-92A5CF19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40" y="87216911"/>
          <a:ext cx="1017477" cy="685604"/>
        </a:xfrm>
        <a:prstGeom prst="rect">
          <a:avLst/>
        </a:prstGeom>
      </xdr:spPr>
    </xdr:pic>
    <xdr:clientData/>
  </xdr:twoCellAnchor>
  <xdr:twoCellAnchor>
    <xdr:from>
      <xdr:col>2</xdr:col>
      <xdr:colOff>44964</xdr:colOff>
      <xdr:row>32</xdr:row>
      <xdr:rowOff>48350</xdr:rowOff>
    </xdr:from>
    <xdr:to>
      <xdr:col>2</xdr:col>
      <xdr:colOff>1094051</xdr:colOff>
      <xdr:row>33</xdr:row>
      <xdr:rowOff>23812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928223A-621D-4F1F-B192-562280BA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32" y="84368639"/>
          <a:ext cx="1049087" cy="702991"/>
        </a:xfrm>
        <a:prstGeom prst="rect">
          <a:avLst/>
        </a:prstGeom>
      </xdr:spPr>
    </xdr:pic>
    <xdr:clientData/>
  </xdr:twoCellAnchor>
  <xdr:twoCellAnchor>
    <xdr:from>
      <xdr:col>2</xdr:col>
      <xdr:colOff>64943</xdr:colOff>
      <xdr:row>33</xdr:row>
      <xdr:rowOff>25400</xdr:rowOff>
    </xdr:from>
    <xdr:to>
      <xdr:col>2</xdr:col>
      <xdr:colOff>1035409</xdr:colOff>
      <xdr:row>33</xdr:row>
      <xdr:rowOff>672353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E74E4BC3-69C3-4283-8241-62F4C8BA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011" y="85073218"/>
          <a:ext cx="970466" cy="646953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53</xdr:row>
      <xdr:rowOff>22610</xdr:rowOff>
    </xdr:from>
    <xdr:to>
      <xdr:col>2</xdr:col>
      <xdr:colOff>1078057</xdr:colOff>
      <xdr:row>53</xdr:row>
      <xdr:rowOff>714378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9F5043E-0C50-4A36-8AEC-B5AC8836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9167428"/>
          <a:ext cx="1024519" cy="685418"/>
        </a:xfrm>
        <a:prstGeom prst="rect">
          <a:avLst/>
        </a:prstGeom>
      </xdr:spPr>
    </xdr:pic>
    <xdr:clientData/>
  </xdr:twoCellAnchor>
  <xdr:twoCellAnchor>
    <xdr:from>
      <xdr:col>2</xdr:col>
      <xdr:colOff>32192</xdr:colOff>
      <xdr:row>56</xdr:row>
      <xdr:rowOff>672044</xdr:rowOff>
    </xdr:from>
    <xdr:to>
      <xdr:col>2</xdr:col>
      <xdr:colOff>1083945</xdr:colOff>
      <xdr:row>57</xdr:row>
      <xdr:rowOff>656235</xdr:rowOff>
    </xdr:to>
    <xdr:pic>
      <xdr:nvPicPr>
        <xdr:cNvPr id="128" name="Picture 85">
          <a:extLst>
            <a:ext uri="{FF2B5EF4-FFF2-40B4-BE49-F238E27FC236}">
              <a16:creationId xmlns:a16="http://schemas.microsoft.com/office/drawing/2014/main" id="{88A3062C-663D-4E7A-A26C-B5FA5F1F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910" y="101259219"/>
          <a:ext cx="1054928" cy="705370"/>
        </a:xfrm>
        <a:prstGeom prst="rect">
          <a:avLst/>
        </a:prstGeom>
      </xdr:spPr>
    </xdr:pic>
    <xdr:clientData/>
  </xdr:twoCellAnchor>
  <xdr:twoCellAnchor>
    <xdr:from>
      <xdr:col>2</xdr:col>
      <xdr:colOff>58807</xdr:colOff>
      <xdr:row>56</xdr:row>
      <xdr:rowOff>55132</xdr:rowOff>
    </xdr:from>
    <xdr:to>
      <xdr:col>2</xdr:col>
      <xdr:colOff>1082387</xdr:colOff>
      <xdr:row>57</xdr:row>
      <xdr:rowOff>8443</xdr:rowOff>
    </xdr:to>
    <xdr:pic>
      <xdr:nvPicPr>
        <xdr:cNvPr id="129" name="Slika 21">
          <a:extLst>
            <a:ext uri="{FF2B5EF4-FFF2-40B4-BE49-F238E27FC236}">
              <a16:creationId xmlns:a16="http://schemas.microsoft.com/office/drawing/2014/main" id="{5FC9B794-6DCC-4F06-A9E8-9DF0C6BD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00" y="100639132"/>
          <a:ext cx="1020405" cy="67766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48</xdr:row>
      <xdr:rowOff>28864</xdr:rowOff>
    </xdr:from>
    <xdr:to>
      <xdr:col>2</xdr:col>
      <xdr:colOff>1055173</xdr:colOff>
      <xdr:row>48</xdr:row>
      <xdr:rowOff>692901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B945851-ABF7-4C16-B3E0-9371BF66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95561439"/>
          <a:ext cx="989545" cy="670387"/>
        </a:xfrm>
        <a:prstGeom prst="rect">
          <a:avLst/>
        </a:prstGeom>
      </xdr:spPr>
    </xdr:pic>
    <xdr:clientData/>
  </xdr:twoCellAnchor>
  <xdr:twoCellAnchor>
    <xdr:from>
      <xdr:col>2</xdr:col>
      <xdr:colOff>58932</xdr:colOff>
      <xdr:row>40</xdr:row>
      <xdr:rowOff>48990</xdr:rowOff>
    </xdr:from>
    <xdr:to>
      <xdr:col>2</xdr:col>
      <xdr:colOff>1026160</xdr:colOff>
      <xdr:row>40</xdr:row>
      <xdr:rowOff>691543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6C8CC8-40B2-47BE-B620-339B7A1F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25" y="89812136"/>
          <a:ext cx="967228" cy="648903"/>
        </a:xfrm>
        <a:prstGeom prst="rect">
          <a:avLst/>
        </a:prstGeom>
      </xdr:spPr>
    </xdr:pic>
    <xdr:clientData/>
  </xdr:twoCellAnchor>
  <xdr:twoCellAnchor>
    <xdr:from>
      <xdr:col>2</xdr:col>
      <xdr:colOff>56366</xdr:colOff>
      <xdr:row>41</xdr:row>
      <xdr:rowOff>31204</xdr:rowOff>
    </xdr:from>
    <xdr:to>
      <xdr:col>2</xdr:col>
      <xdr:colOff>1058449</xdr:colOff>
      <xdr:row>41</xdr:row>
      <xdr:rowOff>699293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FDE5AC6-261B-40CA-9FD0-45844C9C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259" y="90515529"/>
          <a:ext cx="998908" cy="668089"/>
        </a:xfrm>
        <a:prstGeom prst="rect">
          <a:avLst/>
        </a:prstGeom>
      </xdr:spPr>
    </xdr:pic>
    <xdr:clientData/>
  </xdr:twoCellAnchor>
  <xdr:twoCellAnchor>
    <xdr:from>
      <xdr:col>2</xdr:col>
      <xdr:colOff>98518</xdr:colOff>
      <xdr:row>42</xdr:row>
      <xdr:rowOff>51827</xdr:rowOff>
    </xdr:from>
    <xdr:to>
      <xdr:col>2</xdr:col>
      <xdr:colOff>992417</xdr:colOff>
      <xdr:row>42</xdr:row>
      <xdr:rowOff>714375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354A058-3D5E-4DA4-895A-21438D9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586" y="91257331"/>
          <a:ext cx="890724" cy="662548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44</xdr:row>
      <xdr:rowOff>22610</xdr:rowOff>
    </xdr:from>
    <xdr:to>
      <xdr:col>2</xdr:col>
      <xdr:colOff>1078057</xdr:colOff>
      <xdr:row>44</xdr:row>
      <xdr:rowOff>714377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401C7F4-31D9-4F1F-B9A2-188054D8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2676821"/>
          <a:ext cx="1024519" cy="685417"/>
        </a:xfrm>
        <a:prstGeom prst="rect">
          <a:avLst/>
        </a:prstGeom>
      </xdr:spPr>
    </xdr:pic>
    <xdr:clientData/>
  </xdr:twoCellAnchor>
  <xdr:twoCellAnchor>
    <xdr:from>
      <xdr:col>2</xdr:col>
      <xdr:colOff>37748</xdr:colOff>
      <xdr:row>47</xdr:row>
      <xdr:rowOff>19290</xdr:rowOff>
    </xdr:from>
    <xdr:to>
      <xdr:col>2</xdr:col>
      <xdr:colOff>1068424</xdr:colOff>
      <xdr:row>47</xdr:row>
      <xdr:rowOff>711200</xdr:rowOff>
    </xdr:to>
    <xdr:pic>
      <xdr:nvPicPr>
        <xdr:cNvPr id="161" name="Picture 85">
          <a:extLst>
            <a:ext uri="{FF2B5EF4-FFF2-40B4-BE49-F238E27FC236}">
              <a16:creationId xmlns:a16="http://schemas.microsoft.com/office/drawing/2014/main" id="{49AC8140-960E-4042-8546-849D4DDA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641" y="94833861"/>
          <a:ext cx="1030676" cy="695085"/>
        </a:xfrm>
        <a:prstGeom prst="rect">
          <a:avLst/>
        </a:prstGeom>
      </xdr:spPr>
    </xdr:pic>
    <xdr:clientData/>
  </xdr:twoCellAnchor>
  <xdr:twoCellAnchor>
    <xdr:from>
      <xdr:col>2</xdr:col>
      <xdr:colOff>55730</xdr:colOff>
      <xdr:row>46</xdr:row>
      <xdr:rowOff>20320</xdr:rowOff>
    </xdr:from>
    <xdr:to>
      <xdr:col>2</xdr:col>
      <xdr:colOff>1080946</xdr:colOff>
      <xdr:row>46</xdr:row>
      <xdr:rowOff>670078</xdr:rowOff>
    </xdr:to>
    <xdr:pic>
      <xdr:nvPicPr>
        <xdr:cNvPr id="163" name="Slika 21">
          <a:extLst>
            <a:ext uri="{FF2B5EF4-FFF2-40B4-BE49-F238E27FC236}">
              <a16:creationId xmlns:a16="http://schemas.microsoft.com/office/drawing/2014/main" id="{BA8FC6C0-7709-4441-BF0F-702F9ED1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23" y="94113713"/>
          <a:ext cx="1022041" cy="652933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39</xdr:row>
      <xdr:rowOff>28864</xdr:rowOff>
    </xdr:from>
    <xdr:to>
      <xdr:col>2</xdr:col>
      <xdr:colOff>1055173</xdr:colOff>
      <xdr:row>39</xdr:row>
      <xdr:rowOff>692900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80A4059-ACDC-40AF-8465-25F2FC40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89070832"/>
          <a:ext cx="989545" cy="67038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43</xdr:row>
      <xdr:rowOff>89647</xdr:rowOff>
    </xdr:from>
    <xdr:to>
      <xdr:col>2</xdr:col>
      <xdr:colOff>1054847</xdr:colOff>
      <xdr:row>44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A41F8FA-D1DB-4973-B797-6DE5234E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65" y="92016329"/>
          <a:ext cx="971550" cy="634707"/>
        </a:xfrm>
        <a:prstGeom prst="rect">
          <a:avLst/>
        </a:prstGeom>
      </xdr:spPr>
    </xdr:pic>
    <xdr:clientData/>
  </xdr:twoCellAnchor>
  <xdr:twoCellAnchor>
    <xdr:from>
      <xdr:col>2</xdr:col>
      <xdr:colOff>36830</xdr:colOff>
      <xdr:row>45</xdr:row>
      <xdr:rowOff>6667</xdr:rowOff>
    </xdr:from>
    <xdr:to>
      <xdr:col>2</xdr:col>
      <xdr:colOff>1094937</xdr:colOff>
      <xdr:row>45</xdr:row>
      <xdr:rowOff>702468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8E108D9-32A4-477D-8D91-D645610E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23" y="93382056"/>
          <a:ext cx="1061282" cy="692626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58</xdr:row>
      <xdr:rowOff>25400</xdr:rowOff>
    </xdr:from>
    <xdr:to>
      <xdr:col>2</xdr:col>
      <xdr:colOff>1016000</xdr:colOff>
      <xdr:row>58</xdr:row>
      <xdr:rowOff>673100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F5E7053-3DE0-4C8F-8937-5580308E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518" y="102054932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23</xdr:row>
      <xdr:rowOff>57080</xdr:rowOff>
    </xdr:from>
    <xdr:to>
      <xdr:col>2</xdr:col>
      <xdr:colOff>1048587</xdr:colOff>
      <xdr:row>23</xdr:row>
      <xdr:rowOff>704780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8B6054F7-E536-4FFE-B94C-5E784C66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889937"/>
          <a:ext cx="959792" cy="647700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24</xdr:row>
      <xdr:rowOff>19756</xdr:rowOff>
    </xdr:from>
    <xdr:to>
      <xdr:col>2</xdr:col>
      <xdr:colOff>1023943</xdr:colOff>
      <xdr:row>24</xdr:row>
      <xdr:rowOff>687298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6813DC3-7FEC-4E63-A0CC-5A34CF1E0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4569" y="78573792"/>
          <a:ext cx="954092" cy="667542"/>
        </a:xfrm>
        <a:prstGeom prst="rect">
          <a:avLst/>
        </a:prstGeom>
      </xdr:spPr>
    </xdr:pic>
    <xdr:clientData/>
  </xdr:twoCellAnchor>
  <xdr:twoCellAnchor>
    <xdr:from>
      <xdr:col>2</xdr:col>
      <xdr:colOff>136366</xdr:colOff>
      <xdr:row>27</xdr:row>
      <xdr:rowOff>57080</xdr:rowOff>
    </xdr:from>
    <xdr:to>
      <xdr:col>2</xdr:col>
      <xdr:colOff>1078593</xdr:colOff>
      <xdr:row>27</xdr:row>
      <xdr:rowOff>692080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99676CC-E587-4146-82E0-4C5A6D0E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1" y="23869580"/>
          <a:ext cx="942227" cy="635000"/>
        </a:xfrm>
        <a:prstGeom prst="rect">
          <a:avLst/>
        </a:prstGeom>
      </xdr:spPr>
    </xdr:pic>
    <xdr:clientData/>
  </xdr:twoCellAnchor>
  <xdr:twoCellAnchor>
    <xdr:from>
      <xdr:col>2</xdr:col>
      <xdr:colOff>18256</xdr:colOff>
      <xdr:row>29</xdr:row>
      <xdr:rowOff>724147</xdr:rowOff>
    </xdr:from>
    <xdr:to>
      <xdr:col>2</xdr:col>
      <xdr:colOff>1080870</xdr:colOff>
      <xdr:row>31</xdr:row>
      <xdr:rowOff>2313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6385632-FF99-4D40-A09A-C52DA97E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149" y="82884076"/>
          <a:ext cx="1059439" cy="720523"/>
        </a:xfrm>
        <a:prstGeom prst="rect">
          <a:avLst/>
        </a:prstGeom>
      </xdr:spPr>
    </xdr:pic>
    <xdr:clientData/>
  </xdr:twoCellAnchor>
  <xdr:twoCellAnchor>
    <xdr:from>
      <xdr:col>2</xdr:col>
      <xdr:colOff>45174</xdr:colOff>
      <xdr:row>34</xdr:row>
      <xdr:rowOff>14259</xdr:rowOff>
    </xdr:from>
    <xdr:to>
      <xdr:col>2</xdr:col>
      <xdr:colOff>1073944</xdr:colOff>
      <xdr:row>34</xdr:row>
      <xdr:rowOff>713511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8E10887-6781-4FD9-993D-E34ED048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242" y="85776905"/>
          <a:ext cx="1028770" cy="705602"/>
        </a:xfrm>
        <a:prstGeom prst="rect">
          <a:avLst/>
        </a:prstGeom>
      </xdr:spPr>
    </xdr:pic>
    <xdr:clientData/>
  </xdr:twoCellAnchor>
  <xdr:twoCellAnchor>
    <xdr:from>
      <xdr:col>2</xdr:col>
      <xdr:colOff>61400</xdr:colOff>
      <xdr:row>37</xdr:row>
      <xdr:rowOff>23721</xdr:rowOff>
    </xdr:from>
    <xdr:to>
      <xdr:col>2</xdr:col>
      <xdr:colOff>1066650</xdr:colOff>
      <xdr:row>37</xdr:row>
      <xdr:rowOff>698499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B518848-7E46-4AFF-9707-DC4C5A6D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68" y="87956253"/>
          <a:ext cx="1002075" cy="668428"/>
        </a:xfrm>
        <a:prstGeom prst="rect">
          <a:avLst/>
        </a:prstGeom>
      </xdr:spPr>
    </xdr:pic>
    <xdr:clientData/>
  </xdr:twoCellAnchor>
  <xdr:twoCellAnchor>
    <xdr:from>
      <xdr:col>2</xdr:col>
      <xdr:colOff>136367</xdr:colOff>
      <xdr:row>26</xdr:row>
      <xdr:rowOff>50500</xdr:rowOff>
    </xdr:from>
    <xdr:to>
      <xdr:col>2</xdr:col>
      <xdr:colOff>1078594</xdr:colOff>
      <xdr:row>26</xdr:row>
      <xdr:rowOff>682783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21BE5B1-AEB1-49DE-A78E-23C00CEB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2" y="23140688"/>
          <a:ext cx="942227" cy="632283"/>
        </a:xfrm>
        <a:prstGeom prst="rect">
          <a:avLst/>
        </a:prstGeom>
      </xdr:spPr>
    </xdr:pic>
    <xdr:clientData/>
  </xdr:twoCellAnchor>
  <xdr:twoCellAnchor>
    <xdr:from>
      <xdr:col>2</xdr:col>
      <xdr:colOff>126998</xdr:colOff>
      <xdr:row>25</xdr:row>
      <xdr:rowOff>79377</xdr:rowOff>
    </xdr:from>
    <xdr:to>
      <xdr:col>2</xdr:col>
      <xdr:colOff>1007673</xdr:colOff>
      <xdr:row>25</xdr:row>
      <xdr:rowOff>658815</xdr:rowOff>
    </xdr:to>
    <xdr:pic>
      <xdr:nvPicPr>
        <xdr:cNvPr id="184" name="Slika 18">
          <a:extLst>
            <a:ext uri="{FF2B5EF4-FFF2-40B4-BE49-F238E27FC236}">
              <a16:creationId xmlns:a16="http://schemas.microsoft.com/office/drawing/2014/main" id="{F35AB74A-DFA1-4A2F-88CE-CBF1B574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716" y="79357766"/>
          <a:ext cx="883850" cy="573088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31</xdr:row>
      <xdr:rowOff>11907</xdr:rowOff>
    </xdr:from>
    <xdr:to>
      <xdr:col>2</xdr:col>
      <xdr:colOff>1066455</xdr:colOff>
      <xdr:row>31</xdr:row>
      <xdr:rowOff>708819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8278382-4F8C-46CF-9634-A4619BCA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30" y="83611018"/>
          <a:ext cx="1045818" cy="696912"/>
        </a:xfrm>
        <a:prstGeom prst="rect">
          <a:avLst/>
        </a:prstGeom>
      </xdr:spPr>
    </xdr:pic>
    <xdr:clientData/>
  </xdr:twoCellAnchor>
  <xdr:twoCellAnchor>
    <xdr:from>
      <xdr:col>2</xdr:col>
      <xdr:colOff>94209</xdr:colOff>
      <xdr:row>21</xdr:row>
      <xdr:rowOff>39266</xdr:rowOff>
    </xdr:from>
    <xdr:to>
      <xdr:col>2</xdr:col>
      <xdr:colOff>1063624</xdr:colOff>
      <xdr:row>21</xdr:row>
      <xdr:rowOff>685344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D0278499-B921-4B38-ACAE-FEA10E74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02" y="91642552"/>
          <a:ext cx="966240" cy="646078"/>
        </a:xfrm>
        <a:prstGeom prst="rect">
          <a:avLst/>
        </a:prstGeom>
      </xdr:spPr>
    </xdr:pic>
    <xdr:clientData/>
  </xdr:twoCellAnchor>
  <xdr:twoCellAnchor>
    <xdr:from>
      <xdr:col>2</xdr:col>
      <xdr:colOff>64555</xdr:colOff>
      <xdr:row>19</xdr:row>
      <xdr:rowOff>40441</xdr:rowOff>
    </xdr:from>
    <xdr:to>
      <xdr:col>2</xdr:col>
      <xdr:colOff>1059534</xdr:colOff>
      <xdr:row>19</xdr:row>
      <xdr:rowOff>714373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AF27015D-4C79-434F-8DA8-60C4E0A0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623" y="90201370"/>
          <a:ext cx="988629" cy="677107"/>
        </a:xfrm>
        <a:prstGeom prst="rect">
          <a:avLst/>
        </a:prstGeom>
      </xdr:spPr>
    </xdr:pic>
    <xdr:clientData/>
  </xdr:twoCellAnchor>
  <xdr:twoCellAnchor>
    <xdr:from>
      <xdr:col>2</xdr:col>
      <xdr:colOff>88468</xdr:colOff>
      <xdr:row>20</xdr:row>
      <xdr:rowOff>33254</xdr:rowOff>
    </xdr:from>
    <xdr:to>
      <xdr:col>2</xdr:col>
      <xdr:colOff>1055687</xdr:colOff>
      <xdr:row>20</xdr:row>
      <xdr:rowOff>682308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5A80B2C-7245-460C-B213-62F09B05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86" y="90912186"/>
          <a:ext cx="973569" cy="649054"/>
        </a:xfrm>
        <a:prstGeom prst="rect">
          <a:avLst/>
        </a:prstGeom>
      </xdr:spPr>
    </xdr:pic>
    <xdr:clientData/>
  </xdr:twoCellAnchor>
  <xdr:twoCellAnchor>
    <xdr:from>
      <xdr:col>2</xdr:col>
      <xdr:colOff>83319</xdr:colOff>
      <xdr:row>17</xdr:row>
      <xdr:rowOff>14422</xdr:rowOff>
    </xdr:from>
    <xdr:to>
      <xdr:col>3</xdr:col>
      <xdr:colOff>277</xdr:colOff>
      <xdr:row>17</xdr:row>
      <xdr:rowOff>699078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C7E232-A0EF-4679-B751-3B6AE3AD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87" y="88729818"/>
          <a:ext cx="1015961" cy="684656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18</xdr:row>
      <xdr:rowOff>21896</xdr:rowOff>
    </xdr:from>
    <xdr:to>
      <xdr:col>2</xdr:col>
      <xdr:colOff>1032812</xdr:colOff>
      <xdr:row>18</xdr:row>
      <xdr:rowOff>671482</xdr:rowOff>
    </xdr:to>
    <xdr:pic>
      <xdr:nvPicPr>
        <xdr:cNvPr id="192" name="Picture 94">
          <a:extLst>
            <a:ext uri="{FF2B5EF4-FFF2-40B4-BE49-F238E27FC236}">
              <a16:creationId xmlns:a16="http://schemas.microsoft.com/office/drawing/2014/main" id="{8523C613-7989-4691-BCDC-3FF1F1691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89461646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122491</xdr:colOff>
      <xdr:row>16</xdr:row>
      <xdr:rowOff>37656</xdr:rowOff>
    </xdr:from>
    <xdr:to>
      <xdr:col>2</xdr:col>
      <xdr:colOff>1060823</xdr:colOff>
      <xdr:row>16</xdr:row>
      <xdr:rowOff>687294</xdr:rowOff>
    </xdr:to>
    <xdr:pic>
      <xdr:nvPicPr>
        <xdr:cNvPr id="198" name="Slika 48">
          <a:extLst>
            <a:ext uri="{FF2B5EF4-FFF2-40B4-BE49-F238E27FC236}">
              <a16:creationId xmlns:a16="http://schemas.microsoft.com/office/drawing/2014/main" id="{DDEB84A2-4759-4A44-8CD9-254B5BD6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88035049"/>
          <a:ext cx="931982" cy="649638"/>
        </a:xfrm>
        <a:prstGeom prst="rect">
          <a:avLst/>
        </a:prstGeom>
      </xdr:spPr>
    </xdr:pic>
    <xdr:clientData/>
  </xdr:twoCellAnchor>
  <xdr:twoCellAnchor>
    <xdr:from>
      <xdr:col>2</xdr:col>
      <xdr:colOff>86687</xdr:colOff>
      <xdr:row>14</xdr:row>
      <xdr:rowOff>30591</xdr:rowOff>
    </xdr:from>
    <xdr:to>
      <xdr:col>2</xdr:col>
      <xdr:colOff>1072447</xdr:colOff>
      <xdr:row>14</xdr:row>
      <xdr:rowOff>687294</xdr:rowOff>
    </xdr:to>
    <xdr:pic>
      <xdr:nvPicPr>
        <xdr:cNvPr id="199" name="Slika 51">
          <a:extLst>
            <a:ext uri="{FF2B5EF4-FFF2-40B4-BE49-F238E27FC236}">
              <a16:creationId xmlns:a16="http://schemas.microsoft.com/office/drawing/2014/main" id="{565CC68C-D497-4FF3-A0BA-C9D8D6D4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312" y="14778466"/>
          <a:ext cx="985760" cy="656703"/>
        </a:xfrm>
        <a:prstGeom prst="rect">
          <a:avLst/>
        </a:prstGeom>
      </xdr:spPr>
    </xdr:pic>
    <xdr:clientData/>
  </xdr:twoCellAnchor>
  <xdr:twoCellAnchor>
    <xdr:from>
      <xdr:col>2</xdr:col>
      <xdr:colOff>65773</xdr:colOff>
      <xdr:row>15</xdr:row>
      <xdr:rowOff>57383</xdr:rowOff>
    </xdr:from>
    <xdr:to>
      <xdr:col>2</xdr:col>
      <xdr:colOff>1048770</xdr:colOff>
      <xdr:row>15</xdr:row>
      <xdr:rowOff>679257</xdr:rowOff>
    </xdr:to>
    <xdr:pic>
      <xdr:nvPicPr>
        <xdr:cNvPr id="200" name="Slika 168">
          <a:extLst>
            <a:ext uri="{FF2B5EF4-FFF2-40B4-BE49-F238E27FC236}">
              <a16:creationId xmlns:a16="http://schemas.microsoft.com/office/drawing/2014/main" id="{0EFB24D2-0CDA-4B17-B1B8-E2CC6A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5527571"/>
          <a:ext cx="982997" cy="621874"/>
        </a:xfrm>
        <a:prstGeom prst="rect">
          <a:avLst/>
        </a:prstGeom>
      </xdr:spPr>
    </xdr:pic>
    <xdr:clientData/>
  </xdr:twoCellAnchor>
  <xdr:twoCellAnchor>
    <xdr:from>
      <xdr:col>2</xdr:col>
      <xdr:colOff>82925</xdr:colOff>
      <xdr:row>13</xdr:row>
      <xdr:rowOff>60653</xdr:rowOff>
    </xdr:from>
    <xdr:to>
      <xdr:col>2</xdr:col>
      <xdr:colOff>1030943</xdr:colOff>
      <xdr:row>13</xdr:row>
      <xdr:rowOff>692851</xdr:rowOff>
    </xdr:to>
    <xdr:pic>
      <xdr:nvPicPr>
        <xdr:cNvPr id="203" name="Slika 170">
          <a:extLst>
            <a:ext uri="{FF2B5EF4-FFF2-40B4-BE49-F238E27FC236}">
              <a16:creationId xmlns:a16="http://schemas.microsoft.com/office/drawing/2014/main" id="{E7779C31-FAEA-43D7-891D-B115B14F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550" y="14086216"/>
          <a:ext cx="948018" cy="632198"/>
        </a:xfrm>
        <a:prstGeom prst="rect">
          <a:avLst/>
        </a:prstGeom>
      </xdr:spPr>
    </xdr:pic>
    <xdr:clientData/>
  </xdr:twoCellAnchor>
  <xdr:twoCellAnchor>
    <xdr:from>
      <xdr:col>2</xdr:col>
      <xdr:colOff>29668</xdr:colOff>
      <xdr:row>12</xdr:row>
      <xdr:rowOff>21896</xdr:rowOff>
    </xdr:from>
    <xdr:to>
      <xdr:col>2</xdr:col>
      <xdr:colOff>1032667</xdr:colOff>
      <xdr:row>12</xdr:row>
      <xdr:rowOff>690562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8B0E738C-3710-4AA6-94BE-73C32FF8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386" y="85134575"/>
          <a:ext cx="1009349" cy="671841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105</xdr:row>
      <xdr:rowOff>23812</xdr:rowOff>
    </xdr:from>
    <xdr:to>
      <xdr:col>2</xdr:col>
      <xdr:colOff>1095973</xdr:colOff>
      <xdr:row>105</xdr:row>
      <xdr:rowOff>730249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1D92AA-60EA-40C8-9FDF-880CCD4B1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77604937"/>
          <a:ext cx="1036442" cy="706437"/>
        </a:xfrm>
        <a:prstGeom prst="rect">
          <a:avLst/>
        </a:prstGeom>
      </xdr:spPr>
    </xdr:pic>
    <xdr:clientData/>
  </xdr:twoCellAnchor>
  <xdr:twoCellAnchor>
    <xdr:from>
      <xdr:col>2</xdr:col>
      <xdr:colOff>37571</xdr:colOff>
      <xdr:row>75</xdr:row>
      <xdr:rowOff>11890</xdr:rowOff>
    </xdr:from>
    <xdr:to>
      <xdr:col>2</xdr:col>
      <xdr:colOff>1053523</xdr:colOff>
      <xdr:row>75</xdr:row>
      <xdr:rowOff>693648</xdr:rowOff>
    </xdr:to>
    <xdr:pic>
      <xdr:nvPicPr>
        <xdr:cNvPr id="6" name="Slika 48">
          <a:extLst>
            <a:ext uri="{FF2B5EF4-FFF2-40B4-BE49-F238E27FC236}">
              <a16:creationId xmlns:a16="http://schemas.microsoft.com/office/drawing/2014/main" id="{AF8008F6-AD07-486F-B5AF-2B38CA41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64" y="78957358"/>
          <a:ext cx="1019127" cy="688108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74</xdr:row>
      <xdr:rowOff>34376</xdr:rowOff>
    </xdr:from>
    <xdr:to>
      <xdr:col>2</xdr:col>
      <xdr:colOff>1078004</xdr:colOff>
      <xdr:row>74</xdr:row>
      <xdr:rowOff>707555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DCBBD8-A4F6-4BEC-8D40-5F9CFD59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55" y="78258665"/>
          <a:ext cx="1006567" cy="676354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73</xdr:row>
      <xdr:rowOff>43277</xdr:rowOff>
    </xdr:from>
    <xdr:to>
      <xdr:col>2</xdr:col>
      <xdr:colOff>1074829</xdr:colOff>
      <xdr:row>73</xdr:row>
      <xdr:rowOff>707088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8FE18-790D-4E58-A2B4-CF4E3E9A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552738"/>
          <a:ext cx="989209" cy="660636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69</xdr:row>
      <xdr:rowOff>0</xdr:rowOff>
    </xdr:from>
    <xdr:to>
      <xdr:col>2</xdr:col>
      <xdr:colOff>1002981</xdr:colOff>
      <xdr:row>69</xdr:row>
      <xdr:rowOff>5485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43DA66-38D4-45F8-8577-B17B73C5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93045643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48349</xdr:colOff>
      <xdr:row>70</xdr:row>
      <xdr:rowOff>36442</xdr:rowOff>
    </xdr:from>
    <xdr:to>
      <xdr:col>2</xdr:col>
      <xdr:colOff>1071562</xdr:colOff>
      <xdr:row>70</xdr:row>
      <xdr:rowOff>725537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C6B857-E37E-4496-A03E-F5BDF21A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067" y="93476692"/>
          <a:ext cx="1029563" cy="689095"/>
        </a:xfrm>
        <a:prstGeom prst="rect">
          <a:avLst/>
        </a:prstGeom>
      </xdr:spPr>
    </xdr:pic>
    <xdr:clientData/>
  </xdr:twoCellAnchor>
  <xdr:twoCellAnchor>
    <xdr:from>
      <xdr:col>2</xdr:col>
      <xdr:colOff>30887</xdr:colOff>
      <xdr:row>70</xdr:row>
      <xdr:rowOff>714375</xdr:rowOff>
    </xdr:from>
    <xdr:to>
      <xdr:col>2</xdr:col>
      <xdr:colOff>1091510</xdr:colOff>
      <xdr:row>71</xdr:row>
      <xdr:rowOff>711941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7F333B-8D75-4E8E-8A17-066B5061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512" y="53887688"/>
          <a:ext cx="1060623" cy="719878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59</xdr:row>
      <xdr:rowOff>0</xdr:rowOff>
    </xdr:from>
    <xdr:to>
      <xdr:col>2</xdr:col>
      <xdr:colOff>1002981</xdr:colOff>
      <xdr:row>59</xdr:row>
      <xdr:rowOff>5485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05DF2B-1943-4AF4-98D3-DE3C9F0B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86160429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8708</xdr:colOff>
      <xdr:row>68</xdr:row>
      <xdr:rowOff>29320</xdr:rowOff>
    </xdr:from>
    <xdr:to>
      <xdr:col>2</xdr:col>
      <xdr:colOff>981150</xdr:colOff>
      <xdr:row>68</xdr:row>
      <xdr:rowOff>681879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C7310AE-F0F1-4988-8433-2239F2BA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76" y="92350609"/>
          <a:ext cx="966092" cy="652559"/>
        </a:xfrm>
        <a:prstGeom prst="rect">
          <a:avLst/>
        </a:prstGeom>
      </xdr:spPr>
    </xdr:pic>
    <xdr:clientData/>
  </xdr:twoCellAnchor>
  <xdr:twoCellAnchor>
    <xdr:from>
      <xdr:col>2</xdr:col>
      <xdr:colOff>28234</xdr:colOff>
      <xdr:row>66</xdr:row>
      <xdr:rowOff>6247</xdr:rowOff>
    </xdr:from>
    <xdr:to>
      <xdr:col>2</xdr:col>
      <xdr:colOff>1031593</xdr:colOff>
      <xdr:row>66</xdr:row>
      <xdr:rowOff>679553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C12F13D-228E-4C3A-AA42-62184AD7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302" y="90891529"/>
          <a:ext cx="1000184" cy="666956"/>
        </a:xfrm>
        <a:prstGeom prst="rect">
          <a:avLst/>
        </a:prstGeom>
      </xdr:spPr>
    </xdr:pic>
    <xdr:clientData/>
  </xdr:twoCellAnchor>
  <xdr:twoCellAnchor>
    <xdr:from>
      <xdr:col>2</xdr:col>
      <xdr:colOff>44191</xdr:colOff>
      <xdr:row>64</xdr:row>
      <xdr:rowOff>7270</xdr:rowOff>
    </xdr:from>
    <xdr:to>
      <xdr:col>2</xdr:col>
      <xdr:colOff>1044499</xdr:colOff>
      <xdr:row>64</xdr:row>
      <xdr:rowOff>678529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90914B8-8D99-4058-8426-2C58C49A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59" y="89450195"/>
          <a:ext cx="993958" cy="664909"/>
        </a:xfrm>
        <a:prstGeom prst="rect">
          <a:avLst/>
        </a:prstGeom>
      </xdr:spPr>
    </xdr:pic>
    <xdr:clientData/>
  </xdr:twoCellAnchor>
  <xdr:twoCellAnchor>
    <xdr:from>
      <xdr:col>2</xdr:col>
      <xdr:colOff>86720</xdr:colOff>
      <xdr:row>67</xdr:row>
      <xdr:rowOff>21188</xdr:rowOff>
    </xdr:from>
    <xdr:to>
      <xdr:col>2</xdr:col>
      <xdr:colOff>1088560</xdr:colOff>
      <xdr:row>67</xdr:row>
      <xdr:rowOff>693475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A83E15-2DBD-4BBB-AFDD-C37CEE07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438" y="91624474"/>
          <a:ext cx="1005015" cy="675462"/>
        </a:xfrm>
        <a:prstGeom prst="rect">
          <a:avLst/>
        </a:prstGeom>
      </xdr:spPr>
    </xdr:pic>
    <xdr:clientData/>
  </xdr:twoCellAnchor>
  <xdr:twoCellAnchor>
    <xdr:from>
      <xdr:col>2</xdr:col>
      <xdr:colOff>8100</xdr:colOff>
      <xdr:row>64</xdr:row>
      <xdr:rowOff>707890</xdr:rowOff>
    </xdr:from>
    <xdr:to>
      <xdr:col>2</xdr:col>
      <xdr:colOff>1097303</xdr:colOff>
      <xdr:row>65</xdr:row>
      <xdr:rowOff>705645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0BCE53-51D3-46D2-B86E-5DF2DDA8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168" y="90147640"/>
          <a:ext cx="1082853" cy="718934"/>
        </a:xfrm>
        <a:prstGeom prst="rect">
          <a:avLst/>
        </a:prstGeom>
      </xdr:spPr>
    </xdr:pic>
    <xdr:clientData/>
  </xdr:twoCellAnchor>
  <xdr:twoCellAnchor>
    <xdr:from>
      <xdr:col>2</xdr:col>
      <xdr:colOff>27830</xdr:colOff>
      <xdr:row>63</xdr:row>
      <xdr:rowOff>17131</xdr:rowOff>
    </xdr:from>
    <xdr:to>
      <xdr:col>2</xdr:col>
      <xdr:colOff>1026276</xdr:colOff>
      <xdr:row>63</xdr:row>
      <xdr:rowOff>687140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086D5D-FBA8-45B6-B29E-499FAD7B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898" y="88735702"/>
          <a:ext cx="995271" cy="670009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60</xdr:row>
      <xdr:rowOff>57080</xdr:rowOff>
    </xdr:from>
    <xdr:to>
      <xdr:col>2</xdr:col>
      <xdr:colOff>1050542</xdr:colOff>
      <xdr:row>60</xdr:row>
      <xdr:rowOff>704780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EAC7C0-A4E5-4696-B4AD-5D66DBD7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661211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37994</xdr:colOff>
      <xdr:row>61</xdr:row>
      <xdr:rowOff>23197</xdr:rowOff>
    </xdr:from>
    <xdr:to>
      <xdr:col>2</xdr:col>
      <xdr:colOff>1071561</xdr:colOff>
      <xdr:row>61</xdr:row>
      <xdr:rowOff>726228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5D19B4C-6999-4726-B3CB-459CDC27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887" y="87302586"/>
          <a:ext cx="1036742" cy="699856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62</xdr:row>
      <xdr:rowOff>57080</xdr:rowOff>
    </xdr:from>
    <xdr:to>
      <xdr:col>2</xdr:col>
      <xdr:colOff>1050542</xdr:colOff>
      <xdr:row>62</xdr:row>
      <xdr:rowOff>704780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6440F2-480B-40E8-B89D-377A204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8054473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96</xdr:row>
      <xdr:rowOff>38100</xdr:rowOff>
    </xdr:from>
    <xdr:to>
      <xdr:col>2</xdr:col>
      <xdr:colOff>1054100</xdr:colOff>
      <xdr:row>96</xdr:row>
      <xdr:rowOff>692571</xdr:rowOff>
    </xdr:to>
    <xdr:pic>
      <xdr:nvPicPr>
        <xdr:cNvPr id="63" name="Slika 125">
          <a:extLst>
            <a:ext uri="{FF2B5EF4-FFF2-40B4-BE49-F238E27FC236}">
              <a16:creationId xmlns:a16="http://schemas.microsoft.com/office/drawing/2014/main" id="{E0D6288D-C5A3-4A80-8128-9D4CB0A4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043" y="93872957"/>
          <a:ext cx="1000125" cy="657646"/>
        </a:xfrm>
        <a:prstGeom prst="rect">
          <a:avLst/>
        </a:prstGeom>
      </xdr:spPr>
    </xdr:pic>
    <xdr:clientData/>
  </xdr:twoCellAnchor>
  <xdr:twoCellAnchor>
    <xdr:from>
      <xdr:col>2</xdr:col>
      <xdr:colOff>62127</xdr:colOff>
      <xdr:row>97</xdr:row>
      <xdr:rowOff>31607</xdr:rowOff>
    </xdr:from>
    <xdr:to>
      <xdr:col>2</xdr:col>
      <xdr:colOff>1065000</xdr:colOff>
      <xdr:row>97</xdr:row>
      <xdr:rowOff>689743</xdr:rowOff>
    </xdr:to>
    <xdr:pic>
      <xdr:nvPicPr>
        <xdr:cNvPr id="64" name="Slika 127">
          <a:extLst>
            <a:ext uri="{FF2B5EF4-FFF2-40B4-BE49-F238E27FC236}">
              <a16:creationId xmlns:a16="http://schemas.microsoft.com/office/drawing/2014/main" id="{E71C2402-9073-40E0-80EE-B7BA04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5" y="94584468"/>
          <a:ext cx="999698" cy="664486"/>
        </a:xfrm>
        <a:prstGeom prst="rect">
          <a:avLst/>
        </a:prstGeom>
      </xdr:spPr>
    </xdr:pic>
    <xdr:clientData/>
  </xdr:twoCellAnchor>
  <xdr:twoCellAnchor>
    <xdr:from>
      <xdr:col>2</xdr:col>
      <xdr:colOff>36901</xdr:colOff>
      <xdr:row>95</xdr:row>
      <xdr:rowOff>85725</xdr:rowOff>
    </xdr:from>
    <xdr:to>
      <xdr:col>2</xdr:col>
      <xdr:colOff>1076325</xdr:colOff>
      <xdr:row>95</xdr:row>
      <xdr:rowOff>638506</xdr:rowOff>
    </xdr:to>
    <xdr:pic>
      <xdr:nvPicPr>
        <xdr:cNvPr id="65" name="Slika 2">
          <a:extLst>
            <a:ext uri="{FF2B5EF4-FFF2-40B4-BE49-F238E27FC236}">
              <a16:creationId xmlns:a16="http://schemas.microsoft.com/office/drawing/2014/main" id="{54DD8DCE-1D28-42E6-B147-49DC4097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94" y="93196229"/>
          <a:ext cx="1036249" cy="5527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11906</xdr:rowOff>
    </xdr:from>
    <xdr:to>
      <xdr:col>2</xdr:col>
      <xdr:colOff>1074428</xdr:colOff>
      <xdr:row>99</xdr:row>
      <xdr:rowOff>791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0601880-FEF8-4B45-9EF2-3DCDFAE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285945"/>
          <a:ext cx="1074428" cy="71323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2</xdr:col>
      <xdr:colOff>1095457</xdr:colOff>
      <xdr:row>100</xdr:row>
      <xdr:rowOff>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B3C02F7-FD4E-4B5D-AD91-C00338ED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998393"/>
          <a:ext cx="1095457" cy="72118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99</xdr:row>
      <xdr:rowOff>696119</xdr:rowOff>
    </xdr:from>
    <xdr:to>
      <xdr:col>3</xdr:col>
      <xdr:colOff>9371</xdr:colOff>
      <xdr:row>100</xdr:row>
      <xdr:rowOff>714376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A9A0746-2053-47ED-8F32-62908FC8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4" y="96691337"/>
          <a:ext cx="1102818" cy="742611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101</xdr:row>
      <xdr:rowOff>0</xdr:rowOff>
    </xdr:from>
    <xdr:to>
      <xdr:col>3</xdr:col>
      <xdr:colOff>1821</xdr:colOff>
      <xdr:row>102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3875A8B-8289-425B-884B-0F18FF40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5" y="97440750"/>
          <a:ext cx="1095267" cy="7211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2</xdr:col>
      <xdr:colOff>1078533</xdr:colOff>
      <xdr:row>102</xdr:row>
      <xdr:rowOff>714375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57852DE-70AE-4193-A196-1DE3EDDA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8161929"/>
          <a:ext cx="1078533" cy="714375"/>
        </a:xfrm>
        <a:prstGeom prst="rect">
          <a:avLst/>
        </a:prstGeom>
      </xdr:spPr>
    </xdr:pic>
    <xdr:clientData/>
  </xdr:twoCellAnchor>
  <xdr:twoCellAnchor>
    <xdr:from>
      <xdr:col>2</xdr:col>
      <xdr:colOff>8732</xdr:colOff>
      <xdr:row>102</xdr:row>
      <xdr:rowOff>714375</xdr:rowOff>
    </xdr:from>
    <xdr:to>
      <xdr:col>2</xdr:col>
      <xdr:colOff>1086644</xdr:colOff>
      <xdr:row>103</xdr:row>
      <xdr:rowOff>702057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47C1E6-F483-4367-BFB8-DA13CA58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800" y="98873129"/>
          <a:ext cx="1074737" cy="712035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18</xdr:row>
      <xdr:rowOff>62717</xdr:rowOff>
    </xdr:from>
    <xdr:to>
      <xdr:col>2</xdr:col>
      <xdr:colOff>1035987</xdr:colOff>
      <xdr:row>18</xdr:row>
      <xdr:rowOff>715478</xdr:rowOff>
    </xdr:to>
    <xdr:pic>
      <xdr:nvPicPr>
        <xdr:cNvPr id="114" name="Picture 94">
          <a:extLst>
            <a:ext uri="{FF2B5EF4-FFF2-40B4-BE49-F238E27FC236}">
              <a16:creationId xmlns:a16="http://schemas.microsoft.com/office/drawing/2014/main" id="{0CA71277-3771-1BD0-D77A-AE3031E2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7179253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2</xdr:col>
      <xdr:colOff>1086803</xdr:colOff>
      <xdr:row>55</xdr:row>
      <xdr:rowOff>702945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5449365B-36B5-6BD9-7AD7-F5E0A04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3776900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160</xdr:row>
      <xdr:rowOff>2381</xdr:rowOff>
    </xdr:from>
    <xdr:to>
      <xdr:col>2</xdr:col>
      <xdr:colOff>1069747</xdr:colOff>
      <xdr:row>160</xdr:row>
      <xdr:rowOff>703904</xdr:rowOff>
    </xdr:to>
    <xdr:pic>
      <xdr:nvPicPr>
        <xdr:cNvPr id="3" name="Picture 136">
          <a:extLst>
            <a:ext uri="{FF2B5EF4-FFF2-40B4-BE49-F238E27FC236}">
              <a16:creationId xmlns:a16="http://schemas.microsoft.com/office/drawing/2014/main" id="{2DCE0FF6-B417-4F84-8A28-DE2CCE97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4902456"/>
          <a:ext cx="1058635" cy="701523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158</xdr:row>
      <xdr:rowOff>0</xdr:rowOff>
    </xdr:from>
    <xdr:to>
      <xdr:col>2</xdr:col>
      <xdr:colOff>1083465</xdr:colOff>
      <xdr:row>158</xdr:row>
      <xdr:rowOff>711200</xdr:rowOff>
    </xdr:to>
    <xdr:pic>
      <xdr:nvPicPr>
        <xdr:cNvPr id="25" name="Picture 141">
          <a:extLst>
            <a:ext uri="{FF2B5EF4-FFF2-40B4-BE49-F238E27FC236}">
              <a16:creationId xmlns:a16="http://schemas.microsoft.com/office/drawing/2014/main" id="{ACE33B9D-7045-409C-8B2B-3CAFC725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3452275"/>
          <a:ext cx="1072353" cy="711200"/>
        </a:xfrm>
        <a:prstGeom prst="rect">
          <a:avLst/>
        </a:prstGeom>
      </xdr:spPr>
    </xdr:pic>
    <xdr:clientData/>
  </xdr:twoCellAnchor>
  <xdr:twoCellAnchor>
    <xdr:from>
      <xdr:col>1</xdr:col>
      <xdr:colOff>181768</xdr:colOff>
      <xdr:row>159</xdr:row>
      <xdr:rowOff>20637</xdr:rowOff>
    </xdr:from>
    <xdr:to>
      <xdr:col>2</xdr:col>
      <xdr:colOff>1065354</xdr:colOff>
      <xdr:row>160</xdr:row>
      <xdr:rowOff>792</xdr:rowOff>
    </xdr:to>
    <xdr:pic>
      <xdr:nvPicPr>
        <xdr:cNvPr id="27" name="Picture 142">
          <a:extLst>
            <a:ext uri="{FF2B5EF4-FFF2-40B4-BE49-F238E27FC236}">
              <a16:creationId xmlns:a16="http://schemas.microsoft.com/office/drawing/2014/main" id="{AB09F17E-E2BF-40F0-973D-8AC8BBEA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18" y="114196812"/>
          <a:ext cx="1074086" cy="704055"/>
        </a:xfrm>
        <a:prstGeom prst="rect">
          <a:avLst/>
        </a:prstGeom>
      </xdr:spPr>
    </xdr:pic>
    <xdr:clientData/>
  </xdr:twoCellAnchor>
  <xdr:twoCellAnchor>
    <xdr:from>
      <xdr:col>1</xdr:col>
      <xdr:colOff>79425</xdr:colOff>
      <xdr:row>154</xdr:row>
      <xdr:rowOff>96345</xdr:rowOff>
    </xdr:from>
    <xdr:to>
      <xdr:col>2</xdr:col>
      <xdr:colOff>1043122</xdr:colOff>
      <xdr:row>154</xdr:row>
      <xdr:rowOff>620879</xdr:rowOff>
    </xdr:to>
    <xdr:pic>
      <xdr:nvPicPr>
        <xdr:cNvPr id="29" name="Picture 146">
          <a:extLst>
            <a:ext uri="{FF2B5EF4-FFF2-40B4-BE49-F238E27FC236}">
              <a16:creationId xmlns:a16="http://schemas.microsoft.com/office/drawing/2014/main" id="{0DE32750-1567-4262-B865-7636B50A2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167035">
          <a:off x="441375" y="110653020"/>
          <a:ext cx="1154197" cy="524534"/>
        </a:xfrm>
        <a:prstGeom prst="rect">
          <a:avLst/>
        </a:prstGeom>
      </xdr:spPr>
    </xdr:pic>
    <xdr:clientData/>
  </xdr:twoCellAnchor>
  <xdr:twoCellAnchor>
    <xdr:from>
      <xdr:col>1</xdr:col>
      <xdr:colOff>72453</xdr:colOff>
      <xdr:row>156</xdr:row>
      <xdr:rowOff>57151</xdr:rowOff>
    </xdr:from>
    <xdr:to>
      <xdr:col>2</xdr:col>
      <xdr:colOff>1086099</xdr:colOff>
      <xdr:row>156</xdr:row>
      <xdr:rowOff>650873</xdr:rowOff>
    </xdr:to>
    <xdr:pic>
      <xdr:nvPicPr>
        <xdr:cNvPr id="31" name="Picture 149">
          <a:extLst>
            <a:ext uri="{FF2B5EF4-FFF2-40B4-BE49-F238E27FC236}">
              <a16:creationId xmlns:a16="http://schemas.microsoft.com/office/drawing/2014/main" id="{B76A86FC-43E2-4ABC-85F1-FD3113819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03" y="112061626"/>
          <a:ext cx="1204146" cy="593722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154</xdr:row>
      <xdr:rowOff>599215</xdr:rowOff>
    </xdr:from>
    <xdr:to>
      <xdr:col>2</xdr:col>
      <xdr:colOff>921540</xdr:colOff>
      <xdr:row>155</xdr:row>
      <xdr:rowOff>676277</xdr:rowOff>
    </xdr:to>
    <xdr:pic>
      <xdr:nvPicPr>
        <xdr:cNvPr id="33" name="Picture 152">
          <a:extLst>
            <a:ext uri="{FF2B5EF4-FFF2-40B4-BE49-F238E27FC236}">
              <a16:creationId xmlns:a16="http://schemas.microsoft.com/office/drawing/2014/main" id="{F541BC35-C236-47BF-BD21-A607AE64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11155890"/>
          <a:ext cx="645315" cy="80096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156</xdr:row>
      <xdr:rowOff>631889</xdr:rowOff>
    </xdr:from>
    <xdr:to>
      <xdr:col>2</xdr:col>
      <xdr:colOff>898523</xdr:colOff>
      <xdr:row>157</xdr:row>
      <xdr:rowOff>697667</xdr:rowOff>
    </xdr:to>
    <xdr:pic>
      <xdr:nvPicPr>
        <xdr:cNvPr id="36" name="Picture 154">
          <a:extLst>
            <a:ext uri="{FF2B5EF4-FFF2-40B4-BE49-F238E27FC236}">
              <a16:creationId xmlns:a16="http://schemas.microsoft.com/office/drawing/2014/main" id="{0A69D3E3-7A6B-476B-B98E-DCADF9B62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112636364"/>
          <a:ext cx="660398" cy="789678"/>
        </a:xfrm>
        <a:prstGeom prst="rect">
          <a:avLst/>
        </a:prstGeom>
      </xdr:spPr>
    </xdr:pic>
    <xdr:clientData/>
  </xdr:twoCellAnchor>
  <xdr:twoCellAnchor>
    <xdr:from>
      <xdr:col>2</xdr:col>
      <xdr:colOff>30638</xdr:colOff>
      <xdr:row>147</xdr:row>
      <xdr:rowOff>27463</xdr:rowOff>
    </xdr:from>
    <xdr:to>
      <xdr:col>2</xdr:col>
      <xdr:colOff>1093867</xdr:colOff>
      <xdr:row>148</xdr:row>
      <xdr:rowOff>0</xdr:rowOff>
    </xdr:to>
    <xdr:pic>
      <xdr:nvPicPr>
        <xdr:cNvPr id="57" name="Picture 155">
          <a:extLst>
            <a:ext uri="{FF2B5EF4-FFF2-40B4-BE49-F238E27FC236}">
              <a16:creationId xmlns:a16="http://schemas.microsoft.com/office/drawing/2014/main" id="{44356B6A-45A3-48DA-971B-80E917E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088" y="2818288"/>
          <a:ext cx="1063229" cy="696437"/>
        </a:xfrm>
        <a:prstGeom prst="rect">
          <a:avLst/>
        </a:prstGeom>
      </xdr:spPr>
    </xdr:pic>
    <xdr:clientData/>
  </xdr:twoCellAnchor>
  <xdr:twoCellAnchor>
    <xdr:from>
      <xdr:col>2</xdr:col>
      <xdr:colOff>95248</xdr:colOff>
      <xdr:row>147</xdr:row>
      <xdr:rowOff>708025</xdr:rowOff>
    </xdr:from>
    <xdr:to>
      <xdr:col>2</xdr:col>
      <xdr:colOff>1041398</xdr:colOff>
      <xdr:row>148</xdr:row>
      <xdr:rowOff>713581</xdr:rowOff>
    </xdr:to>
    <xdr:pic>
      <xdr:nvPicPr>
        <xdr:cNvPr id="58" name="Picture 158">
          <a:extLst>
            <a:ext uri="{FF2B5EF4-FFF2-40B4-BE49-F238E27FC236}">
              <a16:creationId xmlns:a16="http://schemas.microsoft.com/office/drawing/2014/main" id="{9EAEE23D-6853-42DE-90D5-F3B932968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8" y="3498850"/>
          <a:ext cx="946150" cy="729456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149</xdr:row>
      <xdr:rowOff>12587</xdr:rowOff>
    </xdr:from>
    <xdr:to>
      <xdr:col>2</xdr:col>
      <xdr:colOff>1096167</xdr:colOff>
      <xdr:row>149</xdr:row>
      <xdr:rowOff>714375</xdr:rowOff>
    </xdr:to>
    <xdr:pic>
      <xdr:nvPicPr>
        <xdr:cNvPr id="59" name="Picture 161">
          <a:extLst>
            <a:ext uri="{FF2B5EF4-FFF2-40B4-BE49-F238E27FC236}">
              <a16:creationId xmlns:a16="http://schemas.microsoft.com/office/drawing/2014/main" id="{D567581B-50A1-4245-8BE2-190D98EB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4251212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64310</xdr:colOff>
      <xdr:row>150</xdr:row>
      <xdr:rowOff>18204</xdr:rowOff>
    </xdr:from>
    <xdr:to>
      <xdr:col>2</xdr:col>
      <xdr:colOff>1055370</xdr:colOff>
      <xdr:row>150</xdr:row>
      <xdr:rowOff>677333</xdr:rowOff>
    </xdr:to>
    <xdr:pic>
      <xdr:nvPicPr>
        <xdr:cNvPr id="60" name="Picture 168">
          <a:extLst>
            <a:ext uri="{FF2B5EF4-FFF2-40B4-BE49-F238E27FC236}">
              <a16:creationId xmlns:a16="http://schemas.microsoft.com/office/drawing/2014/main" id="{5423AC19-BCE3-4E85-8BA4-663A6A97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60" y="107679279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1587</xdr:colOff>
      <xdr:row>151</xdr:row>
      <xdr:rowOff>0</xdr:rowOff>
    </xdr:from>
    <xdr:to>
      <xdr:col>2</xdr:col>
      <xdr:colOff>1055291</xdr:colOff>
      <xdr:row>151</xdr:row>
      <xdr:rowOff>702469</xdr:rowOff>
    </xdr:to>
    <xdr:pic>
      <xdr:nvPicPr>
        <xdr:cNvPr id="67" name="Picture 170">
          <a:extLst>
            <a:ext uri="{FF2B5EF4-FFF2-40B4-BE49-F238E27FC236}">
              <a16:creationId xmlns:a16="http://schemas.microsoft.com/office/drawing/2014/main" id="{2C5DB49B-8C4E-40A8-A875-AE48600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37" y="108384975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152</xdr:row>
      <xdr:rowOff>8732</xdr:rowOff>
    </xdr:from>
    <xdr:to>
      <xdr:col>2</xdr:col>
      <xdr:colOff>1064816</xdr:colOff>
      <xdr:row>153</xdr:row>
      <xdr:rowOff>9574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id="{AE7AA1EF-22F0-4A8C-9B89-251C4769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181" y="109117607"/>
          <a:ext cx="1056085" cy="724742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153</xdr:row>
      <xdr:rowOff>0</xdr:rowOff>
    </xdr:from>
    <xdr:to>
      <xdr:col>2</xdr:col>
      <xdr:colOff>1098549</xdr:colOff>
      <xdr:row>153</xdr:row>
      <xdr:rowOff>722311</xdr:rowOff>
    </xdr:to>
    <xdr:pic>
      <xdr:nvPicPr>
        <xdr:cNvPr id="70" name="Picture 175">
          <a:extLst>
            <a:ext uri="{FF2B5EF4-FFF2-40B4-BE49-F238E27FC236}">
              <a16:creationId xmlns:a16="http://schemas.microsoft.com/office/drawing/2014/main" id="{9CABB148-01E5-4422-B4D0-8D192026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74" y="109832775"/>
          <a:ext cx="1114425" cy="7223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230927</xdr:colOff>
      <xdr:row>1</xdr:row>
      <xdr:rowOff>16785</xdr:rowOff>
    </xdr:from>
    <xdr:ext cx="2639061" cy="1057107"/>
    <xdr:pic>
      <xdr:nvPicPr>
        <xdr:cNvPr id="2" name="Picture 1">
          <a:extLst>
            <a:ext uri="{FF2B5EF4-FFF2-40B4-BE49-F238E27FC236}">
              <a16:creationId xmlns:a16="http://schemas.microsoft.com/office/drawing/2014/main" id="{155CE118-81F0-EF48-B6BF-24C809D9C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927" y="154368"/>
          <a:ext cx="2639061" cy="1057107"/>
        </a:xfrm>
        <a:prstGeom prst="rect">
          <a:avLst/>
        </a:prstGeom>
      </xdr:spPr>
    </xdr:pic>
    <xdr:clientData/>
  </xdr:oneCellAnchor>
  <xdr:twoCellAnchor>
    <xdr:from>
      <xdr:col>1</xdr:col>
      <xdr:colOff>7459</xdr:colOff>
      <xdr:row>9</xdr:row>
      <xdr:rowOff>56022</xdr:rowOff>
    </xdr:from>
    <xdr:to>
      <xdr:col>1</xdr:col>
      <xdr:colOff>1319905</xdr:colOff>
      <xdr:row>9</xdr:row>
      <xdr:rowOff>876300</xdr:rowOff>
    </xdr:to>
    <xdr:pic>
      <xdr:nvPicPr>
        <xdr:cNvPr id="83" name="Picture 11">
          <a:extLst>
            <a:ext uri="{FF2B5EF4-FFF2-40B4-BE49-F238E27FC236}">
              <a16:creationId xmlns:a16="http://schemas.microsoft.com/office/drawing/2014/main" id="{5B149985-590C-244C-9B13-E278112EF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59" y="2443622"/>
          <a:ext cx="1312446" cy="82027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38476</xdr:colOff>
      <xdr:row>10</xdr:row>
      <xdr:rowOff>53879</xdr:rowOff>
    </xdr:from>
    <xdr:to>
      <xdr:col>1</xdr:col>
      <xdr:colOff>1394991</xdr:colOff>
      <xdr:row>10</xdr:row>
      <xdr:rowOff>901700</xdr:rowOff>
    </xdr:to>
    <xdr:pic>
      <xdr:nvPicPr>
        <xdr:cNvPr id="84" name="Slika 55">
          <a:extLst>
            <a:ext uri="{FF2B5EF4-FFF2-40B4-BE49-F238E27FC236}">
              <a16:creationId xmlns:a16="http://schemas.microsoft.com/office/drawing/2014/main" id="{3890FC4C-C703-5A40-8908-1A85DE05E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76" y="3457479"/>
          <a:ext cx="1356515" cy="847821"/>
        </a:xfrm>
        <a:prstGeom prst="rect">
          <a:avLst/>
        </a:prstGeom>
      </xdr:spPr>
    </xdr:pic>
    <xdr:clientData/>
  </xdr:twoCellAnchor>
  <xdr:twoCellAnchor>
    <xdr:from>
      <xdr:col>1</xdr:col>
      <xdr:colOff>31092</xdr:colOff>
      <xdr:row>11</xdr:row>
      <xdr:rowOff>76088</xdr:rowOff>
    </xdr:from>
    <xdr:to>
      <xdr:col>2</xdr:col>
      <xdr:colOff>16032</xdr:colOff>
      <xdr:row>11</xdr:row>
      <xdr:rowOff>939800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9C65225-5199-BD4A-A4B9-3DE47BCC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892" y="4495688"/>
          <a:ext cx="1381940" cy="863712"/>
        </a:xfrm>
        <a:prstGeom prst="rect">
          <a:avLst/>
        </a:prstGeom>
      </xdr:spPr>
    </xdr:pic>
    <xdr:clientData/>
  </xdr:twoCellAnchor>
  <xdr:twoCellAnchor>
    <xdr:from>
      <xdr:col>1</xdr:col>
      <xdr:colOff>38476</xdr:colOff>
      <xdr:row>12</xdr:row>
      <xdr:rowOff>57726</xdr:rowOff>
    </xdr:from>
    <xdr:to>
      <xdr:col>1</xdr:col>
      <xdr:colOff>1388835</xdr:colOff>
      <xdr:row>12</xdr:row>
      <xdr:rowOff>901699</xdr:rowOff>
    </xdr:to>
    <xdr:pic>
      <xdr:nvPicPr>
        <xdr:cNvPr id="86" name="Slika 55">
          <a:extLst>
            <a:ext uri="{FF2B5EF4-FFF2-40B4-BE49-F238E27FC236}">
              <a16:creationId xmlns:a16="http://schemas.microsoft.com/office/drawing/2014/main" id="{A028F378-6D6B-3C49-B8EA-F2D22F1B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76" y="5493326"/>
          <a:ext cx="1350359" cy="843973"/>
        </a:xfrm>
        <a:prstGeom prst="rect">
          <a:avLst/>
        </a:prstGeom>
      </xdr:spPr>
    </xdr:pic>
    <xdr:clientData/>
  </xdr:twoCellAnchor>
  <xdr:twoCellAnchor>
    <xdr:from>
      <xdr:col>1</xdr:col>
      <xdr:colOff>127397</xdr:colOff>
      <xdr:row>14</xdr:row>
      <xdr:rowOff>64911</xdr:rowOff>
    </xdr:from>
    <xdr:to>
      <xdr:col>1</xdr:col>
      <xdr:colOff>1287638</xdr:colOff>
      <xdr:row>14</xdr:row>
      <xdr:rowOff>996157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BB3463B-2919-274B-8298-55B47829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008" y="6831189"/>
          <a:ext cx="1160241" cy="931246"/>
        </a:xfrm>
        <a:prstGeom prst="rect">
          <a:avLst/>
        </a:prstGeom>
      </xdr:spPr>
    </xdr:pic>
    <xdr:clientData/>
  </xdr:twoCellAnchor>
  <xdr:twoCellAnchor>
    <xdr:from>
      <xdr:col>1</xdr:col>
      <xdr:colOff>82550</xdr:colOff>
      <xdr:row>15</xdr:row>
      <xdr:rowOff>46790</xdr:rowOff>
    </xdr:from>
    <xdr:to>
      <xdr:col>1</xdr:col>
      <xdr:colOff>1363436</xdr:colOff>
      <xdr:row>15</xdr:row>
      <xdr:rowOff>990600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8483CAEE-3DF0-5340-9AA7-74780970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7825540"/>
          <a:ext cx="1280886" cy="943810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16</xdr:row>
      <xdr:rowOff>39690</xdr:rowOff>
    </xdr:from>
    <xdr:to>
      <xdr:col>2</xdr:col>
      <xdr:colOff>21591</xdr:colOff>
      <xdr:row>16</xdr:row>
      <xdr:rowOff>971024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27EDDC-ABA0-4684-DD6E-E8A3A93FC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3" y="8850315"/>
          <a:ext cx="1420813" cy="9472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159864</xdr:rowOff>
    </xdr:from>
    <xdr:ext cx="2371725" cy="892869"/>
    <xdr:pic>
      <xdr:nvPicPr>
        <xdr:cNvPr id="16" name="Picture 15">
          <a:extLst>
            <a:ext uri="{FF2B5EF4-FFF2-40B4-BE49-F238E27FC236}">
              <a16:creationId xmlns:a16="http://schemas.microsoft.com/office/drawing/2014/main" id="{30EBA43C-18CF-A144-9457-E8F9EA46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864"/>
          <a:ext cx="2371725" cy="892869"/>
        </a:xfrm>
        <a:prstGeom prst="rect">
          <a:avLst/>
        </a:prstGeom>
      </xdr:spPr>
    </xdr:pic>
    <xdr:clientData/>
  </xdr:oneCellAnchor>
  <xdr:twoCellAnchor editAs="oneCell">
    <xdr:from>
      <xdr:col>1</xdr:col>
      <xdr:colOff>50471</xdr:colOff>
      <xdr:row>8</xdr:row>
      <xdr:rowOff>44963</xdr:rowOff>
    </xdr:from>
    <xdr:to>
      <xdr:col>1</xdr:col>
      <xdr:colOff>1274482</xdr:colOff>
      <xdr:row>8</xdr:row>
      <xdr:rowOff>818635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860CD3-FE7C-D148-8943-FDEB1629E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60" y="2539606"/>
          <a:ext cx="1233536" cy="78319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</xdr:row>
      <xdr:rowOff>12700</xdr:rowOff>
    </xdr:from>
    <xdr:to>
      <xdr:col>26</xdr:col>
      <xdr:colOff>2501</xdr:colOff>
      <xdr:row>7</xdr:row>
      <xdr:rowOff>1539842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2E20BE-3B1D-1E4F-BD6C-F47AD4BF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663700"/>
          <a:ext cx="2694900" cy="1523332"/>
        </a:xfrm>
        <a:prstGeom prst="rect">
          <a:avLst/>
        </a:prstGeom>
      </xdr:spPr>
    </xdr:pic>
    <xdr:clientData/>
  </xdr:twoCellAnchor>
  <xdr:twoCellAnchor editAs="oneCell">
    <xdr:from>
      <xdr:col>18</xdr:col>
      <xdr:colOff>12700</xdr:colOff>
      <xdr:row>7</xdr:row>
      <xdr:rowOff>12699</xdr:rowOff>
    </xdr:from>
    <xdr:to>
      <xdr:col>21</xdr:col>
      <xdr:colOff>647700</xdr:colOff>
      <xdr:row>7</xdr:row>
      <xdr:rowOff>1504949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C37E90-9146-5D49-A0FD-AD5354AF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1866899"/>
          <a:ext cx="2654300" cy="1501775"/>
        </a:xfrm>
        <a:prstGeom prst="rect">
          <a:avLst/>
        </a:prstGeom>
      </xdr:spPr>
    </xdr:pic>
    <xdr:clientData/>
  </xdr:twoCellAnchor>
  <xdr:twoCellAnchor editAs="oneCell">
    <xdr:from>
      <xdr:col>13</xdr:col>
      <xdr:colOff>673099</xdr:colOff>
      <xdr:row>7</xdr:row>
      <xdr:rowOff>12700</xdr:rowOff>
    </xdr:from>
    <xdr:to>
      <xdr:col>18</xdr:col>
      <xdr:colOff>1180</xdr:colOff>
      <xdr:row>8</xdr:row>
      <xdr:rowOff>635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7A76D25-BF0E-774B-856F-136659C2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1899" y="1663700"/>
          <a:ext cx="2693581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12699</xdr:rowOff>
    </xdr:from>
    <xdr:to>
      <xdr:col>13</xdr:col>
      <xdr:colOff>647701</xdr:colOff>
      <xdr:row>7</xdr:row>
      <xdr:rowOff>1521660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BC559D6-F468-3A4E-B51D-F07572C3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1866899"/>
          <a:ext cx="2667000" cy="1508961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13</xdr:row>
      <xdr:rowOff>38101</xdr:rowOff>
    </xdr:from>
    <xdr:to>
      <xdr:col>1</xdr:col>
      <xdr:colOff>1275316</xdr:colOff>
      <xdr:row>13</xdr:row>
      <xdr:rowOff>842773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152458-308A-D340-87AB-1709022F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8" y="5128261"/>
          <a:ext cx="1199118" cy="804672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18</xdr:row>
      <xdr:rowOff>51192</xdr:rowOff>
    </xdr:from>
    <xdr:to>
      <xdr:col>1</xdr:col>
      <xdr:colOff>1270000</xdr:colOff>
      <xdr:row>18</xdr:row>
      <xdr:rowOff>852296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9BBC8E-D585-F349-B609-B9014F4C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48" y="7061592"/>
          <a:ext cx="1193802" cy="8011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182569</xdr:colOff>
      <xdr:row>19</xdr:row>
      <xdr:rowOff>37110</xdr:rowOff>
    </xdr:from>
    <xdr:to>
      <xdr:col>1</xdr:col>
      <xdr:colOff>1414468</xdr:colOff>
      <xdr:row>20</xdr:row>
      <xdr:rowOff>44671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212" y="11058896"/>
          <a:ext cx="1231899" cy="1028096"/>
        </a:xfrm>
        <a:prstGeom prst="rect">
          <a:avLst/>
        </a:prstGeom>
      </xdr:spPr>
    </xdr:pic>
    <xdr:clientData/>
  </xdr:twoCellAnchor>
  <xdr:oneCellAnchor>
    <xdr:from>
      <xdr:col>0</xdr:col>
      <xdr:colOff>523874</xdr:colOff>
      <xdr:row>0</xdr:row>
      <xdr:rowOff>98816</xdr:rowOff>
    </xdr:from>
    <xdr:ext cx="2525533" cy="904532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4" y="98816"/>
          <a:ext cx="2525533" cy="904532"/>
        </a:xfrm>
        <a:prstGeom prst="rect">
          <a:avLst/>
        </a:prstGeom>
      </xdr:spPr>
    </xdr:pic>
    <xdr:clientData/>
  </xdr:oneCellAnchor>
  <xdr:twoCellAnchor editAs="oneCell">
    <xdr:from>
      <xdr:col>1</xdr:col>
      <xdr:colOff>163285</xdr:colOff>
      <xdr:row>11</xdr:row>
      <xdr:rowOff>1016797</xdr:rowOff>
    </xdr:from>
    <xdr:to>
      <xdr:col>1</xdr:col>
      <xdr:colOff>1313956</xdr:colOff>
      <xdr:row>13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925BA05-20C2-6CF9-3C75-33CE1CFAD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6928" y="6146690"/>
          <a:ext cx="1163371" cy="1010668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15</xdr:row>
      <xdr:rowOff>18371</xdr:rowOff>
    </xdr:from>
    <xdr:to>
      <xdr:col>1</xdr:col>
      <xdr:colOff>1411723</xdr:colOff>
      <xdr:row>16</xdr:row>
      <xdr:rowOff>54112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A31793-6F64-3282-3EA3-27047C9C0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3635" y="7320871"/>
          <a:ext cx="1299463" cy="105047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15</xdr:row>
      <xdr:rowOff>1020535</xdr:rowOff>
    </xdr:from>
    <xdr:to>
      <xdr:col>2</xdr:col>
      <xdr:colOff>16239</xdr:colOff>
      <xdr:row>16</xdr:row>
      <xdr:rowOff>975269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208473-3F3F-67F7-D0F4-D1B08754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" y="8572499"/>
          <a:ext cx="1467758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</xdr:colOff>
      <xdr:row>17</xdr:row>
      <xdr:rowOff>13608</xdr:rowOff>
    </xdr:from>
    <xdr:to>
      <xdr:col>1</xdr:col>
      <xdr:colOff>1466403</xdr:colOff>
      <xdr:row>17</xdr:row>
      <xdr:rowOff>993322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49939E-4CBE-99D4-50AA-99DF1DFF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9606644"/>
          <a:ext cx="1468671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10</xdr:row>
      <xdr:rowOff>27214</xdr:rowOff>
    </xdr:from>
    <xdr:to>
      <xdr:col>1</xdr:col>
      <xdr:colOff>1465761</xdr:colOff>
      <xdr:row>10</xdr:row>
      <xdr:rowOff>988786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19747-846B-2C45-2891-301F875F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4" y="4064000"/>
          <a:ext cx="1442358" cy="961572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</xdr:colOff>
      <xdr:row>11</xdr:row>
      <xdr:rowOff>0</xdr:rowOff>
    </xdr:from>
    <xdr:to>
      <xdr:col>2</xdr:col>
      <xdr:colOff>17688</xdr:colOff>
      <xdr:row>12</xdr:row>
      <xdr:rowOff>1542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2D53B4-9CE3-BE38-35AC-BDBADE3A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713" y="5052786"/>
          <a:ext cx="1496786" cy="9978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20</xdr:row>
      <xdr:rowOff>31752</xdr:rowOff>
    </xdr:from>
    <xdr:to>
      <xdr:col>1</xdr:col>
      <xdr:colOff>1467486</xdr:colOff>
      <xdr:row>21</xdr:row>
      <xdr:rowOff>1060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B27232-6117-A71A-B1DC-A8C0FFEF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1" y="11803065"/>
          <a:ext cx="1444625" cy="9630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21</xdr:row>
      <xdr:rowOff>15875</xdr:rowOff>
    </xdr:from>
    <xdr:to>
      <xdr:col>1</xdr:col>
      <xdr:colOff>1468280</xdr:colOff>
      <xdr:row>21</xdr:row>
      <xdr:rowOff>975042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D97EAD2-3701-C7DD-06AD-2D243F4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89" y="12993688"/>
          <a:ext cx="1440656" cy="960437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2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/>
  </sheetPr>
  <dimension ref="B2:U61"/>
  <sheetViews>
    <sheetView showGridLines="0" showRowColHeaders="0" tabSelected="1" zoomScale="90" zoomScaleNormal="90" workbookViewId="0">
      <selection activeCell="E7" sqref="E7:H7"/>
    </sheetView>
  </sheetViews>
  <sheetFormatPr defaultColWidth="11" defaultRowHeight="15.6"/>
  <cols>
    <col min="1" max="1" width="1.796875" customWidth="1"/>
    <col min="2" max="2" width="14.19921875" customWidth="1"/>
    <col min="3" max="4" width="11.796875" customWidth="1"/>
    <col min="5" max="6" width="11.796875" style="1" customWidth="1"/>
    <col min="7" max="7" width="11.796875" style="51" customWidth="1"/>
    <col min="8" max="9" width="11.796875" customWidth="1"/>
    <col min="10" max="10" width="12.8984375" bestFit="1" customWidth="1"/>
    <col min="11" max="18" width="11.796875" customWidth="1"/>
    <col min="19" max="20" width="12.3984375" bestFit="1" customWidth="1"/>
    <col min="21" max="21" width="11.796875" customWidth="1"/>
  </cols>
  <sheetData>
    <row r="2" spans="2:15">
      <c r="H2" s="51" t="s">
        <v>7014</v>
      </c>
      <c r="I2" s="51"/>
      <c r="J2" s="56"/>
      <c r="K2" s="51"/>
      <c r="L2" s="51"/>
    </row>
    <row r="3" spans="2:15" hidden="1"/>
    <row r="6" spans="2:15">
      <c r="E6" s="56" t="s">
        <v>82</v>
      </c>
    </row>
    <row r="7" spans="2:15" ht="55.05" customHeight="1">
      <c r="B7" s="1238" t="s">
        <v>567</v>
      </c>
      <c r="E7" s="1235"/>
      <c r="F7" s="1235"/>
      <c r="G7" s="1235"/>
      <c r="H7" s="1235"/>
      <c r="I7" s="1176"/>
      <c r="J7" s="1176"/>
    </row>
    <row r="8" spans="2:15" ht="18" customHeight="1">
      <c r="B8" s="1238"/>
      <c r="E8" s="56" t="s">
        <v>83</v>
      </c>
      <c r="I8" s="137"/>
      <c r="J8" s="137"/>
    </row>
    <row r="9" spans="2:15">
      <c r="B9" s="1238"/>
      <c r="E9" s="1236"/>
      <c r="F9" s="1236"/>
      <c r="G9" s="1236"/>
      <c r="H9" s="1236"/>
      <c r="I9" s="1177"/>
      <c r="J9" s="1177"/>
    </row>
    <row r="10" spans="2:15">
      <c r="B10" s="52"/>
      <c r="E10" s="1236"/>
      <c r="F10" s="1236"/>
      <c r="G10" s="1236"/>
      <c r="H10" s="1236"/>
      <c r="I10" s="1177"/>
      <c r="J10" s="1177"/>
    </row>
    <row r="11" spans="2:15">
      <c r="E11" s="1236"/>
      <c r="F11" s="1236"/>
      <c r="G11" s="1236"/>
      <c r="H11" s="1236"/>
      <c r="I11" s="1177"/>
      <c r="J11" s="1177"/>
      <c r="O11" s="283"/>
    </row>
    <row r="12" spans="2:15">
      <c r="B12" s="53" t="s">
        <v>6319</v>
      </c>
      <c r="C12" s="1020"/>
      <c r="D12" s="54" t="s">
        <v>78</v>
      </c>
      <c r="J12" s="137"/>
    </row>
    <row r="15" spans="2:15">
      <c r="C15" s="3"/>
      <c r="D15" s="3"/>
      <c r="E15" s="173" t="s">
        <v>76</v>
      </c>
      <c r="F15" s="173" t="s">
        <v>91</v>
      </c>
      <c r="G15" s="1237" t="s">
        <v>2</v>
      </c>
      <c r="H15" s="1237"/>
      <c r="I15" s="48" t="s">
        <v>6555</v>
      </c>
      <c r="J15" s="53"/>
      <c r="K15" s="1179"/>
    </row>
    <row r="16" spans="2:15" s="1" customFormat="1" ht="23.25" customHeight="1">
      <c r="C16" s="1239" t="s">
        <v>6546</v>
      </c>
      <c r="D16" s="1239"/>
      <c r="E16" s="1022">
        <f>SUM('360 PU '!K9:T9)</f>
        <v>0</v>
      </c>
      <c r="F16" s="194">
        <f>'360 PU '!K4</f>
        <v>0</v>
      </c>
      <c r="G16" s="1234">
        <f>'360 PU '!$K$2</f>
        <v>0</v>
      </c>
      <c r="H16" s="1234"/>
      <c r="I16" s="1210">
        <f>'360 PU '!Z9</f>
        <v>0</v>
      </c>
      <c r="J16" s="1223"/>
      <c r="K16" s="547"/>
    </row>
    <row r="17" spans="2:21" s="1" customFormat="1" ht="23.25" customHeight="1">
      <c r="C17" s="1240" t="s">
        <v>6548</v>
      </c>
      <c r="D17" s="1240"/>
      <c r="E17" s="1">
        <f>'360 GRP '!AE8</f>
        <v>0</v>
      </c>
      <c r="F17" s="194">
        <f>'360 GRP '!N4</f>
        <v>0</v>
      </c>
      <c r="G17" s="1234">
        <f>'360 GRP '!N2</f>
        <v>0</v>
      </c>
      <c r="H17" s="1234"/>
      <c r="I17" s="1210">
        <f>'360 GRP '!AK8</f>
        <v>0</v>
      </c>
      <c r="J17" s="1223"/>
      <c r="K17" s="547"/>
    </row>
    <row r="18" spans="2:21" s="1" customFormat="1" ht="23.25" customHeight="1">
      <c r="C18" s="1240" t="s">
        <v>6547</v>
      </c>
      <c r="D18" s="1240"/>
      <c r="E18" s="1">
        <f>'360 GHOST LINE'!AB8</f>
        <v>0</v>
      </c>
      <c r="F18" s="194">
        <f>'360 GHOST LINE'!N4</f>
        <v>0</v>
      </c>
      <c r="G18" s="1234">
        <f>'360 GHOST LINE'!N2</f>
        <v>0</v>
      </c>
      <c r="H18" s="1234"/>
      <c r="I18" s="1210">
        <f>'360 GHOST LINE'!AG8</f>
        <v>0</v>
      </c>
      <c r="J18" s="1223"/>
      <c r="K18" s="547"/>
    </row>
    <row r="19" spans="2:21" s="1" customFormat="1" ht="23.25" customHeight="1">
      <c r="C19" s="1240" t="s">
        <v>6549</v>
      </c>
      <c r="D19" s="1240"/>
      <c r="E19" s="1022">
        <f>'360 hangboards'!O2</f>
        <v>0</v>
      </c>
      <c r="F19" s="194">
        <f>'360 hangboards'!O3</f>
        <v>0</v>
      </c>
      <c r="G19" s="1234">
        <f>'360 hangboards'!O1</f>
        <v>0</v>
      </c>
      <c r="H19" s="1234"/>
      <c r="I19" s="1210"/>
      <c r="J19" s="1224"/>
      <c r="K19" s="547"/>
    </row>
    <row r="20" spans="2:21" s="1" customFormat="1" ht="23.25" customHeight="1">
      <c r="C20" s="1240" t="s">
        <v>6550</v>
      </c>
      <c r="D20" s="1240"/>
      <c r="E20" s="1022">
        <f>'360 home walls'!L7</f>
        <v>0</v>
      </c>
      <c r="F20" s="194">
        <f>'360 home walls'!M4</f>
        <v>0</v>
      </c>
      <c r="G20" s="1234">
        <f>'360 home walls'!M2</f>
        <v>0</v>
      </c>
      <c r="H20" s="1234"/>
      <c r="I20" s="1221"/>
      <c r="J20" s="1224"/>
      <c r="K20" s="547"/>
    </row>
    <row r="21" spans="2:21" s="1" customFormat="1" ht="23.25" customHeight="1">
      <c r="C21" s="1248" t="s">
        <v>6551</v>
      </c>
      <c r="D21" s="1248"/>
      <c r="E21" s="173">
        <f>'360 accessories'!G3</f>
        <v>0</v>
      </c>
      <c r="F21" s="173"/>
      <c r="G21" s="1252">
        <f>'360 accessories'!G2</f>
        <v>0</v>
      </c>
      <c r="H21" s="1252"/>
      <c r="I21" s="1222"/>
      <c r="J21" s="1224"/>
      <c r="K21" s="547"/>
    </row>
    <row r="22" spans="2:21" s="1" customFormat="1" ht="23.25" customHeight="1">
      <c r="D22" s="621" t="s">
        <v>77</v>
      </c>
      <c r="E22" s="1022">
        <f>SUM(E16:E21)</f>
        <v>0</v>
      </c>
      <c r="F22" s="194">
        <f>SUM(F16:F21)</f>
        <v>0</v>
      </c>
      <c r="G22" s="1253">
        <f>SUM(G16:G21)</f>
        <v>0</v>
      </c>
      <c r="H22" s="1253"/>
      <c r="I22" s="1219">
        <f>SUM(I16:I21)</f>
        <v>0</v>
      </c>
      <c r="K22" s="62"/>
    </row>
    <row r="23" spans="2:21" s="1" customFormat="1" ht="23.25" customHeight="1">
      <c r="D23" s="621" t="str">
        <f>"DISCOUNT "&amp;C12&amp;" %"</f>
        <v>DISCOUNT  %</v>
      </c>
      <c r="G23" s="1252">
        <f>SUM(G16:G21)*C12/100</f>
        <v>0</v>
      </c>
      <c r="H23" s="1252"/>
      <c r="I23" s="1178"/>
      <c r="J23" s="1178"/>
      <c r="K23" s="1180"/>
    </row>
    <row r="24" spans="2:21" s="1" customFormat="1" ht="23.25" customHeight="1">
      <c r="C24" s="1242" t="s">
        <v>226</v>
      </c>
      <c r="D24" s="1243"/>
      <c r="E24" s="1019"/>
      <c r="F24" s="1019"/>
      <c r="G24" s="1247">
        <f>G22-G23</f>
        <v>0</v>
      </c>
      <c r="H24" s="1247"/>
      <c r="I24" s="1218"/>
      <c r="J24" s="1220"/>
      <c r="K24" s="1181"/>
    </row>
    <row r="25" spans="2:21" s="1" customFormat="1" ht="23.25" customHeight="1">
      <c r="D25"/>
      <c r="G25" s="51"/>
    </row>
    <row r="26" spans="2:21" ht="21.45" customHeight="1"/>
    <row r="27" spans="2:21" s="1" customFormat="1" ht="15.45" customHeight="1">
      <c r="B27" s="1246" t="s">
        <v>6389</v>
      </c>
      <c r="C27" s="1116" t="s">
        <v>3</v>
      </c>
      <c r="D27" s="66" t="s">
        <v>4</v>
      </c>
      <c r="E27" s="1117" t="s">
        <v>11</v>
      </c>
      <c r="F27" s="904" t="s">
        <v>12</v>
      </c>
      <c r="G27" s="1025" t="s">
        <v>5</v>
      </c>
      <c r="H27" s="910" t="s">
        <v>7001</v>
      </c>
      <c r="I27" s="1225" t="s">
        <v>6730</v>
      </c>
      <c r="J27" s="413" t="s">
        <v>7002</v>
      </c>
      <c r="K27" s="1118" t="s">
        <v>599</v>
      </c>
      <c r="L27" s="907" t="s">
        <v>42</v>
      </c>
      <c r="M27" s="358" t="s">
        <v>94</v>
      </c>
      <c r="N27" s="255" t="s">
        <v>58</v>
      </c>
      <c r="O27" s="905" t="s">
        <v>562</v>
      </c>
      <c r="P27" s="355" t="s">
        <v>5179</v>
      </c>
      <c r="Q27" s="908" t="s">
        <v>6394</v>
      </c>
      <c r="R27" s="909" t="s">
        <v>6395</v>
      </c>
      <c r="S27" s="1119" t="s">
        <v>6396</v>
      </c>
      <c r="T27" s="1212" t="s">
        <v>769</v>
      </c>
      <c r="U27" s="1213"/>
    </row>
    <row r="28" spans="2:21" s="1" customFormat="1" ht="15.45" customHeight="1">
      <c r="B28" s="1245"/>
      <c r="C28" s="1018">
        <f>'360 GRP '!N8+'360 PU '!K9+'360 GHOST LINE'!N8</f>
        <v>0</v>
      </c>
      <c r="D28" s="1018">
        <f>'360 GRP '!O8+'360 PU '!L9+'360 GHOST LINE'!O8</f>
        <v>0</v>
      </c>
      <c r="E28" s="1018">
        <f>'360 GRP '!P8+'360 PU '!M9+'360 GHOST LINE'!P8</f>
        <v>0</v>
      </c>
      <c r="F28" s="1018">
        <f>'360 GRP '!Q8+'360 PU '!N9+'360 GHOST LINE'!Q8</f>
        <v>0</v>
      </c>
      <c r="G28" s="1018">
        <f>'360 GRP '!R8+'360 PU '!O9+'360 GHOST LINE'!R8</f>
        <v>0</v>
      </c>
      <c r="H28" s="1018">
        <f>'360 GRP '!S8+'360 PU '!P9+'360 GHOST LINE'!S8</f>
        <v>0</v>
      </c>
      <c r="I28" s="1018">
        <f>'360 GHOST LINE'!T8+'360 GRP '!T8</f>
        <v>0</v>
      </c>
      <c r="J28" s="1018">
        <f>'360 GHOST LINE'!U8+'360 GRP '!U8</f>
        <v>0</v>
      </c>
      <c r="K28" s="1018">
        <f>'360 GHOST LINE'!V8+'360 GRP '!V8</f>
        <v>0</v>
      </c>
      <c r="L28" s="439">
        <f>'360 GRP '!W8+'360 GHOST LINE'!W8+'360 PU '!Q9</f>
        <v>0</v>
      </c>
      <c r="M28" s="439">
        <f>'360 GRP '!X8+'360 GHOST LINE'!X8</f>
        <v>0</v>
      </c>
      <c r="N28" s="439">
        <f>'360 GRP '!Y8+'360 GHOST LINE'!Y8+'360 PU '!R9</f>
        <v>0</v>
      </c>
      <c r="O28" s="439">
        <f>'360 GRP '!Z8+'360 GHOST LINE'!Z8+'360 PU '!S9</f>
        <v>0</v>
      </c>
      <c r="P28" s="439">
        <f>'360 GRP '!AA8+'360 GHOST LINE'!AA8</f>
        <v>0</v>
      </c>
      <c r="Q28" s="439">
        <f>'360 GRP '!AB8</f>
        <v>0</v>
      </c>
      <c r="R28" s="439">
        <f>'360 GRP '!AC8</f>
        <v>0</v>
      </c>
      <c r="S28" s="439">
        <f>'360 GRP '!AD8</f>
        <v>0</v>
      </c>
      <c r="T28" s="272">
        <f>'360 PU '!T9</f>
        <v>0</v>
      </c>
      <c r="U28" s="250"/>
    </row>
    <row r="29" spans="2:21" s="1" customFormat="1" ht="10.95" customHeight="1">
      <c r="B29" s="66"/>
    </row>
    <row r="30" spans="2:21" s="1" customFormat="1" ht="15.45" customHeight="1">
      <c r="B30" s="1244" t="s">
        <v>6390</v>
      </c>
      <c r="C30" s="232" t="s">
        <v>6391</v>
      </c>
      <c r="D30" s="173" t="s">
        <v>6392</v>
      </c>
    </row>
    <row r="31" spans="2:21" s="1" customFormat="1" ht="15.45" customHeight="1">
      <c r="B31" s="1244"/>
      <c r="C31" s="439">
        <f>SUM('360 GHOST LINE'!CE9+'360 GRP '!CJ8+'360 PU '!BO9)</f>
        <v>0</v>
      </c>
      <c r="D31" s="439">
        <f>SUM('360 GHOST LINE'!CF9+'360 GRP '!CK8+'360 PU '!BP9)</f>
        <v>0</v>
      </c>
    </row>
    <row r="32" spans="2:21" s="1" customFormat="1" ht="12" customHeight="1">
      <c r="B32" s="66"/>
    </row>
    <row r="33" spans="2:21" s="1" customFormat="1" ht="15.45" customHeight="1">
      <c r="B33" s="1251" t="s">
        <v>6552</v>
      </c>
      <c r="C33" s="232" t="s">
        <v>227</v>
      </c>
      <c r="D33" s="173" t="s">
        <v>162</v>
      </c>
      <c r="E33" s="173" t="s">
        <v>225</v>
      </c>
      <c r="F33" s="173" t="s">
        <v>218</v>
      </c>
      <c r="G33" s="173" t="s">
        <v>219</v>
      </c>
      <c r="H33" s="173" t="s">
        <v>631</v>
      </c>
      <c r="I33" s="173" t="s">
        <v>629</v>
      </c>
      <c r="J33" s="173" t="s">
        <v>6541</v>
      </c>
      <c r="K33" s="62"/>
    </row>
    <row r="34" spans="2:21" s="1" customFormat="1" ht="15.45" customHeight="1">
      <c r="B34" s="1251"/>
      <c r="C34" s="439">
        <f>'360 PU '!BF9</f>
        <v>0</v>
      </c>
      <c r="D34" s="439">
        <f>'360 PU '!BG9</f>
        <v>0</v>
      </c>
      <c r="E34" s="439">
        <f>'360 PU '!BH9</f>
        <v>0</v>
      </c>
      <c r="F34" s="439">
        <f>'360 PU '!BI9</f>
        <v>0</v>
      </c>
      <c r="G34" s="439">
        <f>'360 PU '!BJ9</f>
        <v>0</v>
      </c>
      <c r="H34" s="439">
        <f>'360 PU '!BK9</f>
        <v>0</v>
      </c>
      <c r="I34" s="439">
        <f>'360 PU '!BL9</f>
        <v>0</v>
      </c>
      <c r="J34" s="272">
        <f>'360 PU '!BM9</f>
        <v>0</v>
      </c>
      <c r="K34" s="250"/>
    </row>
    <row r="35" spans="2:21" s="1" customFormat="1" ht="15.45" customHeight="1">
      <c r="B35" s="66"/>
      <c r="K35" s="62"/>
    </row>
    <row r="36" spans="2:21" s="1" customFormat="1" ht="15.45" customHeight="1">
      <c r="B36" s="1249" t="s">
        <v>6558</v>
      </c>
      <c r="C36" s="232" t="s">
        <v>227</v>
      </c>
      <c r="D36" s="173" t="s">
        <v>162</v>
      </c>
      <c r="E36" s="173" t="s">
        <v>225</v>
      </c>
      <c r="F36" s="173" t="s">
        <v>218</v>
      </c>
      <c r="G36" s="173" t="s">
        <v>219</v>
      </c>
      <c r="H36" s="173" t="s">
        <v>631</v>
      </c>
      <c r="I36" s="173" t="s">
        <v>629</v>
      </c>
      <c r="J36" s="173" t="s">
        <v>6541</v>
      </c>
      <c r="K36" s="62"/>
    </row>
    <row r="37" spans="2:21" s="1" customFormat="1" ht="15.45" customHeight="1">
      <c r="B37" s="1250"/>
      <c r="C37" s="439">
        <f>SUM('360 GHOST LINE'!BV9+'360 GRP '!CA8)</f>
        <v>0</v>
      </c>
      <c r="D37" s="439">
        <f>SUM('360 GHOST LINE'!BW9+'360 GRP '!CB8)</f>
        <v>0</v>
      </c>
      <c r="E37" s="439">
        <f>SUM('360 GHOST LINE'!BX9+'360 GRP '!CC8)</f>
        <v>0</v>
      </c>
      <c r="F37" s="439">
        <f>SUM('360 GHOST LINE'!BY9+'360 GRP '!CD8)</f>
        <v>0</v>
      </c>
      <c r="G37" s="439">
        <f>SUM('360 GHOST LINE'!BZ9+'360 GRP '!CE8)</f>
        <v>0</v>
      </c>
      <c r="H37" s="439">
        <f>SUM('360 GHOST LINE'!CA9+'360 GRP '!CF8)</f>
        <v>0</v>
      </c>
      <c r="I37" s="439">
        <f>SUM('360 GHOST LINE'!CB9+'360 GRP '!CG8)</f>
        <v>0</v>
      </c>
      <c r="J37" s="272">
        <f>SUM('360 GHOST LINE'!CC9+'360 GRP '!CH8)</f>
        <v>0</v>
      </c>
      <c r="K37" s="250"/>
    </row>
    <row r="38" spans="2:21" s="1" customFormat="1" ht="15.45" customHeight="1"/>
    <row r="39" spans="2:21" ht="15.45" customHeight="1">
      <c r="B39" s="1241" t="s">
        <v>6393</v>
      </c>
      <c r="C39" s="232" t="s">
        <v>1</v>
      </c>
      <c r="D39" s="173" t="s">
        <v>6397</v>
      </c>
      <c r="E39" s="173" t="s">
        <v>356</v>
      </c>
      <c r="F39" s="173" t="s">
        <v>37</v>
      </c>
      <c r="G39" s="173" t="s">
        <v>720</v>
      </c>
      <c r="H39" s="173" t="s">
        <v>595</v>
      </c>
      <c r="I39" s="173" t="s">
        <v>148</v>
      </c>
      <c r="J39" s="173" t="s">
        <v>693</v>
      </c>
      <c r="K39" s="173" t="s">
        <v>563</v>
      </c>
      <c r="L39" s="173" t="s">
        <v>723</v>
      </c>
      <c r="M39" s="173" t="s">
        <v>719</v>
      </c>
      <c r="N39" s="173" t="s">
        <v>721</v>
      </c>
      <c r="O39" s="533" t="s">
        <v>6398</v>
      </c>
      <c r="P39" s="1040" t="s">
        <v>6399</v>
      </c>
      <c r="Q39" s="173" t="s">
        <v>6541</v>
      </c>
      <c r="R39" s="1"/>
      <c r="S39" s="1"/>
      <c r="T39" s="1"/>
      <c r="U39" s="1"/>
    </row>
    <row r="40" spans="2:21" ht="15.45" customHeight="1">
      <c r="B40" s="1241"/>
      <c r="C40" s="439">
        <f>SUM('360 GHOST LINE'!CH9+'360 GRP '!CM8+'360 PU '!BR9)</f>
        <v>0</v>
      </c>
      <c r="D40" s="439">
        <f>SUM('360 GHOST LINE'!CI9+'360 GRP '!CN8+'360 PU '!BS9)</f>
        <v>0</v>
      </c>
      <c r="E40" s="439">
        <f>SUM('360 GHOST LINE'!CJ9+'360 GRP '!CO8+'360 PU '!BT9)</f>
        <v>0</v>
      </c>
      <c r="F40" s="439">
        <f>SUM('360 GHOST LINE'!CK9+'360 GRP '!CP8+'360 PU '!BU9)</f>
        <v>0</v>
      </c>
      <c r="G40" s="439">
        <f>SUM('360 GHOST LINE'!CL9+'360 GRP '!CQ8+'360 PU '!BV9)</f>
        <v>0</v>
      </c>
      <c r="H40" s="439">
        <f>SUM('360 GHOST LINE'!CM9+'360 GRP '!CR8+'360 PU '!BW9)</f>
        <v>0</v>
      </c>
      <c r="I40" s="439">
        <f>SUM('360 GHOST LINE'!CN9+'360 GRP '!CS8+'360 PU '!BX9)</f>
        <v>0</v>
      </c>
      <c r="J40" s="439">
        <f>SUM('360 GHOST LINE'!CO9+'360 GRP '!CT8+'360 PU '!BY9)</f>
        <v>0</v>
      </c>
      <c r="K40" s="439">
        <f>SUM('360 GHOST LINE'!CP9+'360 GRP '!CU8+'360 PU '!BZ9)</f>
        <v>0</v>
      </c>
      <c r="L40" s="439">
        <f>SUM('360 GHOST LINE'!CQ9+'360 GRP '!CV8+'360 PU '!CA9)</f>
        <v>0</v>
      </c>
      <c r="M40" s="439">
        <f>SUM('360 GHOST LINE'!CR9+'360 GRP '!CW8+'360 PU '!CB9)</f>
        <v>0</v>
      </c>
      <c r="N40" s="439">
        <f>SUM('360 GHOST LINE'!CS9+'360 GRP '!CX8+'360 PU '!CC9)</f>
        <v>0</v>
      </c>
      <c r="O40" s="439">
        <f>SUM('360 GHOST LINE'!CT9+'360 GRP '!CY8+'360 PU '!CD9)</f>
        <v>0</v>
      </c>
      <c r="P40" s="439">
        <f>SUM('360 GHOST LINE'!CU9+'360 GRP '!CZ8+'360 PU '!CE9)</f>
        <v>0</v>
      </c>
      <c r="Q40" s="272">
        <f>SUM('360 GHOST LINE'!CV9+'360 GRP '!DA8+'360 PU '!CF9)</f>
        <v>0</v>
      </c>
      <c r="R40" s="231"/>
      <c r="S40" s="47"/>
      <c r="T40" s="1"/>
      <c r="U40" s="1"/>
    </row>
    <row r="41" spans="2:21" ht="15.45" customHeight="1">
      <c r="B41" s="66"/>
      <c r="C41" s="1"/>
      <c r="D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2:21" ht="15.45" customHeight="1">
      <c r="B42" s="1244" t="s">
        <v>6553</v>
      </c>
      <c r="C42" s="1041" t="s">
        <v>817</v>
      </c>
      <c r="D42" s="198" t="s">
        <v>818</v>
      </c>
      <c r="E42" s="198" t="s">
        <v>821</v>
      </c>
      <c r="F42" s="198" t="s">
        <v>823</v>
      </c>
      <c r="G42" s="198" t="s">
        <v>828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2:21" ht="15.45" customHeight="1">
      <c r="B43" s="1245"/>
      <c r="C43" s="439">
        <f>SUM('360 GHOST LINE'!BC9+'360 GRP '!BJ8+'360 PU '!AQ9)</f>
        <v>0</v>
      </c>
      <c r="D43" s="439">
        <f>SUM('360 GRP '!BK8+'360 PU '!AR9)</f>
        <v>0</v>
      </c>
      <c r="E43" s="439">
        <f>SUM('360 GRP '!BL8+'360 PU '!AS9)</f>
        <v>0</v>
      </c>
      <c r="F43" s="439">
        <f>'360 GRP '!BM8</f>
        <v>0</v>
      </c>
      <c r="G43" s="439">
        <f>'360 GRP '!BN8</f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2:21" ht="15.45" customHeight="1">
      <c r="B44" s="140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21" ht="15.45" customHeight="1">
      <c r="B45" s="1241" t="s">
        <v>6554</v>
      </c>
      <c r="C45" s="1041" t="s">
        <v>819</v>
      </c>
      <c r="D45" s="198" t="s">
        <v>820</v>
      </c>
      <c r="E45" s="198" t="s">
        <v>817</v>
      </c>
      <c r="F45" s="198" t="s">
        <v>818</v>
      </c>
      <c r="G45" s="198" t="s">
        <v>821</v>
      </c>
      <c r="H45" s="173" t="s">
        <v>822</v>
      </c>
      <c r="I45" s="173" t="s">
        <v>823</v>
      </c>
      <c r="J45" s="173" t="s">
        <v>824</v>
      </c>
      <c r="K45" s="173" t="s">
        <v>825</v>
      </c>
      <c r="L45" s="173" t="s">
        <v>826</v>
      </c>
      <c r="M45" s="173" t="s">
        <v>827</v>
      </c>
      <c r="N45" s="1"/>
      <c r="O45" s="1"/>
      <c r="P45" s="1"/>
      <c r="Q45" s="1"/>
      <c r="R45" s="1"/>
    </row>
    <row r="46" spans="2:21" ht="15.45" customHeight="1">
      <c r="B46" s="1241"/>
      <c r="C46" s="439">
        <f>SUM('360 GRP '!BO8+'360 PU '!AT9)</f>
        <v>0</v>
      </c>
      <c r="D46" s="439">
        <f>SUM('360 GRP '!BP8+'360 PU '!AU9)</f>
        <v>0</v>
      </c>
      <c r="E46" s="439">
        <f>SUM('360 GRP '!BQ8+'360 PU '!AV9)</f>
        <v>0</v>
      </c>
      <c r="F46" s="439">
        <f>SUM('360 GRP '!BR8+'360 PU '!AW9)</f>
        <v>0</v>
      </c>
      <c r="G46" s="439">
        <f>SUM('360 GRP '!BS8+'360 PU '!AX9)</f>
        <v>0</v>
      </c>
      <c r="H46" s="439">
        <f>SUM('360 GRP '!BT8+'360 PU '!AY9)</f>
        <v>0</v>
      </c>
      <c r="I46" s="439">
        <f>SUM('360 GRP '!BU8+'360 PU '!AZ9)</f>
        <v>0</v>
      </c>
      <c r="J46" s="439">
        <f>SUM('360 GRP '!BV8+'360 PU '!BA9)</f>
        <v>0</v>
      </c>
      <c r="K46" s="439">
        <f>SUM('360 GRP '!BW8+'360 PU '!BB9)</f>
        <v>0</v>
      </c>
      <c r="L46" s="439">
        <f>SUM('360 GRP '!BX8+'360 PU '!BC9)</f>
        <v>0</v>
      </c>
      <c r="M46" s="272">
        <f>SUM('360 GRP '!BY8+'360 PU '!BD9)</f>
        <v>0</v>
      </c>
      <c r="N46" s="231"/>
      <c r="O46" s="1"/>
      <c r="P46" s="1"/>
      <c r="Q46" s="1"/>
      <c r="R46" s="1"/>
    </row>
    <row r="47" spans="2:21" ht="22.5" customHeight="1"/>
    <row r="49" spans="2:10">
      <c r="B49" s="56" t="s">
        <v>6320</v>
      </c>
      <c r="C49" s="28"/>
      <c r="H49" s="57"/>
      <c r="I49" s="57"/>
      <c r="J49" s="57"/>
    </row>
    <row r="50" spans="2:10">
      <c r="B50" s="56" t="s">
        <v>150</v>
      </c>
      <c r="C50" s="28"/>
    </row>
    <row r="51" spans="2:10">
      <c r="B51" s="56" t="s">
        <v>151</v>
      </c>
      <c r="C51" s="28"/>
    </row>
    <row r="52" spans="2:10">
      <c r="B52" s="56" t="s">
        <v>152</v>
      </c>
      <c r="C52" s="28"/>
    </row>
    <row r="53" spans="2:10">
      <c r="B53" s="56" t="s">
        <v>153</v>
      </c>
      <c r="C53" s="28"/>
    </row>
    <row r="54" spans="2:10">
      <c r="B54" s="56" t="s">
        <v>154</v>
      </c>
      <c r="C54" s="28"/>
    </row>
    <row r="55" spans="2:10">
      <c r="B55" s="56"/>
      <c r="C55" s="28"/>
    </row>
    <row r="56" spans="2:10">
      <c r="B56" s="56" t="s">
        <v>155</v>
      </c>
      <c r="C56" s="28"/>
    </row>
    <row r="57" spans="2:10">
      <c r="B57" s="56" t="s">
        <v>156</v>
      </c>
      <c r="C57" s="28"/>
    </row>
    <row r="58" spans="2:10">
      <c r="B58" s="56"/>
      <c r="C58" s="28"/>
    </row>
    <row r="59" spans="2:10">
      <c r="B59" s="56"/>
      <c r="C59" s="28"/>
    </row>
    <row r="60" spans="2:10">
      <c r="B60" s="56"/>
      <c r="C60" s="28"/>
    </row>
    <row r="61" spans="2:10">
      <c r="B61" s="56"/>
      <c r="C61" s="28"/>
    </row>
  </sheetData>
  <sheetProtection algorithmName="SHA-512" hashValue="p+5nZTyl5d1eqEdt6E/58l/DQDgWJJD9liFEARwyjJobOYeDSiesJbygh/Ivh7pKBqhWG5toOu9mxmYGgmx7ug==" saltValue="MDuQImJM/YWTXUjkV2Qr3Q==" spinCount="100000" sheet="1" sort="0" autoFilter="0"/>
  <mergeCells count="27">
    <mergeCell ref="G24:H24"/>
    <mergeCell ref="C20:D20"/>
    <mergeCell ref="C21:D21"/>
    <mergeCell ref="B36:B37"/>
    <mergeCell ref="B30:B31"/>
    <mergeCell ref="B33:B34"/>
    <mergeCell ref="G20:H20"/>
    <mergeCell ref="G21:H21"/>
    <mergeCell ref="G22:H22"/>
    <mergeCell ref="G23:H23"/>
    <mergeCell ref="B45:B46"/>
    <mergeCell ref="C24:D24"/>
    <mergeCell ref="B39:B40"/>
    <mergeCell ref="B42:B43"/>
    <mergeCell ref="B27:B28"/>
    <mergeCell ref="B7:B9"/>
    <mergeCell ref="C16:D16"/>
    <mergeCell ref="C17:D17"/>
    <mergeCell ref="C18:D18"/>
    <mergeCell ref="C19:D19"/>
    <mergeCell ref="G18:H18"/>
    <mergeCell ref="G19:H19"/>
    <mergeCell ref="E7:H7"/>
    <mergeCell ref="E9:H11"/>
    <mergeCell ref="G15:H15"/>
    <mergeCell ref="G16:H16"/>
    <mergeCell ref="G17:H17"/>
  </mergeCells>
  <phoneticPr fontId="19" type="noConversion"/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8" tint="0.59999389629810485"/>
    <pageSetUpPr fitToPage="1"/>
  </sheetPr>
  <dimension ref="A1:U328"/>
  <sheetViews>
    <sheetView showGridLines="0" zoomScaleNormal="100" workbookViewId="0">
      <selection activeCell="W255" sqref="W255"/>
    </sheetView>
  </sheetViews>
  <sheetFormatPr defaultColWidth="12.296875" defaultRowHeight="23.25" customHeight="1"/>
  <cols>
    <col min="1" max="1" width="12.19921875" style="334" customWidth="1"/>
    <col min="2" max="2" width="5" style="335" customWidth="1"/>
    <col min="3" max="18" width="6.296875" style="387" customWidth="1"/>
    <col min="19" max="19" width="6.5" style="35" customWidth="1"/>
    <col min="20" max="20" width="4.796875" style="35" customWidth="1"/>
    <col min="21" max="21" width="7" style="35" customWidth="1"/>
    <col min="22" max="16384" width="12.296875" style="35"/>
  </cols>
  <sheetData>
    <row r="1" spans="1:21" ht="23.25" customHeight="1">
      <c r="A1" s="666" t="s">
        <v>5177</v>
      </c>
      <c r="B1" s="666"/>
      <c r="C1" s="386"/>
      <c r="H1" s="388"/>
      <c r="I1" s="388"/>
      <c r="L1" s="632" t="s">
        <v>157</v>
      </c>
      <c r="M1" s="628"/>
      <c r="N1" s="630" t="s">
        <v>86</v>
      </c>
      <c r="O1" s="389"/>
      <c r="P1" s="389"/>
      <c r="Q1" s="389"/>
      <c r="R1" s="389"/>
    </row>
    <row r="2" spans="1:21" ht="28.05" customHeight="1">
      <c r="A2" s="332" t="s">
        <v>123</v>
      </c>
      <c r="F2" s="390" t="str">
        <f>'sum vol'!E7</f>
        <v>logo velik</v>
      </c>
      <c r="G2" s="390" t="str">
        <f>'sum vol'!F7</f>
        <v>ploščica</v>
      </c>
      <c r="H2" s="390" t="str">
        <f>'sum vol'!G7</f>
        <v>pesek/Kg</v>
      </c>
      <c r="I2" s="390"/>
      <c r="L2" s="633">
        <f>T4</f>
        <v>0</v>
      </c>
      <c r="M2" s="631"/>
      <c r="N2" s="635">
        <f>'360 GRP '!N4</f>
        <v>0</v>
      </c>
      <c r="O2" s="629"/>
      <c r="P2" s="636" t="s">
        <v>89</v>
      </c>
      <c r="Q2" s="636"/>
      <c r="R2" s="636"/>
      <c r="S2" s="1397"/>
      <c r="T2" s="1397"/>
      <c r="U2" s="303"/>
    </row>
    <row r="3" spans="1:21" ht="40.049999999999997" customHeight="1">
      <c r="A3" s="1401"/>
      <c r="B3" s="1402"/>
      <c r="C3" s="1402"/>
      <c r="D3" s="1402"/>
      <c r="E3" s="1402"/>
      <c r="F3" s="1402"/>
      <c r="G3" s="1402"/>
      <c r="H3" s="1402"/>
      <c r="I3" s="1402"/>
      <c r="J3" s="1402"/>
      <c r="K3" s="1402"/>
      <c r="L3" s="1403"/>
      <c r="M3" s="634"/>
      <c r="N3" s="1398"/>
      <c r="O3" s="1399"/>
      <c r="P3" s="1400"/>
      <c r="Q3" s="906"/>
      <c r="R3" s="906"/>
    </row>
    <row r="4" spans="1:21" ht="17.55" customHeight="1">
      <c r="A4" s="410"/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69"/>
      <c r="M4" s="69"/>
      <c r="S4" s="337">
        <f>SUM(S6:S378)</f>
        <v>0</v>
      </c>
      <c r="T4" s="45">
        <f>SUM(T6:T378)</f>
        <v>0</v>
      </c>
      <c r="U4" s="45">
        <f>SUM(U6:U378)</f>
        <v>0</v>
      </c>
    </row>
    <row r="5" spans="1:21" ht="22.95" customHeight="1">
      <c r="A5" s="1003" t="s">
        <v>5310</v>
      </c>
      <c r="B5" s="1002" t="s">
        <v>806</v>
      </c>
      <c r="C5" s="581" t="s">
        <v>116</v>
      </c>
      <c r="D5" s="581" t="str">
        <f>'360 GRP '!O9</f>
        <v>WHITE</v>
      </c>
      <c r="E5" s="581" t="s">
        <v>118</v>
      </c>
      <c r="F5" s="581" t="s">
        <v>117</v>
      </c>
      <c r="G5" s="581" t="s">
        <v>119</v>
      </c>
      <c r="H5" s="581" t="s">
        <v>7004</v>
      </c>
      <c r="I5" s="581" t="s">
        <v>6729</v>
      </c>
      <c r="J5" s="581" t="s">
        <v>7005</v>
      </c>
      <c r="K5" s="581" t="s">
        <v>6381</v>
      </c>
      <c r="L5" s="581" t="s">
        <v>120</v>
      </c>
      <c r="M5" s="581" t="s">
        <v>6137</v>
      </c>
      <c r="N5" s="581" t="s">
        <v>121</v>
      </c>
      <c r="O5" s="581" t="s">
        <v>5006</v>
      </c>
      <c r="P5" s="581" t="s">
        <v>6138</v>
      </c>
      <c r="Q5" s="581" t="s">
        <v>6108</v>
      </c>
      <c r="R5" s="581" t="s">
        <v>6110</v>
      </c>
      <c r="S5" s="581" t="s">
        <v>92</v>
      </c>
      <c r="T5" s="581" t="s">
        <v>93</v>
      </c>
      <c r="U5" s="581" t="s">
        <v>603</v>
      </c>
    </row>
    <row r="6" spans="1:21" ht="23.25" customHeight="1">
      <c r="A6" s="333" t="str">
        <f>'360 GRP '!D21</f>
        <v>360-001</v>
      </c>
      <c r="B6" s="336"/>
      <c r="C6" s="391" t="str">
        <f>IF('360 GRP '!N21=0,"",'360 GRP '!N21)</f>
        <v/>
      </c>
      <c r="D6" s="391" t="str">
        <f>IF('360 GRP '!O21=0,"",'360 GRP '!O21)</f>
        <v/>
      </c>
      <c r="E6" s="391" t="str">
        <f>IF('360 GRP '!P21=0,"",'360 GRP '!P21)</f>
        <v/>
      </c>
      <c r="F6" s="391" t="str">
        <f>IF('360 GRP '!Q21=0,"",'360 GRP '!Q21)</f>
        <v/>
      </c>
      <c r="G6" s="391" t="str">
        <f>IF('360 GRP '!R21=0,"",'360 GRP '!R21)</f>
        <v/>
      </c>
      <c r="H6" s="391" t="str">
        <f>IF('360 GRP '!S21=0,"",'360 GRP '!S21)</f>
        <v/>
      </c>
      <c r="I6" s="391" t="str">
        <f>IF('360 GRP '!T21=0,"",'360 GRP '!T21)</f>
        <v/>
      </c>
      <c r="J6" s="391" t="str">
        <f>IF('360 GRP '!U21=0,"",'360 GRP '!U21)</f>
        <v/>
      </c>
      <c r="K6" s="391" t="str">
        <f>IF('360 GRP '!V21=0,"",'360 GRP '!V21)</f>
        <v/>
      </c>
      <c r="L6" s="391" t="str">
        <f>IF('360 GRP '!W21=0,"",'360 GRP '!W21)</f>
        <v/>
      </c>
      <c r="M6" s="391" t="str">
        <f>IF('360 GRP '!X21=0,"",'360 GRP '!X21)</f>
        <v/>
      </c>
      <c r="N6" s="391" t="str">
        <f>IF('360 GRP '!Y21=0,"",'360 GRP '!Y21)</f>
        <v/>
      </c>
      <c r="O6" s="391" t="str">
        <f>IF('360 GRP '!Z21=0,"",'360 GRP '!Z21)</f>
        <v/>
      </c>
      <c r="P6" s="391" t="str">
        <f>IF('360 GRP '!AA21=0,"",'360 GRP '!AA21)</f>
        <v/>
      </c>
      <c r="Q6" s="391" t="str">
        <f>IF('360 GRP '!AB21=0,"",'360 GRP '!AB21)</f>
        <v/>
      </c>
      <c r="R6" s="391" t="str">
        <f>IF('360 GRP '!AC21=0,"",'360 GRP '!AC21)</f>
        <v/>
      </c>
      <c r="S6" s="7">
        <f>SUM(C6:R6)</f>
        <v>0</v>
      </c>
      <c r="T6" s="5">
        <f>S6*'360 GRP '!J21</f>
        <v>0</v>
      </c>
      <c r="U6" s="5">
        <f>S6*'360 GRP '!BH21</f>
        <v>0</v>
      </c>
    </row>
    <row r="7" spans="1:21" ht="23.25" customHeight="1">
      <c r="A7" s="333" t="str">
        <f>'360 GRP '!D22</f>
        <v>360-009</v>
      </c>
      <c r="B7" s="336"/>
      <c r="C7" s="391" t="str">
        <f>IF('360 GRP '!N22=0,"",'360 GRP '!N22)</f>
        <v/>
      </c>
      <c r="D7" s="391" t="str">
        <f>IF('360 GRP '!O22=0,"",'360 GRP '!O22)</f>
        <v/>
      </c>
      <c r="E7" s="391" t="str">
        <f>IF('360 GRP '!P22=0,"",'360 GRP '!P22)</f>
        <v/>
      </c>
      <c r="F7" s="391" t="str">
        <f>IF('360 GRP '!Q22=0,"",'360 GRP '!Q22)</f>
        <v/>
      </c>
      <c r="G7" s="391" t="str">
        <f>IF('360 GRP '!R22=0,"",'360 GRP '!R22)</f>
        <v/>
      </c>
      <c r="H7" s="391" t="str">
        <f>IF('360 GRP '!S22=0,"",'360 GRP '!S22)</f>
        <v/>
      </c>
      <c r="I7" s="391" t="str">
        <f>IF('360 GRP '!T22=0,"",'360 GRP '!T22)</f>
        <v/>
      </c>
      <c r="J7" s="391" t="str">
        <f>IF('360 GRP '!U22=0,"",'360 GRP '!U22)</f>
        <v/>
      </c>
      <c r="K7" s="391" t="str">
        <f>IF('360 GRP '!V22=0,"",'360 GRP '!V22)</f>
        <v/>
      </c>
      <c r="L7" s="391" t="str">
        <f>IF('360 GRP '!W22=0,"",'360 GRP '!W22)</f>
        <v/>
      </c>
      <c r="M7" s="391" t="str">
        <f>IF('360 GRP '!X22=0,"",'360 GRP '!X22)</f>
        <v/>
      </c>
      <c r="N7" s="391" t="str">
        <f>IF('360 GRP '!Y22=0,"",'360 GRP '!Y22)</f>
        <v/>
      </c>
      <c r="O7" s="391" t="str">
        <f>IF('360 GRP '!Z22=0,"",'360 GRP '!Z22)</f>
        <v/>
      </c>
      <c r="P7" s="391" t="str">
        <f>IF('360 GRP '!AA22=0,"",'360 GRP '!AA22)</f>
        <v/>
      </c>
      <c r="Q7" s="391" t="str">
        <f>IF('360 GRP '!AB22=0,"",'360 GRP '!AB22)</f>
        <v/>
      </c>
      <c r="R7" s="391" t="str">
        <f>IF('360 GRP '!AC22=0,"",'360 GRP '!AC22)</f>
        <v/>
      </c>
      <c r="S7" s="7">
        <f t="shared" ref="S7:S70" si="0">SUM(C7:R7)</f>
        <v>0</v>
      </c>
      <c r="T7" s="5">
        <f>S7*'360 GRP '!J22</f>
        <v>0</v>
      </c>
      <c r="U7" s="5">
        <f>S7*'360 GRP '!BH22</f>
        <v>0</v>
      </c>
    </row>
    <row r="8" spans="1:21" ht="23.25" customHeight="1">
      <c r="A8" s="333" t="str">
        <f>'360 GRP '!D23</f>
        <v>360-010</v>
      </c>
      <c r="B8" s="336"/>
      <c r="C8" s="391" t="str">
        <f>IF('360 GRP '!N23=0,"",'360 GRP '!N23)</f>
        <v/>
      </c>
      <c r="D8" s="391" t="str">
        <f>IF('360 GRP '!O23=0,"",'360 GRP '!O23)</f>
        <v/>
      </c>
      <c r="E8" s="391" t="str">
        <f>IF('360 GRP '!P23=0,"",'360 GRP '!P23)</f>
        <v/>
      </c>
      <c r="F8" s="391" t="str">
        <f>IF('360 GRP '!Q23=0,"",'360 GRP '!Q23)</f>
        <v/>
      </c>
      <c r="G8" s="391" t="str">
        <f>IF('360 GRP '!R23=0,"",'360 GRP '!R23)</f>
        <v/>
      </c>
      <c r="H8" s="391" t="str">
        <f>IF('360 GRP '!S23=0,"",'360 GRP '!S23)</f>
        <v/>
      </c>
      <c r="I8" s="391" t="str">
        <f>IF('360 GRP '!T23=0,"",'360 GRP '!T23)</f>
        <v/>
      </c>
      <c r="J8" s="391" t="str">
        <f>IF('360 GRP '!U23=0,"",'360 GRP '!U23)</f>
        <v/>
      </c>
      <c r="K8" s="391" t="str">
        <f>IF('360 GRP '!V23=0,"",'360 GRP '!V23)</f>
        <v/>
      </c>
      <c r="L8" s="391" t="str">
        <f>IF('360 GRP '!W23=0,"",'360 GRP '!W23)</f>
        <v/>
      </c>
      <c r="M8" s="391" t="str">
        <f>IF('360 GRP '!X23=0,"",'360 GRP '!X23)</f>
        <v/>
      </c>
      <c r="N8" s="391" t="str">
        <f>IF('360 GRP '!Y23=0,"",'360 GRP '!Y23)</f>
        <v/>
      </c>
      <c r="O8" s="391" t="str">
        <f>IF('360 GRP '!Z23=0,"",'360 GRP '!Z23)</f>
        <v/>
      </c>
      <c r="P8" s="391" t="str">
        <f>IF('360 GRP '!AA23=0,"",'360 GRP '!AA23)</f>
        <v/>
      </c>
      <c r="Q8" s="391" t="str">
        <f>IF('360 GRP '!AB23=0,"",'360 GRP '!AB23)</f>
        <v/>
      </c>
      <c r="R8" s="391" t="str">
        <f>IF('360 GRP '!AC23=0,"",'360 GRP '!AC23)</f>
        <v/>
      </c>
      <c r="S8" s="7">
        <f t="shared" si="0"/>
        <v>0</v>
      </c>
      <c r="T8" s="5">
        <f>S8*'360 GRP '!J23</f>
        <v>0</v>
      </c>
      <c r="U8" s="5">
        <f>S8*'360 GRP '!BH23</f>
        <v>0</v>
      </c>
    </row>
    <row r="9" spans="1:21" ht="23.25" customHeight="1">
      <c r="A9" s="333" t="str">
        <f>'360 GRP '!D24</f>
        <v>360-011-B</v>
      </c>
      <c r="B9" s="336" t="s">
        <v>5308</v>
      </c>
      <c r="C9" s="391" t="str">
        <f>IF('360 GRP '!N24=0,"",'360 GRP '!N24)</f>
        <v/>
      </c>
      <c r="D9" s="391" t="str">
        <f>IF('360 GRP '!O24=0,"",'360 GRP '!O24)</f>
        <v/>
      </c>
      <c r="E9" s="391" t="str">
        <f>IF('360 GRP '!P24=0,"",'360 GRP '!P24)</f>
        <v/>
      </c>
      <c r="F9" s="391" t="str">
        <f>IF('360 GRP '!Q24=0,"",'360 GRP '!Q24)</f>
        <v/>
      </c>
      <c r="G9" s="391" t="str">
        <f>IF('360 GRP '!R24=0,"",'360 GRP '!R24)</f>
        <v/>
      </c>
      <c r="H9" s="391" t="str">
        <f>IF('360 GRP '!S24=0,"",'360 GRP '!S24)</f>
        <v/>
      </c>
      <c r="I9" s="391" t="str">
        <f>IF('360 GRP '!T24=0,"",'360 GRP '!T24)</f>
        <v/>
      </c>
      <c r="J9" s="391" t="str">
        <f>IF('360 GRP '!U24=0,"",'360 GRP '!U24)</f>
        <v/>
      </c>
      <c r="K9" s="391" t="str">
        <f>IF('360 GRP '!V24=0,"",'360 GRP '!V24)</f>
        <v/>
      </c>
      <c r="L9" s="391" t="str">
        <f>IF('360 GRP '!W24=0,"",'360 GRP '!W24)</f>
        <v/>
      </c>
      <c r="M9" s="391" t="str">
        <f>IF('360 GRP '!X24=0,"",'360 GRP '!X24)</f>
        <v/>
      </c>
      <c r="N9" s="391" t="str">
        <f>IF('360 GRP '!Y24=0,"",'360 GRP '!Y24)</f>
        <v/>
      </c>
      <c r="O9" s="391" t="str">
        <f>IF('360 GRP '!Z24=0,"",'360 GRP '!Z24)</f>
        <v/>
      </c>
      <c r="P9" s="391" t="str">
        <f>IF('360 GRP '!AA24=0,"",'360 GRP '!AA24)</f>
        <v/>
      </c>
      <c r="Q9" s="391" t="str">
        <f>IF('360 GRP '!AB24=0,"",'360 GRP '!AB24)</f>
        <v/>
      </c>
      <c r="R9" s="391" t="str">
        <f>IF('360 GRP '!AC24=0,"",'360 GRP '!AC24)</f>
        <v/>
      </c>
      <c r="S9" s="7">
        <f t="shared" si="0"/>
        <v>0</v>
      </c>
      <c r="T9" s="5">
        <f>S9*'360 GRP '!J24</f>
        <v>0</v>
      </c>
      <c r="U9" s="5">
        <f>S9*'360 GRP '!BH24</f>
        <v>0</v>
      </c>
    </row>
    <row r="10" spans="1:21" ht="23.25" customHeight="1">
      <c r="A10" s="333" t="str">
        <f>'360 GRP '!D25</f>
        <v>360-014</v>
      </c>
      <c r="B10" s="336"/>
      <c r="C10" s="391" t="str">
        <f>IF('360 GRP '!N25=0,"",'360 GRP '!N25)</f>
        <v/>
      </c>
      <c r="D10" s="391" t="str">
        <f>IF('360 GRP '!O25=0,"",'360 GRP '!O25)</f>
        <v/>
      </c>
      <c r="E10" s="391" t="str">
        <f>IF('360 GRP '!P25=0,"",'360 GRP '!P25)</f>
        <v/>
      </c>
      <c r="F10" s="391" t="str">
        <f>IF('360 GRP '!Q25=0,"",'360 GRP '!Q25)</f>
        <v/>
      </c>
      <c r="G10" s="391" t="str">
        <f>IF('360 GRP '!R25=0,"",'360 GRP '!R25)</f>
        <v/>
      </c>
      <c r="H10" s="391" t="str">
        <f>IF('360 GRP '!S25=0,"",'360 GRP '!S25)</f>
        <v/>
      </c>
      <c r="I10" s="391" t="str">
        <f>IF('360 GRP '!T25=0,"",'360 GRP '!T25)</f>
        <v/>
      </c>
      <c r="J10" s="391" t="str">
        <f>IF('360 GRP '!U25=0,"",'360 GRP '!U25)</f>
        <v/>
      </c>
      <c r="K10" s="391" t="str">
        <f>IF('360 GRP '!V25=0,"",'360 GRP '!V25)</f>
        <v/>
      </c>
      <c r="L10" s="391" t="str">
        <f>IF('360 GRP '!W25=0,"",'360 GRP '!W25)</f>
        <v/>
      </c>
      <c r="M10" s="391" t="str">
        <f>IF('360 GRP '!X25=0,"",'360 GRP '!X25)</f>
        <v/>
      </c>
      <c r="N10" s="391" t="str">
        <f>IF('360 GRP '!Y25=0,"",'360 GRP '!Y25)</f>
        <v/>
      </c>
      <c r="O10" s="391" t="str">
        <f>IF('360 GRP '!Z25=0,"",'360 GRP '!Z25)</f>
        <v/>
      </c>
      <c r="P10" s="391" t="str">
        <f>IF('360 GRP '!AA25=0,"",'360 GRP '!AA25)</f>
        <v/>
      </c>
      <c r="Q10" s="391" t="str">
        <f>IF('360 GRP '!AB25=0,"",'360 GRP '!AB25)</f>
        <v/>
      </c>
      <c r="R10" s="391" t="str">
        <f>IF('360 GRP '!AC25=0,"",'360 GRP '!AC25)</f>
        <v/>
      </c>
      <c r="S10" s="7">
        <f t="shared" si="0"/>
        <v>0</v>
      </c>
      <c r="T10" s="5">
        <f>S10*'360 GRP '!J25</f>
        <v>0</v>
      </c>
      <c r="U10" s="5">
        <f>S10*'360 GRP '!BH25</f>
        <v>0</v>
      </c>
    </row>
    <row r="11" spans="1:21" ht="23.25" customHeight="1">
      <c r="A11" s="333" t="str">
        <f>'360 GRP '!D26</f>
        <v>360-014-DT</v>
      </c>
      <c r="B11" s="336" t="s">
        <v>228</v>
      </c>
      <c r="C11" s="391" t="str">
        <f>IF('360 GRP '!N26=0,"",'360 GRP '!N26)</f>
        <v/>
      </c>
      <c r="D11" s="391" t="str">
        <f>IF('360 GRP '!O26=0,"",'360 GRP '!O26)</f>
        <v/>
      </c>
      <c r="E11" s="391" t="str">
        <f>IF('360 GRP '!P26=0,"",'360 GRP '!P26)</f>
        <v/>
      </c>
      <c r="F11" s="391" t="str">
        <f>IF('360 GRP '!Q26=0,"",'360 GRP '!Q26)</f>
        <v/>
      </c>
      <c r="G11" s="391" t="str">
        <f>IF('360 GRP '!R26=0,"",'360 GRP '!R26)</f>
        <v/>
      </c>
      <c r="H11" s="391" t="str">
        <f>IF('360 GRP '!S26=0,"",'360 GRP '!S26)</f>
        <v/>
      </c>
      <c r="I11" s="391" t="str">
        <f>IF('360 GRP '!T26=0,"",'360 GRP '!T26)</f>
        <v/>
      </c>
      <c r="J11" s="391" t="str">
        <f>IF('360 GRP '!U26=0,"",'360 GRP '!U26)</f>
        <v/>
      </c>
      <c r="K11" s="391" t="str">
        <f>IF('360 GRP '!V26=0,"",'360 GRP '!V26)</f>
        <v/>
      </c>
      <c r="L11" s="391" t="str">
        <f>IF('360 GRP '!W26=0,"",'360 GRP '!W26)</f>
        <v/>
      </c>
      <c r="M11" s="391" t="str">
        <f>IF('360 GRP '!X26=0,"",'360 GRP '!X26)</f>
        <v/>
      </c>
      <c r="N11" s="391" t="str">
        <f>IF('360 GRP '!Y26=0,"",'360 GRP '!Y26)</f>
        <v/>
      </c>
      <c r="O11" s="391" t="str">
        <f>IF('360 GRP '!Z26=0,"",'360 GRP '!Z26)</f>
        <v/>
      </c>
      <c r="P11" s="391" t="str">
        <f>IF('360 GRP '!AA26=0,"",'360 GRP '!AA26)</f>
        <v/>
      </c>
      <c r="Q11" s="391"/>
      <c r="R11" s="391"/>
      <c r="S11" s="7">
        <f t="shared" si="0"/>
        <v>0</v>
      </c>
      <c r="T11" s="5">
        <f>S11*'360 GRP '!J26</f>
        <v>0</v>
      </c>
      <c r="U11" s="5">
        <f>S11*'360 GRP '!BH26</f>
        <v>0</v>
      </c>
    </row>
    <row r="12" spans="1:21" ht="23.25" customHeight="1">
      <c r="A12" s="333" t="str">
        <f>'360 GRP '!D27</f>
        <v>360-016-DT</v>
      </c>
      <c r="B12" s="336" t="s">
        <v>228</v>
      </c>
      <c r="C12" s="391" t="str">
        <f>IF('360 GRP '!N27=0,"",'360 GRP '!N27)</f>
        <v/>
      </c>
      <c r="D12" s="391" t="str">
        <f>IF('360 GRP '!O27=0,"",'360 GRP '!O27)</f>
        <v/>
      </c>
      <c r="E12" s="391" t="str">
        <f>IF('360 GRP '!P27=0,"",'360 GRP '!P27)</f>
        <v/>
      </c>
      <c r="F12" s="391" t="str">
        <f>IF('360 GRP '!Q27=0,"",'360 GRP '!Q27)</f>
        <v/>
      </c>
      <c r="G12" s="391" t="str">
        <f>IF('360 GRP '!R27=0,"",'360 GRP '!R27)</f>
        <v/>
      </c>
      <c r="H12" s="391" t="str">
        <f>IF('360 GRP '!S27=0,"",'360 GRP '!S27)</f>
        <v/>
      </c>
      <c r="I12" s="391" t="str">
        <f>IF('360 GRP '!T27=0,"",'360 GRP '!T27)</f>
        <v/>
      </c>
      <c r="J12" s="391" t="str">
        <f>IF('360 GRP '!U27=0,"",'360 GRP '!U27)</f>
        <v/>
      </c>
      <c r="K12" s="391" t="str">
        <f>IF('360 GRP '!V27=0,"",'360 GRP '!V27)</f>
        <v/>
      </c>
      <c r="L12" s="391" t="str">
        <f>IF('360 GRP '!W27=0,"",'360 GRP '!W27)</f>
        <v/>
      </c>
      <c r="M12" s="391" t="str">
        <f>IF('360 GRP '!X27=0,"",'360 GRP '!X27)</f>
        <v/>
      </c>
      <c r="N12" s="391" t="str">
        <f>IF('360 GRP '!Y27=0,"",'360 GRP '!Y27)</f>
        <v/>
      </c>
      <c r="O12" s="391" t="str">
        <f>IF('360 GRP '!Z27=0,"",'360 GRP '!Z27)</f>
        <v/>
      </c>
      <c r="P12" s="391" t="str">
        <f>IF('360 GRP '!AA27=0,"",'360 GRP '!AA27)</f>
        <v/>
      </c>
      <c r="Q12" s="391"/>
      <c r="R12" s="391"/>
      <c r="S12" s="7">
        <f t="shared" si="0"/>
        <v>0</v>
      </c>
      <c r="T12" s="5">
        <f>S12*'360 GRP '!J27</f>
        <v>0</v>
      </c>
      <c r="U12" s="5">
        <f>S12*'360 GRP '!BH27</f>
        <v>0</v>
      </c>
    </row>
    <row r="13" spans="1:21" ht="23.25" customHeight="1">
      <c r="A13" s="333" t="str">
        <f>'360 GRP '!D28</f>
        <v>360-017</v>
      </c>
      <c r="B13" s="336"/>
      <c r="C13" s="391" t="str">
        <f>IF('360 GRP '!N28=0,"",'360 GRP '!N28)</f>
        <v/>
      </c>
      <c r="D13" s="391" t="str">
        <f>IF('360 GRP '!O28=0,"",'360 GRP '!O28)</f>
        <v/>
      </c>
      <c r="E13" s="391" t="str">
        <f>IF('360 GRP '!P28=0,"",'360 GRP '!P28)</f>
        <v/>
      </c>
      <c r="F13" s="391" t="str">
        <f>IF('360 GRP '!Q28=0,"",'360 GRP '!Q28)</f>
        <v/>
      </c>
      <c r="G13" s="391" t="str">
        <f>IF('360 GRP '!R28=0,"",'360 GRP '!R28)</f>
        <v/>
      </c>
      <c r="H13" s="391" t="str">
        <f>IF('360 GRP '!S28=0,"",'360 GRP '!S28)</f>
        <v/>
      </c>
      <c r="I13" s="391" t="str">
        <f>IF('360 GRP '!T28=0,"",'360 GRP '!T28)</f>
        <v/>
      </c>
      <c r="J13" s="391" t="str">
        <f>IF('360 GRP '!U28=0,"",'360 GRP '!U28)</f>
        <v/>
      </c>
      <c r="K13" s="391" t="str">
        <f>IF('360 GRP '!V28=0,"",'360 GRP '!V28)</f>
        <v/>
      </c>
      <c r="L13" s="391" t="str">
        <f>IF('360 GRP '!W28=0,"",'360 GRP '!W28)</f>
        <v/>
      </c>
      <c r="M13" s="391" t="str">
        <f>IF('360 GRP '!X28=0,"",'360 GRP '!X28)</f>
        <v/>
      </c>
      <c r="N13" s="391" t="str">
        <f>IF('360 GRP '!Y28=0,"",'360 GRP '!Y28)</f>
        <v/>
      </c>
      <c r="O13" s="391" t="str">
        <f>IF('360 GRP '!Z28=0,"",'360 GRP '!Z28)</f>
        <v/>
      </c>
      <c r="P13" s="391" t="str">
        <f>IF('360 GRP '!AA28=0,"",'360 GRP '!AA28)</f>
        <v/>
      </c>
      <c r="Q13" s="391" t="str">
        <f>IF('360 GRP '!AB28=0,"",'360 GRP '!AB28)</f>
        <v/>
      </c>
      <c r="R13" s="391" t="str">
        <f>IF('360 GRP '!AC28=0,"",'360 GRP '!AC28)</f>
        <v/>
      </c>
      <c r="S13" s="7">
        <f t="shared" si="0"/>
        <v>0</v>
      </c>
      <c r="T13" s="5">
        <f>S13*'360 GRP '!J28</f>
        <v>0</v>
      </c>
      <c r="U13" s="5">
        <f>S13*'360 GRP '!BH28</f>
        <v>0</v>
      </c>
    </row>
    <row r="14" spans="1:21" ht="23.25" customHeight="1">
      <c r="A14" s="333" t="str">
        <f>'360 GRP '!D29</f>
        <v>360-018-B</v>
      </c>
      <c r="B14" s="336" t="s">
        <v>5308</v>
      </c>
      <c r="C14" s="391" t="str">
        <f>IF('360 GRP '!N29=0,"",'360 GRP '!N29)</f>
        <v/>
      </c>
      <c r="D14" s="391" t="str">
        <f>IF('360 GRP '!O29=0,"",'360 GRP '!O29)</f>
        <v/>
      </c>
      <c r="E14" s="391" t="str">
        <f>IF('360 GRP '!P29=0,"",'360 GRP '!P29)</f>
        <v/>
      </c>
      <c r="F14" s="391" t="str">
        <f>IF('360 GRP '!Q29=0,"",'360 GRP '!Q29)</f>
        <v/>
      </c>
      <c r="G14" s="391" t="str">
        <f>IF('360 GRP '!R29=0,"",'360 GRP '!R29)</f>
        <v/>
      </c>
      <c r="H14" s="391" t="str">
        <f>IF('360 GRP '!S29=0,"",'360 GRP '!S29)</f>
        <v/>
      </c>
      <c r="I14" s="391" t="str">
        <f>IF('360 GRP '!T29=0,"",'360 GRP '!T29)</f>
        <v/>
      </c>
      <c r="J14" s="391" t="str">
        <f>IF('360 GRP '!U29=0,"",'360 GRP '!U29)</f>
        <v/>
      </c>
      <c r="K14" s="391" t="str">
        <f>IF('360 GRP '!V29=0,"",'360 GRP '!V29)</f>
        <v/>
      </c>
      <c r="L14" s="391" t="str">
        <f>IF('360 GRP '!W29=0,"",'360 GRP '!W29)</f>
        <v/>
      </c>
      <c r="M14" s="391" t="str">
        <f>IF('360 GRP '!X29=0,"",'360 GRP '!X29)</f>
        <v/>
      </c>
      <c r="N14" s="391" t="str">
        <f>IF('360 GRP '!Y29=0,"",'360 GRP '!Y29)</f>
        <v/>
      </c>
      <c r="O14" s="391" t="str">
        <f>IF('360 GRP '!Z29=0,"",'360 GRP '!Z29)</f>
        <v/>
      </c>
      <c r="P14" s="391" t="str">
        <f>IF('360 GRP '!AA29=0,"",'360 GRP '!AA29)</f>
        <v/>
      </c>
      <c r="Q14" s="391" t="str">
        <f>IF('360 GRP '!AB29=0,"",'360 GRP '!AB29)</f>
        <v/>
      </c>
      <c r="R14" s="391" t="str">
        <f>IF('360 GRP '!AC29=0,"",'360 GRP '!AC29)</f>
        <v/>
      </c>
      <c r="S14" s="7">
        <f t="shared" si="0"/>
        <v>0</v>
      </c>
      <c r="T14" s="5">
        <f>S14*'360 GRP '!J29</f>
        <v>0</v>
      </c>
      <c r="U14" s="5">
        <f>S14*'360 GRP '!BH29</f>
        <v>0</v>
      </c>
    </row>
    <row r="15" spans="1:21" ht="23.25" customHeight="1">
      <c r="A15" s="333">
        <f>'360 GRP '!D30</f>
        <v>0</v>
      </c>
      <c r="B15" s="336"/>
      <c r="C15" s="391" t="str">
        <f>IF('360 GRP '!N30=0,"",'360 GRP '!N30)</f>
        <v/>
      </c>
      <c r="D15" s="391" t="str">
        <f>IF('360 GRP '!O30=0,"",'360 GRP '!O30)</f>
        <v/>
      </c>
      <c r="E15" s="391" t="str">
        <f>IF('360 GRP '!P30=0,"",'360 GRP '!P30)</f>
        <v/>
      </c>
      <c r="F15" s="391" t="str">
        <f>IF('360 GRP '!Q30=0,"",'360 GRP '!Q30)</f>
        <v/>
      </c>
      <c r="G15" s="391" t="str">
        <f>IF('360 GRP '!R30=0,"",'360 GRP '!R30)</f>
        <v/>
      </c>
      <c r="H15" s="391" t="str">
        <f>IF('360 GRP '!S30=0,"",'360 GRP '!S30)</f>
        <v/>
      </c>
      <c r="I15" s="391" t="str">
        <f>IF('360 GRP '!T30=0,"",'360 GRP '!T30)</f>
        <v/>
      </c>
      <c r="J15" s="391" t="str">
        <f>IF('360 GRP '!U30=0,"",'360 GRP '!U30)</f>
        <v/>
      </c>
      <c r="K15" s="391" t="str">
        <f>IF('360 GRP '!V30=0,"",'360 GRP '!V30)</f>
        <v/>
      </c>
      <c r="L15" s="391" t="str">
        <f>IF('360 GRP '!W30=0,"",'360 GRP '!W30)</f>
        <v/>
      </c>
      <c r="M15" s="391" t="str">
        <f>IF('360 GRP '!X30=0,"",'360 GRP '!X30)</f>
        <v/>
      </c>
      <c r="N15" s="391" t="str">
        <f>IF('360 GRP '!Y30=0,"",'360 GRP '!Y30)</f>
        <v/>
      </c>
      <c r="O15" s="391" t="str">
        <f>IF('360 GRP '!Z30=0,"",'360 GRP '!Z30)</f>
        <v/>
      </c>
      <c r="P15" s="391" t="str">
        <f>IF('360 GRP '!AA30=0,"",'360 GRP '!AA30)</f>
        <v/>
      </c>
      <c r="Q15" s="391" t="str">
        <f>IF('360 GRP '!AB30=0,"",'360 GRP '!AB30)</f>
        <v/>
      </c>
      <c r="R15" s="391" t="str">
        <f>IF('360 GRP '!AC30=0,"",'360 GRP '!AC30)</f>
        <v/>
      </c>
      <c r="S15" s="7">
        <f t="shared" si="0"/>
        <v>0</v>
      </c>
      <c r="T15" s="5">
        <f>S15*'360 GRP '!J30</f>
        <v>0</v>
      </c>
      <c r="U15" s="5">
        <f>S15*'360 GRP '!BH30</f>
        <v>0</v>
      </c>
    </row>
    <row r="16" spans="1:21" ht="23.25" customHeight="1">
      <c r="A16" s="333" t="str">
        <f>'360 GRP '!D31</f>
        <v>360-021</v>
      </c>
      <c r="B16" s="336"/>
      <c r="C16" s="391" t="str">
        <f>IF('360 GRP '!N31=0,"",'360 GRP '!N31)</f>
        <v/>
      </c>
      <c r="D16" s="391" t="str">
        <f>IF('360 GRP '!O31=0,"",'360 GRP '!O31)</f>
        <v/>
      </c>
      <c r="E16" s="391" t="str">
        <f>IF('360 GRP '!P31=0,"",'360 GRP '!P31)</f>
        <v/>
      </c>
      <c r="F16" s="391" t="str">
        <f>IF('360 GRP '!Q31=0,"",'360 GRP '!Q31)</f>
        <v/>
      </c>
      <c r="G16" s="391" t="str">
        <f>IF('360 GRP '!R31=0,"",'360 GRP '!R31)</f>
        <v/>
      </c>
      <c r="H16" s="391" t="str">
        <f>IF('360 GRP '!S31=0,"",'360 GRP '!S31)</f>
        <v/>
      </c>
      <c r="I16" s="391" t="str">
        <f>IF('360 GRP '!T31=0,"",'360 GRP '!T31)</f>
        <v/>
      </c>
      <c r="J16" s="391" t="str">
        <f>IF('360 GRP '!U31=0,"",'360 GRP '!U31)</f>
        <v/>
      </c>
      <c r="K16" s="391" t="str">
        <f>IF('360 GRP '!V31=0,"",'360 GRP '!V31)</f>
        <v/>
      </c>
      <c r="L16" s="391" t="str">
        <f>IF('360 GRP '!W31=0,"",'360 GRP '!W31)</f>
        <v/>
      </c>
      <c r="M16" s="391" t="str">
        <f>IF('360 GRP '!X31=0,"",'360 GRP '!X31)</f>
        <v/>
      </c>
      <c r="N16" s="391" t="str">
        <f>IF('360 GRP '!Y31=0,"",'360 GRP '!Y31)</f>
        <v/>
      </c>
      <c r="O16" s="391" t="str">
        <f>IF('360 GRP '!Z31=0,"",'360 GRP '!Z31)</f>
        <v/>
      </c>
      <c r="P16" s="391" t="str">
        <f>IF('360 GRP '!AA31=0,"",'360 GRP '!AA31)</f>
        <v/>
      </c>
      <c r="Q16" s="391" t="str">
        <f>IF('360 GRP '!AB31=0,"",'360 GRP '!AB31)</f>
        <v/>
      </c>
      <c r="R16" s="391" t="str">
        <f>IF('360 GRP '!AC31=0,"",'360 GRP '!AC31)</f>
        <v/>
      </c>
      <c r="S16" s="7">
        <f t="shared" si="0"/>
        <v>0</v>
      </c>
      <c r="T16" s="5">
        <f>S16*'360 GRP '!J31</f>
        <v>0</v>
      </c>
      <c r="U16" s="5">
        <f>S16*'360 GRP '!BH31</f>
        <v>0</v>
      </c>
    </row>
    <row r="17" spans="1:21" ht="23.25" customHeight="1">
      <c r="A17" s="333" t="str">
        <f>'360 GRP '!D32</f>
        <v>360-022</v>
      </c>
      <c r="B17" s="336"/>
      <c r="C17" s="391" t="str">
        <f>IF('360 GRP '!N32=0,"",'360 GRP '!N32)</f>
        <v/>
      </c>
      <c r="D17" s="391" t="str">
        <f>IF('360 GRP '!O32=0,"",'360 GRP '!O32)</f>
        <v/>
      </c>
      <c r="E17" s="391" t="str">
        <f>IF('360 GRP '!P32=0,"",'360 GRP '!P32)</f>
        <v/>
      </c>
      <c r="F17" s="391" t="str">
        <f>IF('360 GRP '!Q32=0,"",'360 GRP '!Q32)</f>
        <v/>
      </c>
      <c r="G17" s="391" t="str">
        <f>IF('360 GRP '!R32=0,"",'360 GRP '!R32)</f>
        <v/>
      </c>
      <c r="H17" s="391" t="str">
        <f>IF('360 GRP '!S32=0,"",'360 GRP '!S32)</f>
        <v/>
      </c>
      <c r="I17" s="391" t="str">
        <f>IF('360 GRP '!T32=0,"",'360 GRP '!T32)</f>
        <v/>
      </c>
      <c r="J17" s="391" t="str">
        <f>IF('360 GRP '!U32=0,"",'360 GRP '!U32)</f>
        <v/>
      </c>
      <c r="K17" s="391" t="str">
        <f>IF('360 GRP '!V32=0,"",'360 GRP '!V32)</f>
        <v/>
      </c>
      <c r="L17" s="391" t="str">
        <f>IF('360 GRP '!W32=0,"",'360 GRP '!W32)</f>
        <v/>
      </c>
      <c r="M17" s="391" t="str">
        <f>IF('360 GRP '!X32=0,"",'360 GRP '!X32)</f>
        <v/>
      </c>
      <c r="N17" s="391" t="str">
        <f>IF('360 GRP '!Y32=0,"",'360 GRP '!Y32)</f>
        <v/>
      </c>
      <c r="O17" s="391" t="str">
        <f>IF('360 GRP '!Z32=0,"",'360 GRP '!Z32)</f>
        <v/>
      </c>
      <c r="P17" s="391" t="str">
        <f>IF('360 GRP '!AA32=0,"",'360 GRP '!AA32)</f>
        <v/>
      </c>
      <c r="Q17" s="391" t="str">
        <f>IF('360 GRP '!AB32=0,"",'360 GRP '!AB32)</f>
        <v/>
      </c>
      <c r="R17" s="391" t="str">
        <f>IF('360 GRP '!AC32=0,"",'360 GRP '!AC32)</f>
        <v/>
      </c>
      <c r="S17" s="7">
        <f t="shared" si="0"/>
        <v>0</v>
      </c>
      <c r="T17" s="5">
        <f>S17*'360 GRP '!J32</f>
        <v>0</v>
      </c>
      <c r="U17" s="5">
        <f>S17*'360 GRP '!BH32</f>
        <v>0</v>
      </c>
    </row>
    <row r="18" spans="1:21" ht="23.25" customHeight="1">
      <c r="A18" s="333" t="str">
        <f>'360 GRP '!D33</f>
        <v>360-023</v>
      </c>
      <c r="B18" s="336"/>
      <c r="C18" s="391" t="str">
        <f>IF('360 GRP '!N33=0,"",'360 GRP '!N33)</f>
        <v/>
      </c>
      <c r="D18" s="391" t="str">
        <f>IF('360 GRP '!O33=0,"",'360 GRP '!O33)</f>
        <v/>
      </c>
      <c r="E18" s="391" t="str">
        <f>IF('360 GRP '!P33=0,"",'360 GRP '!P33)</f>
        <v/>
      </c>
      <c r="F18" s="391" t="str">
        <f>IF('360 GRP '!Q33=0,"",'360 GRP '!Q33)</f>
        <v/>
      </c>
      <c r="G18" s="391" t="str">
        <f>IF('360 GRP '!R33=0,"",'360 GRP '!R33)</f>
        <v/>
      </c>
      <c r="H18" s="391" t="str">
        <f>IF('360 GRP '!S33=0,"",'360 GRP '!S33)</f>
        <v/>
      </c>
      <c r="I18" s="391" t="str">
        <f>IF('360 GRP '!T33=0,"",'360 GRP '!T33)</f>
        <v/>
      </c>
      <c r="J18" s="391" t="str">
        <f>IF('360 GRP '!U33=0,"",'360 GRP '!U33)</f>
        <v/>
      </c>
      <c r="K18" s="391" t="str">
        <f>IF('360 GRP '!V33=0,"",'360 GRP '!V33)</f>
        <v/>
      </c>
      <c r="L18" s="391" t="str">
        <f>IF('360 GRP '!W33=0,"",'360 GRP '!W33)</f>
        <v/>
      </c>
      <c r="M18" s="391" t="str">
        <f>IF('360 GRP '!X33=0,"",'360 GRP '!X33)</f>
        <v/>
      </c>
      <c r="N18" s="391" t="str">
        <f>IF('360 GRP '!Y33=0,"",'360 GRP '!Y33)</f>
        <v/>
      </c>
      <c r="O18" s="391" t="str">
        <f>IF('360 GRP '!Z33=0,"",'360 GRP '!Z33)</f>
        <v/>
      </c>
      <c r="P18" s="391" t="str">
        <f>IF('360 GRP '!AA33=0,"",'360 GRP '!AA33)</f>
        <v/>
      </c>
      <c r="Q18" s="391" t="str">
        <f>IF('360 GRP '!AB33=0,"",'360 GRP '!AB33)</f>
        <v/>
      </c>
      <c r="R18" s="391" t="str">
        <f>IF('360 GRP '!AC33=0,"",'360 GRP '!AC33)</f>
        <v/>
      </c>
      <c r="S18" s="7">
        <f t="shared" si="0"/>
        <v>0</v>
      </c>
      <c r="T18" s="5">
        <f>S18*'360 GRP '!J33</f>
        <v>0</v>
      </c>
      <c r="U18" s="5">
        <f>S18*'360 GRP '!BH33</f>
        <v>0</v>
      </c>
    </row>
    <row r="19" spans="1:21" ht="23.25" customHeight="1">
      <c r="A19" s="333" t="str">
        <f>'360 GRP '!D34</f>
        <v>360-025</v>
      </c>
      <c r="B19" s="336"/>
      <c r="C19" s="391" t="str">
        <f>IF('360 GRP '!N34=0,"",'360 GRP '!N34)</f>
        <v/>
      </c>
      <c r="D19" s="391" t="str">
        <f>IF('360 GRP '!O34=0,"",'360 GRP '!O34)</f>
        <v/>
      </c>
      <c r="E19" s="391" t="str">
        <f>IF('360 GRP '!P34=0,"",'360 GRP '!P34)</f>
        <v/>
      </c>
      <c r="F19" s="391" t="str">
        <f>IF('360 GRP '!Q34=0,"",'360 GRP '!Q34)</f>
        <v/>
      </c>
      <c r="G19" s="391" t="str">
        <f>IF('360 GRP '!R34=0,"",'360 GRP '!R34)</f>
        <v/>
      </c>
      <c r="H19" s="391" t="str">
        <f>IF('360 GRP '!S34=0,"",'360 GRP '!S34)</f>
        <v/>
      </c>
      <c r="I19" s="391" t="str">
        <f>IF('360 GRP '!T34=0,"",'360 GRP '!T34)</f>
        <v/>
      </c>
      <c r="J19" s="391" t="str">
        <f>IF('360 GRP '!U34=0,"",'360 GRP '!U34)</f>
        <v/>
      </c>
      <c r="K19" s="391" t="str">
        <f>IF('360 GRP '!V34=0,"",'360 GRP '!V34)</f>
        <v/>
      </c>
      <c r="L19" s="391" t="str">
        <f>IF('360 GRP '!W34=0,"",'360 GRP '!W34)</f>
        <v/>
      </c>
      <c r="M19" s="391" t="str">
        <f>IF('360 GRP '!X34=0,"",'360 GRP '!X34)</f>
        <v/>
      </c>
      <c r="N19" s="391" t="str">
        <f>IF('360 GRP '!Y34=0,"",'360 GRP '!Y34)</f>
        <v/>
      </c>
      <c r="O19" s="391" t="str">
        <f>IF('360 GRP '!Z34=0,"",'360 GRP '!Z34)</f>
        <v/>
      </c>
      <c r="P19" s="391" t="str">
        <f>IF('360 GRP '!AA34=0,"",'360 GRP '!AA34)</f>
        <v/>
      </c>
      <c r="Q19" s="391" t="str">
        <f>IF('360 GRP '!AB34=0,"",'360 GRP '!AB34)</f>
        <v/>
      </c>
      <c r="R19" s="391" t="str">
        <f>IF('360 GRP '!AC34=0,"",'360 GRP '!AC34)</f>
        <v/>
      </c>
      <c r="S19" s="7">
        <f t="shared" si="0"/>
        <v>0</v>
      </c>
      <c r="T19" s="5">
        <f>S19*'360 GRP '!J34</f>
        <v>0</v>
      </c>
      <c r="U19" s="5">
        <f>S19*'360 GRP '!BH34</f>
        <v>0</v>
      </c>
    </row>
    <row r="20" spans="1:21" ht="23.25" customHeight="1">
      <c r="A20" s="333" t="str">
        <f>'360 GRP '!D35</f>
        <v>360-027</v>
      </c>
      <c r="B20" s="336"/>
      <c r="C20" s="391" t="str">
        <f>IF('360 GRP '!N35=0,"",'360 GRP '!N35)</f>
        <v/>
      </c>
      <c r="D20" s="391" t="str">
        <f>IF('360 GRP '!O35=0,"",'360 GRP '!O35)</f>
        <v/>
      </c>
      <c r="E20" s="391" t="str">
        <f>IF('360 GRP '!P35=0,"",'360 GRP '!P35)</f>
        <v/>
      </c>
      <c r="F20" s="391" t="str">
        <f>IF('360 GRP '!Q35=0,"",'360 GRP '!Q35)</f>
        <v/>
      </c>
      <c r="G20" s="391" t="str">
        <f>IF('360 GRP '!R35=0,"",'360 GRP '!R35)</f>
        <v/>
      </c>
      <c r="H20" s="391" t="str">
        <f>IF('360 GRP '!S35=0,"",'360 GRP '!S35)</f>
        <v/>
      </c>
      <c r="I20" s="391" t="str">
        <f>IF('360 GRP '!T35=0,"",'360 GRP '!T35)</f>
        <v/>
      </c>
      <c r="J20" s="391" t="str">
        <f>IF('360 GRP '!U35=0,"",'360 GRP '!U35)</f>
        <v/>
      </c>
      <c r="K20" s="391" t="str">
        <f>IF('360 GRP '!V35=0,"",'360 GRP '!V35)</f>
        <v/>
      </c>
      <c r="L20" s="391" t="str">
        <f>IF('360 GRP '!W35=0,"",'360 GRP '!W35)</f>
        <v/>
      </c>
      <c r="M20" s="391" t="str">
        <f>IF('360 GRP '!X35=0,"",'360 GRP '!X35)</f>
        <v/>
      </c>
      <c r="N20" s="391" t="str">
        <f>IF('360 GRP '!Y35=0,"",'360 GRP '!Y35)</f>
        <v/>
      </c>
      <c r="O20" s="391" t="str">
        <f>IF('360 GRP '!Z35=0,"",'360 GRP '!Z35)</f>
        <v/>
      </c>
      <c r="P20" s="391" t="str">
        <f>IF('360 GRP '!AA35=0,"",'360 GRP '!AA35)</f>
        <v/>
      </c>
      <c r="Q20" s="391" t="str">
        <f>IF('360 GRP '!AB35=0,"",'360 GRP '!AB35)</f>
        <v/>
      </c>
      <c r="R20" s="391" t="str">
        <f>IF('360 GRP '!AC35=0,"",'360 GRP '!AC35)</f>
        <v/>
      </c>
      <c r="S20" s="7">
        <f t="shared" si="0"/>
        <v>0</v>
      </c>
      <c r="T20" s="5">
        <f>S20*'360 GRP '!J35</f>
        <v>0</v>
      </c>
      <c r="U20" s="5">
        <f>S20*'360 GRP '!BH35</f>
        <v>0</v>
      </c>
    </row>
    <row r="21" spans="1:21" ht="23.25" customHeight="1">
      <c r="A21" s="333" t="str">
        <f>'360 GRP '!D36</f>
        <v>360-028</v>
      </c>
      <c r="B21" s="336"/>
      <c r="C21" s="391" t="str">
        <f>IF('360 GRP '!N36=0,"",'360 GRP '!N36)</f>
        <v/>
      </c>
      <c r="D21" s="391" t="str">
        <f>IF('360 GRP '!O36=0,"",'360 GRP '!O36)</f>
        <v/>
      </c>
      <c r="E21" s="391" t="str">
        <f>IF('360 GRP '!P36=0,"",'360 GRP '!P36)</f>
        <v/>
      </c>
      <c r="F21" s="391" t="str">
        <f>IF('360 GRP '!Q36=0,"",'360 GRP '!Q36)</f>
        <v/>
      </c>
      <c r="G21" s="391" t="str">
        <f>IF('360 GRP '!R36=0,"",'360 GRP '!R36)</f>
        <v/>
      </c>
      <c r="H21" s="391" t="str">
        <f>IF('360 GRP '!S36=0,"",'360 GRP '!S36)</f>
        <v/>
      </c>
      <c r="I21" s="391" t="str">
        <f>IF('360 GRP '!T36=0,"",'360 GRP '!T36)</f>
        <v/>
      </c>
      <c r="J21" s="391" t="str">
        <f>IF('360 GRP '!U36=0,"",'360 GRP '!U36)</f>
        <v/>
      </c>
      <c r="K21" s="391" t="str">
        <f>IF('360 GRP '!V36=0,"",'360 GRP '!V36)</f>
        <v/>
      </c>
      <c r="L21" s="391" t="str">
        <f>IF('360 GRP '!W36=0,"",'360 GRP '!W36)</f>
        <v/>
      </c>
      <c r="M21" s="391" t="str">
        <f>IF('360 GRP '!X36=0,"",'360 GRP '!X36)</f>
        <v/>
      </c>
      <c r="N21" s="391" t="str">
        <f>IF('360 GRP '!Y36=0,"",'360 GRP '!Y36)</f>
        <v/>
      </c>
      <c r="O21" s="391" t="str">
        <f>IF('360 GRP '!Z36=0,"",'360 GRP '!Z36)</f>
        <v/>
      </c>
      <c r="P21" s="391" t="str">
        <f>IF('360 GRP '!AA36=0,"",'360 GRP '!AA36)</f>
        <v/>
      </c>
      <c r="Q21" s="391" t="str">
        <f>IF('360 GRP '!AB36=0,"",'360 GRP '!AB36)</f>
        <v/>
      </c>
      <c r="R21" s="391" t="str">
        <f>IF('360 GRP '!AC36=0,"",'360 GRP '!AC36)</f>
        <v/>
      </c>
      <c r="S21" s="7">
        <f t="shared" si="0"/>
        <v>0</v>
      </c>
      <c r="T21" s="5">
        <f>S21*'360 GRP '!J36</f>
        <v>0</v>
      </c>
      <c r="U21" s="5">
        <f>S21*'360 GRP '!BH36</f>
        <v>0</v>
      </c>
    </row>
    <row r="22" spans="1:21" ht="23.25" customHeight="1">
      <c r="A22" s="333" t="str">
        <f>'360 GRP '!D37</f>
        <v>360-029</v>
      </c>
      <c r="B22" s="336"/>
      <c r="C22" s="391" t="str">
        <f>IF('360 GRP '!N37=0,"",'360 GRP '!N37)</f>
        <v/>
      </c>
      <c r="D22" s="391" t="str">
        <f>IF('360 GRP '!O37=0,"",'360 GRP '!O37)</f>
        <v/>
      </c>
      <c r="E22" s="391" t="str">
        <f>IF('360 GRP '!P37=0,"",'360 GRP '!P37)</f>
        <v/>
      </c>
      <c r="F22" s="391" t="str">
        <f>IF('360 GRP '!Q37=0,"",'360 GRP '!Q37)</f>
        <v/>
      </c>
      <c r="G22" s="391" t="str">
        <f>IF('360 GRP '!R37=0,"",'360 GRP '!R37)</f>
        <v/>
      </c>
      <c r="H22" s="391" t="str">
        <f>IF('360 GRP '!S37=0,"",'360 GRP '!S37)</f>
        <v/>
      </c>
      <c r="I22" s="391" t="str">
        <f>IF('360 GRP '!T37=0,"",'360 GRP '!T37)</f>
        <v/>
      </c>
      <c r="J22" s="391" t="str">
        <f>IF('360 GRP '!U37=0,"",'360 GRP '!U37)</f>
        <v/>
      </c>
      <c r="K22" s="391" t="str">
        <f>IF('360 GRP '!V37=0,"",'360 GRP '!V37)</f>
        <v/>
      </c>
      <c r="L22" s="391" t="str">
        <f>IF('360 GRP '!W37=0,"",'360 GRP '!W37)</f>
        <v/>
      </c>
      <c r="M22" s="391" t="str">
        <f>IF('360 GRP '!X37=0,"",'360 GRP '!X37)</f>
        <v/>
      </c>
      <c r="N22" s="391" t="str">
        <f>IF('360 GRP '!Y37=0,"",'360 GRP '!Y37)</f>
        <v/>
      </c>
      <c r="O22" s="391" t="str">
        <f>IF('360 GRP '!Z37=0,"",'360 GRP '!Z37)</f>
        <v/>
      </c>
      <c r="P22" s="391" t="str">
        <f>IF('360 GRP '!AA37=0,"",'360 GRP '!AA37)</f>
        <v/>
      </c>
      <c r="Q22" s="391" t="str">
        <f>IF('360 GRP '!AB37=0,"",'360 GRP '!AB37)</f>
        <v/>
      </c>
      <c r="R22" s="391" t="str">
        <f>IF('360 GRP '!AC37=0,"",'360 GRP '!AC37)</f>
        <v/>
      </c>
      <c r="S22" s="7">
        <f t="shared" si="0"/>
        <v>0</v>
      </c>
      <c r="T22" s="5">
        <f>S22*'360 GRP '!J37</f>
        <v>0</v>
      </c>
      <c r="U22" s="5">
        <f>S22*'360 GRP '!BH37</f>
        <v>0</v>
      </c>
    </row>
    <row r="23" spans="1:21" ht="23.25" customHeight="1">
      <c r="A23" s="333" t="str">
        <f>'360 GRP '!D38</f>
        <v>360-030</v>
      </c>
      <c r="B23" s="336"/>
      <c r="C23" s="391" t="str">
        <f>IF('360 GRP '!N38=0,"",'360 GRP '!N38)</f>
        <v/>
      </c>
      <c r="D23" s="391" t="str">
        <f>IF('360 GRP '!O38=0,"",'360 GRP '!O38)</f>
        <v/>
      </c>
      <c r="E23" s="391" t="str">
        <f>IF('360 GRP '!P38=0,"",'360 GRP '!P38)</f>
        <v/>
      </c>
      <c r="F23" s="391" t="str">
        <f>IF('360 GRP '!Q38=0,"",'360 GRP '!Q38)</f>
        <v/>
      </c>
      <c r="G23" s="391" t="str">
        <f>IF('360 GRP '!R38=0,"",'360 GRP '!R38)</f>
        <v/>
      </c>
      <c r="H23" s="391" t="str">
        <f>IF('360 GRP '!S38=0,"",'360 GRP '!S38)</f>
        <v/>
      </c>
      <c r="I23" s="391" t="str">
        <f>IF('360 GRP '!T38=0,"",'360 GRP '!T38)</f>
        <v/>
      </c>
      <c r="J23" s="391" t="str">
        <f>IF('360 GRP '!U38=0,"",'360 GRP '!U38)</f>
        <v/>
      </c>
      <c r="K23" s="391" t="str">
        <f>IF('360 GRP '!V38=0,"",'360 GRP '!V38)</f>
        <v/>
      </c>
      <c r="L23" s="391" t="str">
        <f>IF('360 GRP '!W38=0,"",'360 GRP '!W38)</f>
        <v/>
      </c>
      <c r="M23" s="391" t="str">
        <f>IF('360 GRP '!X38=0,"",'360 GRP '!X38)</f>
        <v/>
      </c>
      <c r="N23" s="391" t="str">
        <f>IF('360 GRP '!Y38=0,"",'360 GRP '!Y38)</f>
        <v/>
      </c>
      <c r="O23" s="391" t="str">
        <f>IF('360 GRP '!Z38=0,"",'360 GRP '!Z38)</f>
        <v/>
      </c>
      <c r="P23" s="391" t="str">
        <f>IF('360 GRP '!AA38=0,"",'360 GRP '!AA38)</f>
        <v/>
      </c>
      <c r="Q23" s="391" t="str">
        <f>IF('360 GRP '!AB38=0,"",'360 GRP '!AB38)</f>
        <v/>
      </c>
      <c r="R23" s="391" t="str">
        <f>IF('360 GRP '!AC38=0,"",'360 GRP '!AC38)</f>
        <v/>
      </c>
      <c r="S23" s="7">
        <f t="shared" si="0"/>
        <v>0</v>
      </c>
      <c r="T23" s="5">
        <f>S23*'360 GRP '!J38</f>
        <v>0</v>
      </c>
      <c r="U23" s="5">
        <f>S23*'360 GRP '!BH38</f>
        <v>0</v>
      </c>
    </row>
    <row r="24" spans="1:21" ht="23.25" customHeight="1">
      <c r="A24" s="333" t="str">
        <f>'360 GRP '!D39</f>
        <v>360-031</v>
      </c>
      <c r="B24" s="336"/>
      <c r="C24" s="391" t="str">
        <f>IF('360 GRP '!N39=0,"",'360 GRP '!N39)</f>
        <v/>
      </c>
      <c r="D24" s="391" t="str">
        <f>IF('360 GRP '!O39=0,"",'360 GRP '!O39)</f>
        <v/>
      </c>
      <c r="E24" s="391" t="str">
        <f>IF('360 GRP '!P39=0,"",'360 GRP '!P39)</f>
        <v/>
      </c>
      <c r="F24" s="391" t="str">
        <f>IF('360 GRP '!Q39=0,"",'360 GRP '!Q39)</f>
        <v/>
      </c>
      <c r="G24" s="391" t="str">
        <f>IF('360 GRP '!R39=0,"",'360 GRP '!R39)</f>
        <v/>
      </c>
      <c r="H24" s="391" t="str">
        <f>IF('360 GRP '!S39=0,"",'360 GRP '!S39)</f>
        <v/>
      </c>
      <c r="I24" s="391" t="str">
        <f>IF('360 GRP '!T39=0,"",'360 GRP '!T39)</f>
        <v/>
      </c>
      <c r="J24" s="391" t="str">
        <f>IF('360 GRP '!U39=0,"",'360 GRP '!U39)</f>
        <v/>
      </c>
      <c r="K24" s="391" t="str">
        <f>IF('360 GRP '!V39=0,"",'360 GRP '!V39)</f>
        <v/>
      </c>
      <c r="L24" s="391" t="str">
        <f>IF('360 GRP '!W39=0,"",'360 GRP '!W39)</f>
        <v/>
      </c>
      <c r="M24" s="391" t="str">
        <f>IF('360 GRP '!X39=0,"",'360 GRP '!X39)</f>
        <v/>
      </c>
      <c r="N24" s="391" t="str">
        <f>IF('360 GRP '!Y39=0,"",'360 GRP '!Y39)</f>
        <v/>
      </c>
      <c r="O24" s="391" t="str">
        <f>IF('360 GRP '!Z39=0,"",'360 GRP '!Z39)</f>
        <v/>
      </c>
      <c r="P24" s="391" t="str">
        <f>IF('360 GRP '!AA39=0,"",'360 GRP '!AA39)</f>
        <v/>
      </c>
      <c r="Q24" s="391" t="str">
        <f>IF('360 GRP '!AB39=0,"",'360 GRP '!AB39)</f>
        <v/>
      </c>
      <c r="R24" s="391" t="str">
        <f>IF('360 GRP '!AC39=0,"",'360 GRP '!AC39)</f>
        <v/>
      </c>
      <c r="S24" s="7">
        <f t="shared" si="0"/>
        <v>0</v>
      </c>
      <c r="T24" s="5">
        <f>S24*'360 GRP '!J39</f>
        <v>0</v>
      </c>
      <c r="U24" s="5">
        <f>S24*'360 GRP '!BH39</f>
        <v>0</v>
      </c>
    </row>
    <row r="25" spans="1:21" ht="23.25" customHeight="1">
      <c r="A25" s="333" t="str">
        <f>'360 GRP '!D40</f>
        <v>360-034</v>
      </c>
      <c r="B25" s="336"/>
      <c r="C25" s="391" t="str">
        <f>IF('360 GRP '!N40=0,"",'360 GRP '!N40)</f>
        <v/>
      </c>
      <c r="D25" s="391" t="str">
        <f>IF('360 GRP '!O40=0,"",'360 GRP '!O40)</f>
        <v/>
      </c>
      <c r="E25" s="391" t="str">
        <f>IF('360 GRP '!P40=0,"",'360 GRP '!P40)</f>
        <v/>
      </c>
      <c r="F25" s="391" t="str">
        <f>IF('360 GRP '!Q40=0,"",'360 GRP '!Q40)</f>
        <v/>
      </c>
      <c r="G25" s="391" t="str">
        <f>IF('360 GRP '!R40=0,"",'360 GRP '!R40)</f>
        <v/>
      </c>
      <c r="H25" s="391" t="str">
        <f>IF('360 GRP '!S40=0,"",'360 GRP '!S40)</f>
        <v/>
      </c>
      <c r="I25" s="391" t="str">
        <f>IF('360 GRP '!T40=0,"",'360 GRP '!T40)</f>
        <v/>
      </c>
      <c r="J25" s="391" t="str">
        <f>IF('360 GRP '!U40=0,"",'360 GRP '!U40)</f>
        <v/>
      </c>
      <c r="K25" s="391" t="str">
        <f>IF('360 GRP '!V40=0,"",'360 GRP '!V40)</f>
        <v/>
      </c>
      <c r="L25" s="391" t="str">
        <f>IF('360 GRP '!W40=0,"",'360 GRP '!W40)</f>
        <v/>
      </c>
      <c r="M25" s="391" t="str">
        <f>IF('360 GRP '!X40=0,"",'360 GRP '!X40)</f>
        <v/>
      </c>
      <c r="N25" s="391" t="str">
        <f>IF('360 GRP '!Y40=0,"",'360 GRP '!Y40)</f>
        <v/>
      </c>
      <c r="O25" s="391" t="str">
        <f>IF('360 GRP '!Z40=0,"",'360 GRP '!Z40)</f>
        <v/>
      </c>
      <c r="P25" s="391" t="str">
        <f>IF('360 GRP '!AA40=0,"",'360 GRP '!AA40)</f>
        <v/>
      </c>
      <c r="Q25" s="391" t="str">
        <f>IF('360 GRP '!AB40=0,"",'360 GRP '!AB40)</f>
        <v/>
      </c>
      <c r="R25" s="391" t="str">
        <f>IF('360 GRP '!AC40=0,"",'360 GRP '!AC40)</f>
        <v/>
      </c>
      <c r="S25" s="7">
        <f t="shared" si="0"/>
        <v>0</v>
      </c>
      <c r="T25" s="5">
        <f>S25*'360 GRP '!J40</f>
        <v>0</v>
      </c>
      <c r="U25" s="5">
        <f>S25*'360 GRP '!BH40</f>
        <v>0</v>
      </c>
    </row>
    <row r="26" spans="1:21" ht="23.25" customHeight="1">
      <c r="A26" s="333" t="str">
        <f>'360 GRP '!D41</f>
        <v>360-035</v>
      </c>
      <c r="B26" s="336"/>
      <c r="C26" s="391" t="str">
        <f>IF('360 GRP '!N41=0,"",'360 GRP '!N41)</f>
        <v/>
      </c>
      <c r="D26" s="391" t="str">
        <f>IF('360 GRP '!O41=0,"",'360 GRP '!O41)</f>
        <v/>
      </c>
      <c r="E26" s="391" t="str">
        <f>IF('360 GRP '!P41=0,"",'360 GRP '!P41)</f>
        <v/>
      </c>
      <c r="F26" s="391" t="str">
        <f>IF('360 GRP '!Q41=0,"",'360 GRP '!Q41)</f>
        <v/>
      </c>
      <c r="G26" s="391" t="str">
        <f>IF('360 GRP '!R41=0,"",'360 GRP '!R41)</f>
        <v/>
      </c>
      <c r="H26" s="391" t="str">
        <f>IF('360 GRP '!S41=0,"",'360 GRP '!S41)</f>
        <v/>
      </c>
      <c r="I26" s="391" t="str">
        <f>IF('360 GRP '!T41=0,"",'360 GRP '!T41)</f>
        <v/>
      </c>
      <c r="J26" s="391" t="str">
        <f>IF('360 GRP '!U41=0,"",'360 GRP '!U41)</f>
        <v/>
      </c>
      <c r="K26" s="391" t="str">
        <f>IF('360 GRP '!V41=0,"",'360 GRP '!V41)</f>
        <v/>
      </c>
      <c r="L26" s="391" t="str">
        <f>IF('360 GRP '!W41=0,"",'360 GRP '!W41)</f>
        <v/>
      </c>
      <c r="M26" s="391" t="str">
        <f>IF('360 GRP '!X41=0,"",'360 GRP '!X41)</f>
        <v/>
      </c>
      <c r="N26" s="391" t="str">
        <f>IF('360 GRP '!Y41=0,"",'360 GRP '!Y41)</f>
        <v/>
      </c>
      <c r="O26" s="391" t="str">
        <f>IF('360 GRP '!Z41=0,"",'360 GRP '!Z41)</f>
        <v/>
      </c>
      <c r="P26" s="391" t="str">
        <f>IF('360 GRP '!AA41=0,"",'360 GRP '!AA41)</f>
        <v/>
      </c>
      <c r="Q26" s="391" t="str">
        <f>IF('360 GRP '!AB41=0,"",'360 GRP '!AB41)</f>
        <v/>
      </c>
      <c r="R26" s="391" t="str">
        <f>IF('360 GRP '!AC41=0,"",'360 GRP '!AC41)</f>
        <v/>
      </c>
      <c r="S26" s="7">
        <f t="shared" si="0"/>
        <v>0</v>
      </c>
      <c r="T26" s="5">
        <f>S26*'360 GRP '!J41</f>
        <v>0</v>
      </c>
      <c r="U26" s="5">
        <f>S26*'360 GRP '!BH41</f>
        <v>0</v>
      </c>
    </row>
    <row r="27" spans="1:21" ht="23.25" customHeight="1">
      <c r="A27" s="333" t="str">
        <f>'360 GRP '!D42</f>
        <v>360-036</v>
      </c>
      <c r="B27" s="336"/>
      <c r="C27" s="391" t="str">
        <f>IF('360 GRP '!N42=0,"",'360 GRP '!N42)</f>
        <v/>
      </c>
      <c r="D27" s="391" t="str">
        <f>IF('360 GRP '!O42=0,"",'360 GRP '!O42)</f>
        <v/>
      </c>
      <c r="E27" s="391" t="str">
        <f>IF('360 GRP '!P42=0,"",'360 GRP '!P42)</f>
        <v/>
      </c>
      <c r="F27" s="391" t="str">
        <f>IF('360 GRP '!Q42=0,"",'360 GRP '!Q42)</f>
        <v/>
      </c>
      <c r="G27" s="391" t="str">
        <f>IF('360 GRP '!R42=0,"",'360 GRP '!R42)</f>
        <v/>
      </c>
      <c r="H27" s="391" t="str">
        <f>IF('360 GRP '!S42=0,"",'360 GRP '!S42)</f>
        <v/>
      </c>
      <c r="I27" s="391" t="str">
        <f>IF('360 GRP '!T42=0,"",'360 GRP '!T42)</f>
        <v/>
      </c>
      <c r="J27" s="391" t="str">
        <f>IF('360 GRP '!U42=0,"",'360 GRP '!U42)</f>
        <v/>
      </c>
      <c r="K27" s="391" t="str">
        <f>IF('360 GRP '!V42=0,"",'360 GRP '!V42)</f>
        <v/>
      </c>
      <c r="L27" s="391" t="str">
        <f>IF('360 GRP '!W42=0,"",'360 GRP '!W42)</f>
        <v/>
      </c>
      <c r="M27" s="391" t="str">
        <f>IF('360 GRP '!X42=0,"",'360 GRP '!X42)</f>
        <v/>
      </c>
      <c r="N27" s="391" t="str">
        <f>IF('360 GRP '!Y42=0,"",'360 GRP '!Y42)</f>
        <v/>
      </c>
      <c r="O27" s="391" t="str">
        <f>IF('360 GRP '!Z42=0,"",'360 GRP '!Z42)</f>
        <v/>
      </c>
      <c r="P27" s="391" t="str">
        <f>IF('360 GRP '!AA42=0,"",'360 GRP '!AA42)</f>
        <v/>
      </c>
      <c r="Q27" s="391" t="str">
        <f>IF('360 GRP '!AB42=0,"",'360 GRP '!AB42)</f>
        <v/>
      </c>
      <c r="R27" s="391" t="str">
        <f>IF('360 GRP '!AC42=0,"",'360 GRP '!AC42)</f>
        <v/>
      </c>
      <c r="S27" s="7">
        <f t="shared" si="0"/>
        <v>0</v>
      </c>
      <c r="T27" s="5">
        <f>S27*'360 GRP '!J42</f>
        <v>0</v>
      </c>
      <c r="U27" s="5">
        <f>S27*'360 GRP '!BH42</f>
        <v>0</v>
      </c>
    </row>
    <row r="28" spans="1:21" ht="23.25" customHeight="1">
      <c r="A28" s="333">
        <f>'360 GRP '!D43</f>
        <v>0</v>
      </c>
      <c r="B28" s="336"/>
      <c r="C28" s="391" t="str">
        <f>IF('360 GRP '!N43=0,"",'360 GRP '!N43)</f>
        <v/>
      </c>
      <c r="D28" s="391" t="str">
        <f>IF('360 GRP '!O43=0,"",'360 GRP '!O43)</f>
        <v/>
      </c>
      <c r="E28" s="391" t="str">
        <f>IF('360 GRP '!P43=0,"",'360 GRP '!P43)</f>
        <v/>
      </c>
      <c r="F28" s="391" t="str">
        <f>IF('360 GRP '!Q43=0,"",'360 GRP '!Q43)</f>
        <v/>
      </c>
      <c r="G28" s="391" t="str">
        <f>IF('360 GRP '!R43=0,"",'360 GRP '!R43)</f>
        <v/>
      </c>
      <c r="H28" s="391" t="str">
        <f>IF('360 GRP '!S43=0,"",'360 GRP '!S43)</f>
        <v/>
      </c>
      <c r="I28" s="391" t="str">
        <f>IF('360 GRP '!T43=0,"",'360 GRP '!T43)</f>
        <v/>
      </c>
      <c r="J28" s="391" t="str">
        <f>IF('360 GRP '!U43=0,"",'360 GRP '!U43)</f>
        <v/>
      </c>
      <c r="K28" s="391" t="str">
        <f>IF('360 GRP '!V43=0,"",'360 GRP '!V43)</f>
        <v/>
      </c>
      <c r="L28" s="391" t="str">
        <f>IF('360 GRP '!W43=0,"",'360 GRP '!W43)</f>
        <v/>
      </c>
      <c r="M28" s="391" t="str">
        <f>IF('360 GRP '!X43=0,"",'360 GRP '!X43)</f>
        <v/>
      </c>
      <c r="N28" s="391" t="str">
        <f>IF('360 GRP '!Y43=0,"",'360 GRP '!Y43)</f>
        <v/>
      </c>
      <c r="O28" s="391" t="str">
        <f>IF('360 GRP '!Z43=0,"",'360 GRP '!Z43)</f>
        <v/>
      </c>
      <c r="P28" s="391" t="str">
        <f>IF('360 GRP '!AA43=0,"",'360 GRP '!AA43)</f>
        <v/>
      </c>
      <c r="Q28" s="391" t="str">
        <f>IF('360 GRP '!AB43=0,"",'360 GRP '!AB43)</f>
        <v/>
      </c>
      <c r="R28" s="391" t="str">
        <f>IF('360 GRP '!AC43=0,"",'360 GRP '!AC43)</f>
        <v/>
      </c>
      <c r="S28" s="7">
        <f t="shared" si="0"/>
        <v>0</v>
      </c>
      <c r="T28" s="5">
        <f>S28*'360 GRP '!J43</f>
        <v>0</v>
      </c>
      <c r="U28" s="5">
        <f>S28*'360 GRP '!BH43</f>
        <v>0</v>
      </c>
    </row>
    <row r="29" spans="1:21" ht="23.25" customHeight="1">
      <c r="A29" s="333" t="str">
        <f>'360 GRP '!D44</f>
        <v>360-092</v>
      </c>
      <c r="B29" s="336"/>
      <c r="C29" s="391" t="str">
        <f>IF('360 GRP '!N44=0,"",'360 GRP '!N44)</f>
        <v/>
      </c>
      <c r="D29" s="391" t="str">
        <f>IF('360 GRP '!O44=0,"",'360 GRP '!O44)</f>
        <v/>
      </c>
      <c r="E29" s="391" t="str">
        <f>IF('360 GRP '!P44=0,"",'360 GRP '!P44)</f>
        <v/>
      </c>
      <c r="F29" s="391" t="str">
        <f>IF('360 GRP '!Q44=0,"",'360 GRP '!Q44)</f>
        <v/>
      </c>
      <c r="G29" s="391" t="str">
        <f>IF('360 GRP '!R44=0,"",'360 GRP '!R44)</f>
        <v/>
      </c>
      <c r="H29" s="391" t="str">
        <f>IF('360 GRP '!S44=0,"",'360 GRP '!S44)</f>
        <v/>
      </c>
      <c r="I29" s="391" t="str">
        <f>IF('360 GRP '!T44=0,"",'360 GRP '!T44)</f>
        <v/>
      </c>
      <c r="J29" s="391" t="str">
        <f>IF('360 GRP '!U44=0,"",'360 GRP '!U44)</f>
        <v/>
      </c>
      <c r="K29" s="391" t="str">
        <f>IF('360 GRP '!V44=0,"",'360 GRP '!V44)</f>
        <v/>
      </c>
      <c r="L29" s="391" t="str">
        <f>IF('360 GRP '!W44=0,"",'360 GRP '!W44)</f>
        <v/>
      </c>
      <c r="M29" s="391" t="str">
        <f>IF('360 GRP '!X44=0,"",'360 GRP '!X44)</f>
        <v/>
      </c>
      <c r="N29" s="391" t="str">
        <f>IF('360 GRP '!Y44=0,"",'360 GRP '!Y44)</f>
        <v/>
      </c>
      <c r="O29" s="391" t="str">
        <f>IF('360 GRP '!Z44=0,"",'360 GRP '!Z44)</f>
        <v/>
      </c>
      <c r="P29" s="391" t="str">
        <f>IF('360 GRP '!AA44=0,"",'360 GRP '!AA44)</f>
        <v/>
      </c>
      <c r="Q29" s="391" t="str">
        <f>IF('360 GRP '!AB44=0,"",'360 GRP '!AB44)</f>
        <v/>
      </c>
      <c r="R29" s="391" t="str">
        <f>IF('360 GRP '!AC44=0,"",'360 GRP '!AC44)</f>
        <v/>
      </c>
      <c r="S29" s="7">
        <f t="shared" si="0"/>
        <v>0</v>
      </c>
      <c r="T29" s="5">
        <f>S29*'360 GRP '!J44</f>
        <v>0</v>
      </c>
      <c r="U29" s="5">
        <f>S29*'360 GRP '!BH44</f>
        <v>0</v>
      </c>
    </row>
    <row r="30" spans="1:21" ht="23.25" customHeight="1">
      <c r="A30" s="333" t="str">
        <f>'360 GRP '!D45</f>
        <v>360-094</v>
      </c>
      <c r="B30" s="336"/>
      <c r="C30" s="391" t="str">
        <f>IF('360 GRP '!N45=0,"",'360 GRP '!N45)</f>
        <v/>
      </c>
      <c r="D30" s="391" t="str">
        <f>IF('360 GRP '!O45=0,"",'360 GRP '!O45)</f>
        <v/>
      </c>
      <c r="E30" s="391" t="str">
        <f>IF('360 GRP '!P45=0,"",'360 GRP '!P45)</f>
        <v/>
      </c>
      <c r="F30" s="391" t="str">
        <f>IF('360 GRP '!Q45=0,"",'360 GRP '!Q45)</f>
        <v/>
      </c>
      <c r="G30" s="391" t="str">
        <f>IF('360 GRP '!R45=0,"",'360 GRP '!R45)</f>
        <v/>
      </c>
      <c r="H30" s="391" t="str">
        <f>IF('360 GRP '!S45=0,"",'360 GRP '!S45)</f>
        <v/>
      </c>
      <c r="I30" s="391" t="str">
        <f>IF('360 GRP '!T45=0,"",'360 GRP '!T45)</f>
        <v/>
      </c>
      <c r="J30" s="391" t="str">
        <f>IF('360 GRP '!U45=0,"",'360 GRP '!U45)</f>
        <v/>
      </c>
      <c r="K30" s="391" t="str">
        <f>IF('360 GRP '!V45=0,"",'360 GRP '!V45)</f>
        <v/>
      </c>
      <c r="L30" s="391" t="str">
        <f>IF('360 GRP '!W45=0,"",'360 GRP '!W45)</f>
        <v/>
      </c>
      <c r="M30" s="391" t="str">
        <f>IF('360 GRP '!X45=0,"",'360 GRP '!X45)</f>
        <v/>
      </c>
      <c r="N30" s="391" t="str">
        <f>IF('360 GRP '!Y45=0,"",'360 GRP '!Y45)</f>
        <v/>
      </c>
      <c r="O30" s="391" t="str">
        <f>IF('360 GRP '!Z45=0,"",'360 GRP '!Z45)</f>
        <v/>
      </c>
      <c r="P30" s="391" t="str">
        <f>IF('360 GRP '!AA45=0,"",'360 GRP '!AA45)</f>
        <v/>
      </c>
      <c r="Q30" s="391" t="str">
        <f>IF('360 GRP '!AB45=0,"",'360 GRP '!AB45)</f>
        <v/>
      </c>
      <c r="R30" s="391" t="str">
        <f>IF('360 GRP '!AC45=0,"",'360 GRP '!AC45)</f>
        <v/>
      </c>
      <c r="S30" s="7">
        <f t="shared" si="0"/>
        <v>0</v>
      </c>
      <c r="T30" s="5">
        <f>S30*'360 GRP '!J45</f>
        <v>0</v>
      </c>
      <c r="U30" s="5">
        <f>S30*'360 GRP '!BH45</f>
        <v>0</v>
      </c>
    </row>
    <row r="31" spans="1:21" ht="23.25" customHeight="1">
      <c r="A31" s="333" t="str">
        <f>'360 GRP '!D46</f>
        <v>360-096</v>
      </c>
      <c r="B31" s="336"/>
      <c r="C31" s="391" t="str">
        <f>IF('360 GRP '!N46=0,"",'360 GRP '!N46)</f>
        <v/>
      </c>
      <c r="D31" s="391" t="str">
        <f>IF('360 GRP '!O46=0,"",'360 GRP '!O46)</f>
        <v/>
      </c>
      <c r="E31" s="391" t="str">
        <f>IF('360 GRP '!P46=0,"",'360 GRP '!P46)</f>
        <v/>
      </c>
      <c r="F31" s="391" t="str">
        <f>IF('360 GRP '!Q46=0,"",'360 GRP '!Q46)</f>
        <v/>
      </c>
      <c r="G31" s="391" t="str">
        <f>IF('360 GRP '!R46=0,"",'360 GRP '!R46)</f>
        <v/>
      </c>
      <c r="H31" s="391" t="str">
        <f>IF('360 GRP '!S46=0,"",'360 GRP '!S46)</f>
        <v/>
      </c>
      <c r="I31" s="391" t="str">
        <f>IF('360 GRP '!T46=0,"",'360 GRP '!T46)</f>
        <v/>
      </c>
      <c r="J31" s="391" t="str">
        <f>IF('360 GRP '!U46=0,"",'360 GRP '!U46)</f>
        <v/>
      </c>
      <c r="K31" s="391" t="str">
        <f>IF('360 GRP '!V46=0,"",'360 GRP '!V46)</f>
        <v/>
      </c>
      <c r="L31" s="391" t="str">
        <f>IF('360 GRP '!W46=0,"",'360 GRP '!W46)</f>
        <v/>
      </c>
      <c r="M31" s="391" t="str">
        <f>IF('360 GRP '!X46=0,"",'360 GRP '!X46)</f>
        <v/>
      </c>
      <c r="N31" s="391" t="str">
        <f>IF('360 GRP '!Y46=0,"",'360 GRP '!Y46)</f>
        <v/>
      </c>
      <c r="O31" s="391" t="str">
        <f>IF('360 GRP '!Z46=0,"",'360 GRP '!Z46)</f>
        <v/>
      </c>
      <c r="P31" s="391" t="str">
        <f>IF('360 GRP '!AA46=0,"",'360 GRP '!AA46)</f>
        <v/>
      </c>
      <c r="Q31" s="391" t="str">
        <f>IF('360 GRP '!AB46=0,"",'360 GRP '!AB46)</f>
        <v/>
      </c>
      <c r="R31" s="391" t="str">
        <f>IF('360 GRP '!AC46=0,"",'360 GRP '!AC46)</f>
        <v/>
      </c>
      <c r="S31" s="7">
        <f t="shared" si="0"/>
        <v>0</v>
      </c>
      <c r="T31" s="5">
        <f>S31*'360 GRP '!J46</f>
        <v>0</v>
      </c>
      <c r="U31" s="5">
        <f>S31*'360 GRP '!BH46</f>
        <v>0</v>
      </c>
    </row>
    <row r="32" spans="1:21" ht="23.25" customHeight="1">
      <c r="A32" s="333" t="str">
        <f>'360 GRP '!D47</f>
        <v>360-098</v>
      </c>
      <c r="B32" s="336"/>
      <c r="C32" s="391" t="str">
        <f>IF('360 GRP '!N47=0,"",'360 GRP '!N47)</f>
        <v/>
      </c>
      <c r="D32" s="391" t="str">
        <f>IF('360 GRP '!O47=0,"",'360 GRP '!O47)</f>
        <v/>
      </c>
      <c r="E32" s="391" t="str">
        <f>IF('360 GRP '!P47=0,"",'360 GRP '!P47)</f>
        <v/>
      </c>
      <c r="F32" s="391" t="str">
        <f>IF('360 GRP '!Q47=0,"",'360 GRP '!Q47)</f>
        <v/>
      </c>
      <c r="G32" s="391" t="str">
        <f>IF('360 GRP '!R47=0,"",'360 GRP '!R47)</f>
        <v/>
      </c>
      <c r="H32" s="391" t="str">
        <f>IF('360 GRP '!S47=0,"",'360 GRP '!S47)</f>
        <v/>
      </c>
      <c r="I32" s="391" t="str">
        <f>IF('360 GRP '!T47=0,"",'360 GRP '!T47)</f>
        <v/>
      </c>
      <c r="J32" s="391" t="str">
        <f>IF('360 GRP '!U47=0,"",'360 GRP '!U47)</f>
        <v/>
      </c>
      <c r="K32" s="391" t="str">
        <f>IF('360 GRP '!V47=0,"",'360 GRP '!V47)</f>
        <v/>
      </c>
      <c r="L32" s="391" t="str">
        <f>IF('360 GRP '!W47=0,"",'360 GRP '!W47)</f>
        <v/>
      </c>
      <c r="M32" s="391" t="str">
        <f>IF('360 GRP '!X47=0,"",'360 GRP '!X47)</f>
        <v/>
      </c>
      <c r="N32" s="391" t="str">
        <f>IF('360 GRP '!Y47=0,"",'360 GRP '!Y47)</f>
        <v/>
      </c>
      <c r="O32" s="391" t="str">
        <f>IF('360 GRP '!Z47=0,"",'360 GRP '!Z47)</f>
        <v/>
      </c>
      <c r="P32" s="391" t="str">
        <f>IF('360 GRP '!AA47=0,"",'360 GRP '!AA47)</f>
        <v/>
      </c>
      <c r="Q32" s="391" t="str">
        <f>IF('360 GRP '!AB47=0,"",'360 GRP '!AB47)</f>
        <v/>
      </c>
      <c r="R32" s="391" t="str">
        <f>IF('360 GRP '!AC47=0,"",'360 GRP '!AC47)</f>
        <v/>
      </c>
      <c r="S32" s="7">
        <f t="shared" si="0"/>
        <v>0</v>
      </c>
      <c r="T32" s="5">
        <f>S32*'360 GRP '!J47</f>
        <v>0</v>
      </c>
      <c r="U32" s="5">
        <f>S32*'360 GRP '!BH47</f>
        <v>0</v>
      </c>
    </row>
    <row r="33" spans="1:21" ht="23.25" customHeight="1">
      <c r="A33" s="333" t="str">
        <f>'360 GRP '!D48</f>
        <v>360-100</v>
      </c>
      <c r="B33" s="336"/>
      <c r="C33" s="391" t="str">
        <f>IF('360 GRP '!N48=0,"",'360 GRP '!N48)</f>
        <v/>
      </c>
      <c r="D33" s="391" t="str">
        <f>IF('360 GRP '!O48=0,"",'360 GRP '!O48)</f>
        <v/>
      </c>
      <c r="E33" s="391" t="str">
        <f>IF('360 GRP '!P48=0,"",'360 GRP '!P48)</f>
        <v/>
      </c>
      <c r="F33" s="391" t="str">
        <f>IF('360 GRP '!Q48=0,"",'360 GRP '!Q48)</f>
        <v/>
      </c>
      <c r="G33" s="391" t="str">
        <f>IF('360 GRP '!R48=0,"",'360 GRP '!R48)</f>
        <v/>
      </c>
      <c r="H33" s="391" t="str">
        <f>IF('360 GRP '!S48=0,"",'360 GRP '!S48)</f>
        <v/>
      </c>
      <c r="I33" s="391" t="str">
        <f>IF('360 GRP '!T48=0,"",'360 GRP '!T48)</f>
        <v/>
      </c>
      <c r="J33" s="391" t="str">
        <f>IF('360 GRP '!U48=0,"",'360 GRP '!U48)</f>
        <v/>
      </c>
      <c r="K33" s="391" t="str">
        <f>IF('360 GRP '!V48=0,"",'360 GRP '!V48)</f>
        <v/>
      </c>
      <c r="L33" s="391" t="str">
        <f>IF('360 GRP '!W48=0,"",'360 GRP '!W48)</f>
        <v/>
      </c>
      <c r="M33" s="391" t="str">
        <f>IF('360 GRP '!X48=0,"",'360 GRP '!X48)</f>
        <v/>
      </c>
      <c r="N33" s="391" t="str">
        <f>IF('360 GRP '!Y48=0,"",'360 GRP '!Y48)</f>
        <v/>
      </c>
      <c r="O33" s="391" t="str">
        <f>IF('360 GRP '!Z48=0,"",'360 GRP '!Z48)</f>
        <v/>
      </c>
      <c r="P33" s="391" t="str">
        <f>IF('360 GRP '!AA48=0,"",'360 GRP '!AA48)</f>
        <v/>
      </c>
      <c r="Q33" s="391" t="str">
        <f>IF('360 GRP '!AB48=0,"",'360 GRP '!AB48)</f>
        <v/>
      </c>
      <c r="R33" s="391" t="str">
        <f>IF('360 GRP '!AC48=0,"",'360 GRP '!AC48)</f>
        <v/>
      </c>
      <c r="S33" s="7">
        <f t="shared" si="0"/>
        <v>0</v>
      </c>
      <c r="T33" s="5">
        <f>S33*'360 GRP '!J48</f>
        <v>0</v>
      </c>
      <c r="U33" s="5">
        <f>S33*'360 GRP '!BH48</f>
        <v>0</v>
      </c>
    </row>
    <row r="34" spans="1:21" ht="23.25" customHeight="1">
      <c r="A34" s="333">
        <f>'360 GRP '!D49</f>
        <v>0</v>
      </c>
      <c r="B34" s="336"/>
      <c r="C34" s="391" t="str">
        <f>IF('360 GRP '!N49=0,"",'360 GRP '!N49)</f>
        <v/>
      </c>
      <c r="D34" s="391" t="str">
        <f>IF('360 GRP '!O49=0,"",'360 GRP '!O49)</f>
        <v/>
      </c>
      <c r="E34" s="391" t="str">
        <f>IF('360 GRP '!P49=0,"",'360 GRP '!P49)</f>
        <v/>
      </c>
      <c r="F34" s="391" t="str">
        <f>IF('360 GRP '!Q49=0,"",'360 GRP '!Q49)</f>
        <v/>
      </c>
      <c r="G34" s="391" t="str">
        <f>IF('360 GRP '!R49=0,"",'360 GRP '!R49)</f>
        <v/>
      </c>
      <c r="H34" s="391" t="str">
        <f>IF('360 GRP '!S49=0,"",'360 GRP '!S49)</f>
        <v/>
      </c>
      <c r="I34" s="391" t="str">
        <f>IF('360 GRP '!T49=0,"",'360 GRP '!T49)</f>
        <v/>
      </c>
      <c r="J34" s="391" t="str">
        <f>IF('360 GRP '!U49=0,"",'360 GRP '!U49)</f>
        <v/>
      </c>
      <c r="K34" s="391" t="str">
        <f>IF('360 GRP '!V49=0,"",'360 GRP '!V49)</f>
        <v/>
      </c>
      <c r="L34" s="391" t="str">
        <f>IF('360 GRP '!W49=0,"",'360 GRP '!W49)</f>
        <v/>
      </c>
      <c r="M34" s="391" t="str">
        <f>IF('360 GRP '!X49=0,"",'360 GRP '!X49)</f>
        <v/>
      </c>
      <c r="N34" s="391" t="str">
        <f>IF('360 GRP '!Y49=0,"",'360 GRP '!Y49)</f>
        <v/>
      </c>
      <c r="O34" s="391" t="str">
        <f>IF('360 GRP '!Z49=0,"",'360 GRP '!Z49)</f>
        <v/>
      </c>
      <c r="P34" s="391" t="str">
        <f>IF('360 GRP '!AA49=0,"",'360 GRP '!AA49)</f>
        <v/>
      </c>
      <c r="Q34" s="391" t="str">
        <f>IF('360 GRP '!AB49=0,"",'360 GRP '!AB49)</f>
        <v/>
      </c>
      <c r="R34" s="391" t="str">
        <f>IF('360 GRP '!AC49=0,"",'360 GRP '!AC49)</f>
        <v/>
      </c>
      <c r="S34" s="7">
        <f t="shared" si="0"/>
        <v>0</v>
      </c>
      <c r="T34" s="5">
        <f>S34*'360 GRP '!J49</f>
        <v>0</v>
      </c>
      <c r="U34" s="5">
        <f>S34*'360 GRP '!BH49</f>
        <v>0</v>
      </c>
    </row>
    <row r="35" spans="1:21" ht="23.25" customHeight="1">
      <c r="A35" s="333" t="str">
        <f>'360 GRP '!D50</f>
        <v>360-121</v>
      </c>
      <c r="B35" s="336"/>
      <c r="C35" s="391" t="str">
        <f>IF('360 GRP '!N50=0,"",'360 GRP '!N50)</f>
        <v/>
      </c>
      <c r="D35" s="391" t="str">
        <f>IF('360 GRP '!O50=0,"",'360 GRP '!O50)</f>
        <v/>
      </c>
      <c r="E35" s="391" t="str">
        <f>IF('360 GRP '!P50=0,"",'360 GRP '!P50)</f>
        <v/>
      </c>
      <c r="F35" s="391" t="str">
        <f>IF('360 GRP '!Q50=0,"",'360 GRP '!Q50)</f>
        <v/>
      </c>
      <c r="G35" s="391" t="str">
        <f>IF('360 GRP '!R50=0,"",'360 GRP '!R50)</f>
        <v/>
      </c>
      <c r="H35" s="391" t="str">
        <f>IF('360 GRP '!S50=0,"",'360 GRP '!S50)</f>
        <v/>
      </c>
      <c r="I35" s="391" t="str">
        <f>IF('360 GRP '!T50=0,"",'360 GRP '!T50)</f>
        <v/>
      </c>
      <c r="J35" s="391" t="str">
        <f>IF('360 GRP '!U50=0,"",'360 GRP '!U50)</f>
        <v/>
      </c>
      <c r="K35" s="391" t="str">
        <f>IF('360 GRP '!V50=0,"",'360 GRP '!V50)</f>
        <v/>
      </c>
      <c r="L35" s="391" t="str">
        <f>IF('360 GRP '!W50=0,"",'360 GRP '!W50)</f>
        <v/>
      </c>
      <c r="M35" s="391" t="str">
        <f>IF('360 GRP '!X50=0,"",'360 GRP '!X50)</f>
        <v/>
      </c>
      <c r="N35" s="391" t="str">
        <f>IF('360 GRP '!Y50=0,"",'360 GRP '!Y50)</f>
        <v/>
      </c>
      <c r="O35" s="391" t="str">
        <f>IF('360 GRP '!Z50=0,"",'360 GRP '!Z50)</f>
        <v/>
      </c>
      <c r="P35" s="391" t="str">
        <f>IF('360 GRP '!AA50=0,"",'360 GRP '!AA50)</f>
        <v/>
      </c>
      <c r="Q35" s="391" t="str">
        <f>IF('360 GRP '!AB50=0,"",'360 GRP '!AB50)</f>
        <v/>
      </c>
      <c r="R35" s="391" t="str">
        <f>IF('360 GRP '!AC50=0,"",'360 GRP '!AC50)</f>
        <v/>
      </c>
      <c r="S35" s="7">
        <f t="shared" si="0"/>
        <v>0</v>
      </c>
      <c r="T35" s="5">
        <f>S35*'360 GRP '!J50</f>
        <v>0</v>
      </c>
      <c r="U35" s="5">
        <f>S35*'360 GRP '!BH50</f>
        <v>0</v>
      </c>
    </row>
    <row r="36" spans="1:21" ht="23.25" customHeight="1">
      <c r="A36" s="333" t="str">
        <f>'360 GRP '!D51</f>
        <v>360-121-DT</v>
      </c>
      <c r="B36" s="336" t="s">
        <v>228</v>
      </c>
      <c r="C36" s="391" t="str">
        <f>IF('360 GRP '!N51=0,"",'360 GRP '!N51)</f>
        <v/>
      </c>
      <c r="D36" s="391" t="str">
        <f>IF('360 GRP '!O51=0,"",'360 GRP '!O51)</f>
        <v/>
      </c>
      <c r="E36" s="391" t="str">
        <f>IF('360 GRP '!P51=0,"",'360 GRP '!P51)</f>
        <v/>
      </c>
      <c r="F36" s="391" t="str">
        <f>IF('360 GRP '!Q51=0,"",'360 GRP '!Q51)</f>
        <v/>
      </c>
      <c r="G36" s="391" t="str">
        <f>IF('360 GRP '!R51=0,"",'360 GRP '!R51)</f>
        <v/>
      </c>
      <c r="H36" s="391" t="str">
        <f>IF('360 GRP '!S51=0,"",'360 GRP '!S51)</f>
        <v/>
      </c>
      <c r="I36" s="391" t="str">
        <f>IF('360 GRP '!T51=0,"",'360 GRP '!T51)</f>
        <v/>
      </c>
      <c r="J36" s="391" t="str">
        <f>IF('360 GRP '!U51=0,"",'360 GRP '!U51)</f>
        <v/>
      </c>
      <c r="K36" s="391" t="str">
        <f>IF('360 GRP '!V51=0,"",'360 GRP '!V51)</f>
        <v/>
      </c>
      <c r="L36" s="391" t="str">
        <f>IF('360 GRP '!W51=0,"",'360 GRP '!W51)</f>
        <v/>
      </c>
      <c r="M36" s="391" t="str">
        <f>IF('360 GRP '!X51=0,"",'360 GRP '!X51)</f>
        <v/>
      </c>
      <c r="N36" s="391" t="str">
        <f>IF('360 GRP '!Y51=0,"",'360 GRP '!Y51)</f>
        <v/>
      </c>
      <c r="O36" s="391" t="str">
        <f>IF('360 GRP '!Z51=0,"",'360 GRP '!Z51)</f>
        <v/>
      </c>
      <c r="P36" s="391" t="str">
        <f>IF('360 GRP '!AA51=0,"",'360 GRP '!AA51)</f>
        <v/>
      </c>
      <c r="Q36" s="391"/>
      <c r="R36" s="391"/>
      <c r="S36" s="7">
        <f t="shared" si="0"/>
        <v>0</v>
      </c>
      <c r="T36" s="5">
        <f>S36*'360 GRP '!J51</f>
        <v>0</v>
      </c>
      <c r="U36" s="5">
        <f>S36*'360 GRP '!BH51</f>
        <v>0</v>
      </c>
    </row>
    <row r="37" spans="1:21" ht="23.25" customHeight="1">
      <c r="A37" s="333" t="str">
        <f>'360 GRP '!D52</f>
        <v>360-122</v>
      </c>
      <c r="B37" s="336"/>
      <c r="C37" s="391" t="str">
        <f>IF('360 GRP '!N52=0,"",'360 GRP '!N52)</f>
        <v/>
      </c>
      <c r="D37" s="391" t="str">
        <f>IF('360 GRP '!O52=0,"",'360 GRP '!O52)</f>
        <v/>
      </c>
      <c r="E37" s="391" t="str">
        <f>IF('360 GRP '!P52=0,"",'360 GRP '!P52)</f>
        <v/>
      </c>
      <c r="F37" s="391" t="str">
        <f>IF('360 GRP '!Q52=0,"",'360 GRP '!Q52)</f>
        <v/>
      </c>
      <c r="G37" s="391" t="str">
        <f>IF('360 GRP '!R52=0,"",'360 GRP '!R52)</f>
        <v/>
      </c>
      <c r="H37" s="391" t="str">
        <f>IF('360 GRP '!S52=0,"",'360 GRP '!S52)</f>
        <v/>
      </c>
      <c r="I37" s="391" t="str">
        <f>IF('360 GRP '!T52=0,"",'360 GRP '!T52)</f>
        <v/>
      </c>
      <c r="J37" s="391" t="str">
        <f>IF('360 GRP '!U52=0,"",'360 GRP '!U52)</f>
        <v/>
      </c>
      <c r="K37" s="391" t="str">
        <f>IF('360 GRP '!V52=0,"",'360 GRP '!V52)</f>
        <v/>
      </c>
      <c r="L37" s="391" t="str">
        <f>IF('360 GRP '!W52=0,"",'360 GRP '!W52)</f>
        <v/>
      </c>
      <c r="M37" s="391" t="str">
        <f>IF('360 GRP '!X52=0,"",'360 GRP '!X52)</f>
        <v/>
      </c>
      <c r="N37" s="391" t="str">
        <f>IF('360 GRP '!Y52=0,"",'360 GRP '!Y52)</f>
        <v/>
      </c>
      <c r="O37" s="391" t="str">
        <f>IF('360 GRP '!Z52=0,"",'360 GRP '!Z52)</f>
        <v/>
      </c>
      <c r="P37" s="391" t="str">
        <f>IF('360 GRP '!AA52=0,"",'360 GRP '!AA52)</f>
        <v/>
      </c>
      <c r="Q37" s="391" t="str">
        <f>IF('360 GRP '!AB52=0,"",'360 GRP '!AB52)</f>
        <v/>
      </c>
      <c r="R37" s="391" t="str">
        <f>IF('360 GRP '!AC52=0,"",'360 GRP '!AC52)</f>
        <v/>
      </c>
      <c r="S37" s="7">
        <f t="shared" si="0"/>
        <v>0</v>
      </c>
      <c r="T37" s="5">
        <f>S37*'360 GRP '!J52</f>
        <v>0</v>
      </c>
      <c r="U37" s="5">
        <f>S37*'360 GRP '!BH52</f>
        <v>0</v>
      </c>
    </row>
    <row r="38" spans="1:21" ht="23.25" customHeight="1">
      <c r="A38" s="333" t="str">
        <f>'360 GRP '!D53</f>
        <v>360-122-DT</v>
      </c>
      <c r="B38" s="336" t="s">
        <v>228</v>
      </c>
      <c r="C38" s="391" t="str">
        <f>IF('360 GRP '!N53=0,"",'360 GRP '!N53)</f>
        <v/>
      </c>
      <c r="D38" s="391" t="str">
        <f>IF('360 GRP '!O53=0,"",'360 GRP '!O53)</f>
        <v/>
      </c>
      <c r="E38" s="391" t="str">
        <f>IF('360 GRP '!P53=0,"",'360 GRP '!P53)</f>
        <v/>
      </c>
      <c r="F38" s="391" t="str">
        <f>IF('360 GRP '!Q53=0,"",'360 GRP '!Q53)</f>
        <v/>
      </c>
      <c r="G38" s="391" t="str">
        <f>IF('360 GRP '!R53=0,"",'360 GRP '!R53)</f>
        <v/>
      </c>
      <c r="H38" s="391" t="str">
        <f>IF('360 GRP '!S53=0,"",'360 GRP '!S53)</f>
        <v/>
      </c>
      <c r="I38" s="391" t="str">
        <f>IF('360 GRP '!T53=0,"",'360 GRP '!T53)</f>
        <v/>
      </c>
      <c r="J38" s="391" t="str">
        <f>IF('360 GRP '!U53=0,"",'360 GRP '!U53)</f>
        <v/>
      </c>
      <c r="K38" s="391" t="str">
        <f>IF('360 GRP '!V53=0,"",'360 GRP '!V53)</f>
        <v/>
      </c>
      <c r="L38" s="391" t="str">
        <f>IF('360 GRP '!W53=0,"",'360 GRP '!W53)</f>
        <v/>
      </c>
      <c r="M38" s="391" t="str">
        <f>IF('360 GRP '!X53=0,"",'360 GRP '!X53)</f>
        <v/>
      </c>
      <c r="N38" s="391" t="str">
        <f>IF('360 GRP '!Y53=0,"",'360 GRP '!Y53)</f>
        <v/>
      </c>
      <c r="O38" s="391" t="str">
        <f>IF('360 GRP '!Z53=0,"",'360 GRP '!Z53)</f>
        <v/>
      </c>
      <c r="P38" s="391" t="str">
        <f>IF('360 GRP '!AA53=0,"",'360 GRP '!AA53)</f>
        <v/>
      </c>
      <c r="Q38" s="391"/>
      <c r="R38" s="391"/>
      <c r="S38" s="7">
        <f t="shared" si="0"/>
        <v>0</v>
      </c>
      <c r="T38" s="5">
        <f>S38*'360 GRP '!J53</f>
        <v>0</v>
      </c>
      <c r="U38" s="5">
        <f>S38*'360 GRP '!BH53</f>
        <v>0</v>
      </c>
    </row>
    <row r="39" spans="1:21" ht="23.25" customHeight="1">
      <c r="A39" s="333" t="str">
        <f>'360 GRP '!D54</f>
        <v>360-123</v>
      </c>
      <c r="B39" s="336"/>
      <c r="C39" s="391" t="str">
        <f>IF('360 GRP '!N54=0,"",'360 GRP '!N54)</f>
        <v/>
      </c>
      <c r="D39" s="391" t="str">
        <f>IF('360 GRP '!O54=0,"",'360 GRP '!O54)</f>
        <v/>
      </c>
      <c r="E39" s="391" t="str">
        <f>IF('360 GRP '!P54=0,"",'360 GRP '!P54)</f>
        <v/>
      </c>
      <c r="F39" s="391" t="str">
        <f>IF('360 GRP '!Q54=0,"",'360 GRP '!Q54)</f>
        <v/>
      </c>
      <c r="G39" s="391" t="str">
        <f>IF('360 GRP '!R54=0,"",'360 GRP '!R54)</f>
        <v/>
      </c>
      <c r="H39" s="391" t="str">
        <f>IF('360 GRP '!S54=0,"",'360 GRP '!S54)</f>
        <v/>
      </c>
      <c r="I39" s="391" t="str">
        <f>IF('360 GRP '!T54=0,"",'360 GRP '!T54)</f>
        <v/>
      </c>
      <c r="J39" s="391" t="str">
        <f>IF('360 GRP '!U54=0,"",'360 GRP '!U54)</f>
        <v/>
      </c>
      <c r="K39" s="391" t="str">
        <f>IF('360 GRP '!V54=0,"",'360 GRP '!V54)</f>
        <v/>
      </c>
      <c r="L39" s="391" t="str">
        <f>IF('360 GRP '!W54=0,"",'360 GRP '!W54)</f>
        <v/>
      </c>
      <c r="M39" s="391" t="str">
        <f>IF('360 GRP '!X54=0,"",'360 GRP '!X54)</f>
        <v/>
      </c>
      <c r="N39" s="391" t="str">
        <f>IF('360 GRP '!Y54=0,"",'360 GRP '!Y54)</f>
        <v/>
      </c>
      <c r="O39" s="391" t="str">
        <f>IF('360 GRP '!Z54=0,"",'360 GRP '!Z54)</f>
        <v/>
      </c>
      <c r="P39" s="391" t="str">
        <f>IF('360 GRP '!AA54=0,"",'360 GRP '!AA54)</f>
        <v/>
      </c>
      <c r="Q39" s="391" t="str">
        <f>IF('360 GRP '!AB54=0,"",'360 GRP '!AB54)</f>
        <v/>
      </c>
      <c r="R39" s="391" t="str">
        <f>IF('360 GRP '!AC54=0,"",'360 GRP '!AC54)</f>
        <v/>
      </c>
      <c r="S39" s="7">
        <f t="shared" si="0"/>
        <v>0</v>
      </c>
      <c r="T39" s="5">
        <f>S39*'360 GRP '!J54</f>
        <v>0</v>
      </c>
      <c r="U39" s="5">
        <f>S39*'360 GRP '!BH54</f>
        <v>0</v>
      </c>
    </row>
    <row r="40" spans="1:21" ht="23.25" customHeight="1">
      <c r="A40" s="333" t="str">
        <f>'360 GRP '!D55</f>
        <v>360-123-DT</v>
      </c>
      <c r="B40" s="336" t="s">
        <v>228</v>
      </c>
      <c r="C40" s="391" t="str">
        <f>IF('360 GRP '!N55=0,"",'360 GRP '!N55)</f>
        <v/>
      </c>
      <c r="D40" s="391" t="str">
        <f>IF('360 GRP '!O55=0,"",'360 GRP '!O55)</f>
        <v/>
      </c>
      <c r="E40" s="391" t="str">
        <f>IF('360 GRP '!P55=0,"",'360 GRP '!P55)</f>
        <v/>
      </c>
      <c r="F40" s="391" t="str">
        <f>IF('360 GRP '!Q55=0,"",'360 GRP '!Q55)</f>
        <v/>
      </c>
      <c r="G40" s="391" t="str">
        <f>IF('360 GRP '!R55=0,"",'360 GRP '!R55)</f>
        <v/>
      </c>
      <c r="H40" s="391" t="str">
        <f>IF('360 GRP '!S55=0,"",'360 GRP '!S55)</f>
        <v/>
      </c>
      <c r="I40" s="391" t="str">
        <f>IF('360 GRP '!T55=0,"",'360 GRP '!T55)</f>
        <v/>
      </c>
      <c r="J40" s="391" t="str">
        <f>IF('360 GRP '!U55=0,"",'360 GRP '!U55)</f>
        <v/>
      </c>
      <c r="K40" s="391" t="str">
        <f>IF('360 GRP '!V55=0,"",'360 GRP '!V55)</f>
        <v/>
      </c>
      <c r="L40" s="391" t="str">
        <f>IF('360 GRP '!W55=0,"",'360 GRP '!W55)</f>
        <v/>
      </c>
      <c r="M40" s="391" t="str">
        <f>IF('360 GRP '!X55=0,"",'360 GRP '!X55)</f>
        <v/>
      </c>
      <c r="N40" s="391" t="str">
        <f>IF('360 GRP '!Y55=0,"",'360 GRP '!Y55)</f>
        <v/>
      </c>
      <c r="O40" s="391" t="str">
        <f>IF('360 GRP '!Z55=0,"",'360 GRP '!Z55)</f>
        <v/>
      </c>
      <c r="P40" s="391" t="str">
        <f>IF('360 GRP '!AA55=0,"",'360 GRP '!AA55)</f>
        <v/>
      </c>
      <c r="Q40" s="391"/>
      <c r="R40" s="391"/>
      <c r="S40" s="7">
        <f t="shared" si="0"/>
        <v>0</v>
      </c>
      <c r="T40" s="5">
        <f>S40*'360 GRP '!J55</f>
        <v>0</v>
      </c>
      <c r="U40" s="5">
        <f>S40*'360 GRP '!BH55</f>
        <v>0</v>
      </c>
    </row>
    <row r="41" spans="1:21" ht="23.25" customHeight="1">
      <c r="A41" s="333" t="str">
        <f>'360 GRP '!D56</f>
        <v>360-124</v>
      </c>
      <c r="B41" s="336"/>
      <c r="C41" s="391" t="str">
        <f>IF('360 GRP '!N56=0,"",'360 GRP '!N56)</f>
        <v/>
      </c>
      <c r="D41" s="391" t="str">
        <f>IF('360 GRP '!O56=0,"",'360 GRP '!O56)</f>
        <v/>
      </c>
      <c r="E41" s="391" t="str">
        <f>IF('360 GRP '!P56=0,"",'360 GRP '!P56)</f>
        <v/>
      </c>
      <c r="F41" s="391" t="str">
        <f>IF('360 GRP '!Q56=0,"",'360 GRP '!Q56)</f>
        <v/>
      </c>
      <c r="G41" s="391" t="str">
        <f>IF('360 GRP '!R56=0,"",'360 GRP '!R56)</f>
        <v/>
      </c>
      <c r="H41" s="391" t="str">
        <f>IF('360 GRP '!S56=0,"",'360 GRP '!S56)</f>
        <v/>
      </c>
      <c r="I41" s="391" t="str">
        <f>IF('360 GRP '!T56=0,"",'360 GRP '!T56)</f>
        <v/>
      </c>
      <c r="J41" s="391" t="str">
        <f>IF('360 GRP '!U56=0,"",'360 GRP '!U56)</f>
        <v/>
      </c>
      <c r="K41" s="391" t="str">
        <f>IF('360 GRP '!V56=0,"",'360 GRP '!V56)</f>
        <v/>
      </c>
      <c r="L41" s="391" t="str">
        <f>IF('360 GRP '!W56=0,"",'360 GRP '!W56)</f>
        <v/>
      </c>
      <c r="M41" s="391" t="str">
        <f>IF('360 GRP '!X56=0,"",'360 GRP '!X56)</f>
        <v/>
      </c>
      <c r="N41" s="391" t="str">
        <f>IF('360 GRP '!Y56=0,"",'360 GRP '!Y56)</f>
        <v/>
      </c>
      <c r="O41" s="391" t="str">
        <f>IF('360 GRP '!Z56=0,"",'360 GRP '!Z56)</f>
        <v/>
      </c>
      <c r="P41" s="391" t="str">
        <f>IF('360 GRP '!AA56=0,"",'360 GRP '!AA56)</f>
        <v/>
      </c>
      <c r="Q41" s="391" t="str">
        <f>IF('360 GRP '!AB56=0,"",'360 GRP '!AB56)</f>
        <v/>
      </c>
      <c r="R41" s="391" t="str">
        <f>IF('360 GRP '!AC56=0,"",'360 GRP '!AC56)</f>
        <v/>
      </c>
      <c r="S41" s="7">
        <f t="shared" si="0"/>
        <v>0</v>
      </c>
      <c r="T41" s="5">
        <f>S41*'360 GRP '!J56</f>
        <v>0</v>
      </c>
      <c r="U41" s="5">
        <f>S41*'360 GRP '!BH56</f>
        <v>0</v>
      </c>
    </row>
    <row r="42" spans="1:21" ht="23.25" customHeight="1">
      <c r="A42" s="333" t="str">
        <f>'360 GRP '!D57</f>
        <v>360-125</v>
      </c>
      <c r="B42" s="336"/>
      <c r="C42" s="391" t="str">
        <f>IF('360 GRP '!N57=0,"",'360 GRP '!N57)</f>
        <v/>
      </c>
      <c r="D42" s="391" t="str">
        <f>IF('360 GRP '!O57=0,"",'360 GRP '!O57)</f>
        <v/>
      </c>
      <c r="E42" s="391" t="str">
        <f>IF('360 GRP '!P57=0,"",'360 GRP '!P57)</f>
        <v/>
      </c>
      <c r="F42" s="391" t="str">
        <f>IF('360 GRP '!Q57=0,"",'360 GRP '!Q57)</f>
        <v/>
      </c>
      <c r="G42" s="391" t="str">
        <f>IF('360 GRP '!R57=0,"",'360 GRP '!R57)</f>
        <v/>
      </c>
      <c r="H42" s="391" t="str">
        <f>IF('360 GRP '!S57=0,"",'360 GRP '!S57)</f>
        <v/>
      </c>
      <c r="I42" s="391" t="str">
        <f>IF('360 GRP '!T57=0,"",'360 GRP '!T57)</f>
        <v/>
      </c>
      <c r="J42" s="391" t="str">
        <f>IF('360 GRP '!U57=0,"",'360 GRP '!U57)</f>
        <v/>
      </c>
      <c r="K42" s="391" t="str">
        <f>IF('360 GRP '!V57=0,"",'360 GRP '!V57)</f>
        <v/>
      </c>
      <c r="L42" s="391" t="str">
        <f>IF('360 GRP '!W57=0,"",'360 GRP '!W57)</f>
        <v/>
      </c>
      <c r="M42" s="391" t="str">
        <f>IF('360 GRP '!X57=0,"",'360 GRP '!X57)</f>
        <v/>
      </c>
      <c r="N42" s="391" t="str">
        <f>IF('360 GRP '!Y57=0,"",'360 GRP '!Y57)</f>
        <v/>
      </c>
      <c r="O42" s="391" t="str">
        <f>IF('360 GRP '!Z57=0,"",'360 GRP '!Z57)</f>
        <v/>
      </c>
      <c r="P42" s="391" t="str">
        <f>IF('360 GRP '!AA57=0,"",'360 GRP '!AA57)</f>
        <v/>
      </c>
      <c r="Q42" s="391" t="str">
        <f>IF('360 GRP '!AB57=0,"",'360 GRP '!AB57)</f>
        <v/>
      </c>
      <c r="R42" s="391" t="str">
        <f>IF('360 GRP '!AC57=0,"",'360 GRP '!AC57)</f>
        <v/>
      </c>
      <c r="S42" s="7">
        <f t="shared" si="0"/>
        <v>0</v>
      </c>
      <c r="T42" s="5">
        <f>S42*'360 GRP '!J57</f>
        <v>0</v>
      </c>
      <c r="U42" s="5">
        <f>S42*'360 GRP '!BH57</f>
        <v>0</v>
      </c>
    </row>
    <row r="43" spans="1:21" ht="23.25" customHeight="1">
      <c r="A43" s="333" t="str">
        <f>'360 GRP '!D58</f>
        <v>360-125-WI</v>
      </c>
      <c r="B43" s="336" t="s">
        <v>5678</v>
      </c>
      <c r="C43" s="391" t="str">
        <f>IF('360 GRP '!N58=0,"",'360 GRP '!N58)</f>
        <v/>
      </c>
      <c r="D43" s="391" t="str">
        <f>IF('360 GRP '!O58=0,"",'360 GRP '!O58)</f>
        <v/>
      </c>
      <c r="E43" s="391" t="str">
        <f>IF('360 GRP '!P58=0,"",'360 GRP '!P58)</f>
        <v/>
      </c>
      <c r="F43" s="391" t="str">
        <f>IF('360 GRP '!Q58=0,"",'360 GRP '!Q58)</f>
        <v/>
      </c>
      <c r="G43" s="391" t="str">
        <f>IF('360 GRP '!R58=0,"",'360 GRP '!R58)</f>
        <v/>
      </c>
      <c r="H43" s="391" t="str">
        <f>IF('360 GRP '!S58=0,"",'360 GRP '!S58)</f>
        <v/>
      </c>
      <c r="I43" s="391" t="str">
        <f>IF('360 GRP '!T58=0,"",'360 GRP '!T58)</f>
        <v/>
      </c>
      <c r="J43" s="391" t="str">
        <f>IF('360 GRP '!U58=0,"",'360 GRP '!U58)</f>
        <v/>
      </c>
      <c r="K43" s="391" t="str">
        <f>IF('360 GRP '!V58=0,"",'360 GRP '!V58)</f>
        <v/>
      </c>
      <c r="L43" s="391" t="str">
        <f>IF('360 GRP '!W58=0,"",'360 GRP '!W58)</f>
        <v/>
      </c>
      <c r="M43" s="391" t="str">
        <f>IF('360 GRP '!X58=0,"",'360 GRP '!X58)</f>
        <v/>
      </c>
      <c r="N43" s="391" t="str">
        <f>IF('360 GRP '!Y58=0,"",'360 GRP '!Y58)</f>
        <v/>
      </c>
      <c r="O43" s="391" t="str">
        <f>IF('360 GRP '!Z58=0,"",'360 GRP '!Z58)</f>
        <v/>
      </c>
      <c r="P43" s="391" t="str">
        <f>IF('360 GRP '!AA58=0,"",'360 GRP '!AA58)</f>
        <v/>
      </c>
      <c r="Q43" s="391" t="str">
        <f>IF('360 GRP '!AB58=0,"",'360 GRP '!AB58)</f>
        <v/>
      </c>
      <c r="R43" s="391" t="str">
        <f>IF('360 GRP '!AC58=0,"",'360 GRP '!AC58)</f>
        <v/>
      </c>
      <c r="S43" s="7">
        <f t="shared" si="0"/>
        <v>0</v>
      </c>
      <c r="T43" s="5">
        <f>S43*'360 GRP '!J58</f>
        <v>0</v>
      </c>
      <c r="U43" s="5">
        <f>S43*'360 GRP '!BH58</f>
        <v>0</v>
      </c>
    </row>
    <row r="44" spans="1:21" ht="23.25" customHeight="1">
      <c r="A44" s="333" t="str">
        <f>'360 GRP '!D59</f>
        <v>360-127</v>
      </c>
      <c r="B44" s="336"/>
      <c r="C44" s="391" t="str">
        <f>IF('360 GRP '!N59=0,"",'360 GRP '!N59)</f>
        <v/>
      </c>
      <c r="D44" s="391" t="str">
        <f>IF('360 GRP '!O59=0,"",'360 GRP '!O59)</f>
        <v/>
      </c>
      <c r="E44" s="391" t="str">
        <f>IF('360 GRP '!P59=0,"",'360 GRP '!P59)</f>
        <v/>
      </c>
      <c r="F44" s="391" t="str">
        <f>IF('360 GRP '!Q59=0,"",'360 GRP '!Q59)</f>
        <v/>
      </c>
      <c r="G44" s="391" t="str">
        <f>IF('360 GRP '!R59=0,"",'360 GRP '!R59)</f>
        <v/>
      </c>
      <c r="H44" s="391" t="str">
        <f>IF('360 GRP '!S59=0,"",'360 GRP '!S59)</f>
        <v/>
      </c>
      <c r="I44" s="391" t="str">
        <f>IF('360 GRP '!T59=0,"",'360 GRP '!T59)</f>
        <v/>
      </c>
      <c r="J44" s="391" t="str">
        <f>IF('360 GRP '!U59=0,"",'360 GRP '!U59)</f>
        <v/>
      </c>
      <c r="K44" s="391" t="str">
        <f>IF('360 GRP '!V59=0,"",'360 GRP '!V59)</f>
        <v/>
      </c>
      <c r="L44" s="391" t="str">
        <f>IF('360 GRP '!W59=0,"",'360 GRP '!W59)</f>
        <v/>
      </c>
      <c r="M44" s="391" t="str">
        <f>IF('360 GRP '!X59=0,"",'360 GRP '!X59)</f>
        <v/>
      </c>
      <c r="N44" s="391" t="str">
        <f>IF('360 GRP '!Y59=0,"",'360 GRP '!Y59)</f>
        <v/>
      </c>
      <c r="O44" s="391" t="str">
        <f>IF('360 GRP '!Z59=0,"",'360 GRP '!Z59)</f>
        <v/>
      </c>
      <c r="P44" s="391" t="str">
        <f>IF('360 GRP '!AA59=0,"",'360 GRP '!AA59)</f>
        <v/>
      </c>
      <c r="Q44" s="391" t="str">
        <f>IF('360 GRP '!AB59=0,"",'360 GRP '!AB59)</f>
        <v/>
      </c>
      <c r="R44" s="391" t="str">
        <f>IF('360 GRP '!AC59=0,"",'360 GRP '!AC59)</f>
        <v/>
      </c>
      <c r="S44" s="7">
        <f t="shared" si="0"/>
        <v>0</v>
      </c>
      <c r="T44" s="5">
        <f>S44*'360 GRP '!J59</f>
        <v>0</v>
      </c>
      <c r="U44" s="5">
        <f>S44*'360 GRP '!BH59</f>
        <v>0</v>
      </c>
    </row>
    <row r="45" spans="1:21" ht="23.25" customHeight="1">
      <c r="A45" s="333" t="str">
        <f>'360 GRP '!D60</f>
        <v>360-127-WI</v>
      </c>
      <c r="B45" s="336" t="s">
        <v>5678</v>
      </c>
      <c r="C45" s="391" t="str">
        <f>IF('360 GRP '!N60=0,"",'360 GRP '!N60)</f>
        <v/>
      </c>
      <c r="D45" s="391" t="str">
        <f>IF('360 GRP '!O60=0,"",'360 GRP '!O60)</f>
        <v/>
      </c>
      <c r="E45" s="391" t="str">
        <f>IF('360 GRP '!P60=0,"",'360 GRP '!P60)</f>
        <v/>
      </c>
      <c r="F45" s="391" t="str">
        <f>IF('360 GRP '!Q60=0,"",'360 GRP '!Q60)</f>
        <v/>
      </c>
      <c r="G45" s="391" t="str">
        <f>IF('360 GRP '!R60=0,"",'360 GRP '!R60)</f>
        <v/>
      </c>
      <c r="H45" s="391" t="str">
        <f>IF('360 GRP '!S60=0,"",'360 GRP '!S60)</f>
        <v/>
      </c>
      <c r="I45" s="391" t="str">
        <f>IF('360 GRP '!T60=0,"",'360 GRP '!T60)</f>
        <v/>
      </c>
      <c r="J45" s="391" t="str">
        <f>IF('360 GRP '!U60=0,"",'360 GRP '!U60)</f>
        <v/>
      </c>
      <c r="K45" s="391" t="str">
        <f>IF('360 GRP '!V60=0,"",'360 GRP '!V60)</f>
        <v/>
      </c>
      <c r="L45" s="391" t="str">
        <f>IF('360 GRP '!W60=0,"",'360 GRP '!W60)</f>
        <v/>
      </c>
      <c r="M45" s="391" t="str">
        <f>IF('360 GRP '!X60=0,"",'360 GRP '!X60)</f>
        <v/>
      </c>
      <c r="N45" s="391" t="str">
        <f>IF('360 GRP '!Y60=0,"",'360 GRP '!Y60)</f>
        <v/>
      </c>
      <c r="O45" s="391" t="str">
        <f>IF('360 GRP '!Z60=0,"",'360 GRP '!Z60)</f>
        <v/>
      </c>
      <c r="P45" s="391" t="str">
        <f>IF('360 GRP '!AA60=0,"",'360 GRP '!AA60)</f>
        <v/>
      </c>
      <c r="Q45" s="391" t="str">
        <f>IF('360 GRP '!AB60=0,"",'360 GRP '!AB60)</f>
        <v/>
      </c>
      <c r="R45" s="391" t="str">
        <f>IF('360 GRP '!AC60=0,"",'360 GRP '!AC60)</f>
        <v/>
      </c>
      <c r="S45" s="7">
        <f t="shared" si="0"/>
        <v>0</v>
      </c>
      <c r="T45" s="5">
        <f>S45*'360 GRP '!J60</f>
        <v>0</v>
      </c>
      <c r="U45" s="5">
        <f>S45*'360 GRP '!BH60</f>
        <v>0</v>
      </c>
    </row>
    <row r="46" spans="1:21" ht="23.25" customHeight="1">
      <c r="A46" s="333" t="str">
        <f>'360 GRP '!D61</f>
        <v>360-128</v>
      </c>
      <c r="B46" s="336"/>
      <c r="C46" s="391" t="str">
        <f>IF('360 GRP '!N61=0,"",'360 GRP '!N61)</f>
        <v/>
      </c>
      <c r="D46" s="391" t="str">
        <f>IF('360 GRP '!O61=0,"",'360 GRP '!O61)</f>
        <v/>
      </c>
      <c r="E46" s="391" t="str">
        <f>IF('360 GRP '!P61=0,"",'360 GRP '!P61)</f>
        <v/>
      </c>
      <c r="F46" s="391" t="str">
        <f>IF('360 GRP '!Q61=0,"",'360 GRP '!Q61)</f>
        <v/>
      </c>
      <c r="G46" s="391" t="str">
        <f>IF('360 GRP '!R61=0,"",'360 GRP '!R61)</f>
        <v/>
      </c>
      <c r="H46" s="391" t="str">
        <f>IF('360 GRP '!S61=0,"",'360 GRP '!S61)</f>
        <v/>
      </c>
      <c r="I46" s="391" t="str">
        <f>IF('360 GRP '!T61=0,"",'360 GRP '!T61)</f>
        <v/>
      </c>
      <c r="J46" s="391" t="str">
        <f>IF('360 GRP '!U61=0,"",'360 GRP '!U61)</f>
        <v/>
      </c>
      <c r="K46" s="391" t="str">
        <f>IF('360 GRP '!V61=0,"",'360 GRP '!V61)</f>
        <v/>
      </c>
      <c r="L46" s="391" t="str">
        <f>IF('360 GRP '!W61=0,"",'360 GRP '!W61)</f>
        <v/>
      </c>
      <c r="M46" s="391" t="str">
        <f>IF('360 GRP '!X61=0,"",'360 GRP '!X61)</f>
        <v/>
      </c>
      <c r="N46" s="391" t="str">
        <f>IF('360 GRP '!Y61=0,"",'360 GRP '!Y61)</f>
        <v/>
      </c>
      <c r="O46" s="391" t="str">
        <f>IF('360 GRP '!Z61=0,"",'360 GRP '!Z61)</f>
        <v/>
      </c>
      <c r="P46" s="391" t="str">
        <f>IF('360 GRP '!AA61=0,"",'360 GRP '!AA61)</f>
        <v/>
      </c>
      <c r="Q46" s="391" t="str">
        <f>IF('360 GRP '!AB61=0,"",'360 GRP '!AB61)</f>
        <v/>
      </c>
      <c r="R46" s="391" t="str">
        <f>IF('360 GRP '!AC61=0,"",'360 GRP '!AC61)</f>
        <v/>
      </c>
      <c r="S46" s="7">
        <f t="shared" si="0"/>
        <v>0</v>
      </c>
      <c r="T46" s="5">
        <f>S46*'360 GRP '!J61</f>
        <v>0</v>
      </c>
      <c r="U46" s="5">
        <f>S46*'360 GRP '!BH61</f>
        <v>0</v>
      </c>
    </row>
    <row r="47" spans="1:21" ht="23.25" customHeight="1">
      <c r="A47" s="333" t="str">
        <f>'360 GRP '!D62</f>
        <v>360-128-WI</v>
      </c>
      <c r="B47" s="336" t="s">
        <v>5678</v>
      </c>
      <c r="C47" s="391" t="str">
        <f>IF('360 GRP '!N62=0,"",'360 GRP '!N62)</f>
        <v/>
      </c>
      <c r="D47" s="391" t="str">
        <f>IF('360 GRP '!O62=0,"",'360 GRP '!O62)</f>
        <v/>
      </c>
      <c r="E47" s="391" t="str">
        <f>IF('360 GRP '!P62=0,"",'360 GRP '!P62)</f>
        <v/>
      </c>
      <c r="F47" s="391" t="str">
        <f>IF('360 GRP '!Q62=0,"",'360 GRP '!Q62)</f>
        <v/>
      </c>
      <c r="G47" s="391" t="str">
        <f>IF('360 GRP '!R62=0,"",'360 GRP '!R62)</f>
        <v/>
      </c>
      <c r="H47" s="391" t="str">
        <f>IF('360 GRP '!S62=0,"",'360 GRP '!S62)</f>
        <v/>
      </c>
      <c r="I47" s="391" t="str">
        <f>IF('360 GRP '!T62=0,"",'360 GRP '!T62)</f>
        <v/>
      </c>
      <c r="J47" s="391" t="str">
        <f>IF('360 GRP '!U62=0,"",'360 GRP '!U62)</f>
        <v/>
      </c>
      <c r="K47" s="391" t="str">
        <f>IF('360 GRP '!V62=0,"",'360 GRP '!V62)</f>
        <v/>
      </c>
      <c r="L47" s="391" t="str">
        <f>IF('360 GRP '!W62=0,"",'360 GRP '!W62)</f>
        <v/>
      </c>
      <c r="M47" s="391" t="str">
        <f>IF('360 GRP '!X62=0,"",'360 GRP '!X62)</f>
        <v/>
      </c>
      <c r="N47" s="391" t="str">
        <f>IF('360 GRP '!Y62=0,"",'360 GRP '!Y62)</f>
        <v/>
      </c>
      <c r="O47" s="391" t="str">
        <f>IF('360 GRP '!Z62=0,"",'360 GRP '!Z62)</f>
        <v/>
      </c>
      <c r="P47" s="391" t="str">
        <f>IF('360 GRP '!AA62=0,"",'360 GRP '!AA62)</f>
        <v/>
      </c>
      <c r="Q47" s="391" t="str">
        <f>IF('360 GRP '!AB62=0,"",'360 GRP '!AB62)</f>
        <v/>
      </c>
      <c r="R47" s="391" t="str">
        <f>IF('360 GRP '!AC62=0,"",'360 GRP '!AC62)</f>
        <v/>
      </c>
      <c r="S47" s="7">
        <f t="shared" si="0"/>
        <v>0</v>
      </c>
      <c r="T47" s="5">
        <f>S47*'360 GRP '!J62</f>
        <v>0</v>
      </c>
      <c r="U47" s="5">
        <f>S47*'360 GRP '!BH62</f>
        <v>0</v>
      </c>
    </row>
    <row r="48" spans="1:21" ht="23.25" customHeight="1">
      <c r="A48" s="333" t="str">
        <f>'360 GRP '!D63</f>
        <v>360-129</v>
      </c>
      <c r="B48" s="336"/>
      <c r="C48" s="391" t="str">
        <f>IF('360 GRP '!N63=0,"",'360 GRP '!N63)</f>
        <v/>
      </c>
      <c r="D48" s="391" t="str">
        <f>IF('360 GRP '!O63=0,"",'360 GRP '!O63)</f>
        <v/>
      </c>
      <c r="E48" s="391" t="str">
        <f>IF('360 GRP '!P63=0,"",'360 GRP '!P63)</f>
        <v/>
      </c>
      <c r="F48" s="391" t="str">
        <f>IF('360 GRP '!Q63=0,"",'360 GRP '!Q63)</f>
        <v/>
      </c>
      <c r="G48" s="391" t="str">
        <f>IF('360 GRP '!R63=0,"",'360 GRP '!R63)</f>
        <v/>
      </c>
      <c r="H48" s="391" t="str">
        <f>IF('360 GRP '!S63=0,"",'360 GRP '!S63)</f>
        <v/>
      </c>
      <c r="I48" s="391" t="str">
        <f>IF('360 GRP '!T63=0,"",'360 GRP '!T63)</f>
        <v/>
      </c>
      <c r="J48" s="391" t="str">
        <f>IF('360 GRP '!U63=0,"",'360 GRP '!U63)</f>
        <v/>
      </c>
      <c r="K48" s="391" t="str">
        <f>IF('360 GRP '!V63=0,"",'360 GRP '!V63)</f>
        <v/>
      </c>
      <c r="L48" s="391" t="str">
        <f>IF('360 GRP '!W63=0,"",'360 GRP '!W63)</f>
        <v/>
      </c>
      <c r="M48" s="391" t="str">
        <f>IF('360 GRP '!X63=0,"",'360 GRP '!X63)</f>
        <v/>
      </c>
      <c r="N48" s="391" t="str">
        <f>IF('360 GRP '!Y63=0,"",'360 GRP '!Y63)</f>
        <v/>
      </c>
      <c r="O48" s="391" t="str">
        <f>IF('360 GRP '!Z63=0,"",'360 GRP '!Z63)</f>
        <v/>
      </c>
      <c r="P48" s="391" t="str">
        <f>IF('360 GRP '!AA63=0,"",'360 GRP '!AA63)</f>
        <v/>
      </c>
      <c r="Q48" s="391" t="str">
        <f>IF('360 GRP '!AB63=0,"",'360 GRP '!AB63)</f>
        <v/>
      </c>
      <c r="R48" s="391" t="str">
        <f>IF('360 GRP '!AC63=0,"",'360 GRP '!AC63)</f>
        <v/>
      </c>
      <c r="S48" s="7">
        <f t="shared" si="0"/>
        <v>0</v>
      </c>
      <c r="T48" s="5">
        <f>S48*'360 GRP '!J63</f>
        <v>0</v>
      </c>
      <c r="U48" s="5">
        <f>S48*'360 GRP '!BH63</f>
        <v>0</v>
      </c>
    </row>
    <row r="49" spans="1:21" ht="21" customHeight="1">
      <c r="A49" s="333" t="str">
        <f>'360 GRP '!D64</f>
        <v>360-129-WI</v>
      </c>
      <c r="B49" s="336" t="s">
        <v>5678</v>
      </c>
      <c r="C49" s="391" t="str">
        <f>IF('360 GRP '!N64=0,"",'360 GRP '!N64)</f>
        <v/>
      </c>
      <c r="D49" s="391" t="str">
        <f>IF('360 GRP '!O64=0,"",'360 GRP '!O64)</f>
        <v/>
      </c>
      <c r="E49" s="391" t="str">
        <f>IF('360 GRP '!P64=0,"",'360 GRP '!P64)</f>
        <v/>
      </c>
      <c r="F49" s="391" t="str">
        <f>IF('360 GRP '!Q64=0,"",'360 GRP '!Q64)</f>
        <v/>
      </c>
      <c r="G49" s="391" t="str">
        <f>IF('360 GRP '!R64=0,"",'360 GRP '!R64)</f>
        <v/>
      </c>
      <c r="H49" s="391" t="str">
        <f>IF('360 GRP '!S64=0,"",'360 GRP '!S64)</f>
        <v/>
      </c>
      <c r="I49" s="391" t="str">
        <f>IF('360 GRP '!T64=0,"",'360 GRP '!T64)</f>
        <v/>
      </c>
      <c r="J49" s="391" t="str">
        <f>IF('360 GRP '!U64=0,"",'360 GRP '!U64)</f>
        <v/>
      </c>
      <c r="K49" s="391" t="str">
        <f>IF('360 GRP '!V64=0,"",'360 GRP '!V64)</f>
        <v/>
      </c>
      <c r="L49" s="391" t="str">
        <f>IF('360 GRP '!W64=0,"",'360 GRP '!W64)</f>
        <v/>
      </c>
      <c r="M49" s="391" t="str">
        <f>IF('360 GRP '!X64=0,"",'360 GRP '!X64)</f>
        <v/>
      </c>
      <c r="N49" s="391" t="str">
        <f>IF('360 GRP '!Y64=0,"",'360 GRP '!Y64)</f>
        <v/>
      </c>
      <c r="O49" s="391" t="str">
        <f>IF('360 GRP '!Z64=0,"",'360 GRP '!Z64)</f>
        <v/>
      </c>
      <c r="P49" s="391" t="str">
        <f>IF('360 GRP '!AA64=0,"",'360 GRP '!AA64)</f>
        <v/>
      </c>
      <c r="Q49" s="391" t="str">
        <f>IF('360 GRP '!AB64=0,"",'360 GRP '!AB64)</f>
        <v/>
      </c>
      <c r="R49" s="391" t="str">
        <f>IF('360 GRP '!AC64=0,"",'360 GRP '!AC64)</f>
        <v/>
      </c>
      <c r="S49" s="7">
        <f t="shared" si="0"/>
        <v>0</v>
      </c>
      <c r="T49" s="5">
        <f>S49*'360 GRP '!J64</f>
        <v>0</v>
      </c>
      <c r="U49" s="5">
        <f>S49*'360 GRP '!BH64</f>
        <v>0</v>
      </c>
    </row>
    <row r="50" spans="1:21" ht="21" customHeight="1">
      <c r="A50" s="333" t="str">
        <f>'360 GRP '!D65</f>
        <v>360-132</v>
      </c>
      <c r="B50" s="336"/>
      <c r="C50" s="391" t="str">
        <f>IF('360 GRP '!N65=0,"",'360 GRP '!N65)</f>
        <v/>
      </c>
      <c r="D50" s="391" t="str">
        <f>IF('360 GRP '!O65=0,"",'360 GRP '!O65)</f>
        <v/>
      </c>
      <c r="E50" s="391" t="str">
        <f>IF('360 GRP '!P65=0,"",'360 GRP '!P65)</f>
        <v/>
      </c>
      <c r="F50" s="391" t="str">
        <f>IF('360 GRP '!Q65=0,"",'360 GRP '!Q65)</f>
        <v/>
      </c>
      <c r="G50" s="391" t="str">
        <f>IF('360 GRP '!R65=0,"",'360 GRP '!R65)</f>
        <v/>
      </c>
      <c r="H50" s="391" t="str">
        <f>IF('360 GRP '!S65=0,"",'360 GRP '!S65)</f>
        <v/>
      </c>
      <c r="I50" s="391" t="str">
        <f>IF('360 GRP '!T65=0,"",'360 GRP '!T65)</f>
        <v/>
      </c>
      <c r="J50" s="391" t="str">
        <f>IF('360 GRP '!U65=0,"",'360 GRP '!U65)</f>
        <v/>
      </c>
      <c r="K50" s="391" t="str">
        <f>IF('360 GRP '!V65=0,"",'360 GRP '!V65)</f>
        <v/>
      </c>
      <c r="L50" s="391" t="str">
        <f>IF('360 GRP '!W65=0,"",'360 GRP '!W65)</f>
        <v/>
      </c>
      <c r="M50" s="391" t="str">
        <f>IF('360 GRP '!X65=0,"",'360 GRP '!X65)</f>
        <v/>
      </c>
      <c r="N50" s="391" t="str">
        <f>IF('360 GRP '!Y65=0,"",'360 GRP '!Y65)</f>
        <v/>
      </c>
      <c r="O50" s="391" t="str">
        <f>IF('360 GRP '!Z65=0,"",'360 GRP '!Z65)</f>
        <v/>
      </c>
      <c r="P50" s="391" t="str">
        <f>IF('360 GRP '!AA65=0,"",'360 GRP '!AA65)</f>
        <v/>
      </c>
      <c r="Q50" s="391" t="str">
        <f>IF('360 GRP '!AB65=0,"",'360 GRP '!AB65)</f>
        <v/>
      </c>
      <c r="R50" s="391" t="str">
        <f>IF('360 GRP '!AC65=0,"",'360 GRP '!AC65)</f>
        <v/>
      </c>
      <c r="S50" s="7">
        <f t="shared" si="0"/>
        <v>0</v>
      </c>
      <c r="T50" s="5">
        <f>S50*'360 GRP '!J65</f>
        <v>0</v>
      </c>
      <c r="U50" s="5">
        <f>S50*'360 GRP '!BH65</f>
        <v>0</v>
      </c>
    </row>
    <row r="51" spans="1:21" ht="21" customHeight="1">
      <c r="A51" s="333" t="str">
        <f>'360 GRP '!D66</f>
        <v>360-132-WI</v>
      </c>
      <c r="B51" s="336" t="s">
        <v>5678</v>
      </c>
      <c r="C51" s="391" t="str">
        <f>IF('360 GRP '!N66=0,"",'360 GRP '!N66)</f>
        <v/>
      </c>
      <c r="D51" s="391" t="str">
        <f>IF('360 GRP '!O66=0,"",'360 GRP '!O66)</f>
        <v/>
      </c>
      <c r="E51" s="391" t="str">
        <f>IF('360 GRP '!P66=0,"",'360 GRP '!P66)</f>
        <v/>
      </c>
      <c r="F51" s="391" t="str">
        <f>IF('360 GRP '!Q66=0,"",'360 GRP '!Q66)</f>
        <v/>
      </c>
      <c r="G51" s="391" t="str">
        <f>IF('360 GRP '!R66=0,"",'360 GRP '!R66)</f>
        <v/>
      </c>
      <c r="H51" s="391" t="str">
        <f>IF('360 GRP '!S66=0,"",'360 GRP '!S66)</f>
        <v/>
      </c>
      <c r="I51" s="391" t="str">
        <f>IF('360 GRP '!T66=0,"",'360 GRP '!T66)</f>
        <v/>
      </c>
      <c r="J51" s="391" t="str">
        <f>IF('360 GRP '!U66=0,"",'360 GRP '!U66)</f>
        <v/>
      </c>
      <c r="K51" s="391" t="str">
        <f>IF('360 GRP '!V66=0,"",'360 GRP '!V66)</f>
        <v/>
      </c>
      <c r="L51" s="391" t="str">
        <f>IF('360 GRP '!W66=0,"",'360 GRP '!W66)</f>
        <v/>
      </c>
      <c r="M51" s="391" t="str">
        <f>IF('360 GRP '!X66=0,"",'360 GRP '!X66)</f>
        <v/>
      </c>
      <c r="N51" s="391" t="str">
        <f>IF('360 GRP '!Y66=0,"",'360 GRP '!Y66)</f>
        <v/>
      </c>
      <c r="O51" s="391" t="str">
        <f>IF('360 GRP '!Z66=0,"",'360 GRP '!Z66)</f>
        <v/>
      </c>
      <c r="P51" s="391" t="str">
        <f>IF('360 GRP '!AA66=0,"",'360 GRP '!AA66)</f>
        <v/>
      </c>
      <c r="Q51" s="391" t="str">
        <f>IF('360 GRP '!AB66=0,"",'360 GRP '!AB66)</f>
        <v/>
      </c>
      <c r="R51" s="391" t="str">
        <f>IF('360 GRP '!AC66=0,"",'360 GRP '!AC66)</f>
        <v/>
      </c>
      <c r="S51" s="7">
        <f t="shared" si="0"/>
        <v>0</v>
      </c>
      <c r="T51" s="5">
        <f>S51*'360 GRP '!J66</f>
        <v>0</v>
      </c>
      <c r="U51" s="5">
        <f>S51*'360 GRP '!BH66</f>
        <v>0</v>
      </c>
    </row>
    <row r="52" spans="1:21" s="823" customFormat="1" ht="21" customHeight="1">
      <c r="A52" s="820">
        <f>'360 GRP '!D67</f>
        <v>0</v>
      </c>
      <c r="B52" s="821"/>
      <c r="C52" s="767" t="str">
        <f>IF('360 GRP '!N67=0,"",'360 GRP '!N67)</f>
        <v/>
      </c>
      <c r="D52" s="767" t="str">
        <f>IF('360 GRP '!O67=0,"",'360 GRP '!O67)</f>
        <v/>
      </c>
      <c r="E52" s="767" t="str">
        <f>IF('360 GRP '!P67=0,"",'360 GRP '!P67)</f>
        <v/>
      </c>
      <c r="F52" s="767" t="str">
        <f>IF('360 GRP '!Q67=0,"",'360 GRP '!Q67)</f>
        <v/>
      </c>
      <c r="G52" s="767" t="str">
        <f>IF('360 GRP '!R67=0,"",'360 GRP '!R67)</f>
        <v/>
      </c>
      <c r="H52" s="767" t="str">
        <f>IF('360 GRP '!S67=0,"",'360 GRP '!S67)</f>
        <v/>
      </c>
      <c r="I52" s="391" t="str">
        <f>IF('360 GRP '!T67=0,"",'360 GRP '!T67)</f>
        <v/>
      </c>
      <c r="J52" s="767" t="str">
        <f>IF('360 GRP '!U67=0,"",'360 GRP '!U67)</f>
        <v/>
      </c>
      <c r="K52" s="767" t="str">
        <f>IF('360 GRP '!V67=0,"",'360 GRP '!V67)</f>
        <v/>
      </c>
      <c r="L52" s="767" t="str">
        <f>IF('360 GRP '!W67=0,"",'360 GRP '!W67)</f>
        <v/>
      </c>
      <c r="M52" s="767" t="str">
        <f>IF('360 GRP '!X67=0,"",'360 GRP '!X67)</f>
        <v/>
      </c>
      <c r="N52" s="767" t="str">
        <f>IF('360 GRP '!Y67=0,"",'360 GRP '!Y67)</f>
        <v/>
      </c>
      <c r="O52" s="767" t="str">
        <f>IF('360 GRP '!Z67=0,"",'360 GRP '!Z67)</f>
        <v/>
      </c>
      <c r="P52" s="767" t="str">
        <f>IF('360 GRP '!AA67=0,"",'360 GRP '!AA67)</f>
        <v/>
      </c>
      <c r="Q52" s="391" t="str">
        <f>IF('360 GRP '!AB67=0,"",'360 GRP '!AB67)</f>
        <v/>
      </c>
      <c r="R52" s="391" t="str">
        <f>IF('360 GRP '!AC67=0,"",'360 GRP '!AC67)</f>
        <v/>
      </c>
      <c r="S52" s="7">
        <f t="shared" si="0"/>
        <v>0</v>
      </c>
      <c r="T52" s="822">
        <f>S52*'360 GRP '!J67</f>
        <v>0</v>
      </c>
      <c r="U52" s="822">
        <f>S52*'360 GRP '!BH67</f>
        <v>0</v>
      </c>
    </row>
    <row r="53" spans="1:21" s="823" customFormat="1" ht="21" customHeight="1">
      <c r="A53" s="820" t="str">
        <f>'360 GRP '!D68</f>
        <v>360-141</v>
      </c>
      <c r="B53" s="821"/>
      <c r="C53" s="767" t="str">
        <f>IF('360 GRP '!N68=0,"",'360 GRP '!N68)</f>
        <v/>
      </c>
      <c r="D53" s="767" t="str">
        <f>IF('360 GRP '!O68=0,"",'360 GRP '!O68)</f>
        <v/>
      </c>
      <c r="E53" s="767" t="str">
        <f>IF('360 GRP '!P68=0,"",'360 GRP '!P68)</f>
        <v/>
      </c>
      <c r="F53" s="767" t="str">
        <f>IF('360 GRP '!Q68=0,"",'360 GRP '!Q68)</f>
        <v/>
      </c>
      <c r="G53" s="767" t="str">
        <f>IF('360 GRP '!R68=0,"",'360 GRP '!R68)</f>
        <v/>
      </c>
      <c r="H53" s="767" t="str">
        <f>IF('360 GRP '!S68=0,"",'360 GRP '!S68)</f>
        <v/>
      </c>
      <c r="I53" s="391" t="str">
        <f>IF('360 GRP '!T68=0,"",'360 GRP '!T68)</f>
        <v/>
      </c>
      <c r="J53" s="767" t="str">
        <f>IF('360 GRP '!U68=0,"",'360 GRP '!U68)</f>
        <v/>
      </c>
      <c r="K53" s="767" t="str">
        <f>IF('360 GRP '!V68=0,"",'360 GRP '!V68)</f>
        <v/>
      </c>
      <c r="L53" s="767" t="str">
        <f>IF('360 GRP '!W68=0,"",'360 GRP '!W68)</f>
        <v/>
      </c>
      <c r="M53" s="767" t="str">
        <f>IF('360 GRP '!X68=0,"",'360 GRP '!X68)</f>
        <v/>
      </c>
      <c r="N53" s="767" t="str">
        <f>IF('360 GRP '!Y68=0,"",'360 GRP '!Y68)</f>
        <v/>
      </c>
      <c r="O53" s="767" t="str">
        <f>IF('360 GRP '!Z68=0,"",'360 GRP '!Z68)</f>
        <v/>
      </c>
      <c r="P53" s="767" t="str">
        <f>IF('360 GRP '!AA68=0,"",'360 GRP '!AA68)</f>
        <v/>
      </c>
      <c r="Q53" s="391" t="str">
        <f>IF('360 GRP '!AB68=0,"",'360 GRP '!AB68)</f>
        <v/>
      </c>
      <c r="R53" s="391" t="str">
        <f>IF('360 GRP '!AC68=0,"",'360 GRP '!AC68)</f>
        <v/>
      </c>
      <c r="S53" s="7">
        <f t="shared" si="0"/>
        <v>0</v>
      </c>
      <c r="T53" s="822">
        <f>S53*'360 GRP '!J68</f>
        <v>0</v>
      </c>
      <c r="U53" s="822">
        <f>S53*'360 GRP '!BH68</f>
        <v>0</v>
      </c>
    </row>
    <row r="54" spans="1:21" s="823" customFormat="1" ht="21" customHeight="1">
      <c r="A54" s="820" t="str">
        <f>'360 GRP '!D69</f>
        <v>360-142</v>
      </c>
      <c r="B54" s="821"/>
      <c r="C54" s="767" t="str">
        <f>IF('360 GRP '!N69=0,"",'360 GRP '!N69)</f>
        <v/>
      </c>
      <c r="D54" s="767" t="str">
        <f>IF('360 GRP '!O69=0,"",'360 GRP '!O69)</f>
        <v/>
      </c>
      <c r="E54" s="767" t="str">
        <f>IF('360 GRP '!P69=0,"",'360 GRP '!P69)</f>
        <v/>
      </c>
      <c r="F54" s="767" t="str">
        <f>IF('360 GRP '!Q69=0,"",'360 GRP '!Q69)</f>
        <v/>
      </c>
      <c r="G54" s="767" t="str">
        <f>IF('360 GRP '!R69=0,"",'360 GRP '!R69)</f>
        <v/>
      </c>
      <c r="H54" s="767" t="str">
        <f>IF('360 GRP '!S69=0,"",'360 GRP '!S69)</f>
        <v/>
      </c>
      <c r="I54" s="391" t="str">
        <f>IF('360 GRP '!T69=0,"",'360 GRP '!T69)</f>
        <v/>
      </c>
      <c r="J54" s="767" t="str">
        <f>IF('360 GRP '!U69=0,"",'360 GRP '!U69)</f>
        <v/>
      </c>
      <c r="K54" s="767" t="str">
        <f>IF('360 GRP '!V69=0,"",'360 GRP '!V69)</f>
        <v/>
      </c>
      <c r="L54" s="767" t="str">
        <f>IF('360 GRP '!W69=0,"",'360 GRP '!W69)</f>
        <v/>
      </c>
      <c r="M54" s="767" t="str">
        <f>IF('360 GRP '!X69=0,"",'360 GRP '!X69)</f>
        <v/>
      </c>
      <c r="N54" s="767" t="str">
        <f>IF('360 GRP '!Y69=0,"",'360 GRP '!Y69)</f>
        <v/>
      </c>
      <c r="O54" s="767" t="str">
        <f>IF('360 GRP '!Z69=0,"",'360 GRP '!Z69)</f>
        <v/>
      </c>
      <c r="P54" s="767" t="str">
        <f>IF('360 GRP '!AA69=0,"",'360 GRP '!AA69)</f>
        <v/>
      </c>
      <c r="Q54" s="391" t="str">
        <f>IF('360 GRP '!AB69=0,"",'360 GRP '!AB69)</f>
        <v/>
      </c>
      <c r="R54" s="391" t="str">
        <f>IF('360 GRP '!AC69=0,"",'360 GRP '!AC69)</f>
        <v/>
      </c>
      <c r="S54" s="7">
        <f t="shared" si="0"/>
        <v>0</v>
      </c>
      <c r="T54" s="822">
        <f>S54*'360 GRP '!J69</f>
        <v>0</v>
      </c>
      <c r="U54" s="822">
        <f>S54*'360 GRP '!BH69</f>
        <v>0</v>
      </c>
    </row>
    <row r="55" spans="1:21" s="823" customFormat="1" ht="21" customHeight="1">
      <c r="A55" s="820" t="str">
        <f>'360 GRP '!D70</f>
        <v>360-142-B</v>
      </c>
      <c r="B55" s="821" t="s">
        <v>5308</v>
      </c>
      <c r="C55" s="767" t="str">
        <f>IF('360 GRP '!N70=0,"",'360 GRP '!N70)</f>
        <v/>
      </c>
      <c r="D55" s="767" t="str">
        <f>IF('360 GRP '!O70=0,"",'360 GRP '!O70)</f>
        <v/>
      </c>
      <c r="E55" s="767" t="str">
        <f>IF('360 GRP '!P70=0,"",'360 GRP '!P70)</f>
        <v/>
      </c>
      <c r="F55" s="767" t="str">
        <f>IF('360 GRP '!Q70=0,"",'360 GRP '!Q70)</f>
        <v/>
      </c>
      <c r="G55" s="767" t="str">
        <f>IF('360 GRP '!R70=0,"",'360 GRP '!R70)</f>
        <v/>
      </c>
      <c r="H55" s="767" t="str">
        <f>IF('360 GRP '!S70=0,"",'360 GRP '!S70)</f>
        <v/>
      </c>
      <c r="I55" s="391" t="str">
        <f>IF('360 GRP '!T70=0,"",'360 GRP '!T70)</f>
        <v/>
      </c>
      <c r="J55" s="767" t="str">
        <f>IF('360 GRP '!U70=0,"",'360 GRP '!U70)</f>
        <v/>
      </c>
      <c r="K55" s="767" t="str">
        <f>IF('360 GRP '!V70=0,"",'360 GRP '!V70)</f>
        <v/>
      </c>
      <c r="L55" s="767" t="str">
        <f>IF('360 GRP '!W70=0,"",'360 GRP '!W70)</f>
        <v/>
      </c>
      <c r="M55" s="767" t="str">
        <f>IF('360 GRP '!X70=0,"",'360 GRP '!X70)</f>
        <v/>
      </c>
      <c r="N55" s="767" t="str">
        <f>IF('360 GRP '!Y70=0,"",'360 GRP '!Y70)</f>
        <v/>
      </c>
      <c r="O55" s="767" t="str">
        <f>IF('360 GRP '!Z70=0,"",'360 GRP '!Z70)</f>
        <v/>
      </c>
      <c r="P55" s="767" t="str">
        <f>IF('360 GRP '!AA70=0,"",'360 GRP '!AA70)</f>
        <v/>
      </c>
      <c r="Q55" s="391" t="str">
        <f>IF('360 GRP '!AB70=0,"",'360 GRP '!AB70)</f>
        <v/>
      </c>
      <c r="R55" s="391" t="str">
        <f>IF('360 GRP '!AC70=0,"",'360 GRP '!AC70)</f>
        <v/>
      </c>
      <c r="S55" s="7">
        <f t="shared" si="0"/>
        <v>0</v>
      </c>
      <c r="T55" s="822">
        <f>S55*'360 GRP '!J70</f>
        <v>0</v>
      </c>
      <c r="U55" s="822">
        <f>S55*'360 GRP '!BH70</f>
        <v>0</v>
      </c>
    </row>
    <row r="56" spans="1:21" s="823" customFormat="1" ht="21" customHeight="1">
      <c r="A56" s="820" t="str">
        <f>'360 GRP '!D71</f>
        <v>360-143</v>
      </c>
      <c r="B56" s="821"/>
      <c r="C56" s="767" t="str">
        <f>IF('360 GRP '!N71=0,"",'360 GRP '!N71)</f>
        <v/>
      </c>
      <c r="D56" s="767" t="str">
        <f>IF('360 GRP '!O71=0,"",'360 GRP '!O71)</f>
        <v/>
      </c>
      <c r="E56" s="767" t="str">
        <f>IF('360 GRP '!P71=0,"",'360 GRP '!P71)</f>
        <v/>
      </c>
      <c r="F56" s="767" t="str">
        <f>IF('360 GRP '!Q71=0,"",'360 GRP '!Q71)</f>
        <v/>
      </c>
      <c r="G56" s="767" t="str">
        <f>IF('360 GRP '!R71=0,"",'360 GRP '!R71)</f>
        <v/>
      </c>
      <c r="H56" s="767" t="str">
        <f>IF('360 GRP '!S71=0,"",'360 GRP '!S71)</f>
        <v/>
      </c>
      <c r="I56" s="391" t="str">
        <f>IF('360 GRP '!T71=0,"",'360 GRP '!T71)</f>
        <v/>
      </c>
      <c r="J56" s="767" t="str">
        <f>IF('360 GRP '!U71=0,"",'360 GRP '!U71)</f>
        <v/>
      </c>
      <c r="K56" s="767" t="str">
        <f>IF('360 GRP '!V71=0,"",'360 GRP '!V71)</f>
        <v/>
      </c>
      <c r="L56" s="767" t="str">
        <f>IF('360 GRP '!W71=0,"",'360 GRP '!W71)</f>
        <v/>
      </c>
      <c r="M56" s="767" t="str">
        <f>IF('360 GRP '!X71=0,"",'360 GRP '!X71)</f>
        <v/>
      </c>
      <c r="N56" s="767" t="str">
        <f>IF('360 GRP '!Y71=0,"",'360 GRP '!Y71)</f>
        <v/>
      </c>
      <c r="O56" s="767" t="str">
        <f>IF('360 GRP '!Z71=0,"",'360 GRP '!Z71)</f>
        <v/>
      </c>
      <c r="P56" s="767" t="str">
        <f>IF('360 GRP '!AA71=0,"",'360 GRP '!AA71)</f>
        <v/>
      </c>
      <c r="Q56" s="391" t="str">
        <f>IF('360 GRP '!AB71=0,"",'360 GRP '!AB71)</f>
        <v/>
      </c>
      <c r="R56" s="391" t="str">
        <f>IF('360 GRP '!AC71=0,"",'360 GRP '!AC71)</f>
        <v/>
      </c>
      <c r="S56" s="7">
        <f t="shared" si="0"/>
        <v>0</v>
      </c>
      <c r="T56" s="822">
        <f>S56*'360 GRP '!J71</f>
        <v>0</v>
      </c>
      <c r="U56" s="822">
        <f>S56*'360 GRP '!BH71</f>
        <v>0</v>
      </c>
    </row>
    <row r="57" spans="1:21" s="823" customFormat="1" ht="21" customHeight="1">
      <c r="A57" s="820" t="str">
        <f>'360 GRP '!D72</f>
        <v>360-144</v>
      </c>
      <c r="B57" s="821"/>
      <c r="C57" s="767" t="str">
        <f>IF('360 GRP '!N72=0,"",'360 GRP '!N72)</f>
        <v/>
      </c>
      <c r="D57" s="767" t="str">
        <f>IF('360 GRP '!O72=0,"",'360 GRP '!O72)</f>
        <v/>
      </c>
      <c r="E57" s="767" t="str">
        <f>IF('360 GRP '!P72=0,"",'360 GRP '!P72)</f>
        <v/>
      </c>
      <c r="F57" s="767" t="str">
        <f>IF('360 GRP '!Q72=0,"",'360 GRP '!Q72)</f>
        <v/>
      </c>
      <c r="G57" s="767" t="str">
        <f>IF('360 GRP '!R72=0,"",'360 GRP '!R72)</f>
        <v/>
      </c>
      <c r="H57" s="767" t="str">
        <f>IF('360 GRP '!S72=0,"",'360 GRP '!S72)</f>
        <v/>
      </c>
      <c r="I57" s="391" t="str">
        <f>IF('360 GRP '!T72=0,"",'360 GRP '!T72)</f>
        <v/>
      </c>
      <c r="J57" s="767" t="str">
        <f>IF('360 GRP '!U72=0,"",'360 GRP '!U72)</f>
        <v/>
      </c>
      <c r="K57" s="767" t="str">
        <f>IF('360 GRP '!V72=0,"",'360 GRP '!V72)</f>
        <v/>
      </c>
      <c r="L57" s="767" t="str">
        <f>IF('360 GRP '!W72=0,"",'360 GRP '!W72)</f>
        <v/>
      </c>
      <c r="M57" s="767" t="str">
        <f>IF('360 GRP '!X72=0,"",'360 GRP '!X72)</f>
        <v/>
      </c>
      <c r="N57" s="767" t="str">
        <f>IF('360 GRP '!Y72=0,"",'360 GRP '!Y72)</f>
        <v/>
      </c>
      <c r="O57" s="767" t="str">
        <f>IF('360 GRP '!Z72=0,"",'360 GRP '!Z72)</f>
        <v/>
      </c>
      <c r="P57" s="767" t="str">
        <f>IF('360 GRP '!AA72=0,"",'360 GRP '!AA72)</f>
        <v/>
      </c>
      <c r="Q57" s="391" t="str">
        <f>IF('360 GRP '!AB72=0,"",'360 GRP '!AB72)</f>
        <v/>
      </c>
      <c r="R57" s="391" t="str">
        <f>IF('360 GRP '!AC72=0,"",'360 GRP '!AC72)</f>
        <v/>
      </c>
      <c r="S57" s="7">
        <f t="shared" si="0"/>
        <v>0</v>
      </c>
      <c r="T57" s="822">
        <f>S57*'360 GRP '!J72</f>
        <v>0</v>
      </c>
      <c r="U57" s="822">
        <f>S57*'360 GRP '!BH72</f>
        <v>0</v>
      </c>
    </row>
    <row r="58" spans="1:21" s="823" customFormat="1" ht="21" customHeight="1">
      <c r="A58" s="820" t="str">
        <f>'360 GRP '!D73</f>
        <v>360-145</v>
      </c>
      <c r="B58" s="821"/>
      <c r="C58" s="767" t="str">
        <f>IF('360 GRP '!N73=0,"",'360 GRP '!N73)</f>
        <v/>
      </c>
      <c r="D58" s="767" t="str">
        <f>IF('360 GRP '!O73=0,"",'360 GRP '!O73)</f>
        <v/>
      </c>
      <c r="E58" s="767" t="str">
        <f>IF('360 GRP '!P73=0,"",'360 GRP '!P73)</f>
        <v/>
      </c>
      <c r="F58" s="767" t="str">
        <f>IF('360 GRP '!Q73=0,"",'360 GRP '!Q73)</f>
        <v/>
      </c>
      <c r="G58" s="767" t="str">
        <f>IF('360 GRP '!R73=0,"",'360 GRP '!R73)</f>
        <v/>
      </c>
      <c r="H58" s="767" t="str">
        <f>IF('360 GRP '!S73=0,"",'360 GRP '!S73)</f>
        <v/>
      </c>
      <c r="I58" s="391" t="str">
        <f>IF('360 GRP '!T73=0,"",'360 GRP '!T73)</f>
        <v/>
      </c>
      <c r="J58" s="767" t="str">
        <f>IF('360 GRP '!U73=0,"",'360 GRP '!U73)</f>
        <v/>
      </c>
      <c r="K58" s="767" t="str">
        <f>IF('360 GRP '!V73=0,"",'360 GRP '!V73)</f>
        <v/>
      </c>
      <c r="L58" s="767" t="str">
        <f>IF('360 GRP '!W73=0,"",'360 GRP '!W73)</f>
        <v/>
      </c>
      <c r="M58" s="767" t="str">
        <f>IF('360 GRP '!X73=0,"",'360 GRP '!X73)</f>
        <v/>
      </c>
      <c r="N58" s="767" t="str">
        <f>IF('360 GRP '!Y73=0,"",'360 GRP '!Y73)</f>
        <v/>
      </c>
      <c r="O58" s="767" t="str">
        <f>IF('360 GRP '!Z73=0,"",'360 GRP '!Z73)</f>
        <v/>
      </c>
      <c r="P58" s="767" t="str">
        <f>IF('360 GRP '!AA73=0,"",'360 GRP '!AA73)</f>
        <v/>
      </c>
      <c r="Q58" s="391" t="str">
        <f>IF('360 GRP '!AB73=0,"",'360 GRP '!AB73)</f>
        <v/>
      </c>
      <c r="R58" s="391" t="str">
        <f>IF('360 GRP '!AC73=0,"",'360 GRP '!AC73)</f>
        <v/>
      </c>
      <c r="S58" s="7">
        <f t="shared" si="0"/>
        <v>0</v>
      </c>
      <c r="T58" s="822">
        <f>S58*'360 GRP '!J73</f>
        <v>0</v>
      </c>
      <c r="U58" s="822">
        <f>S58*'360 GRP '!BH73</f>
        <v>0</v>
      </c>
    </row>
    <row r="59" spans="1:21" s="823" customFormat="1" ht="21" customHeight="1">
      <c r="A59" s="820" t="str">
        <f>'360 GRP '!D74</f>
        <v>360-145-B</v>
      </c>
      <c r="B59" s="821" t="s">
        <v>5308</v>
      </c>
      <c r="C59" s="767" t="str">
        <f>IF('360 GRP '!N74=0,"",'360 GRP '!N74)</f>
        <v/>
      </c>
      <c r="D59" s="767" t="str">
        <f>IF('360 GRP '!O74=0,"",'360 GRP '!O74)</f>
        <v/>
      </c>
      <c r="E59" s="767" t="str">
        <f>IF('360 GRP '!P74=0,"",'360 GRP '!P74)</f>
        <v/>
      </c>
      <c r="F59" s="767" t="str">
        <f>IF('360 GRP '!Q74=0,"",'360 GRP '!Q74)</f>
        <v/>
      </c>
      <c r="G59" s="767" t="str">
        <f>IF('360 GRP '!R74=0,"",'360 GRP '!R74)</f>
        <v/>
      </c>
      <c r="H59" s="767" t="str">
        <f>IF('360 GRP '!S74=0,"",'360 GRP '!S74)</f>
        <v/>
      </c>
      <c r="I59" s="391" t="str">
        <f>IF('360 GRP '!T74=0,"",'360 GRP '!T74)</f>
        <v/>
      </c>
      <c r="J59" s="767" t="str">
        <f>IF('360 GRP '!U74=0,"",'360 GRP '!U74)</f>
        <v/>
      </c>
      <c r="K59" s="767" t="str">
        <f>IF('360 GRP '!V74=0,"",'360 GRP '!V74)</f>
        <v/>
      </c>
      <c r="L59" s="767" t="str">
        <f>IF('360 GRP '!W74=0,"",'360 GRP '!W74)</f>
        <v/>
      </c>
      <c r="M59" s="767" t="str">
        <f>IF('360 GRP '!X74=0,"",'360 GRP '!X74)</f>
        <v/>
      </c>
      <c r="N59" s="767" t="str">
        <f>IF('360 GRP '!Y74=0,"",'360 GRP '!Y74)</f>
        <v/>
      </c>
      <c r="O59" s="767" t="str">
        <f>IF('360 GRP '!Z74=0,"",'360 GRP '!Z74)</f>
        <v/>
      </c>
      <c r="P59" s="767" t="str">
        <f>IF('360 GRP '!AA74=0,"",'360 GRP '!AA74)</f>
        <v/>
      </c>
      <c r="Q59" s="391" t="str">
        <f>IF('360 GRP '!AB74=0,"",'360 GRP '!AB74)</f>
        <v/>
      </c>
      <c r="R59" s="391" t="str">
        <f>IF('360 GRP '!AC74=0,"",'360 GRP '!AC74)</f>
        <v/>
      </c>
      <c r="S59" s="7">
        <f t="shared" si="0"/>
        <v>0</v>
      </c>
      <c r="T59" s="822">
        <f>S59*'360 GRP '!J74</f>
        <v>0</v>
      </c>
      <c r="U59" s="822">
        <f>S59*'360 GRP '!BH74</f>
        <v>0</v>
      </c>
    </row>
    <row r="60" spans="1:21" s="823" customFormat="1" ht="21" customHeight="1">
      <c r="A60" s="820" t="str">
        <f>'360 GRP '!D75</f>
        <v>360-146</v>
      </c>
      <c r="B60" s="821"/>
      <c r="C60" s="767" t="str">
        <f>IF('360 GRP '!N75=0,"",'360 GRP '!N75)</f>
        <v/>
      </c>
      <c r="D60" s="767" t="str">
        <f>IF('360 GRP '!O75=0,"",'360 GRP '!O75)</f>
        <v/>
      </c>
      <c r="E60" s="767" t="str">
        <f>IF('360 GRP '!P75=0,"",'360 GRP '!P75)</f>
        <v/>
      </c>
      <c r="F60" s="767" t="str">
        <f>IF('360 GRP '!Q75=0,"",'360 GRP '!Q75)</f>
        <v/>
      </c>
      <c r="G60" s="767" t="str">
        <f>IF('360 GRP '!R75=0,"",'360 GRP '!R75)</f>
        <v/>
      </c>
      <c r="H60" s="767" t="str">
        <f>IF('360 GRP '!S75=0,"",'360 GRP '!S75)</f>
        <v/>
      </c>
      <c r="I60" s="391" t="str">
        <f>IF('360 GRP '!T75=0,"",'360 GRP '!T75)</f>
        <v/>
      </c>
      <c r="J60" s="767" t="str">
        <f>IF('360 GRP '!U75=0,"",'360 GRP '!U75)</f>
        <v/>
      </c>
      <c r="K60" s="767" t="str">
        <f>IF('360 GRP '!V75=0,"",'360 GRP '!V75)</f>
        <v/>
      </c>
      <c r="L60" s="767" t="str">
        <f>IF('360 GRP '!W75=0,"",'360 GRP '!W75)</f>
        <v/>
      </c>
      <c r="M60" s="767" t="str">
        <f>IF('360 GRP '!X75=0,"",'360 GRP '!X75)</f>
        <v/>
      </c>
      <c r="N60" s="767" t="str">
        <f>IF('360 GRP '!Y75=0,"",'360 GRP '!Y75)</f>
        <v/>
      </c>
      <c r="O60" s="767" t="str">
        <f>IF('360 GRP '!Z75=0,"",'360 GRP '!Z75)</f>
        <v/>
      </c>
      <c r="P60" s="767" t="str">
        <f>IF('360 GRP '!AA75=0,"",'360 GRP '!AA75)</f>
        <v/>
      </c>
      <c r="Q60" s="391" t="str">
        <f>IF('360 GRP '!AB75=0,"",'360 GRP '!AB75)</f>
        <v/>
      </c>
      <c r="R60" s="391" t="str">
        <f>IF('360 GRP '!AC75=0,"",'360 GRP '!AC75)</f>
        <v/>
      </c>
      <c r="S60" s="7">
        <f t="shared" si="0"/>
        <v>0</v>
      </c>
      <c r="T60" s="822">
        <f>S60*'360 GRP '!J75</f>
        <v>0</v>
      </c>
      <c r="U60" s="822">
        <f>S60*'360 GRP '!BH75</f>
        <v>0</v>
      </c>
    </row>
    <row r="61" spans="1:21" s="823" customFormat="1" ht="21" customHeight="1">
      <c r="A61" s="820" t="str">
        <f>'360 GRP '!D76</f>
        <v>360-146-B</v>
      </c>
      <c r="B61" s="821" t="s">
        <v>5308</v>
      </c>
      <c r="C61" s="767" t="str">
        <f>IF('360 GRP '!N76=0,"",'360 GRP '!N76)</f>
        <v/>
      </c>
      <c r="D61" s="767" t="str">
        <f>IF('360 GRP '!O76=0,"",'360 GRP '!O76)</f>
        <v/>
      </c>
      <c r="E61" s="767" t="str">
        <f>IF('360 GRP '!P76=0,"",'360 GRP '!P76)</f>
        <v/>
      </c>
      <c r="F61" s="767" t="str">
        <f>IF('360 GRP '!Q76=0,"",'360 GRP '!Q76)</f>
        <v/>
      </c>
      <c r="G61" s="767" t="str">
        <f>IF('360 GRP '!R76=0,"",'360 GRP '!R76)</f>
        <v/>
      </c>
      <c r="H61" s="767" t="str">
        <f>IF('360 GRP '!S76=0,"",'360 GRP '!S76)</f>
        <v/>
      </c>
      <c r="I61" s="391" t="str">
        <f>IF('360 GRP '!T76=0,"",'360 GRP '!T76)</f>
        <v/>
      </c>
      <c r="J61" s="767" t="str">
        <f>IF('360 GRP '!U76=0,"",'360 GRP '!U76)</f>
        <v/>
      </c>
      <c r="K61" s="767" t="str">
        <f>IF('360 GRP '!V76=0,"",'360 GRP '!V76)</f>
        <v/>
      </c>
      <c r="L61" s="767" t="str">
        <f>IF('360 GRP '!W76=0,"",'360 GRP '!W76)</f>
        <v/>
      </c>
      <c r="M61" s="767" t="str">
        <f>IF('360 GRP '!X76=0,"",'360 GRP '!X76)</f>
        <v/>
      </c>
      <c r="N61" s="767" t="str">
        <f>IF('360 GRP '!Y76=0,"",'360 GRP '!Y76)</f>
        <v/>
      </c>
      <c r="O61" s="767" t="str">
        <f>IF('360 GRP '!Z76=0,"",'360 GRP '!Z76)</f>
        <v/>
      </c>
      <c r="P61" s="767" t="str">
        <f>IF('360 GRP '!AA76=0,"",'360 GRP '!AA76)</f>
        <v/>
      </c>
      <c r="Q61" s="391" t="str">
        <f>IF('360 GRP '!AB76=0,"",'360 GRP '!AB76)</f>
        <v/>
      </c>
      <c r="R61" s="391" t="str">
        <f>IF('360 GRP '!AC76=0,"",'360 GRP '!AC76)</f>
        <v/>
      </c>
      <c r="S61" s="7">
        <f t="shared" si="0"/>
        <v>0</v>
      </c>
      <c r="T61" s="822">
        <f>S61*'360 GRP '!J76</f>
        <v>0</v>
      </c>
      <c r="U61" s="822">
        <f>S61*'360 GRP '!BH76</f>
        <v>0</v>
      </c>
    </row>
    <row r="62" spans="1:21" s="823" customFormat="1" ht="21" customHeight="1">
      <c r="A62" s="820" t="str">
        <f>'360 GRP '!D77</f>
        <v>360-147</v>
      </c>
      <c r="B62" s="821"/>
      <c r="C62" s="767" t="str">
        <f>IF('360 GRP '!N77=0,"",'360 GRP '!N77)</f>
        <v/>
      </c>
      <c r="D62" s="767" t="str">
        <f>IF('360 GRP '!O77=0,"",'360 GRP '!O77)</f>
        <v/>
      </c>
      <c r="E62" s="767" t="str">
        <f>IF('360 GRP '!P77=0,"",'360 GRP '!P77)</f>
        <v/>
      </c>
      <c r="F62" s="767" t="str">
        <f>IF('360 GRP '!Q77=0,"",'360 GRP '!Q77)</f>
        <v/>
      </c>
      <c r="G62" s="767" t="str">
        <f>IF('360 GRP '!R77=0,"",'360 GRP '!R77)</f>
        <v/>
      </c>
      <c r="H62" s="767" t="str">
        <f>IF('360 GRP '!S77=0,"",'360 GRP '!S77)</f>
        <v/>
      </c>
      <c r="I62" s="391" t="str">
        <f>IF('360 GRP '!T77=0,"",'360 GRP '!T77)</f>
        <v/>
      </c>
      <c r="J62" s="767" t="str">
        <f>IF('360 GRP '!U77=0,"",'360 GRP '!U77)</f>
        <v/>
      </c>
      <c r="K62" s="767" t="str">
        <f>IF('360 GRP '!V77=0,"",'360 GRP '!V77)</f>
        <v/>
      </c>
      <c r="L62" s="767" t="str">
        <f>IF('360 GRP '!W77=0,"",'360 GRP '!W77)</f>
        <v/>
      </c>
      <c r="M62" s="767" t="str">
        <f>IF('360 GRP '!X77=0,"",'360 GRP '!X77)</f>
        <v/>
      </c>
      <c r="N62" s="767" t="str">
        <f>IF('360 GRP '!Y77=0,"",'360 GRP '!Y77)</f>
        <v/>
      </c>
      <c r="O62" s="767" t="str">
        <f>IF('360 GRP '!Z77=0,"",'360 GRP '!Z77)</f>
        <v/>
      </c>
      <c r="P62" s="767" t="str">
        <f>IF('360 GRP '!AA77=0,"",'360 GRP '!AA77)</f>
        <v/>
      </c>
      <c r="Q62" s="391" t="str">
        <f>IF('360 GRP '!AB77=0,"",'360 GRP '!AB77)</f>
        <v/>
      </c>
      <c r="R62" s="391" t="str">
        <f>IF('360 GRP '!AC77=0,"",'360 GRP '!AC77)</f>
        <v/>
      </c>
      <c r="S62" s="7">
        <f t="shared" si="0"/>
        <v>0</v>
      </c>
      <c r="T62" s="822">
        <f>S62*'360 GRP '!J77</f>
        <v>0</v>
      </c>
      <c r="U62" s="822">
        <f>S62*'360 GRP '!BH77</f>
        <v>0</v>
      </c>
    </row>
    <row r="63" spans="1:21" s="823" customFormat="1" ht="21" customHeight="1">
      <c r="A63" s="820" t="str">
        <f>'360 GRP '!D78</f>
        <v>360-147-B</v>
      </c>
      <c r="B63" s="821" t="s">
        <v>5308</v>
      </c>
      <c r="C63" s="767" t="str">
        <f>IF('360 GRP '!N78=0,"",'360 GRP '!N78)</f>
        <v/>
      </c>
      <c r="D63" s="767" t="str">
        <f>IF('360 GRP '!O78=0,"",'360 GRP '!O78)</f>
        <v/>
      </c>
      <c r="E63" s="767" t="str">
        <f>IF('360 GRP '!P78=0,"",'360 GRP '!P78)</f>
        <v/>
      </c>
      <c r="F63" s="767" t="str">
        <f>IF('360 GRP '!Q78=0,"",'360 GRP '!Q78)</f>
        <v/>
      </c>
      <c r="G63" s="767" t="str">
        <f>IF('360 GRP '!R78=0,"",'360 GRP '!R78)</f>
        <v/>
      </c>
      <c r="H63" s="767" t="str">
        <f>IF('360 GRP '!S78=0,"",'360 GRP '!S78)</f>
        <v/>
      </c>
      <c r="I63" s="391" t="str">
        <f>IF('360 GRP '!T78=0,"",'360 GRP '!T78)</f>
        <v/>
      </c>
      <c r="J63" s="767" t="str">
        <f>IF('360 GRP '!U78=0,"",'360 GRP '!U78)</f>
        <v/>
      </c>
      <c r="K63" s="767" t="str">
        <f>IF('360 GRP '!V78=0,"",'360 GRP '!V78)</f>
        <v/>
      </c>
      <c r="L63" s="767" t="str">
        <f>IF('360 GRP '!W78=0,"",'360 GRP '!W78)</f>
        <v/>
      </c>
      <c r="M63" s="767" t="str">
        <f>IF('360 GRP '!X78=0,"",'360 GRP '!X78)</f>
        <v/>
      </c>
      <c r="N63" s="767" t="str">
        <f>IF('360 GRP '!Y78=0,"",'360 GRP '!Y78)</f>
        <v/>
      </c>
      <c r="O63" s="767" t="str">
        <f>IF('360 GRP '!Z78=0,"",'360 GRP '!Z78)</f>
        <v/>
      </c>
      <c r="P63" s="767" t="str">
        <f>IF('360 GRP '!AA78=0,"",'360 GRP '!AA78)</f>
        <v/>
      </c>
      <c r="Q63" s="391" t="str">
        <f>IF('360 GRP '!AB78=0,"",'360 GRP '!AB78)</f>
        <v/>
      </c>
      <c r="R63" s="391" t="str">
        <f>IF('360 GRP '!AC78=0,"",'360 GRP '!AC78)</f>
        <v/>
      </c>
      <c r="S63" s="7">
        <f t="shared" si="0"/>
        <v>0</v>
      </c>
      <c r="T63" s="822">
        <f>S63*'360 GRP '!J78</f>
        <v>0</v>
      </c>
      <c r="U63" s="822">
        <f>S63*'360 GRP '!BH78</f>
        <v>0</v>
      </c>
    </row>
    <row r="64" spans="1:21" s="823" customFormat="1" ht="21" customHeight="1">
      <c r="A64" s="820" t="str">
        <f>'360 GRP '!D79</f>
        <v>360-148</v>
      </c>
      <c r="B64" s="821"/>
      <c r="C64" s="767" t="str">
        <f>IF('360 GRP '!N79=0,"",'360 GRP '!N79)</f>
        <v/>
      </c>
      <c r="D64" s="767" t="str">
        <f>IF('360 GRP '!O79=0,"",'360 GRP '!O79)</f>
        <v/>
      </c>
      <c r="E64" s="767" t="str">
        <f>IF('360 GRP '!P79=0,"",'360 GRP '!P79)</f>
        <v/>
      </c>
      <c r="F64" s="767" t="str">
        <f>IF('360 GRP '!Q79=0,"",'360 GRP '!Q79)</f>
        <v/>
      </c>
      <c r="G64" s="767" t="str">
        <f>IF('360 GRP '!R79=0,"",'360 GRP '!R79)</f>
        <v/>
      </c>
      <c r="H64" s="767" t="str">
        <f>IF('360 GRP '!S79=0,"",'360 GRP '!S79)</f>
        <v/>
      </c>
      <c r="I64" s="391" t="str">
        <f>IF('360 GRP '!T79=0,"",'360 GRP '!T79)</f>
        <v/>
      </c>
      <c r="J64" s="767" t="str">
        <f>IF('360 GRP '!U79=0,"",'360 GRP '!U79)</f>
        <v/>
      </c>
      <c r="K64" s="767" t="str">
        <f>IF('360 GRP '!V79=0,"",'360 GRP '!V79)</f>
        <v/>
      </c>
      <c r="L64" s="767" t="str">
        <f>IF('360 GRP '!W79=0,"",'360 GRP '!W79)</f>
        <v/>
      </c>
      <c r="M64" s="767" t="str">
        <f>IF('360 GRP '!X79=0,"",'360 GRP '!X79)</f>
        <v/>
      </c>
      <c r="N64" s="767" t="str">
        <f>IF('360 GRP '!Y79=0,"",'360 GRP '!Y79)</f>
        <v/>
      </c>
      <c r="O64" s="767" t="str">
        <f>IF('360 GRP '!Z79=0,"",'360 GRP '!Z79)</f>
        <v/>
      </c>
      <c r="P64" s="767" t="str">
        <f>IF('360 GRP '!AA79=0,"",'360 GRP '!AA79)</f>
        <v/>
      </c>
      <c r="Q64" s="391" t="str">
        <f>IF('360 GRP '!AB79=0,"",'360 GRP '!AB79)</f>
        <v/>
      </c>
      <c r="R64" s="391" t="str">
        <f>IF('360 GRP '!AC79=0,"",'360 GRP '!AC79)</f>
        <v/>
      </c>
      <c r="S64" s="7">
        <f t="shared" si="0"/>
        <v>0</v>
      </c>
      <c r="T64" s="822">
        <f>S64*'360 GRP '!J79</f>
        <v>0</v>
      </c>
      <c r="U64" s="822">
        <f>S64*'360 GRP '!BH79</f>
        <v>0</v>
      </c>
    </row>
    <row r="65" spans="1:21" s="823" customFormat="1" ht="21" customHeight="1">
      <c r="A65" s="820" t="str">
        <f>'360 GRP '!D80</f>
        <v>360-148-B</v>
      </c>
      <c r="B65" s="821" t="s">
        <v>5308</v>
      </c>
      <c r="C65" s="767" t="str">
        <f>IF('360 GRP '!N80=0,"",'360 GRP '!N80)</f>
        <v/>
      </c>
      <c r="D65" s="767" t="str">
        <f>IF('360 GRP '!O80=0,"",'360 GRP '!O80)</f>
        <v/>
      </c>
      <c r="E65" s="767" t="str">
        <f>IF('360 GRP '!P80=0,"",'360 GRP '!P80)</f>
        <v/>
      </c>
      <c r="F65" s="767" t="str">
        <f>IF('360 GRP '!Q80=0,"",'360 GRP '!Q80)</f>
        <v/>
      </c>
      <c r="G65" s="767" t="str">
        <f>IF('360 GRP '!R80=0,"",'360 GRP '!R80)</f>
        <v/>
      </c>
      <c r="H65" s="767" t="str">
        <f>IF('360 GRP '!S80=0,"",'360 GRP '!S80)</f>
        <v/>
      </c>
      <c r="I65" s="391" t="str">
        <f>IF('360 GRP '!T80=0,"",'360 GRP '!T80)</f>
        <v/>
      </c>
      <c r="J65" s="767" t="str">
        <f>IF('360 GRP '!U80=0,"",'360 GRP '!U80)</f>
        <v/>
      </c>
      <c r="K65" s="767" t="str">
        <f>IF('360 GRP '!V80=0,"",'360 GRP '!V80)</f>
        <v/>
      </c>
      <c r="L65" s="767" t="str">
        <f>IF('360 GRP '!W80=0,"",'360 GRP '!W80)</f>
        <v/>
      </c>
      <c r="M65" s="767" t="str">
        <f>IF('360 GRP '!X80=0,"",'360 GRP '!X80)</f>
        <v/>
      </c>
      <c r="N65" s="767" t="str">
        <f>IF('360 GRP '!Y80=0,"",'360 GRP '!Y80)</f>
        <v/>
      </c>
      <c r="O65" s="767" t="str">
        <f>IF('360 GRP '!Z80=0,"",'360 GRP '!Z80)</f>
        <v/>
      </c>
      <c r="P65" s="767" t="str">
        <f>IF('360 GRP '!AA80=0,"",'360 GRP '!AA80)</f>
        <v/>
      </c>
      <c r="Q65" s="391" t="str">
        <f>IF('360 GRP '!AB80=0,"",'360 GRP '!AB80)</f>
        <v/>
      </c>
      <c r="R65" s="391" t="str">
        <f>IF('360 GRP '!AC80=0,"",'360 GRP '!AC80)</f>
        <v/>
      </c>
      <c r="S65" s="7">
        <f t="shared" si="0"/>
        <v>0</v>
      </c>
      <c r="T65" s="822">
        <f>S65*'360 GRP '!J80</f>
        <v>0</v>
      </c>
      <c r="U65" s="822">
        <f>S65*'360 GRP '!BH80</f>
        <v>0</v>
      </c>
    </row>
    <row r="66" spans="1:21" s="823" customFormat="1" ht="21" customHeight="1">
      <c r="A66" s="820" t="str">
        <f>'360 GRP '!D81</f>
        <v>360-149</v>
      </c>
      <c r="B66" s="821"/>
      <c r="C66" s="767" t="str">
        <f>IF('360 GRP '!N81=0,"",'360 GRP '!N81)</f>
        <v/>
      </c>
      <c r="D66" s="767" t="str">
        <f>IF('360 GRP '!O81=0,"",'360 GRP '!O81)</f>
        <v/>
      </c>
      <c r="E66" s="767" t="str">
        <f>IF('360 GRP '!P81=0,"",'360 GRP '!P81)</f>
        <v/>
      </c>
      <c r="F66" s="767" t="str">
        <f>IF('360 GRP '!Q81=0,"",'360 GRP '!Q81)</f>
        <v/>
      </c>
      <c r="G66" s="767" t="str">
        <f>IF('360 GRP '!R81=0,"",'360 GRP '!R81)</f>
        <v/>
      </c>
      <c r="H66" s="767" t="str">
        <f>IF('360 GRP '!S81=0,"",'360 GRP '!S81)</f>
        <v/>
      </c>
      <c r="I66" s="391" t="str">
        <f>IF('360 GRP '!T81=0,"",'360 GRP '!T81)</f>
        <v/>
      </c>
      <c r="J66" s="767" t="str">
        <f>IF('360 GRP '!U81=0,"",'360 GRP '!U81)</f>
        <v/>
      </c>
      <c r="K66" s="767" t="str">
        <f>IF('360 GRP '!V81=0,"",'360 GRP '!V81)</f>
        <v/>
      </c>
      <c r="L66" s="767" t="str">
        <f>IF('360 GRP '!W81=0,"",'360 GRP '!W81)</f>
        <v/>
      </c>
      <c r="M66" s="767" t="str">
        <f>IF('360 GRP '!X81=0,"",'360 GRP '!X81)</f>
        <v/>
      </c>
      <c r="N66" s="767" t="str">
        <f>IF('360 GRP '!Y81=0,"",'360 GRP '!Y81)</f>
        <v/>
      </c>
      <c r="O66" s="767" t="str">
        <f>IF('360 GRP '!Z81=0,"",'360 GRP '!Z81)</f>
        <v/>
      </c>
      <c r="P66" s="767" t="str">
        <f>IF('360 GRP '!AA81=0,"",'360 GRP '!AA81)</f>
        <v/>
      </c>
      <c r="Q66" s="391" t="str">
        <f>IF('360 GRP '!AB81=0,"",'360 GRP '!AB81)</f>
        <v/>
      </c>
      <c r="R66" s="391" t="str">
        <f>IF('360 GRP '!AC81=0,"",'360 GRP '!AC81)</f>
        <v/>
      </c>
      <c r="S66" s="7">
        <f t="shared" si="0"/>
        <v>0</v>
      </c>
      <c r="T66" s="822">
        <f>S66*'360 GRP '!J81</f>
        <v>0</v>
      </c>
      <c r="U66" s="822">
        <f>S66*'360 GRP '!BH81</f>
        <v>0</v>
      </c>
    </row>
    <row r="67" spans="1:21" s="823" customFormat="1" ht="21" customHeight="1">
      <c r="A67" s="820" t="str">
        <f>'360 GRP '!D82</f>
        <v>360-149-B</v>
      </c>
      <c r="B67" s="821" t="s">
        <v>5308</v>
      </c>
      <c r="C67" s="767" t="str">
        <f>IF('360 GRP '!N82=0,"",'360 GRP '!N82)</f>
        <v/>
      </c>
      <c r="D67" s="767" t="str">
        <f>IF('360 GRP '!O82=0,"",'360 GRP '!O82)</f>
        <v/>
      </c>
      <c r="E67" s="767" t="str">
        <f>IF('360 GRP '!P82=0,"",'360 GRP '!P82)</f>
        <v/>
      </c>
      <c r="F67" s="767" t="str">
        <f>IF('360 GRP '!Q82=0,"",'360 GRP '!Q82)</f>
        <v/>
      </c>
      <c r="G67" s="767" t="str">
        <f>IF('360 GRP '!R82=0,"",'360 GRP '!R82)</f>
        <v/>
      </c>
      <c r="H67" s="767" t="str">
        <f>IF('360 GRP '!S82=0,"",'360 GRP '!S82)</f>
        <v/>
      </c>
      <c r="I67" s="391" t="str">
        <f>IF('360 GRP '!T82=0,"",'360 GRP '!T82)</f>
        <v/>
      </c>
      <c r="J67" s="767" t="str">
        <f>IF('360 GRP '!U82=0,"",'360 GRP '!U82)</f>
        <v/>
      </c>
      <c r="K67" s="767" t="str">
        <f>IF('360 GRP '!V82=0,"",'360 GRP '!V82)</f>
        <v/>
      </c>
      <c r="L67" s="767" t="str">
        <f>IF('360 GRP '!W82=0,"",'360 GRP '!W82)</f>
        <v/>
      </c>
      <c r="M67" s="767" t="str">
        <f>IF('360 GRP '!X82=0,"",'360 GRP '!X82)</f>
        <v/>
      </c>
      <c r="N67" s="767" t="str">
        <f>IF('360 GRP '!Y82=0,"",'360 GRP '!Y82)</f>
        <v/>
      </c>
      <c r="O67" s="767" t="str">
        <f>IF('360 GRP '!Z82=0,"",'360 GRP '!Z82)</f>
        <v/>
      </c>
      <c r="P67" s="767" t="str">
        <f>IF('360 GRP '!AA82=0,"",'360 GRP '!AA82)</f>
        <v/>
      </c>
      <c r="Q67" s="391" t="str">
        <f>IF('360 GRP '!AB82=0,"",'360 GRP '!AB82)</f>
        <v/>
      </c>
      <c r="R67" s="391" t="str">
        <f>IF('360 GRP '!AC82=0,"",'360 GRP '!AC82)</f>
        <v/>
      </c>
      <c r="S67" s="7">
        <f t="shared" si="0"/>
        <v>0</v>
      </c>
      <c r="T67" s="822">
        <f>S67*'360 GRP '!J82</f>
        <v>0</v>
      </c>
      <c r="U67" s="822">
        <f>S67*'360 GRP '!BH82</f>
        <v>0</v>
      </c>
    </row>
    <row r="68" spans="1:21" s="823" customFormat="1" ht="21" customHeight="1">
      <c r="A68" s="820" t="str">
        <f>'360 GRP '!D83</f>
        <v>360-150</v>
      </c>
      <c r="B68" s="821"/>
      <c r="C68" s="767" t="str">
        <f>IF('360 GRP '!N83=0,"",'360 GRP '!N83)</f>
        <v/>
      </c>
      <c r="D68" s="767" t="str">
        <f>IF('360 GRP '!O83=0,"",'360 GRP '!O83)</f>
        <v/>
      </c>
      <c r="E68" s="767" t="str">
        <f>IF('360 GRP '!P83=0,"",'360 GRP '!P83)</f>
        <v/>
      </c>
      <c r="F68" s="767" t="str">
        <f>IF('360 GRP '!Q83=0,"",'360 GRP '!Q83)</f>
        <v/>
      </c>
      <c r="G68" s="767" t="str">
        <f>IF('360 GRP '!R83=0,"",'360 GRP '!R83)</f>
        <v/>
      </c>
      <c r="H68" s="767" t="str">
        <f>IF('360 GRP '!S83=0,"",'360 GRP '!S83)</f>
        <v/>
      </c>
      <c r="I68" s="391" t="str">
        <f>IF('360 GRP '!T83=0,"",'360 GRP '!T83)</f>
        <v/>
      </c>
      <c r="J68" s="767" t="str">
        <f>IF('360 GRP '!U83=0,"",'360 GRP '!U83)</f>
        <v/>
      </c>
      <c r="K68" s="767" t="str">
        <f>IF('360 GRP '!V83=0,"",'360 GRP '!V83)</f>
        <v/>
      </c>
      <c r="L68" s="767" t="str">
        <f>IF('360 GRP '!W83=0,"",'360 GRP '!W83)</f>
        <v/>
      </c>
      <c r="M68" s="767" t="str">
        <f>IF('360 GRP '!X83=0,"",'360 GRP '!X83)</f>
        <v/>
      </c>
      <c r="N68" s="767" t="str">
        <f>IF('360 GRP '!Y83=0,"",'360 GRP '!Y83)</f>
        <v/>
      </c>
      <c r="O68" s="767" t="str">
        <f>IF('360 GRP '!Z83=0,"",'360 GRP '!Z83)</f>
        <v/>
      </c>
      <c r="P68" s="767" t="str">
        <f>IF('360 GRP '!AA83=0,"",'360 GRP '!AA83)</f>
        <v/>
      </c>
      <c r="Q68" s="391" t="str">
        <f>IF('360 GRP '!AB83=0,"",'360 GRP '!AB83)</f>
        <v/>
      </c>
      <c r="R68" s="391" t="str">
        <f>IF('360 GRP '!AC83=0,"",'360 GRP '!AC83)</f>
        <v/>
      </c>
      <c r="S68" s="7">
        <f t="shared" si="0"/>
        <v>0</v>
      </c>
      <c r="T68" s="822">
        <f>S68*'360 GRP '!J83</f>
        <v>0</v>
      </c>
      <c r="U68" s="822">
        <f>S68*'360 GRP '!BH83</f>
        <v>0</v>
      </c>
    </row>
    <row r="69" spans="1:21" s="823" customFormat="1" ht="21" customHeight="1">
      <c r="A69" s="820" t="str">
        <f>'360 GRP '!D84</f>
        <v>360-150-B</v>
      </c>
      <c r="B69" s="821" t="s">
        <v>5308</v>
      </c>
      <c r="C69" s="767" t="str">
        <f>IF('360 GRP '!N84=0,"",'360 GRP '!N84)</f>
        <v/>
      </c>
      <c r="D69" s="767" t="str">
        <f>IF('360 GRP '!O84=0,"",'360 GRP '!O84)</f>
        <v/>
      </c>
      <c r="E69" s="767" t="str">
        <f>IF('360 GRP '!P84=0,"",'360 GRP '!P84)</f>
        <v/>
      </c>
      <c r="F69" s="767" t="str">
        <f>IF('360 GRP '!Q84=0,"",'360 GRP '!Q84)</f>
        <v/>
      </c>
      <c r="G69" s="767" t="str">
        <f>IF('360 GRP '!R84=0,"",'360 GRP '!R84)</f>
        <v/>
      </c>
      <c r="H69" s="767" t="str">
        <f>IF('360 GRP '!S84=0,"",'360 GRP '!S84)</f>
        <v/>
      </c>
      <c r="I69" s="391" t="str">
        <f>IF('360 GRP '!T84=0,"",'360 GRP '!T84)</f>
        <v/>
      </c>
      <c r="J69" s="767" t="str">
        <f>IF('360 GRP '!U84=0,"",'360 GRP '!U84)</f>
        <v/>
      </c>
      <c r="K69" s="767" t="str">
        <f>IF('360 GRP '!V84=0,"",'360 GRP '!V84)</f>
        <v/>
      </c>
      <c r="L69" s="767" t="str">
        <f>IF('360 GRP '!W84=0,"",'360 GRP '!W84)</f>
        <v/>
      </c>
      <c r="M69" s="767" t="str">
        <f>IF('360 GRP '!X84=0,"",'360 GRP '!X84)</f>
        <v/>
      </c>
      <c r="N69" s="767" t="str">
        <f>IF('360 GRP '!Y84=0,"",'360 GRP '!Y84)</f>
        <v/>
      </c>
      <c r="O69" s="767" t="str">
        <f>IF('360 GRP '!Z84=0,"",'360 GRP '!Z84)</f>
        <v/>
      </c>
      <c r="P69" s="767" t="str">
        <f>IF('360 GRP '!AA84=0,"",'360 GRP '!AA84)</f>
        <v/>
      </c>
      <c r="Q69" s="391" t="str">
        <f>IF('360 GRP '!AB84=0,"",'360 GRP '!AB84)</f>
        <v/>
      </c>
      <c r="R69" s="391" t="str">
        <f>IF('360 GRP '!AC84=0,"",'360 GRP '!AC84)</f>
        <v/>
      </c>
      <c r="S69" s="7">
        <f t="shared" si="0"/>
        <v>0</v>
      </c>
      <c r="T69" s="822">
        <f>S69*'360 GRP '!J84</f>
        <v>0</v>
      </c>
      <c r="U69" s="822">
        <f>S69*'360 GRP '!BH84</f>
        <v>0</v>
      </c>
    </row>
    <row r="70" spans="1:21" s="823" customFormat="1" ht="21" customHeight="1">
      <c r="A70" s="820" t="str">
        <f>'360 GRP '!D85</f>
        <v>360-151</v>
      </c>
      <c r="B70" s="821"/>
      <c r="C70" s="767" t="str">
        <f>IF('360 GRP '!N85=0,"",'360 GRP '!N85)</f>
        <v/>
      </c>
      <c r="D70" s="767" t="str">
        <f>IF('360 GRP '!O85=0,"",'360 GRP '!O85)</f>
        <v/>
      </c>
      <c r="E70" s="767" t="str">
        <f>IF('360 GRP '!P85=0,"",'360 GRP '!P85)</f>
        <v/>
      </c>
      <c r="F70" s="767" t="str">
        <f>IF('360 GRP '!Q85=0,"",'360 GRP '!Q85)</f>
        <v/>
      </c>
      <c r="G70" s="767" t="str">
        <f>IF('360 GRP '!R85=0,"",'360 GRP '!R85)</f>
        <v/>
      </c>
      <c r="H70" s="767" t="str">
        <f>IF('360 GRP '!S85=0,"",'360 GRP '!S85)</f>
        <v/>
      </c>
      <c r="I70" s="391" t="str">
        <f>IF('360 GRP '!T85=0,"",'360 GRP '!T85)</f>
        <v/>
      </c>
      <c r="J70" s="767" t="str">
        <f>IF('360 GRP '!U85=0,"",'360 GRP '!U85)</f>
        <v/>
      </c>
      <c r="K70" s="767" t="str">
        <f>IF('360 GRP '!V85=0,"",'360 GRP '!V85)</f>
        <v/>
      </c>
      <c r="L70" s="767" t="str">
        <f>IF('360 GRP '!W85=0,"",'360 GRP '!W85)</f>
        <v/>
      </c>
      <c r="M70" s="767" t="str">
        <f>IF('360 GRP '!X85=0,"",'360 GRP '!X85)</f>
        <v/>
      </c>
      <c r="N70" s="767" t="str">
        <f>IF('360 GRP '!Y85=0,"",'360 GRP '!Y85)</f>
        <v/>
      </c>
      <c r="O70" s="767" t="str">
        <f>IF('360 GRP '!Z85=0,"",'360 GRP '!Z85)</f>
        <v/>
      </c>
      <c r="P70" s="767" t="str">
        <f>IF('360 GRP '!AA85=0,"",'360 GRP '!AA85)</f>
        <v/>
      </c>
      <c r="Q70" s="391" t="str">
        <f>IF('360 GRP '!AB85=0,"",'360 GRP '!AB85)</f>
        <v/>
      </c>
      <c r="R70" s="391" t="str">
        <f>IF('360 GRP '!AC85=0,"",'360 GRP '!AC85)</f>
        <v/>
      </c>
      <c r="S70" s="7">
        <f t="shared" si="0"/>
        <v>0</v>
      </c>
      <c r="T70" s="822">
        <f>S70*'360 GRP '!J85</f>
        <v>0</v>
      </c>
      <c r="U70" s="822">
        <f>S70*'360 GRP '!BH85</f>
        <v>0</v>
      </c>
    </row>
    <row r="71" spans="1:21" s="823" customFormat="1" ht="21" customHeight="1">
      <c r="A71" s="820" t="str">
        <f>'360 GRP '!D86</f>
        <v>360-152</v>
      </c>
      <c r="B71" s="821"/>
      <c r="C71" s="767" t="str">
        <f>IF('360 GRP '!N86=0,"",'360 GRP '!N86)</f>
        <v/>
      </c>
      <c r="D71" s="767" t="str">
        <f>IF('360 GRP '!O86=0,"",'360 GRP '!O86)</f>
        <v/>
      </c>
      <c r="E71" s="767" t="str">
        <f>IF('360 GRP '!P86=0,"",'360 GRP '!P86)</f>
        <v/>
      </c>
      <c r="F71" s="767" t="str">
        <f>IF('360 GRP '!Q86=0,"",'360 GRP '!Q86)</f>
        <v/>
      </c>
      <c r="G71" s="767" t="str">
        <f>IF('360 GRP '!R86=0,"",'360 GRP '!R86)</f>
        <v/>
      </c>
      <c r="H71" s="767" t="str">
        <f>IF('360 GRP '!S86=0,"",'360 GRP '!S86)</f>
        <v/>
      </c>
      <c r="I71" s="391" t="str">
        <f>IF('360 GRP '!T86=0,"",'360 GRP '!T86)</f>
        <v/>
      </c>
      <c r="J71" s="767" t="str">
        <f>IF('360 GRP '!U86=0,"",'360 GRP '!U86)</f>
        <v/>
      </c>
      <c r="K71" s="767" t="str">
        <f>IF('360 GRP '!V86=0,"",'360 GRP '!V86)</f>
        <v/>
      </c>
      <c r="L71" s="767" t="str">
        <f>IF('360 GRP '!W86=0,"",'360 GRP '!W86)</f>
        <v/>
      </c>
      <c r="M71" s="767" t="str">
        <f>IF('360 GRP '!X86=0,"",'360 GRP '!X86)</f>
        <v/>
      </c>
      <c r="N71" s="767" t="str">
        <f>IF('360 GRP '!Y86=0,"",'360 GRP '!Y86)</f>
        <v/>
      </c>
      <c r="O71" s="767" t="str">
        <f>IF('360 GRP '!Z86=0,"",'360 GRP '!Z86)</f>
        <v/>
      </c>
      <c r="P71" s="767" t="str">
        <f>IF('360 GRP '!AA86=0,"",'360 GRP '!AA86)</f>
        <v/>
      </c>
      <c r="Q71" s="391" t="str">
        <f>IF('360 GRP '!AB86=0,"",'360 GRP '!AB86)</f>
        <v/>
      </c>
      <c r="R71" s="391" t="str">
        <f>IF('360 GRP '!AC86=0,"",'360 GRP '!AC86)</f>
        <v/>
      </c>
      <c r="S71" s="7">
        <f t="shared" ref="S71:S133" si="1">SUM(C71:R71)</f>
        <v>0</v>
      </c>
      <c r="T71" s="822">
        <f>S71*'360 GRP '!J86</f>
        <v>0</v>
      </c>
      <c r="U71" s="822">
        <f>S71*'360 GRP '!BH86</f>
        <v>0</v>
      </c>
    </row>
    <row r="72" spans="1:21" s="823" customFormat="1" ht="21" customHeight="1">
      <c r="A72" s="820" t="str">
        <f>'360 GRP '!D87</f>
        <v>360-152-B</v>
      </c>
      <c r="B72" s="821" t="s">
        <v>5308</v>
      </c>
      <c r="C72" s="767" t="str">
        <f>IF('360 GRP '!N87=0,"",'360 GRP '!N87)</f>
        <v/>
      </c>
      <c r="D72" s="767" t="str">
        <f>IF('360 GRP '!O87=0,"",'360 GRP '!O87)</f>
        <v/>
      </c>
      <c r="E72" s="767" t="str">
        <f>IF('360 GRP '!P87=0,"",'360 GRP '!P87)</f>
        <v/>
      </c>
      <c r="F72" s="767" t="str">
        <f>IF('360 GRP '!Q87=0,"",'360 GRP '!Q87)</f>
        <v/>
      </c>
      <c r="G72" s="767" t="str">
        <f>IF('360 GRP '!R87=0,"",'360 GRP '!R87)</f>
        <v/>
      </c>
      <c r="H72" s="767" t="str">
        <f>IF('360 GRP '!S87=0,"",'360 GRP '!S87)</f>
        <v/>
      </c>
      <c r="I72" s="391" t="str">
        <f>IF('360 GRP '!T87=0,"",'360 GRP '!T87)</f>
        <v/>
      </c>
      <c r="J72" s="767" t="str">
        <f>IF('360 GRP '!U87=0,"",'360 GRP '!U87)</f>
        <v/>
      </c>
      <c r="K72" s="767" t="str">
        <f>IF('360 GRP '!V87=0,"",'360 GRP '!V87)</f>
        <v/>
      </c>
      <c r="L72" s="767" t="str">
        <f>IF('360 GRP '!W87=0,"",'360 GRP '!W87)</f>
        <v/>
      </c>
      <c r="M72" s="767" t="str">
        <f>IF('360 GRP '!X87=0,"",'360 GRP '!X87)</f>
        <v/>
      </c>
      <c r="N72" s="767" t="str">
        <f>IF('360 GRP '!Y87=0,"",'360 GRP '!Y87)</f>
        <v/>
      </c>
      <c r="O72" s="767" t="str">
        <f>IF('360 GRP '!Z87=0,"",'360 GRP '!Z87)</f>
        <v/>
      </c>
      <c r="P72" s="767" t="str">
        <f>IF('360 GRP '!AA87=0,"",'360 GRP '!AA87)</f>
        <v/>
      </c>
      <c r="Q72" s="391" t="str">
        <f>IF('360 GRP '!AB87=0,"",'360 GRP '!AB87)</f>
        <v/>
      </c>
      <c r="R72" s="391" t="str">
        <f>IF('360 GRP '!AC87=0,"",'360 GRP '!AC87)</f>
        <v/>
      </c>
      <c r="S72" s="7">
        <f t="shared" si="1"/>
        <v>0</v>
      </c>
      <c r="T72" s="822">
        <f>S72*'360 GRP '!J87</f>
        <v>0</v>
      </c>
      <c r="U72" s="822">
        <f>S72*'360 GRP '!BH87</f>
        <v>0</v>
      </c>
    </row>
    <row r="73" spans="1:21" s="823" customFormat="1" ht="21" customHeight="1">
      <c r="A73" s="820" t="str">
        <f>'360 GRP '!D88</f>
        <v>360-153</v>
      </c>
      <c r="B73" s="821"/>
      <c r="C73" s="767" t="str">
        <f>IF('360 GRP '!N88=0,"",'360 GRP '!N88)</f>
        <v/>
      </c>
      <c r="D73" s="767" t="str">
        <f>IF('360 GRP '!O88=0,"",'360 GRP '!O88)</f>
        <v/>
      </c>
      <c r="E73" s="767" t="str">
        <f>IF('360 GRP '!P88=0,"",'360 GRP '!P88)</f>
        <v/>
      </c>
      <c r="F73" s="767" t="str">
        <f>IF('360 GRP '!Q88=0,"",'360 GRP '!Q88)</f>
        <v/>
      </c>
      <c r="G73" s="767" t="str">
        <f>IF('360 GRP '!R88=0,"",'360 GRP '!R88)</f>
        <v/>
      </c>
      <c r="H73" s="767" t="str">
        <f>IF('360 GRP '!S88=0,"",'360 GRP '!S88)</f>
        <v/>
      </c>
      <c r="I73" s="391" t="str">
        <f>IF('360 GRP '!T88=0,"",'360 GRP '!T88)</f>
        <v/>
      </c>
      <c r="J73" s="767" t="str">
        <f>IF('360 GRP '!U88=0,"",'360 GRP '!U88)</f>
        <v/>
      </c>
      <c r="K73" s="767" t="str">
        <f>IF('360 GRP '!V88=0,"",'360 GRP '!V88)</f>
        <v/>
      </c>
      <c r="L73" s="767" t="str">
        <f>IF('360 GRP '!W88=0,"",'360 GRP '!W88)</f>
        <v/>
      </c>
      <c r="M73" s="767" t="str">
        <f>IF('360 GRP '!X88=0,"",'360 GRP '!X88)</f>
        <v/>
      </c>
      <c r="N73" s="767" t="str">
        <f>IF('360 GRP '!Y88=0,"",'360 GRP '!Y88)</f>
        <v/>
      </c>
      <c r="O73" s="767" t="str">
        <f>IF('360 GRP '!Z88=0,"",'360 GRP '!Z88)</f>
        <v/>
      </c>
      <c r="P73" s="767" t="str">
        <f>IF('360 GRP '!AA88=0,"",'360 GRP '!AA88)</f>
        <v/>
      </c>
      <c r="Q73" s="391" t="str">
        <f>IF('360 GRP '!AB88=0,"",'360 GRP '!AB88)</f>
        <v/>
      </c>
      <c r="R73" s="391" t="str">
        <f>IF('360 GRP '!AC88=0,"",'360 GRP '!AC88)</f>
        <v/>
      </c>
      <c r="S73" s="7">
        <f t="shared" si="1"/>
        <v>0</v>
      </c>
      <c r="T73" s="822">
        <f>S73*'360 GRP '!J88</f>
        <v>0</v>
      </c>
      <c r="U73" s="822">
        <f>S73*'360 GRP '!BH88</f>
        <v>0</v>
      </c>
    </row>
    <row r="74" spans="1:21" s="823" customFormat="1" ht="21" customHeight="1">
      <c r="A74" s="820" t="str">
        <f>'360 GRP '!D89</f>
        <v>360-153-B</v>
      </c>
      <c r="B74" s="821" t="s">
        <v>5308</v>
      </c>
      <c r="C74" s="767" t="str">
        <f>IF('360 GRP '!N89=0,"",'360 GRP '!N89)</f>
        <v/>
      </c>
      <c r="D74" s="767" t="str">
        <f>IF('360 GRP '!O89=0,"",'360 GRP '!O89)</f>
        <v/>
      </c>
      <c r="E74" s="767" t="str">
        <f>IF('360 GRP '!P89=0,"",'360 GRP '!P89)</f>
        <v/>
      </c>
      <c r="F74" s="767" t="str">
        <f>IF('360 GRP '!Q89=0,"",'360 GRP '!Q89)</f>
        <v/>
      </c>
      <c r="G74" s="767" t="str">
        <f>IF('360 GRP '!R89=0,"",'360 GRP '!R89)</f>
        <v/>
      </c>
      <c r="H74" s="767" t="str">
        <f>IF('360 GRP '!S89=0,"",'360 GRP '!S89)</f>
        <v/>
      </c>
      <c r="I74" s="391" t="str">
        <f>IF('360 GRP '!T89=0,"",'360 GRP '!T89)</f>
        <v/>
      </c>
      <c r="J74" s="767" t="str">
        <f>IF('360 GRP '!U89=0,"",'360 GRP '!U89)</f>
        <v/>
      </c>
      <c r="K74" s="767" t="str">
        <f>IF('360 GRP '!V89=0,"",'360 GRP '!V89)</f>
        <v/>
      </c>
      <c r="L74" s="767" t="str">
        <f>IF('360 GRP '!W89=0,"",'360 GRP '!W89)</f>
        <v/>
      </c>
      <c r="M74" s="767" t="str">
        <f>IF('360 GRP '!X89=0,"",'360 GRP '!X89)</f>
        <v/>
      </c>
      <c r="N74" s="767" t="str">
        <f>IF('360 GRP '!Y89=0,"",'360 GRP '!Y89)</f>
        <v/>
      </c>
      <c r="O74" s="767" t="str">
        <f>IF('360 GRP '!Z89=0,"",'360 GRP '!Z89)</f>
        <v/>
      </c>
      <c r="P74" s="767" t="str">
        <f>IF('360 GRP '!AA89=0,"",'360 GRP '!AA89)</f>
        <v/>
      </c>
      <c r="Q74" s="391" t="str">
        <f>IF('360 GRP '!AB89=0,"",'360 GRP '!AB89)</f>
        <v/>
      </c>
      <c r="R74" s="391" t="str">
        <f>IF('360 GRP '!AC89=0,"",'360 GRP '!AC89)</f>
        <v/>
      </c>
      <c r="S74" s="7">
        <f t="shared" si="1"/>
        <v>0</v>
      </c>
      <c r="T74" s="822">
        <f>S74*'360 GRP '!J89</f>
        <v>0</v>
      </c>
      <c r="U74" s="822">
        <f>S74*'360 GRP '!BH89</f>
        <v>0</v>
      </c>
    </row>
    <row r="75" spans="1:21" s="823" customFormat="1" ht="21" customHeight="1">
      <c r="A75" s="820" t="str">
        <f>'360 GRP '!D90</f>
        <v>360-154</v>
      </c>
      <c r="B75" s="821"/>
      <c r="C75" s="767" t="str">
        <f>IF('360 GRP '!N90=0,"",'360 GRP '!N90)</f>
        <v/>
      </c>
      <c r="D75" s="767" t="str">
        <f>IF('360 GRP '!O90=0,"",'360 GRP '!O90)</f>
        <v/>
      </c>
      <c r="E75" s="767" t="str">
        <f>IF('360 GRP '!P90=0,"",'360 GRP '!P90)</f>
        <v/>
      </c>
      <c r="F75" s="767" t="str">
        <f>IF('360 GRP '!Q90=0,"",'360 GRP '!Q90)</f>
        <v/>
      </c>
      <c r="G75" s="767" t="str">
        <f>IF('360 GRP '!R90=0,"",'360 GRP '!R90)</f>
        <v/>
      </c>
      <c r="H75" s="767" t="str">
        <f>IF('360 GRP '!S90=0,"",'360 GRP '!S90)</f>
        <v/>
      </c>
      <c r="I75" s="391" t="str">
        <f>IF('360 GRP '!T90=0,"",'360 GRP '!T90)</f>
        <v/>
      </c>
      <c r="J75" s="767" t="str">
        <f>IF('360 GRP '!U90=0,"",'360 GRP '!U90)</f>
        <v/>
      </c>
      <c r="K75" s="767" t="str">
        <f>IF('360 GRP '!V90=0,"",'360 GRP '!V90)</f>
        <v/>
      </c>
      <c r="L75" s="767" t="str">
        <f>IF('360 GRP '!W90=0,"",'360 GRP '!W90)</f>
        <v/>
      </c>
      <c r="M75" s="767" t="str">
        <f>IF('360 GRP '!X90=0,"",'360 GRP '!X90)</f>
        <v/>
      </c>
      <c r="N75" s="767" t="str">
        <f>IF('360 GRP '!Y90=0,"",'360 GRP '!Y90)</f>
        <v/>
      </c>
      <c r="O75" s="767" t="str">
        <f>IF('360 GRP '!Z90=0,"",'360 GRP '!Z90)</f>
        <v/>
      </c>
      <c r="P75" s="767" t="str">
        <f>IF('360 GRP '!AA90=0,"",'360 GRP '!AA90)</f>
        <v/>
      </c>
      <c r="Q75" s="391" t="str">
        <f>IF('360 GRP '!AB90=0,"",'360 GRP '!AB90)</f>
        <v/>
      </c>
      <c r="R75" s="391" t="str">
        <f>IF('360 GRP '!AC90=0,"",'360 GRP '!AC90)</f>
        <v/>
      </c>
      <c r="S75" s="7">
        <f t="shared" si="1"/>
        <v>0</v>
      </c>
      <c r="T75" s="822">
        <f>S75*'360 GRP '!J90</f>
        <v>0</v>
      </c>
      <c r="U75" s="822">
        <f>S75*'360 GRP '!BH90</f>
        <v>0</v>
      </c>
    </row>
    <row r="76" spans="1:21" s="823" customFormat="1" ht="21" customHeight="1">
      <c r="A76" s="820" t="str">
        <f>'360 GRP '!D91</f>
        <v>360-154-B</v>
      </c>
      <c r="B76" s="821" t="s">
        <v>5308</v>
      </c>
      <c r="C76" s="767" t="str">
        <f>IF('360 GRP '!N91=0,"",'360 GRP '!N91)</f>
        <v/>
      </c>
      <c r="D76" s="767" t="str">
        <f>IF('360 GRP '!O91=0,"",'360 GRP '!O91)</f>
        <v/>
      </c>
      <c r="E76" s="767" t="str">
        <f>IF('360 GRP '!P91=0,"",'360 GRP '!P91)</f>
        <v/>
      </c>
      <c r="F76" s="767" t="str">
        <f>IF('360 GRP '!Q91=0,"",'360 GRP '!Q91)</f>
        <v/>
      </c>
      <c r="G76" s="767" t="str">
        <f>IF('360 GRP '!R91=0,"",'360 GRP '!R91)</f>
        <v/>
      </c>
      <c r="H76" s="767" t="str">
        <f>IF('360 GRP '!S91=0,"",'360 GRP '!S91)</f>
        <v/>
      </c>
      <c r="I76" s="391" t="str">
        <f>IF('360 GRP '!T91=0,"",'360 GRP '!T91)</f>
        <v/>
      </c>
      <c r="J76" s="767" t="str">
        <f>IF('360 GRP '!U91=0,"",'360 GRP '!U91)</f>
        <v/>
      </c>
      <c r="K76" s="767" t="str">
        <f>IF('360 GRP '!V91=0,"",'360 GRP '!V91)</f>
        <v/>
      </c>
      <c r="L76" s="767" t="str">
        <f>IF('360 GRP '!W91=0,"",'360 GRP '!W91)</f>
        <v/>
      </c>
      <c r="M76" s="767" t="str">
        <f>IF('360 GRP '!X91=0,"",'360 GRP '!X91)</f>
        <v/>
      </c>
      <c r="N76" s="767" t="str">
        <f>IF('360 GRP '!Y91=0,"",'360 GRP '!Y91)</f>
        <v/>
      </c>
      <c r="O76" s="767" t="str">
        <f>IF('360 GRP '!Z91=0,"",'360 GRP '!Z91)</f>
        <v/>
      </c>
      <c r="P76" s="767" t="str">
        <f>IF('360 GRP '!AA91=0,"",'360 GRP '!AA91)</f>
        <v/>
      </c>
      <c r="Q76" s="391" t="str">
        <f>IF('360 GRP '!AB91=0,"",'360 GRP '!AB91)</f>
        <v/>
      </c>
      <c r="R76" s="391" t="str">
        <f>IF('360 GRP '!AC91=0,"",'360 GRP '!AC91)</f>
        <v/>
      </c>
      <c r="S76" s="7">
        <f t="shared" si="1"/>
        <v>0</v>
      </c>
      <c r="T76" s="822">
        <f>S76*'360 GRP '!J91</f>
        <v>0</v>
      </c>
      <c r="U76" s="822">
        <f>S76*'360 GRP '!BH91</f>
        <v>0</v>
      </c>
    </row>
    <row r="77" spans="1:21" s="823" customFormat="1" ht="21" customHeight="1">
      <c r="A77" s="820" t="str">
        <f>'360 GRP '!D92</f>
        <v>360-155</v>
      </c>
      <c r="B77" s="821"/>
      <c r="C77" s="767" t="str">
        <f>IF('360 GRP '!N92=0,"",'360 GRP '!N92)</f>
        <v/>
      </c>
      <c r="D77" s="767" t="str">
        <f>IF('360 GRP '!O92=0,"",'360 GRP '!O92)</f>
        <v/>
      </c>
      <c r="E77" s="767" t="str">
        <f>IF('360 GRP '!P92=0,"",'360 GRP '!P92)</f>
        <v/>
      </c>
      <c r="F77" s="767" t="str">
        <f>IF('360 GRP '!Q92=0,"",'360 GRP '!Q92)</f>
        <v/>
      </c>
      <c r="G77" s="767" t="str">
        <f>IF('360 GRP '!R92=0,"",'360 GRP '!R92)</f>
        <v/>
      </c>
      <c r="H77" s="767" t="str">
        <f>IF('360 GRP '!S92=0,"",'360 GRP '!S92)</f>
        <v/>
      </c>
      <c r="I77" s="391" t="str">
        <f>IF('360 GRP '!T92=0,"",'360 GRP '!T92)</f>
        <v/>
      </c>
      <c r="J77" s="767" t="str">
        <f>IF('360 GRP '!U92=0,"",'360 GRP '!U92)</f>
        <v/>
      </c>
      <c r="K77" s="767" t="str">
        <f>IF('360 GRP '!V92=0,"",'360 GRP '!V92)</f>
        <v/>
      </c>
      <c r="L77" s="767" t="str">
        <f>IF('360 GRP '!W92=0,"",'360 GRP '!W92)</f>
        <v/>
      </c>
      <c r="M77" s="767" t="str">
        <f>IF('360 GRP '!X92=0,"",'360 GRP '!X92)</f>
        <v/>
      </c>
      <c r="N77" s="767" t="str">
        <f>IF('360 GRP '!Y92=0,"",'360 GRP '!Y92)</f>
        <v/>
      </c>
      <c r="O77" s="767" t="str">
        <f>IF('360 GRP '!Z92=0,"",'360 GRP '!Z92)</f>
        <v/>
      </c>
      <c r="P77" s="767" t="str">
        <f>IF('360 GRP '!AA92=0,"",'360 GRP '!AA92)</f>
        <v/>
      </c>
      <c r="Q77" s="391" t="str">
        <f>IF('360 GRP '!AB92=0,"",'360 GRP '!AB92)</f>
        <v/>
      </c>
      <c r="R77" s="391" t="str">
        <f>IF('360 GRP '!AC92=0,"",'360 GRP '!AC92)</f>
        <v/>
      </c>
      <c r="S77" s="7">
        <f t="shared" si="1"/>
        <v>0</v>
      </c>
      <c r="T77" s="822">
        <f>S77*'360 GRP '!J92</f>
        <v>0</v>
      </c>
      <c r="U77" s="822">
        <f>S77*'360 GRP '!BH92</f>
        <v>0</v>
      </c>
    </row>
    <row r="78" spans="1:21" s="823" customFormat="1" ht="21" customHeight="1">
      <c r="A78" s="820" t="str">
        <f>'360 GRP '!D93</f>
        <v>360-156</v>
      </c>
      <c r="B78" s="821"/>
      <c r="C78" s="767" t="str">
        <f>IF('360 GRP '!N93=0,"",'360 GRP '!N93)</f>
        <v/>
      </c>
      <c r="D78" s="767" t="str">
        <f>IF('360 GRP '!O93=0,"",'360 GRP '!O93)</f>
        <v/>
      </c>
      <c r="E78" s="767" t="str">
        <f>IF('360 GRP '!P93=0,"",'360 GRP '!P93)</f>
        <v/>
      </c>
      <c r="F78" s="767" t="str">
        <f>IF('360 GRP '!Q93=0,"",'360 GRP '!Q93)</f>
        <v/>
      </c>
      <c r="G78" s="767" t="str">
        <f>IF('360 GRP '!R93=0,"",'360 GRP '!R93)</f>
        <v/>
      </c>
      <c r="H78" s="767" t="str">
        <f>IF('360 GRP '!S93=0,"",'360 GRP '!S93)</f>
        <v/>
      </c>
      <c r="I78" s="391" t="str">
        <f>IF('360 GRP '!T93=0,"",'360 GRP '!T93)</f>
        <v/>
      </c>
      <c r="J78" s="767" t="str">
        <f>IF('360 GRP '!U93=0,"",'360 GRP '!U93)</f>
        <v/>
      </c>
      <c r="K78" s="767" t="str">
        <f>IF('360 GRP '!V93=0,"",'360 GRP '!V93)</f>
        <v/>
      </c>
      <c r="L78" s="767" t="str">
        <f>IF('360 GRP '!W93=0,"",'360 GRP '!W93)</f>
        <v/>
      </c>
      <c r="M78" s="767" t="str">
        <f>IF('360 GRP '!X93=0,"",'360 GRP '!X93)</f>
        <v/>
      </c>
      <c r="N78" s="767" t="str">
        <f>IF('360 GRP '!Y93=0,"",'360 GRP '!Y93)</f>
        <v/>
      </c>
      <c r="O78" s="767" t="str">
        <f>IF('360 GRP '!Z93=0,"",'360 GRP '!Z93)</f>
        <v/>
      </c>
      <c r="P78" s="767" t="str">
        <f>IF('360 GRP '!AA93=0,"",'360 GRP '!AA93)</f>
        <v/>
      </c>
      <c r="Q78" s="391" t="str">
        <f>IF('360 GRP '!AB93=0,"",'360 GRP '!AB93)</f>
        <v/>
      </c>
      <c r="R78" s="391" t="str">
        <f>IF('360 GRP '!AC93=0,"",'360 GRP '!AC93)</f>
        <v/>
      </c>
      <c r="S78" s="7">
        <f t="shared" si="1"/>
        <v>0</v>
      </c>
      <c r="T78" s="822">
        <f>S78*'360 GRP '!J93</f>
        <v>0</v>
      </c>
      <c r="U78" s="822">
        <f>S78*'360 GRP '!BH93</f>
        <v>0</v>
      </c>
    </row>
    <row r="79" spans="1:21" s="823" customFormat="1" ht="21" customHeight="1">
      <c r="A79" s="820" t="str">
        <f>'360 GRP '!D94</f>
        <v>360-156-B</v>
      </c>
      <c r="B79" s="821" t="s">
        <v>5308</v>
      </c>
      <c r="C79" s="767" t="str">
        <f>IF('360 GRP '!N94=0,"",'360 GRP '!N94)</f>
        <v/>
      </c>
      <c r="D79" s="767" t="str">
        <f>IF('360 GRP '!O94=0,"",'360 GRP '!O94)</f>
        <v/>
      </c>
      <c r="E79" s="767" t="str">
        <f>IF('360 GRP '!P94=0,"",'360 GRP '!P94)</f>
        <v/>
      </c>
      <c r="F79" s="767" t="str">
        <f>IF('360 GRP '!Q94=0,"",'360 GRP '!Q94)</f>
        <v/>
      </c>
      <c r="G79" s="767" t="str">
        <f>IF('360 GRP '!R94=0,"",'360 GRP '!R94)</f>
        <v/>
      </c>
      <c r="H79" s="767" t="str">
        <f>IF('360 GRP '!S94=0,"",'360 GRP '!S94)</f>
        <v/>
      </c>
      <c r="I79" s="391" t="str">
        <f>IF('360 GRP '!T94=0,"",'360 GRP '!T94)</f>
        <v/>
      </c>
      <c r="J79" s="767" t="str">
        <f>IF('360 GRP '!U94=0,"",'360 GRP '!U94)</f>
        <v/>
      </c>
      <c r="K79" s="767" t="str">
        <f>IF('360 GRP '!V94=0,"",'360 GRP '!V94)</f>
        <v/>
      </c>
      <c r="L79" s="767" t="str">
        <f>IF('360 GRP '!W94=0,"",'360 GRP '!W94)</f>
        <v/>
      </c>
      <c r="M79" s="767" t="str">
        <f>IF('360 GRP '!X94=0,"",'360 GRP '!X94)</f>
        <v/>
      </c>
      <c r="N79" s="767" t="str">
        <f>IF('360 GRP '!Y94=0,"",'360 GRP '!Y94)</f>
        <v/>
      </c>
      <c r="O79" s="767" t="str">
        <f>IF('360 GRP '!Z94=0,"",'360 GRP '!Z94)</f>
        <v/>
      </c>
      <c r="P79" s="767" t="str">
        <f>IF('360 GRP '!AA94=0,"",'360 GRP '!AA94)</f>
        <v/>
      </c>
      <c r="Q79" s="391" t="str">
        <f>IF('360 GRP '!AB94=0,"",'360 GRP '!AB94)</f>
        <v/>
      </c>
      <c r="R79" s="391" t="str">
        <f>IF('360 GRP '!AC94=0,"",'360 GRP '!AC94)</f>
        <v/>
      </c>
      <c r="S79" s="7">
        <f t="shared" si="1"/>
        <v>0</v>
      </c>
      <c r="T79" s="822">
        <f>S79*'360 GRP '!J94</f>
        <v>0</v>
      </c>
      <c r="U79" s="822">
        <f>S79*'360 GRP '!BH94</f>
        <v>0</v>
      </c>
    </row>
    <row r="80" spans="1:21" s="823" customFormat="1" ht="21" customHeight="1">
      <c r="A80" s="820" t="str">
        <f>'360 GRP '!D95</f>
        <v>360-157</v>
      </c>
      <c r="B80" s="821"/>
      <c r="C80" s="767" t="str">
        <f>IF('360 GRP '!N95=0,"",'360 GRP '!N95)</f>
        <v/>
      </c>
      <c r="D80" s="767" t="str">
        <f>IF('360 GRP '!O95=0,"",'360 GRP '!O95)</f>
        <v/>
      </c>
      <c r="E80" s="767" t="str">
        <f>IF('360 GRP '!P95=0,"",'360 GRP '!P95)</f>
        <v/>
      </c>
      <c r="F80" s="767" t="str">
        <f>IF('360 GRP '!Q95=0,"",'360 GRP '!Q95)</f>
        <v/>
      </c>
      <c r="G80" s="767" t="str">
        <f>IF('360 GRP '!R95=0,"",'360 GRP '!R95)</f>
        <v/>
      </c>
      <c r="H80" s="767" t="str">
        <f>IF('360 GRP '!S95=0,"",'360 GRP '!S95)</f>
        <v/>
      </c>
      <c r="I80" s="391" t="str">
        <f>IF('360 GRP '!T95=0,"",'360 GRP '!T95)</f>
        <v/>
      </c>
      <c r="J80" s="767" t="str">
        <f>IF('360 GRP '!U95=0,"",'360 GRP '!U95)</f>
        <v/>
      </c>
      <c r="K80" s="767" t="str">
        <f>IF('360 GRP '!V95=0,"",'360 GRP '!V95)</f>
        <v/>
      </c>
      <c r="L80" s="767" t="str">
        <f>IF('360 GRP '!W95=0,"",'360 GRP '!W95)</f>
        <v/>
      </c>
      <c r="M80" s="767" t="str">
        <f>IF('360 GRP '!X95=0,"",'360 GRP '!X95)</f>
        <v/>
      </c>
      <c r="N80" s="767" t="str">
        <f>IF('360 GRP '!Y95=0,"",'360 GRP '!Y95)</f>
        <v/>
      </c>
      <c r="O80" s="767" t="str">
        <f>IF('360 GRP '!Z95=0,"",'360 GRP '!Z95)</f>
        <v/>
      </c>
      <c r="P80" s="767" t="str">
        <f>IF('360 GRP '!AA95=0,"",'360 GRP '!AA95)</f>
        <v/>
      </c>
      <c r="Q80" s="391" t="str">
        <f>IF('360 GRP '!AB95=0,"",'360 GRP '!AB95)</f>
        <v/>
      </c>
      <c r="R80" s="391" t="str">
        <f>IF('360 GRP '!AC95=0,"",'360 GRP '!AC95)</f>
        <v/>
      </c>
      <c r="S80" s="7">
        <f t="shared" si="1"/>
        <v>0</v>
      </c>
      <c r="T80" s="822">
        <f>S80*'360 GRP '!J95</f>
        <v>0</v>
      </c>
      <c r="U80" s="822">
        <f>S80*'360 GRP '!BH95</f>
        <v>0</v>
      </c>
    </row>
    <row r="81" spans="1:21" s="823" customFormat="1" ht="21" customHeight="1">
      <c r="A81" s="820" t="str">
        <f>'360 GRP '!D96</f>
        <v>360-157-B</v>
      </c>
      <c r="B81" s="821" t="s">
        <v>5308</v>
      </c>
      <c r="C81" s="767" t="str">
        <f>IF('360 GRP '!N96=0,"",'360 GRP '!N96)</f>
        <v/>
      </c>
      <c r="D81" s="767" t="str">
        <f>IF('360 GRP '!O96=0,"",'360 GRP '!O96)</f>
        <v/>
      </c>
      <c r="E81" s="767" t="str">
        <f>IF('360 GRP '!P96=0,"",'360 GRP '!P96)</f>
        <v/>
      </c>
      <c r="F81" s="767" t="str">
        <f>IF('360 GRP '!Q96=0,"",'360 GRP '!Q96)</f>
        <v/>
      </c>
      <c r="G81" s="767" t="str">
        <f>IF('360 GRP '!R96=0,"",'360 GRP '!R96)</f>
        <v/>
      </c>
      <c r="H81" s="767" t="str">
        <f>IF('360 GRP '!S96=0,"",'360 GRP '!S96)</f>
        <v/>
      </c>
      <c r="I81" s="391" t="str">
        <f>IF('360 GRP '!T96=0,"",'360 GRP '!T96)</f>
        <v/>
      </c>
      <c r="J81" s="767" t="str">
        <f>IF('360 GRP '!U96=0,"",'360 GRP '!U96)</f>
        <v/>
      </c>
      <c r="K81" s="767" t="str">
        <f>IF('360 GRP '!V96=0,"",'360 GRP '!V96)</f>
        <v/>
      </c>
      <c r="L81" s="767" t="str">
        <f>IF('360 GRP '!W96=0,"",'360 GRP '!W96)</f>
        <v/>
      </c>
      <c r="M81" s="767" t="str">
        <f>IF('360 GRP '!X96=0,"",'360 GRP '!X96)</f>
        <v/>
      </c>
      <c r="N81" s="767" t="str">
        <f>IF('360 GRP '!Y96=0,"",'360 GRP '!Y96)</f>
        <v/>
      </c>
      <c r="O81" s="767" t="str">
        <f>IF('360 GRP '!Z96=0,"",'360 GRP '!Z96)</f>
        <v/>
      </c>
      <c r="P81" s="767" t="str">
        <f>IF('360 GRP '!AA96=0,"",'360 GRP '!AA96)</f>
        <v/>
      </c>
      <c r="Q81" s="391" t="str">
        <f>IF('360 GRP '!AB96=0,"",'360 GRP '!AB96)</f>
        <v/>
      </c>
      <c r="R81" s="391" t="str">
        <f>IF('360 GRP '!AC96=0,"",'360 GRP '!AC96)</f>
        <v/>
      </c>
      <c r="S81" s="7">
        <f t="shared" si="1"/>
        <v>0</v>
      </c>
      <c r="T81" s="822">
        <f>S81*'360 GRP '!J96</f>
        <v>0</v>
      </c>
      <c r="U81" s="822">
        <f>S81*'360 GRP '!BH96</f>
        <v>0</v>
      </c>
    </row>
    <row r="82" spans="1:21" s="823" customFormat="1" ht="21" customHeight="1">
      <c r="A82" s="820" t="str">
        <f>'360 GRP '!D97</f>
        <v>360-158</v>
      </c>
      <c r="B82" s="821"/>
      <c r="C82" s="767" t="str">
        <f>IF('360 GRP '!N97=0,"",'360 GRP '!N97)</f>
        <v/>
      </c>
      <c r="D82" s="767" t="str">
        <f>IF('360 GRP '!O97=0,"",'360 GRP '!O97)</f>
        <v/>
      </c>
      <c r="E82" s="767" t="str">
        <f>IF('360 GRP '!P97=0,"",'360 GRP '!P97)</f>
        <v/>
      </c>
      <c r="F82" s="767" t="str">
        <f>IF('360 GRP '!Q97=0,"",'360 GRP '!Q97)</f>
        <v/>
      </c>
      <c r="G82" s="767" t="str">
        <f>IF('360 GRP '!R97=0,"",'360 GRP '!R97)</f>
        <v/>
      </c>
      <c r="H82" s="767" t="str">
        <f>IF('360 GRP '!S97=0,"",'360 GRP '!S97)</f>
        <v/>
      </c>
      <c r="I82" s="391" t="str">
        <f>IF('360 GRP '!T97=0,"",'360 GRP '!T97)</f>
        <v/>
      </c>
      <c r="J82" s="767" t="str">
        <f>IF('360 GRP '!U97=0,"",'360 GRP '!U97)</f>
        <v/>
      </c>
      <c r="K82" s="767" t="str">
        <f>IF('360 GRP '!V97=0,"",'360 GRP '!V97)</f>
        <v/>
      </c>
      <c r="L82" s="767" t="str">
        <f>IF('360 GRP '!W97=0,"",'360 GRP '!W97)</f>
        <v/>
      </c>
      <c r="M82" s="767" t="str">
        <f>IF('360 GRP '!X97=0,"",'360 GRP '!X97)</f>
        <v/>
      </c>
      <c r="N82" s="767" t="str">
        <f>IF('360 GRP '!Y97=0,"",'360 GRP '!Y97)</f>
        <v/>
      </c>
      <c r="O82" s="767" t="str">
        <f>IF('360 GRP '!Z97=0,"",'360 GRP '!Z97)</f>
        <v/>
      </c>
      <c r="P82" s="767" t="str">
        <f>IF('360 GRP '!AA97=0,"",'360 GRP '!AA97)</f>
        <v/>
      </c>
      <c r="Q82" s="391" t="str">
        <f>IF('360 GRP '!AB97=0,"",'360 GRP '!AB97)</f>
        <v/>
      </c>
      <c r="R82" s="391" t="str">
        <f>IF('360 GRP '!AC97=0,"",'360 GRP '!AC97)</f>
        <v/>
      </c>
      <c r="S82" s="7">
        <f t="shared" si="1"/>
        <v>0</v>
      </c>
      <c r="T82" s="822">
        <f>S82*'360 GRP '!J97</f>
        <v>0</v>
      </c>
      <c r="U82" s="822">
        <f>S82*'360 GRP '!BH97</f>
        <v>0</v>
      </c>
    </row>
    <row r="83" spans="1:21" s="823" customFormat="1" ht="21" customHeight="1">
      <c r="A83" s="820" t="str">
        <f>'360 GRP '!D98</f>
        <v>360-158-B</v>
      </c>
      <c r="B83" s="821" t="s">
        <v>5308</v>
      </c>
      <c r="C83" s="767" t="str">
        <f>IF('360 GRP '!N98=0,"",'360 GRP '!N98)</f>
        <v/>
      </c>
      <c r="D83" s="767" t="str">
        <f>IF('360 GRP '!O98=0,"",'360 GRP '!O98)</f>
        <v/>
      </c>
      <c r="E83" s="767" t="str">
        <f>IF('360 GRP '!P98=0,"",'360 GRP '!P98)</f>
        <v/>
      </c>
      <c r="F83" s="767" t="str">
        <f>IF('360 GRP '!Q98=0,"",'360 GRP '!Q98)</f>
        <v/>
      </c>
      <c r="G83" s="767" t="str">
        <f>IF('360 GRP '!R98=0,"",'360 GRP '!R98)</f>
        <v/>
      </c>
      <c r="H83" s="767" t="str">
        <f>IF('360 GRP '!S98=0,"",'360 GRP '!S98)</f>
        <v/>
      </c>
      <c r="I83" s="391" t="str">
        <f>IF('360 GRP '!T98=0,"",'360 GRP '!T98)</f>
        <v/>
      </c>
      <c r="J83" s="767" t="str">
        <f>IF('360 GRP '!U98=0,"",'360 GRP '!U98)</f>
        <v/>
      </c>
      <c r="K83" s="767" t="str">
        <f>IF('360 GRP '!V98=0,"",'360 GRP '!V98)</f>
        <v/>
      </c>
      <c r="L83" s="767" t="str">
        <f>IF('360 GRP '!W98=0,"",'360 GRP '!W98)</f>
        <v/>
      </c>
      <c r="M83" s="767" t="str">
        <f>IF('360 GRP '!X98=0,"",'360 GRP '!X98)</f>
        <v/>
      </c>
      <c r="N83" s="767" t="str">
        <f>IF('360 GRP '!Y98=0,"",'360 GRP '!Y98)</f>
        <v/>
      </c>
      <c r="O83" s="767" t="str">
        <f>IF('360 GRP '!Z98=0,"",'360 GRP '!Z98)</f>
        <v/>
      </c>
      <c r="P83" s="767" t="str">
        <f>IF('360 GRP '!AA98=0,"",'360 GRP '!AA98)</f>
        <v/>
      </c>
      <c r="Q83" s="391" t="str">
        <f>IF('360 GRP '!AB98=0,"",'360 GRP '!AB98)</f>
        <v/>
      </c>
      <c r="R83" s="391" t="str">
        <f>IF('360 GRP '!AC98=0,"",'360 GRP '!AC98)</f>
        <v/>
      </c>
      <c r="S83" s="7">
        <f t="shared" si="1"/>
        <v>0</v>
      </c>
      <c r="T83" s="822">
        <f>S83*'360 GRP '!J98</f>
        <v>0</v>
      </c>
      <c r="U83" s="822">
        <f>S83*'360 GRP '!BH98</f>
        <v>0</v>
      </c>
    </row>
    <row r="84" spans="1:21" s="823" customFormat="1" ht="21" customHeight="1">
      <c r="A84" s="820" t="str">
        <f>'360 GRP '!D99</f>
        <v>360-159</v>
      </c>
      <c r="B84" s="821"/>
      <c r="C84" s="767" t="str">
        <f>IF('360 GRP '!N99=0,"",'360 GRP '!N99)</f>
        <v/>
      </c>
      <c r="D84" s="767" t="str">
        <f>IF('360 GRP '!O99=0,"",'360 GRP '!O99)</f>
        <v/>
      </c>
      <c r="E84" s="767" t="str">
        <f>IF('360 GRP '!P99=0,"",'360 GRP '!P99)</f>
        <v/>
      </c>
      <c r="F84" s="767" t="str">
        <f>IF('360 GRP '!Q99=0,"",'360 GRP '!Q99)</f>
        <v/>
      </c>
      <c r="G84" s="767" t="str">
        <f>IF('360 GRP '!R99=0,"",'360 GRP '!R99)</f>
        <v/>
      </c>
      <c r="H84" s="767" t="str">
        <f>IF('360 GRP '!S99=0,"",'360 GRP '!S99)</f>
        <v/>
      </c>
      <c r="I84" s="391" t="str">
        <f>IF('360 GRP '!T99=0,"",'360 GRP '!T99)</f>
        <v/>
      </c>
      <c r="J84" s="767" t="str">
        <f>IF('360 GRP '!U99=0,"",'360 GRP '!U99)</f>
        <v/>
      </c>
      <c r="K84" s="767" t="str">
        <f>IF('360 GRP '!V99=0,"",'360 GRP '!V99)</f>
        <v/>
      </c>
      <c r="L84" s="767" t="str">
        <f>IF('360 GRP '!W99=0,"",'360 GRP '!W99)</f>
        <v/>
      </c>
      <c r="M84" s="767" t="str">
        <f>IF('360 GRP '!X99=0,"",'360 GRP '!X99)</f>
        <v/>
      </c>
      <c r="N84" s="767" t="str">
        <f>IF('360 GRP '!Y99=0,"",'360 GRP '!Y99)</f>
        <v/>
      </c>
      <c r="O84" s="767" t="str">
        <f>IF('360 GRP '!Z99=0,"",'360 GRP '!Z99)</f>
        <v/>
      </c>
      <c r="P84" s="767" t="str">
        <f>IF('360 GRP '!AA99=0,"",'360 GRP '!AA99)</f>
        <v/>
      </c>
      <c r="Q84" s="391" t="str">
        <f>IF('360 GRP '!AB99=0,"",'360 GRP '!AB99)</f>
        <v/>
      </c>
      <c r="R84" s="391" t="str">
        <f>IF('360 GRP '!AC99=0,"",'360 GRP '!AC99)</f>
        <v/>
      </c>
      <c r="S84" s="7">
        <f t="shared" si="1"/>
        <v>0</v>
      </c>
      <c r="T84" s="822">
        <f>S84*'360 GRP '!J99</f>
        <v>0</v>
      </c>
      <c r="U84" s="822">
        <f>S84*'360 GRP '!BH99</f>
        <v>0</v>
      </c>
    </row>
    <row r="85" spans="1:21" s="823" customFormat="1" ht="21" customHeight="1">
      <c r="A85" s="820" t="str">
        <f>'360 GRP '!D100</f>
        <v>360-159-B</v>
      </c>
      <c r="B85" s="821" t="s">
        <v>5308</v>
      </c>
      <c r="C85" s="767" t="str">
        <f>IF('360 GRP '!N100=0,"",'360 GRP '!N100)</f>
        <v/>
      </c>
      <c r="D85" s="767" t="str">
        <f>IF('360 GRP '!O100=0,"",'360 GRP '!O100)</f>
        <v/>
      </c>
      <c r="E85" s="767" t="str">
        <f>IF('360 GRP '!P100=0,"",'360 GRP '!P100)</f>
        <v/>
      </c>
      <c r="F85" s="767" t="str">
        <f>IF('360 GRP '!Q100=0,"",'360 GRP '!Q100)</f>
        <v/>
      </c>
      <c r="G85" s="767" t="str">
        <f>IF('360 GRP '!R100=0,"",'360 GRP '!R100)</f>
        <v/>
      </c>
      <c r="H85" s="767" t="str">
        <f>IF('360 GRP '!S100=0,"",'360 GRP '!S100)</f>
        <v/>
      </c>
      <c r="I85" s="391" t="str">
        <f>IF('360 GRP '!T100=0,"",'360 GRP '!T100)</f>
        <v/>
      </c>
      <c r="J85" s="767" t="str">
        <f>IF('360 GRP '!U100=0,"",'360 GRP '!U100)</f>
        <v/>
      </c>
      <c r="K85" s="767" t="str">
        <f>IF('360 GRP '!V100=0,"",'360 GRP '!V100)</f>
        <v/>
      </c>
      <c r="L85" s="767" t="str">
        <f>IF('360 GRP '!W100=0,"",'360 GRP '!W100)</f>
        <v/>
      </c>
      <c r="M85" s="767" t="str">
        <f>IF('360 GRP '!X100=0,"",'360 GRP '!X100)</f>
        <v/>
      </c>
      <c r="N85" s="767" t="str">
        <f>IF('360 GRP '!Y100=0,"",'360 GRP '!Y100)</f>
        <v/>
      </c>
      <c r="O85" s="767" t="str">
        <f>IF('360 GRP '!Z100=0,"",'360 GRP '!Z100)</f>
        <v/>
      </c>
      <c r="P85" s="767" t="str">
        <f>IF('360 GRP '!AA100=0,"",'360 GRP '!AA100)</f>
        <v/>
      </c>
      <c r="Q85" s="391" t="str">
        <f>IF('360 GRP '!AB100=0,"",'360 GRP '!AB100)</f>
        <v/>
      </c>
      <c r="R85" s="391" t="str">
        <f>IF('360 GRP '!AC100=0,"",'360 GRP '!AC100)</f>
        <v/>
      </c>
      <c r="S85" s="7">
        <f t="shared" si="1"/>
        <v>0</v>
      </c>
      <c r="T85" s="822">
        <f>S85*'360 GRP '!J100</f>
        <v>0</v>
      </c>
      <c r="U85" s="822">
        <f>S85*'360 GRP '!BH100</f>
        <v>0</v>
      </c>
    </row>
    <row r="86" spans="1:21" s="823" customFormat="1" ht="21" customHeight="1">
      <c r="A86" s="820" t="str">
        <f>'360 GRP '!D101</f>
        <v>360-160</v>
      </c>
      <c r="B86" s="821"/>
      <c r="C86" s="767" t="str">
        <f>IF('360 GRP '!N101=0,"",'360 GRP '!N101)</f>
        <v/>
      </c>
      <c r="D86" s="767" t="str">
        <f>IF('360 GRP '!O101=0,"",'360 GRP '!O101)</f>
        <v/>
      </c>
      <c r="E86" s="767" t="str">
        <f>IF('360 GRP '!P101=0,"",'360 GRP '!P101)</f>
        <v/>
      </c>
      <c r="F86" s="767" t="str">
        <f>IF('360 GRP '!Q101=0,"",'360 GRP '!Q101)</f>
        <v/>
      </c>
      <c r="G86" s="767" t="str">
        <f>IF('360 GRP '!R101=0,"",'360 GRP '!R101)</f>
        <v/>
      </c>
      <c r="H86" s="767" t="str">
        <f>IF('360 GRP '!S101=0,"",'360 GRP '!S101)</f>
        <v/>
      </c>
      <c r="I86" s="391" t="str">
        <f>IF('360 GRP '!T101=0,"",'360 GRP '!T101)</f>
        <v/>
      </c>
      <c r="J86" s="767" t="str">
        <f>IF('360 GRP '!U101=0,"",'360 GRP '!U101)</f>
        <v/>
      </c>
      <c r="K86" s="767" t="str">
        <f>IF('360 GRP '!V101=0,"",'360 GRP '!V101)</f>
        <v/>
      </c>
      <c r="L86" s="767" t="str">
        <f>IF('360 GRP '!W101=0,"",'360 GRP '!W101)</f>
        <v/>
      </c>
      <c r="M86" s="767" t="str">
        <f>IF('360 GRP '!X101=0,"",'360 GRP '!X101)</f>
        <v/>
      </c>
      <c r="N86" s="767" t="str">
        <f>IF('360 GRP '!Y101=0,"",'360 GRP '!Y101)</f>
        <v/>
      </c>
      <c r="O86" s="767" t="str">
        <f>IF('360 GRP '!Z101=0,"",'360 GRP '!Z101)</f>
        <v/>
      </c>
      <c r="P86" s="767" t="str">
        <f>IF('360 GRP '!AA101=0,"",'360 GRP '!AA101)</f>
        <v/>
      </c>
      <c r="Q86" s="391" t="str">
        <f>IF('360 GRP '!AB101=0,"",'360 GRP '!AB101)</f>
        <v/>
      </c>
      <c r="R86" s="391" t="str">
        <f>IF('360 GRP '!AC101=0,"",'360 GRP '!AC101)</f>
        <v/>
      </c>
      <c r="S86" s="7">
        <f t="shared" si="1"/>
        <v>0</v>
      </c>
      <c r="T86" s="822">
        <f>S86*'360 GRP '!J101</f>
        <v>0</v>
      </c>
      <c r="U86" s="822">
        <f>S86*'360 GRP '!BH101</f>
        <v>0</v>
      </c>
    </row>
    <row r="87" spans="1:21" s="823" customFormat="1" ht="21" customHeight="1">
      <c r="A87" s="820" t="str">
        <f>'360 GRP '!D102</f>
        <v>360-160-B</v>
      </c>
      <c r="B87" s="821" t="s">
        <v>5308</v>
      </c>
      <c r="C87" s="767" t="str">
        <f>IF('360 GRP '!N102=0,"",'360 GRP '!N102)</f>
        <v/>
      </c>
      <c r="D87" s="767" t="str">
        <f>IF('360 GRP '!O102=0,"",'360 GRP '!O102)</f>
        <v/>
      </c>
      <c r="E87" s="767" t="str">
        <f>IF('360 GRP '!P102=0,"",'360 GRP '!P102)</f>
        <v/>
      </c>
      <c r="F87" s="767" t="str">
        <f>IF('360 GRP '!Q102=0,"",'360 GRP '!Q102)</f>
        <v/>
      </c>
      <c r="G87" s="767" t="str">
        <f>IF('360 GRP '!R102=0,"",'360 GRP '!R102)</f>
        <v/>
      </c>
      <c r="H87" s="767" t="str">
        <f>IF('360 GRP '!S102=0,"",'360 GRP '!S102)</f>
        <v/>
      </c>
      <c r="I87" s="391" t="str">
        <f>IF('360 GRP '!T102=0,"",'360 GRP '!T102)</f>
        <v/>
      </c>
      <c r="J87" s="767" t="str">
        <f>IF('360 GRP '!U102=0,"",'360 GRP '!U102)</f>
        <v/>
      </c>
      <c r="K87" s="767" t="str">
        <f>IF('360 GRP '!V102=0,"",'360 GRP '!V102)</f>
        <v/>
      </c>
      <c r="L87" s="767" t="str">
        <f>IF('360 GRP '!W102=0,"",'360 GRP '!W102)</f>
        <v/>
      </c>
      <c r="M87" s="767" t="str">
        <f>IF('360 GRP '!X102=0,"",'360 GRP '!X102)</f>
        <v/>
      </c>
      <c r="N87" s="767" t="str">
        <f>IF('360 GRP '!Y102=0,"",'360 GRP '!Y102)</f>
        <v/>
      </c>
      <c r="O87" s="767" t="str">
        <f>IF('360 GRP '!Z102=0,"",'360 GRP '!Z102)</f>
        <v/>
      </c>
      <c r="P87" s="767" t="str">
        <f>IF('360 GRP '!AA102=0,"",'360 GRP '!AA102)</f>
        <v/>
      </c>
      <c r="Q87" s="391" t="str">
        <f>IF('360 GRP '!AB102=0,"",'360 GRP '!AB102)</f>
        <v/>
      </c>
      <c r="R87" s="391" t="str">
        <f>IF('360 GRP '!AC102=0,"",'360 GRP '!AC102)</f>
        <v/>
      </c>
      <c r="S87" s="7">
        <f t="shared" si="1"/>
        <v>0</v>
      </c>
      <c r="T87" s="822">
        <f>S87*'360 GRP '!J102</f>
        <v>0</v>
      </c>
      <c r="U87" s="822">
        <f>S87*'360 GRP '!BH102</f>
        <v>0</v>
      </c>
    </row>
    <row r="88" spans="1:21" ht="23.25" customHeight="1">
      <c r="A88" s="333">
        <f>'360 GRP '!D20</f>
        <v>0</v>
      </c>
      <c r="B88" s="336"/>
      <c r="C88" s="767" t="str">
        <f>IF('360 GRP '!N20=0,"",'360 GRP '!N20)</f>
        <v/>
      </c>
      <c r="D88" s="767" t="str">
        <f>IF('360 GRP '!O20=0,"",'360 GRP '!O20)</f>
        <v/>
      </c>
      <c r="E88" s="767" t="str">
        <f>IF('360 GRP '!P20=0,"",'360 GRP '!P20)</f>
        <v/>
      </c>
      <c r="F88" s="767" t="str">
        <f>IF('360 GRP '!Q20=0,"",'360 GRP '!Q20)</f>
        <v/>
      </c>
      <c r="G88" s="767" t="str">
        <f>IF('360 GRP '!R20=0,"",'360 GRP '!R20)</f>
        <v/>
      </c>
      <c r="H88" s="767" t="str">
        <f>IF('360 GRP '!S20=0,"",'360 GRP '!S20)</f>
        <v/>
      </c>
      <c r="I88" s="391" t="str">
        <f>IF('360 GRP '!T103=0,"",'360 GRP '!T103)</f>
        <v/>
      </c>
      <c r="J88" s="767" t="str">
        <f>IF('360 GRP '!U20=0,"",'360 GRP '!U20)</f>
        <v/>
      </c>
      <c r="K88" s="767" t="str">
        <f>IF('360 GRP '!V20=0,"",'360 GRP '!V20)</f>
        <v/>
      </c>
      <c r="L88" s="767" t="str">
        <f>IF('360 GRP '!W20=0,"",'360 GRP '!W20)</f>
        <v/>
      </c>
      <c r="M88" s="767" t="str">
        <f>IF('360 GRP '!X20=0,"",'360 GRP '!X20)</f>
        <v/>
      </c>
      <c r="N88" s="767" t="str">
        <f>IF('360 GRP '!Y20=0,"",'360 GRP '!Y20)</f>
        <v/>
      </c>
      <c r="O88" s="767" t="str">
        <f>IF('360 GRP '!Z20=0,"",'360 GRP '!Z20)</f>
        <v/>
      </c>
      <c r="P88" s="767" t="str">
        <f>IF('360 GRP '!AA20=0,"",'360 GRP '!AA20)</f>
        <v/>
      </c>
      <c r="Q88" s="391" t="str">
        <f>IF('360 GRP '!AB103=0,"",'360 GRP '!AB103)</f>
        <v/>
      </c>
      <c r="R88" s="391" t="str">
        <f>IF('360 GRP '!AC103=0,"",'360 GRP '!AC103)</f>
        <v/>
      </c>
      <c r="S88" s="7">
        <f t="shared" si="1"/>
        <v>0</v>
      </c>
      <c r="T88" s="5">
        <f>S88*'360 GRP '!J20</f>
        <v>0</v>
      </c>
      <c r="U88" s="5">
        <f>S88*'360 GRP '!BH20</f>
        <v>0</v>
      </c>
    </row>
    <row r="89" spans="1:21" ht="23.25" customHeight="1">
      <c r="A89" s="333" t="str">
        <f>'360 GRP '!D104</f>
        <v>360-221-DT</v>
      </c>
      <c r="B89" s="336" t="s">
        <v>228</v>
      </c>
      <c r="C89" s="391" t="str">
        <f>IF('360 GRP '!N104=0,"",'360 GRP '!N104)</f>
        <v/>
      </c>
      <c r="D89" s="391" t="str">
        <f>IF('360 GRP '!O104=0,"",'360 GRP '!O104)</f>
        <v/>
      </c>
      <c r="E89" s="391" t="str">
        <f>IF('360 GRP '!P104=0,"",'360 GRP '!P104)</f>
        <v/>
      </c>
      <c r="F89" s="391" t="str">
        <f>IF('360 GRP '!Q104=0,"",'360 GRP '!Q104)</f>
        <v/>
      </c>
      <c r="G89" s="391" t="str">
        <f>IF('360 GRP '!R104=0,"",'360 GRP '!R104)</f>
        <v/>
      </c>
      <c r="H89" s="391" t="str">
        <f>IF('360 GRP '!S104=0,"",'360 GRP '!S104)</f>
        <v/>
      </c>
      <c r="I89" s="391" t="str">
        <f>IF('360 GRP '!T104=0,"",'360 GRP '!T104)</f>
        <v/>
      </c>
      <c r="J89" s="391" t="str">
        <f>IF('360 GRP '!U104=0,"",'360 GRP '!U104)</f>
        <v/>
      </c>
      <c r="K89" s="391" t="str">
        <f>IF('360 GRP '!V104=0,"",'360 GRP '!V104)</f>
        <v/>
      </c>
      <c r="L89" s="391" t="str">
        <f>IF('360 GRP '!W104=0,"",'360 GRP '!W104)</f>
        <v/>
      </c>
      <c r="M89" s="391" t="str">
        <f>IF('360 GRP '!X104=0,"",'360 GRP '!X104)</f>
        <v/>
      </c>
      <c r="N89" s="391" t="str">
        <f>IF('360 GRP '!Y104=0,"",'360 GRP '!Y104)</f>
        <v/>
      </c>
      <c r="O89" s="391" t="str">
        <f>IF('360 GRP '!Z104=0,"",'360 GRP '!Z104)</f>
        <v/>
      </c>
      <c r="P89" s="391" t="str">
        <f>IF('360 GRP '!AA104=0,"",'360 GRP '!AA104)</f>
        <v/>
      </c>
      <c r="Q89" s="391"/>
      <c r="R89" s="391"/>
      <c r="S89" s="7">
        <f t="shared" si="1"/>
        <v>0</v>
      </c>
      <c r="T89" s="5">
        <f>S89*'360 GRP '!J104</f>
        <v>0</v>
      </c>
      <c r="U89" s="5">
        <f>S89*'360 GRP '!BH104</f>
        <v>0</v>
      </c>
    </row>
    <row r="90" spans="1:21" ht="23.25" customHeight="1">
      <c r="A90" s="333" t="str">
        <f>'360 GRP '!D105</f>
        <v>360-222-DT</v>
      </c>
      <c r="B90" s="336" t="s">
        <v>228</v>
      </c>
      <c r="C90" s="391" t="str">
        <f>IF('360 GRP '!N105=0,"",'360 GRP '!N105)</f>
        <v/>
      </c>
      <c r="D90" s="391" t="str">
        <f>IF('360 GRP '!O105=0,"",'360 GRP '!O105)</f>
        <v/>
      </c>
      <c r="E90" s="391" t="str">
        <f>IF('360 GRP '!P105=0,"",'360 GRP '!P105)</f>
        <v/>
      </c>
      <c r="F90" s="391" t="str">
        <f>IF('360 GRP '!Q105=0,"",'360 GRP '!Q105)</f>
        <v/>
      </c>
      <c r="G90" s="391" t="str">
        <f>IF('360 GRP '!R105=0,"",'360 GRP '!R105)</f>
        <v/>
      </c>
      <c r="H90" s="391" t="str">
        <f>IF('360 GRP '!S105=0,"",'360 GRP '!S105)</f>
        <v/>
      </c>
      <c r="I90" s="391" t="str">
        <f>IF('360 GRP '!T105=0,"",'360 GRP '!T105)</f>
        <v/>
      </c>
      <c r="J90" s="391" t="str">
        <f>IF('360 GRP '!U105=0,"",'360 GRP '!U105)</f>
        <v/>
      </c>
      <c r="K90" s="391" t="str">
        <f>IF('360 GRP '!V105=0,"",'360 GRP '!V105)</f>
        <v/>
      </c>
      <c r="L90" s="391" t="str">
        <f>IF('360 GRP '!W105=0,"",'360 GRP '!W105)</f>
        <v/>
      </c>
      <c r="M90" s="391" t="str">
        <f>IF('360 GRP '!X105=0,"",'360 GRP '!X105)</f>
        <v/>
      </c>
      <c r="N90" s="391" t="str">
        <f>IF('360 GRP '!Y105=0,"",'360 GRP '!Y105)</f>
        <v/>
      </c>
      <c r="O90" s="391" t="str">
        <f>IF('360 GRP '!Z105=0,"",'360 GRP '!Z105)</f>
        <v/>
      </c>
      <c r="P90" s="391" t="str">
        <f>IF('360 GRP '!AA105=0,"",'360 GRP '!AA105)</f>
        <v/>
      </c>
      <c r="Q90" s="391"/>
      <c r="R90" s="391"/>
      <c r="S90" s="7">
        <f t="shared" si="1"/>
        <v>0</v>
      </c>
      <c r="T90" s="5">
        <f>S90*'360 GRP '!J105</f>
        <v>0</v>
      </c>
      <c r="U90" s="5">
        <f>S90*'360 GRP '!BH105</f>
        <v>0</v>
      </c>
    </row>
    <row r="91" spans="1:21" ht="23.25" customHeight="1">
      <c r="A91" s="333" t="str">
        <f>'360 GRP '!D106</f>
        <v>360-223-DT</v>
      </c>
      <c r="B91" s="336" t="s">
        <v>228</v>
      </c>
      <c r="C91" s="391" t="str">
        <f>IF('360 GRP '!N106=0,"",'360 GRP '!N106)</f>
        <v/>
      </c>
      <c r="D91" s="391" t="str">
        <f>IF('360 GRP '!O106=0,"",'360 GRP '!O106)</f>
        <v/>
      </c>
      <c r="E91" s="391" t="str">
        <f>IF('360 GRP '!P106=0,"",'360 GRP '!P106)</f>
        <v/>
      </c>
      <c r="F91" s="391" t="str">
        <f>IF('360 GRP '!Q106=0,"",'360 GRP '!Q106)</f>
        <v/>
      </c>
      <c r="G91" s="391" t="str">
        <f>IF('360 GRP '!R106=0,"",'360 GRP '!R106)</f>
        <v/>
      </c>
      <c r="H91" s="391" t="str">
        <f>IF('360 GRP '!S106=0,"",'360 GRP '!S106)</f>
        <v/>
      </c>
      <c r="I91" s="391" t="str">
        <f>IF('360 GRP '!T106=0,"",'360 GRP '!T106)</f>
        <v/>
      </c>
      <c r="J91" s="391" t="str">
        <f>IF('360 GRP '!U106=0,"",'360 GRP '!U106)</f>
        <v/>
      </c>
      <c r="K91" s="391" t="str">
        <f>IF('360 GRP '!V106=0,"",'360 GRP '!V106)</f>
        <v/>
      </c>
      <c r="L91" s="391" t="str">
        <f>IF('360 GRP '!W106=0,"",'360 GRP '!W106)</f>
        <v/>
      </c>
      <c r="M91" s="391" t="str">
        <f>IF('360 GRP '!X106=0,"",'360 GRP '!X106)</f>
        <v/>
      </c>
      <c r="N91" s="391" t="str">
        <f>IF('360 GRP '!Y106=0,"",'360 GRP '!Y106)</f>
        <v/>
      </c>
      <c r="O91" s="391" t="str">
        <f>IF('360 GRP '!Z106=0,"",'360 GRP '!Z106)</f>
        <v/>
      </c>
      <c r="P91" s="391" t="str">
        <f>IF('360 GRP '!AA106=0,"",'360 GRP '!AA106)</f>
        <v/>
      </c>
      <c r="Q91" s="391"/>
      <c r="R91" s="391"/>
      <c r="S91" s="7">
        <f t="shared" si="1"/>
        <v>0</v>
      </c>
      <c r="T91" s="5">
        <f>S91*'360 GRP '!J106</f>
        <v>0</v>
      </c>
      <c r="U91" s="5">
        <f>S91*'360 GRP '!BH106</f>
        <v>0</v>
      </c>
    </row>
    <row r="92" spans="1:21" ht="23.25" customHeight="1">
      <c r="A92" s="333" t="str">
        <f>'360 GRP '!D107</f>
        <v>360-224-DT</v>
      </c>
      <c r="B92" s="336" t="s">
        <v>228</v>
      </c>
      <c r="C92" s="391" t="str">
        <f>IF('360 GRP '!N107=0,"",'360 GRP '!N107)</f>
        <v/>
      </c>
      <c r="D92" s="391" t="str">
        <f>IF('360 GRP '!O107=0,"",'360 GRP '!O107)</f>
        <v/>
      </c>
      <c r="E92" s="391" t="str">
        <f>IF('360 GRP '!P107=0,"",'360 GRP '!P107)</f>
        <v/>
      </c>
      <c r="F92" s="391" t="str">
        <f>IF('360 GRP '!Q107=0,"",'360 GRP '!Q107)</f>
        <v/>
      </c>
      <c r="G92" s="391" t="str">
        <f>IF('360 GRP '!R107=0,"",'360 GRP '!R107)</f>
        <v/>
      </c>
      <c r="H92" s="391" t="str">
        <f>IF('360 GRP '!S107=0,"",'360 GRP '!S107)</f>
        <v/>
      </c>
      <c r="I92" s="391" t="str">
        <f>IF('360 GRP '!T107=0,"",'360 GRP '!T107)</f>
        <v/>
      </c>
      <c r="J92" s="391" t="str">
        <f>IF('360 GRP '!U107=0,"",'360 GRP '!U107)</f>
        <v/>
      </c>
      <c r="K92" s="391" t="str">
        <f>IF('360 GRP '!V107=0,"",'360 GRP '!V107)</f>
        <v/>
      </c>
      <c r="L92" s="391" t="str">
        <f>IF('360 GRP '!W107=0,"",'360 GRP '!W107)</f>
        <v/>
      </c>
      <c r="M92" s="391" t="str">
        <f>IF('360 GRP '!X107=0,"",'360 GRP '!X107)</f>
        <v/>
      </c>
      <c r="N92" s="391" t="str">
        <f>IF('360 GRP '!Y107=0,"",'360 GRP '!Y107)</f>
        <v/>
      </c>
      <c r="O92" s="391" t="str">
        <f>IF('360 GRP '!Z107=0,"",'360 GRP '!Z107)</f>
        <v/>
      </c>
      <c r="P92" s="391" t="str">
        <f>IF('360 GRP '!AA107=0,"",'360 GRP '!AA107)</f>
        <v/>
      </c>
      <c r="Q92" s="391"/>
      <c r="R92" s="391"/>
      <c r="S92" s="7">
        <f t="shared" si="1"/>
        <v>0</v>
      </c>
      <c r="T92" s="5">
        <f>S92*'360 GRP '!J107</f>
        <v>0</v>
      </c>
      <c r="U92" s="5">
        <f>S92*'360 GRP '!BH107</f>
        <v>0</v>
      </c>
    </row>
    <row r="93" spans="1:21" ht="23.25" customHeight="1">
      <c r="A93" s="333" t="str">
        <f>'360 GRP '!D108</f>
        <v>360-225-DT</v>
      </c>
      <c r="B93" s="336" t="s">
        <v>228</v>
      </c>
      <c r="C93" s="391" t="str">
        <f>IF('360 GRP '!N108=0,"",'360 GRP '!N108)</f>
        <v/>
      </c>
      <c r="D93" s="391" t="str">
        <f>IF('360 GRP '!O108=0,"",'360 GRP '!O108)</f>
        <v/>
      </c>
      <c r="E93" s="391" t="str">
        <f>IF('360 GRP '!P108=0,"",'360 GRP '!P108)</f>
        <v/>
      </c>
      <c r="F93" s="391" t="str">
        <f>IF('360 GRP '!Q108=0,"",'360 GRP '!Q108)</f>
        <v/>
      </c>
      <c r="G93" s="391" t="str">
        <f>IF('360 GRP '!R108=0,"",'360 GRP '!R108)</f>
        <v/>
      </c>
      <c r="H93" s="391" t="str">
        <f>IF('360 GRP '!S108=0,"",'360 GRP '!S108)</f>
        <v/>
      </c>
      <c r="I93" s="391" t="str">
        <f>IF('360 GRP '!T108=0,"",'360 GRP '!T108)</f>
        <v/>
      </c>
      <c r="J93" s="391" t="str">
        <f>IF('360 GRP '!U108=0,"",'360 GRP '!U108)</f>
        <v/>
      </c>
      <c r="K93" s="391" t="str">
        <f>IF('360 GRP '!V108=0,"",'360 GRP '!V108)</f>
        <v/>
      </c>
      <c r="L93" s="391" t="str">
        <f>IF('360 GRP '!W108=0,"",'360 GRP '!W108)</f>
        <v/>
      </c>
      <c r="M93" s="391" t="str">
        <f>IF('360 GRP '!X108=0,"",'360 GRP '!X108)</f>
        <v/>
      </c>
      <c r="N93" s="391" t="str">
        <f>IF('360 GRP '!Y108=0,"",'360 GRP '!Y108)</f>
        <v/>
      </c>
      <c r="O93" s="391" t="str">
        <f>IF('360 GRP '!Z108=0,"",'360 GRP '!Z108)</f>
        <v/>
      </c>
      <c r="P93" s="391" t="str">
        <f>IF('360 GRP '!AA108=0,"",'360 GRP '!AA108)</f>
        <v/>
      </c>
      <c r="Q93" s="391"/>
      <c r="R93" s="391"/>
      <c r="S93" s="7">
        <f t="shared" si="1"/>
        <v>0</v>
      </c>
      <c r="T93" s="5">
        <f>S93*'360 GRP '!J108</f>
        <v>0</v>
      </c>
      <c r="U93" s="5">
        <f>S93*'360 GRP '!BH108</f>
        <v>0</v>
      </c>
    </row>
    <row r="94" spans="1:21" ht="23.25" customHeight="1">
      <c r="A94" s="333" t="str">
        <f>'360 GRP '!D109</f>
        <v>360-226-DT</v>
      </c>
      <c r="B94" s="336" t="s">
        <v>228</v>
      </c>
      <c r="C94" s="391" t="str">
        <f>IF('360 GRP '!N109=0,"",'360 GRP '!N109)</f>
        <v/>
      </c>
      <c r="D94" s="391" t="str">
        <f>IF('360 GRP '!O109=0,"",'360 GRP '!O109)</f>
        <v/>
      </c>
      <c r="E94" s="391" t="str">
        <f>IF('360 GRP '!P109=0,"",'360 GRP '!P109)</f>
        <v/>
      </c>
      <c r="F94" s="391" t="str">
        <f>IF('360 GRP '!Q109=0,"",'360 GRP '!Q109)</f>
        <v/>
      </c>
      <c r="G94" s="391" t="str">
        <f>IF('360 GRP '!R109=0,"",'360 GRP '!R109)</f>
        <v/>
      </c>
      <c r="H94" s="391" t="str">
        <f>IF('360 GRP '!S109=0,"",'360 GRP '!S109)</f>
        <v/>
      </c>
      <c r="I94" s="391" t="str">
        <f>IF('360 GRP '!T109=0,"",'360 GRP '!T109)</f>
        <v/>
      </c>
      <c r="J94" s="391" t="str">
        <f>IF('360 GRP '!U109=0,"",'360 GRP '!U109)</f>
        <v/>
      </c>
      <c r="K94" s="391" t="str">
        <f>IF('360 GRP '!V109=0,"",'360 GRP '!V109)</f>
        <v/>
      </c>
      <c r="L94" s="391" t="str">
        <f>IF('360 GRP '!W109=0,"",'360 GRP '!W109)</f>
        <v/>
      </c>
      <c r="M94" s="391" t="str">
        <f>IF('360 GRP '!X109=0,"",'360 GRP '!X109)</f>
        <v/>
      </c>
      <c r="N94" s="391" t="str">
        <f>IF('360 GRP '!Y109=0,"",'360 GRP '!Y109)</f>
        <v/>
      </c>
      <c r="O94" s="391" t="str">
        <f>IF('360 GRP '!Z109=0,"",'360 GRP '!Z109)</f>
        <v/>
      </c>
      <c r="P94" s="391" t="str">
        <f>IF('360 GRP '!AA109=0,"",'360 GRP '!AA109)</f>
        <v/>
      </c>
      <c r="Q94" s="391"/>
      <c r="R94" s="391"/>
      <c r="S94" s="7">
        <f t="shared" si="1"/>
        <v>0</v>
      </c>
      <c r="T94" s="5">
        <f>S94*'360 GRP '!J109</f>
        <v>0</v>
      </c>
      <c r="U94" s="5">
        <f>S94*'360 GRP '!BH109</f>
        <v>0</v>
      </c>
    </row>
    <row r="95" spans="1:21" ht="23.25" customHeight="1">
      <c r="A95" s="333" t="str">
        <f>'360 GRP '!D110</f>
        <v>360-227-DT</v>
      </c>
      <c r="B95" s="336" t="s">
        <v>228</v>
      </c>
      <c r="C95" s="391" t="str">
        <f>IF('360 GRP '!N110=0,"",'360 GRP '!N110)</f>
        <v/>
      </c>
      <c r="D95" s="391" t="str">
        <f>IF('360 GRP '!O110=0,"",'360 GRP '!O110)</f>
        <v/>
      </c>
      <c r="E95" s="391" t="str">
        <f>IF('360 GRP '!P110=0,"",'360 GRP '!P110)</f>
        <v/>
      </c>
      <c r="F95" s="391" t="str">
        <f>IF('360 GRP '!Q110=0,"",'360 GRP '!Q110)</f>
        <v/>
      </c>
      <c r="G95" s="391" t="str">
        <f>IF('360 GRP '!R110=0,"",'360 GRP '!R110)</f>
        <v/>
      </c>
      <c r="H95" s="391" t="str">
        <f>IF('360 GRP '!S110=0,"",'360 GRP '!S110)</f>
        <v/>
      </c>
      <c r="I95" s="391" t="str">
        <f>IF('360 GRP '!T110=0,"",'360 GRP '!T110)</f>
        <v/>
      </c>
      <c r="J95" s="391" t="str">
        <f>IF('360 GRP '!U110=0,"",'360 GRP '!U110)</f>
        <v/>
      </c>
      <c r="K95" s="391" t="str">
        <f>IF('360 GRP '!V110=0,"",'360 GRP '!V110)</f>
        <v/>
      </c>
      <c r="L95" s="391" t="str">
        <f>IF('360 GRP '!W110=0,"",'360 GRP '!W110)</f>
        <v/>
      </c>
      <c r="M95" s="391" t="str">
        <f>IF('360 GRP '!X110=0,"",'360 GRP '!X110)</f>
        <v/>
      </c>
      <c r="N95" s="391" t="str">
        <f>IF('360 GRP '!Y110=0,"",'360 GRP '!Y110)</f>
        <v/>
      </c>
      <c r="O95" s="391" t="str">
        <f>IF('360 GRP '!Z110=0,"",'360 GRP '!Z110)</f>
        <v/>
      </c>
      <c r="P95" s="391" t="str">
        <f>IF('360 GRP '!AA110=0,"",'360 GRP '!AA110)</f>
        <v/>
      </c>
      <c r="Q95" s="391"/>
      <c r="R95" s="391"/>
      <c r="S95" s="7">
        <f t="shared" si="1"/>
        <v>0</v>
      </c>
      <c r="T95" s="5">
        <f>S95*'360 GRP '!J110</f>
        <v>0</v>
      </c>
      <c r="U95" s="5">
        <f>S95*'360 GRP '!BH110</f>
        <v>0</v>
      </c>
    </row>
    <row r="96" spans="1:21" ht="23.25" customHeight="1">
      <c r="A96" s="333" t="str">
        <f>'360 GRP '!D111</f>
        <v>360-228-DT</v>
      </c>
      <c r="B96" s="336" t="s">
        <v>228</v>
      </c>
      <c r="C96" s="391" t="str">
        <f>IF('360 GRP '!N111=0,"",'360 GRP '!N111)</f>
        <v/>
      </c>
      <c r="D96" s="391" t="str">
        <f>IF('360 GRP '!O111=0,"",'360 GRP '!O111)</f>
        <v/>
      </c>
      <c r="E96" s="391" t="str">
        <f>IF('360 GRP '!P111=0,"",'360 GRP '!P111)</f>
        <v/>
      </c>
      <c r="F96" s="391" t="str">
        <f>IF('360 GRP '!Q111=0,"",'360 GRP '!Q111)</f>
        <v/>
      </c>
      <c r="G96" s="391" t="str">
        <f>IF('360 GRP '!R111=0,"",'360 GRP '!R111)</f>
        <v/>
      </c>
      <c r="H96" s="391" t="str">
        <f>IF('360 GRP '!S111=0,"",'360 GRP '!S111)</f>
        <v/>
      </c>
      <c r="I96" s="391" t="str">
        <f>IF('360 GRP '!T111=0,"",'360 GRP '!T111)</f>
        <v/>
      </c>
      <c r="J96" s="391" t="str">
        <f>IF('360 GRP '!U111=0,"",'360 GRP '!U111)</f>
        <v/>
      </c>
      <c r="K96" s="391" t="str">
        <f>IF('360 GRP '!V111=0,"",'360 GRP '!V111)</f>
        <v/>
      </c>
      <c r="L96" s="391" t="str">
        <f>IF('360 GRP '!W111=0,"",'360 GRP '!W111)</f>
        <v/>
      </c>
      <c r="M96" s="391" t="str">
        <f>IF('360 GRP '!X111=0,"",'360 GRP '!X111)</f>
        <v/>
      </c>
      <c r="N96" s="391" t="str">
        <f>IF('360 GRP '!Y111=0,"",'360 GRP '!Y111)</f>
        <v/>
      </c>
      <c r="O96" s="391" t="str">
        <f>IF('360 GRP '!Z111=0,"",'360 GRP '!Z111)</f>
        <v/>
      </c>
      <c r="P96" s="391" t="str">
        <f>IF('360 GRP '!AA111=0,"",'360 GRP '!AA111)</f>
        <v/>
      </c>
      <c r="Q96" s="391"/>
      <c r="R96" s="391"/>
      <c r="S96" s="7">
        <f t="shared" si="1"/>
        <v>0</v>
      </c>
      <c r="T96" s="5">
        <f>S96*'360 GRP '!J111</f>
        <v>0</v>
      </c>
      <c r="U96" s="5">
        <f>S96*'360 GRP '!BH111</f>
        <v>0</v>
      </c>
    </row>
    <row r="97" spans="1:21" ht="23.25" customHeight="1">
      <c r="A97" s="333" t="str">
        <f>'360 GRP '!D112</f>
        <v>360-229-DT</v>
      </c>
      <c r="B97" s="336" t="s">
        <v>228</v>
      </c>
      <c r="C97" s="391" t="str">
        <f>IF('360 GRP '!N112=0,"",'360 GRP '!N112)</f>
        <v/>
      </c>
      <c r="D97" s="391" t="str">
        <f>IF('360 GRP '!O112=0,"",'360 GRP '!O112)</f>
        <v/>
      </c>
      <c r="E97" s="391" t="str">
        <f>IF('360 GRP '!P112=0,"",'360 GRP '!P112)</f>
        <v/>
      </c>
      <c r="F97" s="391" t="str">
        <f>IF('360 GRP '!Q112=0,"",'360 GRP '!Q112)</f>
        <v/>
      </c>
      <c r="G97" s="391" t="str">
        <f>IF('360 GRP '!R112=0,"",'360 GRP '!R112)</f>
        <v/>
      </c>
      <c r="H97" s="391" t="str">
        <f>IF('360 GRP '!S112=0,"",'360 GRP '!S112)</f>
        <v/>
      </c>
      <c r="I97" s="391" t="str">
        <f>IF('360 GRP '!T112=0,"",'360 GRP '!T112)</f>
        <v/>
      </c>
      <c r="J97" s="391" t="str">
        <f>IF('360 GRP '!U112=0,"",'360 GRP '!U112)</f>
        <v/>
      </c>
      <c r="K97" s="391" t="str">
        <f>IF('360 GRP '!V112=0,"",'360 GRP '!V112)</f>
        <v/>
      </c>
      <c r="L97" s="391" t="str">
        <f>IF('360 GRP '!W112=0,"",'360 GRP '!W112)</f>
        <v/>
      </c>
      <c r="M97" s="391" t="str">
        <f>IF('360 GRP '!X112=0,"",'360 GRP '!X112)</f>
        <v/>
      </c>
      <c r="N97" s="391" t="str">
        <f>IF('360 GRP '!Y112=0,"",'360 GRP '!Y112)</f>
        <v/>
      </c>
      <c r="O97" s="391" t="str">
        <f>IF('360 GRP '!Z112=0,"",'360 GRP '!Z112)</f>
        <v/>
      </c>
      <c r="P97" s="391" t="str">
        <f>IF('360 GRP '!AA112=0,"",'360 GRP '!AA112)</f>
        <v/>
      </c>
      <c r="Q97" s="391"/>
      <c r="R97" s="391"/>
      <c r="S97" s="7">
        <f t="shared" si="1"/>
        <v>0</v>
      </c>
      <c r="T97" s="5">
        <f>S97*'360 GRP '!J112</f>
        <v>0</v>
      </c>
      <c r="U97" s="5">
        <f>S97*'360 GRP '!BH112</f>
        <v>0</v>
      </c>
    </row>
    <row r="98" spans="1:21" ht="23.25" customHeight="1">
      <c r="A98" s="333" t="str">
        <f>'360 GRP '!D113</f>
        <v>360-230-DT</v>
      </c>
      <c r="B98" s="336" t="s">
        <v>228</v>
      </c>
      <c r="C98" s="391" t="str">
        <f>IF('360 GRP '!N113=0,"",'360 GRP '!N113)</f>
        <v/>
      </c>
      <c r="D98" s="391" t="str">
        <f>IF('360 GRP '!O113=0,"",'360 GRP '!O113)</f>
        <v/>
      </c>
      <c r="E98" s="391" t="str">
        <f>IF('360 GRP '!P113=0,"",'360 GRP '!P113)</f>
        <v/>
      </c>
      <c r="F98" s="391" t="str">
        <f>IF('360 GRP '!Q113=0,"",'360 GRP '!Q113)</f>
        <v/>
      </c>
      <c r="G98" s="391" t="str">
        <f>IF('360 GRP '!R113=0,"",'360 GRP '!R113)</f>
        <v/>
      </c>
      <c r="H98" s="391" t="str">
        <f>IF('360 GRP '!S113=0,"",'360 GRP '!S113)</f>
        <v/>
      </c>
      <c r="I98" s="391" t="str">
        <f>IF('360 GRP '!T113=0,"",'360 GRP '!T113)</f>
        <v/>
      </c>
      <c r="J98" s="391" t="str">
        <f>IF('360 GRP '!U113=0,"",'360 GRP '!U113)</f>
        <v/>
      </c>
      <c r="K98" s="391" t="str">
        <f>IF('360 GRP '!V113=0,"",'360 GRP '!V113)</f>
        <v/>
      </c>
      <c r="L98" s="391" t="str">
        <f>IF('360 GRP '!W113=0,"",'360 GRP '!W113)</f>
        <v/>
      </c>
      <c r="M98" s="391" t="str">
        <f>IF('360 GRP '!X113=0,"",'360 GRP '!X113)</f>
        <v/>
      </c>
      <c r="N98" s="391" t="str">
        <f>IF('360 GRP '!Y113=0,"",'360 GRP '!Y113)</f>
        <v/>
      </c>
      <c r="O98" s="391" t="str">
        <f>IF('360 GRP '!Z113=0,"",'360 GRP '!Z113)</f>
        <v/>
      </c>
      <c r="P98" s="391" t="str">
        <f>IF('360 GRP '!AA113=0,"",'360 GRP '!AA113)</f>
        <v/>
      </c>
      <c r="Q98" s="391"/>
      <c r="R98" s="391"/>
      <c r="S98" s="7">
        <f t="shared" si="1"/>
        <v>0</v>
      </c>
      <c r="T98" s="5">
        <f>S98*'360 GRP '!J113</f>
        <v>0</v>
      </c>
      <c r="U98" s="5">
        <f>S98*'360 GRP '!BH113</f>
        <v>0</v>
      </c>
    </row>
    <row r="99" spans="1:21" ht="23.25" customHeight="1">
      <c r="A99" s="333" t="str">
        <f>'360 GRP '!D114</f>
        <v>360-231</v>
      </c>
      <c r="B99" s="336"/>
      <c r="C99" s="391" t="str">
        <f>IF('360 GRP '!N114=0,"",'360 GRP '!N114)</f>
        <v/>
      </c>
      <c r="D99" s="391" t="str">
        <f>IF('360 GRP '!O114=0,"",'360 GRP '!O114)</f>
        <v/>
      </c>
      <c r="E99" s="391" t="str">
        <f>IF('360 GRP '!P114=0,"",'360 GRP '!P114)</f>
        <v/>
      </c>
      <c r="F99" s="391" t="str">
        <f>IF('360 GRP '!Q114=0,"",'360 GRP '!Q114)</f>
        <v/>
      </c>
      <c r="G99" s="391" t="str">
        <f>IF('360 GRP '!R114=0,"",'360 GRP '!R114)</f>
        <v/>
      </c>
      <c r="H99" s="391" t="str">
        <f>IF('360 GRP '!S114=0,"",'360 GRP '!S114)</f>
        <v/>
      </c>
      <c r="I99" s="391" t="str">
        <f>IF('360 GRP '!T114=0,"",'360 GRP '!T114)</f>
        <v/>
      </c>
      <c r="J99" s="391" t="str">
        <f>IF('360 GRP '!U114=0,"",'360 GRP '!U114)</f>
        <v/>
      </c>
      <c r="K99" s="391" t="str">
        <f>IF('360 GRP '!V114=0,"",'360 GRP '!V114)</f>
        <v/>
      </c>
      <c r="L99" s="391" t="str">
        <f>IF('360 GRP '!W114=0,"",'360 GRP '!W114)</f>
        <v/>
      </c>
      <c r="M99" s="391" t="str">
        <f>IF('360 GRP '!X114=0,"",'360 GRP '!X114)</f>
        <v/>
      </c>
      <c r="N99" s="391" t="str">
        <f>IF('360 GRP '!Y114=0,"",'360 GRP '!Y114)</f>
        <v/>
      </c>
      <c r="O99" s="391" t="str">
        <f>IF('360 GRP '!Z114=0,"",'360 GRP '!Z114)</f>
        <v/>
      </c>
      <c r="P99" s="391" t="str">
        <f>IF('360 GRP '!AA114=0,"",'360 GRP '!AA114)</f>
        <v/>
      </c>
      <c r="Q99" s="391" t="str">
        <f>IF('360 GRP '!AB114=0,"",'360 GRP '!AB114)</f>
        <v/>
      </c>
      <c r="R99" s="391" t="str">
        <f>IF('360 GRP '!AC114=0,"",'360 GRP '!AC114)</f>
        <v/>
      </c>
      <c r="S99" s="7">
        <f t="shared" si="1"/>
        <v>0</v>
      </c>
      <c r="T99" s="5">
        <f>S99*'360 GRP '!J114</f>
        <v>0</v>
      </c>
      <c r="U99" s="5">
        <f>S99*'360 GRP '!BH114</f>
        <v>0</v>
      </c>
    </row>
    <row r="100" spans="1:21" ht="23.25" customHeight="1">
      <c r="A100" s="333" t="str">
        <f>'360 GRP '!D115</f>
        <v>360-232</v>
      </c>
      <c r="B100" s="336"/>
      <c r="C100" s="391" t="str">
        <f>IF('360 GRP '!N115=0,"",'360 GRP '!N115)</f>
        <v/>
      </c>
      <c r="D100" s="391" t="str">
        <f>IF('360 GRP '!O115=0,"",'360 GRP '!O115)</f>
        <v/>
      </c>
      <c r="E100" s="391" t="str">
        <f>IF('360 GRP '!P115=0,"",'360 GRP '!P115)</f>
        <v/>
      </c>
      <c r="F100" s="391" t="str">
        <f>IF('360 GRP '!Q115=0,"",'360 GRP '!Q115)</f>
        <v/>
      </c>
      <c r="G100" s="391" t="str">
        <f>IF('360 GRP '!R115=0,"",'360 GRP '!R115)</f>
        <v/>
      </c>
      <c r="H100" s="391" t="str">
        <f>IF('360 GRP '!S115=0,"",'360 GRP '!S115)</f>
        <v/>
      </c>
      <c r="I100" s="391" t="str">
        <f>IF('360 GRP '!T115=0,"",'360 GRP '!T115)</f>
        <v/>
      </c>
      <c r="J100" s="391" t="str">
        <f>IF('360 GRP '!U115=0,"",'360 GRP '!U115)</f>
        <v/>
      </c>
      <c r="K100" s="391" t="str">
        <f>IF('360 GRP '!V115=0,"",'360 GRP '!V115)</f>
        <v/>
      </c>
      <c r="L100" s="391" t="str">
        <f>IF('360 GRP '!W115=0,"",'360 GRP '!W115)</f>
        <v/>
      </c>
      <c r="M100" s="391" t="str">
        <f>IF('360 GRP '!X115=0,"",'360 GRP '!X115)</f>
        <v/>
      </c>
      <c r="N100" s="391" t="str">
        <f>IF('360 GRP '!Y115=0,"",'360 GRP '!Y115)</f>
        <v/>
      </c>
      <c r="O100" s="391" t="str">
        <f>IF('360 GRP '!Z115=0,"",'360 GRP '!Z115)</f>
        <v/>
      </c>
      <c r="P100" s="391" t="str">
        <f>IF('360 GRP '!AA115=0,"",'360 GRP '!AA115)</f>
        <v/>
      </c>
      <c r="Q100" s="391" t="str">
        <f>IF('360 GRP '!AB115=0,"",'360 GRP '!AB115)</f>
        <v/>
      </c>
      <c r="R100" s="391" t="str">
        <f>IF('360 GRP '!AC115=0,"",'360 GRP '!AC115)</f>
        <v/>
      </c>
      <c r="S100" s="7">
        <f t="shared" si="1"/>
        <v>0</v>
      </c>
      <c r="T100" s="5">
        <f>S100*'360 GRP '!J115</f>
        <v>0</v>
      </c>
      <c r="U100" s="5">
        <f>S100*'360 GRP '!BH115</f>
        <v>0</v>
      </c>
    </row>
    <row r="101" spans="1:21" ht="23.25" customHeight="1">
      <c r="A101" s="333" t="str">
        <f>'360 GRP '!D116</f>
        <v>360-233</v>
      </c>
      <c r="B101" s="336"/>
      <c r="C101" s="391" t="str">
        <f>IF('360 GRP '!N116=0,"",'360 GRP '!N116)</f>
        <v/>
      </c>
      <c r="D101" s="391" t="str">
        <f>IF('360 GRP '!O116=0,"",'360 GRP '!O116)</f>
        <v/>
      </c>
      <c r="E101" s="391" t="str">
        <f>IF('360 GRP '!P116=0,"",'360 GRP '!P116)</f>
        <v/>
      </c>
      <c r="F101" s="391" t="str">
        <f>IF('360 GRP '!Q116=0,"",'360 GRP '!Q116)</f>
        <v/>
      </c>
      <c r="G101" s="391" t="str">
        <f>IF('360 GRP '!R116=0,"",'360 GRP '!R116)</f>
        <v/>
      </c>
      <c r="H101" s="391" t="str">
        <f>IF('360 GRP '!S116=0,"",'360 GRP '!S116)</f>
        <v/>
      </c>
      <c r="I101" s="391" t="str">
        <f>IF('360 GRP '!T116=0,"",'360 GRP '!T116)</f>
        <v/>
      </c>
      <c r="J101" s="391" t="str">
        <f>IF('360 GRP '!U116=0,"",'360 GRP '!U116)</f>
        <v/>
      </c>
      <c r="K101" s="391" t="str">
        <f>IF('360 GRP '!V116=0,"",'360 GRP '!V116)</f>
        <v/>
      </c>
      <c r="L101" s="391" t="str">
        <f>IF('360 GRP '!W116=0,"",'360 GRP '!W116)</f>
        <v/>
      </c>
      <c r="M101" s="391" t="str">
        <f>IF('360 GRP '!X116=0,"",'360 GRP '!X116)</f>
        <v/>
      </c>
      <c r="N101" s="391" t="str">
        <f>IF('360 GRP '!Y116=0,"",'360 GRP '!Y116)</f>
        <v/>
      </c>
      <c r="O101" s="391" t="str">
        <f>IF('360 GRP '!Z116=0,"",'360 GRP '!Z116)</f>
        <v/>
      </c>
      <c r="P101" s="391" t="str">
        <f>IF('360 GRP '!AA116=0,"",'360 GRP '!AA116)</f>
        <v/>
      </c>
      <c r="Q101" s="391" t="str">
        <f>IF('360 GRP '!AB116=0,"",'360 GRP '!AB116)</f>
        <v/>
      </c>
      <c r="R101" s="391" t="str">
        <f>IF('360 GRP '!AC116=0,"",'360 GRP '!AC116)</f>
        <v/>
      </c>
      <c r="S101" s="7">
        <f t="shared" si="1"/>
        <v>0</v>
      </c>
      <c r="T101" s="5">
        <f>S101*'360 GRP '!J116</f>
        <v>0</v>
      </c>
      <c r="U101" s="5">
        <f>S101*'360 GRP '!BH116</f>
        <v>0</v>
      </c>
    </row>
    <row r="102" spans="1:21" ht="23.25" customHeight="1">
      <c r="A102" s="333" t="str">
        <f>'360 GRP '!D117</f>
        <v>360-234</v>
      </c>
      <c r="B102" s="336"/>
      <c r="C102" s="391" t="str">
        <f>IF('360 GRP '!N117=0,"",'360 GRP '!N117)</f>
        <v/>
      </c>
      <c r="D102" s="391" t="str">
        <f>IF('360 GRP '!O117=0,"",'360 GRP '!O117)</f>
        <v/>
      </c>
      <c r="E102" s="391" t="str">
        <f>IF('360 GRP '!P117=0,"",'360 GRP '!P117)</f>
        <v/>
      </c>
      <c r="F102" s="391" t="str">
        <f>IF('360 GRP '!Q117=0,"",'360 GRP '!Q117)</f>
        <v/>
      </c>
      <c r="G102" s="391" t="str">
        <f>IF('360 GRP '!R117=0,"",'360 GRP '!R117)</f>
        <v/>
      </c>
      <c r="H102" s="391" t="str">
        <f>IF('360 GRP '!S117=0,"",'360 GRP '!S117)</f>
        <v/>
      </c>
      <c r="I102" s="391" t="str">
        <f>IF('360 GRP '!T117=0,"",'360 GRP '!T117)</f>
        <v/>
      </c>
      <c r="J102" s="391" t="str">
        <f>IF('360 GRP '!U117=0,"",'360 GRP '!U117)</f>
        <v/>
      </c>
      <c r="K102" s="391" t="str">
        <f>IF('360 GRP '!V117=0,"",'360 GRP '!V117)</f>
        <v/>
      </c>
      <c r="L102" s="391" t="str">
        <f>IF('360 GRP '!W117=0,"",'360 GRP '!W117)</f>
        <v/>
      </c>
      <c r="M102" s="391" t="str">
        <f>IF('360 GRP '!X117=0,"",'360 GRP '!X117)</f>
        <v/>
      </c>
      <c r="N102" s="391" t="str">
        <f>IF('360 GRP '!Y117=0,"",'360 GRP '!Y117)</f>
        <v/>
      </c>
      <c r="O102" s="391" t="str">
        <f>IF('360 GRP '!Z117=0,"",'360 GRP '!Z117)</f>
        <v/>
      </c>
      <c r="P102" s="391" t="str">
        <f>IF('360 GRP '!AA117=0,"",'360 GRP '!AA117)</f>
        <v/>
      </c>
      <c r="Q102" s="391" t="str">
        <f>IF('360 GRP '!AB117=0,"",'360 GRP '!AB117)</f>
        <v/>
      </c>
      <c r="R102" s="391" t="str">
        <f>IF('360 GRP '!AC117=0,"",'360 GRP '!AC117)</f>
        <v/>
      </c>
      <c r="S102" s="7">
        <f t="shared" si="1"/>
        <v>0</v>
      </c>
      <c r="T102" s="5">
        <f>S102*'360 GRP '!J117</f>
        <v>0</v>
      </c>
      <c r="U102" s="5">
        <f>S102*'360 GRP '!BH117</f>
        <v>0</v>
      </c>
    </row>
    <row r="103" spans="1:21" ht="23.25" customHeight="1">
      <c r="A103" s="333" t="str">
        <f>'360 GRP '!D118</f>
        <v>360-235</v>
      </c>
      <c r="B103" s="336"/>
      <c r="C103" s="391" t="str">
        <f>IF('360 GRP '!N118=0,"",'360 GRP '!N118)</f>
        <v/>
      </c>
      <c r="D103" s="391" t="str">
        <f>IF('360 GRP '!O118=0,"",'360 GRP '!O118)</f>
        <v/>
      </c>
      <c r="E103" s="391" t="str">
        <f>IF('360 GRP '!P118=0,"",'360 GRP '!P118)</f>
        <v/>
      </c>
      <c r="F103" s="391" t="str">
        <f>IF('360 GRP '!Q118=0,"",'360 GRP '!Q118)</f>
        <v/>
      </c>
      <c r="G103" s="391" t="str">
        <f>IF('360 GRP '!R118=0,"",'360 GRP '!R118)</f>
        <v/>
      </c>
      <c r="H103" s="391" t="str">
        <f>IF('360 GRP '!S118=0,"",'360 GRP '!S118)</f>
        <v/>
      </c>
      <c r="I103" s="391" t="str">
        <f>IF('360 GRP '!T118=0,"",'360 GRP '!T118)</f>
        <v/>
      </c>
      <c r="J103" s="391" t="str">
        <f>IF('360 GRP '!U118=0,"",'360 GRP '!U118)</f>
        <v/>
      </c>
      <c r="K103" s="391" t="str">
        <f>IF('360 GRP '!V118=0,"",'360 GRP '!V118)</f>
        <v/>
      </c>
      <c r="L103" s="391" t="str">
        <f>IF('360 GRP '!W118=0,"",'360 GRP '!W118)</f>
        <v/>
      </c>
      <c r="M103" s="391" t="str">
        <f>IF('360 GRP '!X118=0,"",'360 GRP '!X118)</f>
        <v/>
      </c>
      <c r="N103" s="391" t="str">
        <f>IF('360 GRP '!Y118=0,"",'360 GRP '!Y118)</f>
        <v/>
      </c>
      <c r="O103" s="391" t="str">
        <f>IF('360 GRP '!Z118=0,"",'360 GRP '!Z118)</f>
        <v/>
      </c>
      <c r="P103" s="391" t="str">
        <f>IF('360 GRP '!AA118=0,"",'360 GRP '!AA118)</f>
        <v/>
      </c>
      <c r="Q103" s="391" t="str">
        <f>IF('360 GRP '!AB118=0,"",'360 GRP '!AB118)</f>
        <v/>
      </c>
      <c r="R103" s="391" t="str">
        <f>IF('360 GRP '!AC118=0,"",'360 GRP '!AC118)</f>
        <v/>
      </c>
      <c r="S103" s="7">
        <f t="shared" si="1"/>
        <v>0</v>
      </c>
      <c r="T103" s="5">
        <f>S103*'360 GRP '!J118</f>
        <v>0</v>
      </c>
      <c r="U103" s="5">
        <f>S103*'360 GRP '!BH118</f>
        <v>0</v>
      </c>
    </row>
    <row r="104" spans="1:21" ht="23.25" customHeight="1">
      <c r="A104" s="333" t="str">
        <f>'360 GRP '!D119</f>
        <v>360-236</v>
      </c>
      <c r="B104" s="336"/>
      <c r="C104" s="391" t="str">
        <f>IF('360 GRP '!N119=0,"",'360 GRP '!N119)</f>
        <v/>
      </c>
      <c r="D104" s="391" t="str">
        <f>IF('360 GRP '!O119=0,"",'360 GRP '!O119)</f>
        <v/>
      </c>
      <c r="E104" s="391" t="str">
        <f>IF('360 GRP '!P119=0,"",'360 GRP '!P119)</f>
        <v/>
      </c>
      <c r="F104" s="391" t="str">
        <f>IF('360 GRP '!Q119=0,"",'360 GRP '!Q119)</f>
        <v/>
      </c>
      <c r="G104" s="391" t="str">
        <f>IF('360 GRP '!R119=0,"",'360 GRP '!R119)</f>
        <v/>
      </c>
      <c r="H104" s="391" t="str">
        <f>IF('360 GRP '!S119=0,"",'360 GRP '!S119)</f>
        <v/>
      </c>
      <c r="I104" s="391" t="str">
        <f>IF('360 GRP '!T119=0,"",'360 GRP '!T119)</f>
        <v/>
      </c>
      <c r="J104" s="391" t="str">
        <f>IF('360 GRP '!U119=0,"",'360 GRP '!U119)</f>
        <v/>
      </c>
      <c r="K104" s="391" t="str">
        <f>IF('360 GRP '!V119=0,"",'360 GRP '!V119)</f>
        <v/>
      </c>
      <c r="L104" s="391" t="str">
        <f>IF('360 GRP '!W119=0,"",'360 GRP '!W119)</f>
        <v/>
      </c>
      <c r="M104" s="391" t="str">
        <f>IF('360 GRP '!X119=0,"",'360 GRP '!X119)</f>
        <v/>
      </c>
      <c r="N104" s="391" t="str">
        <f>IF('360 GRP '!Y119=0,"",'360 GRP '!Y119)</f>
        <v/>
      </c>
      <c r="O104" s="391" t="str">
        <f>IF('360 GRP '!Z119=0,"",'360 GRP '!Z119)</f>
        <v/>
      </c>
      <c r="P104" s="391" t="str">
        <f>IF('360 GRP '!AA119=0,"",'360 GRP '!AA119)</f>
        <v/>
      </c>
      <c r="Q104" s="391" t="str">
        <f>IF('360 GRP '!AB119=0,"",'360 GRP '!AB119)</f>
        <v/>
      </c>
      <c r="R104" s="391" t="str">
        <f>IF('360 GRP '!AC119=0,"",'360 GRP '!AC119)</f>
        <v/>
      </c>
      <c r="S104" s="7">
        <f t="shared" si="1"/>
        <v>0</v>
      </c>
      <c r="T104" s="5">
        <f>S104*'360 GRP '!J119</f>
        <v>0</v>
      </c>
      <c r="U104" s="5">
        <f>S104*'360 GRP '!BH119</f>
        <v>0</v>
      </c>
    </row>
    <row r="105" spans="1:21" ht="23.25" customHeight="1">
      <c r="A105" s="333" t="str">
        <f>'360 GRP '!D120</f>
        <v>360-237</v>
      </c>
      <c r="B105" s="336"/>
      <c r="C105" s="391" t="str">
        <f>IF('360 GRP '!N120=0,"",'360 GRP '!N120)</f>
        <v/>
      </c>
      <c r="D105" s="391" t="str">
        <f>IF('360 GRP '!O120=0,"",'360 GRP '!O120)</f>
        <v/>
      </c>
      <c r="E105" s="391" t="str">
        <f>IF('360 GRP '!P120=0,"",'360 GRP '!P120)</f>
        <v/>
      </c>
      <c r="F105" s="391" t="str">
        <f>IF('360 GRP '!Q120=0,"",'360 GRP '!Q120)</f>
        <v/>
      </c>
      <c r="G105" s="391" t="str">
        <f>IF('360 GRP '!R120=0,"",'360 GRP '!R120)</f>
        <v/>
      </c>
      <c r="H105" s="391" t="str">
        <f>IF('360 GRP '!S120=0,"",'360 GRP '!S120)</f>
        <v/>
      </c>
      <c r="I105" s="391" t="str">
        <f>IF('360 GRP '!T120=0,"",'360 GRP '!T120)</f>
        <v/>
      </c>
      <c r="J105" s="391" t="str">
        <f>IF('360 GRP '!U120=0,"",'360 GRP '!U120)</f>
        <v/>
      </c>
      <c r="K105" s="391" t="str">
        <f>IF('360 GRP '!V120=0,"",'360 GRP '!V120)</f>
        <v/>
      </c>
      <c r="L105" s="391" t="str">
        <f>IF('360 GRP '!W120=0,"",'360 GRP '!W120)</f>
        <v/>
      </c>
      <c r="M105" s="391" t="str">
        <f>IF('360 GRP '!X120=0,"",'360 GRP '!X120)</f>
        <v/>
      </c>
      <c r="N105" s="391" t="str">
        <f>IF('360 GRP '!Y120=0,"",'360 GRP '!Y120)</f>
        <v/>
      </c>
      <c r="O105" s="391" t="str">
        <f>IF('360 GRP '!Z120=0,"",'360 GRP '!Z120)</f>
        <v/>
      </c>
      <c r="P105" s="391" t="str">
        <f>IF('360 GRP '!AA120=0,"",'360 GRP '!AA120)</f>
        <v/>
      </c>
      <c r="Q105" s="391" t="str">
        <f>IF('360 GRP '!AB120=0,"",'360 GRP '!AB120)</f>
        <v/>
      </c>
      <c r="R105" s="391" t="str">
        <f>IF('360 GRP '!AC120=0,"",'360 GRP '!AC120)</f>
        <v/>
      </c>
      <c r="S105" s="7">
        <f t="shared" si="1"/>
        <v>0</v>
      </c>
      <c r="T105" s="5">
        <f>S105*'360 GRP '!J120</f>
        <v>0</v>
      </c>
      <c r="U105" s="5">
        <f>S105*'360 GRP '!BH120</f>
        <v>0</v>
      </c>
    </row>
    <row r="106" spans="1:21" ht="23.25" customHeight="1">
      <c r="A106" s="333" t="str">
        <f>'360 GRP '!D121</f>
        <v>360-238</v>
      </c>
      <c r="B106" s="336"/>
      <c r="C106" s="391" t="str">
        <f>IF('360 GRP '!N121=0,"",'360 GRP '!N121)</f>
        <v/>
      </c>
      <c r="D106" s="391" t="str">
        <f>IF('360 GRP '!O121=0,"",'360 GRP '!O121)</f>
        <v/>
      </c>
      <c r="E106" s="391" t="str">
        <f>IF('360 GRP '!P121=0,"",'360 GRP '!P121)</f>
        <v/>
      </c>
      <c r="F106" s="391" t="str">
        <f>IF('360 GRP '!Q121=0,"",'360 GRP '!Q121)</f>
        <v/>
      </c>
      <c r="G106" s="391" t="str">
        <f>IF('360 GRP '!R121=0,"",'360 GRP '!R121)</f>
        <v/>
      </c>
      <c r="H106" s="391" t="str">
        <f>IF('360 GRP '!S121=0,"",'360 GRP '!S121)</f>
        <v/>
      </c>
      <c r="I106" s="391" t="str">
        <f>IF('360 GRP '!T121=0,"",'360 GRP '!T121)</f>
        <v/>
      </c>
      <c r="J106" s="391" t="str">
        <f>IF('360 GRP '!U121=0,"",'360 GRP '!U121)</f>
        <v/>
      </c>
      <c r="K106" s="391" t="str">
        <f>IF('360 GRP '!V121=0,"",'360 GRP '!V121)</f>
        <v/>
      </c>
      <c r="L106" s="391" t="str">
        <f>IF('360 GRP '!W121=0,"",'360 GRP '!W121)</f>
        <v/>
      </c>
      <c r="M106" s="391" t="str">
        <f>IF('360 GRP '!X121=0,"",'360 GRP '!X121)</f>
        <v/>
      </c>
      <c r="N106" s="391" t="str">
        <f>IF('360 GRP '!Y121=0,"",'360 GRP '!Y121)</f>
        <v/>
      </c>
      <c r="O106" s="391" t="str">
        <f>IF('360 GRP '!Z121=0,"",'360 GRP '!Z121)</f>
        <v/>
      </c>
      <c r="P106" s="391" t="str">
        <f>IF('360 GRP '!AA121=0,"",'360 GRP '!AA121)</f>
        <v/>
      </c>
      <c r="Q106" s="391" t="str">
        <f>IF('360 GRP '!AB121=0,"",'360 GRP '!AB121)</f>
        <v/>
      </c>
      <c r="R106" s="391" t="str">
        <f>IF('360 GRP '!AC121=0,"",'360 GRP '!AC121)</f>
        <v/>
      </c>
      <c r="S106" s="7">
        <f t="shared" si="1"/>
        <v>0</v>
      </c>
      <c r="T106" s="5">
        <f>S106*'360 GRP '!J121</f>
        <v>0</v>
      </c>
      <c r="U106" s="5">
        <f>S106*'360 GRP '!BH121</f>
        <v>0</v>
      </c>
    </row>
    <row r="107" spans="1:21" ht="23.25" customHeight="1">
      <c r="A107" s="333" t="str">
        <f>'360 GRP '!D122</f>
        <v>360-239</v>
      </c>
      <c r="B107" s="336"/>
      <c r="C107" s="391" t="str">
        <f>IF('360 GRP '!N122=0,"",'360 GRP '!N122)</f>
        <v/>
      </c>
      <c r="D107" s="391" t="str">
        <f>IF('360 GRP '!O122=0,"",'360 GRP '!O122)</f>
        <v/>
      </c>
      <c r="E107" s="391" t="str">
        <f>IF('360 GRP '!P122=0,"",'360 GRP '!P122)</f>
        <v/>
      </c>
      <c r="F107" s="391" t="str">
        <f>IF('360 GRP '!Q122=0,"",'360 GRP '!Q122)</f>
        <v/>
      </c>
      <c r="G107" s="391" t="str">
        <f>IF('360 GRP '!R122=0,"",'360 GRP '!R122)</f>
        <v/>
      </c>
      <c r="H107" s="391" t="str">
        <f>IF('360 GRP '!S122=0,"",'360 GRP '!S122)</f>
        <v/>
      </c>
      <c r="I107" s="391" t="str">
        <f>IF('360 GRP '!T122=0,"",'360 GRP '!T122)</f>
        <v/>
      </c>
      <c r="J107" s="391" t="str">
        <f>IF('360 GRP '!U122=0,"",'360 GRP '!U122)</f>
        <v/>
      </c>
      <c r="K107" s="391" t="str">
        <f>IF('360 GRP '!V122=0,"",'360 GRP '!V122)</f>
        <v/>
      </c>
      <c r="L107" s="391" t="str">
        <f>IF('360 GRP '!W122=0,"",'360 GRP '!W122)</f>
        <v/>
      </c>
      <c r="M107" s="391" t="str">
        <f>IF('360 GRP '!X122=0,"",'360 GRP '!X122)</f>
        <v/>
      </c>
      <c r="N107" s="391" t="str">
        <f>IF('360 GRP '!Y122=0,"",'360 GRP '!Y122)</f>
        <v/>
      </c>
      <c r="O107" s="391" t="str">
        <f>IF('360 GRP '!Z122=0,"",'360 GRP '!Z122)</f>
        <v/>
      </c>
      <c r="P107" s="391" t="str">
        <f>IF('360 GRP '!AA122=0,"",'360 GRP '!AA122)</f>
        <v/>
      </c>
      <c r="Q107" s="391" t="str">
        <f>IF('360 GRP '!AB122=0,"",'360 GRP '!AB122)</f>
        <v/>
      </c>
      <c r="R107" s="391" t="str">
        <f>IF('360 GRP '!AC122=0,"",'360 GRP '!AC122)</f>
        <v/>
      </c>
      <c r="S107" s="7">
        <f t="shared" si="1"/>
        <v>0</v>
      </c>
      <c r="T107" s="5">
        <f>S107*'360 GRP '!J122</f>
        <v>0</v>
      </c>
      <c r="U107" s="5">
        <f>S107*'360 GRP '!BH122</f>
        <v>0</v>
      </c>
    </row>
    <row r="108" spans="1:21" ht="23.25" customHeight="1">
      <c r="A108" s="333" t="str">
        <f>'360 GRP '!D123</f>
        <v>360-240</v>
      </c>
      <c r="B108" s="336"/>
      <c r="C108" s="391" t="str">
        <f>IF('360 GRP '!N123=0,"",'360 GRP '!N123)</f>
        <v/>
      </c>
      <c r="D108" s="391" t="str">
        <f>IF('360 GRP '!O123=0,"",'360 GRP '!O123)</f>
        <v/>
      </c>
      <c r="E108" s="391" t="str">
        <f>IF('360 GRP '!P123=0,"",'360 GRP '!P123)</f>
        <v/>
      </c>
      <c r="F108" s="391" t="str">
        <f>IF('360 GRP '!Q123=0,"",'360 GRP '!Q123)</f>
        <v/>
      </c>
      <c r="G108" s="391" t="str">
        <f>IF('360 GRP '!R123=0,"",'360 GRP '!R123)</f>
        <v/>
      </c>
      <c r="H108" s="391" t="str">
        <f>IF('360 GRP '!S123=0,"",'360 GRP '!S123)</f>
        <v/>
      </c>
      <c r="I108" s="391" t="str">
        <f>IF('360 GRP '!T123=0,"",'360 GRP '!T123)</f>
        <v/>
      </c>
      <c r="J108" s="391" t="str">
        <f>IF('360 GRP '!U123=0,"",'360 GRP '!U123)</f>
        <v/>
      </c>
      <c r="K108" s="391" t="str">
        <f>IF('360 GRP '!V123=0,"",'360 GRP '!V123)</f>
        <v/>
      </c>
      <c r="L108" s="391" t="str">
        <f>IF('360 GRP '!W123=0,"",'360 GRP '!W123)</f>
        <v/>
      </c>
      <c r="M108" s="391" t="str">
        <f>IF('360 GRP '!X123=0,"",'360 GRP '!X123)</f>
        <v/>
      </c>
      <c r="N108" s="391" t="str">
        <f>IF('360 GRP '!Y123=0,"",'360 GRP '!Y123)</f>
        <v/>
      </c>
      <c r="O108" s="391" t="str">
        <f>IF('360 GRP '!Z123=0,"",'360 GRP '!Z123)</f>
        <v/>
      </c>
      <c r="P108" s="391" t="str">
        <f>IF('360 GRP '!AA123=0,"",'360 GRP '!AA123)</f>
        <v/>
      </c>
      <c r="Q108" s="391" t="str">
        <f>IF('360 GRP '!AB123=0,"",'360 GRP '!AB123)</f>
        <v/>
      </c>
      <c r="R108" s="391" t="str">
        <f>IF('360 GRP '!AC123=0,"",'360 GRP '!AC123)</f>
        <v/>
      </c>
      <c r="S108" s="7">
        <f t="shared" si="1"/>
        <v>0</v>
      </c>
      <c r="T108" s="5">
        <f>S108*'360 GRP '!J123</f>
        <v>0</v>
      </c>
      <c r="U108" s="5">
        <f>S108*'360 GRP '!BH123</f>
        <v>0</v>
      </c>
    </row>
    <row r="109" spans="1:21" ht="23.25" customHeight="1">
      <c r="A109" s="333">
        <f>'360 GRP '!D124</f>
        <v>0</v>
      </c>
      <c r="B109" s="336"/>
      <c r="C109" s="391" t="str">
        <f>IF('360 GRP '!N124=0,"",'360 GRP '!N124)</f>
        <v/>
      </c>
      <c r="D109" s="391" t="str">
        <f>IF('360 GRP '!O124=0,"",'360 GRP '!O124)</f>
        <v/>
      </c>
      <c r="E109" s="391" t="str">
        <f>IF('360 GRP '!P124=0,"",'360 GRP '!P124)</f>
        <v/>
      </c>
      <c r="F109" s="391" t="str">
        <f>IF('360 GRP '!Q124=0,"",'360 GRP '!Q124)</f>
        <v/>
      </c>
      <c r="G109" s="391" t="str">
        <f>IF('360 GRP '!R124=0,"",'360 GRP '!R124)</f>
        <v/>
      </c>
      <c r="H109" s="391" t="str">
        <f>IF('360 GRP '!S124=0,"",'360 GRP '!S124)</f>
        <v/>
      </c>
      <c r="I109" s="391" t="str">
        <f>IF('360 GRP '!T124=0,"",'360 GRP '!T124)</f>
        <v/>
      </c>
      <c r="J109" s="391" t="str">
        <f>IF('360 GRP '!U124=0,"",'360 GRP '!U124)</f>
        <v/>
      </c>
      <c r="K109" s="391" t="str">
        <f>IF('360 GRP '!V124=0,"",'360 GRP '!V124)</f>
        <v/>
      </c>
      <c r="L109" s="391" t="str">
        <f>IF('360 GRP '!W124=0,"",'360 GRP '!W124)</f>
        <v/>
      </c>
      <c r="M109" s="391" t="str">
        <f>IF('360 GRP '!X124=0,"",'360 GRP '!X124)</f>
        <v/>
      </c>
      <c r="N109" s="391" t="str">
        <f>IF('360 GRP '!Y124=0,"",'360 GRP '!Y124)</f>
        <v/>
      </c>
      <c r="O109" s="391" t="str">
        <f>IF('360 GRP '!Z124=0,"",'360 GRP '!Z124)</f>
        <v/>
      </c>
      <c r="P109" s="391" t="str">
        <f>IF('360 GRP '!AA124=0,"",'360 GRP '!AA124)</f>
        <v/>
      </c>
      <c r="Q109" s="391" t="str">
        <f>IF('360 GRP '!AB124=0,"",'360 GRP '!AB124)</f>
        <v/>
      </c>
      <c r="R109" s="391" t="str">
        <f>IF('360 GRP '!AC124=0,"",'360 GRP '!AC124)</f>
        <v/>
      </c>
      <c r="S109" s="7">
        <f t="shared" si="1"/>
        <v>0</v>
      </c>
      <c r="T109" s="5">
        <f>S109*'360 GRP '!J124</f>
        <v>0</v>
      </c>
      <c r="U109" s="5">
        <f>S109*'360 GRP '!BH124</f>
        <v>0</v>
      </c>
    </row>
    <row r="110" spans="1:21" ht="23.25" customHeight="1">
      <c r="A110" s="333" t="str">
        <f>'360 GRP '!D125</f>
        <v>360-281</v>
      </c>
      <c r="B110" s="336"/>
      <c r="C110" s="391" t="str">
        <f>IF('360 GRP '!N125=0,"",'360 GRP '!N125)</f>
        <v/>
      </c>
      <c r="D110" s="391" t="str">
        <f>IF('360 GRP '!O125=0,"",'360 GRP '!O125)</f>
        <v/>
      </c>
      <c r="E110" s="391" t="str">
        <f>IF('360 GRP '!P125=0,"",'360 GRP '!P125)</f>
        <v/>
      </c>
      <c r="F110" s="391" t="str">
        <f>IF('360 GRP '!Q125=0,"",'360 GRP '!Q125)</f>
        <v/>
      </c>
      <c r="G110" s="391" t="str">
        <f>IF('360 GRP '!R125=0,"",'360 GRP '!R125)</f>
        <v/>
      </c>
      <c r="H110" s="391" t="str">
        <f>IF('360 GRP '!S125=0,"",'360 GRP '!S125)</f>
        <v/>
      </c>
      <c r="I110" s="391" t="str">
        <f>IF('360 GRP '!T125=0,"",'360 GRP '!T125)</f>
        <v/>
      </c>
      <c r="J110" s="391" t="str">
        <f>IF('360 GRP '!U125=0,"",'360 GRP '!U125)</f>
        <v/>
      </c>
      <c r="K110" s="391" t="str">
        <f>IF('360 GRP '!V125=0,"",'360 GRP '!V125)</f>
        <v/>
      </c>
      <c r="L110" s="391" t="str">
        <f>IF('360 GRP '!W125=0,"",'360 GRP '!W125)</f>
        <v/>
      </c>
      <c r="M110" s="391" t="str">
        <f>IF('360 GRP '!X125=0,"",'360 GRP '!X125)</f>
        <v/>
      </c>
      <c r="N110" s="391" t="str">
        <f>IF('360 GRP '!Y125=0,"",'360 GRP '!Y125)</f>
        <v/>
      </c>
      <c r="O110" s="391" t="str">
        <f>IF('360 GRP '!Z125=0,"",'360 GRP '!Z125)</f>
        <v/>
      </c>
      <c r="P110" s="391" t="str">
        <f>IF('360 GRP '!AA125=0,"",'360 GRP '!AA125)</f>
        <v/>
      </c>
      <c r="Q110" s="391" t="str">
        <f>IF('360 GRP '!AB125=0,"",'360 GRP '!AB125)</f>
        <v/>
      </c>
      <c r="R110" s="391" t="str">
        <f>IF('360 GRP '!AC125=0,"",'360 GRP '!AC125)</f>
        <v/>
      </c>
      <c r="S110" s="7">
        <f t="shared" si="1"/>
        <v>0</v>
      </c>
      <c r="T110" s="5">
        <f>S110*'360 GRP '!J125</f>
        <v>0</v>
      </c>
      <c r="U110" s="5">
        <f>S110*'360 GRP '!BH125</f>
        <v>0</v>
      </c>
    </row>
    <row r="111" spans="1:21" ht="23.25" customHeight="1">
      <c r="A111" s="333" t="str">
        <f>'360 GRP '!D126</f>
        <v>360-289-B</v>
      </c>
      <c r="B111" s="336" t="s">
        <v>5308</v>
      </c>
      <c r="C111" s="391" t="str">
        <f>IF('360 GRP '!N126=0,"",'360 GRP '!N126)</f>
        <v/>
      </c>
      <c r="D111" s="391" t="str">
        <f>IF('360 GRP '!O126=0,"",'360 GRP '!O126)</f>
        <v/>
      </c>
      <c r="E111" s="391" t="str">
        <f>IF('360 GRP '!P126=0,"",'360 GRP '!P126)</f>
        <v/>
      </c>
      <c r="F111" s="391" t="str">
        <f>IF('360 GRP '!Q126=0,"",'360 GRP '!Q126)</f>
        <v/>
      </c>
      <c r="G111" s="391" t="str">
        <f>IF('360 GRP '!R126=0,"",'360 GRP '!R126)</f>
        <v/>
      </c>
      <c r="H111" s="391" t="str">
        <f>IF('360 GRP '!S126=0,"",'360 GRP '!S126)</f>
        <v/>
      </c>
      <c r="I111" s="391" t="str">
        <f>IF('360 GRP '!T126=0,"",'360 GRP '!T126)</f>
        <v/>
      </c>
      <c r="J111" s="391" t="str">
        <f>IF('360 GRP '!U126=0,"",'360 GRP '!U126)</f>
        <v/>
      </c>
      <c r="K111" s="391" t="str">
        <f>IF('360 GRP '!V126=0,"",'360 GRP '!V126)</f>
        <v/>
      </c>
      <c r="L111" s="391" t="str">
        <f>IF('360 GRP '!W126=0,"",'360 GRP '!W126)</f>
        <v/>
      </c>
      <c r="M111" s="391" t="str">
        <f>IF('360 GRP '!X126=0,"",'360 GRP '!X126)</f>
        <v/>
      </c>
      <c r="N111" s="391" t="str">
        <f>IF('360 GRP '!Y126=0,"",'360 GRP '!Y126)</f>
        <v/>
      </c>
      <c r="O111" s="391" t="str">
        <f>IF('360 GRP '!Z126=0,"",'360 GRP '!Z126)</f>
        <v/>
      </c>
      <c r="P111" s="391" t="str">
        <f>IF('360 GRP '!AA126=0,"",'360 GRP '!AA126)</f>
        <v/>
      </c>
      <c r="Q111" s="391" t="str">
        <f>IF('360 GRP '!AB126=0,"",'360 GRP '!AB126)</f>
        <v/>
      </c>
      <c r="R111" s="391" t="str">
        <f>IF('360 GRP '!AC126=0,"",'360 GRP '!AC126)</f>
        <v/>
      </c>
      <c r="S111" s="7">
        <f t="shared" si="1"/>
        <v>0</v>
      </c>
      <c r="T111" s="5">
        <f>S111*'360 GRP '!J126</f>
        <v>0</v>
      </c>
      <c r="U111" s="5">
        <f>S111*'360 GRP '!BH126</f>
        <v>0</v>
      </c>
    </row>
    <row r="112" spans="1:21" ht="23.25" customHeight="1">
      <c r="A112" s="333" t="str">
        <f>'360 GRP '!D127</f>
        <v>360-289-B-DT</v>
      </c>
      <c r="B112" s="336" t="s">
        <v>5679</v>
      </c>
      <c r="C112" s="391" t="str">
        <f>IF('360 GRP '!N127=0,"",'360 GRP '!N127)</f>
        <v/>
      </c>
      <c r="D112" s="391" t="str">
        <f>IF('360 GRP '!O127=0,"",'360 GRP '!O127)</f>
        <v/>
      </c>
      <c r="E112" s="391" t="str">
        <f>IF('360 GRP '!P127=0,"",'360 GRP '!P127)</f>
        <v/>
      </c>
      <c r="F112" s="391" t="str">
        <f>IF('360 GRP '!Q127=0,"",'360 GRP '!Q127)</f>
        <v/>
      </c>
      <c r="G112" s="391" t="str">
        <f>IF('360 GRP '!R127=0,"",'360 GRP '!R127)</f>
        <v/>
      </c>
      <c r="H112" s="391" t="str">
        <f>IF('360 GRP '!S127=0,"",'360 GRP '!S127)</f>
        <v/>
      </c>
      <c r="I112" s="391" t="str">
        <f>IF('360 GRP '!T127=0,"",'360 GRP '!T127)</f>
        <v/>
      </c>
      <c r="J112" s="391" t="str">
        <f>IF('360 GRP '!U127=0,"",'360 GRP '!U127)</f>
        <v/>
      </c>
      <c r="K112" s="391" t="str">
        <f>IF('360 GRP '!V127=0,"",'360 GRP '!V127)</f>
        <v/>
      </c>
      <c r="L112" s="391" t="str">
        <f>IF('360 GRP '!W127=0,"",'360 GRP '!W127)</f>
        <v/>
      </c>
      <c r="M112" s="391" t="str">
        <f>IF('360 GRP '!X127=0,"",'360 GRP '!X127)</f>
        <v/>
      </c>
      <c r="N112" s="391" t="str">
        <f>IF('360 GRP '!Y127=0,"",'360 GRP '!Y127)</f>
        <v/>
      </c>
      <c r="O112" s="391" t="str">
        <f>IF('360 GRP '!Z127=0,"",'360 GRP '!Z127)</f>
        <v/>
      </c>
      <c r="P112" s="391" t="str">
        <f>IF('360 GRP '!AA127=0,"",'360 GRP '!AA127)</f>
        <v/>
      </c>
      <c r="Q112" s="391"/>
      <c r="R112" s="391"/>
      <c r="S112" s="7">
        <f t="shared" si="1"/>
        <v>0</v>
      </c>
      <c r="T112" s="5">
        <f>S112*'360 GRP '!J127</f>
        <v>0</v>
      </c>
      <c r="U112" s="5">
        <f>S112*'360 GRP '!BH127</f>
        <v>0</v>
      </c>
    </row>
    <row r="113" spans="1:21" ht="23.25" customHeight="1">
      <c r="A113" s="333" t="str">
        <f>'360 GRP '!D128</f>
        <v>360-290-B</v>
      </c>
      <c r="B113" s="336" t="s">
        <v>5308</v>
      </c>
      <c r="C113" s="391" t="str">
        <f>IF('360 GRP '!N128=0,"",'360 GRP '!N128)</f>
        <v/>
      </c>
      <c r="D113" s="391" t="str">
        <f>IF('360 GRP '!O128=0,"",'360 GRP '!O128)</f>
        <v/>
      </c>
      <c r="E113" s="391" t="str">
        <f>IF('360 GRP '!P128=0,"",'360 GRP '!P128)</f>
        <v/>
      </c>
      <c r="F113" s="391" t="str">
        <f>IF('360 GRP '!Q128=0,"",'360 GRP '!Q128)</f>
        <v/>
      </c>
      <c r="G113" s="391" t="str">
        <f>IF('360 GRP '!R128=0,"",'360 GRP '!R128)</f>
        <v/>
      </c>
      <c r="H113" s="391" t="str">
        <f>IF('360 GRP '!S128=0,"",'360 GRP '!S128)</f>
        <v/>
      </c>
      <c r="I113" s="391" t="str">
        <f>IF('360 GRP '!T128=0,"",'360 GRP '!T128)</f>
        <v/>
      </c>
      <c r="J113" s="391" t="str">
        <f>IF('360 GRP '!U128=0,"",'360 GRP '!U128)</f>
        <v/>
      </c>
      <c r="K113" s="391" t="str">
        <f>IF('360 GRP '!V128=0,"",'360 GRP '!V128)</f>
        <v/>
      </c>
      <c r="L113" s="391" t="str">
        <f>IF('360 GRP '!W128=0,"",'360 GRP '!W128)</f>
        <v/>
      </c>
      <c r="M113" s="391" t="str">
        <f>IF('360 GRP '!X128=0,"",'360 GRP '!X128)</f>
        <v/>
      </c>
      <c r="N113" s="391" t="str">
        <f>IF('360 GRP '!Y128=0,"",'360 GRP '!Y128)</f>
        <v/>
      </c>
      <c r="O113" s="391" t="str">
        <f>IF('360 GRP '!Z128=0,"",'360 GRP '!Z128)</f>
        <v/>
      </c>
      <c r="P113" s="391" t="str">
        <f>IF('360 GRP '!AA128=0,"",'360 GRP '!AA128)</f>
        <v/>
      </c>
      <c r="Q113" s="391" t="str">
        <f>IF('360 GRP '!AB128=0,"",'360 GRP '!AB128)</f>
        <v/>
      </c>
      <c r="R113" s="391" t="str">
        <f>IF('360 GRP '!AC128=0,"",'360 GRP '!AC128)</f>
        <v/>
      </c>
      <c r="S113" s="7">
        <f t="shared" si="1"/>
        <v>0</v>
      </c>
      <c r="T113" s="5">
        <f>S113*'360 GRP '!J128</f>
        <v>0</v>
      </c>
      <c r="U113" s="5">
        <f>S113*'360 GRP '!BH128</f>
        <v>0</v>
      </c>
    </row>
    <row r="114" spans="1:21" ht="23.25" customHeight="1">
      <c r="A114" s="333" t="str">
        <f>'360 GRP '!D129</f>
        <v>360-290-B-DT</v>
      </c>
      <c r="B114" s="336" t="s">
        <v>5679</v>
      </c>
      <c r="C114" s="391" t="str">
        <f>IF('360 GRP '!N129=0,"",'360 GRP '!N129)</f>
        <v/>
      </c>
      <c r="D114" s="391" t="str">
        <f>IF('360 GRP '!O129=0,"",'360 GRP '!O129)</f>
        <v/>
      </c>
      <c r="E114" s="391" t="str">
        <f>IF('360 GRP '!P129=0,"",'360 GRP '!P129)</f>
        <v/>
      </c>
      <c r="F114" s="391" t="str">
        <f>IF('360 GRP '!Q129=0,"",'360 GRP '!Q129)</f>
        <v/>
      </c>
      <c r="G114" s="391" t="str">
        <f>IF('360 GRP '!R129=0,"",'360 GRP '!R129)</f>
        <v/>
      </c>
      <c r="H114" s="391" t="str">
        <f>IF('360 GRP '!S129=0,"",'360 GRP '!S129)</f>
        <v/>
      </c>
      <c r="I114" s="391" t="str">
        <f>IF('360 GRP '!T129=0,"",'360 GRP '!T129)</f>
        <v/>
      </c>
      <c r="J114" s="391" t="str">
        <f>IF('360 GRP '!U129=0,"",'360 GRP '!U129)</f>
        <v/>
      </c>
      <c r="K114" s="391" t="str">
        <f>IF('360 GRP '!V129=0,"",'360 GRP '!V129)</f>
        <v/>
      </c>
      <c r="L114" s="391" t="str">
        <f>IF('360 GRP '!W129=0,"",'360 GRP '!W129)</f>
        <v/>
      </c>
      <c r="M114" s="391" t="str">
        <f>IF('360 GRP '!X129=0,"",'360 GRP '!X129)</f>
        <v/>
      </c>
      <c r="N114" s="391" t="str">
        <f>IF('360 GRP '!Y129=0,"",'360 GRP '!Y129)</f>
        <v/>
      </c>
      <c r="O114" s="391" t="str">
        <f>IF('360 GRP '!Z129=0,"",'360 GRP '!Z129)</f>
        <v/>
      </c>
      <c r="P114" s="391" t="str">
        <f>IF('360 GRP '!AA129=0,"",'360 GRP '!AA129)</f>
        <v/>
      </c>
      <c r="Q114" s="391"/>
      <c r="R114" s="391"/>
      <c r="S114" s="7">
        <f t="shared" si="1"/>
        <v>0</v>
      </c>
      <c r="T114" s="5">
        <f>S114*'360 GRP '!J129</f>
        <v>0</v>
      </c>
      <c r="U114" s="5">
        <f>S114*'360 GRP '!BH129</f>
        <v>0</v>
      </c>
    </row>
    <row r="115" spans="1:21" ht="23.25" customHeight="1">
      <c r="A115" s="333" t="str">
        <f>'360 GRP '!D130</f>
        <v>360-291</v>
      </c>
      <c r="B115" s="336"/>
      <c r="C115" s="391" t="str">
        <f>IF('360 GRP '!N130=0,"",'360 GRP '!N130)</f>
        <v/>
      </c>
      <c r="D115" s="391" t="str">
        <f>IF('360 GRP '!O130=0,"",'360 GRP '!O130)</f>
        <v/>
      </c>
      <c r="E115" s="391" t="str">
        <f>IF('360 GRP '!P130=0,"",'360 GRP '!P130)</f>
        <v/>
      </c>
      <c r="F115" s="391" t="str">
        <f>IF('360 GRP '!Q130=0,"",'360 GRP '!Q130)</f>
        <v/>
      </c>
      <c r="G115" s="391" t="str">
        <f>IF('360 GRP '!R130=0,"",'360 GRP '!R130)</f>
        <v/>
      </c>
      <c r="H115" s="391" t="str">
        <f>IF('360 GRP '!S130=0,"",'360 GRP '!S130)</f>
        <v/>
      </c>
      <c r="I115" s="391" t="str">
        <f>IF('360 GRP '!T130=0,"",'360 GRP '!T130)</f>
        <v/>
      </c>
      <c r="J115" s="391" t="str">
        <f>IF('360 GRP '!U130=0,"",'360 GRP '!U130)</f>
        <v/>
      </c>
      <c r="K115" s="391" t="str">
        <f>IF('360 GRP '!V130=0,"",'360 GRP '!V130)</f>
        <v/>
      </c>
      <c r="L115" s="391" t="str">
        <f>IF('360 GRP '!W130=0,"",'360 GRP '!W130)</f>
        <v/>
      </c>
      <c r="M115" s="391" t="str">
        <f>IF('360 GRP '!X130=0,"",'360 GRP '!X130)</f>
        <v/>
      </c>
      <c r="N115" s="391" t="str">
        <f>IF('360 GRP '!Y130=0,"",'360 GRP '!Y130)</f>
        <v/>
      </c>
      <c r="O115" s="391" t="str">
        <f>IF('360 GRP '!Z130=0,"",'360 GRP '!Z130)</f>
        <v/>
      </c>
      <c r="P115" s="391" t="str">
        <f>IF('360 GRP '!AA130=0,"",'360 GRP '!AA130)</f>
        <v/>
      </c>
      <c r="Q115" s="391" t="str">
        <f>IF('360 GRP '!AB130=0,"",'360 GRP '!AB130)</f>
        <v/>
      </c>
      <c r="R115" s="391" t="str">
        <f>IF('360 GRP '!AC130=0,"",'360 GRP '!AC130)</f>
        <v/>
      </c>
      <c r="S115" s="7">
        <f t="shared" si="1"/>
        <v>0</v>
      </c>
      <c r="T115" s="5">
        <f>S115*'360 GRP '!J130</f>
        <v>0</v>
      </c>
      <c r="U115" s="5">
        <f>S115*'360 GRP '!BH130</f>
        <v>0</v>
      </c>
    </row>
    <row r="116" spans="1:21" ht="23.25" customHeight="1">
      <c r="A116" s="333" t="str">
        <f>'360 GRP '!D131</f>
        <v>360-292</v>
      </c>
      <c r="B116" s="336"/>
      <c r="C116" s="391" t="str">
        <f>IF('360 GRP '!N131=0,"",'360 GRP '!N131)</f>
        <v/>
      </c>
      <c r="D116" s="391" t="str">
        <f>IF('360 GRP '!O131=0,"",'360 GRP '!O131)</f>
        <v/>
      </c>
      <c r="E116" s="391" t="str">
        <f>IF('360 GRP '!P131=0,"",'360 GRP '!P131)</f>
        <v/>
      </c>
      <c r="F116" s="391" t="str">
        <f>IF('360 GRP '!Q131=0,"",'360 GRP '!Q131)</f>
        <v/>
      </c>
      <c r="G116" s="391" t="str">
        <f>IF('360 GRP '!R131=0,"",'360 GRP '!R131)</f>
        <v/>
      </c>
      <c r="H116" s="391" t="str">
        <f>IF('360 GRP '!S131=0,"",'360 GRP '!S131)</f>
        <v/>
      </c>
      <c r="I116" s="391" t="str">
        <f>IF('360 GRP '!T131=0,"",'360 GRP '!T131)</f>
        <v/>
      </c>
      <c r="J116" s="391" t="str">
        <f>IF('360 GRP '!U131=0,"",'360 GRP '!U131)</f>
        <v/>
      </c>
      <c r="K116" s="391" t="str">
        <f>IF('360 GRP '!V131=0,"",'360 GRP '!V131)</f>
        <v/>
      </c>
      <c r="L116" s="391" t="str">
        <f>IF('360 GRP '!W131=0,"",'360 GRP '!W131)</f>
        <v/>
      </c>
      <c r="M116" s="391" t="str">
        <f>IF('360 GRP '!X131=0,"",'360 GRP '!X131)</f>
        <v/>
      </c>
      <c r="N116" s="391" t="str">
        <f>IF('360 GRP '!Y131=0,"",'360 GRP '!Y131)</f>
        <v/>
      </c>
      <c r="O116" s="391" t="str">
        <f>IF('360 GRP '!Z131=0,"",'360 GRP '!Z131)</f>
        <v/>
      </c>
      <c r="P116" s="391" t="str">
        <f>IF('360 GRP '!AA131=0,"",'360 GRP '!AA131)</f>
        <v/>
      </c>
      <c r="Q116" s="391" t="str">
        <f>IF('360 GRP '!AB131=0,"",'360 GRP '!AB131)</f>
        <v/>
      </c>
      <c r="R116" s="391" t="str">
        <f>IF('360 GRP '!AC131=0,"",'360 GRP '!AC131)</f>
        <v/>
      </c>
      <c r="S116" s="7">
        <f t="shared" si="1"/>
        <v>0</v>
      </c>
      <c r="T116" s="5">
        <f>S116*'360 GRP '!J131</f>
        <v>0</v>
      </c>
      <c r="U116" s="5">
        <f>S116*'360 GRP '!BH131</f>
        <v>0</v>
      </c>
    </row>
    <row r="117" spans="1:21" ht="23.25" customHeight="1">
      <c r="A117" s="333" t="str">
        <f>'360 GRP '!D132</f>
        <v>360-293</v>
      </c>
      <c r="B117" s="336"/>
      <c r="C117" s="391" t="str">
        <f>IF('360 GRP '!N132=0,"",'360 GRP '!N132)</f>
        <v/>
      </c>
      <c r="D117" s="391" t="str">
        <f>IF('360 GRP '!O132=0,"",'360 GRP '!O132)</f>
        <v/>
      </c>
      <c r="E117" s="391" t="str">
        <f>IF('360 GRP '!P132=0,"",'360 GRP '!P132)</f>
        <v/>
      </c>
      <c r="F117" s="391" t="str">
        <f>IF('360 GRP '!Q132=0,"",'360 GRP '!Q132)</f>
        <v/>
      </c>
      <c r="G117" s="391" t="str">
        <f>IF('360 GRP '!R132=0,"",'360 GRP '!R132)</f>
        <v/>
      </c>
      <c r="H117" s="391" t="str">
        <f>IF('360 GRP '!S132=0,"",'360 GRP '!S132)</f>
        <v/>
      </c>
      <c r="I117" s="391" t="str">
        <f>IF('360 GRP '!T132=0,"",'360 GRP '!T132)</f>
        <v/>
      </c>
      <c r="J117" s="391" t="str">
        <f>IF('360 GRP '!U132=0,"",'360 GRP '!U132)</f>
        <v/>
      </c>
      <c r="K117" s="391" t="str">
        <f>IF('360 GRP '!V132=0,"",'360 GRP '!V132)</f>
        <v/>
      </c>
      <c r="L117" s="391" t="str">
        <f>IF('360 GRP '!W132=0,"",'360 GRP '!W132)</f>
        <v/>
      </c>
      <c r="M117" s="391" t="str">
        <f>IF('360 GRP '!X132=0,"",'360 GRP '!X132)</f>
        <v/>
      </c>
      <c r="N117" s="391" t="str">
        <f>IF('360 GRP '!Y132=0,"",'360 GRP '!Y132)</f>
        <v/>
      </c>
      <c r="O117" s="391" t="str">
        <f>IF('360 GRP '!Z132=0,"",'360 GRP '!Z132)</f>
        <v/>
      </c>
      <c r="P117" s="391" t="str">
        <f>IF('360 GRP '!AA132=0,"",'360 GRP '!AA132)</f>
        <v/>
      </c>
      <c r="Q117" s="391" t="str">
        <f>IF('360 GRP '!AB132=0,"",'360 GRP '!AB132)</f>
        <v/>
      </c>
      <c r="R117" s="391" t="str">
        <f>IF('360 GRP '!AC132=0,"",'360 GRP '!AC132)</f>
        <v/>
      </c>
      <c r="S117" s="7">
        <f t="shared" si="1"/>
        <v>0</v>
      </c>
      <c r="T117" s="5">
        <f>S117*'360 GRP '!J132</f>
        <v>0</v>
      </c>
      <c r="U117" s="5">
        <f>S117*'360 GRP '!BH132</f>
        <v>0</v>
      </c>
    </row>
    <row r="118" spans="1:21" ht="23.25" customHeight="1">
      <c r="A118" s="333" t="str">
        <f>'360 GRP '!D133</f>
        <v>360-294</v>
      </c>
      <c r="B118" s="336"/>
      <c r="C118" s="391" t="str">
        <f>IF('360 GRP '!N133=0,"",'360 GRP '!N133)</f>
        <v/>
      </c>
      <c r="D118" s="391" t="str">
        <f>IF('360 GRP '!O133=0,"",'360 GRP '!O133)</f>
        <v/>
      </c>
      <c r="E118" s="391" t="str">
        <f>IF('360 GRP '!P133=0,"",'360 GRP '!P133)</f>
        <v/>
      </c>
      <c r="F118" s="391" t="str">
        <f>IF('360 GRP '!Q133=0,"",'360 GRP '!Q133)</f>
        <v/>
      </c>
      <c r="G118" s="391" t="str">
        <f>IF('360 GRP '!R133=0,"",'360 GRP '!R133)</f>
        <v/>
      </c>
      <c r="H118" s="391" t="str">
        <f>IF('360 GRP '!S133=0,"",'360 GRP '!S133)</f>
        <v/>
      </c>
      <c r="I118" s="391" t="str">
        <f>IF('360 GRP '!T133=0,"",'360 GRP '!T133)</f>
        <v/>
      </c>
      <c r="J118" s="391" t="str">
        <f>IF('360 GRP '!U133=0,"",'360 GRP '!U133)</f>
        <v/>
      </c>
      <c r="K118" s="391" t="str">
        <f>IF('360 GRP '!V133=0,"",'360 GRP '!V133)</f>
        <v/>
      </c>
      <c r="L118" s="391" t="str">
        <f>IF('360 GRP '!W133=0,"",'360 GRP '!W133)</f>
        <v/>
      </c>
      <c r="M118" s="391" t="str">
        <f>IF('360 GRP '!X133=0,"",'360 GRP '!X133)</f>
        <v/>
      </c>
      <c r="N118" s="391" t="str">
        <f>IF('360 GRP '!Y133=0,"",'360 GRP '!Y133)</f>
        <v/>
      </c>
      <c r="O118" s="391" t="str">
        <f>IF('360 GRP '!Z133=0,"",'360 GRP '!Z133)</f>
        <v/>
      </c>
      <c r="P118" s="391" t="str">
        <f>IF('360 GRP '!AA133=0,"",'360 GRP '!AA133)</f>
        <v/>
      </c>
      <c r="Q118" s="391" t="str">
        <f>IF('360 GRP '!AB133=0,"",'360 GRP '!AB133)</f>
        <v/>
      </c>
      <c r="R118" s="391" t="str">
        <f>IF('360 GRP '!AC133=0,"",'360 GRP '!AC133)</f>
        <v/>
      </c>
      <c r="S118" s="7">
        <f t="shared" si="1"/>
        <v>0</v>
      </c>
      <c r="T118" s="5">
        <f>S118*'360 GRP '!J133</f>
        <v>0</v>
      </c>
      <c r="U118" s="5">
        <f>S118*'360 GRP '!BH133</f>
        <v>0</v>
      </c>
    </row>
    <row r="119" spans="1:21" ht="23.25" customHeight="1">
      <c r="A119" s="333" t="str">
        <f>'360 GRP '!D134</f>
        <v>360-295</v>
      </c>
      <c r="B119" s="336"/>
      <c r="C119" s="391" t="str">
        <f>IF('360 GRP '!N134=0,"",'360 GRP '!N134)</f>
        <v/>
      </c>
      <c r="D119" s="391" t="str">
        <f>IF('360 GRP '!O134=0,"",'360 GRP '!O134)</f>
        <v/>
      </c>
      <c r="E119" s="391" t="str">
        <f>IF('360 GRP '!P134=0,"",'360 GRP '!P134)</f>
        <v/>
      </c>
      <c r="F119" s="391" t="str">
        <f>IF('360 GRP '!Q134=0,"",'360 GRP '!Q134)</f>
        <v/>
      </c>
      <c r="G119" s="391" t="str">
        <f>IF('360 GRP '!R134=0,"",'360 GRP '!R134)</f>
        <v/>
      </c>
      <c r="H119" s="391" t="str">
        <f>IF('360 GRP '!S134=0,"",'360 GRP '!S134)</f>
        <v/>
      </c>
      <c r="I119" s="391" t="str">
        <f>IF('360 GRP '!T134=0,"",'360 GRP '!T134)</f>
        <v/>
      </c>
      <c r="J119" s="391" t="str">
        <f>IF('360 GRP '!U134=0,"",'360 GRP '!U134)</f>
        <v/>
      </c>
      <c r="K119" s="391" t="str">
        <f>IF('360 GRP '!V134=0,"",'360 GRP '!V134)</f>
        <v/>
      </c>
      <c r="L119" s="391" t="str">
        <f>IF('360 GRP '!W134=0,"",'360 GRP '!W134)</f>
        <v/>
      </c>
      <c r="M119" s="391" t="str">
        <f>IF('360 GRP '!X134=0,"",'360 GRP '!X134)</f>
        <v/>
      </c>
      <c r="N119" s="391" t="str">
        <f>IF('360 GRP '!Y134=0,"",'360 GRP '!Y134)</f>
        <v/>
      </c>
      <c r="O119" s="391" t="str">
        <f>IF('360 GRP '!Z134=0,"",'360 GRP '!Z134)</f>
        <v/>
      </c>
      <c r="P119" s="391" t="str">
        <f>IF('360 GRP '!AA134=0,"",'360 GRP '!AA134)</f>
        <v/>
      </c>
      <c r="Q119" s="391" t="str">
        <f>IF('360 GRP '!AB134=0,"",'360 GRP '!AB134)</f>
        <v/>
      </c>
      <c r="R119" s="391" t="str">
        <f>IF('360 GRP '!AC134=0,"",'360 GRP '!AC134)</f>
        <v/>
      </c>
      <c r="S119" s="7">
        <f t="shared" si="1"/>
        <v>0</v>
      </c>
      <c r="T119" s="5">
        <f>S119*'360 GRP '!J134</f>
        <v>0</v>
      </c>
      <c r="U119" s="5">
        <f>S119*'360 GRP '!BH134</f>
        <v>0</v>
      </c>
    </row>
    <row r="120" spans="1:21" ht="23.25" customHeight="1">
      <c r="A120" s="333">
        <f>'360 GRP '!D135</f>
        <v>0</v>
      </c>
      <c r="B120" s="336"/>
      <c r="C120" s="391" t="str">
        <f>IF('360 GRP '!N135=0,"",'360 GRP '!N135)</f>
        <v/>
      </c>
      <c r="D120" s="391" t="str">
        <f>IF('360 GRP '!O135=0,"",'360 GRP '!O135)</f>
        <v/>
      </c>
      <c r="E120" s="391" t="str">
        <f>IF('360 GRP '!P135=0,"",'360 GRP '!P135)</f>
        <v/>
      </c>
      <c r="F120" s="391" t="str">
        <f>IF('360 GRP '!Q135=0,"",'360 GRP '!Q135)</f>
        <v/>
      </c>
      <c r="G120" s="391" t="str">
        <f>IF('360 GRP '!R135=0,"",'360 GRP '!R135)</f>
        <v/>
      </c>
      <c r="H120" s="391" t="str">
        <f>IF('360 GRP '!S135=0,"",'360 GRP '!S135)</f>
        <v/>
      </c>
      <c r="I120" s="391" t="str">
        <f>IF('360 GRP '!T135=0,"",'360 GRP '!T135)</f>
        <v/>
      </c>
      <c r="J120" s="391" t="str">
        <f>IF('360 GRP '!U135=0,"",'360 GRP '!U135)</f>
        <v/>
      </c>
      <c r="K120" s="391" t="str">
        <f>IF('360 GRP '!V135=0,"",'360 GRP '!V135)</f>
        <v/>
      </c>
      <c r="L120" s="391" t="str">
        <f>IF('360 GRP '!W135=0,"",'360 GRP '!W135)</f>
        <v/>
      </c>
      <c r="M120" s="391" t="str">
        <f>IF('360 GRP '!X135=0,"",'360 GRP '!X135)</f>
        <v/>
      </c>
      <c r="N120" s="391" t="str">
        <f>IF('360 GRP '!Y135=0,"",'360 GRP '!Y135)</f>
        <v/>
      </c>
      <c r="O120" s="391" t="str">
        <f>IF('360 GRP '!Z135=0,"",'360 GRP '!Z135)</f>
        <v/>
      </c>
      <c r="P120" s="391" t="str">
        <f>IF('360 GRP '!AA135=0,"",'360 GRP '!AA135)</f>
        <v/>
      </c>
      <c r="Q120" s="391" t="str">
        <f>IF('360 GRP '!AB135=0,"",'360 GRP '!AB135)</f>
        <v/>
      </c>
      <c r="R120" s="391" t="str">
        <f>IF('360 GRP '!AC135=0,"",'360 GRP '!AC135)</f>
        <v/>
      </c>
      <c r="S120" s="7">
        <f t="shared" si="1"/>
        <v>0</v>
      </c>
      <c r="T120" s="5">
        <f>S120*'360 GRP '!J135</f>
        <v>0</v>
      </c>
      <c r="U120" s="5">
        <f>S120*'360 GRP '!BH135</f>
        <v>0</v>
      </c>
    </row>
    <row r="121" spans="1:21" ht="23.25" customHeight="1">
      <c r="A121" s="333" t="str">
        <f>'360 GRP '!D136</f>
        <v>360-301</v>
      </c>
      <c r="B121" s="336"/>
      <c r="C121" s="391" t="str">
        <f>IF('360 GRP '!N136=0,"",'360 GRP '!N136)</f>
        <v/>
      </c>
      <c r="D121" s="391" t="str">
        <f>IF('360 GRP '!O136=0,"",'360 GRP '!O136)</f>
        <v/>
      </c>
      <c r="E121" s="391" t="str">
        <f>IF('360 GRP '!P136=0,"",'360 GRP '!P136)</f>
        <v/>
      </c>
      <c r="F121" s="391" t="str">
        <f>IF('360 GRP '!Q136=0,"",'360 GRP '!Q136)</f>
        <v/>
      </c>
      <c r="G121" s="391" t="str">
        <f>IF('360 GRP '!R136=0,"",'360 GRP '!R136)</f>
        <v/>
      </c>
      <c r="H121" s="391" t="str">
        <f>IF('360 GRP '!S136=0,"",'360 GRP '!S136)</f>
        <v/>
      </c>
      <c r="I121" s="391" t="str">
        <f>IF('360 GRP '!T136=0,"",'360 GRP '!T136)</f>
        <v/>
      </c>
      <c r="J121" s="391" t="str">
        <f>IF('360 GRP '!U136=0,"",'360 GRP '!U136)</f>
        <v/>
      </c>
      <c r="K121" s="391" t="str">
        <f>IF('360 GRP '!V136=0,"",'360 GRP '!V136)</f>
        <v/>
      </c>
      <c r="L121" s="391" t="str">
        <f>IF('360 GRP '!W136=0,"",'360 GRP '!W136)</f>
        <v/>
      </c>
      <c r="M121" s="391" t="str">
        <f>IF('360 GRP '!X136=0,"",'360 GRP '!X136)</f>
        <v/>
      </c>
      <c r="N121" s="391" t="str">
        <f>IF('360 GRP '!Y136=0,"",'360 GRP '!Y136)</f>
        <v/>
      </c>
      <c r="O121" s="391" t="str">
        <f>IF('360 GRP '!Z136=0,"",'360 GRP '!Z136)</f>
        <v/>
      </c>
      <c r="P121" s="391" t="str">
        <f>IF('360 GRP '!AA136=0,"",'360 GRP '!AA136)</f>
        <v/>
      </c>
      <c r="Q121" s="391" t="str">
        <f>IF('360 GRP '!AB136=0,"",'360 GRP '!AB136)</f>
        <v/>
      </c>
      <c r="R121" s="391" t="str">
        <f>IF('360 GRP '!AC136=0,"",'360 GRP '!AC136)</f>
        <v/>
      </c>
      <c r="S121" s="7">
        <f t="shared" si="1"/>
        <v>0</v>
      </c>
      <c r="T121" s="5">
        <f>S121*'360 GRP '!J136</f>
        <v>0</v>
      </c>
      <c r="U121" s="5">
        <f>S121*'360 GRP '!BH136</f>
        <v>0</v>
      </c>
    </row>
    <row r="122" spans="1:21" ht="23.25" customHeight="1">
      <c r="A122" s="333" t="str">
        <f>'360 GRP '!D137</f>
        <v>360-301-DT</v>
      </c>
      <c r="B122" s="336" t="s">
        <v>228</v>
      </c>
      <c r="C122" s="391" t="str">
        <f>IF('360 GRP '!N137=0,"",'360 GRP '!N137)</f>
        <v/>
      </c>
      <c r="D122" s="391" t="str">
        <f>IF('360 GRP '!O137=0,"",'360 GRP '!O137)</f>
        <v/>
      </c>
      <c r="E122" s="391" t="str">
        <f>IF('360 GRP '!P137=0,"",'360 GRP '!P137)</f>
        <v/>
      </c>
      <c r="F122" s="391" t="str">
        <f>IF('360 GRP '!Q137=0,"",'360 GRP '!Q137)</f>
        <v/>
      </c>
      <c r="G122" s="391" t="str">
        <f>IF('360 GRP '!R137=0,"",'360 GRP '!R137)</f>
        <v/>
      </c>
      <c r="H122" s="391" t="str">
        <f>IF('360 GRP '!S137=0,"",'360 GRP '!S137)</f>
        <v/>
      </c>
      <c r="I122" s="391" t="str">
        <f>IF('360 GRP '!T137=0,"",'360 GRP '!T137)</f>
        <v/>
      </c>
      <c r="J122" s="391" t="str">
        <f>IF('360 GRP '!U137=0,"",'360 GRP '!U137)</f>
        <v/>
      </c>
      <c r="K122" s="391" t="str">
        <f>IF('360 GRP '!V137=0,"",'360 GRP '!V137)</f>
        <v/>
      </c>
      <c r="L122" s="391" t="str">
        <f>IF('360 GRP '!W137=0,"",'360 GRP '!W137)</f>
        <v/>
      </c>
      <c r="M122" s="391" t="str">
        <f>IF('360 GRP '!X137=0,"",'360 GRP '!X137)</f>
        <v/>
      </c>
      <c r="N122" s="391" t="str">
        <f>IF('360 GRP '!Y137=0,"",'360 GRP '!Y137)</f>
        <v/>
      </c>
      <c r="O122" s="391" t="str">
        <f>IF('360 GRP '!Z137=0,"",'360 GRP '!Z137)</f>
        <v/>
      </c>
      <c r="P122" s="391" t="str">
        <f>IF('360 GRP '!AA137=0,"",'360 GRP '!AA137)</f>
        <v/>
      </c>
      <c r="Q122" s="391"/>
      <c r="R122" s="391"/>
      <c r="S122" s="7">
        <f t="shared" si="1"/>
        <v>0</v>
      </c>
      <c r="T122" s="5">
        <f>S122*'360 GRP '!J137</f>
        <v>0</v>
      </c>
      <c r="U122" s="5">
        <f>S122*'360 GRP '!BH137</f>
        <v>0</v>
      </c>
    </row>
    <row r="123" spans="1:21" ht="23.25" customHeight="1">
      <c r="A123" s="333" t="str">
        <f>'360 GRP '!D138</f>
        <v>360-302</v>
      </c>
      <c r="B123" s="336"/>
      <c r="C123" s="391" t="str">
        <f>IF('360 GRP '!N138=0,"",'360 GRP '!N138)</f>
        <v/>
      </c>
      <c r="D123" s="391" t="str">
        <f>IF('360 GRP '!O138=0,"",'360 GRP '!O138)</f>
        <v/>
      </c>
      <c r="E123" s="391" t="str">
        <f>IF('360 GRP '!P138=0,"",'360 GRP '!P138)</f>
        <v/>
      </c>
      <c r="F123" s="391" t="str">
        <f>IF('360 GRP '!Q138=0,"",'360 GRP '!Q138)</f>
        <v/>
      </c>
      <c r="G123" s="391" t="str">
        <f>IF('360 GRP '!R138=0,"",'360 GRP '!R138)</f>
        <v/>
      </c>
      <c r="H123" s="391" t="str">
        <f>IF('360 GRP '!S138=0,"",'360 GRP '!S138)</f>
        <v/>
      </c>
      <c r="I123" s="391" t="str">
        <f>IF('360 GRP '!T138=0,"",'360 GRP '!T138)</f>
        <v/>
      </c>
      <c r="J123" s="391" t="str">
        <f>IF('360 GRP '!U138=0,"",'360 GRP '!U138)</f>
        <v/>
      </c>
      <c r="K123" s="391" t="str">
        <f>IF('360 GRP '!V138=0,"",'360 GRP '!V138)</f>
        <v/>
      </c>
      <c r="L123" s="391" t="str">
        <f>IF('360 GRP '!W138=0,"",'360 GRP '!W138)</f>
        <v/>
      </c>
      <c r="M123" s="391" t="str">
        <f>IF('360 GRP '!X138=0,"",'360 GRP '!X138)</f>
        <v/>
      </c>
      <c r="N123" s="391" t="str">
        <f>IF('360 GRP '!Y138=0,"",'360 GRP '!Y138)</f>
        <v/>
      </c>
      <c r="O123" s="391" t="str">
        <f>IF('360 GRP '!Z138=0,"",'360 GRP '!Z138)</f>
        <v/>
      </c>
      <c r="P123" s="391" t="str">
        <f>IF('360 GRP '!AA138=0,"",'360 GRP '!AA138)</f>
        <v/>
      </c>
      <c r="Q123" s="391" t="str">
        <f>IF('360 GRP '!AB138=0,"",'360 GRP '!AB138)</f>
        <v/>
      </c>
      <c r="R123" s="391" t="str">
        <f>IF('360 GRP '!AC138=0,"",'360 GRP '!AC138)</f>
        <v/>
      </c>
      <c r="S123" s="7">
        <f t="shared" si="1"/>
        <v>0</v>
      </c>
      <c r="T123" s="5">
        <f>S123*'360 GRP '!J138</f>
        <v>0</v>
      </c>
      <c r="U123" s="5">
        <f>S123*'360 GRP '!BH138</f>
        <v>0</v>
      </c>
    </row>
    <row r="124" spans="1:21" ht="23.25" customHeight="1">
      <c r="A124" s="333" t="str">
        <f>'360 GRP '!D139</f>
        <v>360-302-DT</v>
      </c>
      <c r="B124" s="336" t="s">
        <v>228</v>
      </c>
      <c r="C124" s="391" t="str">
        <f>IF('360 GRP '!N139=0,"",'360 GRP '!N139)</f>
        <v/>
      </c>
      <c r="D124" s="391" t="str">
        <f>IF('360 GRP '!O139=0,"",'360 GRP '!O139)</f>
        <v/>
      </c>
      <c r="E124" s="391" t="str">
        <f>IF('360 GRP '!P139=0,"",'360 GRP '!P139)</f>
        <v/>
      </c>
      <c r="F124" s="391" t="str">
        <f>IF('360 GRP '!Q139=0,"",'360 GRP '!Q139)</f>
        <v/>
      </c>
      <c r="G124" s="391" t="str">
        <f>IF('360 GRP '!R139=0,"",'360 GRP '!R139)</f>
        <v/>
      </c>
      <c r="H124" s="391" t="str">
        <f>IF('360 GRP '!S139=0,"",'360 GRP '!S139)</f>
        <v/>
      </c>
      <c r="I124" s="391" t="str">
        <f>IF('360 GRP '!T139=0,"",'360 GRP '!T139)</f>
        <v/>
      </c>
      <c r="J124" s="391" t="str">
        <f>IF('360 GRP '!U139=0,"",'360 GRP '!U139)</f>
        <v/>
      </c>
      <c r="K124" s="391" t="str">
        <f>IF('360 GRP '!V139=0,"",'360 GRP '!V139)</f>
        <v/>
      </c>
      <c r="L124" s="391" t="str">
        <f>IF('360 GRP '!W139=0,"",'360 GRP '!W139)</f>
        <v/>
      </c>
      <c r="M124" s="391" t="str">
        <f>IF('360 GRP '!X139=0,"",'360 GRP '!X139)</f>
        <v/>
      </c>
      <c r="N124" s="391" t="str">
        <f>IF('360 GRP '!Y139=0,"",'360 GRP '!Y139)</f>
        <v/>
      </c>
      <c r="O124" s="391" t="str">
        <f>IF('360 GRP '!Z139=0,"",'360 GRP '!Z139)</f>
        <v/>
      </c>
      <c r="P124" s="391" t="str">
        <f>IF('360 GRP '!AA139=0,"",'360 GRP '!AA139)</f>
        <v/>
      </c>
      <c r="Q124" s="391"/>
      <c r="R124" s="391"/>
      <c r="S124" s="7">
        <f t="shared" si="1"/>
        <v>0</v>
      </c>
      <c r="T124" s="5">
        <f>S124*'360 GRP '!J139</f>
        <v>0</v>
      </c>
      <c r="U124" s="5">
        <f>S124*'360 GRP '!BH139</f>
        <v>0</v>
      </c>
    </row>
    <row r="125" spans="1:21" ht="23.25" customHeight="1">
      <c r="A125" s="333" t="str">
        <f>'360 GRP '!D140</f>
        <v>360-303</v>
      </c>
      <c r="B125" s="336"/>
      <c r="C125" s="391" t="str">
        <f>IF('360 GRP '!N140=0,"",'360 GRP '!N140)</f>
        <v/>
      </c>
      <c r="D125" s="391" t="str">
        <f>IF('360 GRP '!O140=0,"",'360 GRP '!O140)</f>
        <v/>
      </c>
      <c r="E125" s="391" t="str">
        <f>IF('360 GRP '!P140=0,"",'360 GRP '!P140)</f>
        <v/>
      </c>
      <c r="F125" s="391" t="str">
        <f>IF('360 GRP '!Q140=0,"",'360 GRP '!Q140)</f>
        <v/>
      </c>
      <c r="G125" s="391" t="str">
        <f>IF('360 GRP '!R140=0,"",'360 GRP '!R140)</f>
        <v/>
      </c>
      <c r="H125" s="391" t="str">
        <f>IF('360 GRP '!S140=0,"",'360 GRP '!S140)</f>
        <v/>
      </c>
      <c r="I125" s="391" t="str">
        <f>IF('360 GRP '!T140=0,"",'360 GRP '!T140)</f>
        <v/>
      </c>
      <c r="J125" s="391" t="str">
        <f>IF('360 GRP '!U140=0,"",'360 GRP '!U140)</f>
        <v/>
      </c>
      <c r="K125" s="391" t="str">
        <f>IF('360 GRP '!V140=0,"",'360 GRP '!V140)</f>
        <v/>
      </c>
      <c r="L125" s="391" t="str">
        <f>IF('360 GRP '!W140=0,"",'360 GRP '!W140)</f>
        <v/>
      </c>
      <c r="M125" s="391" t="str">
        <f>IF('360 GRP '!X140=0,"",'360 GRP '!X140)</f>
        <v/>
      </c>
      <c r="N125" s="391" t="str">
        <f>IF('360 GRP '!Y140=0,"",'360 GRP '!Y140)</f>
        <v/>
      </c>
      <c r="O125" s="391" t="str">
        <f>IF('360 GRP '!Z140=0,"",'360 GRP '!Z140)</f>
        <v/>
      </c>
      <c r="P125" s="391" t="str">
        <f>IF('360 GRP '!AA140=0,"",'360 GRP '!AA140)</f>
        <v/>
      </c>
      <c r="Q125" s="391" t="str">
        <f>IF('360 GRP '!AB140=0,"",'360 GRP '!AB140)</f>
        <v/>
      </c>
      <c r="R125" s="391" t="str">
        <f>IF('360 GRP '!AC140=0,"",'360 GRP '!AC140)</f>
        <v/>
      </c>
      <c r="S125" s="7">
        <f t="shared" si="1"/>
        <v>0</v>
      </c>
      <c r="T125" s="5">
        <f>S125*'360 GRP '!J140</f>
        <v>0</v>
      </c>
      <c r="U125" s="5">
        <f>S125*'360 GRP '!BH140</f>
        <v>0</v>
      </c>
    </row>
    <row r="126" spans="1:21" ht="23.25" customHeight="1">
      <c r="A126" s="333" t="str">
        <f>'360 GRP '!D141</f>
        <v>360-303-DT</v>
      </c>
      <c r="B126" s="336" t="s">
        <v>228</v>
      </c>
      <c r="C126" s="391" t="str">
        <f>IF('360 GRP '!N141=0,"",'360 GRP '!N141)</f>
        <v/>
      </c>
      <c r="D126" s="391" t="str">
        <f>IF('360 GRP '!O141=0,"",'360 GRP '!O141)</f>
        <v/>
      </c>
      <c r="E126" s="391" t="str">
        <f>IF('360 GRP '!P141=0,"",'360 GRP '!P141)</f>
        <v/>
      </c>
      <c r="F126" s="391" t="str">
        <f>IF('360 GRP '!Q141=0,"",'360 GRP '!Q141)</f>
        <v/>
      </c>
      <c r="G126" s="391" t="str">
        <f>IF('360 GRP '!R141=0,"",'360 GRP '!R141)</f>
        <v/>
      </c>
      <c r="H126" s="391" t="str">
        <f>IF('360 GRP '!S141=0,"",'360 GRP '!S141)</f>
        <v/>
      </c>
      <c r="I126" s="391" t="str">
        <f>IF('360 GRP '!T141=0,"",'360 GRP '!T141)</f>
        <v/>
      </c>
      <c r="J126" s="391" t="str">
        <f>IF('360 GRP '!U141=0,"",'360 GRP '!U141)</f>
        <v/>
      </c>
      <c r="K126" s="391" t="str">
        <f>IF('360 GRP '!V141=0,"",'360 GRP '!V141)</f>
        <v/>
      </c>
      <c r="L126" s="391" t="str">
        <f>IF('360 GRP '!W141=0,"",'360 GRP '!W141)</f>
        <v/>
      </c>
      <c r="M126" s="391" t="str">
        <f>IF('360 GRP '!X141=0,"",'360 GRP '!X141)</f>
        <v/>
      </c>
      <c r="N126" s="391" t="str">
        <f>IF('360 GRP '!Y141=0,"",'360 GRP '!Y141)</f>
        <v/>
      </c>
      <c r="O126" s="391" t="str">
        <f>IF('360 GRP '!Z141=0,"",'360 GRP '!Z141)</f>
        <v/>
      </c>
      <c r="P126" s="391" t="str">
        <f>IF('360 GRP '!AA141=0,"",'360 GRP '!AA141)</f>
        <v/>
      </c>
      <c r="Q126" s="391"/>
      <c r="R126" s="391"/>
      <c r="S126" s="7">
        <f t="shared" si="1"/>
        <v>0</v>
      </c>
      <c r="T126" s="5">
        <f>S126*'360 GRP '!J141</f>
        <v>0</v>
      </c>
      <c r="U126" s="5">
        <f>S126*'360 GRP '!BH141</f>
        <v>0</v>
      </c>
    </row>
    <row r="127" spans="1:21" ht="23.25" customHeight="1">
      <c r="A127" s="333" t="str">
        <f>'360 GRP '!D142</f>
        <v>360-304</v>
      </c>
      <c r="B127" s="336"/>
      <c r="C127" s="391" t="str">
        <f>IF('360 GRP '!N142=0,"",'360 GRP '!N142)</f>
        <v/>
      </c>
      <c r="D127" s="391" t="str">
        <f>IF('360 GRP '!O142=0,"",'360 GRP '!O142)</f>
        <v/>
      </c>
      <c r="E127" s="391" t="str">
        <f>IF('360 GRP '!P142=0,"",'360 GRP '!P142)</f>
        <v/>
      </c>
      <c r="F127" s="391" t="str">
        <f>IF('360 GRP '!Q142=0,"",'360 GRP '!Q142)</f>
        <v/>
      </c>
      <c r="G127" s="391" t="str">
        <f>IF('360 GRP '!R142=0,"",'360 GRP '!R142)</f>
        <v/>
      </c>
      <c r="H127" s="391" t="str">
        <f>IF('360 GRP '!S142=0,"",'360 GRP '!S142)</f>
        <v/>
      </c>
      <c r="I127" s="391" t="str">
        <f>IF('360 GRP '!T142=0,"",'360 GRP '!T142)</f>
        <v/>
      </c>
      <c r="J127" s="391" t="str">
        <f>IF('360 GRP '!U142=0,"",'360 GRP '!U142)</f>
        <v/>
      </c>
      <c r="K127" s="391" t="str">
        <f>IF('360 GRP '!V142=0,"",'360 GRP '!V142)</f>
        <v/>
      </c>
      <c r="L127" s="391" t="str">
        <f>IF('360 GRP '!W142=0,"",'360 GRP '!W142)</f>
        <v/>
      </c>
      <c r="M127" s="391" t="str">
        <f>IF('360 GRP '!X142=0,"",'360 GRP '!X142)</f>
        <v/>
      </c>
      <c r="N127" s="391" t="str">
        <f>IF('360 GRP '!Y142=0,"",'360 GRP '!Y142)</f>
        <v/>
      </c>
      <c r="O127" s="391" t="str">
        <f>IF('360 GRP '!Z142=0,"",'360 GRP '!Z142)</f>
        <v/>
      </c>
      <c r="P127" s="391" t="str">
        <f>IF('360 GRP '!AA142=0,"",'360 GRP '!AA142)</f>
        <v/>
      </c>
      <c r="Q127" s="391" t="str">
        <f>IF('360 GRP '!AB142=0,"",'360 GRP '!AB142)</f>
        <v/>
      </c>
      <c r="R127" s="391" t="str">
        <f>IF('360 GRP '!AC142=0,"",'360 GRP '!AC142)</f>
        <v/>
      </c>
      <c r="S127" s="7">
        <f t="shared" si="1"/>
        <v>0</v>
      </c>
      <c r="T127" s="5">
        <f>S127*'360 GRP '!J142</f>
        <v>0</v>
      </c>
      <c r="U127" s="5">
        <f>S127*'360 GRP '!BH142</f>
        <v>0</v>
      </c>
    </row>
    <row r="128" spans="1:21" ht="23.25" customHeight="1">
      <c r="A128" s="333" t="str">
        <f>'360 GRP '!D143</f>
        <v>360-304-DT</v>
      </c>
      <c r="B128" s="336" t="s">
        <v>228</v>
      </c>
      <c r="C128" s="391" t="str">
        <f>IF('360 GRP '!N143=0,"",'360 GRP '!N143)</f>
        <v/>
      </c>
      <c r="D128" s="391" t="str">
        <f>IF('360 GRP '!O143=0,"",'360 GRP '!O143)</f>
        <v/>
      </c>
      <c r="E128" s="391" t="str">
        <f>IF('360 GRP '!P143=0,"",'360 GRP '!P143)</f>
        <v/>
      </c>
      <c r="F128" s="391" t="str">
        <f>IF('360 GRP '!Q143=0,"",'360 GRP '!Q143)</f>
        <v/>
      </c>
      <c r="G128" s="391" t="str">
        <f>IF('360 GRP '!R143=0,"",'360 GRP '!R143)</f>
        <v/>
      </c>
      <c r="H128" s="391" t="str">
        <f>IF('360 GRP '!S143=0,"",'360 GRP '!S143)</f>
        <v/>
      </c>
      <c r="I128" s="391" t="str">
        <f>IF('360 GRP '!T143=0,"",'360 GRP '!T143)</f>
        <v/>
      </c>
      <c r="J128" s="391" t="str">
        <f>IF('360 GRP '!U143=0,"",'360 GRP '!U143)</f>
        <v/>
      </c>
      <c r="K128" s="391" t="str">
        <f>IF('360 GRP '!V143=0,"",'360 GRP '!V143)</f>
        <v/>
      </c>
      <c r="L128" s="391" t="str">
        <f>IF('360 GRP '!W143=0,"",'360 GRP '!W143)</f>
        <v/>
      </c>
      <c r="M128" s="391" t="str">
        <f>IF('360 GRP '!X143=0,"",'360 GRP '!X143)</f>
        <v/>
      </c>
      <c r="N128" s="391" t="str">
        <f>IF('360 GRP '!Y143=0,"",'360 GRP '!Y143)</f>
        <v/>
      </c>
      <c r="O128" s="391" t="str">
        <f>IF('360 GRP '!Z143=0,"",'360 GRP '!Z143)</f>
        <v/>
      </c>
      <c r="P128" s="391" t="str">
        <f>IF('360 GRP '!AA143=0,"",'360 GRP '!AA143)</f>
        <v/>
      </c>
      <c r="Q128" s="391"/>
      <c r="R128" s="391"/>
      <c r="S128" s="7">
        <f t="shared" si="1"/>
        <v>0</v>
      </c>
      <c r="T128" s="5">
        <f>S128*'360 GRP '!J143</f>
        <v>0</v>
      </c>
      <c r="U128" s="5">
        <f>S128*'360 GRP '!BH143</f>
        <v>0</v>
      </c>
    </row>
    <row r="129" spans="1:21" ht="23.25" customHeight="1">
      <c r="A129" s="333" t="str">
        <f>'360 GRP '!D144</f>
        <v>360-305</v>
      </c>
      <c r="B129" s="336"/>
      <c r="C129" s="391" t="str">
        <f>IF('360 GRP '!N144=0,"",'360 GRP '!N144)</f>
        <v/>
      </c>
      <c r="D129" s="391" t="str">
        <f>IF('360 GRP '!O144=0,"",'360 GRP '!O144)</f>
        <v/>
      </c>
      <c r="E129" s="391" t="str">
        <f>IF('360 GRP '!P144=0,"",'360 GRP '!P144)</f>
        <v/>
      </c>
      <c r="F129" s="391" t="str">
        <f>IF('360 GRP '!Q144=0,"",'360 GRP '!Q144)</f>
        <v/>
      </c>
      <c r="G129" s="391" t="str">
        <f>IF('360 GRP '!R144=0,"",'360 GRP '!R144)</f>
        <v/>
      </c>
      <c r="H129" s="391" t="str">
        <f>IF('360 GRP '!S144=0,"",'360 GRP '!S144)</f>
        <v/>
      </c>
      <c r="I129" s="391" t="str">
        <f>IF('360 GRP '!T144=0,"",'360 GRP '!T144)</f>
        <v/>
      </c>
      <c r="J129" s="391" t="str">
        <f>IF('360 GRP '!U144=0,"",'360 GRP '!U144)</f>
        <v/>
      </c>
      <c r="K129" s="391" t="str">
        <f>IF('360 GRP '!V144=0,"",'360 GRP '!V144)</f>
        <v/>
      </c>
      <c r="L129" s="391" t="str">
        <f>IF('360 GRP '!W144=0,"",'360 GRP '!W144)</f>
        <v/>
      </c>
      <c r="M129" s="391" t="str">
        <f>IF('360 GRP '!X144=0,"",'360 GRP '!X144)</f>
        <v/>
      </c>
      <c r="N129" s="391" t="str">
        <f>IF('360 GRP '!Y144=0,"",'360 GRP '!Y144)</f>
        <v/>
      </c>
      <c r="O129" s="391" t="str">
        <f>IF('360 GRP '!Z144=0,"",'360 GRP '!Z144)</f>
        <v/>
      </c>
      <c r="P129" s="391" t="str">
        <f>IF('360 GRP '!AA144=0,"",'360 GRP '!AA144)</f>
        <v/>
      </c>
      <c r="Q129" s="391" t="str">
        <f>IF('360 GRP '!AB144=0,"",'360 GRP '!AB144)</f>
        <v/>
      </c>
      <c r="R129" s="391" t="str">
        <f>IF('360 GRP '!AC144=0,"",'360 GRP '!AC144)</f>
        <v/>
      </c>
      <c r="S129" s="7">
        <f t="shared" si="1"/>
        <v>0</v>
      </c>
      <c r="T129" s="5">
        <f>S129*'360 GRP '!J144</f>
        <v>0</v>
      </c>
      <c r="U129" s="5">
        <f>S129*'360 GRP '!BH144</f>
        <v>0</v>
      </c>
    </row>
    <row r="130" spans="1:21" ht="23.25" customHeight="1">
      <c r="A130" s="333" t="str">
        <f>'360 GRP '!D145</f>
        <v>360-305-DT</v>
      </c>
      <c r="B130" s="336" t="s">
        <v>228</v>
      </c>
      <c r="C130" s="391" t="str">
        <f>IF('360 GRP '!N145=0,"",'360 GRP '!N145)</f>
        <v/>
      </c>
      <c r="D130" s="391" t="str">
        <f>IF('360 GRP '!O145=0,"",'360 GRP '!O145)</f>
        <v/>
      </c>
      <c r="E130" s="391" t="str">
        <f>IF('360 GRP '!P145=0,"",'360 GRP '!P145)</f>
        <v/>
      </c>
      <c r="F130" s="391" t="str">
        <f>IF('360 GRP '!Q145=0,"",'360 GRP '!Q145)</f>
        <v/>
      </c>
      <c r="G130" s="391" t="str">
        <f>IF('360 GRP '!R145=0,"",'360 GRP '!R145)</f>
        <v/>
      </c>
      <c r="H130" s="391" t="str">
        <f>IF('360 GRP '!S145=0,"",'360 GRP '!S145)</f>
        <v/>
      </c>
      <c r="I130" s="391" t="str">
        <f>IF('360 GRP '!T145=0,"",'360 GRP '!T145)</f>
        <v/>
      </c>
      <c r="J130" s="391" t="str">
        <f>IF('360 GRP '!U145=0,"",'360 GRP '!U145)</f>
        <v/>
      </c>
      <c r="K130" s="391" t="str">
        <f>IF('360 GRP '!V145=0,"",'360 GRP '!V145)</f>
        <v/>
      </c>
      <c r="L130" s="391" t="str">
        <f>IF('360 GRP '!W145=0,"",'360 GRP '!W145)</f>
        <v/>
      </c>
      <c r="M130" s="391" t="str">
        <f>IF('360 GRP '!X145=0,"",'360 GRP '!X145)</f>
        <v/>
      </c>
      <c r="N130" s="391" t="str">
        <f>IF('360 GRP '!Y145=0,"",'360 GRP '!Y145)</f>
        <v/>
      </c>
      <c r="O130" s="391" t="str">
        <f>IF('360 GRP '!Z145=0,"",'360 GRP '!Z145)</f>
        <v/>
      </c>
      <c r="P130" s="391" t="str">
        <f>IF('360 GRP '!AA145=0,"",'360 GRP '!AA145)</f>
        <v/>
      </c>
      <c r="Q130" s="391"/>
      <c r="R130" s="391"/>
      <c r="S130" s="7">
        <f t="shared" si="1"/>
        <v>0</v>
      </c>
      <c r="T130" s="5">
        <f>S130*'360 GRP '!J145</f>
        <v>0</v>
      </c>
      <c r="U130" s="5">
        <f>S130*'360 GRP '!BH145</f>
        <v>0</v>
      </c>
    </row>
    <row r="131" spans="1:21" ht="23.25" customHeight="1">
      <c r="A131" s="333" t="str">
        <f>'360 GRP '!D146</f>
        <v>360-306</v>
      </c>
      <c r="B131" s="336"/>
      <c r="C131" s="391" t="str">
        <f>IF('360 GRP '!N146=0,"",'360 GRP '!N146)</f>
        <v/>
      </c>
      <c r="D131" s="391" t="str">
        <f>IF('360 GRP '!O146=0,"",'360 GRP '!O146)</f>
        <v/>
      </c>
      <c r="E131" s="391" t="str">
        <f>IF('360 GRP '!P146=0,"",'360 GRP '!P146)</f>
        <v/>
      </c>
      <c r="F131" s="391" t="str">
        <f>IF('360 GRP '!Q146=0,"",'360 GRP '!Q146)</f>
        <v/>
      </c>
      <c r="G131" s="391" t="str">
        <f>IF('360 GRP '!R146=0,"",'360 GRP '!R146)</f>
        <v/>
      </c>
      <c r="H131" s="391" t="str">
        <f>IF('360 GRP '!S146=0,"",'360 GRP '!S146)</f>
        <v/>
      </c>
      <c r="I131" s="391" t="str">
        <f>IF('360 GRP '!T146=0,"",'360 GRP '!T146)</f>
        <v/>
      </c>
      <c r="J131" s="391" t="str">
        <f>IF('360 GRP '!U146=0,"",'360 GRP '!U146)</f>
        <v/>
      </c>
      <c r="K131" s="391" t="str">
        <f>IF('360 GRP '!V146=0,"",'360 GRP '!V146)</f>
        <v/>
      </c>
      <c r="L131" s="391" t="str">
        <f>IF('360 GRP '!W146=0,"",'360 GRP '!W146)</f>
        <v/>
      </c>
      <c r="M131" s="391" t="str">
        <f>IF('360 GRP '!X146=0,"",'360 GRP '!X146)</f>
        <v/>
      </c>
      <c r="N131" s="391" t="str">
        <f>IF('360 GRP '!Y146=0,"",'360 GRP '!Y146)</f>
        <v/>
      </c>
      <c r="O131" s="391" t="str">
        <f>IF('360 GRP '!Z146=0,"",'360 GRP '!Z146)</f>
        <v/>
      </c>
      <c r="P131" s="391" t="str">
        <f>IF('360 GRP '!AA146=0,"",'360 GRP '!AA146)</f>
        <v/>
      </c>
      <c r="Q131" s="391" t="str">
        <f>IF('360 GRP '!AB146=0,"",'360 GRP '!AB146)</f>
        <v/>
      </c>
      <c r="R131" s="391" t="str">
        <f>IF('360 GRP '!AC146=0,"",'360 GRP '!AC146)</f>
        <v/>
      </c>
      <c r="S131" s="7">
        <f t="shared" si="1"/>
        <v>0</v>
      </c>
      <c r="T131" s="5">
        <f>S131*'360 GRP '!J146</f>
        <v>0</v>
      </c>
      <c r="U131" s="5">
        <f>S131*'360 GRP '!BH146</f>
        <v>0</v>
      </c>
    </row>
    <row r="132" spans="1:21" ht="23.25" customHeight="1">
      <c r="A132" s="333" t="str">
        <f>'360 GRP '!D147</f>
        <v>360-306-DT</v>
      </c>
      <c r="B132" s="336" t="s">
        <v>228</v>
      </c>
      <c r="C132" s="391" t="str">
        <f>IF('360 GRP '!N147=0,"",'360 GRP '!N147)</f>
        <v/>
      </c>
      <c r="D132" s="391" t="str">
        <f>IF('360 GRP '!O147=0,"",'360 GRP '!O147)</f>
        <v/>
      </c>
      <c r="E132" s="391" t="str">
        <f>IF('360 GRP '!P147=0,"",'360 GRP '!P147)</f>
        <v/>
      </c>
      <c r="F132" s="391" t="str">
        <f>IF('360 GRP '!Q147=0,"",'360 GRP '!Q147)</f>
        <v/>
      </c>
      <c r="G132" s="391" t="str">
        <f>IF('360 GRP '!R147=0,"",'360 GRP '!R147)</f>
        <v/>
      </c>
      <c r="H132" s="391" t="str">
        <f>IF('360 GRP '!S147=0,"",'360 GRP '!S147)</f>
        <v/>
      </c>
      <c r="I132" s="391" t="str">
        <f>IF('360 GRP '!T147=0,"",'360 GRP '!T147)</f>
        <v/>
      </c>
      <c r="J132" s="391" t="str">
        <f>IF('360 GRP '!U147=0,"",'360 GRP '!U147)</f>
        <v/>
      </c>
      <c r="K132" s="391" t="str">
        <f>IF('360 GRP '!V147=0,"",'360 GRP '!V147)</f>
        <v/>
      </c>
      <c r="L132" s="391" t="str">
        <f>IF('360 GRP '!W147=0,"",'360 GRP '!W147)</f>
        <v/>
      </c>
      <c r="M132" s="391" t="str">
        <f>IF('360 GRP '!X147=0,"",'360 GRP '!X147)</f>
        <v/>
      </c>
      <c r="N132" s="391" t="str">
        <f>IF('360 GRP '!Y147=0,"",'360 GRP '!Y147)</f>
        <v/>
      </c>
      <c r="O132" s="391" t="str">
        <f>IF('360 GRP '!Z147=0,"",'360 GRP '!Z147)</f>
        <v/>
      </c>
      <c r="P132" s="391" t="str">
        <f>IF('360 GRP '!AA147=0,"",'360 GRP '!AA147)</f>
        <v/>
      </c>
      <c r="Q132" s="391"/>
      <c r="R132" s="391"/>
      <c r="S132" s="7">
        <f t="shared" si="1"/>
        <v>0</v>
      </c>
      <c r="T132" s="5">
        <f>S132*'360 GRP '!J147</f>
        <v>0</v>
      </c>
      <c r="U132" s="5">
        <f>S132*'360 GRP '!BH147</f>
        <v>0</v>
      </c>
    </row>
    <row r="133" spans="1:21" ht="23.25" customHeight="1">
      <c r="A133" s="333" t="str">
        <f>'360 GRP '!D148</f>
        <v>360-307</v>
      </c>
      <c r="B133" s="336"/>
      <c r="C133" s="391" t="str">
        <f>IF('360 GRP '!N148=0,"",'360 GRP '!N148)</f>
        <v/>
      </c>
      <c r="D133" s="391" t="str">
        <f>IF('360 GRP '!O148=0,"",'360 GRP '!O148)</f>
        <v/>
      </c>
      <c r="E133" s="391" t="str">
        <f>IF('360 GRP '!P148=0,"",'360 GRP '!P148)</f>
        <v/>
      </c>
      <c r="F133" s="391" t="str">
        <f>IF('360 GRP '!Q148=0,"",'360 GRP '!Q148)</f>
        <v/>
      </c>
      <c r="G133" s="391" t="str">
        <f>IF('360 GRP '!R148=0,"",'360 GRP '!R148)</f>
        <v/>
      </c>
      <c r="H133" s="391" t="str">
        <f>IF('360 GRP '!S148=0,"",'360 GRP '!S148)</f>
        <v/>
      </c>
      <c r="I133" s="391" t="str">
        <f>IF('360 GRP '!T148=0,"",'360 GRP '!T148)</f>
        <v/>
      </c>
      <c r="J133" s="391" t="str">
        <f>IF('360 GRP '!U148=0,"",'360 GRP '!U148)</f>
        <v/>
      </c>
      <c r="K133" s="391" t="str">
        <f>IF('360 GRP '!V148=0,"",'360 GRP '!V148)</f>
        <v/>
      </c>
      <c r="L133" s="391" t="str">
        <f>IF('360 GRP '!W148=0,"",'360 GRP '!W148)</f>
        <v/>
      </c>
      <c r="M133" s="391" t="str">
        <f>IF('360 GRP '!X148=0,"",'360 GRP '!X148)</f>
        <v/>
      </c>
      <c r="N133" s="391" t="str">
        <f>IF('360 GRP '!Y148=0,"",'360 GRP '!Y148)</f>
        <v/>
      </c>
      <c r="O133" s="391" t="str">
        <f>IF('360 GRP '!Z148=0,"",'360 GRP '!Z148)</f>
        <v/>
      </c>
      <c r="P133" s="391" t="str">
        <f>IF('360 GRP '!AA148=0,"",'360 GRP '!AA148)</f>
        <v/>
      </c>
      <c r="Q133" s="391" t="str">
        <f>IF('360 GRP '!AB148=0,"",'360 GRP '!AB148)</f>
        <v/>
      </c>
      <c r="R133" s="391" t="str">
        <f>IF('360 GRP '!AC148=0,"",'360 GRP '!AC148)</f>
        <v/>
      </c>
      <c r="S133" s="7">
        <f t="shared" si="1"/>
        <v>0</v>
      </c>
      <c r="T133" s="5">
        <f>S133*'360 GRP '!J148</f>
        <v>0</v>
      </c>
      <c r="U133" s="5">
        <f>S133*'360 GRP '!BH148</f>
        <v>0</v>
      </c>
    </row>
    <row r="134" spans="1:21" ht="23.25" customHeight="1">
      <c r="A134" s="333" t="str">
        <f>'360 GRP '!D149</f>
        <v>360-307-DT</v>
      </c>
      <c r="B134" s="336" t="s">
        <v>228</v>
      </c>
      <c r="C134" s="391" t="str">
        <f>IF('360 GRP '!N149=0,"",'360 GRP '!N149)</f>
        <v/>
      </c>
      <c r="D134" s="391" t="str">
        <f>IF('360 GRP '!O149=0,"",'360 GRP '!O149)</f>
        <v/>
      </c>
      <c r="E134" s="391" t="str">
        <f>IF('360 GRP '!P149=0,"",'360 GRP '!P149)</f>
        <v/>
      </c>
      <c r="F134" s="391" t="str">
        <f>IF('360 GRP '!Q149=0,"",'360 GRP '!Q149)</f>
        <v/>
      </c>
      <c r="G134" s="391" t="str">
        <f>IF('360 GRP '!R149=0,"",'360 GRP '!R149)</f>
        <v/>
      </c>
      <c r="H134" s="391" t="str">
        <f>IF('360 GRP '!S149=0,"",'360 GRP '!S149)</f>
        <v/>
      </c>
      <c r="I134" s="391" t="str">
        <f>IF('360 GRP '!T149=0,"",'360 GRP '!T149)</f>
        <v/>
      </c>
      <c r="J134" s="391" t="str">
        <f>IF('360 GRP '!U149=0,"",'360 GRP '!U149)</f>
        <v/>
      </c>
      <c r="K134" s="391" t="str">
        <f>IF('360 GRP '!V149=0,"",'360 GRP '!V149)</f>
        <v/>
      </c>
      <c r="L134" s="391" t="str">
        <f>IF('360 GRP '!W149=0,"",'360 GRP '!W149)</f>
        <v/>
      </c>
      <c r="M134" s="391" t="str">
        <f>IF('360 GRP '!X149=0,"",'360 GRP '!X149)</f>
        <v/>
      </c>
      <c r="N134" s="391" t="str">
        <f>IF('360 GRP '!Y149=0,"",'360 GRP '!Y149)</f>
        <v/>
      </c>
      <c r="O134" s="391" t="str">
        <f>IF('360 GRP '!Z149=0,"",'360 GRP '!Z149)</f>
        <v/>
      </c>
      <c r="P134" s="391" t="str">
        <f>IF('360 GRP '!AA149=0,"",'360 GRP '!AA149)</f>
        <v/>
      </c>
      <c r="Q134" s="391"/>
      <c r="R134" s="391"/>
      <c r="S134" s="7">
        <f t="shared" ref="S134:S199" si="2">SUM(C134:R134)</f>
        <v>0</v>
      </c>
      <c r="T134" s="5">
        <f>S134*'360 GRP '!J149</f>
        <v>0</v>
      </c>
      <c r="U134" s="5">
        <f>S134*'360 GRP '!BH149</f>
        <v>0</v>
      </c>
    </row>
    <row r="135" spans="1:21" ht="23.25" customHeight="1">
      <c r="A135" s="333" t="str">
        <f>'360 GRP '!D150</f>
        <v>360-308</v>
      </c>
      <c r="B135" s="336"/>
      <c r="C135" s="391" t="str">
        <f>IF('360 GRP '!N150=0,"",'360 GRP '!N150)</f>
        <v/>
      </c>
      <c r="D135" s="391" t="str">
        <f>IF('360 GRP '!O150=0,"",'360 GRP '!O150)</f>
        <v/>
      </c>
      <c r="E135" s="391" t="str">
        <f>IF('360 GRP '!P150=0,"",'360 GRP '!P150)</f>
        <v/>
      </c>
      <c r="F135" s="391" t="str">
        <f>IF('360 GRP '!Q150=0,"",'360 GRP '!Q150)</f>
        <v/>
      </c>
      <c r="G135" s="391" t="str">
        <f>IF('360 GRP '!R150=0,"",'360 GRP '!R150)</f>
        <v/>
      </c>
      <c r="H135" s="391" t="str">
        <f>IF('360 GRP '!S150=0,"",'360 GRP '!S150)</f>
        <v/>
      </c>
      <c r="I135" s="391" t="str">
        <f>IF('360 GRP '!T150=0,"",'360 GRP '!T150)</f>
        <v/>
      </c>
      <c r="J135" s="391" t="str">
        <f>IF('360 GRP '!U150=0,"",'360 GRP '!U150)</f>
        <v/>
      </c>
      <c r="K135" s="391" t="str">
        <f>IF('360 GRP '!V150=0,"",'360 GRP '!V150)</f>
        <v/>
      </c>
      <c r="L135" s="391" t="str">
        <f>IF('360 GRP '!W150=0,"",'360 GRP '!W150)</f>
        <v/>
      </c>
      <c r="M135" s="391" t="str">
        <f>IF('360 GRP '!X150=0,"",'360 GRP '!X150)</f>
        <v/>
      </c>
      <c r="N135" s="391" t="str">
        <f>IF('360 GRP '!Y150=0,"",'360 GRP '!Y150)</f>
        <v/>
      </c>
      <c r="O135" s="391" t="str">
        <f>IF('360 GRP '!Z150=0,"",'360 GRP '!Z150)</f>
        <v/>
      </c>
      <c r="P135" s="391" t="str">
        <f>IF('360 GRP '!AA150=0,"",'360 GRP '!AA150)</f>
        <v/>
      </c>
      <c r="Q135" s="391" t="str">
        <f>IF('360 GRP '!AB150=0,"",'360 GRP '!AB150)</f>
        <v/>
      </c>
      <c r="R135" s="391" t="str">
        <f>IF('360 GRP '!AC150=0,"",'360 GRP '!AC150)</f>
        <v/>
      </c>
      <c r="S135" s="7">
        <f t="shared" si="2"/>
        <v>0</v>
      </c>
      <c r="T135" s="5">
        <f>S135*'360 GRP '!J150</f>
        <v>0</v>
      </c>
      <c r="U135" s="5">
        <f>S135*'360 GRP '!BH150</f>
        <v>0</v>
      </c>
    </row>
    <row r="136" spans="1:21" ht="23.25" customHeight="1">
      <c r="A136" s="333" t="str">
        <f>'360 GRP '!D151</f>
        <v>360-308-DT</v>
      </c>
      <c r="B136" s="336" t="s">
        <v>228</v>
      </c>
      <c r="C136" s="391" t="str">
        <f>IF('360 GRP '!N151=0,"",'360 GRP '!N151)</f>
        <v/>
      </c>
      <c r="D136" s="391" t="str">
        <f>IF('360 GRP '!O151=0,"",'360 GRP '!O151)</f>
        <v/>
      </c>
      <c r="E136" s="391" t="str">
        <f>IF('360 GRP '!P151=0,"",'360 GRP '!P151)</f>
        <v/>
      </c>
      <c r="F136" s="391" t="str">
        <f>IF('360 GRP '!Q151=0,"",'360 GRP '!Q151)</f>
        <v/>
      </c>
      <c r="G136" s="391" t="str">
        <f>IF('360 GRP '!R151=0,"",'360 GRP '!R151)</f>
        <v/>
      </c>
      <c r="H136" s="391" t="str">
        <f>IF('360 GRP '!S151=0,"",'360 GRP '!S151)</f>
        <v/>
      </c>
      <c r="I136" s="391" t="str">
        <f>IF('360 GRP '!T151=0,"",'360 GRP '!T151)</f>
        <v/>
      </c>
      <c r="J136" s="391" t="str">
        <f>IF('360 GRP '!U151=0,"",'360 GRP '!U151)</f>
        <v/>
      </c>
      <c r="K136" s="391" t="str">
        <f>IF('360 GRP '!V151=0,"",'360 GRP '!V151)</f>
        <v/>
      </c>
      <c r="L136" s="391" t="str">
        <f>IF('360 GRP '!W151=0,"",'360 GRP '!W151)</f>
        <v/>
      </c>
      <c r="M136" s="391" t="str">
        <f>IF('360 GRP '!X151=0,"",'360 GRP '!X151)</f>
        <v/>
      </c>
      <c r="N136" s="391" t="str">
        <f>IF('360 GRP '!Y151=0,"",'360 GRP '!Y151)</f>
        <v/>
      </c>
      <c r="O136" s="391" t="str">
        <f>IF('360 GRP '!Z151=0,"",'360 GRP '!Z151)</f>
        <v/>
      </c>
      <c r="P136" s="391" t="str">
        <f>IF('360 GRP '!AA151=0,"",'360 GRP '!AA151)</f>
        <v/>
      </c>
      <c r="Q136" s="391"/>
      <c r="R136" s="391"/>
      <c r="S136" s="7">
        <f t="shared" si="2"/>
        <v>0</v>
      </c>
      <c r="T136" s="5">
        <f>S136*'360 GRP '!J151</f>
        <v>0</v>
      </c>
      <c r="U136" s="5">
        <f>S136*'360 GRP '!BH151</f>
        <v>0</v>
      </c>
    </row>
    <row r="137" spans="1:21" ht="23.25" customHeight="1">
      <c r="A137" s="333" t="str">
        <f>'360 GRP '!D152</f>
        <v>360-309</v>
      </c>
      <c r="B137" s="336"/>
      <c r="C137" s="391" t="str">
        <f>IF('360 GRP '!N152=0,"",'360 GRP '!N152)</f>
        <v/>
      </c>
      <c r="D137" s="391" t="str">
        <f>IF('360 GRP '!O152=0,"",'360 GRP '!O152)</f>
        <v/>
      </c>
      <c r="E137" s="391" t="str">
        <f>IF('360 GRP '!P152=0,"",'360 GRP '!P152)</f>
        <v/>
      </c>
      <c r="F137" s="391" t="str">
        <f>IF('360 GRP '!Q152=0,"",'360 GRP '!Q152)</f>
        <v/>
      </c>
      <c r="G137" s="391" t="str">
        <f>IF('360 GRP '!R152=0,"",'360 GRP '!R152)</f>
        <v/>
      </c>
      <c r="H137" s="391" t="str">
        <f>IF('360 GRP '!S152=0,"",'360 GRP '!S152)</f>
        <v/>
      </c>
      <c r="I137" s="391" t="str">
        <f>IF('360 GRP '!T152=0,"",'360 GRP '!T152)</f>
        <v/>
      </c>
      <c r="J137" s="391" t="str">
        <f>IF('360 GRP '!U152=0,"",'360 GRP '!U152)</f>
        <v/>
      </c>
      <c r="K137" s="391" t="str">
        <f>IF('360 GRP '!V152=0,"",'360 GRP '!V152)</f>
        <v/>
      </c>
      <c r="L137" s="391" t="str">
        <f>IF('360 GRP '!W152=0,"",'360 GRP '!W152)</f>
        <v/>
      </c>
      <c r="M137" s="391" t="str">
        <f>IF('360 GRP '!X152=0,"",'360 GRP '!X152)</f>
        <v/>
      </c>
      <c r="N137" s="391" t="str">
        <f>IF('360 GRP '!Y152=0,"",'360 GRP '!Y152)</f>
        <v/>
      </c>
      <c r="O137" s="391" t="str">
        <f>IF('360 GRP '!Z152=0,"",'360 GRP '!Z152)</f>
        <v/>
      </c>
      <c r="P137" s="391" t="str">
        <f>IF('360 GRP '!AA152=0,"",'360 GRP '!AA152)</f>
        <v/>
      </c>
      <c r="Q137" s="391" t="str">
        <f>IF('360 GRP '!AB152=0,"",'360 GRP '!AB152)</f>
        <v/>
      </c>
      <c r="R137" s="391" t="str">
        <f>IF('360 GRP '!AC152=0,"",'360 GRP '!AC152)</f>
        <v/>
      </c>
      <c r="S137" s="7">
        <f t="shared" si="2"/>
        <v>0</v>
      </c>
      <c r="T137" s="5">
        <f>S137*'360 GRP '!J152</f>
        <v>0</v>
      </c>
      <c r="U137" s="5">
        <f>S137*'360 GRP '!BH152</f>
        <v>0</v>
      </c>
    </row>
    <row r="138" spans="1:21" ht="23.25" customHeight="1">
      <c r="A138" s="333" t="str">
        <f>'360 GRP '!D153</f>
        <v>360-309-DT</v>
      </c>
      <c r="B138" s="336" t="s">
        <v>228</v>
      </c>
      <c r="C138" s="391" t="str">
        <f>IF('360 GRP '!N153=0,"",'360 GRP '!N153)</f>
        <v/>
      </c>
      <c r="D138" s="391" t="str">
        <f>IF('360 GRP '!O153=0,"",'360 GRP '!O153)</f>
        <v/>
      </c>
      <c r="E138" s="391" t="str">
        <f>IF('360 GRP '!P153=0,"",'360 GRP '!P153)</f>
        <v/>
      </c>
      <c r="F138" s="391" t="str">
        <f>IF('360 GRP '!Q153=0,"",'360 GRP '!Q153)</f>
        <v/>
      </c>
      <c r="G138" s="391" t="str">
        <f>IF('360 GRP '!R153=0,"",'360 GRP '!R153)</f>
        <v/>
      </c>
      <c r="H138" s="391" t="str">
        <f>IF('360 GRP '!S153=0,"",'360 GRP '!S153)</f>
        <v/>
      </c>
      <c r="I138" s="391" t="str">
        <f>IF('360 GRP '!T153=0,"",'360 GRP '!T153)</f>
        <v/>
      </c>
      <c r="J138" s="391" t="str">
        <f>IF('360 GRP '!U153=0,"",'360 GRP '!U153)</f>
        <v/>
      </c>
      <c r="K138" s="391" t="str">
        <f>IF('360 GRP '!V153=0,"",'360 GRP '!V153)</f>
        <v/>
      </c>
      <c r="L138" s="391" t="str">
        <f>IF('360 GRP '!W153=0,"",'360 GRP '!W153)</f>
        <v/>
      </c>
      <c r="M138" s="391" t="str">
        <f>IF('360 GRP '!X153=0,"",'360 GRP '!X153)</f>
        <v/>
      </c>
      <c r="N138" s="391" t="str">
        <f>IF('360 GRP '!Y153=0,"",'360 GRP '!Y153)</f>
        <v/>
      </c>
      <c r="O138" s="391" t="str">
        <f>IF('360 GRP '!Z153=0,"",'360 GRP '!Z153)</f>
        <v/>
      </c>
      <c r="P138" s="391" t="str">
        <f>IF('360 GRP '!AA153=0,"",'360 GRP '!AA153)</f>
        <v/>
      </c>
      <c r="Q138" s="391"/>
      <c r="R138" s="391"/>
      <c r="S138" s="7">
        <f t="shared" si="2"/>
        <v>0</v>
      </c>
      <c r="T138" s="5">
        <f>S138*'360 GRP '!J153</f>
        <v>0</v>
      </c>
      <c r="U138" s="5">
        <f>S138*'360 GRP '!BH153</f>
        <v>0</v>
      </c>
    </row>
    <row r="139" spans="1:21" ht="23.25" customHeight="1">
      <c r="A139" s="333" t="str">
        <f>'360 GRP '!D154</f>
        <v>360-310</v>
      </c>
      <c r="B139" s="336"/>
      <c r="C139" s="391" t="str">
        <f>IF('360 GRP '!N154=0,"",'360 GRP '!N154)</f>
        <v/>
      </c>
      <c r="D139" s="391" t="str">
        <f>IF('360 GRP '!O154=0,"",'360 GRP '!O154)</f>
        <v/>
      </c>
      <c r="E139" s="391" t="str">
        <f>IF('360 GRP '!P154=0,"",'360 GRP '!P154)</f>
        <v/>
      </c>
      <c r="F139" s="391" t="str">
        <f>IF('360 GRP '!Q154=0,"",'360 GRP '!Q154)</f>
        <v/>
      </c>
      <c r="G139" s="391" t="str">
        <f>IF('360 GRP '!R154=0,"",'360 GRP '!R154)</f>
        <v/>
      </c>
      <c r="H139" s="391" t="str">
        <f>IF('360 GRP '!S154=0,"",'360 GRP '!S154)</f>
        <v/>
      </c>
      <c r="I139" s="391" t="str">
        <f>IF('360 GRP '!T154=0,"",'360 GRP '!T154)</f>
        <v/>
      </c>
      <c r="J139" s="391" t="str">
        <f>IF('360 GRP '!U154=0,"",'360 GRP '!U154)</f>
        <v/>
      </c>
      <c r="K139" s="391" t="str">
        <f>IF('360 GRP '!V154=0,"",'360 GRP '!V154)</f>
        <v/>
      </c>
      <c r="L139" s="391" t="str">
        <f>IF('360 GRP '!W154=0,"",'360 GRP '!W154)</f>
        <v/>
      </c>
      <c r="M139" s="391" t="str">
        <f>IF('360 GRP '!X154=0,"",'360 GRP '!X154)</f>
        <v/>
      </c>
      <c r="N139" s="391" t="str">
        <f>IF('360 GRP '!Y154=0,"",'360 GRP '!Y154)</f>
        <v/>
      </c>
      <c r="O139" s="391" t="str">
        <f>IF('360 GRP '!Z154=0,"",'360 GRP '!Z154)</f>
        <v/>
      </c>
      <c r="P139" s="391" t="str">
        <f>IF('360 GRP '!AA154=0,"",'360 GRP '!AA154)</f>
        <v/>
      </c>
      <c r="Q139" s="391" t="str">
        <f>IF('360 GRP '!AB154=0,"",'360 GRP '!AB154)</f>
        <v/>
      </c>
      <c r="R139" s="391" t="str">
        <f>IF('360 GRP '!AC154=0,"",'360 GRP '!AC154)</f>
        <v/>
      </c>
      <c r="S139" s="7">
        <f t="shared" si="2"/>
        <v>0</v>
      </c>
      <c r="T139" s="5">
        <f>S139*'360 GRP '!J154</f>
        <v>0</v>
      </c>
      <c r="U139" s="5">
        <f>S139*'360 GRP '!BH154</f>
        <v>0</v>
      </c>
    </row>
    <row r="140" spans="1:21" ht="23.25" customHeight="1">
      <c r="A140" s="333" t="str">
        <f>'360 GRP '!D155</f>
        <v>360-310-DT</v>
      </c>
      <c r="B140" s="336" t="s">
        <v>228</v>
      </c>
      <c r="C140" s="391" t="str">
        <f>IF('360 GRP '!N155=0,"",'360 GRP '!N155)</f>
        <v/>
      </c>
      <c r="D140" s="391" t="str">
        <f>IF('360 GRP '!O155=0,"",'360 GRP '!O155)</f>
        <v/>
      </c>
      <c r="E140" s="391" t="str">
        <f>IF('360 GRP '!P155=0,"",'360 GRP '!P155)</f>
        <v/>
      </c>
      <c r="F140" s="391" t="str">
        <f>IF('360 GRP '!Q155=0,"",'360 GRP '!Q155)</f>
        <v/>
      </c>
      <c r="G140" s="391" t="str">
        <f>IF('360 GRP '!R155=0,"",'360 GRP '!R155)</f>
        <v/>
      </c>
      <c r="H140" s="391" t="str">
        <f>IF('360 GRP '!S155=0,"",'360 GRP '!S155)</f>
        <v/>
      </c>
      <c r="I140" s="391" t="str">
        <f>IF('360 GRP '!T155=0,"",'360 GRP '!T155)</f>
        <v/>
      </c>
      <c r="J140" s="391" t="str">
        <f>IF('360 GRP '!U155=0,"",'360 GRP '!U155)</f>
        <v/>
      </c>
      <c r="K140" s="391" t="str">
        <f>IF('360 GRP '!V155=0,"",'360 GRP '!V155)</f>
        <v/>
      </c>
      <c r="L140" s="391" t="str">
        <f>IF('360 GRP '!W155=0,"",'360 GRP '!W155)</f>
        <v/>
      </c>
      <c r="M140" s="391" t="str">
        <f>IF('360 GRP '!X155=0,"",'360 GRP '!X155)</f>
        <v/>
      </c>
      <c r="N140" s="391" t="str">
        <f>IF('360 GRP '!Y155=0,"",'360 GRP '!Y155)</f>
        <v/>
      </c>
      <c r="O140" s="391" t="str">
        <f>IF('360 GRP '!Z155=0,"",'360 GRP '!Z155)</f>
        <v/>
      </c>
      <c r="P140" s="391" t="str">
        <f>IF('360 GRP '!AA155=0,"",'360 GRP '!AA155)</f>
        <v/>
      </c>
      <c r="Q140" s="391"/>
      <c r="R140" s="391"/>
      <c r="S140" s="7">
        <f t="shared" si="2"/>
        <v>0</v>
      </c>
      <c r="T140" s="5">
        <f>S140*'360 GRP '!J155</f>
        <v>0</v>
      </c>
      <c r="U140" s="5">
        <f>S140*'360 GRP '!BH155</f>
        <v>0</v>
      </c>
    </row>
    <row r="141" spans="1:21" ht="23.25" customHeight="1">
      <c r="A141" s="333" t="str">
        <f>'360 GRP '!D156</f>
        <v>360-311</v>
      </c>
      <c r="B141" s="336"/>
      <c r="C141" s="391" t="str">
        <f>IF('360 GRP '!N156=0,"",'360 GRP '!N156)</f>
        <v/>
      </c>
      <c r="D141" s="391" t="str">
        <f>IF('360 GRP '!O156=0,"",'360 GRP '!O156)</f>
        <v/>
      </c>
      <c r="E141" s="391" t="str">
        <f>IF('360 GRP '!P156=0,"",'360 GRP '!P156)</f>
        <v/>
      </c>
      <c r="F141" s="391" t="str">
        <f>IF('360 GRP '!Q156=0,"",'360 GRP '!Q156)</f>
        <v/>
      </c>
      <c r="G141" s="391" t="str">
        <f>IF('360 GRP '!R156=0,"",'360 GRP '!R156)</f>
        <v/>
      </c>
      <c r="H141" s="391" t="str">
        <f>IF('360 GRP '!S156=0,"",'360 GRP '!S156)</f>
        <v/>
      </c>
      <c r="I141" s="391" t="str">
        <f>IF('360 GRP '!T156=0,"",'360 GRP '!T156)</f>
        <v/>
      </c>
      <c r="J141" s="391" t="str">
        <f>IF('360 GRP '!U156=0,"",'360 GRP '!U156)</f>
        <v/>
      </c>
      <c r="K141" s="391" t="str">
        <f>IF('360 GRP '!V156=0,"",'360 GRP '!V156)</f>
        <v/>
      </c>
      <c r="L141" s="391" t="str">
        <f>IF('360 GRP '!W156=0,"",'360 GRP '!W156)</f>
        <v/>
      </c>
      <c r="M141" s="391" t="str">
        <f>IF('360 GRP '!X156=0,"",'360 GRP '!X156)</f>
        <v/>
      </c>
      <c r="N141" s="391" t="str">
        <f>IF('360 GRP '!Y156=0,"",'360 GRP '!Y156)</f>
        <v/>
      </c>
      <c r="O141" s="391" t="str">
        <f>IF('360 GRP '!Z156=0,"",'360 GRP '!Z156)</f>
        <v/>
      </c>
      <c r="P141" s="391" t="str">
        <f>IF('360 GRP '!AA156=0,"",'360 GRP '!AA156)</f>
        <v/>
      </c>
      <c r="Q141" s="391" t="str">
        <f>IF('360 GRP '!AB156=0,"",'360 GRP '!AB156)</f>
        <v/>
      </c>
      <c r="R141" s="391" t="str">
        <f>IF('360 GRP '!AC156=0,"",'360 GRP '!AC156)</f>
        <v/>
      </c>
      <c r="S141" s="7">
        <f t="shared" si="2"/>
        <v>0</v>
      </c>
      <c r="T141" s="5">
        <f>S141*'360 GRP '!J156</f>
        <v>0</v>
      </c>
      <c r="U141" s="5">
        <f>S141*'360 GRP '!BH156</f>
        <v>0</v>
      </c>
    </row>
    <row r="142" spans="1:21" ht="23.25" customHeight="1">
      <c r="A142" s="333" t="str">
        <f>'360 GRP '!D157</f>
        <v>360-311-DT</v>
      </c>
      <c r="B142" s="336" t="s">
        <v>228</v>
      </c>
      <c r="C142" s="391" t="str">
        <f>IF('360 GRP '!N157=0,"",'360 GRP '!N157)</f>
        <v/>
      </c>
      <c r="D142" s="391" t="str">
        <f>IF('360 GRP '!O157=0,"",'360 GRP '!O157)</f>
        <v/>
      </c>
      <c r="E142" s="391" t="str">
        <f>IF('360 GRP '!P157=0,"",'360 GRP '!P157)</f>
        <v/>
      </c>
      <c r="F142" s="391" t="str">
        <f>IF('360 GRP '!Q157=0,"",'360 GRP '!Q157)</f>
        <v/>
      </c>
      <c r="G142" s="391" t="str">
        <f>IF('360 GRP '!R157=0,"",'360 GRP '!R157)</f>
        <v/>
      </c>
      <c r="H142" s="391" t="str">
        <f>IF('360 GRP '!S157=0,"",'360 GRP '!S157)</f>
        <v/>
      </c>
      <c r="I142" s="391" t="str">
        <f>IF('360 GRP '!T157=0,"",'360 GRP '!T157)</f>
        <v/>
      </c>
      <c r="J142" s="391" t="str">
        <f>IF('360 GRP '!U157=0,"",'360 GRP '!U157)</f>
        <v/>
      </c>
      <c r="K142" s="391" t="str">
        <f>IF('360 GRP '!V157=0,"",'360 GRP '!V157)</f>
        <v/>
      </c>
      <c r="L142" s="391" t="str">
        <f>IF('360 GRP '!W157=0,"",'360 GRP '!W157)</f>
        <v/>
      </c>
      <c r="M142" s="391" t="str">
        <f>IF('360 GRP '!X157=0,"",'360 GRP '!X157)</f>
        <v/>
      </c>
      <c r="N142" s="391" t="str">
        <f>IF('360 GRP '!Y157=0,"",'360 GRP '!Y157)</f>
        <v/>
      </c>
      <c r="O142" s="391" t="str">
        <f>IF('360 GRP '!Z157=0,"",'360 GRP '!Z157)</f>
        <v/>
      </c>
      <c r="P142" s="391" t="str">
        <f>IF('360 GRP '!AA157=0,"",'360 GRP '!AA157)</f>
        <v/>
      </c>
      <c r="Q142" s="391"/>
      <c r="R142" s="391"/>
      <c r="S142" s="7">
        <f t="shared" si="2"/>
        <v>0</v>
      </c>
      <c r="T142" s="5">
        <f>S142*'360 GRP '!J157</f>
        <v>0</v>
      </c>
      <c r="U142" s="5">
        <f>S142*'360 GRP '!BH157</f>
        <v>0</v>
      </c>
    </row>
    <row r="143" spans="1:21" ht="23.25" customHeight="1">
      <c r="A143" s="333" t="str">
        <f>'360 GRP '!D158</f>
        <v>360-312</v>
      </c>
      <c r="B143" s="336"/>
      <c r="C143" s="391" t="str">
        <f>IF('360 GRP '!N158=0,"",'360 GRP '!N158)</f>
        <v/>
      </c>
      <c r="D143" s="391" t="str">
        <f>IF('360 GRP '!O158=0,"",'360 GRP '!O158)</f>
        <v/>
      </c>
      <c r="E143" s="391" t="str">
        <f>IF('360 GRP '!P158=0,"",'360 GRP '!P158)</f>
        <v/>
      </c>
      <c r="F143" s="391" t="str">
        <f>IF('360 GRP '!Q158=0,"",'360 GRP '!Q158)</f>
        <v/>
      </c>
      <c r="G143" s="391" t="str">
        <f>IF('360 GRP '!R158=0,"",'360 GRP '!R158)</f>
        <v/>
      </c>
      <c r="H143" s="391" t="str">
        <f>IF('360 GRP '!S158=0,"",'360 GRP '!S158)</f>
        <v/>
      </c>
      <c r="I143" s="391" t="str">
        <f>IF('360 GRP '!T158=0,"",'360 GRP '!T158)</f>
        <v/>
      </c>
      <c r="J143" s="391" t="str">
        <f>IF('360 GRP '!U158=0,"",'360 GRP '!U158)</f>
        <v/>
      </c>
      <c r="K143" s="391" t="str">
        <f>IF('360 GRP '!V158=0,"",'360 GRP '!V158)</f>
        <v/>
      </c>
      <c r="L143" s="391" t="str">
        <f>IF('360 GRP '!W158=0,"",'360 GRP '!W158)</f>
        <v/>
      </c>
      <c r="M143" s="391" t="str">
        <f>IF('360 GRP '!X158=0,"",'360 GRP '!X158)</f>
        <v/>
      </c>
      <c r="N143" s="391" t="str">
        <f>IF('360 GRP '!Y158=0,"",'360 GRP '!Y158)</f>
        <v/>
      </c>
      <c r="O143" s="391" t="str">
        <f>IF('360 GRP '!Z158=0,"",'360 GRP '!Z158)</f>
        <v/>
      </c>
      <c r="P143" s="391" t="str">
        <f>IF('360 GRP '!AA158=0,"",'360 GRP '!AA158)</f>
        <v/>
      </c>
      <c r="Q143" s="391" t="str">
        <f>IF('360 GRP '!AB158=0,"",'360 GRP '!AB158)</f>
        <v/>
      </c>
      <c r="R143" s="391" t="str">
        <f>IF('360 GRP '!AC158=0,"",'360 GRP '!AC158)</f>
        <v/>
      </c>
      <c r="S143" s="7">
        <f t="shared" si="2"/>
        <v>0</v>
      </c>
      <c r="T143" s="5">
        <f>S143*'360 GRP '!J158</f>
        <v>0</v>
      </c>
      <c r="U143" s="5">
        <f>S143*'360 GRP '!BH158</f>
        <v>0</v>
      </c>
    </row>
    <row r="144" spans="1:21" ht="23.25" customHeight="1">
      <c r="A144" s="333" t="str">
        <f>'360 GRP '!D159</f>
        <v>360-312-DT</v>
      </c>
      <c r="B144" s="336" t="s">
        <v>228</v>
      </c>
      <c r="C144" s="391" t="str">
        <f>IF('360 GRP '!N159=0,"",'360 GRP '!N159)</f>
        <v/>
      </c>
      <c r="D144" s="391" t="str">
        <f>IF('360 GRP '!O159=0,"",'360 GRP '!O159)</f>
        <v/>
      </c>
      <c r="E144" s="391" t="str">
        <f>IF('360 GRP '!P159=0,"",'360 GRP '!P159)</f>
        <v/>
      </c>
      <c r="F144" s="391" t="str">
        <f>IF('360 GRP '!Q159=0,"",'360 GRP '!Q159)</f>
        <v/>
      </c>
      <c r="G144" s="391" t="str">
        <f>IF('360 GRP '!R159=0,"",'360 GRP '!R159)</f>
        <v/>
      </c>
      <c r="H144" s="391" t="str">
        <f>IF('360 GRP '!S159=0,"",'360 GRP '!S159)</f>
        <v/>
      </c>
      <c r="I144" s="391" t="str">
        <f>IF('360 GRP '!T159=0,"",'360 GRP '!T159)</f>
        <v/>
      </c>
      <c r="J144" s="391" t="str">
        <f>IF('360 GRP '!U159=0,"",'360 GRP '!U159)</f>
        <v/>
      </c>
      <c r="K144" s="391" t="str">
        <f>IF('360 GRP '!V159=0,"",'360 GRP '!V159)</f>
        <v/>
      </c>
      <c r="L144" s="391" t="str">
        <f>IF('360 GRP '!W159=0,"",'360 GRP '!W159)</f>
        <v/>
      </c>
      <c r="M144" s="391" t="str">
        <f>IF('360 GRP '!X159=0,"",'360 GRP '!X159)</f>
        <v/>
      </c>
      <c r="N144" s="391" t="str">
        <f>IF('360 GRP '!Y159=0,"",'360 GRP '!Y159)</f>
        <v/>
      </c>
      <c r="O144" s="391" t="str">
        <f>IF('360 GRP '!Z159=0,"",'360 GRP '!Z159)</f>
        <v/>
      </c>
      <c r="P144" s="391" t="str">
        <f>IF('360 GRP '!AA159=0,"",'360 GRP '!AA159)</f>
        <v/>
      </c>
      <c r="Q144" s="391"/>
      <c r="R144" s="391"/>
      <c r="S144" s="7">
        <f t="shared" si="2"/>
        <v>0</v>
      </c>
      <c r="T144" s="5">
        <f>S144*'360 GRP '!J159</f>
        <v>0</v>
      </c>
      <c r="U144" s="5">
        <f>S144*'360 GRP '!BH159</f>
        <v>0</v>
      </c>
    </row>
    <row r="145" spans="1:21" ht="23.25" customHeight="1">
      <c r="A145" s="333" t="str">
        <f>'360 GRP '!D160</f>
        <v>360-313</v>
      </c>
      <c r="B145" s="336"/>
      <c r="C145" s="391" t="str">
        <f>IF('360 GRP '!N160=0,"",'360 GRP '!N160)</f>
        <v/>
      </c>
      <c r="D145" s="391" t="str">
        <f>IF('360 GRP '!O160=0,"",'360 GRP '!O160)</f>
        <v/>
      </c>
      <c r="E145" s="391" t="str">
        <f>IF('360 GRP '!P160=0,"",'360 GRP '!P160)</f>
        <v/>
      </c>
      <c r="F145" s="391" t="str">
        <f>IF('360 GRP '!Q160=0,"",'360 GRP '!Q160)</f>
        <v/>
      </c>
      <c r="G145" s="391" t="str">
        <f>IF('360 GRP '!R160=0,"",'360 GRP '!R160)</f>
        <v/>
      </c>
      <c r="H145" s="391" t="str">
        <f>IF('360 GRP '!S160=0,"",'360 GRP '!S160)</f>
        <v/>
      </c>
      <c r="I145" s="391" t="str">
        <f>IF('360 GRP '!T160=0,"",'360 GRP '!T160)</f>
        <v/>
      </c>
      <c r="J145" s="391" t="str">
        <f>IF('360 GRP '!U160=0,"",'360 GRP '!U160)</f>
        <v/>
      </c>
      <c r="K145" s="391" t="str">
        <f>IF('360 GRP '!V160=0,"",'360 GRP '!V160)</f>
        <v/>
      </c>
      <c r="L145" s="391" t="str">
        <f>IF('360 GRP '!W160=0,"",'360 GRP '!W160)</f>
        <v/>
      </c>
      <c r="M145" s="391" t="str">
        <f>IF('360 GRP '!X160=0,"",'360 GRP '!X160)</f>
        <v/>
      </c>
      <c r="N145" s="391" t="str">
        <f>IF('360 GRP '!Y160=0,"",'360 GRP '!Y160)</f>
        <v/>
      </c>
      <c r="O145" s="391" t="str">
        <f>IF('360 GRP '!Z160=0,"",'360 GRP '!Z160)</f>
        <v/>
      </c>
      <c r="P145" s="391" t="str">
        <f>IF('360 GRP '!AA160=0,"",'360 GRP '!AA160)</f>
        <v/>
      </c>
      <c r="Q145" s="391" t="str">
        <f>IF('360 GRP '!AB160=0,"",'360 GRP '!AB160)</f>
        <v/>
      </c>
      <c r="R145" s="391" t="str">
        <f>IF('360 GRP '!AC160=0,"",'360 GRP '!AC160)</f>
        <v/>
      </c>
      <c r="S145" s="7">
        <f t="shared" si="2"/>
        <v>0</v>
      </c>
      <c r="T145" s="5">
        <f>S145*'360 GRP '!J160</f>
        <v>0</v>
      </c>
      <c r="U145" s="5">
        <f>S145*'360 GRP '!BH160</f>
        <v>0</v>
      </c>
    </row>
    <row r="146" spans="1:21" ht="23.25" customHeight="1">
      <c r="A146" s="333" t="str">
        <f>'360 GRP '!D161</f>
        <v>360-313-DT</v>
      </c>
      <c r="B146" s="336" t="s">
        <v>228</v>
      </c>
      <c r="C146" s="391" t="str">
        <f>IF('360 GRP '!N161=0,"",'360 GRP '!N161)</f>
        <v/>
      </c>
      <c r="D146" s="391" t="str">
        <f>IF('360 GRP '!O161=0,"",'360 GRP '!O161)</f>
        <v/>
      </c>
      <c r="E146" s="391" t="str">
        <f>IF('360 GRP '!P161=0,"",'360 GRP '!P161)</f>
        <v/>
      </c>
      <c r="F146" s="391" t="str">
        <f>IF('360 GRP '!Q161=0,"",'360 GRP '!Q161)</f>
        <v/>
      </c>
      <c r="G146" s="391" t="str">
        <f>IF('360 GRP '!R161=0,"",'360 GRP '!R161)</f>
        <v/>
      </c>
      <c r="H146" s="391" t="str">
        <f>IF('360 GRP '!S161=0,"",'360 GRP '!S161)</f>
        <v/>
      </c>
      <c r="I146" s="391" t="str">
        <f>IF('360 GRP '!T161=0,"",'360 GRP '!T161)</f>
        <v/>
      </c>
      <c r="J146" s="391" t="str">
        <f>IF('360 GRP '!U161=0,"",'360 GRP '!U161)</f>
        <v/>
      </c>
      <c r="K146" s="391" t="str">
        <f>IF('360 GRP '!V161=0,"",'360 GRP '!V161)</f>
        <v/>
      </c>
      <c r="L146" s="391" t="str">
        <f>IF('360 GRP '!W161=0,"",'360 GRP '!W161)</f>
        <v/>
      </c>
      <c r="M146" s="391" t="str">
        <f>IF('360 GRP '!X161=0,"",'360 GRP '!X161)</f>
        <v/>
      </c>
      <c r="N146" s="391" t="str">
        <f>IF('360 GRP '!Y161=0,"",'360 GRP '!Y161)</f>
        <v/>
      </c>
      <c r="O146" s="391" t="str">
        <f>IF('360 GRP '!Z161=0,"",'360 GRP '!Z161)</f>
        <v/>
      </c>
      <c r="P146" s="391" t="str">
        <f>IF('360 GRP '!AA161=0,"",'360 GRP '!AA161)</f>
        <v/>
      </c>
      <c r="Q146" s="391"/>
      <c r="R146" s="391"/>
      <c r="S146" s="7">
        <f t="shared" si="2"/>
        <v>0</v>
      </c>
      <c r="T146" s="5">
        <f>S146*'360 GRP '!J161</f>
        <v>0</v>
      </c>
      <c r="U146" s="5">
        <f>S146*'360 GRP '!BH161</f>
        <v>0</v>
      </c>
    </row>
    <row r="147" spans="1:21" ht="23.25" customHeight="1">
      <c r="A147" s="333" t="str">
        <f>'360 GRP '!D162</f>
        <v>360-314</v>
      </c>
      <c r="B147" s="336"/>
      <c r="C147" s="391" t="str">
        <f>IF('360 GRP '!N162=0,"",'360 GRP '!N162)</f>
        <v/>
      </c>
      <c r="D147" s="391" t="str">
        <f>IF('360 GRP '!O162=0,"",'360 GRP '!O162)</f>
        <v/>
      </c>
      <c r="E147" s="391" t="str">
        <f>IF('360 GRP '!P162=0,"",'360 GRP '!P162)</f>
        <v/>
      </c>
      <c r="F147" s="391" t="str">
        <f>IF('360 GRP '!Q162=0,"",'360 GRP '!Q162)</f>
        <v/>
      </c>
      <c r="G147" s="391" t="str">
        <f>IF('360 GRP '!R162=0,"",'360 GRP '!R162)</f>
        <v/>
      </c>
      <c r="H147" s="391" t="str">
        <f>IF('360 GRP '!S162=0,"",'360 GRP '!S162)</f>
        <v/>
      </c>
      <c r="I147" s="391" t="str">
        <f>IF('360 GRP '!T162=0,"",'360 GRP '!T162)</f>
        <v/>
      </c>
      <c r="J147" s="391" t="str">
        <f>IF('360 GRP '!U162=0,"",'360 GRP '!U162)</f>
        <v/>
      </c>
      <c r="K147" s="391" t="str">
        <f>IF('360 GRP '!V162=0,"",'360 GRP '!V162)</f>
        <v/>
      </c>
      <c r="L147" s="391" t="str">
        <f>IF('360 GRP '!W162=0,"",'360 GRP '!W162)</f>
        <v/>
      </c>
      <c r="M147" s="391" t="str">
        <f>IF('360 GRP '!X162=0,"",'360 GRP '!X162)</f>
        <v/>
      </c>
      <c r="N147" s="391" t="str">
        <f>IF('360 GRP '!Y162=0,"",'360 GRP '!Y162)</f>
        <v/>
      </c>
      <c r="O147" s="391" t="str">
        <f>IF('360 GRP '!Z162=0,"",'360 GRP '!Z162)</f>
        <v/>
      </c>
      <c r="P147" s="391" t="str">
        <f>IF('360 GRP '!AA162=0,"",'360 GRP '!AA162)</f>
        <v/>
      </c>
      <c r="Q147" s="391" t="str">
        <f>IF('360 GRP '!AB162=0,"",'360 GRP '!AB162)</f>
        <v/>
      </c>
      <c r="R147" s="391" t="str">
        <f>IF('360 GRP '!AC162=0,"",'360 GRP '!AC162)</f>
        <v/>
      </c>
      <c r="S147" s="7">
        <f t="shared" si="2"/>
        <v>0</v>
      </c>
      <c r="T147" s="5">
        <f>S147*'360 GRP '!J162</f>
        <v>0</v>
      </c>
      <c r="U147" s="5">
        <f>S147*'360 GRP '!BH162</f>
        <v>0</v>
      </c>
    </row>
    <row r="148" spans="1:21" ht="23.25" customHeight="1">
      <c r="A148" s="333" t="str">
        <f>'360 GRP '!D163</f>
        <v>360-314-DT</v>
      </c>
      <c r="B148" s="336" t="s">
        <v>228</v>
      </c>
      <c r="C148" s="391" t="str">
        <f>IF('360 GRP '!N163=0,"",'360 GRP '!N163)</f>
        <v/>
      </c>
      <c r="D148" s="391" t="str">
        <f>IF('360 GRP '!O163=0,"",'360 GRP '!O163)</f>
        <v/>
      </c>
      <c r="E148" s="391" t="str">
        <f>IF('360 GRP '!P163=0,"",'360 GRP '!P163)</f>
        <v/>
      </c>
      <c r="F148" s="391" t="str">
        <f>IF('360 GRP '!Q163=0,"",'360 GRP '!Q163)</f>
        <v/>
      </c>
      <c r="G148" s="391" t="str">
        <f>IF('360 GRP '!R163=0,"",'360 GRP '!R163)</f>
        <v/>
      </c>
      <c r="H148" s="391" t="str">
        <f>IF('360 GRP '!S163=0,"",'360 GRP '!S163)</f>
        <v/>
      </c>
      <c r="I148" s="391" t="str">
        <f>IF('360 GRP '!T163=0,"",'360 GRP '!T163)</f>
        <v/>
      </c>
      <c r="J148" s="391" t="str">
        <f>IF('360 GRP '!U163=0,"",'360 GRP '!U163)</f>
        <v/>
      </c>
      <c r="K148" s="391" t="str">
        <f>IF('360 GRP '!V163=0,"",'360 GRP '!V163)</f>
        <v/>
      </c>
      <c r="L148" s="391" t="str">
        <f>IF('360 GRP '!W163=0,"",'360 GRP '!W163)</f>
        <v/>
      </c>
      <c r="M148" s="391" t="str">
        <f>IF('360 GRP '!X163=0,"",'360 GRP '!X163)</f>
        <v/>
      </c>
      <c r="N148" s="391" t="str">
        <f>IF('360 GRP '!Y163=0,"",'360 GRP '!Y163)</f>
        <v/>
      </c>
      <c r="O148" s="391" t="str">
        <f>IF('360 GRP '!Z163=0,"",'360 GRP '!Z163)</f>
        <v/>
      </c>
      <c r="P148" s="391" t="str">
        <f>IF('360 GRP '!AA163=0,"",'360 GRP '!AA163)</f>
        <v/>
      </c>
      <c r="Q148" s="391"/>
      <c r="R148" s="391"/>
      <c r="S148" s="7">
        <f t="shared" si="2"/>
        <v>0</v>
      </c>
      <c r="T148" s="5">
        <f>S148*'360 GRP '!J163</f>
        <v>0</v>
      </c>
      <c r="U148" s="5">
        <f>S148*'360 GRP '!BH163</f>
        <v>0</v>
      </c>
    </row>
    <row r="149" spans="1:21" ht="23.25" customHeight="1">
      <c r="A149" s="333" t="str">
        <f>'360 GRP '!D164</f>
        <v>360-315</v>
      </c>
      <c r="B149" s="336"/>
      <c r="C149" s="391" t="str">
        <f>IF('360 GRP '!N164=0,"",'360 GRP '!N164)</f>
        <v/>
      </c>
      <c r="D149" s="391" t="str">
        <f>IF('360 GRP '!O164=0,"",'360 GRP '!O164)</f>
        <v/>
      </c>
      <c r="E149" s="391" t="str">
        <f>IF('360 GRP '!P164=0,"",'360 GRP '!P164)</f>
        <v/>
      </c>
      <c r="F149" s="391" t="str">
        <f>IF('360 GRP '!Q164=0,"",'360 GRP '!Q164)</f>
        <v/>
      </c>
      <c r="G149" s="391" t="str">
        <f>IF('360 GRP '!R164=0,"",'360 GRP '!R164)</f>
        <v/>
      </c>
      <c r="H149" s="391" t="str">
        <f>IF('360 GRP '!S164=0,"",'360 GRP '!S164)</f>
        <v/>
      </c>
      <c r="I149" s="391" t="str">
        <f>IF('360 GRP '!T164=0,"",'360 GRP '!T164)</f>
        <v/>
      </c>
      <c r="J149" s="391" t="str">
        <f>IF('360 GRP '!U164=0,"",'360 GRP '!U164)</f>
        <v/>
      </c>
      <c r="K149" s="391" t="str">
        <f>IF('360 GRP '!V164=0,"",'360 GRP '!V164)</f>
        <v/>
      </c>
      <c r="L149" s="391" t="str">
        <f>IF('360 GRP '!W164=0,"",'360 GRP '!W164)</f>
        <v/>
      </c>
      <c r="M149" s="391" t="str">
        <f>IF('360 GRP '!X164=0,"",'360 GRP '!X164)</f>
        <v/>
      </c>
      <c r="N149" s="391" t="str">
        <f>IF('360 GRP '!Y164=0,"",'360 GRP '!Y164)</f>
        <v/>
      </c>
      <c r="O149" s="391" t="str">
        <f>IF('360 GRP '!Z164=0,"",'360 GRP '!Z164)</f>
        <v/>
      </c>
      <c r="P149" s="391" t="str">
        <f>IF('360 GRP '!AA164=0,"",'360 GRP '!AA164)</f>
        <v/>
      </c>
      <c r="Q149" s="391" t="str">
        <f>IF('360 GRP '!AB164=0,"",'360 GRP '!AB164)</f>
        <v/>
      </c>
      <c r="R149" s="391" t="str">
        <f>IF('360 GRP '!AC164=0,"",'360 GRP '!AC164)</f>
        <v/>
      </c>
      <c r="S149" s="7">
        <f t="shared" si="2"/>
        <v>0</v>
      </c>
      <c r="T149" s="5">
        <f>S149*'360 GRP '!J164</f>
        <v>0</v>
      </c>
      <c r="U149" s="5">
        <f>S149*'360 GRP '!BH164</f>
        <v>0</v>
      </c>
    </row>
    <row r="150" spans="1:21" ht="23.25" customHeight="1">
      <c r="A150" s="333" t="str">
        <f>'360 GRP '!D165</f>
        <v>360-315-DT</v>
      </c>
      <c r="B150" s="336" t="s">
        <v>228</v>
      </c>
      <c r="C150" s="391" t="str">
        <f>IF('360 GRP '!N165=0,"",'360 GRP '!N165)</f>
        <v/>
      </c>
      <c r="D150" s="391" t="str">
        <f>IF('360 GRP '!O165=0,"",'360 GRP '!O165)</f>
        <v/>
      </c>
      <c r="E150" s="391" t="str">
        <f>IF('360 GRP '!P165=0,"",'360 GRP '!P165)</f>
        <v/>
      </c>
      <c r="F150" s="391" t="str">
        <f>IF('360 GRP '!Q165=0,"",'360 GRP '!Q165)</f>
        <v/>
      </c>
      <c r="G150" s="391" t="str">
        <f>IF('360 GRP '!R165=0,"",'360 GRP '!R165)</f>
        <v/>
      </c>
      <c r="H150" s="391" t="str">
        <f>IF('360 GRP '!S165=0,"",'360 GRP '!S165)</f>
        <v/>
      </c>
      <c r="I150" s="391" t="str">
        <f>IF('360 GRP '!T165=0,"",'360 GRP '!T165)</f>
        <v/>
      </c>
      <c r="J150" s="391" t="str">
        <f>IF('360 GRP '!U165=0,"",'360 GRP '!U165)</f>
        <v/>
      </c>
      <c r="K150" s="391" t="str">
        <f>IF('360 GRP '!V165=0,"",'360 GRP '!V165)</f>
        <v/>
      </c>
      <c r="L150" s="391" t="str">
        <f>IF('360 GRP '!W165=0,"",'360 GRP '!W165)</f>
        <v/>
      </c>
      <c r="M150" s="391" t="str">
        <f>IF('360 GRP '!X165=0,"",'360 GRP '!X165)</f>
        <v/>
      </c>
      <c r="N150" s="391" t="str">
        <f>IF('360 GRP '!Y165=0,"",'360 GRP '!Y165)</f>
        <v/>
      </c>
      <c r="O150" s="391" t="str">
        <f>IF('360 GRP '!Z165=0,"",'360 GRP '!Z165)</f>
        <v/>
      </c>
      <c r="P150" s="391" t="str">
        <f>IF('360 GRP '!AA165=0,"",'360 GRP '!AA165)</f>
        <v/>
      </c>
      <c r="Q150" s="391"/>
      <c r="R150" s="391"/>
      <c r="S150" s="7">
        <f t="shared" si="2"/>
        <v>0</v>
      </c>
      <c r="T150" s="5">
        <f>S150*'360 GRP '!J165</f>
        <v>0</v>
      </c>
      <c r="U150" s="5">
        <f>S150*'360 GRP '!BH165</f>
        <v>0</v>
      </c>
    </row>
    <row r="151" spans="1:21" ht="23.25" customHeight="1">
      <c r="A151" s="333" t="str">
        <f>'360 GRP '!D166</f>
        <v>360-316</v>
      </c>
      <c r="B151" s="336"/>
      <c r="C151" s="391" t="str">
        <f>IF('360 GRP '!N166=0,"",'360 GRP '!N166)</f>
        <v/>
      </c>
      <c r="D151" s="391" t="str">
        <f>IF('360 GRP '!O166=0,"",'360 GRP '!O166)</f>
        <v/>
      </c>
      <c r="E151" s="391" t="str">
        <f>IF('360 GRP '!P166=0,"",'360 GRP '!P166)</f>
        <v/>
      </c>
      <c r="F151" s="391" t="str">
        <f>IF('360 GRP '!Q166=0,"",'360 GRP '!Q166)</f>
        <v/>
      </c>
      <c r="G151" s="391" t="str">
        <f>IF('360 GRP '!R166=0,"",'360 GRP '!R166)</f>
        <v/>
      </c>
      <c r="H151" s="391" t="str">
        <f>IF('360 GRP '!S166=0,"",'360 GRP '!S166)</f>
        <v/>
      </c>
      <c r="I151" s="391" t="str">
        <f>IF('360 GRP '!T166=0,"",'360 GRP '!T166)</f>
        <v/>
      </c>
      <c r="J151" s="391" t="str">
        <f>IF('360 GRP '!U166=0,"",'360 GRP '!U166)</f>
        <v/>
      </c>
      <c r="K151" s="391" t="str">
        <f>IF('360 GRP '!V166=0,"",'360 GRP '!V166)</f>
        <v/>
      </c>
      <c r="L151" s="391" t="str">
        <f>IF('360 GRP '!W166=0,"",'360 GRP '!W166)</f>
        <v/>
      </c>
      <c r="M151" s="391" t="str">
        <f>IF('360 GRP '!X166=0,"",'360 GRP '!X166)</f>
        <v/>
      </c>
      <c r="N151" s="391" t="str">
        <f>IF('360 GRP '!Y166=0,"",'360 GRP '!Y166)</f>
        <v/>
      </c>
      <c r="O151" s="391" t="str">
        <f>IF('360 GRP '!Z166=0,"",'360 GRP '!Z166)</f>
        <v/>
      </c>
      <c r="P151" s="391" t="str">
        <f>IF('360 GRP '!AA166=0,"",'360 GRP '!AA166)</f>
        <v/>
      </c>
      <c r="Q151" s="391" t="str">
        <f>IF('360 GRP '!AB166=0,"",'360 GRP '!AB166)</f>
        <v/>
      </c>
      <c r="R151" s="391" t="str">
        <f>IF('360 GRP '!AC166=0,"",'360 GRP '!AC166)</f>
        <v/>
      </c>
      <c r="S151" s="7">
        <f t="shared" si="2"/>
        <v>0</v>
      </c>
      <c r="T151" s="5">
        <f>S151*'360 GRP '!J166</f>
        <v>0</v>
      </c>
      <c r="U151" s="5">
        <f>S151*'360 GRP '!BH166</f>
        <v>0</v>
      </c>
    </row>
    <row r="152" spans="1:21" ht="23.25" customHeight="1">
      <c r="A152" s="333" t="str">
        <f>'360 GRP '!D167</f>
        <v>360-316-DT</v>
      </c>
      <c r="B152" s="336" t="s">
        <v>228</v>
      </c>
      <c r="C152" s="391" t="str">
        <f>IF('360 GRP '!N167=0,"",'360 GRP '!N167)</f>
        <v/>
      </c>
      <c r="D152" s="391" t="str">
        <f>IF('360 GRP '!O167=0,"",'360 GRP '!O167)</f>
        <v/>
      </c>
      <c r="E152" s="391" t="str">
        <f>IF('360 GRP '!P167=0,"",'360 GRP '!P167)</f>
        <v/>
      </c>
      <c r="F152" s="391" t="str">
        <f>IF('360 GRP '!Q167=0,"",'360 GRP '!Q167)</f>
        <v/>
      </c>
      <c r="G152" s="391" t="str">
        <f>IF('360 GRP '!R167=0,"",'360 GRP '!R167)</f>
        <v/>
      </c>
      <c r="H152" s="391" t="str">
        <f>IF('360 GRP '!S167=0,"",'360 GRP '!S167)</f>
        <v/>
      </c>
      <c r="I152" s="391" t="str">
        <f>IF('360 GRP '!T167=0,"",'360 GRP '!T167)</f>
        <v/>
      </c>
      <c r="J152" s="391" t="str">
        <f>IF('360 GRP '!U167=0,"",'360 GRP '!U167)</f>
        <v/>
      </c>
      <c r="K152" s="391" t="str">
        <f>IF('360 GRP '!V167=0,"",'360 GRP '!V167)</f>
        <v/>
      </c>
      <c r="L152" s="391" t="str">
        <f>IF('360 GRP '!W167=0,"",'360 GRP '!W167)</f>
        <v/>
      </c>
      <c r="M152" s="391" t="str">
        <f>IF('360 GRP '!X167=0,"",'360 GRP '!X167)</f>
        <v/>
      </c>
      <c r="N152" s="391" t="str">
        <f>IF('360 GRP '!Y167=0,"",'360 GRP '!Y167)</f>
        <v/>
      </c>
      <c r="O152" s="391" t="str">
        <f>IF('360 GRP '!Z167=0,"",'360 GRP '!Z167)</f>
        <v/>
      </c>
      <c r="P152" s="391" t="str">
        <f>IF('360 GRP '!AA167=0,"",'360 GRP '!AA167)</f>
        <v/>
      </c>
      <c r="Q152" s="391"/>
      <c r="R152" s="391"/>
      <c r="S152" s="7">
        <f t="shared" si="2"/>
        <v>0</v>
      </c>
      <c r="T152" s="5">
        <f>S152*'360 GRP '!J167</f>
        <v>0</v>
      </c>
      <c r="U152" s="5">
        <f>S152*'360 GRP '!BH167</f>
        <v>0</v>
      </c>
    </row>
    <row r="153" spans="1:21" ht="23.25" customHeight="1">
      <c r="A153" s="333" t="str">
        <f>'360 GRP '!D168</f>
        <v>360-317</v>
      </c>
      <c r="B153" s="336"/>
      <c r="C153" s="391" t="str">
        <f>IF('360 GRP '!N168=0,"",'360 GRP '!N168)</f>
        <v/>
      </c>
      <c r="D153" s="391" t="str">
        <f>IF('360 GRP '!O168=0,"",'360 GRP '!O168)</f>
        <v/>
      </c>
      <c r="E153" s="391" t="str">
        <f>IF('360 GRP '!P168=0,"",'360 GRP '!P168)</f>
        <v/>
      </c>
      <c r="F153" s="391" t="str">
        <f>IF('360 GRP '!Q168=0,"",'360 GRP '!Q168)</f>
        <v/>
      </c>
      <c r="G153" s="391" t="str">
        <f>IF('360 GRP '!R168=0,"",'360 GRP '!R168)</f>
        <v/>
      </c>
      <c r="H153" s="391" t="str">
        <f>IF('360 GRP '!S168=0,"",'360 GRP '!S168)</f>
        <v/>
      </c>
      <c r="I153" s="391" t="str">
        <f>IF('360 GRP '!T168=0,"",'360 GRP '!T168)</f>
        <v/>
      </c>
      <c r="J153" s="391" t="str">
        <f>IF('360 GRP '!U168=0,"",'360 GRP '!U168)</f>
        <v/>
      </c>
      <c r="K153" s="391" t="str">
        <f>IF('360 GRP '!V168=0,"",'360 GRP '!V168)</f>
        <v/>
      </c>
      <c r="L153" s="391" t="str">
        <f>IF('360 GRP '!W168=0,"",'360 GRP '!W168)</f>
        <v/>
      </c>
      <c r="M153" s="391" t="str">
        <f>IF('360 GRP '!X168=0,"",'360 GRP '!X168)</f>
        <v/>
      </c>
      <c r="N153" s="391" t="str">
        <f>IF('360 GRP '!Y168=0,"",'360 GRP '!Y168)</f>
        <v/>
      </c>
      <c r="O153" s="391" t="str">
        <f>IF('360 GRP '!Z168=0,"",'360 GRP '!Z168)</f>
        <v/>
      </c>
      <c r="P153" s="391" t="str">
        <f>IF('360 GRP '!AA168=0,"",'360 GRP '!AA168)</f>
        <v/>
      </c>
      <c r="Q153" s="391" t="str">
        <f>IF('360 GRP '!AB168=0,"",'360 GRP '!AB168)</f>
        <v/>
      </c>
      <c r="R153" s="391" t="str">
        <f>IF('360 GRP '!AC168=0,"",'360 GRP '!AC168)</f>
        <v/>
      </c>
      <c r="S153" s="7">
        <f t="shared" si="2"/>
        <v>0</v>
      </c>
      <c r="T153" s="5">
        <f>S153*'360 GRP '!J168</f>
        <v>0</v>
      </c>
      <c r="U153" s="5">
        <f>S153*'360 GRP '!BH168</f>
        <v>0</v>
      </c>
    </row>
    <row r="154" spans="1:21" ht="23.25" customHeight="1">
      <c r="A154" s="333" t="str">
        <f>'360 GRP '!D169</f>
        <v>360-317-DT</v>
      </c>
      <c r="B154" s="336" t="s">
        <v>228</v>
      </c>
      <c r="C154" s="391" t="str">
        <f>IF('360 GRP '!N169=0,"",'360 GRP '!N169)</f>
        <v/>
      </c>
      <c r="D154" s="391" t="str">
        <f>IF('360 GRP '!O169=0,"",'360 GRP '!O169)</f>
        <v/>
      </c>
      <c r="E154" s="391" t="str">
        <f>IF('360 GRP '!P169=0,"",'360 GRP '!P169)</f>
        <v/>
      </c>
      <c r="F154" s="391" t="str">
        <f>IF('360 GRP '!Q169=0,"",'360 GRP '!Q169)</f>
        <v/>
      </c>
      <c r="G154" s="391" t="str">
        <f>IF('360 GRP '!R169=0,"",'360 GRP '!R169)</f>
        <v/>
      </c>
      <c r="H154" s="391" t="str">
        <f>IF('360 GRP '!S169=0,"",'360 GRP '!S169)</f>
        <v/>
      </c>
      <c r="I154" s="391" t="str">
        <f>IF('360 GRP '!T169=0,"",'360 GRP '!T169)</f>
        <v/>
      </c>
      <c r="J154" s="391" t="str">
        <f>IF('360 GRP '!U169=0,"",'360 GRP '!U169)</f>
        <v/>
      </c>
      <c r="K154" s="391" t="str">
        <f>IF('360 GRP '!V169=0,"",'360 GRP '!V169)</f>
        <v/>
      </c>
      <c r="L154" s="391" t="str">
        <f>IF('360 GRP '!W169=0,"",'360 GRP '!W169)</f>
        <v/>
      </c>
      <c r="M154" s="391" t="str">
        <f>IF('360 GRP '!X169=0,"",'360 GRP '!X169)</f>
        <v/>
      </c>
      <c r="N154" s="391" t="str">
        <f>IF('360 GRP '!Y169=0,"",'360 GRP '!Y169)</f>
        <v/>
      </c>
      <c r="O154" s="391" t="str">
        <f>IF('360 GRP '!Z169=0,"",'360 GRP '!Z169)</f>
        <v/>
      </c>
      <c r="P154" s="391" t="str">
        <f>IF('360 GRP '!AA169=0,"",'360 GRP '!AA169)</f>
        <v/>
      </c>
      <c r="Q154" s="391"/>
      <c r="R154" s="391"/>
      <c r="S154" s="7">
        <f t="shared" si="2"/>
        <v>0</v>
      </c>
      <c r="T154" s="5">
        <f>S154*'360 GRP '!J169</f>
        <v>0</v>
      </c>
      <c r="U154" s="5">
        <f>S154*'360 GRP '!BH169</f>
        <v>0</v>
      </c>
    </row>
    <row r="155" spans="1:21" ht="23.25" customHeight="1">
      <c r="A155" s="333" t="str">
        <f>'360 GRP '!D170</f>
        <v>360-318</v>
      </c>
      <c r="B155" s="336"/>
      <c r="C155" s="391" t="str">
        <f>IF('360 GRP '!N170=0,"",'360 GRP '!N170)</f>
        <v/>
      </c>
      <c r="D155" s="391" t="str">
        <f>IF('360 GRP '!O170=0,"",'360 GRP '!O170)</f>
        <v/>
      </c>
      <c r="E155" s="391" t="str">
        <f>IF('360 GRP '!P170=0,"",'360 GRP '!P170)</f>
        <v/>
      </c>
      <c r="F155" s="391" t="str">
        <f>IF('360 GRP '!Q170=0,"",'360 GRP '!Q170)</f>
        <v/>
      </c>
      <c r="G155" s="391" t="str">
        <f>IF('360 GRP '!R170=0,"",'360 GRP '!R170)</f>
        <v/>
      </c>
      <c r="H155" s="391" t="str">
        <f>IF('360 GRP '!S170=0,"",'360 GRP '!S170)</f>
        <v/>
      </c>
      <c r="I155" s="391" t="str">
        <f>IF('360 GRP '!T170=0,"",'360 GRP '!T170)</f>
        <v/>
      </c>
      <c r="J155" s="391" t="str">
        <f>IF('360 GRP '!U170=0,"",'360 GRP '!U170)</f>
        <v/>
      </c>
      <c r="K155" s="391" t="str">
        <f>IF('360 GRP '!V170=0,"",'360 GRP '!V170)</f>
        <v/>
      </c>
      <c r="L155" s="391" t="str">
        <f>IF('360 GRP '!W170=0,"",'360 GRP '!W170)</f>
        <v/>
      </c>
      <c r="M155" s="391" t="str">
        <f>IF('360 GRP '!X170=0,"",'360 GRP '!X170)</f>
        <v/>
      </c>
      <c r="N155" s="391" t="str">
        <f>IF('360 GRP '!Y170=0,"",'360 GRP '!Y170)</f>
        <v/>
      </c>
      <c r="O155" s="391" t="str">
        <f>IF('360 GRP '!Z170=0,"",'360 GRP '!Z170)</f>
        <v/>
      </c>
      <c r="P155" s="391" t="str">
        <f>IF('360 GRP '!AA170=0,"",'360 GRP '!AA170)</f>
        <v/>
      </c>
      <c r="Q155" s="391" t="str">
        <f>IF('360 GRP '!AB170=0,"",'360 GRP '!AB170)</f>
        <v/>
      </c>
      <c r="R155" s="391" t="str">
        <f>IF('360 GRP '!AC170=0,"",'360 GRP '!AC170)</f>
        <v/>
      </c>
      <c r="S155" s="7">
        <f t="shared" si="2"/>
        <v>0</v>
      </c>
      <c r="T155" s="5">
        <f>S155*'360 GRP '!J170</f>
        <v>0</v>
      </c>
      <c r="U155" s="5">
        <f>S155*'360 GRP '!BH170</f>
        <v>0</v>
      </c>
    </row>
    <row r="156" spans="1:21" ht="23.25" customHeight="1">
      <c r="A156" s="333" t="str">
        <f>'360 GRP '!D171</f>
        <v>360-318-DT</v>
      </c>
      <c r="B156" s="336" t="s">
        <v>228</v>
      </c>
      <c r="C156" s="391" t="str">
        <f>IF('360 GRP '!N171=0,"",'360 GRP '!N171)</f>
        <v/>
      </c>
      <c r="D156" s="391" t="str">
        <f>IF('360 GRP '!O171=0,"",'360 GRP '!O171)</f>
        <v/>
      </c>
      <c r="E156" s="391" t="str">
        <f>IF('360 GRP '!P171=0,"",'360 GRP '!P171)</f>
        <v/>
      </c>
      <c r="F156" s="391" t="str">
        <f>IF('360 GRP '!Q171=0,"",'360 GRP '!Q171)</f>
        <v/>
      </c>
      <c r="G156" s="391" t="str">
        <f>IF('360 GRP '!R171=0,"",'360 GRP '!R171)</f>
        <v/>
      </c>
      <c r="H156" s="391" t="str">
        <f>IF('360 GRP '!S171=0,"",'360 GRP '!S171)</f>
        <v/>
      </c>
      <c r="I156" s="391" t="str">
        <f>IF('360 GRP '!T171=0,"",'360 GRP '!T171)</f>
        <v/>
      </c>
      <c r="J156" s="391" t="str">
        <f>IF('360 GRP '!U171=0,"",'360 GRP '!U171)</f>
        <v/>
      </c>
      <c r="K156" s="391" t="str">
        <f>IF('360 GRP '!V171=0,"",'360 GRP '!V171)</f>
        <v/>
      </c>
      <c r="L156" s="391" t="str">
        <f>IF('360 GRP '!W171=0,"",'360 GRP '!W171)</f>
        <v/>
      </c>
      <c r="M156" s="391" t="str">
        <f>IF('360 GRP '!X171=0,"",'360 GRP '!X171)</f>
        <v/>
      </c>
      <c r="N156" s="391" t="str">
        <f>IF('360 GRP '!Y171=0,"",'360 GRP '!Y171)</f>
        <v/>
      </c>
      <c r="O156" s="391" t="str">
        <f>IF('360 GRP '!Z171=0,"",'360 GRP '!Z171)</f>
        <v/>
      </c>
      <c r="P156" s="391" t="str">
        <f>IF('360 GRP '!AA171=0,"",'360 GRP '!AA171)</f>
        <v/>
      </c>
      <c r="Q156" s="391"/>
      <c r="R156" s="391"/>
      <c r="S156" s="7">
        <f t="shared" si="2"/>
        <v>0</v>
      </c>
      <c r="T156" s="5">
        <f>S156*'360 GRP '!J171</f>
        <v>0</v>
      </c>
      <c r="U156" s="5">
        <f>S156*'360 GRP '!BH171</f>
        <v>0</v>
      </c>
    </row>
    <row r="157" spans="1:21" ht="23.25" customHeight="1">
      <c r="A157" s="333" t="str">
        <f>'360 GRP '!D172</f>
        <v>360-319</v>
      </c>
      <c r="B157" s="336"/>
      <c r="C157" s="391" t="str">
        <f>IF('360 GRP '!N172=0,"",'360 GRP '!N172)</f>
        <v/>
      </c>
      <c r="D157" s="391" t="str">
        <f>IF('360 GRP '!O172=0,"",'360 GRP '!O172)</f>
        <v/>
      </c>
      <c r="E157" s="391" t="str">
        <f>IF('360 GRP '!P172=0,"",'360 GRP '!P172)</f>
        <v/>
      </c>
      <c r="F157" s="391" t="str">
        <f>IF('360 GRP '!Q172=0,"",'360 GRP '!Q172)</f>
        <v/>
      </c>
      <c r="G157" s="391" t="str">
        <f>IF('360 GRP '!R172=0,"",'360 GRP '!R172)</f>
        <v/>
      </c>
      <c r="H157" s="391" t="str">
        <f>IF('360 GRP '!S172=0,"",'360 GRP '!S172)</f>
        <v/>
      </c>
      <c r="I157" s="391" t="str">
        <f>IF('360 GRP '!T172=0,"",'360 GRP '!T172)</f>
        <v/>
      </c>
      <c r="J157" s="391" t="str">
        <f>IF('360 GRP '!U172=0,"",'360 GRP '!U172)</f>
        <v/>
      </c>
      <c r="K157" s="391" t="str">
        <f>IF('360 GRP '!V172=0,"",'360 GRP '!V172)</f>
        <v/>
      </c>
      <c r="L157" s="391" t="str">
        <f>IF('360 GRP '!W172=0,"",'360 GRP '!W172)</f>
        <v/>
      </c>
      <c r="M157" s="391" t="str">
        <f>IF('360 GRP '!X172=0,"",'360 GRP '!X172)</f>
        <v/>
      </c>
      <c r="N157" s="391" t="str">
        <f>IF('360 GRP '!Y172=0,"",'360 GRP '!Y172)</f>
        <v/>
      </c>
      <c r="O157" s="391" t="str">
        <f>IF('360 GRP '!Z172=0,"",'360 GRP '!Z172)</f>
        <v/>
      </c>
      <c r="P157" s="391" t="str">
        <f>IF('360 GRP '!AA172=0,"",'360 GRP '!AA172)</f>
        <v/>
      </c>
      <c r="Q157" s="391" t="str">
        <f>IF('360 GRP '!AB172=0,"",'360 GRP '!AB172)</f>
        <v/>
      </c>
      <c r="R157" s="391" t="str">
        <f>IF('360 GRP '!AC172=0,"",'360 GRP '!AC172)</f>
        <v/>
      </c>
      <c r="S157" s="7">
        <f t="shared" si="2"/>
        <v>0</v>
      </c>
      <c r="T157" s="5">
        <f>S157*'360 GRP '!J172</f>
        <v>0</v>
      </c>
      <c r="U157" s="5">
        <f>S157*'360 GRP '!BH172</f>
        <v>0</v>
      </c>
    </row>
    <row r="158" spans="1:21" ht="23.25" customHeight="1">
      <c r="A158" s="333" t="str">
        <f>'360 GRP '!D173</f>
        <v>360-319-DT</v>
      </c>
      <c r="B158" s="336" t="s">
        <v>228</v>
      </c>
      <c r="C158" s="391" t="str">
        <f>IF('360 GRP '!N173=0,"",'360 GRP '!N173)</f>
        <v/>
      </c>
      <c r="D158" s="391" t="str">
        <f>IF('360 GRP '!O173=0,"",'360 GRP '!O173)</f>
        <v/>
      </c>
      <c r="E158" s="391" t="str">
        <f>IF('360 GRP '!P173=0,"",'360 GRP '!P173)</f>
        <v/>
      </c>
      <c r="F158" s="391" t="str">
        <f>IF('360 GRP '!Q173=0,"",'360 GRP '!Q173)</f>
        <v/>
      </c>
      <c r="G158" s="391" t="str">
        <f>IF('360 GRP '!R173=0,"",'360 GRP '!R173)</f>
        <v/>
      </c>
      <c r="H158" s="391" t="str">
        <f>IF('360 GRP '!S173=0,"",'360 GRP '!S173)</f>
        <v/>
      </c>
      <c r="I158" s="391" t="str">
        <f>IF('360 GRP '!T173=0,"",'360 GRP '!T173)</f>
        <v/>
      </c>
      <c r="J158" s="391" t="str">
        <f>IF('360 GRP '!U173=0,"",'360 GRP '!U173)</f>
        <v/>
      </c>
      <c r="K158" s="391" t="str">
        <f>IF('360 GRP '!V173=0,"",'360 GRP '!V173)</f>
        <v/>
      </c>
      <c r="L158" s="391" t="str">
        <f>IF('360 GRP '!W173=0,"",'360 GRP '!W173)</f>
        <v/>
      </c>
      <c r="M158" s="391" t="str">
        <f>IF('360 GRP '!X173=0,"",'360 GRP '!X173)</f>
        <v/>
      </c>
      <c r="N158" s="391" t="str">
        <f>IF('360 GRP '!Y173=0,"",'360 GRP '!Y173)</f>
        <v/>
      </c>
      <c r="O158" s="391" t="str">
        <f>IF('360 GRP '!Z173=0,"",'360 GRP '!Z173)</f>
        <v/>
      </c>
      <c r="P158" s="391" t="str">
        <f>IF('360 GRP '!AA173=0,"",'360 GRP '!AA173)</f>
        <v/>
      </c>
      <c r="Q158" s="391"/>
      <c r="R158" s="391"/>
      <c r="S158" s="7">
        <f t="shared" si="2"/>
        <v>0</v>
      </c>
      <c r="T158" s="5">
        <f>S158*'360 GRP '!J173</f>
        <v>0</v>
      </c>
      <c r="U158" s="5">
        <f>S158*'360 GRP '!BH173</f>
        <v>0</v>
      </c>
    </row>
    <row r="159" spans="1:21" ht="23.25" customHeight="1">
      <c r="A159" s="333" t="str">
        <f>'360 GRP '!D174</f>
        <v>360-320</v>
      </c>
      <c r="B159" s="336"/>
      <c r="C159" s="391" t="str">
        <f>IF('360 GRP '!N174=0,"",'360 GRP '!N174)</f>
        <v/>
      </c>
      <c r="D159" s="391" t="str">
        <f>IF('360 GRP '!O174=0,"",'360 GRP '!O174)</f>
        <v/>
      </c>
      <c r="E159" s="391" t="str">
        <f>IF('360 GRP '!P174=0,"",'360 GRP '!P174)</f>
        <v/>
      </c>
      <c r="F159" s="391" t="str">
        <f>IF('360 GRP '!Q174=0,"",'360 GRP '!Q174)</f>
        <v/>
      </c>
      <c r="G159" s="391" t="str">
        <f>IF('360 GRP '!R174=0,"",'360 GRP '!R174)</f>
        <v/>
      </c>
      <c r="H159" s="391" t="str">
        <f>IF('360 GRP '!S174=0,"",'360 GRP '!S174)</f>
        <v/>
      </c>
      <c r="I159" s="391" t="str">
        <f>IF('360 GRP '!T174=0,"",'360 GRP '!T174)</f>
        <v/>
      </c>
      <c r="J159" s="391" t="str">
        <f>IF('360 GRP '!U174=0,"",'360 GRP '!U174)</f>
        <v/>
      </c>
      <c r="K159" s="391" t="str">
        <f>IF('360 GRP '!V174=0,"",'360 GRP '!V174)</f>
        <v/>
      </c>
      <c r="L159" s="391" t="str">
        <f>IF('360 GRP '!W174=0,"",'360 GRP '!W174)</f>
        <v/>
      </c>
      <c r="M159" s="391" t="str">
        <f>IF('360 GRP '!X174=0,"",'360 GRP '!X174)</f>
        <v/>
      </c>
      <c r="N159" s="391" t="str">
        <f>IF('360 GRP '!Y174=0,"",'360 GRP '!Y174)</f>
        <v/>
      </c>
      <c r="O159" s="391" t="str">
        <f>IF('360 GRP '!Z174=0,"",'360 GRP '!Z174)</f>
        <v/>
      </c>
      <c r="P159" s="391" t="str">
        <f>IF('360 GRP '!AA174=0,"",'360 GRP '!AA174)</f>
        <v/>
      </c>
      <c r="Q159" s="391" t="str">
        <f>IF('360 GRP '!AB174=0,"",'360 GRP '!AB174)</f>
        <v/>
      </c>
      <c r="R159" s="391" t="str">
        <f>IF('360 GRP '!AC174=0,"",'360 GRP '!AC174)</f>
        <v/>
      </c>
      <c r="S159" s="7">
        <f t="shared" si="2"/>
        <v>0</v>
      </c>
      <c r="T159" s="5">
        <f>S159*'360 GRP '!J174</f>
        <v>0</v>
      </c>
      <c r="U159" s="5">
        <f>S159*'360 GRP '!BH174</f>
        <v>0</v>
      </c>
    </row>
    <row r="160" spans="1:21" ht="23.25" customHeight="1">
      <c r="A160" s="333" t="str">
        <f>'360 GRP '!D175</f>
        <v>360-320-DT</v>
      </c>
      <c r="B160" s="336" t="s">
        <v>228</v>
      </c>
      <c r="C160" s="391" t="str">
        <f>IF('360 GRP '!N175=0,"",'360 GRP '!N175)</f>
        <v/>
      </c>
      <c r="D160" s="391" t="str">
        <f>IF('360 GRP '!O175=0,"",'360 GRP '!O175)</f>
        <v/>
      </c>
      <c r="E160" s="391" t="str">
        <f>IF('360 GRP '!P175=0,"",'360 GRP '!P175)</f>
        <v/>
      </c>
      <c r="F160" s="391" t="str">
        <f>IF('360 GRP '!Q175=0,"",'360 GRP '!Q175)</f>
        <v/>
      </c>
      <c r="G160" s="391" t="str">
        <f>IF('360 GRP '!R175=0,"",'360 GRP '!R175)</f>
        <v/>
      </c>
      <c r="H160" s="391" t="str">
        <f>IF('360 GRP '!S175=0,"",'360 GRP '!S175)</f>
        <v/>
      </c>
      <c r="I160" s="391" t="str">
        <f>IF('360 GRP '!T175=0,"",'360 GRP '!T175)</f>
        <v/>
      </c>
      <c r="J160" s="391" t="str">
        <f>IF('360 GRP '!U175=0,"",'360 GRP '!U175)</f>
        <v/>
      </c>
      <c r="K160" s="391" t="str">
        <f>IF('360 GRP '!V175=0,"",'360 GRP '!V175)</f>
        <v/>
      </c>
      <c r="L160" s="391" t="str">
        <f>IF('360 GRP '!W175=0,"",'360 GRP '!W175)</f>
        <v/>
      </c>
      <c r="M160" s="391" t="str">
        <f>IF('360 GRP '!X175=0,"",'360 GRP '!X175)</f>
        <v/>
      </c>
      <c r="N160" s="391" t="str">
        <f>IF('360 GRP '!Y175=0,"",'360 GRP '!Y175)</f>
        <v/>
      </c>
      <c r="O160" s="391" t="str">
        <f>IF('360 GRP '!Z175=0,"",'360 GRP '!Z175)</f>
        <v/>
      </c>
      <c r="P160" s="391" t="str">
        <f>IF('360 GRP '!AA175=0,"",'360 GRP '!AA175)</f>
        <v/>
      </c>
      <c r="Q160" s="391"/>
      <c r="R160" s="391"/>
      <c r="S160" s="7">
        <f t="shared" si="2"/>
        <v>0</v>
      </c>
      <c r="T160" s="5">
        <f>S160*'360 GRP '!J175</f>
        <v>0</v>
      </c>
      <c r="U160" s="5">
        <f>S160*'360 GRP '!BH175</f>
        <v>0</v>
      </c>
    </row>
    <row r="161" spans="1:21" ht="23.25" customHeight="1">
      <c r="A161" s="333">
        <f>'360 GRP '!D176</f>
        <v>0</v>
      </c>
      <c r="B161" s="336"/>
      <c r="C161" s="391" t="str">
        <f>IF('360 GRP '!N176=0,"",'360 GRP '!N176)</f>
        <v/>
      </c>
      <c r="D161" s="391" t="str">
        <f>IF('360 GRP '!O176=0,"",'360 GRP '!O176)</f>
        <v/>
      </c>
      <c r="E161" s="391" t="str">
        <f>IF('360 GRP '!P176=0,"",'360 GRP '!P176)</f>
        <v/>
      </c>
      <c r="F161" s="391" t="str">
        <f>IF('360 GRP '!Q176=0,"",'360 GRP '!Q176)</f>
        <v/>
      </c>
      <c r="G161" s="391" t="str">
        <f>IF('360 GRP '!R176=0,"",'360 GRP '!R176)</f>
        <v/>
      </c>
      <c r="H161" s="391" t="str">
        <f>IF('360 GRP '!S176=0,"",'360 GRP '!S176)</f>
        <v/>
      </c>
      <c r="I161" s="391" t="str">
        <f>IF('360 GRP '!T176=0,"",'360 GRP '!T176)</f>
        <v/>
      </c>
      <c r="J161" s="391" t="str">
        <f>IF('360 GRP '!U176=0,"",'360 GRP '!U176)</f>
        <v/>
      </c>
      <c r="K161" s="391" t="str">
        <f>IF('360 GRP '!V176=0,"",'360 GRP '!V176)</f>
        <v/>
      </c>
      <c r="L161" s="391" t="str">
        <f>IF('360 GRP '!W176=0,"",'360 GRP '!W176)</f>
        <v/>
      </c>
      <c r="M161" s="391" t="str">
        <f>IF('360 GRP '!X176=0,"",'360 GRP '!X176)</f>
        <v/>
      </c>
      <c r="N161" s="391" t="str">
        <f>IF('360 GRP '!Y176=0,"",'360 GRP '!Y176)</f>
        <v/>
      </c>
      <c r="O161" s="391" t="str">
        <f>IF('360 GRP '!Z176=0,"",'360 GRP '!Z176)</f>
        <v/>
      </c>
      <c r="P161" s="391" t="str">
        <f>IF('360 GRP '!AA176=0,"",'360 GRP '!AA176)</f>
        <v/>
      </c>
      <c r="Q161" s="391" t="str">
        <f>IF('360 GRP '!AB176=0,"",'360 GRP '!AB176)</f>
        <v/>
      </c>
      <c r="R161" s="391" t="str">
        <f>IF('360 GRP '!AC176=0,"",'360 GRP '!AC176)</f>
        <v/>
      </c>
      <c r="S161" s="7">
        <f t="shared" si="2"/>
        <v>0</v>
      </c>
      <c r="T161" s="5">
        <f>S161*'360 GRP '!J176</f>
        <v>0</v>
      </c>
      <c r="U161" s="5">
        <f>S161*'360 GRP '!BH176</f>
        <v>0</v>
      </c>
    </row>
    <row r="162" spans="1:21" ht="23.25" customHeight="1">
      <c r="A162" s="333" t="str">
        <f>'360 GRP '!D177</f>
        <v>360-325</v>
      </c>
      <c r="B162" s="336"/>
      <c r="C162" s="391" t="str">
        <f>IF('360 GRP '!N177=0,"",'360 GRP '!N177)</f>
        <v/>
      </c>
      <c r="D162" s="391" t="str">
        <f>IF('360 GRP '!O177=0,"",'360 GRP '!O177)</f>
        <v/>
      </c>
      <c r="E162" s="391" t="str">
        <f>IF('360 GRP '!P177=0,"",'360 GRP '!P177)</f>
        <v/>
      </c>
      <c r="F162" s="391" t="str">
        <f>IF('360 GRP '!Q177=0,"",'360 GRP '!Q177)</f>
        <v/>
      </c>
      <c r="G162" s="391" t="str">
        <f>IF('360 GRP '!R177=0,"",'360 GRP '!R177)</f>
        <v/>
      </c>
      <c r="H162" s="391" t="str">
        <f>IF('360 GRP '!S177=0,"",'360 GRP '!S177)</f>
        <v/>
      </c>
      <c r="I162" s="391" t="str">
        <f>IF('360 GRP '!T177=0,"",'360 GRP '!T177)</f>
        <v/>
      </c>
      <c r="J162" s="391" t="str">
        <f>IF('360 GRP '!U177=0,"",'360 GRP '!U177)</f>
        <v/>
      </c>
      <c r="K162" s="391" t="str">
        <f>IF('360 GRP '!V177=0,"",'360 GRP '!V177)</f>
        <v/>
      </c>
      <c r="L162" s="391" t="str">
        <f>IF('360 GRP '!W177=0,"",'360 GRP '!W177)</f>
        <v/>
      </c>
      <c r="M162" s="391" t="str">
        <f>IF('360 GRP '!X177=0,"",'360 GRP '!X177)</f>
        <v/>
      </c>
      <c r="N162" s="391" t="str">
        <f>IF('360 GRP '!Y177=0,"",'360 GRP '!Y177)</f>
        <v/>
      </c>
      <c r="O162" s="391" t="str">
        <f>IF('360 GRP '!Z177=0,"",'360 GRP '!Z177)</f>
        <v/>
      </c>
      <c r="P162" s="391" t="str">
        <f>IF('360 GRP '!AA177=0,"",'360 GRP '!AA177)</f>
        <v/>
      </c>
      <c r="Q162" s="391" t="str">
        <f>IF('360 GRP '!AB177=0,"",'360 GRP '!AB177)</f>
        <v/>
      </c>
      <c r="R162" s="391" t="str">
        <f>IF('360 GRP '!AC177=0,"",'360 GRP '!AC177)</f>
        <v/>
      </c>
      <c r="S162" s="7">
        <f t="shared" si="2"/>
        <v>0</v>
      </c>
      <c r="T162" s="5">
        <f>S162*'360 GRP '!J177</f>
        <v>0</v>
      </c>
      <c r="U162" s="5">
        <f>S162*'360 GRP '!BH177</f>
        <v>0</v>
      </c>
    </row>
    <row r="163" spans="1:21" ht="23.25" customHeight="1">
      <c r="A163" s="333" t="str">
        <f>'360 GRP '!D178</f>
        <v>360-327</v>
      </c>
      <c r="B163" s="336"/>
      <c r="C163" s="391" t="str">
        <f>IF('360 GRP '!N178=0,"",'360 GRP '!N178)</f>
        <v/>
      </c>
      <c r="D163" s="391" t="str">
        <f>IF('360 GRP '!O178=0,"",'360 GRP '!O178)</f>
        <v/>
      </c>
      <c r="E163" s="391" t="str">
        <f>IF('360 GRP '!P178=0,"",'360 GRP '!P178)</f>
        <v/>
      </c>
      <c r="F163" s="391" t="str">
        <f>IF('360 GRP '!Q178=0,"",'360 GRP '!Q178)</f>
        <v/>
      </c>
      <c r="G163" s="391" t="str">
        <f>IF('360 GRP '!R178=0,"",'360 GRP '!R178)</f>
        <v/>
      </c>
      <c r="H163" s="391" t="str">
        <f>IF('360 GRP '!S178=0,"",'360 GRP '!S178)</f>
        <v/>
      </c>
      <c r="I163" s="391" t="str">
        <f>IF('360 GRP '!T178=0,"",'360 GRP '!T178)</f>
        <v/>
      </c>
      <c r="J163" s="391" t="str">
        <f>IF('360 GRP '!U178=0,"",'360 GRP '!U178)</f>
        <v/>
      </c>
      <c r="K163" s="391" t="str">
        <f>IF('360 GRP '!V178=0,"",'360 GRP '!V178)</f>
        <v/>
      </c>
      <c r="L163" s="391" t="str">
        <f>IF('360 GRP '!W178=0,"",'360 GRP '!W178)</f>
        <v/>
      </c>
      <c r="M163" s="391" t="str">
        <f>IF('360 GRP '!X178=0,"",'360 GRP '!X178)</f>
        <v/>
      </c>
      <c r="N163" s="391" t="str">
        <f>IF('360 GRP '!Y178=0,"",'360 GRP '!Y178)</f>
        <v/>
      </c>
      <c r="O163" s="391" t="str">
        <f>IF('360 GRP '!Z178=0,"",'360 GRP '!Z178)</f>
        <v/>
      </c>
      <c r="P163" s="391" t="str">
        <f>IF('360 GRP '!AA178=0,"",'360 GRP '!AA178)</f>
        <v/>
      </c>
      <c r="Q163" s="391" t="str">
        <f>IF('360 GRP '!AB178=0,"",'360 GRP '!AB178)</f>
        <v/>
      </c>
      <c r="R163" s="391" t="str">
        <f>IF('360 GRP '!AC178=0,"",'360 GRP '!AC178)</f>
        <v/>
      </c>
      <c r="S163" s="7">
        <f t="shared" si="2"/>
        <v>0</v>
      </c>
      <c r="T163" s="5">
        <f>S163*'360 GRP '!J178</f>
        <v>0</v>
      </c>
      <c r="U163" s="5">
        <f>S163*'360 GRP '!BH178</f>
        <v>0</v>
      </c>
    </row>
    <row r="164" spans="1:21" ht="23.25" customHeight="1">
      <c r="A164" s="333" t="str">
        <f>'360 GRP '!D179</f>
        <v>360-331</v>
      </c>
      <c r="B164" s="336"/>
      <c r="C164" s="391" t="str">
        <f>IF('360 GRP '!N179=0,"",'360 GRP '!N179)</f>
        <v/>
      </c>
      <c r="D164" s="391" t="str">
        <f>IF('360 GRP '!O179=0,"",'360 GRP '!O179)</f>
        <v/>
      </c>
      <c r="E164" s="391" t="str">
        <f>IF('360 GRP '!P179=0,"",'360 GRP '!P179)</f>
        <v/>
      </c>
      <c r="F164" s="391" t="str">
        <f>IF('360 GRP '!Q179=0,"",'360 GRP '!Q179)</f>
        <v/>
      </c>
      <c r="G164" s="391" t="str">
        <f>IF('360 GRP '!R179=0,"",'360 GRP '!R179)</f>
        <v/>
      </c>
      <c r="H164" s="391" t="str">
        <f>IF('360 GRP '!S179=0,"",'360 GRP '!S179)</f>
        <v/>
      </c>
      <c r="I164" s="391" t="str">
        <f>IF('360 GRP '!T179=0,"",'360 GRP '!T179)</f>
        <v/>
      </c>
      <c r="J164" s="391" t="str">
        <f>IF('360 GRP '!U179=0,"",'360 GRP '!U179)</f>
        <v/>
      </c>
      <c r="K164" s="391" t="str">
        <f>IF('360 GRP '!V179=0,"",'360 GRP '!V179)</f>
        <v/>
      </c>
      <c r="L164" s="391" t="str">
        <f>IF('360 GRP '!W179=0,"",'360 GRP '!W179)</f>
        <v/>
      </c>
      <c r="M164" s="391" t="str">
        <f>IF('360 GRP '!X179=0,"",'360 GRP '!X179)</f>
        <v/>
      </c>
      <c r="N164" s="391" t="str">
        <f>IF('360 GRP '!Y179=0,"",'360 GRP '!Y179)</f>
        <v/>
      </c>
      <c r="O164" s="391" t="str">
        <f>IF('360 GRP '!Z179=0,"",'360 GRP '!Z179)</f>
        <v/>
      </c>
      <c r="P164" s="391" t="str">
        <f>IF('360 GRP '!AA179=0,"",'360 GRP '!AA179)</f>
        <v/>
      </c>
      <c r="Q164" s="391" t="str">
        <f>IF('360 GRP '!AB179=0,"",'360 GRP '!AB179)</f>
        <v/>
      </c>
      <c r="R164" s="391" t="str">
        <f>IF('360 GRP '!AC179=0,"",'360 GRP '!AC179)</f>
        <v/>
      </c>
      <c r="S164" s="7">
        <f t="shared" si="2"/>
        <v>0</v>
      </c>
      <c r="T164" s="5">
        <f>S164*'360 GRP '!J179</f>
        <v>0</v>
      </c>
      <c r="U164" s="5">
        <f>S164*'360 GRP '!BH179</f>
        <v>0</v>
      </c>
    </row>
    <row r="165" spans="1:21" ht="23.25" customHeight="1">
      <c r="A165" s="333" t="str">
        <f>'360 GRP '!D180</f>
        <v>360-332</v>
      </c>
      <c r="B165" s="336"/>
      <c r="C165" s="391" t="str">
        <f>IF('360 GRP '!N180=0,"",'360 GRP '!N180)</f>
        <v/>
      </c>
      <c r="D165" s="391" t="str">
        <f>IF('360 GRP '!O180=0,"",'360 GRP '!O180)</f>
        <v/>
      </c>
      <c r="E165" s="391" t="str">
        <f>IF('360 GRP '!P180=0,"",'360 GRP '!P180)</f>
        <v/>
      </c>
      <c r="F165" s="391" t="str">
        <f>IF('360 GRP '!Q180=0,"",'360 GRP '!Q180)</f>
        <v/>
      </c>
      <c r="G165" s="391" t="str">
        <f>IF('360 GRP '!R180=0,"",'360 GRP '!R180)</f>
        <v/>
      </c>
      <c r="H165" s="391" t="str">
        <f>IF('360 GRP '!S180=0,"",'360 GRP '!S180)</f>
        <v/>
      </c>
      <c r="I165" s="391" t="str">
        <f>IF('360 GRP '!T180=0,"",'360 GRP '!T180)</f>
        <v/>
      </c>
      <c r="J165" s="391" t="str">
        <f>IF('360 GRP '!U180=0,"",'360 GRP '!U180)</f>
        <v/>
      </c>
      <c r="K165" s="391" t="str">
        <f>IF('360 GRP '!V180=0,"",'360 GRP '!V180)</f>
        <v/>
      </c>
      <c r="L165" s="391" t="str">
        <f>IF('360 GRP '!W180=0,"",'360 GRP '!W180)</f>
        <v/>
      </c>
      <c r="M165" s="391" t="str">
        <f>IF('360 GRP '!X180=0,"",'360 GRP '!X180)</f>
        <v/>
      </c>
      <c r="N165" s="391" t="str">
        <f>IF('360 GRP '!Y180=0,"",'360 GRP '!Y180)</f>
        <v/>
      </c>
      <c r="O165" s="391" t="str">
        <f>IF('360 GRP '!Z180=0,"",'360 GRP '!Z180)</f>
        <v/>
      </c>
      <c r="P165" s="391" t="str">
        <f>IF('360 GRP '!AA180=0,"",'360 GRP '!AA180)</f>
        <v/>
      </c>
      <c r="Q165" s="391" t="str">
        <f>IF('360 GRP '!AB180=0,"",'360 GRP '!AB180)</f>
        <v/>
      </c>
      <c r="R165" s="391" t="str">
        <f>IF('360 GRP '!AC180=0,"",'360 GRP '!AC180)</f>
        <v/>
      </c>
      <c r="S165" s="7">
        <f t="shared" si="2"/>
        <v>0</v>
      </c>
      <c r="T165" s="5">
        <f>S165*'360 GRP '!J180</f>
        <v>0</v>
      </c>
      <c r="U165" s="5">
        <f>S165*'360 GRP '!BH180</f>
        <v>0</v>
      </c>
    </row>
    <row r="166" spans="1:21" ht="23.25" customHeight="1">
      <c r="A166" s="333">
        <f>'360 GRP '!D181</f>
        <v>0</v>
      </c>
      <c r="B166" s="336"/>
      <c r="C166" s="391" t="str">
        <f>IF('360 GRP '!N181=0,"",'360 GRP '!N181)</f>
        <v/>
      </c>
      <c r="D166" s="391" t="str">
        <f>IF('360 GRP '!O181=0,"",'360 GRP '!O181)</f>
        <v/>
      </c>
      <c r="E166" s="391" t="str">
        <f>IF('360 GRP '!P181=0,"",'360 GRP '!P181)</f>
        <v/>
      </c>
      <c r="F166" s="391" t="str">
        <f>IF('360 GRP '!Q181=0,"",'360 GRP '!Q181)</f>
        <v/>
      </c>
      <c r="G166" s="391" t="str">
        <f>IF('360 GRP '!R181=0,"",'360 GRP '!R181)</f>
        <v/>
      </c>
      <c r="H166" s="391" t="str">
        <f>IF('360 GRP '!S181=0,"",'360 GRP '!S181)</f>
        <v/>
      </c>
      <c r="I166" s="391" t="str">
        <f>IF('360 GRP '!T181=0,"",'360 GRP '!T181)</f>
        <v/>
      </c>
      <c r="J166" s="391" t="str">
        <f>IF('360 GRP '!U181=0,"",'360 GRP '!U181)</f>
        <v/>
      </c>
      <c r="K166" s="391" t="str">
        <f>IF('360 GRP '!V181=0,"",'360 GRP '!V181)</f>
        <v/>
      </c>
      <c r="L166" s="391" t="str">
        <f>IF('360 GRP '!W181=0,"",'360 GRP '!W181)</f>
        <v/>
      </c>
      <c r="M166" s="391" t="str">
        <f>IF('360 GRP '!X181=0,"",'360 GRP '!X181)</f>
        <v/>
      </c>
      <c r="N166" s="391" t="str">
        <f>IF('360 GRP '!Y181=0,"",'360 GRP '!Y181)</f>
        <v/>
      </c>
      <c r="O166" s="391" t="str">
        <f>IF('360 GRP '!Z181=0,"",'360 GRP '!Z181)</f>
        <v/>
      </c>
      <c r="P166" s="391" t="str">
        <f>IF('360 GRP '!AA181=0,"",'360 GRP '!AA181)</f>
        <v/>
      </c>
      <c r="Q166" s="391" t="str">
        <f>IF('360 GRP '!AB181=0,"",'360 GRP '!AB181)</f>
        <v/>
      </c>
      <c r="R166" s="391" t="str">
        <f>IF('360 GRP '!AC181=0,"",'360 GRP '!AC181)</f>
        <v/>
      </c>
      <c r="S166" s="7">
        <f t="shared" si="2"/>
        <v>0</v>
      </c>
      <c r="T166" s="5">
        <f>S166*'360 GRP '!J181</f>
        <v>0</v>
      </c>
      <c r="U166" s="5">
        <f>S166*'360 GRP '!BH181</f>
        <v>0</v>
      </c>
    </row>
    <row r="167" spans="1:21" ht="23.25" customHeight="1">
      <c r="A167" s="333" t="str">
        <f>'360 GRP '!D182</f>
        <v>360-381</v>
      </c>
      <c r="B167" s="336"/>
      <c r="C167" s="391" t="str">
        <f>IF('360 GRP '!N182=0,"",'360 GRP '!N182)</f>
        <v/>
      </c>
      <c r="D167" s="391" t="str">
        <f>IF('360 GRP '!O182=0,"",'360 GRP '!O182)</f>
        <v/>
      </c>
      <c r="E167" s="391" t="str">
        <f>IF('360 GRP '!P182=0,"",'360 GRP '!P182)</f>
        <v/>
      </c>
      <c r="F167" s="391" t="str">
        <f>IF('360 GRP '!Q182=0,"",'360 GRP '!Q182)</f>
        <v/>
      </c>
      <c r="G167" s="391" t="str">
        <f>IF('360 GRP '!R182=0,"",'360 GRP '!R182)</f>
        <v/>
      </c>
      <c r="H167" s="391" t="str">
        <f>IF('360 GRP '!S182=0,"",'360 GRP '!S182)</f>
        <v/>
      </c>
      <c r="I167" s="391" t="str">
        <f>IF('360 GRP '!T182=0,"",'360 GRP '!T182)</f>
        <v/>
      </c>
      <c r="J167" s="391" t="str">
        <f>IF('360 GRP '!U182=0,"",'360 GRP '!U182)</f>
        <v/>
      </c>
      <c r="K167" s="391" t="str">
        <f>IF('360 GRP '!V182=0,"",'360 GRP '!V182)</f>
        <v/>
      </c>
      <c r="L167" s="391" t="str">
        <f>IF('360 GRP '!W182=0,"",'360 GRP '!W182)</f>
        <v/>
      </c>
      <c r="M167" s="391" t="str">
        <f>IF('360 GRP '!X182=0,"",'360 GRP '!X182)</f>
        <v/>
      </c>
      <c r="N167" s="391" t="str">
        <f>IF('360 GRP '!Y182=0,"",'360 GRP '!Y182)</f>
        <v/>
      </c>
      <c r="O167" s="391" t="str">
        <f>IF('360 GRP '!Z182=0,"",'360 GRP '!Z182)</f>
        <v/>
      </c>
      <c r="P167" s="391" t="str">
        <f>IF('360 GRP '!AA182=0,"",'360 GRP '!AA182)</f>
        <v/>
      </c>
      <c r="Q167" s="391" t="str">
        <f>IF('360 GRP '!AB182=0,"",'360 GRP '!AB182)</f>
        <v/>
      </c>
      <c r="R167" s="391" t="str">
        <f>IF('360 GRP '!AC182=0,"",'360 GRP '!AC182)</f>
        <v/>
      </c>
      <c r="S167" s="7">
        <f t="shared" si="2"/>
        <v>0</v>
      </c>
      <c r="T167" s="5">
        <f>S167*'360 GRP '!J182</f>
        <v>0</v>
      </c>
      <c r="U167" s="5">
        <f>S167*'360 GRP '!BH182</f>
        <v>0</v>
      </c>
    </row>
    <row r="168" spans="1:21" ht="23.25" customHeight="1">
      <c r="A168" s="333" t="str">
        <f>'360 GRP '!D183</f>
        <v>360-382</v>
      </c>
      <c r="B168" s="336"/>
      <c r="C168" s="391" t="str">
        <f>IF('360 GRP '!N183=0,"",'360 GRP '!N183)</f>
        <v/>
      </c>
      <c r="D168" s="391" t="str">
        <f>IF('360 GRP '!O183=0,"",'360 GRP '!O183)</f>
        <v/>
      </c>
      <c r="E168" s="391" t="str">
        <f>IF('360 GRP '!P183=0,"",'360 GRP '!P183)</f>
        <v/>
      </c>
      <c r="F168" s="391" t="str">
        <f>IF('360 GRP '!Q183=0,"",'360 GRP '!Q183)</f>
        <v/>
      </c>
      <c r="G168" s="391" t="str">
        <f>IF('360 GRP '!R183=0,"",'360 GRP '!R183)</f>
        <v/>
      </c>
      <c r="H168" s="391" t="str">
        <f>IF('360 GRP '!S183=0,"",'360 GRP '!S183)</f>
        <v/>
      </c>
      <c r="I168" s="391" t="str">
        <f>IF('360 GRP '!T183=0,"",'360 GRP '!T183)</f>
        <v/>
      </c>
      <c r="J168" s="391" t="str">
        <f>IF('360 GRP '!U183=0,"",'360 GRP '!U183)</f>
        <v/>
      </c>
      <c r="K168" s="391" t="str">
        <f>IF('360 GRP '!V183=0,"",'360 GRP '!V183)</f>
        <v/>
      </c>
      <c r="L168" s="391" t="str">
        <f>IF('360 GRP '!W183=0,"",'360 GRP '!W183)</f>
        <v/>
      </c>
      <c r="M168" s="391" t="str">
        <f>IF('360 GRP '!X183=0,"",'360 GRP '!X183)</f>
        <v/>
      </c>
      <c r="N168" s="391" t="str">
        <f>IF('360 GRP '!Y183=0,"",'360 GRP '!Y183)</f>
        <v/>
      </c>
      <c r="O168" s="391" t="str">
        <f>IF('360 GRP '!Z183=0,"",'360 GRP '!Z183)</f>
        <v/>
      </c>
      <c r="P168" s="391" t="str">
        <f>IF('360 GRP '!AA183=0,"",'360 GRP '!AA183)</f>
        <v/>
      </c>
      <c r="Q168" s="391" t="str">
        <f>IF('360 GRP '!AB183=0,"",'360 GRP '!AB183)</f>
        <v/>
      </c>
      <c r="R168" s="391" t="str">
        <f>IF('360 GRP '!AC183=0,"",'360 GRP '!AC183)</f>
        <v/>
      </c>
      <c r="S168" s="7">
        <f t="shared" si="2"/>
        <v>0</v>
      </c>
      <c r="T168" s="5">
        <f>S168*'360 GRP '!J183</f>
        <v>0</v>
      </c>
      <c r="U168" s="5">
        <f>S168*'360 GRP '!BH183</f>
        <v>0</v>
      </c>
    </row>
    <row r="169" spans="1:21" ht="23.25" customHeight="1">
      <c r="A169" s="333" t="str">
        <f>'360 GRP '!D184</f>
        <v>360-384</v>
      </c>
      <c r="B169" s="336"/>
      <c r="C169" s="391" t="str">
        <f>IF('360 GRP '!N184=0,"",'360 GRP '!N184)</f>
        <v/>
      </c>
      <c r="D169" s="391" t="str">
        <f>IF('360 GRP '!O184=0,"",'360 GRP '!O184)</f>
        <v/>
      </c>
      <c r="E169" s="391" t="str">
        <f>IF('360 GRP '!P184=0,"",'360 GRP '!P184)</f>
        <v/>
      </c>
      <c r="F169" s="391" t="str">
        <f>IF('360 GRP '!Q184=0,"",'360 GRP '!Q184)</f>
        <v/>
      </c>
      <c r="G169" s="391" t="str">
        <f>IF('360 GRP '!R184=0,"",'360 GRP '!R184)</f>
        <v/>
      </c>
      <c r="H169" s="391" t="str">
        <f>IF('360 GRP '!S184=0,"",'360 GRP '!S184)</f>
        <v/>
      </c>
      <c r="I169" s="391" t="str">
        <f>IF('360 GRP '!T184=0,"",'360 GRP '!T184)</f>
        <v/>
      </c>
      <c r="J169" s="391" t="str">
        <f>IF('360 GRP '!U184=0,"",'360 GRP '!U184)</f>
        <v/>
      </c>
      <c r="K169" s="391" t="str">
        <f>IF('360 GRP '!V184=0,"",'360 GRP '!V184)</f>
        <v/>
      </c>
      <c r="L169" s="391" t="str">
        <f>IF('360 GRP '!W184=0,"",'360 GRP '!W184)</f>
        <v/>
      </c>
      <c r="M169" s="391" t="str">
        <f>IF('360 GRP '!X184=0,"",'360 GRP '!X184)</f>
        <v/>
      </c>
      <c r="N169" s="391" t="str">
        <f>IF('360 GRP '!Y184=0,"",'360 GRP '!Y184)</f>
        <v/>
      </c>
      <c r="O169" s="391" t="str">
        <f>IF('360 GRP '!Z184=0,"",'360 GRP '!Z184)</f>
        <v/>
      </c>
      <c r="P169" s="391" t="str">
        <f>IF('360 GRP '!AA184=0,"",'360 GRP '!AA184)</f>
        <v/>
      </c>
      <c r="Q169" s="391" t="str">
        <f>IF('360 GRP '!AB184=0,"",'360 GRP '!AB184)</f>
        <v/>
      </c>
      <c r="R169" s="391" t="str">
        <f>IF('360 GRP '!AC184=0,"",'360 GRP '!AC184)</f>
        <v/>
      </c>
      <c r="S169" s="7">
        <f t="shared" si="2"/>
        <v>0</v>
      </c>
      <c r="T169" s="5">
        <f>S169*'360 GRP '!J184</f>
        <v>0</v>
      </c>
      <c r="U169" s="5">
        <f>S169*'360 GRP '!BH184</f>
        <v>0</v>
      </c>
    </row>
    <row r="170" spans="1:21" ht="23.25" customHeight="1">
      <c r="A170" s="333" t="str">
        <f>'360 GRP '!D185</f>
        <v>360-385</v>
      </c>
      <c r="B170" s="336"/>
      <c r="C170" s="391" t="str">
        <f>IF('360 GRP '!N185=0,"",'360 GRP '!N185)</f>
        <v/>
      </c>
      <c r="D170" s="391" t="str">
        <f>IF('360 GRP '!O185=0,"",'360 GRP '!O185)</f>
        <v/>
      </c>
      <c r="E170" s="391" t="str">
        <f>IF('360 GRP '!P185=0,"",'360 GRP '!P185)</f>
        <v/>
      </c>
      <c r="F170" s="391" t="str">
        <f>IF('360 GRP '!Q185=0,"",'360 GRP '!Q185)</f>
        <v/>
      </c>
      <c r="G170" s="391" t="str">
        <f>IF('360 GRP '!R185=0,"",'360 GRP '!R185)</f>
        <v/>
      </c>
      <c r="H170" s="391" t="str">
        <f>IF('360 GRP '!S185=0,"",'360 GRP '!S185)</f>
        <v/>
      </c>
      <c r="I170" s="391" t="str">
        <f>IF('360 GRP '!T185=0,"",'360 GRP '!T185)</f>
        <v/>
      </c>
      <c r="J170" s="391" t="str">
        <f>IF('360 GRP '!U185=0,"",'360 GRP '!U185)</f>
        <v/>
      </c>
      <c r="K170" s="391" t="str">
        <f>IF('360 GRP '!V185=0,"",'360 GRP '!V185)</f>
        <v/>
      </c>
      <c r="L170" s="391" t="str">
        <f>IF('360 GRP '!W185=0,"",'360 GRP '!W185)</f>
        <v/>
      </c>
      <c r="M170" s="391" t="str">
        <f>IF('360 GRP '!X185=0,"",'360 GRP '!X185)</f>
        <v/>
      </c>
      <c r="N170" s="391" t="str">
        <f>IF('360 GRP '!Y185=0,"",'360 GRP '!Y185)</f>
        <v/>
      </c>
      <c r="O170" s="391" t="str">
        <f>IF('360 GRP '!Z185=0,"",'360 GRP '!Z185)</f>
        <v/>
      </c>
      <c r="P170" s="391" t="str">
        <f>IF('360 GRP '!AA185=0,"",'360 GRP '!AA185)</f>
        <v/>
      </c>
      <c r="Q170" s="391" t="str">
        <f>IF('360 GRP '!AB185=0,"",'360 GRP '!AB185)</f>
        <v/>
      </c>
      <c r="R170" s="391" t="str">
        <f>IF('360 GRP '!AC185=0,"",'360 GRP '!AC185)</f>
        <v/>
      </c>
      <c r="S170" s="7">
        <f t="shared" si="2"/>
        <v>0</v>
      </c>
      <c r="T170" s="5">
        <f>S170*'360 GRP '!J185</f>
        <v>0</v>
      </c>
      <c r="U170" s="5">
        <f>S170*'360 GRP '!BH185</f>
        <v>0</v>
      </c>
    </row>
    <row r="171" spans="1:21" ht="23.25" customHeight="1">
      <c r="A171" s="333" t="str">
        <f>'360 GRP '!D186</f>
        <v>360-388</v>
      </c>
      <c r="B171" s="336"/>
      <c r="C171" s="391" t="str">
        <f>IF('360 GRP '!N186=0,"",'360 GRP '!N186)</f>
        <v/>
      </c>
      <c r="D171" s="391" t="str">
        <f>IF('360 GRP '!O186=0,"",'360 GRP '!O186)</f>
        <v/>
      </c>
      <c r="E171" s="391" t="str">
        <f>IF('360 GRP '!P186=0,"",'360 GRP '!P186)</f>
        <v/>
      </c>
      <c r="F171" s="391" t="str">
        <f>IF('360 GRP '!Q186=0,"",'360 GRP '!Q186)</f>
        <v/>
      </c>
      <c r="G171" s="391" t="str">
        <f>IF('360 GRP '!R186=0,"",'360 GRP '!R186)</f>
        <v/>
      </c>
      <c r="H171" s="391" t="str">
        <f>IF('360 GRP '!S186=0,"",'360 GRP '!S186)</f>
        <v/>
      </c>
      <c r="I171" s="391" t="str">
        <f>IF('360 GRP '!T186=0,"",'360 GRP '!T186)</f>
        <v/>
      </c>
      <c r="J171" s="391" t="str">
        <f>IF('360 GRP '!U186=0,"",'360 GRP '!U186)</f>
        <v/>
      </c>
      <c r="K171" s="391" t="str">
        <f>IF('360 GRP '!V186=0,"",'360 GRP '!V186)</f>
        <v/>
      </c>
      <c r="L171" s="391" t="str">
        <f>IF('360 GRP '!W186=0,"",'360 GRP '!W186)</f>
        <v/>
      </c>
      <c r="M171" s="391" t="str">
        <f>IF('360 GRP '!X186=0,"",'360 GRP '!X186)</f>
        <v/>
      </c>
      <c r="N171" s="391" t="str">
        <f>IF('360 GRP '!Y186=0,"",'360 GRP '!Y186)</f>
        <v/>
      </c>
      <c r="O171" s="391" t="str">
        <f>IF('360 GRP '!Z186=0,"",'360 GRP '!Z186)</f>
        <v/>
      </c>
      <c r="P171" s="391" t="str">
        <f>IF('360 GRP '!AA186=0,"",'360 GRP '!AA186)</f>
        <v/>
      </c>
      <c r="Q171" s="391" t="str">
        <f>IF('360 GRP '!AB186=0,"",'360 GRP '!AB186)</f>
        <v/>
      </c>
      <c r="R171" s="391" t="str">
        <f>IF('360 GRP '!AC186=0,"",'360 GRP '!AC186)</f>
        <v/>
      </c>
      <c r="S171" s="7">
        <f t="shared" si="2"/>
        <v>0</v>
      </c>
      <c r="T171" s="5">
        <f>S171*'360 GRP '!J186</f>
        <v>0</v>
      </c>
      <c r="U171" s="5">
        <f>S171*'360 GRP '!BH186</f>
        <v>0</v>
      </c>
    </row>
    <row r="172" spans="1:21" ht="23.25" customHeight="1">
      <c r="A172" s="333" t="str">
        <f>'360 GRP '!D187</f>
        <v>360-389</v>
      </c>
      <c r="B172" s="336"/>
      <c r="C172" s="391" t="str">
        <f>IF('360 GRP '!N187=0,"",'360 GRP '!N187)</f>
        <v/>
      </c>
      <c r="D172" s="391" t="str">
        <f>IF('360 GRP '!O187=0,"",'360 GRP '!O187)</f>
        <v/>
      </c>
      <c r="E172" s="391" t="str">
        <f>IF('360 GRP '!P187=0,"",'360 GRP '!P187)</f>
        <v/>
      </c>
      <c r="F172" s="391" t="str">
        <f>IF('360 GRP '!Q187=0,"",'360 GRP '!Q187)</f>
        <v/>
      </c>
      <c r="G172" s="391" t="str">
        <f>IF('360 GRP '!R187=0,"",'360 GRP '!R187)</f>
        <v/>
      </c>
      <c r="H172" s="391" t="str">
        <f>IF('360 GRP '!S187=0,"",'360 GRP '!S187)</f>
        <v/>
      </c>
      <c r="I172" s="391" t="str">
        <f>IF('360 GRP '!T187=0,"",'360 GRP '!T187)</f>
        <v/>
      </c>
      <c r="J172" s="391" t="str">
        <f>IF('360 GRP '!U187=0,"",'360 GRP '!U187)</f>
        <v/>
      </c>
      <c r="K172" s="391" t="str">
        <f>IF('360 GRP '!V187=0,"",'360 GRP '!V187)</f>
        <v/>
      </c>
      <c r="L172" s="391" t="str">
        <f>IF('360 GRP '!W187=0,"",'360 GRP '!W187)</f>
        <v/>
      </c>
      <c r="M172" s="391" t="str">
        <f>IF('360 GRP '!X187=0,"",'360 GRP '!X187)</f>
        <v/>
      </c>
      <c r="N172" s="391" t="str">
        <f>IF('360 GRP '!Y187=0,"",'360 GRP '!Y187)</f>
        <v/>
      </c>
      <c r="O172" s="391" t="str">
        <f>IF('360 GRP '!Z187=0,"",'360 GRP '!Z187)</f>
        <v/>
      </c>
      <c r="P172" s="391" t="str">
        <f>IF('360 GRP '!AA187=0,"",'360 GRP '!AA187)</f>
        <v/>
      </c>
      <c r="Q172" s="391" t="str">
        <f>IF('360 GRP '!AB187=0,"",'360 GRP '!AB187)</f>
        <v/>
      </c>
      <c r="R172" s="391" t="str">
        <f>IF('360 GRP '!AC187=0,"",'360 GRP '!AC187)</f>
        <v/>
      </c>
      <c r="S172" s="7">
        <f t="shared" si="2"/>
        <v>0</v>
      </c>
      <c r="T172" s="5">
        <f>S172*'360 GRP '!J187</f>
        <v>0</v>
      </c>
      <c r="U172" s="5">
        <f>S172*'360 GRP '!BH187</f>
        <v>0</v>
      </c>
    </row>
    <row r="173" spans="1:21" ht="23.25" customHeight="1">
      <c r="A173" s="333" t="str">
        <f>'360 GRP '!D188</f>
        <v>360-392</v>
      </c>
      <c r="B173" s="336"/>
      <c r="C173" s="391" t="str">
        <f>IF('360 GRP '!N188=0,"",'360 GRP '!N188)</f>
        <v/>
      </c>
      <c r="D173" s="391" t="str">
        <f>IF('360 GRP '!O188=0,"",'360 GRP '!O188)</f>
        <v/>
      </c>
      <c r="E173" s="391" t="str">
        <f>IF('360 GRP '!P188=0,"",'360 GRP '!P188)</f>
        <v/>
      </c>
      <c r="F173" s="391" t="str">
        <f>IF('360 GRP '!Q188=0,"",'360 GRP '!Q188)</f>
        <v/>
      </c>
      <c r="G173" s="391" t="str">
        <f>IF('360 GRP '!R188=0,"",'360 GRP '!R188)</f>
        <v/>
      </c>
      <c r="H173" s="391" t="str">
        <f>IF('360 GRP '!S188=0,"",'360 GRP '!S188)</f>
        <v/>
      </c>
      <c r="I173" s="391" t="str">
        <f>IF('360 GRP '!T188=0,"",'360 GRP '!T188)</f>
        <v/>
      </c>
      <c r="J173" s="391" t="str">
        <f>IF('360 GRP '!U188=0,"",'360 GRP '!U188)</f>
        <v/>
      </c>
      <c r="K173" s="391" t="str">
        <f>IF('360 GRP '!V188=0,"",'360 GRP '!V188)</f>
        <v/>
      </c>
      <c r="L173" s="391" t="str">
        <f>IF('360 GRP '!W188=0,"",'360 GRP '!W188)</f>
        <v/>
      </c>
      <c r="M173" s="391" t="str">
        <f>IF('360 GRP '!X188=0,"",'360 GRP '!X188)</f>
        <v/>
      </c>
      <c r="N173" s="391" t="str">
        <f>IF('360 GRP '!Y188=0,"",'360 GRP '!Y188)</f>
        <v/>
      </c>
      <c r="O173" s="391" t="str">
        <f>IF('360 GRP '!Z188=0,"",'360 GRP '!Z188)</f>
        <v/>
      </c>
      <c r="P173" s="391" t="str">
        <f>IF('360 GRP '!AA188=0,"",'360 GRP '!AA188)</f>
        <v/>
      </c>
      <c r="Q173" s="391" t="str">
        <f>IF('360 GRP '!AB188=0,"",'360 GRP '!AB188)</f>
        <v/>
      </c>
      <c r="R173" s="391" t="str">
        <f>IF('360 GRP '!AC188=0,"",'360 GRP '!AC188)</f>
        <v/>
      </c>
      <c r="S173" s="7">
        <f t="shared" si="2"/>
        <v>0</v>
      </c>
      <c r="T173" s="5">
        <f>S173*'360 GRP '!J188</f>
        <v>0</v>
      </c>
      <c r="U173" s="5">
        <f>S173*'360 GRP '!BH188</f>
        <v>0</v>
      </c>
    </row>
    <row r="174" spans="1:21" ht="21" customHeight="1">
      <c r="A174" s="333" t="str">
        <f>'360 GRP '!D189</f>
        <v>360-393</v>
      </c>
      <c r="B174" s="336"/>
      <c r="C174" s="391" t="str">
        <f>IF('360 GRP '!N189=0,"",'360 GRP '!N189)</f>
        <v/>
      </c>
      <c r="D174" s="391" t="str">
        <f>IF('360 GRP '!O189=0,"",'360 GRP '!O189)</f>
        <v/>
      </c>
      <c r="E174" s="391" t="str">
        <f>IF('360 GRP '!P189=0,"",'360 GRP '!P189)</f>
        <v/>
      </c>
      <c r="F174" s="391" t="str">
        <f>IF('360 GRP '!Q189=0,"",'360 GRP '!Q189)</f>
        <v/>
      </c>
      <c r="G174" s="391" t="str">
        <f>IF('360 GRP '!R189=0,"",'360 GRP '!R189)</f>
        <v/>
      </c>
      <c r="H174" s="391" t="str">
        <f>IF('360 GRP '!S189=0,"",'360 GRP '!S189)</f>
        <v/>
      </c>
      <c r="I174" s="391" t="str">
        <f>IF('360 GRP '!T189=0,"",'360 GRP '!T189)</f>
        <v/>
      </c>
      <c r="J174" s="391" t="str">
        <f>IF('360 GRP '!U189=0,"",'360 GRP '!U189)</f>
        <v/>
      </c>
      <c r="K174" s="391" t="str">
        <f>IF('360 GRP '!V189=0,"",'360 GRP '!V189)</f>
        <v/>
      </c>
      <c r="L174" s="391" t="str">
        <f>IF('360 GRP '!W189=0,"",'360 GRP '!W189)</f>
        <v/>
      </c>
      <c r="M174" s="391" t="str">
        <f>IF('360 GRP '!X189=0,"",'360 GRP '!X189)</f>
        <v/>
      </c>
      <c r="N174" s="391" t="str">
        <f>IF('360 GRP '!Y189=0,"",'360 GRP '!Y189)</f>
        <v/>
      </c>
      <c r="O174" s="391" t="str">
        <f>IF('360 GRP '!Z189=0,"",'360 GRP '!Z189)</f>
        <v/>
      </c>
      <c r="P174" s="391" t="str">
        <f>IF('360 GRP '!AA189=0,"",'360 GRP '!AA189)</f>
        <v/>
      </c>
      <c r="Q174" s="391" t="str">
        <f>IF('360 GRP '!AB189=0,"",'360 GRP '!AB189)</f>
        <v/>
      </c>
      <c r="R174" s="391" t="str">
        <f>IF('360 GRP '!AC189=0,"",'360 GRP '!AC189)</f>
        <v/>
      </c>
      <c r="S174" s="7">
        <f t="shared" si="2"/>
        <v>0</v>
      </c>
      <c r="T174" s="5">
        <f>S174*'360 GRP '!J189</f>
        <v>0</v>
      </c>
      <c r="U174" s="5">
        <f>S174*'360 GRP '!BH189</f>
        <v>0</v>
      </c>
    </row>
    <row r="175" spans="1:21" ht="23.25" customHeight="1">
      <c r="A175" s="333" t="str">
        <f>'360 GRP '!D190</f>
        <v>360-396</v>
      </c>
      <c r="B175" s="336"/>
      <c r="C175" s="391" t="str">
        <f>IF('360 GRP '!N190=0,"",'360 GRP '!N190)</f>
        <v/>
      </c>
      <c r="D175" s="391" t="str">
        <f>IF('360 GRP '!O190=0,"",'360 GRP '!O190)</f>
        <v/>
      </c>
      <c r="E175" s="391" t="str">
        <f>IF('360 GRP '!P190=0,"",'360 GRP '!P190)</f>
        <v/>
      </c>
      <c r="F175" s="391" t="str">
        <f>IF('360 GRP '!Q190=0,"",'360 GRP '!Q190)</f>
        <v/>
      </c>
      <c r="G175" s="391" t="str">
        <f>IF('360 GRP '!R190=0,"",'360 GRP '!R190)</f>
        <v/>
      </c>
      <c r="H175" s="391" t="str">
        <f>IF('360 GRP '!S190=0,"",'360 GRP '!S190)</f>
        <v/>
      </c>
      <c r="I175" s="391" t="str">
        <f>IF('360 GRP '!T190=0,"",'360 GRP '!T190)</f>
        <v/>
      </c>
      <c r="J175" s="391" t="str">
        <f>IF('360 GRP '!U190=0,"",'360 GRP '!U190)</f>
        <v/>
      </c>
      <c r="K175" s="391" t="str">
        <f>IF('360 GRP '!V190=0,"",'360 GRP '!V190)</f>
        <v/>
      </c>
      <c r="L175" s="391" t="str">
        <f>IF('360 GRP '!W190=0,"",'360 GRP '!W190)</f>
        <v/>
      </c>
      <c r="M175" s="391" t="str">
        <f>IF('360 GRP '!X190=0,"",'360 GRP '!X190)</f>
        <v/>
      </c>
      <c r="N175" s="391" t="str">
        <f>IF('360 GRP '!Y190=0,"",'360 GRP '!Y190)</f>
        <v/>
      </c>
      <c r="O175" s="391" t="str">
        <f>IF('360 GRP '!Z190=0,"",'360 GRP '!Z190)</f>
        <v/>
      </c>
      <c r="P175" s="391" t="str">
        <f>IF('360 GRP '!AA190=0,"",'360 GRP '!AA190)</f>
        <v/>
      </c>
      <c r="Q175" s="391" t="str">
        <f>IF('360 GRP '!AB190=0,"",'360 GRP '!AB190)</f>
        <v/>
      </c>
      <c r="R175" s="391" t="str">
        <f>IF('360 GRP '!AC190=0,"",'360 GRP '!AC190)</f>
        <v/>
      </c>
      <c r="S175" s="7">
        <f t="shared" ref="S175:S183" si="3">SUM(C175:R175)</f>
        <v>0</v>
      </c>
      <c r="T175" s="5">
        <f>S175*'360 GRP '!J190</f>
        <v>0</v>
      </c>
      <c r="U175" s="5">
        <f>S175*'360 GRP '!BH190</f>
        <v>0</v>
      </c>
    </row>
    <row r="176" spans="1:21" ht="23.25" customHeight="1">
      <c r="A176" s="333" t="str">
        <f>'360 GRP '!D191</f>
        <v>360-395-DT</v>
      </c>
      <c r="B176" s="336" t="s">
        <v>228</v>
      </c>
      <c r="C176" s="391" t="str">
        <f>IF('360 GRP '!N191=0,"",'360 GRP '!N191)</f>
        <v/>
      </c>
      <c r="D176" s="391" t="str">
        <f>IF('360 GRP '!O191=0,"",'360 GRP '!O191)</f>
        <v/>
      </c>
      <c r="E176" s="391" t="str">
        <f>IF('360 GRP '!P191=0,"",'360 GRP '!P191)</f>
        <v/>
      </c>
      <c r="F176" s="391" t="str">
        <f>IF('360 GRP '!Q191=0,"",'360 GRP '!Q191)</f>
        <v/>
      </c>
      <c r="G176" s="391" t="str">
        <f>IF('360 GRP '!R191=0,"",'360 GRP '!R191)</f>
        <v/>
      </c>
      <c r="H176" s="391" t="str">
        <f>IF('360 GRP '!S191=0,"",'360 GRP '!S191)</f>
        <v/>
      </c>
      <c r="I176" s="391" t="str">
        <f>IF('360 GRP '!T191=0,"",'360 GRP '!T191)</f>
        <v/>
      </c>
      <c r="J176" s="391" t="str">
        <f>IF('360 GRP '!U191=0,"",'360 GRP '!U191)</f>
        <v/>
      </c>
      <c r="K176" s="391" t="str">
        <f>IF('360 GRP '!V191=0,"",'360 GRP '!V191)</f>
        <v/>
      </c>
      <c r="L176" s="391" t="str">
        <f>IF('360 GRP '!W191=0,"",'360 GRP '!W191)</f>
        <v/>
      </c>
      <c r="M176" s="391" t="str">
        <f>IF('360 GRP '!X191=0,"",'360 GRP '!X191)</f>
        <v/>
      </c>
      <c r="N176" s="391" t="str">
        <f>IF('360 GRP '!Y191=0,"",'360 GRP '!Y191)</f>
        <v/>
      </c>
      <c r="O176" s="391" t="str">
        <f>IF('360 GRP '!Z191=0,"",'360 GRP '!Z191)</f>
        <v/>
      </c>
      <c r="P176" s="391" t="str">
        <f>IF('360 GRP '!AA191=0,"",'360 GRP '!AA191)</f>
        <v/>
      </c>
      <c r="Q176" s="391"/>
      <c r="R176" s="391"/>
      <c r="S176" s="7">
        <f t="shared" si="3"/>
        <v>0</v>
      </c>
      <c r="T176" s="5">
        <f>S176*'360 GRP '!J191</f>
        <v>0</v>
      </c>
      <c r="U176" s="5">
        <f>S176*'360 GRP '!BH191</f>
        <v>0</v>
      </c>
    </row>
    <row r="177" spans="1:21" ht="23.25" customHeight="1">
      <c r="A177" s="333" t="str">
        <f>'360 GRP '!D192</f>
        <v>360-397</v>
      </c>
      <c r="B177" s="336"/>
      <c r="C177" s="391" t="str">
        <f>IF('360 GRP '!N192=0,"",'360 GRP '!N192)</f>
        <v/>
      </c>
      <c r="D177" s="391" t="str">
        <f>IF('360 GRP '!O192=0,"",'360 GRP '!O192)</f>
        <v/>
      </c>
      <c r="E177" s="391" t="str">
        <f>IF('360 GRP '!P192=0,"",'360 GRP '!P192)</f>
        <v/>
      </c>
      <c r="F177" s="391" t="str">
        <f>IF('360 GRP '!Q192=0,"",'360 GRP '!Q192)</f>
        <v/>
      </c>
      <c r="G177" s="391" t="str">
        <f>IF('360 GRP '!R192=0,"",'360 GRP '!R192)</f>
        <v/>
      </c>
      <c r="H177" s="391" t="str">
        <f>IF('360 GRP '!S192=0,"",'360 GRP '!S192)</f>
        <v/>
      </c>
      <c r="I177" s="391" t="str">
        <f>IF('360 GRP '!T192=0,"",'360 GRP '!T192)</f>
        <v/>
      </c>
      <c r="J177" s="391" t="str">
        <f>IF('360 GRP '!U192=0,"",'360 GRP '!U192)</f>
        <v/>
      </c>
      <c r="K177" s="391" t="str">
        <f>IF('360 GRP '!V192=0,"",'360 GRP '!V192)</f>
        <v/>
      </c>
      <c r="L177" s="391" t="str">
        <f>IF('360 GRP '!W192=0,"",'360 GRP '!W192)</f>
        <v/>
      </c>
      <c r="M177" s="391" t="str">
        <f>IF('360 GRP '!X192=0,"",'360 GRP '!X192)</f>
        <v/>
      </c>
      <c r="N177" s="391" t="str">
        <f>IF('360 GRP '!Y192=0,"",'360 GRP '!Y192)</f>
        <v/>
      </c>
      <c r="O177" s="391" t="str">
        <f>IF('360 GRP '!Z192=0,"",'360 GRP '!Z192)</f>
        <v/>
      </c>
      <c r="P177" s="391" t="str">
        <f>IF('360 GRP '!AA192=0,"",'360 GRP '!AA192)</f>
        <v/>
      </c>
      <c r="Q177" s="391" t="str">
        <f>IF('360 GRP '!AB192=0,"",'360 GRP '!AB192)</f>
        <v/>
      </c>
      <c r="R177" s="391" t="str">
        <f>IF('360 GRP '!AC192=0,"",'360 GRP '!AC192)</f>
        <v/>
      </c>
      <c r="S177" s="7">
        <f t="shared" si="3"/>
        <v>0</v>
      </c>
      <c r="T177" s="5">
        <f>S177*'360 GRP '!J192</f>
        <v>0</v>
      </c>
      <c r="U177" s="5">
        <f>S177*'360 GRP '!BH192</f>
        <v>0</v>
      </c>
    </row>
    <row r="178" spans="1:21" ht="23.25" customHeight="1">
      <c r="A178" s="333" t="str">
        <f>'360 GRP '!D193</f>
        <v>360-397-DT</v>
      </c>
      <c r="B178" s="336" t="s">
        <v>228</v>
      </c>
      <c r="C178" s="391" t="str">
        <f>IF('360 GRP '!N193=0,"",'360 GRP '!N193)</f>
        <v/>
      </c>
      <c r="D178" s="391" t="str">
        <f>IF('360 GRP '!O193=0,"",'360 GRP '!O193)</f>
        <v/>
      </c>
      <c r="E178" s="391" t="str">
        <f>IF('360 GRP '!P193=0,"",'360 GRP '!P193)</f>
        <v/>
      </c>
      <c r="F178" s="391" t="str">
        <f>IF('360 GRP '!Q193=0,"",'360 GRP '!Q193)</f>
        <v/>
      </c>
      <c r="G178" s="391" t="str">
        <f>IF('360 GRP '!R193=0,"",'360 GRP '!R193)</f>
        <v/>
      </c>
      <c r="H178" s="391" t="str">
        <f>IF('360 GRP '!S193=0,"",'360 GRP '!S193)</f>
        <v/>
      </c>
      <c r="I178" s="391" t="str">
        <f>IF('360 GRP '!T193=0,"",'360 GRP '!T193)</f>
        <v/>
      </c>
      <c r="J178" s="391" t="str">
        <f>IF('360 GRP '!U193=0,"",'360 GRP '!U193)</f>
        <v/>
      </c>
      <c r="K178" s="391" t="str">
        <f>IF('360 GRP '!V193=0,"",'360 GRP '!V193)</f>
        <v/>
      </c>
      <c r="L178" s="391" t="str">
        <f>IF('360 GRP '!W193=0,"",'360 GRP '!W193)</f>
        <v/>
      </c>
      <c r="M178" s="391" t="str">
        <f>IF('360 GRP '!X193=0,"",'360 GRP '!X193)</f>
        <v/>
      </c>
      <c r="N178" s="391" t="str">
        <f>IF('360 GRP '!Y193=0,"",'360 GRP '!Y193)</f>
        <v/>
      </c>
      <c r="O178" s="391" t="str">
        <f>IF('360 GRP '!Z193=0,"",'360 GRP '!Z193)</f>
        <v/>
      </c>
      <c r="P178" s="391" t="str">
        <f>IF('360 GRP '!AA193=0,"",'360 GRP '!AA193)</f>
        <v/>
      </c>
      <c r="Q178" s="391"/>
      <c r="R178" s="391"/>
      <c r="S178" s="7">
        <f t="shared" si="3"/>
        <v>0</v>
      </c>
      <c r="T178" s="5">
        <f>S178*'360 GRP '!J193</f>
        <v>0</v>
      </c>
      <c r="U178" s="5">
        <f>S178*'360 GRP '!BH193</f>
        <v>0</v>
      </c>
    </row>
    <row r="179" spans="1:21" ht="23.25" customHeight="1">
      <c r="A179" s="333" t="str">
        <f>'360 GRP '!D194</f>
        <v>360-400</v>
      </c>
      <c r="B179" s="336"/>
      <c r="C179" s="391" t="str">
        <f>IF('360 GRP '!N194=0,"",'360 GRP '!N194)</f>
        <v/>
      </c>
      <c r="D179" s="391" t="str">
        <f>IF('360 GRP '!O194=0,"",'360 GRP '!O194)</f>
        <v/>
      </c>
      <c r="E179" s="391" t="str">
        <f>IF('360 GRP '!P194=0,"",'360 GRP '!P194)</f>
        <v/>
      </c>
      <c r="F179" s="391" t="str">
        <f>IF('360 GRP '!Q194=0,"",'360 GRP '!Q194)</f>
        <v/>
      </c>
      <c r="G179" s="391" t="str">
        <f>IF('360 GRP '!R194=0,"",'360 GRP '!R194)</f>
        <v/>
      </c>
      <c r="H179" s="391" t="str">
        <f>IF('360 GRP '!S194=0,"",'360 GRP '!S194)</f>
        <v/>
      </c>
      <c r="I179" s="391" t="str">
        <f>IF('360 GRP '!T194=0,"",'360 GRP '!T194)</f>
        <v/>
      </c>
      <c r="J179" s="391" t="str">
        <f>IF('360 GRP '!U194=0,"",'360 GRP '!U194)</f>
        <v/>
      </c>
      <c r="K179" s="391" t="str">
        <f>IF('360 GRP '!V194=0,"",'360 GRP '!V194)</f>
        <v/>
      </c>
      <c r="L179" s="391" t="str">
        <f>IF('360 GRP '!W194=0,"",'360 GRP '!W194)</f>
        <v/>
      </c>
      <c r="M179" s="391" t="str">
        <f>IF('360 GRP '!X194=0,"",'360 GRP '!X194)</f>
        <v/>
      </c>
      <c r="N179" s="391" t="str">
        <f>IF('360 GRP '!Y194=0,"",'360 GRP '!Y194)</f>
        <v/>
      </c>
      <c r="O179" s="391" t="str">
        <f>IF('360 GRP '!Z194=0,"",'360 GRP '!Z194)</f>
        <v/>
      </c>
      <c r="P179" s="391" t="str">
        <f>IF('360 GRP '!AA194=0,"",'360 GRP '!AA194)</f>
        <v/>
      </c>
      <c r="Q179" s="391" t="str">
        <f>IF('360 GRP '!AB194=0,"",'360 GRP '!AB194)</f>
        <v/>
      </c>
      <c r="R179" s="391" t="str">
        <f>IF('360 GRP '!AC194=0,"",'360 GRP '!AC194)</f>
        <v/>
      </c>
      <c r="S179" s="7">
        <f t="shared" si="3"/>
        <v>0</v>
      </c>
      <c r="T179" s="5">
        <f>S179*'360 GRP '!J194</f>
        <v>0</v>
      </c>
      <c r="U179" s="5">
        <f>S179*'360 GRP '!BH194</f>
        <v>0</v>
      </c>
    </row>
    <row r="180" spans="1:21" ht="23.25" customHeight="1">
      <c r="A180" s="333" t="str">
        <f>'360 GRP '!D195</f>
        <v>360-400-DT</v>
      </c>
      <c r="B180" s="336" t="s">
        <v>228</v>
      </c>
      <c r="C180" s="391" t="str">
        <f>IF('360 GRP '!N195=0,"",'360 GRP '!N195)</f>
        <v/>
      </c>
      <c r="D180" s="391" t="str">
        <f>IF('360 GRP '!O195=0,"",'360 GRP '!O195)</f>
        <v/>
      </c>
      <c r="E180" s="391" t="str">
        <f>IF('360 GRP '!P195=0,"",'360 GRP '!P195)</f>
        <v/>
      </c>
      <c r="F180" s="391" t="str">
        <f>IF('360 GRP '!Q195=0,"",'360 GRP '!Q195)</f>
        <v/>
      </c>
      <c r="G180" s="391" t="str">
        <f>IF('360 GRP '!R195=0,"",'360 GRP '!R195)</f>
        <v/>
      </c>
      <c r="H180" s="391" t="str">
        <f>IF('360 GRP '!S195=0,"",'360 GRP '!S195)</f>
        <v/>
      </c>
      <c r="I180" s="391" t="str">
        <f>IF('360 GRP '!T195=0,"",'360 GRP '!T195)</f>
        <v/>
      </c>
      <c r="J180" s="391" t="str">
        <f>IF('360 GRP '!U195=0,"",'360 GRP '!U195)</f>
        <v/>
      </c>
      <c r="K180" s="391" t="str">
        <f>IF('360 GRP '!V195=0,"",'360 GRP '!V195)</f>
        <v/>
      </c>
      <c r="L180" s="391" t="str">
        <f>IF('360 GRP '!W195=0,"",'360 GRP '!W195)</f>
        <v/>
      </c>
      <c r="M180" s="391" t="str">
        <f>IF('360 GRP '!X195=0,"",'360 GRP '!X195)</f>
        <v/>
      </c>
      <c r="N180" s="391" t="str">
        <f>IF('360 GRP '!Y195=0,"",'360 GRP '!Y195)</f>
        <v/>
      </c>
      <c r="O180" s="391" t="str">
        <f>IF('360 GRP '!Z195=0,"",'360 GRP '!Z195)</f>
        <v/>
      </c>
      <c r="P180" s="391" t="str">
        <f>IF('360 GRP '!AA195=0,"",'360 GRP '!AA195)</f>
        <v/>
      </c>
      <c r="Q180" s="391"/>
      <c r="R180" s="391"/>
      <c r="S180" s="7">
        <f t="shared" si="3"/>
        <v>0</v>
      </c>
      <c r="T180" s="5">
        <f>S180*'360 GRP '!J195</f>
        <v>0</v>
      </c>
      <c r="U180" s="5">
        <f>S180*'360 GRP '!BH195</f>
        <v>0</v>
      </c>
    </row>
    <row r="181" spans="1:21" ht="23.25" customHeight="1">
      <c r="A181" s="333" t="str">
        <f>'360 GRP '!D196</f>
        <v>360-399-DT</v>
      </c>
      <c r="B181" s="336" t="s">
        <v>228</v>
      </c>
      <c r="C181" s="391" t="str">
        <f>IF('360 GRP '!N196=0,"",'360 GRP '!N196)</f>
        <v/>
      </c>
      <c r="D181" s="391" t="str">
        <f>IF('360 GRP '!O196=0,"",'360 GRP '!O196)</f>
        <v/>
      </c>
      <c r="E181" s="391" t="str">
        <f>IF('360 GRP '!P196=0,"",'360 GRP '!P196)</f>
        <v/>
      </c>
      <c r="F181" s="391" t="str">
        <f>IF('360 GRP '!Q196=0,"",'360 GRP '!Q196)</f>
        <v/>
      </c>
      <c r="G181" s="391" t="str">
        <f>IF('360 GRP '!R196=0,"",'360 GRP '!R196)</f>
        <v/>
      </c>
      <c r="H181" s="391" t="str">
        <f>IF('360 GRP '!S196=0,"",'360 GRP '!S196)</f>
        <v/>
      </c>
      <c r="I181" s="391" t="str">
        <f>IF('360 GRP '!T196=0,"",'360 GRP '!T196)</f>
        <v/>
      </c>
      <c r="J181" s="391" t="str">
        <f>IF('360 GRP '!U196=0,"",'360 GRP '!U196)</f>
        <v/>
      </c>
      <c r="K181" s="391" t="str">
        <f>IF('360 GRP '!V196=0,"",'360 GRP '!V196)</f>
        <v/>
      </c>
      <c r="L181" s="391" t="str">
        <f>IF('360 GRP '!W196=0,"",'360 GRP '!W196)</f>
        <v/>
      </c>
      <c r="M181" s="391" t="str">
        <f>IF('360 GRP '!X196=0,"",'360 GRP '!X196)</f>
        <v/>
      </c>
      <c r="N181" s="391" t="str">
        <f>IF('360 GRP '!Y196=0,"",'360 GRP '!Y196)</f>
        <v/>
      </c>
      <c r="O181" s="391" t="str">
        <f>IF('360 GRP '!Z196=0,"",'360 GRP '!Z196)</f>
        <v/>
      </c>
      <c r="P181" s="391" t="str">
        <f>IF('360 GRP '!AA196=0,"",'360 GRP '!AA196)</f>
        <v/>
      </c>
      <c r="Q181" s="391"/>
      <c r="R181" s="391"/>
      <c r="S181" s="7">
        <f t="shared" si="3"/>
        <v>0</v>
      </c>
      <c r="T181" s="5">
        <f>S181*'360 GRP '!J196</f>
        <v>0</v>
      </c>
      <c r="U181" s="5">
        <f>S181*'360 GRP '!BH196</f>
        <v>0</v>
      </c>
    </row>
    <row r="182" spans="1:21" ht="23.25" customHeight="1">
      <c r="A182" s="333">
        <f>'360 GRP '!D197</f>
        <v>0</v>
      </c>
      <c r="B182" s="336"/>
      <c r="C182" s="391" t="str">
        <f>IF('360 GRP '!N197=0,"",'360 GRP '!N197)</f>
        <v/>
      </c>
      <c r="D182" s="391" t="str">
        <f>IF('360 GRP '!O197=0,"",'360 GRP '!O197)</f>
        <v/>
      </c>
      <c r="E182" s="391" t="str">
        <f>IF('360 GRP '!P197=0,"",'360 GRP '!P197)</f>
        <v/>
      </c>
      <c r="F182" s="391" t="str">
        <f>IF('360 GRP '!Q197=0,"",'360 GRP '!Q197)</f>
        <v/>
      </c>
      <c r="G182" s="391" t="str">
        <f>IF('360 GRP '!R197=0,"",'360 GRP '!R197)</f>
        <v/>
      </c>
      <c r="H182" s="391" t="str">
        <f>IF('360 GRP '!S197=0,"",'360 GRP '!S197)</f>
        <v/>
      </c>
      <c r="I182" s="391" t="str">
        <f>IF('360 GRP '!T197=0,"",'360 GRP '!T197)</f>
        <v/>
      </c>
      <c r="J182" s="391" t="str">
        <f>IF('360 GRP '!U197=0,"",'360 GRP '!U197)</f>
        <v/>
      </c>
      <c r="K182" s="391" t="str">
        <f>IF('360 GRP '!V197=0,"",'360 GRP '!V197)</f>
        <v/>
      </c>
      <c r="L182" s="391" t="str">
        <f>IF('360 GRP '!W197=0,"",'360 GRP '!W197)</f>
        <v/>
      </c>
      <c r="M182" s="391" t="str">
        <f>IF('360 GRP '!X197=0,"",'360 GRP '!X197)</f>
        <v/>
      </c>
      <c r="N182" s="391" t="str">
        <f>IF('360 GRP '!Y197=0,"",'360 GRP '!Y197)</f>
        <v/>
      </c>
      <c r="O182" s="391" t="str">
        <f>IF('360 GRP '!Z197=0,"",'360 GRP '!Z197)</f>
        <v/>
      </c>
      <c r="P182" s="391" t="str">
        <f>IF('360 GRP '!AA197=0,"",'360 GRP '!AA197)</f>
        <v/>
      </c>
      <c r="Q182" s="391" t="str">
        <f>IF('360 GRP '!AB197=0,"",'360 GRP '!AB197)</f>
        <v/>
      </c>
      <c r="R182" s="391" t="str">
        <f>IF('360 GRP '!AC197=0,"",'360 GRP '!AC197)</f>
        <v/>
      </c>
      <c r="S182" s="7">
        <f t="shared" si="3"/>
        <v>0</v>
      </c>
      <c r="T182" s="5">
        <f>S182*'360 GRP '!J197</f>
        <v>0</v>
      </c>
      <c r="U182" s="5">
        <f>S182*'360 GRP '!BH197</f>
        <v>0</v>
      </c>
    </row>
    <row r="183" spans="1:21" ht="23.25" customHeight="1">
      <c r="A183" s="333" t="str">
        <f>'360 GRP '!D198</f>
        <v>360-401</v>
      </c>
      <c r="B183" s="336"/>
      <c r="C183" s="391" t="str">
        <f>IF('360 GRP '!N198=0,"",'360 GRP '!N198)</f>
        <v/>
      </c>
      <c r="D183" s="391" t="str">
        <f>IF('360 GRP '!O198=0,"",'360 GRP '!O198)</f>
        <v/>
      </c>
      <c r="E183" s="391" t="str">
        <f>IF('360 GRP '!P198=0,"",'360 GRP '!P198)</f>
        <v/>
      </c>
      <c r="F183" s="391" t="str">
        <f>IF('360 GRP '!Q198=0,"",'360 GRP '!Q198)</f>
        <v/>
      </c>
      <c r="G183" s="391" t="str">
        <f>IF('360 GRP '!R198=0,"",'360 GRP '!R198)</f>
        <v/>
      </c>
      <c r="H183" s="391" t="str">
        <f>IF('360 GRP '!S198=0,"",'360 GRP '!S198)</f>
        <v/>
      </c>
      <c r="I183" s="391" t="str">
        <f>IF('360 GRP '!T198=0,"",'360 GRP '!T198)</f>
        <v/>
      </c>
      <c r="J183" s="391" t="str">
        <f>IF('360 GRP '!U198=0,"",'360 GRP '!U198)</f>
        <v/>
      </c>
      <c r="K183" s="391" t="str">
        <f>IF('360 GRP '!V198=0,"",'360 GRP '!V198)</f>
        <v/>
      </c>
      <c r="L183" s="391" t="str">
        <f>IF('360 GRP '!W198=0,"",'360 GRP '!W198)</f>
        <v/>
      </c>
      <c r="M183" s="391" t="str">
        <f>IF('360 GRP '!X198=0,"",'360 GRP '!X198)</f>
        <v/>
      </c>
      <c r="N183" s="391" t="str">
        <f>IF('360 GRP '!Y198=0,"",'360 GRP '!Y198)</f>
        <v/>
      </c>
      <c r="O183" s="391" t="str">
        <f>IF('360 GRP '!Z198=0,"",'360 GRP '!Z198)</f>
        <v/>
      </c>
      <c r="P183" s="391" t="str">
        <f>IF('360 GRP '!AA198=0,"",'360 GRP '!AA198)</f>
        <v/>
      </c>
      <c r="Q183" s="391" t="str">
        <f>IF('360 GRP '!AB198=0,"",'360 GRP '!AB198)</f>
        <v/>
      </c>
      <c r="R183" s="391" t="str">
        <f>IF('360 GRP '!AC198=0,"",'360 GRP '!AC198)</f>
        <v/>
      </c>
      <c r="S183" s="7">
        <f t="shared" si="3"/>
        <v>0</v>
      </c>
      <c r="T183" s="5">
        <f>S183*'360 GRP '!J198</f>
        <v>0</v>
      </c>
      <c r="U183" s="5">
        <f>S183*'360 GRP '!BH198</f>
        <v>0</v>
      </c>
    </row>
    <row r="184" spans="1:21" ht="21" customHeight="1">
      <c r="A184" s="333" t="str">
        <f>'360 GRP '!D199</f>
        <v>360-402</v>
      </c>
      <c r="B184" s="336"/>
      <c r="C184" s="391" t="str">
        <f>IF('360 GRP '!N199=0,"",'360 GRP '!N199)</f>
        <v/>
      </c>
      <c r="D184" s="391" t="str">
        <f>IF('360 GRP '!O199=0,"",'360 GRP '!O199)</f>
        <v/>
      </c>
      <c r="E184" s="391" t="str">
        <f>IF('360 GRP '!P199=0,"",'360 GRP '!P199)</f>
        <v/>
      </c>
      <c r="F184" s="391" t="str">
        <f>IF('360 GRP '!Q199=0,"",'360 GRP '!Q199)</f>
        <v/>
      </c>
      <c r="G184" s="391" t="str">
        <f>IF('360 GRP '!R199=0,"",'360 GRP '!R199)</f>
        <v/>
      </c>
      <c r="H184" s="391" t="str">
        <f>IF('360 GRP '!S199=0,"",'360 GRP '!S199)</f>
        <v/>
      </c>
      <c r="I184" s="391" t="str">
        <f>IF('360 GRP '!T199=0,"",'360 GRP '!T199)</f>
        <v/>
      </c>
      <c r="J184" s="391" t="str">
        <f>IF('360 GRP '!U199=0,"",'360 GRP '!U199)</f>
        <v/>
      </c>
      <c r="K184" s="391" t="str">
        <f>IF('360 GRP '!V199=0,"",'360 GRP '!V199)</f>
        <v/>
      </c>
      <c r="L184" s="391" t="str">
        <f>IF('360 GRP '!W199=0,"",'360 GRP '!W199)</f>
        <v/>
      </c>
      <c r="M184" s="391" t="str">
        <f>IF('360 GRP '!X199=0,"",'360 GRP '!X199)</f>
        <v/>
      </c>
      <c r="N184" s="391" t="str">
        <f>IF('360 GRP '!Y199=0,"",'360 GRP '!Y199)</f>
        <v/>
      </c>
      <c r="O184" s="391" t="str">
        <f>IF('360 GRP '!Z199=0,"",'360 GRP '!Z199)</f>
        <v/>
      </c>
      <c r="P184" s="391" t="str">
        <f>IF('360 GRP '!AA199=0,"",'360 GRP '!AA199)</f>
        <v/>
      </c>
      <c r="Q184" s="391" t="str">
        <f>IF('360 GRP '!AB199=0,"",'360 GRP '!AB199)</f>
        <v/>
      </c>
      <c r="R184" s="391" t="str">
        <f>IF('360 GRP '!AC199=0,"",'360 GRP '!AC199)</f>
        <v/>
      </c>
      <c r="S184" s="7">
        <f t="shared" si="2"/>
        <v>0</v>
      </c>
      <c r="T184" s="5">
        <f>S184*'360 GRP '!J199</f>
        <v>0</v>
      </c>
      <c r="U184" s="5">
        <f>S184*'360 GRP '!BH199</f>
        <v>0</v>
      </c>
    </row>
    <row r="185" spans="1:21" ht="21" customHeight="1">
      <c r="A185" s="333" t="str">
        <f>'360 GRP '!D200</f>
        <v>360-403</v>
      </c>
      <c r="B185" s="336"/>
      <c r="C185" s="391" t="str">
        <f>IF('360 GRP '!N200=0,"",'360 GRP '!N200)</f>
        <v/>
      </c>
      <c r="D185" s="391" t="str">
        <f>IF('360 GRP '!O200=0,"",'360 GRP '!O200)</f>
        <v/>
      </c>
      <c r="E185" s="391" t="str">
        <f>IF('360 GRP '!P200=0,"",'360 GRP '!P200)</f>
        <v/>
      </c>
      <c r="F185" s="391" t="str">
        <f>IF('360 GRP '!Q200=0,"",'360 GRP '!Q200)</f>
        <v/>
      </c>
      <c r="G185" s="391" t="str">
        <f>IF('360 GRP '!R200=0,"",'360 GRP '!R200)</f>
        <v/>
      </c>
      <c r="H185" s="391" t="str">
        <f>IF('360 GRP '!S200=0,"",'360 GRP '!S200)</f>
        <v/>
      </c>
      <c r="I185" s="391" t="str">
        <f>IF('360 GRP '!T200=0,"",'360 GRP '!T200)</f>
        <v/>
      </c>
      <c r="J185" s="391" t="str">
        <f>IF('360 GRP '!U200=0,"",'360 GRP '!U200)</f>
        <v/>
      </c>
      <c r="K185" s="391" t="str">
        <f>IF('360 GRP '!V200=0,"",'360 GRP '!V200)</f>
        <v/>
      </c>
      <c r="L185" s="391" t="str">
        <f>IF('360 GRP '!W200=0,"",'360 GRP '!W200)</f>
        <v/>
      </c>
      <c r="M185" s="391" t="str">
        <f>IF('360 GRP '!X200=0,"",'360 GRP '!X200)</f>
        <v/>
      </c>
      <c r="N185" s="391" t="str">
        <f>IF('360 GRP '!Y200=0,"",'360 GRP '!Y200)</f>
        <v/>
      </c>
      <c r="O185" s="391" t="str">
        <f>IF('360 GRP '!Z200=0,"",'360 GRP '!Z200)</f>
        <v/>
      </c>
      <c r="P185" s="391" t="str">
        <f>IF('360 GRP '!AA200=0,"",'360 GRP '!AA200)</f>
        <v/>
      </c>
      <c r="Q185" s="391" t="str">
        <f>IF('360 GRP '!AB200=0,"",'360 GRP '!AB200)</f>
        <v/>
      </c>
      <c r="R185" s="391" t="str">
        <f>IF('360 GRP '!AC200=0,"",'360 GRP '!AC200)</f>
        <v/>
      </c>
      <c r="S185" s="7">
        <f t="shared" si="2"/>
        <v>0</v>
      </c>
      <c r="T185" s="5">
        <f>S185*'360 GRP '!J200</f>
        <v>0</v>
      </c>
      <c r="U185" s="5">
        <f>S185*'360 GRP '!BH200</f>
        <v>0</v>
      </c>
    </row>
    <row r="186" spans="1:21" ht="21" customHeight="1">
      <c r="A186" s="333" t="str">
        <f>'360 GRP '!D201</f>
        <v>360-404</v>
      </c>
      <c r="B186" s="336"/>
      <c r="C186" s="391" t="str">
        <f>IF('360 GRP '!N201=0,"",'360 GRP '!N201)</f>
        <v/>
      </c>
      <c r="D186" s="391" t="str">
        <f>IF('360 GRP '!O201=0,"",'360 GRP '!O201)</f>
        <v/>
      </c>
      <c r="E186" s="391" t="str">
        <f>IF('360 GRP '!P201=0,"",'360 GRP '!P201)</f>
        <v/>
      </c>
      <c r="F186" s="391" t="str">
        <f>IF('360 GRP '!Q201=0,"",'360 GRP '!Q201)</f>
        <v/>
      </c>
      <c r="G186" s="391" t="str">
        <f>IF('360 GRP '!R201=0,"",'360 GRP '!R201)</f>
        <v/>
      </c>
      <c r="H186" s="391" t="str">
        <f>IF('360 GRP '!S201=0,"",'360 GRP '!S201)</f>
        <v/>
      </c>
      <c r="I186" s="391" t="str">
        <f>IF('360 GRP '!T201=0,"",'360 GRP '!T201)</f>
        <v/>
      </c>
      <c r="J186" s="391" t="str">
        <f>IF('360 GRP '!U201=0,"",'360 GRP '!U201)</f>
        <v/>
      </c>
      <c r="K186" s="391" t="str">
        <f>IF('360 GRP '!V201=0,"",'360 GRP '!V201)</f>
        <v/>
      </c>
      <c r="L186" s="391" t="str">
        <f>IF('360 GRP '!W201=0,"",'360 GRP '!W201)</f>
        <v/>
      </c>
      <c r="M186" s="391" t="str">
        <f>IF('360 GRP '!X201=0,"",'360 GRP '!X201)</f>
        <v/>
      </c>
      <c r="N186" s="391" t="str">
        <f>IF('360 GRP '!Y201=0,"",'360 GRP '!Y201)</f>
        <v/>
      </c>
      <c r="O186" s="391" t="str">
        <f>IF('360 GRP '!Z201=0,"",'360 GRP '!Z201)</f>
        <v/>
      </c>
      <c r="P186" s="391" t="str">
        <f>IF('360 GRP '!AA201=0,"",'360 GRP '!AA201)</f>
        <v/>
      </c>
      <c r="Q186" s="391" t="str">
        <f>IF('360 GRP '!AB201=0,"",'360 GRP '!AB201)</f>
        <v/>
      </c>
      <c r="R186" s="391" t="str">
        <f>IF('360 GRP '!AC201=0,"",'360 GRP '!AC201)</f>
        <v/>
      </c>
      <c r="S186" s="7">
        <f t="shared" si="2"/>
        <v>0</v>
      </c>
      <c r="T186" s="5">
        <f>S186*'360 GRP '!J201</f>
        <v>0</v>
      </c>
      <c r="U186" s="5">
        <f>S186*'360 GRP '!BH201</f>
        <v>0</v>
      </c>
    </row>
    <row r="187" spans="1:21" ht="21" customHeight="1">
      <c r="A187" s="333" t="str">
        <f>'360 GRP '!D202</f>
        <v>360-405</v>
      </c>
      <c r="B187" s="336"/>
      <c r="C187" s="391" t="str">
        <f>IF('360 GRP '!N202=0,"",'360 GRP '!N202)</f>
        <v/>
      </c>
      <c r="D187" s="391" t="str">
        <f>IF('360 GRP '!O202=0,"",'360 GRP '!O202)</f>
        <v/>
      </c>
      <c r="E187" s="391" t="str">
        <f>IF('360 GRP '!P202=0,"",'360 GRP '!P202)</f>
        <v/>
      </c>
      <c r="F187" s="391" t="str">
        <f>IF('360 GRP '!Q202=0,"",'360 GRP '!Q202)</f>
        <v/>
      </c>
      <c r="G187" s="391" t="str">
        <f>IF('360 GRP '!R202=0,"",'360 GRP '!R202)</f>
        <v/>
      </c>
      <c r="H187" s="391" t="str">
        <f>IF('360 GRP '!S202=0,"",'360 GRP '!S202)</f>
        <v/>
      </c>
      <c r="I187" s="391" t="str">
        <f>IF('360 GRP '!T202=0,"",'360 GRP '!T202)</f>
        <v/>
      </c>
      <c r="J187" s="391" t="str">
        <f>IF('360 GRP '!U202=0,"",'360 GRP '!U202)</f>
        <v/>
      </c>
      <c r="K187" s="391" t="str">
        <f>IF('360 GRP '!V202=0,"",'360 GRP '!V202)</f>
        <v/>
      </c>
      <c r="L187" s="391" t="str">
        <f>IF('360 GRP '!W202=0,"",'360 GRP '!W202)</f>
        <v/>
      </c>
      <c r="M187" s="391" t="str">
        <f>IF('360 GRP '!X202=0,"",'360 GRP '!X202)</f>
        <v/>
      </c>
      <c r="N187" s="391" t="str">
        <f>IF('360 GRP '!Y202=0,"",'360 GRP '!Y202)</f>
        <v/>
      </c>
      <c r="O187" s="391" t="str">
        <f>IF('360 GRP '!Z202=0,"",'360 GRP '!Z202)</f>
        <v/>
      </c>
      <c r="P187" s="391" t="str">
        <f>IF('360 GRP '!AA202=0,"",'360 GRP '!AA202)</f>
        <v/>
      </c>
      <c r="Q187" s="391" t="str">
        <f>IF('360 GRP '!AB202=0,"",'360 GRP '!AB202)</f>
        <v/>
      </c>
      <c r="R187" s="391" t="str">
        <f>IF('360 GRP '!AC202=0,"",'360 GRP '!AC202)</f>
        <v/>
      </c>
      <c r="S187" s="7">
        <f t="shared" si="2"/>
        <v>0</v>
      </c>
      <c r="T187" s="5">
        <f>S187*'360 GRP '!J202</f>
        <v>0</v>
      </c>
      <c r="U187" s="5">
        <f>S187*'360 GRP '!BH202</f>
        <v>0</v>
      </c>
    </row>
    <row r="188" spans="1:21" ht="21" customHeight="1">
      <c r="A188" s="333" t="str">
        <f>'360 GRP '!D203</f>
        <v>360-406</v>
      </c>
      <c r="B188" s="336"/>
      <c r="C188" s="391" t="str">
        <f>IF('360 GRP '!N203=0,"",'360 GRP '!N203)</f>
        <v/>
      </c>
      <c r="D188" s="391" t="str">
        <f>IF('360 GRP '!O203=0,"",'360 GRP '!O203)</f>
        <v/>
      </c>
      <c r="E188" s="391" t="str">
        <f>IF('360 GRP '!P203=0,"",'360 GRP '!P203)</f>
        <v/>
      </c>
      <c r="F188" s="391" t="str">
        <f>IF('360 GRP '!Q203=0,"",'360 GRP '!Q203)</f>
        <v/>
      </c>
      <c r="G188" s="391" t="str">
        <f>IF('360 GRP '!R203=0,"",'360 GRP '!R203)</f>
        <v/>
      </c>
      <c r="H188" s="391" t="str">
        <f>IF('360 GRP '!S203=0,"",'360 GRP '!S203)</f>
        <v/>
      </c>
      <c r="I188" s="391" t="str">
        <f>IF('360 GRP '!T203=0,"",'360 GRP '!T203)</f>
        <v/>
      </c>
      <c r="J188" s="391" t="str">
        <f>IF('360 GRP '!U203=0,"",'360 GRP '!U203)</f>
        <v/>
      </c>
      <c r="K188" s="391" t="str">
        <f>IF('360 GRP '!V203=0,"",'360 GRP '!V203)</f>
        <v/>
      </c>
      <c r="L188" s="391" t="str">
        <f>IF('360 GRP '!W203=0,"",'360 GRP '!W203)</f>
        <v/>
      </c>
      <c r="M188" s="391" t="str">
        <f>IF('360 GRP '!X203=0,"",'360 GRP '!X203)</f>
        <v/>
      </c>
      <c r="N188" s="391" t="str">
        <f>IF('360 GRP '!Y203=0,"",'360 GRP '!Y203)</f>
        <v/>
      </c>
      <c r="O188" s="391" t="str">
        <f>IF('360 GRP '!Z203=0,"",'360 GRP '!Z203)</f>
        <v/>
      </c>
      <c r="P188" s="391" t="str">
        <f>IF('360 GRP '!AA203=0,"",'360 GRP '!AA203)</f>
        <v/>
      </c>
      <c r="Q188" s="391" t="str">
        <f>IF('360 GRP '!AB203=0,"",'360 GRP '!AB203)</f>
        <v/>
      </c>
      <c r="R188" s="391" t="str">
        <f>IF('360 GRP '!AC203=0,"",'360 GRP '!AC203)</f>
        <v/>
      </c>
      <c r="S188" s="7">
        <f t="shared" si="2"/>
        <v>0</v>
      </c>
      <c r="T188" s="5">
        <f>S188*'360 GRP '!J203</f>
        <v>0</v>
      </c>
      <c r="U188" s="5">
        <f>S188*'360 GRP '!BH203</f>
        <v>0</v>
      </c>
    </row>
    <row r="189" spans="1:21" ht="21" customHeight="1">
      <c r="A189" s="333" t="str">
        <f>'360 GRP '!D204</f>
        <v>360-406-DT</v>
      </c>
      <c r="B189" s="336" t="s">
        <v>228</v>
      </c>
      <c r="C189" s="391" t="str">
        <f>IF('360 GRP '!N204=0,"",'360 GRP '!N204)</f>
        <v/>
      </c>
      <c r="D189" s="391" t="str">
        <f>IF('360 GRP '!O204=0,"",'360 GRP '!O204)</f>
        <v/>
      </c>
      <c r="E189" s="391" t="str">
        <f>IF('360 GRP '!P204=0,"",'360 GRP '!P204)</f>
        <v/>
      </c>
      <c r="F189" s="391" t="str">
        <f>IF('360 GRP '!Q204=0,"",'360 GRP '!Q204)</f>
        <v/>
      </c>
      <c r="G189" s="391" t="str">
        <f>IF('360 GRP '!R204=0,"",'360 GRP '!R204)</f>
        <v/>
      </c>
      <c r="H189" s="391" t="str">
        <f>IF('360 GRP '!S204=0,"",'360 GRP '!S204)</f>
        <v/>
      </c>
      <c r="I189" s="391" t="str">
        <f>IF('360 GRP '!T204=0,"",'360 GRP '!T204)</f>
        <v/>
      </c>
      <c r="J189" s="391" t="str">
        <f>IF('360 GRP '!U204=0,"",'360 GRP '!U204)</f>
        <v/>
      </c>
      <c r="K189" s="391" t="str">
        <f>IF('360 GRP '!V204=0,"",'360 GRP '!V204)</f>
        <v/>
      </c>
      <c r="L189" s="391" t="str">
        <f>IF('360 GRP '!W204=0,"",'360 GRP '!W204)</f>
        <v/>
      </c>
      <c r="M189" s="391" t="str">
        <f>IF('360 GRP '!X204=0,"",'360 GRP '!X204)</f>
        <v/>
      </c>
      <c r="N189" s="391" t="str">
        <f>IF('360 GRP '!Y204=0,"",'360 GRP '!Y204)</f>
        <v/>
      </c>
      <c r="O189" s="391" t="str">
        <f>IF('360 GRP '!Z204=0,"",'360 GRP '!Z204)</f>
        <v/>
      </c>
      <c r="P189" s="391" t="str">
        <f>IF('360 GRP '!AA204=0,"",'360 GRP '!AA204)</f>
        <v/>
      </c>
      <c r="Q189" s="391"/>
      <c r="R189" s="391"/>
      <c r="S189" s="7">
        <f t="shared" si="2"/>
        <v>0</v>
      </c>
      <c r="T189" s="5">
        <f>S189*'360 GRP '!J204</f>
        <v>0</v>
      </c>
      <c r="U189" s="5">
        <f>S189*'360 GRP '!BH204</f>
        <v>0</v>
      </c>
    </row>
    <row r="190" spans="1:21" ht="21" customHeight="1">
      <c r="A190" s="333" t="str">
        <f>'360 GRP '!D205</f>
        <v>360-409</v>
      </c>
      <c r="B190" s="336"/>
      <c r="C190" s="391" t="str">
        <f>IF('360 GRP '!N205=0,"",'360 GRP '!N205)</f>
        <v/>
      </c>
      <c r="D190" s="391" t="str">
        <f>IF('360 GRP '!O205=0,"",'360 GRP '!O205)</f>
        <v/>
      </c>
      <c r="E190" s="391" t="str">
        <f>IF('360 GRP '!P205=0,"",'360 GRP '!P205)</f>
        <v/>
      </c>
      <c r="F190" s="391" t="str">
        <f>IF('360 GRP '!Q205=0,"",'360 GRP '!Q205)</f>
        <v/>
      </c>
      <c r="G190" s="391" t="str">
        <f>IF('360 GRP '!R205=0,"",'360 GRP '!R205)</f>
        <v/>
      </c>
      <c r="H190" s="391" t="str">
        <f>IF('360 GRP '!S205=0,"",'360 GRP '!S205)</f>
        <v/>
      </c>
      <c r="I190" s="391" t="str">
        <f>IF('360 GRP '!T205=0,"",'360 GRP '!T205)</f>
        <v/>
      </c>
      <c r="J190" s="391" t="str">
        <f>IF('360 GRP '!U205=0,"",'360 GRP '!U205)</f>
        <v/>
      </c>
      <c r="K190" s="391" t="str">
        <f>IF('360 GRP '!V205=0,"",'360 GRP '!V205)</f>
        <v/>
      </c>
      <c r="L190" s="391" t="str">
        <f>IF('360 GRP '!W205=0,"",'360 GRP '!W205)</f>
        <v/>
      </c>
      <c r="M190" s="391" t="str">
        <f>IF('360 GRP '!X205=0,"",'360 GRP '!X205)</f>
        <v/>
      </c>
      <c r="N190" s="391" t="str">
        <f>IF('360 GRP '!Y205=0,"",'360 GRP '!Y205)</f>
        <v/>
      </c>
      <c r="O190" s="391" t="str">
        <f>IF('360 GRP '!Z205=0,"",'360 GRP '!Z205)</f>
        <v/>
      </c>
      <c r="P190" s="391" t="str">
        <f>IF('360 GRP '!AA205=0,"",'360 GRP '!AA205)</f>
        <v/>
      </c>
      <c r="Q190" s="391" t="str">
        <f>IF('360 GRP '!AB205=0,"",'360 GRP '!AB205)</f>
        <v/>
      </c>
      <c r="R190" s="391" t="str">
        <f>IF('360 GRP '!AC205=0,"",'360 GRP '!AC205)</f>
        <v/>
      </c>
      <c r="S190" s="7">
        <f t="shared" si="2"/>
        <v>0</v>
      </c>
      <c r="T190" s="5">
        <f>S190*'360 GRP '!J205</f>
        <v>0</v>
      </c>
      <c r="U190" s="5">
        <f>S190*'360 GRP '!BH205</f>
        <v>0</v>
      </c>
    </row>
    <row r="191" spans="1:21" ht="21" customHeight="1">
      <c r="A191" s="333" t="str">
        <f>'360 GRP '!D206</f>
        <v>360-409-DT</v>
      </c>
      <c r="B191" s="336" t="s">
        <v>228</v>
      </c>
      <c r="C191" s="391" t="str">
        <f>IF('360 GRP '!N206=0,"",'360 GRP '!N206)</f>
        <v/>
      </c>
      <c r="D191" s="391" t="str">
        <f>IF('360 GRP '!O206=0,"",'360 GRP '!O206)</f>
        <v/>
      </c>
      <c r="E191" s="391" t="str">
        <f>IF('360 GRP '!P206=0,"",'360 GRP '!P206)</f>
        <v/>
      </c>
      <c r="F191" s="391" t="str">
        <f>IF('360 GRP '!Q206=0,"",'360 GRP '!Q206)</f>
        <v/>
      </c>
      <c r="G191" s="391" t="str">
        <f>IF('360 GRP '!R206=0,"",'360 GRP '!R206)</f>
        <v/>
      </c>
      <c r="H191" s="391" t="str">
        <f>IF('360 GRP '!S206=0,"",'360 GRP '!S206)</f>
        <v/>
      </c>
      <c r="I191" s="391" t="str">
        <f>IF('360 GRP '!T206=0,"",'360 GRP '!T206)</f>
        <v/>
      </c>
      <c r="J191" s="391" t="str">
        <f>IF('360 GRP '!U206=0,"",'360 GRP '!U206)</f>
        <v/>
      </c>
      <c r="K191" s="391" t="str">
        <f>IF('360 GRP '!V206=0,"",'360 GRP '!V206)</f>
        <v/>
      </c>
      <c r="L191" s="391" t="str">
        <f>IF('360 GRP '!W206=0,"",'360 GRP '!W206)</f>
        <v/>
      </c>
      <c r="M191" s="391" t="str">
        <f>IF('360 GRP '!X206=0,"",'360 GRP '!X206)</f>
        <v/>
      </c>
      <c r="N191" s="391" t="str">
        <f>IF('360 GRP '!Y206=0,"",'360 GRP '!Y206)</f>
        <v/>
      </c>
      <c r="O191" s="391" t="str">
        <f>IF('360 GRP '!Z206=0,"",'360 GRP '!Z206)</f>
        <v/>
      </c>
      <c r="P191" s="391" t="str">
        <f>IF('360 GRP '!AA206=0,"",'360 GRP '!AA206)</f>
        <v/>
      </c>
      <c r="Q191" s="391"/>
      <c r="R191" s="391"/>
      <c r="S191" s="7">
        <f t="shared" si="2"/>
        <v>0</v>
      </c>
      <c r="T191" s="5">
        <f>S191*'360 GRP '!J206</f>
        <v>0</v>
      </c>
      <c r="U191" s="5">
        <f>S191*'360 GRP '!BH206</f>
        <v>0</v>
      </c>
    </row>
    <row r="192" spans="1:21" ht="21" customHeight="1">
      <c r="A192" s="333" t="str">
        <f>'360 GRP '!D207</f>
        <v>360-410</v>
      </c>
      <c r="B192" s="336"/>
      <c r="C192" s="391" t="str">
        <f>IF('360 GRP '!N207=0,"",'360 GRP '!N207)</f>
        <v/>
      </c>
      <c r="D192" s="391" t="str">
        <f>IF('360 GRP '!O207=0,"",'360 GRP '!O207)</f>
        <v/>
      </c>
      <c r="E192" s="391" t="str">
        <f>IF('360 GRP '!P207=0,"",'360 GRP '!P207)</f>
        <v/>
      </c>
      <c r="F192" s="391" t="str">
        <f>IF('360 GRP '!Q207=0,"",'360 GRP '!Q207)</f>
        <v/>
      </c>
      <c r="G192" s="391" t="str">
        <f>IF('360 GRP '!R207=0,"",'360 GRP '!R207)</f>
        <v/>
      </c>
      <c r="H192" s="391" t="str">
        <f>IF('360 GRP '!S207=0,"",'360 GRP '!S207)</f>
        <v/>
      </c>
      <c r="I192" s="391" t="str">
        <f>IF('360 GRP '!T207=0,"",'360 GRP '!T207)</f>
        <v/>
      </c>
      <c r="J192" s="391" t="str">
        <f>IF('360 GRP '!U207=0,"",'360 GRP '!U207)</f>
        <v/>
      </c>
      <c r="K192" s="391" t="str">
        <f>IF('360 GRP '!V207=0,"",'360 GRP '!V207)</f>
        <v/>
      </c>
      <c r="L192" s="391" t="str">
        <f>IF('360 GRP '!W207=0,"",'360 GRP '!W207)</f>
        <v/>
      </c>
      <c r="M192" s="391" t="str">
        <f>IF('360 GRP '!X207=0,"",'360 GRP '!X207)</f>
        <v/>
      </c>
      <c r="N192" s="391" t="str">
        <f>IF('360 GRP '!Y207=0,"",'360 GRP '!Y207)</f>
        <v/>
      </c>
      <c r="O192" s="391" t="str">
        <f>IF('360 GRP '!Z207=0,"",'360 GRP '!Z207)</f>
        <v/>
      </c>
      <c r="P192" s="391" t="str">
        <f>IF('360 GRP '!AA207=0,"",'360 GRP '!AA207)</f>
        <v/>
      </c>
      <c r="Q192" s="391" t="str">
        <f>IF('360 GRP '!AB207=0,"",'360 GRP '!AB207)</f>
        <v/>
      </c>
      <c r="R192" s="391" t="str">
        <f>IF('360 GRP '!AC207=0,"",'360 GRP '!AC207)</f>
        <v/>
      </c>
      <c r="S192" s="7">
        <f t="shared" si="2"/>
        <v>0</v>
      </c>
      <c r="T192" s="5">
        <f>S192*'360 GRP '!J207</f>
        <v>0</v>
      </c>
      <c r="U192" s="5">
        <f>S192*'360 GRP '!BH207</f>
        <v>0</v>
      </c>
    </row>
    <row r="193" spans="1:21" ht="23.25" customHeight="1">
      <c r="A193" s="333" t="str">
        <f>'360 GRP '!D208</f>
        <v>360-410-DT</v>
      </c>
      <c r="B193" s="336" t="s">
        <v>228</v>
      </c>
      <c r="C193" s="391" t="str">
        <f>IF('360 GRP '!N208=0,"",'360 GRP '!N208)</f>
        <v/>
      </c>
      <c r="D193" s="391" t="str">
        <f>IF('360 GRP '!O208=0,"",'360 GRP '!O208)</f>
        <v/>
      </c>
      <c r="E193" s="391" t="str">
        <f>IF('360 GRP '!P208=0,"",'360 GRP '!P208)</f>
        <v/>
      </c>
      <c r="F193" s="391" t="str">
        <f>IF('360 GRP '!Q208=0,"",'360 GRP '!Q208)</f>
        <v/>
      </c>
      <c r="G193" s="391" t="str">
        <f>IF('360 GRP '!R208=0,"",'360 GRP '!R208)</f>
        <v/>
      </c>
      <c r="H193" s="391" t="str">
        <f>IF('360 GRP '!S208=0,"",'360 GRP '!S208)</f>
        <v/>
      </c>
      <c r="I193" s="391" t="str">
        <f>IF('360 GRP '!T208=0,"",'360 GRP '!T208)</f>
        <v/>
      </c>
      <c r="J193" s="391" t="str">
        <f>IF('360 GRP '!U208=0,"",'360 GRP '!U208)</f>
        <v/>
      </c>
      <c r="K193" s="391" t="str">
        <f>IF('360 GRP '!V208=0,"",'360 GRP '!V208)</f>
        <v/>
      </c>
      <c r="L193" s="391" t="str">
        <f>IF('360 GRP '!W208=0,"",'360 GRP '!W208)</f>
        <v/>
      </c>
      <c r="M193" s="391" t="str">
        <f>IF('360 GRP '!X208=0,"",'360 GRP '!X208)</f>
        <v/>
      </c>
      <c r="N193" s="391" t="str">
        <f>IF('360 GRP '!Y208=0,"",'360 GRP '!Y208)</f>
        <v/>
      </c>
      <c r="O193" s="391" t="str">
        <f>IF('360 GRP '!Z208=0,"",'360 GRP '!Z208)</f>
        <v/>
      </c>
      <c r="P193" s="391" t="str">
        <f>IF('360 GRP '!AA208=0,"",'360 GRP '!AA208)</f>
        <v/>
      </c>
      <c r="Q193" s="391"/>
      <c r="R193" s="391"/>
      <c r="S193" s="7">
        <f t="shared" si="2"/>
        <v>0</v>
      </c>
      <c r="T193" s="5">
        <f>S193*'360 GRP '!J208</f>
        <v>0</v>
      </c>
      <c r="U193" s="5">
        <f>S193*'360 GRP '!BH208</f>
        <v>0</v>
      </c>
    </row>
    <row r="194" spans="1:21" ht="21" customHeight="1">
      <c r="A194" s="333" t="str">
        <f>'360 GRP '!D209</f>
        <v>360-411</v>
      </c>
      <c r="B194" s="336"/>
      <c r="C194" s="391" t="str">
        <f>IF('360 GRP '!N209=0,"",'360 GRP '!N209)</f>
        <v/>
      </c>
      <c r="D194" s="391" t="str">
        <f>IF('360 GRP '!O209=0,"",'360 GRP '!O209)</f>
        <v/>
      </c>
      <c r="E194" s="391" t="str">
        <f>IF('360 GRP '!P209=0,"",'360 GRP '!P209)</f>
        <v/>
      </c>
      <c r="F194" s="391" t="str">
        <f>IF('360 GRP '!Q209=0,"",'360 GRP '!Q209)</f>
        <v/>
      </c>
      <c r="G194" s="391" t="str">
        <f>IF('360 GRP '!R209=0,"",'360 GRP '!R209)</f>
        <v/>
      </c>
      <c r="H194" s="391" t="str">
        <f>IF('360 GRP '!S209=0,"",'360 GRP '!S209)</f>
        <v/>
      </c>
      <c r="I194" s="391" t="str">
        <f>IF('360 GRP '!T209=0,"",'360 GRP '!T209)</f>
        <v/>
      </c>
      <c r="J194" s="391" t="str">
        <f>IF('360 GRP '!U209=0,"",'360 GRP '!U209)</f>
        <v/>
      </c>
      <c r="K194" s="391" t="str">
        <f>IF('360 GRP '!V209=0,"",'360 GRP '!V209)</f>
        <v/>
      </c>
      <c r="L194" s="391" t="str">
        <f>IF('360 GRP '!W209=0,"",'360 GRP '!W209)</f>
        <v/>
      </c>
      <c r="M194" s="391" t="str">
        <f>IF('360 GRP '!X209=0,"",'360 GRP '!X209)</f>
        <v/>
      </c>
      <c r="N194" s="391" t="str">
        <f>IF('360 GRP '!Y209=0,"",'360 GRP '!Y209)</f>
        <v/>
      </c>
      <c r="O194" s="391" t="str">
        <f>IF('360 GRP '!Z209=0,"",'360 GRP '!Z209)</f>
        <v/>
      </c>
      <c r="P194" s="391" t="str">
        <f>IF('360 GRP '!AA209=0,"",'360 GRP '!AA209)</f>
        <v/>
      </c>
      <c r="Q194" s="391" t="str">
        <f>IF('360 GRP '!AB209=0,"",'360 GRP '!AB209)</f>
        <v/>
      </c>
      <c r="R194" s="391" t="str">
        <f>IF('360 GRP '!AC209=0,"",'360 GRP '!AC209)</f>
        <v/>
      </c>
      <c r="S194" s="7">
        <f t="shared" si="2"/>
        <v>0</v>
      </c>
      <c r="T194" s="5">
        <f>S194*'360 GRP '!J209</f>
        <v>0</v>
      </c>
      <c r="U194" s="5">
        <f>S194*'360 GRP '!BH209</f>
        <v>0</v>
      </c>
    </row>
    <row r="195" spans="1:21" ht="21" customHeight="1">
      <c r="A195" s="333" t="str">
        <f>'360 GRP '!D210</f>
        <v>360-411-DT</v>
      </c>
      <c r="B195" s="336" t="s">
        <v>228</v>
      </c>
      <c r="C195" s="391" t="str">
        <f>IF('360 GRP '!N210=0,"",'360 GRP '!N210)</f>
        <v/>
      </c>
      <c r="D195" s="391" t="str">
        <f>IF('360 GRP '!O210=0,"",'360 GRP '!O210)</f>
        <v/>
      </c>
      <c r="E195" s="391" t="str">
        <f>IF('360 GRP '!P210=0,"",'360 GRP '!P210)</f>
        <v/>
      </c>
      <c r="F195" s="391" t="str">
        <f>IF('360 GRP '!Q210=0,"",'360 GRP '!Q210)</f>
        <v/>
      </c>
      <c r="G195" s="391" t="str">
        <f>IF('360 GRP '!R210=0,"",'360 GRP '!R210)</f>
        <v/>
      </c>
      <c r="H195" s="391" t="str">
        <f>IF('360 GRP '!S210=0,"",'360 GRP '!S210)</f>
        <v/>
      </c>
      <c r="I195" s="391" t="str">
        <f>IF('360 GRP '!T210=0,"",'360 GRP '!T210)</f>
        <v/>
      </c>
      <c r="J195" s="391" t="str">
        <f>IF('360 GRP '!U210=0,"",'360 GRP '!U210)</f>
        <v/>
      </c>
      <c r="K195" s="391" t="str">
        <f>IF('360 GRP '!V210=0,"",'360 GRP '!V210)</f>
        <v/>
      </c>
      <c r="L195" s="391" t="str">
        <f>IF('360 GRP '!W210=0,"",'360 GRP '!W210)</f>
        <v/>
      </c>
      <c r="M195" s="391" t="str">
        <f>IF('360 GRP '!X210=0,"",'360 GRP '!X210)</f>
        <v/>
      </c>
      <c r="N195" s="391" t="str">
        <f>IF('360 GRP '!Y210=0,"",'360 GRP '!Y210)</f>
        <v/>
      </c>
      <c r="O195" s="391" t="str">
        <f>IF('360 GRP '!Z210=0,"",'360 GRP '!Z210)</f>
        <v/>
      </c>
      <c r="P195" s="391" t="str">
        <f>IF('360 GRP '!AA210=0,"",'360 GRP '!AA210)</f>
        <v/>
      </c>
      <c r="Q195" s="391"/>
      <c r="R195" s="391"/>
      <c r="S195" s="7">
        <f t="shared" si="2"/>
        <v>0</v>
      </c>
      <c r="T195" s="5">
        <f>S195*'360 GRP '!J210</f>
        <v>0</v>
      </c>
      <c r="U195" s="5">
        <f>S195*'360 GRP '!BH210</f>
        <v>0</v>
      </c>
    </row>
    <row r="196" spans="1:21" ht="21" customHeight="1">
      <c r="A196" s="333" t="str">
        <f>'360 GRP '!D211</f>
        <v>360-412</v>
      </c>
      <c r="B196" s="336"/>
      <c r="C196" s="391" t="str">
        <f>IF('360 GRP '!N211=0,"",'360 GRP '!N211)</f>
        <v/>
      </c>
      <c r="D196" s="391" t="str">
        <f>IF('360 GRP '!O211=0,"",'360 GRP '!O211)</f>
        <v/>
      </c>
      <c r="E196" s="391" t="str">
        <f>IF('360 GRP '!P211=0,"",'360 GRP '!P211)</f>
        <v/>
      </c>
      <c r="F196" s="391" t="str">
        <f>IF('360 GRP '!Q211=0,"",'360 GRP '!Q211)</f>
        <v/>
      </c>
      <c r="G196" s="391" t="str">
        <f>IF('360 GRP '!R211=0,"",'360 GRP '!R211)</f>
        <v/>
      </c>
      <c r="H196" s="391" t="str">
        <f>IF('360 GRP '!S211=0,"",'360 GRP '!S211)</f>
        <v/>
      </c>
      <c r="I196" s="391" t="str">
        <f>IF('360 GRP '!T211=0,"",'360 GRP '!T211)</f>
        <v/>
      </c>
      <c r="J196" s="391" t="str">
        <f>IF('360 GRP '!U211=0,"",'360 GRP '!U211)</f>
        <v/>
      </c>
      <c r="K196" s="391" t="str">
        <f>IF('360 GRP '!V211=0,"",'360 GRP '!V211)</f>
        <v/>
      </c>
      <c r="L196" s="391" t="str">
        <f>IF('360 GRP '!W211=0,"",'360 GRP '!W211)</f>
        <v/>
      </c>
      <c r="M196" s="391" t="str">
        <f>IF('360 GRP '!X211=0,"",'360 GRP '!X211)</f>
        <v/>
      </c>
      <c r="N196" s="391" t="str">
        <f>IF('360 GRP '!Y211=0,"",'360 GRP '!Y211)</f>
        <v/>
      </c>
      <c r="O196" s="391" t="str">
        <f>IF('360 GRP '!Z211=0,"",'360 GRP '!Z211)</f>
        <v/>
      </c>
      <c r="P196" s="391" t="str">
        <f>IF('360 GRP '!AA211=0,"",'360 GRP '!AA211)</f>
        <v/>
      </c>
      <c r="Q196" s="391" t="str">
        <f>IF('360 GRP '!AB211=0,"",'360 GRP '!AB211)</f>
        <v/>
      </c>
      <c r="R196" s="391" t="str">
        <f>IF('360 GRP '!AC211=0,"",'360 GRP '!AC211)</f>
        <v/>
      </c>
      <c r="S196" s="7">
        <f t="shared" si="2"/>
        <v>0</v>
      </c>
      <c r="T196" s="5">
        <f>S196*'360 GRP '!J211</f>
        <v>0</v>
      </c>
      <c r="U196" s="5">
        <f>S196*'360 GRP '!BH211</f>
        <v>0</v>
      </c>
    </row>
    <row r="197" spans="1:21" ht="21" customHeight="1">
      <c r="A197" s="333" t="str">
        <f>'360 GRP '!D212</f>
        <v>360-412-DT</v>
      </c>
      <c r="B197" s="336" t="s">
        <v>228</v>
      </c>
      <c r="C197" s="391" t="str">
        <f>IF('360 GRP '!N212=0,"",'360 GRP '!N212)</f>
        <v/>
      </c>
      <c r="D197" s="391" t="str">
        <f>IF('360 GRP '!O212=0,"",'360 GRP '!O212)</f>
        <v/>
      </c>
      <c r="E197" s="391" t="str">
        <f>IF('360 GRP '!P212=0,"",'360 GRP '!P212)</f>
        <v/>
      </c>
      <c r="F197" s="391" t="str">
        <f>IF('360 GRP '!Q212=0,"",'360 GRP '!Q212)</f>
        <v/>
      </c>
      <c r="G197" s="391" t="str">
        <f>IF('360 GRP '!R212=0,"",'360 GRP '!R212)</f>
        <v/>
      </c>
      <c r="H197" s="391" t="str">
        <f>IF('360 GRP '!S212=0,"",'360 GRP '!S212)</f>
        <v/>
      </c>
      <c r="I197" s="391" t="str">
        <f>IF('360 GRP '!T212=0,"",'360 GRP '!T212)</f>
        <v/>
      </c>
      <c r="J197" s="391" t="str">
        <f>IF('360 GRP '!U212=0,"",'360 GRP '!U212)</f>
        <v/>
      </c>
      <c r="K197" s="391" t="str">
        <f>IF('360 GRP '!V212=0,"",'360 GRP '!V212)</f>
        <v/>
      </c>
      <c r="L197" s="391" t="str">
        <f>IF('360 GRP '!W212=0,"",'360 GRP '!W212)</f>
        <v/>
      </c>
      <c r="M197" s="391" t="str">
        <f>IF('360 GRP '!X212=0,"",'360 GRP '!X212)</f>
        <v/>
      </c>
      <c r="N197" s="391" t="str">
        <f>IF('360 GRP '!Y212=0,"",'360 GRP '!Y212)</f>
        <v/>
      </c>
      <c r="O197" s="391" t="str">
        <f>IF('360 GRP '!Z212=0,"",'360 GRP '!Z212)</f>
        <v/>
      </c>
      <c r="P197" s="391" t="str">
        <f>IF('360 GRP '!AA212=0,"",'360 GRP '!AA212)</f>
        <v/>
      </c>
      <c r="Q197" s="391"/>
      <c r="R197" s="391"/>
      <c r="S197" s="7">
        <f t="shared" si="2"/>
        <v>0</v>
      </c>
      <c r="T197" s="5">
        <f>S197*'360 GRP '!J212</f>
        <v>0</v>
      </c>
      <c r="U197" s="5">
        <f>S197*'360 GRP '!BH212</f>
        <v>0</v>
      </c>
    </row>
    <row r="198" spans="1:21" ht="21" customHeight="1">
      <c r="A198" s="333" t="str">
        <f>'360 GRP '!D213</f>
        <v>360-413</v>
      </c>
      <c r="B198" s="336"/>
      <c r="C198" s="391" t="str">
        <f>IF('360 GRP '!N213=0,"",'360 GRP '!N213)</f>
        <v/>
      </c>
      <c r="D198" s="391" t="str">
        <f>IF('360 GRP '!O213=0,"",'360 GRP '!O213)</f>
        <v/>
      </c>
      <c r="E198" s="391" t="str">
        <f>IF('360 GRP '!P213=0,"",'360 GRP '!P213)</f>
        <v/>
      </c>
      <c r="F198" s="391" t="str">
        <f>IF('360 GRP '!Q213=0,"",'360 GRP '!Q213)</f>
        <v/>
      </c>
      <c r="G198" s="391" t="str">
        <f>IF('360 GRP '!R213=0,"",'360 GRP '!R213)</f>
        <v/>
      </c>
      <c r="H198" s="391" t="str">
        <f>IF('360 GRP '!S213=0,"",'360 GRP '!S213)</f>
        <v/>
      </c>
      <c r="I198" s="391" t="str">
        <f>IF('360 GRP '!T213=0,"",'360 GRP '!T213)</f>
        <v/>
      </c>
      <c r="J198" s="391" t="str">
        <f>IF('360 GRP '!U213=0,"",'360 GRP '!U213)</f>
        <v/>
      </c>
      <c r="K198" s="391" t="str">
        <f>IF('360 GRP '!V213=0,"",'360 GRP '!V213)</f>
        <v/>
      </c>
      <c r="L198" s="391" t="str">
        <f>IF('360 GRP '!W213=0,"",'360 GRP '!W213)</f>
        <v/>
      </c>
      <c r="M198" s="391" t="str">
        <f>IF('360 GRP '!X213=0,"",'360 GRP '!X213)</f>
        <v/>
      </c>
      <c r="N198" s="391" t="str">
        <f>IF('360 GRP '!Y213=0,"",'360 GRP '!Y213)</f>
        <v/>
      </c>
      <c r="O198" s="391" t="str">
        <f>IF('360 GRP '!Z213=0,"",'360 GRP '!Z213)</f>
        <v/>
      </c>
      <c r="P198" s="391" t="str">
        <f>IF('360 GRP '!AA213=0,"",'360 GRP '!AA213)</f>
        <v/>
      </c>
      <c r="Q198" s="391" t="str">
        <f>IF('360 GRP '!AB213=0,"",'360 GRP '!AB213)</f>
        <v/>
      </c>
      <c r="R198" s="391" t="str">
        <f>IF('360 GRP '!AC213=0,"",'360 GRP '!AC213)</f>
        <v/>
      </c>
      <c r="S198" s="7">
        <f t="shared" si="2"/>
        <v>0</v>
      </c>
      <c r="T198" s="5">
        <f>S198*'360 GRP '!J213</f>
        <v>0</v>
      </c>
      <c r="U198" s="5">
        <f>S198*'360 GRP '!BH213</f>
        <v>0</v>
      </c>
    </row>
    <row r="199" spans="1:21" ht="21" customHeight="1">
      <c r="A199" s="333" t="str">
        <f>'360 GRP '!D214</f>
        <v>360-413-DT</v>
      </c>
      <c r="B199" s="336" t="s">
        <v>228</v>
      </c>
      <c r="C199" s="391" t="str">
        <f>IF('360 GRP '!N214=0,"",'360 GRP '!N214)</f>
        <v/>
      </c>
      <c r="D199" s="391" t="str">
        <f>IF('360 GRP '!O214=0,"",'360 GRP '!O214)</f>
        <v/>
      </c>
      <c r="E199" s="391" t="str">
        <f>IF('360 GRP '!P214=0,"",'360 GRP '!P214)</f>
        <v/>
      </c>
      <c r="F199" s="391" t="str">
        <f>IF('360 GRP '!Q214=0,"",'360 GRP '!Q214)</f>
        <v/>
      </c>
      <c r="G199" s="391" t="str">
        <f>IF('360 GRP '!R214=0,"",'360 GRP '!R214)</f>
        <v/>
      </c>
      <c r="H199" s="391" t="str">
        <f>IF('360 GRP '!S214=0,"",'360 GRP '!S214)</f>
        <v/>
      </c>
      <c r="I199" s="391" t="str">
        <f>IF('360 GRP '!T214=0,"",'360 GRP '!T214)</f>
        <v/>
      </c>
      <c r="J199" s="391" t="str">
        <f>IF('360 GRP '!U214=0,"",'360 GRP '!U214)</f>
        <v/>
      </c>
      <c r="K199" s="391" t="str">
        <f>IF('360 GRP '!V214=0,"",'360 GRP '!V214)</f>
        <v/>
      </c>
      <c r="L199" s="391" t="str">
        <f>IF('360 GRP '!W214=0,"",'360 GRP '!W214)</f>
        <v/>
      </c>
      <c r="M199" s="391" t="str">
        <f>IF('360 GRP '!X214=0,"",'360 GRP '!X214)</f>
        <v/>
      </c>
      <c r="N199" s="391" t="str">
        <f>IF('360 GRP '!Y214=0,"",'360 GRP '!Y214)</f>
        <v/>
      </c>
      <c r="O199" s="391" t="str">
        <f>IF('360 GRP '!Z214=0,"",'360 GRP '!Z214)</f>
        <v/>
      </c>
      <c r="P199" s="391" t="str">
        <f>IF('360 GRP '!AA214=0,"",'360 GRP '!AA214)</f>
        <v/>
      </c>
      <c r="Q199" s="391"/>
      <c r="R199" s="391"/>
      <c r="S199" s="7">
        <f t="shared" si="2"/>
        <v>0</v>
      </c>
      <c r="T199" s="5">
        <f>S199*'360 GRP '!J214</f>
        <v>0</v>
      </c>
      <c r="U199" s="5">
        <f>S199*'360 GRP '!BH214</f>
        <v>0</v>
      </c>
    </row>
    <row r="200" spans="1:21" ht="21" customHeight="1">
      <c r="A200" s="333" t="str">
        <f>'360 GRP '!D215</f>
        <v>360-414</v>
      </c>
      <c r="B200" s="336"/>
      <c r="C200" s="391" t="str">
        <f>IF('360 GRP '!N215=0,"",'360 GRP '!N215)</f>
        <v/>
      </c>
      <c r="D200" s="391" t="str">
        <f>IF('360 GRP '!O215=0,"",'360 GRP '!O215)</f>
        <v/>
      </c>
      <c r="E200" s="391" t="str">
        <f>IF('360 GRP '!P215=0,"",'360 GRP '!P215)</f>
        <v/>
      </c>
      <c r="F200" s="391" t="str">
        <f>IF('360 GRP '!Q215=0,"",'360 GRP '!Q215)</f>
        <v/>
      </c>
      <c r="G200" s="391" t="str">
        <f>IF('360 GRP '!R215=0,"",'360 GRP '!R215)</f>
        <v/>
      </c>
      <c r="H200" s="391" t="str">
        <f>IF('360 GRP '!S215=0,"",'360 GRP '!S215)</f>
        <v/>
      </c>
      <c r="I200" s="391" t="str">
        <f>IF('360 GRP '!T215=0,"",'360 GRP '!T215)</f>
        <v/>
      </c>
      <c r="J200" s="391" t="str">
        <f>IF('360 GRP '!U215=0,"",'360 GRP '!U215)</f>
        <v/>
      </c>
      <c r="K200" s="391" t="str">
        <f>IF('360 GRP '!V215=0,"",'360 GRP '!V215)</f>
        <v/>
      </c>
      <c r="L200" s="391" t="str">
        <f>IF('360 GRP '!W215=0,"",'360 GRP '!W215)</f>
        <v/>
      </c>
      <c r="M200" s="391" t="str">
        <f>IF('360 GRP '!X215=0,"",'360 GRP '!X215)</f>
        <v/>
      </c>
      <c r="N200" s="391" t="str">
        <f>IF('360 GRP '!Y215=0,"",'360 GRP '!Y215)</f>
        <v/>
      </c>
      <c r="O200" s="391" t="str">
        <f>IF('360 GRP '!Z215=0,"",'360 GRP '!Z215)</f>
        <v/>
      </c>
      <c r="P200" s="391" t="str">
        <f>IF('360 GRP '!AA215=0,"",'360 GRP '!AA215)</f>
        <v/>
      </c>
      <c r="Q200" s="391" t="str">
        <f>IF('360 GRP '!AB215=0,"",'360 GRP '!AB215)</f>
        <v/>
      </c>
      <c r="R200" s="391" t="str">
        <f>IF('360 GRP '!AC215=0,"",'360 GRP '!AC215)</f>
        <v/>
      </c>
      <c r="S200" s="7">
        <f t="shared" ref="S200:S239" si="4">SUM(C200:R200)</f>
        <v>0</v>
      </c>
      <c r="T200" s="5">
        <f>S200*'360 GRP '!J215</f>
        <v>0</v>
      </c>
      <c r="U200" s="5">
        <f>S200*'360 GRP '!BH215</f>
        <v>0</v>
      </c>
    </row>
    <row r="201" spans="1:21" ht="23.25" customHeight="1">
      <c r="A201" s="333" t="str">
        <f>'360 GRP '!D216</f>
        <v>360-414-DT</v>
      </c>
      <c r="B201" s="336" t="s">
        <v>228</v>
      </c>
      <c r="C201" s="391" t="str">
        <f>IF('360 GRP '!N216=0,"",'360 GRP '!N216)</f>
        <v/>
      </c>
      <c r="D201" s="391" t="str">
        <f>IF('360 GRP '!O216=0,"",'360 GRP '!O216)</f>
        <v/>
      </c>
      <c r="E201" s="391" t="str">
        <f>IF('360 GRP '!P216=0,"",'360 GRP '!P216)</f>
        <v/>
      </c>
      <c r="F201" s="391" t="str">
        <f>IF('360 GRP '!Q216=0,"",'360 GRP '!Q216)</f>
        <v/>
      </c>
      <c r="G201" s="391" t="str">
        <f>IF('360 GRP '!R216=0,"",'360 GRP '!R216)</f>
        <v/>
      </c>
      <c r="H201" s="391" t="str">
        <f>IF('360 GRP '!S216=0,"",'360 GRP '!S216)</f>
        <v/>
      </c>
      <c r="I201" s="391" t="str">
        <f>IF('360 GRP '!T216=0,"",'360 GRP '!T216)</f>
        <v/>
      </c>
      <c r="J201" s="391" t="str">
        <f>IF('360 GRP '!U216=0,"",'360 GRP '!U216)</f>
        <v/>
      </c>
      <c r="K201" s="391" t="str">
        <f>IF('360 GRP '!V216=0,"",'360 GRP '!V216)</f>
        <v/>
      </c>
      <c r="L201" s="391" t="str">
        <f>IF('360 GRP '!W216=0,"",'360 GRP '!W216)</f>
        <v/>
      </c>
      <c r="M201" s="391" t="str">
        <f>IF('360 GRP '!X216=0,"",'360 GRP '!X216)</f>
        <v/>
      </c>
      <c r="N201" s="391" t="str">
        <f>IF('360 GRP '!Y216=0,"",'360 GRP '!Y216)</f>
        <v/>
      </c>
      <c r="O201" s="391" t="str">
        <f>IF('360 GRP '!Z216=0,"",'360 GRP '!Z216)</f>
        <v/>
      </c>
      <c r="P201" s="391" t="str">
        <f>IF('360 GRP '!AA216=0,"",'360 GRP '!AA216)</f>
        <v/>
      </c>
      <c r="Q201" s="391"/>
      <c r="R201" s="391"/>
      <c r="S201" s="7">
        <f t="shared" si="4"/>
        <v>0</v>
      </c>
      <c r="T201" s="5">
        <f>S201*'360 GRP '!J216</f>
        <v>0</v>
      </c>
      <c r="U201" s="5">
        <f>S201*'360 GRP '!BH216</f>
        <v>0</v>
      </c>
    </row>
    <row r="202" spans="1:21" ht="21" customHeight="1">
      <c r="A202" s="333" t="str">
        <f>'360 GRP '!D217</f>
        <v>360-415</v>
      </c>
      <c r="B202" s="336"/>
      <c r="C202" s="391" t="str">
        <f>IF('360 GRP '!N217=0,"",'360 GRP '!N217)</f>
        <v/>
      </c>
      <c r="D202" s="391" t="str">
        <f>IF('360 GRP '!O217=0,"",'360 GRP '!O217)</f>
        <v/>
      </c>
      <c r="E202" s="391" t="str">
        <f>IF('360 GRP '!P217=0,"",'360 GRP '!P217)</f>
        <v/>
      </c>
      <c r="F202" s="391" t="str">
        <f>IF('360 GRP '!Q217=0,"",'360 GRP '!Q217)</f>
        <v/>
      </c>
      <c r="G202" s="391" t="str">
        <f>IF('360 GRP '!R217=0,"",'360 GRP '!R217)</f>
        <v/>
      </c>
      <c r="H202" s="391" t="str">
        <f>IF('360 GRP '!S217=0,"",'360 GRP '!S217)</f>
        <v/>
      </c>
      <c r="I202" s="391" t="str">
        <f>IF('360 GRP '!T217=0,"",'360 GRP '!T217)</f>
        <v/>
      </c>
      <c r="J202" s="391" t="str">
        <f>IF('360 GRP '!U217=0,"",'360 GRP '!U217)</f>
        <v/>
      </c>
      <c r="K202" s="391" t="str">
        <f>IF('360 GRP '!V217=0,"",'360 GRP '!V217)</f>
        <v/>
      </c>
      <c r="L202" s="391" t="str">
        <f>IF('360 GRP '!W217=0,"",'360 GRP '!W217)</f>
        <v/>
      </c>
      <c r="M202" s="391" t="str">
        <f>IF('360 GRP '!X217=0,"",'360 GRP '!X217)</f>
        <v/>
      </c>
      <c r="N202" s="391" t="str">
        <f>IF('360 GRP '!Y217=0,"",'360 GRP '!Y217)</f>
        <v/>
      </c>
      <c r="O202" s="391" t="str">
        <f>IF('360 GRP '!Z217=0,"",'360 GRP '!Z217)</f>
        <v/>
      </c>
      <c r="P202" s="391" t="str">
        <f>IF('360 GRP '!AA217=0,"",'360 GRP '!AA217)</f>
        <v/>
      </c>
      <c r="Q202" s="391" t="str">
        <f>IF('360 GRP '!AB217=0,"",'360 GRP '!AB217)</f>
        <v/>
      </c>
      <c r="R202" s="391" t="str">
        <f>IF('360 GRP '!AC217=0,"",'360 GRP '!AC217)</f>
        <v/>
      </c>
      <c r="S202" s="7">
        <f t="shared" si="4"/>
        <v>0</v>
      </c>
      <c r="T202" s="5">
        <f>S202*'360 GRP '!J217</f>
        <v>0</v>
      </c>
      <c r="U202" s="5">
        <f>S202*'360 GRP '!BH217</f>
        <v>0</v>
      </c>
    </row>
    <row r="203" spans="1:21" ht="23.25" customHeight="1">
      <c r="A203" s="333" t="str">
        <f>'360 GRP '!D218</f>
        <v>360-415-DT</v>
      </c>
      <c r="B203" s="336" t="s">
        <v>228</v>
      </c>
      <c r="C203" s="391" t="str">
        <f>IF('360 GRP '!N218=0,"",'360 GRP '!N218)</f>
        <v/>
      </c>
      <c r="D203" s="391" t="str">
        <f>IF('360 GRP '!O218=0,"",'360 GRP '!O218)</f>
        <v/>
      </c>
      <c r="E203" s="391" t="str">
        <f>IF('360 GRP '!P218=0,"",'360 GRP '!P218)</f>
        <v/>
      </c>
      <c r="F203" s="391" t="str">
        <f>IF('360 GRP '!Q218=0,"",'360 GRP '!Q218)</f>
        <v/>
      </c>
      <c r="G203" s="391" t="str">
        <f>IF('360 GRP '!R218=0,"",'360 GRP '!R218)</f>
        <v/>
      </c>
      <c r="H203" s="391" t="str">
        <f>IF('360 GRP '!S218=0,"",'360 GRP '!S218)</f>
        <v/>
      </c>
      <c r="I203" s="391" t="str">
        <f>IF('360 GRP '!T218=0,"",'360 GRP '!T218)</f>
        <v/>
      </c>
      <c r="J203" s="391" t="str">
        <f>IF('360 GRP '!U218=0,"",'360 GRP '!U218)</f>
        <v/>
      </c>
      <c r="K203" s="391" t="str">
        <f>IF('360 GRP '!V218=0,"",'360 GRP '!V218)</f>
        <v/>
      </c>
      <c r="L203" s="391" t="str">
        <f>IF('360 GRP '!W218=0,"",'360 GRP '!W218)</f>
        <v/>
      </c>
      <c r="M203" s="391" t="str">
        <f>IF('360 GRP '!X218=0,"",'360 GRP '!X218)</f>
        <v/>
      </c>
      <c r="N203" s="391" t="str">
        <f>IF('360 GRP '!Y218=0,"",'360 GRP '!Y218)</f>
        <v/>
      </c>
      <c r="O203" s="391" t="str">
        <f>IF('360 GRP '!Z218=0,"",'360 GRP '!Z218)</f>
        <v/>
      </c>
      <c r="P203" s="391" t="str">
        <f>IF('360 GRP '!AA218=0,"",'360 GRP '!AA218)</f>
        <v/>
      </c>
      <c r="Q203" s="391"/>
      <c r="R203" s="391"/>
      <c r="S203" s="7">
        <f t="shared" si="4"/>
        <v>0</v>
      </c>
      <c r="T203" s="5">
        <f>S203*'360 GRP '!J218</f>
        <v>0</v>
      </c>
      <c r="U203" s="5">
        <f>S203*'360 GRP '!BH218</f>
        <v>0</v>
      </c>
    </row>
    <row r="204" spans="1:21" ht="21" customHeight="1">
      <c r="A204" s="333" t="str">
        <f>'360 GRP '!D219</f>
        <v>360-416</v>
      </c>
      <c r="B204" s="336"/>
      <c r="C204" s="391" t="str">
        <f>IF('360 GRP '!N219=0,"",'360 GRP '!N219)</f>
        <v/>
      </c>
      <c r="D204" s="391" t="str">
        <f>IF('360 GRP '!O219=0,"",'360 GRP '!O219)</f>
        <v/>
      </c>
      <c r="E204" s="391" t="str">
        <f>IF('360 GRP '!P219=0,"",'360 GRP '!P219)</f>
        <v/>
      </c>
      <c r="F204" s="391" t="str">
        <f>IF('360 GRP '!Q219=0,"",'360 GRP '!Q219)</f>
        <v/>
      </c>
      <c r="G204" s="391" t="str">
        <f>IF('360 GRP '!R219=0,"",'360 GRP '!R219)</f>
        <v/>
      </c>
      <c r="H204" s="391" t="str">
        <f>IF('360 GRP '!S219=0,"",'360 GRP '!S219)</f>
        <v/>
      </c>
      <c r="I204" s="391" t="str">
        <f>IF('360 GRP '!T219=0,"",'360 GRP '!T219)</f>
        <v/>
      </c>
      <c r="J204" s="391" t="str">
        <f>IF('360 GRP '!U219=0,"",'360 GRP '!U219)</f>
        <v/>
      </c>
      <c r="K204" s="391" t="str">
        <f>IF('360 GRP '!V219=0,"",'360 GRP '!V219)</f>
        <v/>
      </c>
      <c r="L204" s="391" t="str">
        <f>IF('360 GRP '!W219=0,"",'360 GRP '!W219)</f>
        <v/>
      </c>
      <c r="M204" s="391" t="str">
        <f>IF('360 GRP '!X219=0,"",'360 GRP '!X219)</f>
        <v/>
      </c>
      <c r="N204" s="391" t="str">
        <f>IF('360 GRP '!Y219=0,"",'360 GRP '!Y219)</f>
        <v/>
      </c>
      <c r="O204" s="391" t="str">
        <f>IF('360 GRP '!Z219=0,"",'360 GRP '!Z219)</f>
        <v/>
      </c>
      <c r="P204" s="391" t="str">
        <f>IF('360 GRP '!AA219=0,"",'360 GRP '!AA219)</f>
        <v/>
      </c>
      <c r="Q204" s="391" t="str">
        <f>IF('360 GRP '!AB219=0,"",'360 GRP '!AB219)</f>
        <v/>
      </c>
      <c r="R204" s="391" t="str">
        <f>IF('360 GRP '!AC219=0,"",'360 GRP '!AC219)</f>
        <v/>
      </c>
      <c r="S204" s="7">
        <f t="shared" si="4"/>
        <v>0</v>
      </c>
      <c r="T204" s="5">
        <f>S204*'360 GRP '!J219</f>
        <v>0</v>
      </c>
      <c r="U204" s="5">
        <f>S204*'360 GRP '!BH219</f>
        <v>0</v>
      </c>
    </row>
    <row r="205" spans="1:21" ht="24" customHeight="1">
      <c r="A205" s="333" t="str">
        <f>'360 GRP '!D220</f>
        <v>360-416-DT</v>
      </c>
      <c r="B205" s="336" t="s">
        <v>228</v>
      </c>
      <c r="C205" s="391" t="str">
        <f>IF('360 GRP '!N220=0,"",'360 GRP '!N220)</f>
        <v/>
      </c>
      <c r="D205" s="391" t="str">
        <f>IF('360 GRP '!O220=0,"",'360 GRP '!O220)</f>
        <v/>
      </c>
      <c r="E205" s="391" t="str">
        <f>IF('360 GRP '!P220=0,"",'360 GRP '!P220)</f>
        <v/>
      </c>
      <c r="F205" s="391" t="str">
        <f>IF('360 GRP '!Q220=0,"",'360 GRP '!Q220)</f>
        <v/>
      </c>
      <c r="G205" s="391" t="str">
        <f>IF('360 GRP '!R220=0,"",'360 GRP '!R220)</f>
        <v/>
      </c>
      <c r="H205" s="391" t="str">
        <f>IF('360 GRP '!S220=0,"",'360 GRP '!S220)</f>
        <v/>
      </c>
      <c r="I205" s="391" t="str">
        <f>IF('360 GRP '!T220=0,"",'360 GRP '!T220)</f>
        <v/>
      </c>
      <c r="J205" s="391" t="str">
        <f>IF('360 GRP '!U220=0,"",'360 GRP '!U220)</f>
        <v/>
      </c>
      <c r="K205" s="391" t="str">
        <f>IF('360 GRP '!V220=0,"",'360 GRP '!V220)</f>
        <v/>
      </c>
      <c r="L205" s="391" t="str">
        <f>IF('360 GRP '!W220=0,"",'360 GRP '!W220)</f>
        <v/>
      </c>
      <c r="M205" s="391" t="str">
        <f>IF('360 GRP '!X220=0,"",'360 GRP '!X220)</f>
        <v/>
      </c>
      <c r="N205" s="391" t="str">
        <f>IF('360 GRP '!Y220=0,"",'360 GRP '!Y220)</f>
        <v/>
      </c>
      <c r="O205" s="391" t="str">
        <f>IF('360 GRP '!Z220=0,"",'360 GRP '!Z220)</f>
        <v/>
      </c>
      <c r="P205" s="391" t="str">
        <f>IF('360 GRP '!AA220=0,"",'360 GRP '!AA220)</f>
        <v/>
      </c>
      <c r="Q205" s="391"/>
      <c r="R205" s="391"/>
      <c r="S205" s="7">
        <f t="shared" si="4"/>
        <v>0</v>
      </c>
      <c r="T205" s="5">
        <f>S205*'360 GRP '!J220</f>
        <v>0</v>
      </c>
      <c r="U205" s="5">
        <f>S205*'360 GRP '!BH220</f>
        <v>0</v>
      </c>
    </row>
    <row r="206" spans="1:21" ht="21" customHeight="1">
      <c r="A206" s="333" t="str">
        <f>'360 GRP '!D221</f>
        <v>360-417</v>
      </c>
      <c r="B206" s="336"/>
      <c r="C206" s="391" t="str">
        <f>IF('360 GRP '!N221=0,"",'360 GRP '!N221)</f>
        <v/>
      </c>
      <c r="D206" s="391" t="str">
        <f>IF('360 GRP '!O221=0,"",'360 GRP '!O221)</f>
        <v/>
      </c>
      <c r="E206" s="391" t="str">
        <f>IF('360 GRP '!P221=0,"",'360 GRP '!P221)</f>
        <v/>
      </c>
      <c r="F206" s="391" t="str">
        <f>IF('360 GRP '!Q221=0,"",'360 GRP '!Q221)</f>
        <v/>
      </c>
      <c r="G206" s="391" t="str">
        <f>IF('360 GRP '!R221=0,"",'360 GRP '!R221)</f>
        <v/>
      </c>
      <c r="H206" s="391" t="str">
        <f>IF('360 GRP '!S221=0,"",'360 GRP '!S221)</f>
        <v/>
      </c>
      <c r="I206" s="391" t="str">
        <f>IF('360 GRP '!T221=0,"",'360 GRP '!T221)</f>
        <v/>
      </c>
      <c r="J206" s="391" t="str">
        <f>IF('360 GRP '!U221=0,"",'360 GRP '!U221)</f>
        <v/>
      </c>
      <c r="K206" s="391" t="str">
        <f>IF('360 GRP '!V221=0,"",'360 GRP '!V221)</f>
        <v/>
      </c>
      <c r="L206" s="391" t="str">
        <f>IF('360 GRP '!W221=0,"",'360 GRP '!W221)</f>
        <v/>
      </c>
      <c r="M206" s="391" t="str">
        <f>IF('360 GRP '!X221=0,"",'360 GRP '!X221)</f>
        <v/>
      </c>
      <c r="N206" s="391" t="str">
        <f>IF('360 GRP '!Y221=0,"",'360 GRP '!Y221)</f>
        <v/>
      </c>
      <c r="O206" s="391" t="str">
        <f>IF('360 GRP '!Z221=0,"",'360 GRP '!Z221)</f>
        <v/>
      </c>
      <c r="P206" s="391" t="str">
        <f>IF('360 GRP '!AA221=0,"",'360 GRP '!AA221)</f>
        <v/>
      </c>
      <c r="Q206" s="391" t="str">
        <f>IF('360 GRP '!AB221=0,"",'360 GRP '!AB221)</f>
        <v/>
      </c>
      <c r="R206" s="391" t="str">
        <f>IF('360 GRP '!AC221=0,"",'360 GRP '!AC221)</f>
        <v/>
      </c>
      <c r="S206" s="7">
        <f t="shared" si="4"/>
        <v>0</v>
      </c>
      <c r="T206" s="5">
        <f>S206*'360 GRP '!J221</f>
        <v>0</v>
      </c>
      <c r="U206" s="5">
        <f>S206*'360 GRP '!BH221</f>
        <v>0</v>
      </c>
    </row>
    <row r="207" spans="1:21" ht="23.25" customHeight="1">
      <c r="A207" s="333" t="str">
        <f>'360 GRP '!D222</f>
        <v>360-417-DT</v>
      </c>
      <c r="B207" s="336" t="s">
        <v>228</v>
      </c>
      <c r="C207" s="391" t="str">
        <f>IF('360 GRP '!N222=0,"",'360 GRP '!N222)</f>
        <v/>
      </c>
      <c r="D207" s="391" t="str">
        <f>IF('360 GRP '!O222=0,"",'360 GRP '!O222)</f>
        <v/>
      </c>
      <c r="E207" s="391" t="str">
        <f>IF('360 GRP '!P222=0,"",'360 GRP '!P222)</f>
        <v/>
      </c>
      <c r="F207" s="391" t="str">
        <f>IF('360 GRP '!Q222=0,"",'360 GRP '!Q222)</f>
        <v/>
      </c>
      <c r="G207" s="391" t="str">
        <f>IF('360 GRP '!R222=0,"",'360 GRP '!R222)</f>
        <v/>
      </c>
      <c r="H207" s="391" t="str">
        <f>IF('360 GRP '!S222=0,"",'360 GRP '!S222)</f>
        <v/>
      </c>
      <c r="I207" s="391" t="str">
        <f>IF('360 GRP '!T222=0,"",'360 GRP '!T222)</f>
        <v/>
      </c>
      <c r="J207" s="391" t="str">
        <f>IF('360 GRP '!U222=0,"",'360 GRP '!U222)</f>
        <v/>
      </c>
      <c r="K207" s="391" t="str">
        <f>IF('360 GRP '!V222=0,"",'360 GRP '!V222)</f>
        <v/>
      </c>
      <c r="L207" s="391" t="str">
        <f>IF('360 GRP '!W222=0,"",'360 GRP '!W222)</f>
        <v/>
      </c>
      <c r="M207" s="391" t="str">
        <f>IF('360 GRP '!X222=0,"",'360 GRP '!X222)</f>
        <v/>
      </c>
      <c r="N207" s="391" t="str">
        <f>IF('360 GRP '!Y222=0,"",'360 GRP '!Y222)</f>
        <v/>
      </c>
      <c r="O207" s="391" t="str">
        <f>IF('360 GRP '!Z222=0,"",'360 GRP '!Z222)</f>
        <v/>
      </c>
      <c r="P207" s="391" t="str">
        <f>IF('360 GRP '!AA222=0,"",'360 GRP '!AA222)</f>
        <v/>
      </c>
      <c r="Q207" s="391"/>
      <c r="R207" s="391"/>
      <c r="S207" s="7">
        <f t="shared" si="4"/>
        <v>0</v>
      </c>
      <c r="T207" s="5">
        <f>S207*'360 GRP '!J222</f>
        <v>0</v>
      </c>
      <c r="U207" s="5">
        <f>S207*'360 GRP '!BH222</f>
        <v>0</v>
      </c>
    </row>
    <row r="208" spans="1:21" ht="23.25" customHeight="1">
      <c r="A208" s="333" t="str">
        <f>'360 GRP '!D223</f>
        <v>360-418</v>
      </c>
      <c r="B208" s="336"/>
      <c r="C208" s="391" t="str">
        <f>IF('360 GRP '!N223=0,"",'360 GRP '!N223)</f>
        <v/>
      </c>
      <c r="D208" s="391" t="str">
        <f>IF('360 GRP '!O223=0,"",'360 GRP '!O223)</f>
        <v/>
      </c>
      <c r="E208" s="391" t="str">
        <f>IF('360 GRP '!P223=0,"",'360 GRP '!P223)</f>
        <v/>
      </c>
      <c r="F208" s="391" t="str">
        <f>IF('360 GRP '!Q223=0,"",'360 GRP '!Q223)</f>
        <v/>
      </c>
      <c r="G208" s="391" t="str">
        <f>IF('360 GRP '!R223=0,"",'360 GRP '!R223)</f>
        <v/>
      </c>
      <c r="H208" s="391" t="str">
        <f>IF('360 GRP '!S223=0,"",'360 GRP '!S223)</f>
        <v/>
      </c>
      <c r="I208" s="391" t="str">
        <f>IF('360 GRP '!T223=0,"",'360 GRP '!T223)</f>
        <v/>
      </c>
      <c r="J208" s="391" t="str">
        <f>IF('360 GRP '!U223=0,"",'360 GRP '!U223)</f>
        <v/>
      </c>
      <c r="K208" s="391" t="str">
        <f>IF('360 GRP '!V223=0,"",'360 GRP '!V223)</f>
        <v/>
      </c>
      <c r="L208" s="391" t="str">
        <f>IF('360 GRP '!W223=0,"",'360 GRP '!W223)</f>
        <v/>
      </c>
      <c r="M208" s="391" t="str">
        <f>IF('360 GRP '!X223=0,"",'360 GRP '!X223)</f>
        <v/>
      </c>
      <c r="N208" s="391" t="str">
        <f>IF('360 GRP '!Y223=0,"",'360 GRP '!Y223)</f>
        <v/>
      </c>
      <c r="O208" s="391" t="str">
        <f>IF('360 GRP '!Z223=0,"",'360 GRP '!Z223)</f>
        <v/>
      </c>
      <c r="P208" s="391" t="str">
        <f>IF('360 GRP '!AA223=0,"",'360 GRP '!AA223)</f>
        <v/>
      </c>
      <c r="Q208" s="391" t="str">
        <f>IF('360 GRP '!AB223=0,"",'360 GRP '!AB223)</f>
        <v/>
      </c>
      <c r="R208" s="391" t="str">
        <f>IF('360 GRP '!AC223=0,"",'360 GRP '!AC223)</f>
        <v/>
      </c>
      <c r="S208" s="7">
        <f t="shared" si="4"/>
        <v>0</v>
      </c>
      <c r="T208" s="5">
        <f>S208*'360 GRP '!J223</f>
        <v>0</v>
      </c>
      <c r="U208" s="5">
        <f>S208*'360 GRP '!BH223</f>
        <v>0</v>
      </c>
    </row>
    <row r="209" spans="1:21" ht="23.25" customHeight="1">
      <c r="A209" s="333" t="str">
        <f>'360 GRP '!D224</f>
        <v>360-418-DT</v>
      </c>
      <c r="B209" s="336" t="s">
        <v>228</v>
      </c>
      <c r="C209" s="391" t="str">
        <f>IF('360 GRP '!N224=0,"",'360 GRP '!N224)</f>
        <v/>
      </c>
      <c r="D209" s="391" t="str">
        <f>IF('360 GRP '!O224=0,"",'360 GRP '!O224)</f>
        <v/>
      </c>
      <c r="E209" s="391" t="str">
        <f>IF('360 GRP '!P224=0,"",'360 GRP '!P224)</f>
        <v/>
      </c>
      <c r="F209" s="391" t="str">
        <f>IF('360 GRP '!Q224=0,"",'360 GRP '!Q224)</f>
        <v/>
      </c>
      <c r="G209" s="391" t="str">
        <f>IF('360 GRP '!R224=0,"",'360 GRP '!R224)</f>
        <v/>
      </c>
      <c r="H209" s="391" t="str">
        <f>IF('360 GRP '!S224=0,"",'360 GRP '!S224)</f>
        <v/>
      </c>
      <c r="I209" s="391" t="str">
        <f>IF('360 GRP '!T224=0,"",'360 GRP '!T224)</f>
        <v/>
      </c>
      <c r="J209" s="391" t="str">
        <f>IF('360 GRP '!U224=0,"",'360 GRP '!U224)</f>
        <v/>
      </c>
      <c r="K209" s="391" t="str">
        <f>IF('360 GRP '!V224=0,"",'360 GRP '!V224)</f>
        <v/>
      </c>
      <c r="L209" s="391" t="str">
        <f>IF('360 GRP '!W224=0,"",'360 GRP '!W224)</f>
        <v/>
      </c>
      <c r="M209" s="391" t="str">
        <f>IF('360 GRP '!X224=0,"",'360 GRP '!X224)</f>
        <v/>
      </c>
      <c r="N209" s="391" t="str">
        <f>IF('360 GRP '!Y224=0,"",'360 GRP '!Y224)</f>
        <v/>
      </c>
      <c r="O209" s="391" t="str">
        <f>IF('360 GRP '!Z224=0,"",'360 GRP '!Z224)</f>
        <v/>
      </c>
      <c r="P209" s="391" t="str">
        <f>IF('360 GRP '!AA224=0,"",'360 GRP '!AA224)</f>
        <v/>
      </c>
      <c r="Q209" s="391"/>
      <c r="R209" s="391"/>
      <c r="S209" s="7">
        <f t="shared" si="4"/>
        <v>0</v>
      </c>
      <c r="T209" s="5">
        <f>S209*'360 GRP '!J224</f>
        <v>0</v>
      </c>
      <c r="U209" s="5">
        <f>S209*'360 GRP '!BH224</f>
        <v>0</v>
      </c>
    </row>
    <row r="210" spans="1:21" ht="23.25" customHeight="1">
      <c r="A210" s="333" t="str">
        <f>'360 GRP '!D225</f>
        <v>360-419</v>
      </c>
      <c r="B210" s="336"/>
      <c r="C210" s="391" t="str">
        <f>IF('360 GRP '!N225=0,"",'360 GRP '!N225)</f>
        <v/>
      </c>
      <c r="D210" s="391" t="str">
        <f>IF('360 GRP '!O225=0,"",'360 GRP '!O225)</f>
        <v/>
      </c>
      <c r="E210" s="391" t="str">
        <f>IF('360 GRP '!P225=0,"",'360 GRP '!P225)</f>
        <v/>
      </c>
      <c r="F210" s="391" t="str">
        <f>IF('360 GRP '!Q225=0,"",'360 GRP '!Q225)</f>
        <v/>
      </c>
      <c r="G210" s="391" t="str">
        <f>IF('360 GRP '!R225=0,"",'360 GRP '!R225)</f>
        <v/>
      </c>
      <c r="H210" s="391" t="str">
        <f>IF('360 GRP '!S225=0,"",'360 GRP '!S225)</f>
        <v/>
      </c>
      <c r="I210" s="391" t="str">
        <f>IF('360 GRP '!T225=0,"",'360 GRP '!T225)</f>
        <v/>
      </c>
      <c r="J210" s="391" t="str">
        <f>IF('360 GRP '!U225=0,"",'360 GRP '!U225)</f>
        <v/>
      </c>
      <c r="K210" s="391" t="str">
        <f>IF('360 GRP '!V225=0,"",'360 GRP '!V225)</f>
        <v/>
      </c>
      <c r="L210" s="391" t="str">
        <f>IF('360 GRP '!W225=0,"",'360 GRP '!W225)</f>
        <v/>
      </c>
      <c r="M210" s="391" t="str">
        <f>IF('360 GRP '!X225=0,"",'360 GRP '!X225)</f>
        <v/>
      </c>
      <c r="N210" s="391" t="str">
        <f>IF('360 GRP '!Y225=0,"",'360 GRP '!Y225)</f>
        <v/>
      </c>
      <c r="O210" s="391" t="str">
        <f>IF('360 GRP '!Z225=0,"",'360 GRP '!Z225)</f>
        <v/>
      </c>
      <c r="P210" s="391" t="str">
        <f>IF('360 GRP '!AA225=0,"",'360 GRP '!AA225)</f>
        <v/>
      </c>
      <c r="Q210" s="391" t="str">
        <f>IF('360 GRP '!AB225=0,"",'360 GRP '!AB225)</f>
        <v/>
      </c>
      <c r="R210" s="391" t="str">
        <f>IF('360 GRP '!AC225=0,"",'360 GRP '!AC225)</f>
        <v/>
      </c>
      <c r="S210" s="7">
        <f t="shared" si="4"/>
        <v>0</v>
      </c>
      <c r="T210" s="5">
        <f>S210*'360 GRP '!J225</f>
        <v>0</v>
      </c>
      <c r="U210" s="5">
        <f>S210*'360 GRP '!BH225</f>
        <v>0</v>
      </c>
    </row>
    <row r="211" spans="1:21" ht="23.25" customHeight="1">
      <c r="A211" s="333" t="str">
        <f>'360 GRP '!D226</f>
        <v>360-419-DT</v>
      </c>
      <c r="B211" s="336" t="s">
        <v>228</v>
      </c>
      <c r="C211" s="391" t="str">
        <f>IF('360 GRP '!N226=0,"",'360 GRP '!N226)</f>
        <v/>
      </c>
      <c r="D211" s="391" t="str">
        <f>IF('360 GRP '!O226=0,"",'360 GRP '!O226)</f>
        <v/>
      </c>
      <c r="E211" s="391" t="str">
        <f>IF('360 GRP '!P226=0,"",'360 GRP '!P226)</f>
        <v/>
      </c>
      <c r="F211" s="391" t="str">
        <f>IF('360 GRP '!Q226=0,"",'360 GRP '!Q226)</f>
        <v/>
      </c>
      <c r="G211" s="391" t="str">
        <f>IF('360 GRP '!R226=0,"",'360 GRP '!R226)</f>
        <v/>
      </c>
      <c r="H211" s="391" t="str">
        <f>IF('360 GRP '!S226=0,"",'360 GRP '!S226)</f>
        <v/>
      </c>
      <c r="I211" s="391" t="str">
        <f>IF('360 GRP '!T226=0,"",'360 GRP '!T226)</f>
        <v/>
      </c>
      <c r="J211" s="391" t="str">
        <f>IF('360 GRP '!U226=0,"",'360 GRP '!U226)</f>
        <v/>
      </c>
      <c r="K211" s="391" t="str">
        <f>IF('360 GRP '!V226=0,"",'360 GRP '!V226)</f>
        <v/>
      </c>
      <c r="L211" s="391" t="str">
        <f>IF('360 GRP '!W226=0,"",'360 GRP '!W226)</f>
        <v/>
      </c>
      <c r="M211" s="391" t="str">
        <f>IF('360 GRP '!X226=0,"",'360 GRP '!X226)</f>
        <v/>
      </c>
      <c r="N211" s="391" t="str">
        <f>IF('360 GRP '!Y226=0,"",'360 GRP '!Y226)</f>
        <v/>
      </c>
      <c r="O211" s="391" t="str">
        <f>IF('360 GRP '!Z226=0,"",'360 GRP '!Z226)</f>
        <v/>
      </c>
      <c r="P211" s="391" t="str">
        <f>IF('360 GRP '!AA226=0,"",'360 GRP '!AA226)</f>
        <v/>
      </c>
      <c r="Q211" s="391"/>
      <c r="R211" s="391"/>
      <c r="S211" s="7">
        <f t="shared" si="4"/>
        <v>0</v>
      </c>
      <c r="T211" s="5">
        <f>S211*'360 GRP '!J226</f>
        <v>0</v>
      </c>
      <c r="U211" s="5">
        <f>S211*'360 GRP '!BH226</f>
        <v>0</v>
      </c>
    </row>
    <row r="212" spans="1:21" ht="23.25" customHeight="1">
      <c r="A212" s="333" t="str">
        <f>'360 GRP '!D227</f>
        <v>360-420</v>
      </c>
      <c r="B212" s="336"/>
      <c r="C212" s="391" t="str">
        <f>IF('360 GRP '!N227=0,"",'360 GRP '!N227)</f>
        <v/>
      </c>
      <c r="D212" s="391" t="str">
        <f>IF('360 GRP '!O227=0,"",'360 GRP '!O227)</f>
        <v/>
      </c>
      <c r="E212" s="391" t="str">
        <f>IF('360 GRP '!P227=0,"",'360 GRP '!P227)</f>
        <v/>
      </c>
      <c r="F212" s="391" t="str">
        <f>IF('360 GRP '!Q227=0,"",'360 GRP '!Q227)</f>
        <v/>
      </c>
      <c r="G212" s="391" t="str">
        <f>IF('360 GRP '!R227=0,"",'360 GRP '!R227)</f>
        <v/>
      </c>
      <c r="H212" s="391" t="str">
        <f>IF('360 GRP '!S227=0,"",'360 GRP '!S227)</f>
        <v/>
      </c>
      <c r="I212" s="391" t="str">
        <f>IF('360 GRP '!T227=0,"",'360 GRP '!T227)</f>
        <v/>
      </c>
      <c r="J212" s="391" t="str">
        <f>IF('360 GRP '!U227=0,"",'360 GRP '!U227)</f>
        <v/>
      </c>
      <c r="K212" s="391" t="str">
        <f>IF('360 GRP '!V227=0,"",'360 GRP '!V227)</f>
        <v/>
      </c>
      <c r="L212" s="391" t="str">
        <f>IF('360 GRP '!W227=0,"",'360 GRP '!W227)</f>
        <v/>
      </c>
      <c r="M212" s="391" t="str">
        <f>IF('360 GRP '!X227=0,"",'360 GRP '!X227)</f>
        <v/>
      </c>
      <c r="N212" s="391" t="str">
        <f>IF('360 GRP '!Y227=0,"",'360 GRP '!Y227)</f>
        <v/>
      </c>
      <c r="O212" s="391" t="str">
        <f>IF('360 GRP '!Z227=0,"",'360 GRP '!Z227)</f>
        <v/>
      </c>
      <c r="P212" s="391" t="str">
        <f>IF('360 GRP '!AA227=0,"",'360 GRP '!AA227)</f>
        <v/>
      </c>
      <c r="Q212" s="391" t="str">
        <f>IF('360 GRP '!AB227=0,"",'360 GRP '!AB227)</f>
        <v/>
      </c>
      <c r="R212" s="391" t="str">
        <f>IF('360 GRP '!AC227=0,"",'360 GRP '!AC227)</f>
        <v/>
      </c>
      <c r="S212" s="7">
        <f t="shared" si="4"/>
        <v>0</v>
      </c>
      <c r="T212" s="5">
        <f>S212*'360 GRP '!J227</f>
        <v>0</v>
      </c>
      <c r="U212" s="5">
        <f>S212*'360 GRP '!BH227</f>
        <v>0</v>
      </c>
    </row>
    <row r="213" spans="1:21" ht="23.25" customHeight="1">
      <c r="A213" s="333" t="str">
        <f>'360 GRP '!D228</f>
        <v>360-420-DT</v>
      </c>
      <c r="B213" s="336" t="s">
        <v>228</v>
      </c>
      <c r="C213" s="391" t="str">
        <f>IF('360 GRP '!N228=0,"",'360 GRP '!N228)</f>
        <v/>
      </c>
      <c r="D213" s="391" t="str">
        <f>IF('360 GRP '!O228=0,"",'360 GRP '!O228)</f>
        <v/>
      </c>
      <c r="E213" s="391" t="str">
        <f>IF('360 GRP '!P228=0,"",'360 GRP '!P228)</f>
        <v/>
      </c>
      <c r="F213" s="391" t="str">
        <f>IF('360 GRP '!Q228=0,"",'360 GRP '!Q228)</f>
        <v/>
      </c>
      <c r="G213" s="391" t="str">
        <f>IF('360 GRP '!R228=0,"",'360 GRP '!R228)</f>
        <v/>
      </c>
      <c r="H213" s="391" t="str">
        <f>IF('360 GRP '!S228=0,"",'360 GRP '!S228)</f>
        <v/>
      </c>
      <c r="I213" s="391" t="str">
        <f>IF('360 GRP '!T228=0,"",'360 GRP '!T228)</f>
        <v/>
      </c>
      <c r="J213" s="391" t="str">
        <f>IF('360 GRP '!U228=0,"",'360 GRP '!U228)</f>
        <v/>
      </c>
      <c r="K213" s="391" t="str">
        <f>IF('360 GRP '!V228=0,"",'360 GRP '!V228)</f>
        <v/>
      </c>
      <c r="L213" s="391" t="str">
        <f>IF('360 GRP '!W228=0,"",'360 GRP '!W228)</f>
        <v/>
      </c>
      <c r="M213" s="391" t="str">
        <f>IF('360 GRP '!X228=0,"",'360 GRP '!X228)</f>
        <v/>
      </c>
      <c r="N213" s="391" t="str">
        <f>IF('360 GRP '!Y228=0,"",'360 GRP '!Y228)</f>
        <v/>
      </c>
      <c r="O213" s="391" t="str">
        <f>IF('360 GRP '!Z228=0,"",'360 GRP '!Z228)</f>
        <v/>
      </c>
      <c r="P213" s="391" t="str">
        <f>IF('360 GRP '!AA228=0,"",'360 GRP '!AA228)</f>
        <v/>
      </c>
      <c r="Q213" s="391"/>
      <c r="R213" s="391"/>
      <c r="S213" s="7">
        <f t="shared" si="4"/>
        <v>0</v>
      </c>
      <c r="T213" s="5">
        <f>S213*'360 GRP '!J228</f>
        <v>0</v>
      </c>
      <c r="U213" s="5">
        <f>S213*'360 GRP '!BH228</f>
        <v>0</v>
      </c>
    </row>
    <row r="214" spans="1:21" ht="23.25" customHeight="1">
      <c r="A214" s="333">
        <f>'360 GRP '!D229</f>
        <v>0</v>
      </c>
      <c r="B214" s="336"/>
      <c r="C214" s="391" t="str">
        <f>IF('360 GRP '!N229=0,"",'360 GRP '!N229)</f>
        <v/>
      </c>
      <c r="D214" s="391" t="str">
        <f>IF('360 GRP '!O229=0,"",'360 GRP '!O229)</f>
        <v/>
      </c>
      <c r="E214" s="391" t="str">
        <f>IF('360 GRP '!P229=0,"",'360 GRP '!P229)</f>
        <v/>
      </c>
      <c r="F214" s="391" t="str">
        <f>IF('360 GRP '!Q229=0,"",'360 GRP '!Q229)</f>
        <v/>
      </c>
      <c r="G214" s="391" t="str">
        <f>IF('360 GRP '!R229=0,"",'360 GRP '!R229)</f>
        <v/>
      </c>
      <c r="H214" s="391" t="str">
        <f>IF('360 GRP '!S229=0,"",'360 GRP '!S229)</f>
        <v/>
      </c>
      <c r="I214" s="391" t="str">
        <f>IF('360 GRP '!T229=0,"",'360 GRP '!T229)</f>
        <v/>
      </c>
      <c r="J214" s="391" t="str">
        <f>IF('360 GRP '!U229=0,"",'360 GRP '!U229)</f>
        <v/>
      </c>
      <c r="K214" s="391" t="str">
        <f>IF('360 GRP '!V229=0,"",'360 GRP '!V229)</f>
        <v/>
      </c>
      <c r="L214" s="391" t="str">
        <f>IF('360 GRP '!W229=0,"",'360 GRP '!W229)</f>
        <v/>
      </c>
      <c r="M214" s="391" t="str">
        <f>IF('360 GRP '!X229=0,"",'360 GRP '!X229)</f>
        <v/>
      </c>
      <c r="N214" s="391" t="str">
        <f>IF('360 GRP '!Y229=0,"",'360 GRP '!Y229)</f>
        <v/>
      </c>
      <c r="O214" s="391" t="str">
        <f>IF('360 GRP '!Z229=0,"",'360 GRP '!Z229)</f>
        <v/>
      </c>
      <c r="P214" s="391" t="str">
        <f>IF('360 GRP '!AA229=0,"",'360 GRP '!AA229)</f>
        <v/>
      </c>
      <c r="Q214" s="391" t="str">
        <f>IF('360 GRP '!AB229=0,"",'360 GRP '!AB229)</f>
        <v/>
      </c>
      <c r="R214" s="391" t="str">
        <f>IF('360 GRP '!AC229=0,"",'360 GRP '!AC229)</f>
        <v/>
      </c>
      <c r="S214" s="7">
        <f t="shared" si="4"/>
        <v>0</v>
      </c>
      <c r="T214" s="5">
        <f>S214*'360 GRP '!J229</f>
        <v>0</v>
      </c>
      <c r="U214" s="5">
        <f>S214*'360 GRP '!BH229</f>
        <v>0</v>
      </c>
    </row>
    <row r="215" spans="1:21" ht="23.25" customHeight="1">
      <c r="A215" s="333" t="str">
        <f>'360 GRP '!D230</f>
        <v>360-421</v>
      </c>
      <c r="B215" s="336"/>
      <c r="C215" s="391" t="str">
        <f>IF('360 GRP '!N230=0,"",'360 GRP '!N230)</f>
        <v/>
      </c>
      <c r="D215" s="391" t="str">
        <f>IF('360 GRP '!O230=0,"",'360 GRP '!O230)</f>
        <v/>
      </c>
      <c r="E215" s="391" t="str">
        <f>IF('360 GRP '!P230=0,"",'360 GRP '!P230)</f>
        <v/>
      </c>
      <c r="F215" s="391" t="str">
        <f>IF('360 GRP '!Q230=0,"",'360 GRP '!Q230)</f>
        <v/>
      </c>
      <c r="G215" s="391" t="str">
        <f>IF('360 GRP '!R230=0,"",'360 GRP '!R230)</f>
        <v/>
      </c>
      <c r="H215" s="391" t="str">
        <f>IF('360 GRP '!S230=0,"",'360 GRP '!S230)</f>
        <v/>
      </c>
      <c r="I215" s="391" t="str">
        <f>IF('360 GRP '!T230=0,"",'360 GRP '!T230)</f>
        <v/>
      </c>
      <c r="J215" s="391" t="str">
        <f>IF('360 GRP '!U230=0,"",'360 GRP '!U230)</f>
        <v/>
      </c>
      <c r="K215" s="391" t="str">
        <f>IF('360 GRP '!V230=0,"",'360 GRP '!V230)</f>
        <v/>
      </c>
      <c r="L215" s="391" t="str">
        <f>IF('360 GRP '!W230=0,"",'360 GRP '!W230)</f>
        <v/>
      </c>
      <c r="M215" s="391" t="str">
        <f>IF('360 GRP '!X230=0,"",'360 GRP '!X230)</f>
        <v/>
      </c>
      <c r="N215" s="391" t="str">
        <f>IF('360 GRP '!Y230=0,"",'360 GRP '!Y230)</f>
        <v/>
      </c>
      <c r="O215" s="391" t="str">
        <f>IF('360 GRP '!Z230=0,"",'360 GRP '!Z230)</f>
        <v/>
      </c>
      <c r="P215" s="391" t="str">
        <f>IF('360 GRP '!AA230=0,"",'360 GRP '!AA230)</f>
        <v/>
      </c>
      <c r="Q215" s="391" t="str">
        <f>IF('360 GRP '!AB230=0,"",'360 GRP '!AB230)</f>
        <v/>
      </c>
      <c r="R215" s="391" t="str">
        <f>IF('360 GRP '!AC230=0,"",'360 GRP '!AC230)</f>
        <v/>
      </c>
      <c r="S215" s="7">
        <f t="shared" si="4"/>
        <v>0</v>
      </c>
      <c r="T215" s="5">
        <f>S215*'360 GRP '!J230</f>
        <v>0</v>
      </c>
      <c r="U215" s="5">
        <f>S215*'360 GRP '!BH230</f>
        <v>0</v>
      </c>
    </row>
    <row r="216" spans="1:21" ht="23.25" customHeight="1">
      <c r="A216" s="333" t="str">
        <f>'360 GRP '!D231</f>
        <v>360-422</v>
      </c>
      <c r="B216" s="336"/>
      <c r="C216" s="391" t="str">
        <f>IF('360 GRP '!N231=0,"",'360 GRP '!N231)</f>
        <v/>
      </c>
      <c r="D216" s="391" t="str">
        <f>IF('360 GRP '!O231=0,"",'360 GRP '!O231)</f>
        <v/>
      </c>
      <c r="E216" s="391" t="str">
        <f>IF('360 GRP '!P231=0,"",'360 GRP '!P231)</f>
        <v/>
      </c>
      <c r="F216" s="391" t="str">
        <f>IF('360 GRP '!Q231=0,"",'360 GRP '!Q231)</f>
        <v/>
      </c>
      <c r="G216" s="391" t="str">
        <f>IF('360 GRP '!R231=0,"",'360 GRP '!R231)</f>
        <v/>
      </c>
      <c r="H216" s="391" t="str">
        <f>IF('360 GRP '!S231=0,"",'360 GRP '!S231)</f>
        <v/>
      </c>
      <c r="I216" s="391" t="str">
        <f>IF('360 GRP '!T231=0,"",'360 GRP '!T231)</f>
        <v/>
      </c>
      <c r="J216" s="391" t="str">
        <f>IF('360 GRP '!U231=0,"",'360 GRP '!U231)</f>
        <v/>
      </c>
      <c r="K216" s="391" t="str">
        <f>IF('360 GRP '!V231=0,"",'360 GRP '!V231)</f>
        <v/>
      </c>
      <c r="L216" s="391" t="str">
        <f>IF('360 GRP '!W231=0,"",'360 GRP '!W231)</f>
        <v/>
      </c>
      <c r="M216" s="391" t="str">
        <f>IF('360 GRP '!X231=0,"",'360 GRP '!X231)</f>
        <v/>
      </c>
      <c r="N216" s="391" t="str">
        <f>IF('360 GRP '!Y231=0,"",'360 GRP '!Y231)</f>
        <v/>
      </c>
      <c r="O216" s="391" t="str">
        <f>IF('360 GRP '!Z231=0,"",'360 GRP '!Z231)</f>
        <v/>
      </c>
      <c r="P216" s="391" t="str">
        <f>IF('360 GRP '!AA231=0,"",'360 GRP '!AA231)</f>
        <v/>
      </c>
      <c r="Q216" s="391" t="str">
        <f>IF('360 GRP '!AB231=0,"",'360 GRP '!AB231)</f>
        <v/>
      </c>
      <c r="R216" s="391" t="str">
        <f>IF('360 GRP '!AC231=0,"",'360 GRP '!AC231)</f>
        <v/>
      </c>
      <c r="S216" s="7">
        <f t="shared" si="4"/>
        <v>0</v>
      </c>
      <c r="T216" s="5">
        <f>S216*'360 GRP '!J231</f>
        <v>0</v>
      </c>
      <c r="U216" s="5">
        <f>S216*'360 GRP '!BH231</f>
        <v>0</v>
      </c>
    </row>
    <row r="217" spans="1:21" ht="23.25" customHeight="1">
      <c r="A217" s="333" t="str">
        <f>'360 GRP '!D232</f>
        <v>360-423</v>
      </c>
      <c r="B217" s="336"/>
      <c r="C217" s="391" t="str">
        <f>IF('360 GRP '!N232=0,"",'360 GRP '!N232)</f>
        <v/>
      </c>
      <c r="D217" s="391" t="str">
        <f>IF('360 GRP '!O232=0,"",'360 GRP '!O232)</f>
        <v/>
      </c>
      <c r="E217" s="391" t="str">
        <f>IF('360 GRP '!P232=0,"",'360 GRP '!P232)</f>
        <v/>
      </c>
      <c r="F217" s="391" t="str">
        <f>IF('360 GRP '!Q232=0,"",'360 GRP '!Q232)</f>
        <v/>
      </c>
      <c r="G217" s="391" t="str">
        <f>IF('360 GRP '!R232=0,"",'360 GRP '!R232)</f>
        <v/>
      </c>
      <c r="H217" s="391" t="str">
        <f>IF('360 GRP '!S232=0,"",'360 GRP '!S232)</f>
        <v/>
      </c>
      <c r="I217" s="391" t="str">
        <f>IF('360 GRP '!T232=0,"",'360 GRP '!T232)</f>
        <v/>
      </c>
      <c r="J217" s="391" t="str">
        <f>IF('360 GRP '!U232=0,"",'360 GRP '!U232)</f>
        <v/>
      </c>
      <c r="K217" s="391" t="str">
        <f>IF('360 GRP '!V232=0,"",'360 GRP '!V232)</f>
        <v/>
      </c>
      <c r="L217" s="391" t="str">
        <f>IF('360 GRP '!W232=0,"",'360 GRP '!W232)</f>
        <v/>
      </c>
      <c r="M217" s="391" t="str">
        <f>IF('360 GRP '!X232=0,"",'360 GRP '!X232)</f>
        <v/>
      </c>
      <c r="N217" s="391" t="str">
        <f>IF('360 GRP '!Y232=0,"",'360 GRP '!Y232)</f>
        <v/>
      </c>
      <c r="O217" s="391" t="str">
        <f>IF('360 GRP '!Z232=0,"",'360 GRP '!Z232)</f>
        <v/>
      </c>
      <c r="P217" s="391" t="str">
        <f>IF('360 GRP '!AA232=0,"",'360 GRP '!AA232)</f>
        <v/>
      </c>
      <c r="Q217" s="391" t="str">
        <f>IF('360 GRP '!AB232=0,"",'360 GRP '!AB232)</f>
        <v/>
      </c>
      <c r="R217" s="391" t="str">
        <f>IF('360 GRP '!AC232=0,"",'360 GRP '!AC232)</f>
        <v/>
      </c>
      <c r="S217" s="7">
        <f t="shared" si="4"/>
        <v>0</v>
      </c>
      <c r="T217" s="5">
        <f>S217*'360 GRP '!J232</f>
        <v>0</v>
      </c>
      <c r="U217" s="5">
        <f>S217*'360 GRP '!BH232</f>
        <v>0</v>
      </c>
    </row>
    <row r="218" spans="1:21" ht="23.25" customHeight="1">
      <c r="A218" s="333">
        <f>'360 GRP '!D233</f>
        <v>0</v>
      </c>
      <c r="B218" s="336"/>
      <c r="C218" s="391" t="str">
        <f>IF('360 GRP '!N233=0,"",'360 GRP '!N233)</f>
        <v/>
      </c>
      <c r="D218" s="391" t="str">
        <f>IF('360 GRP '!O233=0,"",'360 GRP '!O233)</f>
        <v/>
      </c>
      <c r="E218" s="391" t="str">
        <f>IF('360 GRP '!P233=0,"",'360 GRP '!P233)</f>
        <v/>
      </c>
      <c r="F218" s="391" t="str">
        <f>IF('360 GRP '!Q233=0,"",'360 GRP '!Q233)</f>
        <v/>
      </c>
      <c r="G218" s="391" t="str">
        <f>IF('360 GRP '!R233=0,"",'360 GRP '!R233)</f>
        <v/>
      </c>
      <c r="H218" s="391" t="str">
        <f>IF('360 GRP '!S233=0,"",'360 GRP '!S233)</f>
        <v/>
      </c>
      <c r="I218" s="391" t="str">
        <f>IF('360 GRP '!T233=0,"",'360 GRP '!T233)</f>
        <v/>
      </c>
      <c r="J218" s="391" t="str">
        <f>IF('360 GRP '!U233=0,"",'360 GRP '!U233)</f>
        <v/>
      </c>
      <c r="K218" s="391" t="str">
        <f>IF('360 GRP '!V233=0,"",'360 GRP '!V233)</f>
        <v/>
      </c>
      <c r="L218" s="391" t="str">
        <f>IF('360 GRP '!W233=0,"",'360 GRP '!W233)</f>
        <v/>
      </c>
      <c r="M218" s="391" t="str">
        <f>IF('360 GRP '!X233=0,"",'360 GRP '!X233)</f>
        <v/>
      </c>
      <c r="N218" s="391" t="str">
        <f>IF('360 GRP '!Y233=0,"",'360 GRP '!Y233)</f>
        <v/>
      </c>
      <c r="O218" s="391" t="str">
        <f>IF('360 GRP '!Z233=0,"",'360 GRP '!Z233)</f>
        <v/>
      </c>
      <c r="P218" s="391" t="str">
        <f>IF('360 GRP '!AA233=0,"",'360 GRP '!AA233)</f>
        <v/>
      </c>
      <c r="Q218" s="391" t="str">
        <f>IF('360 GRP '!AB233=0,"",'360 GRP '!AB233)</f>
        <v/>
      </c>
      <c r="R218" s="391" t="str">
        <f>IF('360 GRP '!AC233=0,"",'360 GRP '!AC233)</f>
        <v/>
      </c>
      <c r="S218" s="7">
        <f t="shared" si="4"/>
        <v>0</v>
      </c>
      <c r="T218" s="5">
        <f>S218*'360 GRP '!J233</f>
        <v>0</v>
      </c>
      <c r="U218" s="5">
        <f>S218*'360 GRP '!BH233</f>
        <v>0</v>
      </c>
    </row>
    <row r="219" spans="1:21" ht="23.25" customHeight="1">
      <c r="A219" s="333" t="str">
        <f>'360 GRP '!D234</f>
        <v>360-461</v>
      </c>
      <c r="B219" s="336"/>
      <c r="C219" s="391" t="str">
        <f>IF('360 GRP '!N234=0,"",'360 GRP '!N234)</f>
        <v/>
      </c>
      <c r="D219" s="391" t="str">
        <f>IF('360 GRP '!O234=0,"",'360 GRP '!O234)</f>
        <v/>
      </c>
      <c r="E219" s="391" t="str">
        <f>IF('360 GRP '!P234=0,"",'360 GRP '!P234)</f>
        <v/>
      </c>
      <c r="F219" s="391" t="str">
        <f>IF('360 GRP '!Q234=0,"",'360 GRP '!Q234)</f>
        <v/>
      </c>
      <c r="G219" s="391" t="str">
        <f>IF('360 GRP '!R234=0,"",'360 GRP '!R234)</f>
        <v/>
      </c>
      <c r="H219" s="391" t="str">
        <f>IF('360 GRP '!S234=0,"",'360 GRP '!S234)</f>
        <v/>
      </c>
      <c r="I219" s="391" t="str">
        <f>IF('360 GRP '!T234=0,"",'360 GRP '!T234)</f>
        <v/>
      </c>
      <c r="J219" s="391" t="str">
        <f>IF('360 GRP '!U234=0,"",'360 GRP '!U234)</f>
        <v/>
      </c>
      <c r="K219" s="391" t="str">
        <f>IF('360 GRP '!V234=0,"",'360 GRP '!V234)</f>
        <v/>
      </c>
      <c r="L219" s="391" t="str">
        <f>IF('360 GRP '!W234=0,"",'360 GRP '!W234)</f>
        <v/>
      </c>
      <c r="M219" s="391" t="str">
        <f>IF('360 GRP '!X234=0,"",'360 GRP '!X234)</f>
        <v/>
      </c>
      <c r="N219" s="391" t="str">
        <f>IF('360 GRP '!Y234=0,"",'360 GRP '!Y234)</f>
        <v/>
      </c>
      <c r="O219" s="391" t="str">
        <f>IF('360 GRP '!Z234=0,"",'360 GRP '!Z234)</f>
        <v/>
      </c>
      <c r="P219" s="391" t="str">
        <f>IF('360 GRP '!AA234=0,"",'360 GRP '!AA234)</f>
        <v/>
      </c>
      <c r="Q219" s="391" t="str">
        <f>IF('360 GRP '!AB234=0,"",'360 GRP '!AB234)</f>
        <v/>
      </c>
      <c r="R219" s="391" t="str">
        <f>IF('360 GRP '!AC234=0,"",'360 GRP '!AC234)</f>
        <v/>
      </c>
      <c r="S219" s="7">
        <f t="shared" si="4"/>
        <v>0</v>
      </c>
      <c r="T219" s="5">
        <f>S219*'360 GRP '!J234</f>
        <v>0</v>
      </c>
      <c r="U219" s="5">
        <f>S219*'360 GRP '!BH234</f>
        <v>0</v>
      </c>
    </row>
    <row r="220" spans="1:21" ht="23.25" customHeight="1">
      <c r="A220" s="333" t="str">
        <f>'360 GRP '!D235</f>
        <v>360-461-DT</v>
      </c>
      <c r="B220" s="336" t="s">
        <v>228</v>
      </c>
      <c r="C220" s="391" t="str">
        <f>IF('360 GRP '!N235=0,"",'360 GRP '!N235)</f>
        <v/>
      </c>
      <c r="D220" s="391" t="str">
        <f>IF('360 GRP '!O235=0,"",'360 GRP '!O235)</f>
        <v/>
      </c>
      <c r="E220" s="391" t="str">
        <f>IF('360 GRP '!P235=0,"",'360 GRP '!P235)</f>
        <v/>
      </c>
      <c r="F220" s="391" t="str">
        <f>IF('360 GRP '!Q235=0,"",'360 GRP '!Q235)</f>
        <v/>
      </c>
      <c r="G220" s="391" t="str">
        <f>IF('360 GRP '!R235=0,"",'360 GRP '!R235)</f>
        <v/>
      </c>
      <c r="H220" s="391" t="str">
        <f>IF('360 GRP '!S235=0,"",'360 GRP '!S235)</f>
        <v/>
      </c>
      <c r="I220" s="391" t="str">
        <f>IF('360 GRP '!T235=0,"",'360 GRP '!T235)</f>
        <v/>
      </c>
      <c r="J220" s="391" t="str">
        <f>IF('360 GRP '!U235=0,"",'360 GRP '!U235)</f>
        <v/>
      </c>
      <c r="K220" s="391" t="str">
        <f>IF('360 GRP '!V235=0,"",'360 GRP '!V235)</f>
        <v/>
      </c>
      <c r="L220" s="391" t="str">
        <f>IF('360 GRP '!W235=0,"",'360 GRP '!W235)</f>
        <v/>
      </c>
      <c r="M220" s="391" t="str">
        <f>IF('360 GRP '!X235=0,"",'360 GRP '!X235)</f>
        <v/>
      </c>
      <c r="N220" s="391" t="str">
        <f>IF('360 GRP '!Y235=0,"",'360 GRP '!Y235)</f>
        <v/>
      </c>
      <c r="O220" s="391" t="str">
        <f>IF('360 GRP '!Z235=0,"",'360 GRP '!Z235)</f>
        <v/>
      </c>
      <c r="P220" s="391" t="str">
        <f>IF('360 GRP '!AA235=0,"",'360 GRP '!AA235)</f>
        <v/>
      </c>
      <c r="Q220" s="391"/>
      <c r="R220" s="391"/>
      <c r="S220" s="7">
        <f t="shared" si="4"/>
        <v>0</v>
      </c>
      <c r="T220" s="5">
        <f>S220*'360 GRP '!J235</f>
        <v>0</v>
      </c>
      <c r="U220" s="5">
        <f>S220*'360 GRP '!BH235</f>
        <v>0</v>
      </c>
    </row>
    <row r="221" spans="1:21" ht="23.25" customHeight="1">
      <c r="A221" s="333" t="str">
        <f>'360 GRP '!D236</f>
        <v>360-463</v>
      </c>
      <c r="B221" s="336"/>
      <c r="C221" s="391" t="str">
        <f>IF('360 GRP '!N236=0,"",'360 GRP '!N236)</f>
        <v/>
      </c>
      <c r="D221" s="391" t="str">
        <f>IF('360 GRP '!O236=0,"",'360 GRP '!O236)</f>
        <v/>
      </c>
      <c r="E221" s="391" t="str">
        <f>IF('360 GRP '!P236=0,"",'360 GRP '!P236)</f>
        <v/>
      </c>
      <c r="F221" s="391" t="str">
        <f>IF('360 GRP '!Q236=0,"",'360 GRP '!Q236)</f>
        <v/>
      </c>
      <c r="G221" s="391" t="str">
        <f>IF('360 GRP '!R236=0,"",'360 GRP '!R236)</f>
        <v/>
      </c>
      <c r="H221" s="391" t="str">
        <f>IF('360 GRP '!S236=0,"",'360 GRP '!S236)</f>
        <v/>
      </c>
      <c r="I221" s="391" t="str">
        <f>IF('360 GRP '!T236=0,"",'360 GRP '!T236)</f>
        <v/>
      </c>
      <c r="J221" s="391" t="str">
        <f>IF('360 GRP '!U236=0,"",'360 GRP '!U236)</f>
        <v/>
      </c>
      <c r="K221" s="391" t="str">
        <f>IF('360 GRP '!V236=0,"",'360 GRP '!V236)</f>
        <v/>
      </c>
      <c r="L221" s="391" t="str">
        <f>IF('360 GRP '!W236=0,"",'360 GRP '!W236)</f>
        <v/>
      </c>
      <c r="M221" s="391" t="str">
        <f>IF('360 GRP '!X236=0,"",'360 GRP '!X236)</f>
        <v/>
      </c>
      <c r="N221" s="391" t="str">
        <f>IF('360 GRP '!Y236=0,"",'360 GRP '!Y236)</f>
        <v/>
      </c>
      <c r="O221" s="391" t="str">
        <f>IF('360 GRP '!Z236=0,"",'360 GRP '!Z236)</f>
        <v/>
      </c>
      <c r="P221" s="391" t="str">
        <f>IF('360 GRP '!AA236=0,"",'360 GRP '!AA236)</f>
        <v/>
      </c>
      <c r="Q221" s="391" t="str">
        <f>IF('360 GRP '!AB236=0,"",'360 GRP '!AB236)</f>
        <v/>
      </c>
      <c r="R221" s="391" t="str">
        <f>IF('360 GRP '!AC236=0,"",'360 GRP '!AC236)</f>
        <v/>
      </c>
      <c r="S221" s="7">
        <f t="shared" si="4"/>
        <v>0</v>
      </c>
      <c r="T221" s="5">
        <f>S221*'360 GRP '!J236</f>
        <v>0</v>
      </c>
      <c r="U221" s="5">
        <f>S221*'360 GRP '!BH236</f>
        <v>0</v>
      </c>
    </row>
    <row r="222" spans="1:21" ht="23.25" customHeight="1">
      <c r="A222" s="333" t="str">
        <f>'360 GRP '!D237</f>
        <v>360-463-DT</v>
      </c>
      <c r="B222" s="336" t="s">
        <v>228</v>
      </c>
      <c r="C222" s="391" t="str">
        <f>IF('360 GRP '!N237=0,"",'360 GRP '!N237)</f>
        <v/>
      </c>
      <c r="D222" s="391" t="str">
        <f>IF('360 GRP '!O237=0,"",'360 GRP '!O237)</f>
        <v/>
      </c>
      <c r="E222" s="391" t="str">
        <f>IF('360 GRP '!P237=0,"",'360 GRP '!P237)</f>
        <v/>
      </c>
      <c r="F222" s="391" t="str">
        <f>IF('360 GRP '!Q237=0,"",'360 GRP '!Q237)</f>
        <v/>
      </c>
      <c r="G222" s="391" t="str">
        <f>IF('360 GRP '!R237=0,"",'360 GRP '!R237)</f>
        <v/>
      </c>
      <c r="H222" s="391" t="str">
        <f>IF('360 GRP '!S237=0,"",'360 GRP '!S237)</f>
        <v/>
      </c>
      <c r="I222" s="391" t="str">
        <f>IF('360 GRP '!T237=0,"",'360 GRP '!T237)</f>
        <v/>
      </c>
      <c r="J222" s="391" t="str">
        <f>IF('360 GRP '!U237=0,"",'360 GRP '!U237)</f>
        <v/>
      </c>
      <c r="K222" s="391" t="str">
        <f>IF('360 GRP '!V237=0,"",'360 GRP '!V237)</f>
        <v/>
      </c>
      <c r="L222" s="391" t="str">
        <f>IF('360 GRP '!W237=0,"",'360 GRP '!W237)</f>
        <v/>
      </c>
      <c r="M222" s="391" t="str">
        <f>IF('360 GRP '!X237=0,"",'360 GRP '!X237)</f>
        <v/>
      </c>
      <c r="N222" s="391" t="str">
        <f>IF('360 GRP '!Y237=0,"",'360 GRP '!Y237)</f>
        <v/>
      </c>
      <c r="O222" s="391" t="str">
        <f>IF('360 GRP '!Z237=0,"",'360 GRP '!Z237)</f>
        <v/>
      </c>
      <c r="P222" s="391" t="str">
        <f>IF('360 GRP '!AA237=0,"",'360 GRP '!AA237)</f>
        <v/>
      </c>
      <c r="Q222" s="391"/>
      <c r="R222" s="391"/>
      <c r="S222" s="7">
        <f t="shared" si="4"/>
        <v>0</v>
      </c>
      <c r="T222" s="5">
        <f>S222*'360 GRP '!J237</f>
        <v>0</v>
      </c>
      <c r="U222" s="5">
        <f>S222*'360 GRP '!BH237</f>
        <v>0</v>
      </c>
    </row>
    <row r="223" spans="1:21" ht="23.25" customHeight="1">
      <c r="A223" s="333" t="str">
        <f>'360 GRP '!D238</f>
        <v>360-464</v>
      </c>
      <c r="B223" s="336"/>
      <c r="C223" s="391" t="str">
        <f>IF('360 GRP '!N238=0,"",'360 GRP '!N238)</f>
        <v/>
      </c>
      <c r="D223" s="391" t="str">
        <f>IF('360 GRP '!O238=0,"",'360 GRP '!O238)</f>
        <v/>
      </c>
      <c r="E223" s="391" t="str">
        <f>IF('360 GRP '!P238=0,"",'360 GRP '!P238)</f>
        <v/>
      </c>
      <c r="F223" s="391" t="str">
        <f>IF('360 GRP '!Q238=0,"",'360 GRP '!Q238)</f>
        <v/>
      </c>
      <c r="G223" s="391" t="str">
        <f>IF('360 GRP '!R238=0,"",'360 GRP '!R238)</f>
        <v/>
      </c>
      <c r="H223" s="391" t="str">
        <f>IF('360 GRP '!S238=0,"",'360 GRP '!S238)</f>
        <v/>
      </c>
      <c r="I223" s="391" t="str">
        <f>IF('360 GRP '!T238=0,"",'360 GRP '!T238)</f>
        <v/>
      </c>
      <c r="J223" s="391" t="str">
        <f>IF('360 GRP '!U238=0,"",'360 GRP '!U238)</f>
        <v/>
      </c>
      <c r="K223" s="391" t="str">
        <f>IF('360 GRP '!V238=0,"",'360 GRP '!V238)</f>
        <v/>
      </c>
      <c r="L223" s="391" t="str">
        <f>IF('360 GRP '!W238=0,"",'360 GRP '!W238)</f>
        <v/>
      </c>
      <c r="M223" s="391" t="str">
        <f>IF('360 GRP '!X238=0,"",'360 GRP '!X238)</f>
        <v/>
      </c>
      <c r="N223" s="391" t="str">
        <f>IF('360 GRP '!Y238=0,"",'360 GRP '!Y238)</f>
        <v/>
      </c>
      <c r="O223" s="391" t="str">
        <f>IF('360 GRP '!Z238=0,"",'360 GRP '!Z238)</f>
        <v/>
      </c>
      <c r="P223" s="391" t="str">
        <f>IF('360 GRP '!AA238=0,"",'360 GRP '!AA238)</f>
        <v/>
      </c>
      <c r="Q223" s="391" t="str">
        <f>IF('360 GRP '!AB238=0,"",'360 GRP '!AB238)</f>
        <v/>
      </c>
      <c r="R223" s="391" t="str">
        <f>IF('360 GRP '!AC238=0,"",'360 GRP '!AC238)</f>
        <v/>
      </c>
      <c r="S223" s="7">
        <f t="shared" si="4"/>
        <v>0</v>
      </c>
      <c r="T223" s="5">
        <f>S223*'360 GRP '!J238</f>
        <v>0</v>
      </c>
      <c r="U223" s="5">
        <f>S223*'360 GRP '!BH238</f>
        <v>0</v>
      </c>
    </row>
    <row r="224" spans="1:21" ht="23.25" customHeight="1">
      <c r="A224" s="333" t="str">
        <f>'360 GRP '!D239</f>
        <v>360-464-DT</v>
      </c>
      <c r="B224" s="336" t="s">
        <v>228</v>
      </c>
      <c r="C224" s="391" t="str">
        <f>IF('360 GRP '!N239=0,"",'360 GRP '!N239)</f>
        <v/>
      </c>
      <c r="D224" s="391" t="str">
        <f>IF('360 GRP '!O239=0,"",'360 GRP '!O239)</f>
        <v/>
      </c>
      <c r="E224" s="391" t="str">
        <f>IF('360 GRP '!P239=0,"",'360 GRP '!P239)</f>
        <v/>
      </c>
      <c r="F224" s="391" t="str">
        <f>IF('360 GRP '!Q239=0,"",'360 GRP '!Q239)</f>
        <v/>
      </c>
      <c r="G224" s="391" t="str">
        <f>IF('360 GRP '!R239=0,"",'360 GRP '!R239)</f>
        <v/>
      </c>
      <c r="H224" s="391" t="str">
        <f>IF('360 GRP '!S239=0,"",'360 GRP '!S239)</f>
        <v/>
      </c>
      <c r="I224" s="391" t="str">
        <f>IF('360 GRP '!T239=0,"",'360 GRP '!T239)</f>
        <v/>
      </c>
      <c r="J224" s="391" t="str">
        <f>IF('360 GRP '!U239=0,"",'360 GRP '!U239)</f>
        <v/>
      </c>
      <c r="K224" s="391" t="str">
        <f>IF('360 GRP '!V239=0,"",'360 GRP '!V239)</f>
        <v/>
      </c>
      <c r="L224" s="391" t="str">
        <f>IF('360 GRP '!W239=0,"",'360 GRP '!W239)</f>
        <v/>
      </c>
      <c r="M224" s="391" t="str">
        <f>IF('360 GRP '!X239=0,"",'360 GRP '!X239)</f>
        <v/>
      </c>
      <c r="N224" s="391" t="str">
        <f>IF('360 GRP '!Y239=0,"",'360 GRP '!Y239)</f>
        <v/>
      </c>
      <c r="O224" s="391" t="str">
        <f>IF('360 GRP '!Z239=0,"",'360 GRP '!Z239)</f>
        <v/>
      </c>
      <c r="P224" s="391" t="str">
        <f>IF('360 GRP '!AA239=0,"",'360 GRP '!AA239)</f>
        <v/>
      </c>
      <c r="Q224" s="391"/>
      <c r="R224" s="391"/>
      <c r="S224" s="7">
        <f t="shared" si="4"/>
        <v>0</v>
      </c>
      <c r="T224" s="5">
        <f>S224*'360 GRP '!J239</f>
        <v>0</v>
      </c>
      <c r="U224" s="5">
        <f>S224*'360 GRP '!BH239</f>
        <v>0</v>
      </c>
    </row>
    <row r="225" spans="1:21" ht="23.25" customHeight="1">
      <c r="A225" s="333" t="str">
        <f>'360 GRP '!D240</f>
        <v>360-470</v>
      </c>
      <c r="B225" s="336"/>
      <c r="C225" s="391" t="str">
        <f>IF('360 GRP '!N240=0,"",'360 GRP '!N240)</f>
        <v/>
      </c>
      <c r="D225" s="391" t="str">
        <f>IF('360 GRP '!O240=0,"",'360 GRP '!O240)</f>
        <v/>
      </c>
      <c r="E225" s="391" t="str">
        <f>IF('360 GRP '!P240=0,"",'360 GRP '!P240)</f>
        <v/>
      </c>
      <c r="F225" s="391" t="str">
        <f>IF('360 GRP '!Q240=0,"",'360 GRP '!Q240)</f>
        <v/>
      </c>
      <c r="G225" s="391" t="str">
        <f>IF('360 GRP '!R240=0,"",'360 GRP '!R240)</f>
        <v/>
      </c>
      <c r="H225" s="391" t="str">
        <f>IF('360 GRP '!S240=0,"",'360 GRP '!S240)</f>
        <v/>
      </c>
      <c r="I225" s="391" t="str">
        <f>IF('360 GRP '!T240=0,"",'360 GRP '!T240)</f>
        <v/>
      </c>
      <c r="J225" s="391" t="str">
        <f>IF('360 GRP '!U240=0,"",'360 GRP '!U240)</f>
        <v/>
      </c>
      <c r="K225" s="391" t="str">
        <f>IF('360 GRP '!V240=0,"",'360 GRP '!V240)</f>
        <v/>
      </c>
      <c r="L225" s="391" t="str">
        <f>IF('360 GRP '!W240=0,"",'360 GRP '!W240)</f>
        <v/>
      </c>
      <c r="M225" s="391" t="str">
        <f>IF('360 GRP '!X240=0,"",'360 GRP '!X240)</f>
        <v/>
      </c>
      <c r="N225" s="391" t="str">
        <f>IF('360 GRP '!Y240=0,"",'360 GRP '!Y240)</f>
        <v/>
      </c>
      <c r="O225" s="391" t="str">
        <f>IF('360 GRP '!Z240=0,"",'360 GRP '!Z240)</f>
        <v/>
      </c>
      <c r="P225" s="391" t="str">
        <f>IF('360 GRP '!AA240=0,"",'360 GRP '!AA240)</f>
        <v/>
      </c>
      <c r="Q225" s="391" t="str">
        <f>IF('360 GRP '!AB240=0,"",'360 GRP '!AB240)</f>
        <v/>
      </c>
      <c r="R225" s="391" t="str">
        <f>IF('360 GRP '!AC240=0,"",'360 GRP '!AC240)</f>
        <v/>
      </c>
      <c r="S225" s="7">
        <f t="shared" si="4"/>
        <v>0</v>
      </c>
      <c r="T225" s="5">
        <f>S225*'360 GRP '!J240</f>
        <v>0</v>
      </c>
      <c r="U225" s="5">
        <f>S225*'360 GRP '!BH240</f>
        <v>0</v>
      </c>
    </row>
    <row r="226" spans="1:21" ht="23.25" customHeight="1">
      <c r="A226" s="333" t="str">
        <f>'360 GRP '!D241</f>
        <v>360-470-DT</v>
      </c>
      <c r="B226" s="336" t="s">
        <v>228</v>
      </c>
      <c r="C226" s="391" t="str">
        <f>IF('360 GRP '!N241=0,"",'360 GRP '!N241)</f>
        <v/>
      </c>
      <c r="D226" s="391" t="str">
        <f>IF('360 GRP '!O241=0,"",'360 GRP '!O241)</f>
        <v/>
      </c>
      <c r="E226" s="391" t="str">
        <f>IF('360 GRP '!P241=0,"",'360 GRP '!P241)</f>
        <v/>
      </c>
      <c r="F226" s="391" t="str">
        <f>IF('360 GRP '!Q241=0,"",'360 GRP '!Q241)</f>
        <v/>
      </c>
      <c r="G226" s="391" t="str">
        <f>IF('360 GRP '!R241=0,"",'360 GRP '!R241)</f>
        <v/>
      </c>
      <c r="H226" s="391" t="str">
        <f>IF('360 GRP '!S241=0,"",'360 GRP '!S241)</f>
        <v/>
      </c>
      <c r="I226" s="391" t="str">
        <f>IF('360 GRP '!T241=0,"",'360 GRP '!T241)</f>
        <v/>
      </c>
      <c r="J226" s="391" t="str">
        <f>IF('360 GRP '!U241=0,"",'360 GRP '!U241)</f>
        <v/>
      </c>
      <c r="K226" s="391" t="str">
        <f>IF('360 GRP '!V241=0,"",'360 GRP '!V241)</f>
        <v/>
      </c>
      <c r="L226" s="391" t="str">
        <f>IF('360 GRP '!W241=0,"",'360 GRP '!W241)</f>
        <v/>
      </c>
      <c r="M226" s="391" t="str">
        <f>IF('360 GRP '!X241=0,"",'360 GRP '!X241)</f>
        <v/>
      </c>
      <c r="N226" s="391" t="str">
        <f>IF('360 GRP '!Y241=0,"",'360 GRP '!Y241)</f>
        <v/>
      </c>
      <c r="O226" s="391" t="str">
        <f>IF('360 GRP '!Z241=0,"",'360 GRP '!Z241)</f>
        <v/>
      </c>
      <c r="P226" s="391" t="str">
        <f>IF('360 GRP '!AA241=0,"",'360 GRP '!AA241)</f>
        <v/>
      </c>
      <c r="Q226" s="391"/>
      <c r="R226" s="391"/>
      <c r="S226" s="7">
        <f t="shared" si="4"/>
        <v>0</v>
      </c>
      <c r="T226" s="5">
        <f>S226*'360 GRP '!J241</f>
        <v>0</v>
      </c>
      <c r="U226" s="5">
        <f>S226*'360 GRP '!BH241</f>
        <v>0</v>
      </c>
    </row>
    <row r="227" spans="1:21" ht="23.25" customHeight="1">
      <c r="A227" s="333" t="str">
        <f>'360 GRP '!D242</f>
        <v>360-471</v>
      </c>
      <c r="B227" s="336"/>
      <c r="C227" s="391" t="str">
        <f>IF('360 GRP '!N242=0,"",'360 GRP '!N242)</f>
        <v/>
      </c>
      <c r="D227" s="391" t="str">
        <f>IF('360 GRP '!O242=0,"",'360 GRP '!O242)</f>
        <v/>
      </c>
      <c r="E227" s="391" t="str">
        <f>IF('360 GRP '!P242=0,"",'360 GRP '!P242)</f>
        <v/>
      </c>
      <c r="F227" s="391" t="str">
        <f>IF('360 GRP '!Q242=0,"",'360 GRP '!Q242)</f>
        <v/>
      </c>
      <c r="G227" s="391" t="str">
        <f>IF('360 GRP '!R242=0,"",'360 GRP '!R242)</f>
        <v/>
      </c>
      <c r="H227" s="391" t="str">
        <f>IF('360 GRP '!S242=0,"",'360 GRP '!S242)</f>
        <v/>
      </c>
      <c r="I227" s="391" t="str">
        <f>IF('360 GRP '!T242=0,"",'360 GRP '!T242)</f>
        <v/>
      </c>
      <c r="J227" s="391" t="str">
        <f>IF('360 GRP '!U242=0,"",'360 GRP '!U242)</f>
        <v/>
      </c>
      <c r="K227" s="391" t="str">
        <f>IF('360 GRP '!V242=0,"",'360 GRP '!V242)</f>
        <v/>
      </c>
      <c r="L227" s="391" t="str">
        <f>IF('360 GRP '!W242=0,"",'360 GRP '!W242)</f>
        <v/>
      </c>
      <c r="M227" s="391" t="str">
        <f>IF('360 GRP '!X242=0,"",'360 GRP '!X242)</f>
        <v/>
      </c>
      <c r="N227" s="391" t="str">
        <f>IF('360 GRP '!Y242=0,"",'360 GRP '!Y242)</f>
        <v/>
      </c>
      <c r="O227" s="391" t="str">
        <f>IF('360 GRP '!Z242=0,"",'360 GRP '!Z242)</f>
        <v/>
      </c>
      <c r="P227" s="391" t="str">
        <f>IF('360 GRP '!AA242=0,"",'360 GRP '!AA242)</f>
        <v/>
      </c>
      <c r="Q227" s="391" t="str">
        <f>IF('360 GRP '!AB242=0,"",'360 GRP '!AB242)</f>
        <v/>
      </c>
      <c r="R227" s="391" t="str">
        <f>IF('360 GRP '!AC242=0,"",'360 GRP '!AC242)</f>
        <v/>
      </c>
      <c r="S227" s="7">
        <f t="shared" si="4"/>
        <v>0</v>
      </c>
      <c r="T227" s="5">
        <f>S227*'360 GRP '!J242</f>
        <v>0</v>
      </c>
      <c r="U227" s="5">
        <f>S227*'360 GRP '!BH242</f>
        <v>0</v>
      </c>
    </row>
    <row r="228" spans="1:21" ht="23.25" customHeight="1">
      <c r="A228" s="333" t="str">
        <f>'360 GRP '!D243</f>
        <v>360-471-DT</v>
      </c>
      <c r="B228" s="336" t="s">
        <v>228</v>
      </c>
      <c r="C228" s="391" t="str">
        <f>IF('360 GRP '!N243=0,"",'360 GRP '!N243)</f>
        <v/>
      </c>
      <c r="D228" s="391" t="str">
        <f>IF('360 GRP '!O243=0,"",'360 GRP '!O243)</f>
        <v/>
      </c>
      <c r="E228" s="391" t="str">
        <f>IF('360 GRP '!P243=0,"",'360 GRP '!P243)</f>
        <v/>
      </c>
      <c r="F228" s="391" t="str">
        <f>IF('360 GRP '!Q243=0,"",'360 GRP '!Q243)</f>
        <v/>
      </c>
      <c r="G228" s="391" t="str">
        <f>IF('360 GRP '!R243=0,"",'360 GRP '!R243)</f>
        <v/>
      </c>
      <c r="H228" s="391" t="str">
        <f>IF('360 GRP '!S243=0,"",'360 GRP '!S243)</f>
        <v/>
      </c>
      <c r="I228" s="391" t="str">
        <f>IF('360 GRP '!T243=0,"",'360 GRP '!T243)</f>
        <v/>
      </c>
      <c r="J228" s="391" t="str">
        <f>IF('360 GRP '!U243=0,"",'360 GRP '!U243)</f>
        <v/>
      </c>
      <c r="K228" s="391" t="str">
        <f>IF('360 GRP '!V243=0,"",'360 GRP '!V243)</f>
        <v/>
      </c>
      <c r="L228" s="391" t="str">
        <f>IF('360 GRP '!W243=0,"",'360 GRP '!W243)</f>
        <v/>
      </c>
      <c r="M228" s="391" t="str">
        <f>IF('360 GRP '!X243=0,"",'360 GRP '!X243)</f>
        <v/>
      </c>
      <c r="N228" s="391" t="str">
        <f>IF('360 GRP '!Y243=0,"",'360 GRP '!Y243)</f>
        <v/>
      </c>
      <c r="O228" s="391" t="str">
        <f>IF('360 GRP '!Z243=0,"",'360 GRP '!Z243)</f>
        <v/>
      </c>
      <c r="P228" s="391" t="str">
        <f>IF('360 GRP '!AA243=0,"",'360 GRP '!AA243)</f>
        <v/>
      </c>
      <c r="Q228" s="391"/>
      <c r="R228" s="391"/>
      <c r="S228" s="7">
        <f t="shared" si="4"/>
        <v>0</v>
      </c>
      <c r="T228" s="5">
        <f>S228*'360 GRP '!J243</f>
        <v>0</v>
      </c>
      <c r="U228" s="5">
        <f>S228*'360 GRP '!BH243</f>
        <v>0</v>
      </c>
    </row>
    <row r="229" spans="1:21" ht="23.25" customHeight="1">
      <c r="A229" s="333" t="str">
        <f>'360 GRP '!D244</f>
        <v>360-474</v>
      </c>
      <c r="B229" s="336"/>
      <c r="C229" s="391" t="str">
        <f>IF('360 GRP '!N244=0,"",'360 GRP '!N244)</f>
        <v/>
      </c>
      <c r="D229" s="391" t="str">
        <f>IF('360 GRP '!O244=0,"",'360 GRP '!O244)</f>
        <v/>
      </c>
      <c r="E229" s="391" t="str">
        <f>IF('360 GRP '!P244=0,"",'360 GRP '!P244)</f>
        <v/>
      </c>
      <c r="F229" s="391" t="str">
        <f>IF('360 GRP '!Q244=0,"",'360 GRP '!Q244)</f>
        <v/>
      </c>
      <c r="G229" s="391" t="str">
        <f>IF('360 GRP '!R244=0,"",'360 GRP '!R244)</f>
        <v/>
      </c>
      <c r="H229" s="391" t="str">
        <f>IF('360 GRP '!S244=0,"",'360 GRP '!S244)</f>
        <v/>
      </c>
      <c r="I229" s="391" t="str">
        <f>IF('360 GRP '!T244=0,"",'360 GRP '!T244)</f>
        <v/>
      </c>
      <c r="J229" s="391" t="str">
        <f>IF('360 GRP '!U244=0,"",'360 GRP '!U244)</f>
        <v/>
      </c>
      <c r="K229" s="391" t="str">
        <f>IF('360 GRP '!V244=0,"",'360 GRP '!V244)</f>
        <v/>
      </c>
      <c r="L229" s="391" t="str">
        <f>IF('360 GRP '!W244=0,"",'360 GRP '!W244)</f>
        <v/>
      </c>
      <c r="M229" s="391" t="str">
        <f>IF('360 GRP '!X244=0,"",'360 GRP '!X244)</f>
        <v/>
      </c>
      <c r="N229" s="391" t="str">
        <f>IF('360 GRP '!Y244=0,"",'360 GRP '!Y244)</f>
        <v/>
      </c>
      <c r="O229" s="391" t="str">
        <f>IF('360 GRP '!Z244=0,"",'360 GRP '!Z244)</f>
        <v/>
      </c>
      <c r="P229" s="391" t="str">
        <f>IF('360 GRP '!AA244=0,"",'360 GRP '!AA244)</f>
        <v/>
      </c>
      <c r="Q229" s="391" t="str">
        <f>IF('360 GRP '!AB244=0,"",'360 GRP '!AB244)</f>
        <v/>
      </c>
      <c r="R229" s="391" t="str">
        <f>IF('360 GRP '!AC244=0,"",'360 GRP '!AC244)</f>
        <v/>
      </c>
      <c r="S229" s="7">
        <f t="shared" si="4"/>
        <v>0</v>
      </c>
      <c r="T229" s="5">
        <f>S229*'360 GRP '!J244</f>
        <v>0</v>
      </c>
      <c r="U229" s="5">
        <f>S229*'360 GRP '!BH244</f>
        <v>0</v>
      </c>
    </row>
    <row r="230" spans="1:21" ht="23.25" customHeight="1">
      <c r="A230" s="333" t="str">
        <f>'360 GRP '!D245</f>
        <v>360-474-DT</v>
      </c>
      <c r="B230" s="336" t="s">
        <v>228</v>
      </c>
      <c r="C230" s="391" t="str">
        <f>IF('360 GRP '!N245=0,"",'360 GRP '!N245)</f>
        <v/>
      </c>
      <c r="D230" s="391" t="str">
        <f>IF('360 GRP '!O245=0,"",'360 GRP '!O245)</f>
        <v/>
      </c>
      <c r="E230" s="391" t="str">
        <f>IF('360 GRP '!P245=0,"",'360 GRP '!P245)</f>
        <v/>
      </c>
      <c r="F230" s="391" t="str">
        <f>IF('360 GRP '!Q245=0,"",'360 GRP '!Q245)</f>
        <v/>
      </c>
      <c r="G230" s="391" t="str">
        <f>IF('360 GRP '!R245=0,"",'360 GRP '!R245)</f>
        <v/>
      </c>
      <c r="H230" s="391" t="str">
        <f>IF('360 GRP '!S245=0,"",'360 GRP '!S245)</f>
        <v/>
      </c>
      <c r="I230" s="391" t="str">
        <f>IF('360 GRP '!T245=0,"",'360 GRP '!T245)</f>
        <v/>
      </c>
      <c r="J230" s="391" t="str">
        <f>IF('360 GRP '!U245=0,"",'360 GRP '!U245)</f>
        <v/>
      </c>
      <c r="K230" s="391" t="str">
        <f>IF('360 GRP '!V245=0,"",'360 GRP '!V245)</f>
        <v/>
      </c>
      <c r="L230" s="391" t="str">
        <f>IF('360 GRP '!W245=0,"",'360 GRP '!W245)</f>
        <v/>
      </c>
      <c r="M230" s="391" t="str">
        <f>IF('360 GRP '!X245=0,"",'360 GRP '!X245)</f>
        <v/>
      </c>
      <c r="N230" s="391" t="str">
        <f>IF('360 GRP '!Y245=0,"",'360 GRP '!Y245)</f>
        <v/>
      </c>
      <c r="O230" s="391" t="str">
        <f>IF('360 GRP '!Z245=0,"",'360 GRP '!Z245)</f>
        <v/>
      </c>
      <c r="P230" s="391" t="str">
        <f>IF('360 GRP '!AA245=0,"",'360 GRP '!AA245)</f>
        <v/>
      </c>
      <c r="Q230" s="391"/>
      <c r="R230" s="391"/>
      <c r="S230" s="7">
        <f t="shared" si="4"/>
        <v>0</v>
      </c>
      <c r="T230" s="5">
        <f>S230*'360 GRP '!J245</f>
        <v>0</v>
      </c>
      <c r="U230" s="5">
        <f>S230*'360 GRP '!BH245</f>
        <v>0</v>
      </c>
    </row>
    <row r="231" spans="1:21" ht="23.25" customHeight="1">
      <c r="A231" s="333" t="str">
        <f>'360 GRP '!D246</f>
        <v>360-478</v>
      </c>
      <c r="B231" s="336"/>
      <c r="C231" s="391" t="str">
        <f>IF('360 GRP '!N246=0,"",'360 GRP '!N246)</f>
        <v/>
      </c>
      <c r="D231" s="391" t="str">
        <f>IF('360 GRP '!O246=0,"",'360 GRP '!O246)</f>
        <v/>
      </c>
      <c r="E231" s="391" t="str">
        <f>IF('360 GRP '!P246=0,"",'360 GRP '!P246)</f>
        <v/>
      </c>
      <c r="F231" s="391" t="str">
        <f>IF('360 GRP '!Q246=0,"",'360 GRP '!Q246)</f>
        <v/>
      </c>
      <c r="G231" s="391" t="str">
        <f>IF('360 GRP '!R246=0,"",'360 GRP '!R246)</f>
        <v/>
      </c>
      <c r="H231" s="391" t="str">
        <f>IF('360 GRP '!S246=0,"",'360 GRP '!S246)</f>
        <v/>
      </c>
      <c r="I231" s="391" t="str">
        <f>IF('360 GRP '!T246=0,"",'360 GRP '!T246)</f>
        <v/>
      </c>
      <c r="J231" s="391" t="str">
        <f>IF('360 GRP '!U246=0,"",'360 GRP '!U246)</f>
        <v/>
      </c>
      <c r="K231" s="391" t="str">
        <f>IF('360 GRP '!V246=0,"",'360 GRP '!V246)</f>
        <v/>
      </c>
      <c r="L231" s="391" t="str">
        <f>IF('360 GRP '!W246=0,"",'360 GRP '!W246)</f>
        <v/>
      </c>
      <c r="M231" s="391" t="str">
        <f>IF('360 GRP '!X246=0,"",'360 GRP '!X246)</f>
        <v/>
      </c>
      <c r="N231" s="391" t="str">
        <f>IF('360 GRP '!Y246=0,"",'360 GRP '!Y246)</f>
        <v/>
      </c>
      <c r="O231" s="391" t="str">
        <f>IF('360 GRP '!Z246=0,"",'360 GRP '!Z246)</f>
        <v/>
      </c>
      <c r="P231" s="391" t="str">
        <f>IF('360 GRP '!AA246=0,"",'360 GRP '!AA246)</f>
        <v/>
      </c>
      <c r="Q231" s="391" t="str">
        <f>IF('360 GRP '!AB246=0,"",'360 GRP '!AB246)</f>
        <v/>
      </c>
      <c r="R231" s="391" t="str">
        <f>IF('360 GRP '!AC246=0,"",'360 GRP '!AC246)</f>
        <v/>
      </c>
      <c r="S231" s="7">
        <f t="shared" si="4"/>
        <v>0</v>
      </c>
      <c r="T231" s="5">
        <f>S231*'360 GRP '!J246</f>
        <v>0</v>
      </c>
      <c r="U231" s="5">
        <f>S231*'360 GRP '!BH246</f>
        <v>0</v>
      </c>
    </row>
    <row r="232" spans="1:21" ht="23.25" customHeight="1">
      <c r="A232" s="333" t="str">
        <f>'360 GRP '!D247</f>
        <v>360-478-DT</v>
      </c>
      <c r="B232" s="336" t="s">
        <v>228</v>
      </c>
      <c r="C232" s="391" t="str">
        <f>IF('360 GRP '!N247=0,"",'360 GRP '!N247)</f>
        <v/>
      </c>
      <c r="D232" s="391" t="str">
        <f>IF('360 GRP '!O247=0,"",'360 GRP '!O247)</f>
        <v/>
      </c>
      <c r="E232" s="391" t="str">
        <f>IF('360 GRP '!P247=0,"",'360 GRP '!P247)</f>
        <v/>
      </c>
      <c r="F232" s="391" t="str">
        <f>IF('360 GRP '!Q247=0,"",'360 GRP '!Q247)</f>
        <v/>
      </c>
      <c r="G232" s="391" t="str">
        <f>IF('360 GRP '!R247=0,"",'360 GRP '!R247)</f>
        <v/>
      </c>
      <c r="H232" s="391" t="str">
        <f>IF('360 GRP '!S247=0,"",'360 GRP '!S247)</f>
        <v/>
      </c>
      <c r="I232" s="391" t="str">
        <f>IF('360 GRP '!T247=0,"",'360 GRP '!T247)</f>
        <v/>
      </c>
      <c r="J232" s="391" t="str">
        <f>IF('360 GRP '!U247=0,"",'360 GRP '!U247)</f>
        <v/>
      </c>
      <c r="K232" s="391" t="str">
        <f>IF('360 GRP '!V247=0,"",'360 GRP '!V247)</f>
        <v/>
      </c>
      <c r="L232" s="391" t="str">
        <f>IF('360 GRP '!W247=0,"",'360 GRP '!W247)</f>
        <v/>
      </c>
      <c r="M232" s="391" t="str">
        <f>IF('360 GRP '!X247=0,"",'360 GRP '!X247)</f>
        <v/>
      </c>
      <c r="N232" s="391" t="str">
        <f>IF('360 GRP '!Y247=0,"",'360 GRP '!Y247)</f>
        <v/>
      </c>
      <c r="O232" s="391" t="str">
        <f>IF('360 GRP '!Z247=0,"",'360 GRP '!Z247)</f>
        <v/>
      </c>
      <c r="P232" s="391" t="str">
        <f>IF('360 GRP '!AA247=0,"",'360 GRP '!AA247)</f>
        <v/>
      </c>
      <c r="Q232" s="391"/>
      <c r="R232" s="391"/>
      <c r="S232" s="7">
        <f t="shared" si="4"/>
        <v>0</v>
      </c>
      <c r="T232" s="5">
        <f>S232*'360 GRP '!J247</f>
        <v>0</v>
      </c>
      <c r="U232" s="5">
        <f>S232*'360 GRP '!BH247</f>
        <v>0</v>
      </c>
    </row>
    <row r="233" spans="1:21" ht="23.25" customHeight="1">
      <c r="A233" s="333" t="str">
        <f>'360 GRP '!D248</f>
        <v>360-479</v>
      </c>
      <c r="B233" s="336"/>
      <c r="C233" s="391" t="str">
        <f>IF('360 GRP '!N248=0,"",'360 GRP '!N248)</f>
        <v/>
      </c>
      <c r="D233" s="391" t="str">
        <f>IF('360 GRP '!O248=0,"",'360 GRP '!O248)</f>
        <v/>
      </c>
      <c r="E233" s="391" t="str">
        <f>IF('360 GRP '!P248=0,"",'360 GRP '!P248)</f>
        <v/>
      </c>
      <c r="F233" s="391" t="str">
        <f>IF('360 GRP '!Q248=0,"",'360 GRP '!Q248)</f>
        <v/>
      </c>
      <c r="G233" s="391" t="str">
        <f>IF('360 GRP '!R248=0,"",'360 GRP '!R248)</f>
        <v/>
      </c>
      <c r="H233" s="391" t="str">
        <f>IF('360 GRP '!S248=0,"",'360 GRP '!S248)</f>
        <v/>
      </c>
      <c r="I233" s="391" t="str">
        <f>IF('360 GRP '!T248=0,"",'360 GRP '!T248)</f>
        <v/>
      </c>
      <c r="J233" s="391" t="str">
        <f>IF('360 GRP '!U248=0,"",'360 GRP '!U248)</f>
        <v/>
      </c>
      <c r="K233" s="391" t="str">
        <f>IF('360 GRP '!V248=0,"",'360 GRP '!V248)</f>
        <v/>
      </c>
      <c r="L233" s="391" t="str">
        <f>IF('360 GRP '!W248=0,"",'360 GRP '!W248)</f>
        <v/>
      </c>
      <c r="M233" s="391" t="str">
        <f>IF('360 GRP '!X248=0,"",'360 GRP '!X248)</f>
        <v/>
      </c>
      <c r="N233" s="391" t="str">
        <f>IF('360 GRP '!Y248=0,"",'360 GRP '!Y248)</f>
        <v/>
      </c>
      <c r="O233" s="391" t="str">
        <f>IF('360 GRP '!Z248=0,"",'360 GRP '!Z248)</f>
        <v/>
      </c>
      <c r="P233" s="391" t="str">
        <f>IF('360 GRP '!AA248=0,"",'360 GRP '!AA248)</f>
        <v/>
      </c>
      <c r="Q233" s="391" t="str">
        <f>IF('360 GRP '!AB248=0,"",'360 GRP '!AB248)</f>
        <v/>
      </c>
      <c r="R233" s="391" t="str">
        <f>IF('360 GRP '!AC248=0,"",'360 GRP '!AC248)</f>
        <v/>
      </c>
      <c r="S233" s="7">
        <f t="shared" si="4"/>
        <v>0</v>
      </c>
      <c r="T233" s="5">
        <f>S233*'360 GRP '!J248</f>
        <v>0</v>
      </c>
      <c r="U233" s="5">
        <f>S233*'360 GRP '!BH248</f>
        <v>0</v>
      </c>
    </row>
    <row r="234" spans="1:21" ht="23.25" customHeight="1">
      <c r="A234" s="333" t="str">
        <f>'360 GRP '!D249</f>
        <v>360-479-DT</v>
      </c>
      <c r="B234" s="336" t="s">
        <v>228</v>
      </c>
      <c r="C234" s="391" t="str">
        <f>IF('360 GRP '!N249=0,"",'360 GRP '!N249)</f>
        <v/>
      </c>
      <c r="D234" s="391" t="str">
        <f>IF('360 GRP '!O249=0,"",'360 GRP '!O249)</f>
        <v/>
      </c>
      <c r="E234" s="391" t="str">
        <f>IF('360 GRP '!P249=0,"",'360 GRP '!P249)</f>
        <v/>
      </c>
      <c r="F234" s="391" t="str">
        <f>IF('360 GRP '!Q249=0,"",'360 GRP '!Q249)</f>
        <v/>
      </c>
      <c r="G234" s="391" t="str">
        <f>IF('360 GRP '!R249=0,"",'360 GRP '!R249)</f>
        <v/>
      </c>
      <c r="H234" s="391" t="str">
        <f>IF('360 GRP '!S249=0,"",'360 GRP '!S249)</f>
        <v/>
      </c>
      <c r="I234" s="391" t="str">
        <f>IF('360 GRP '!T249=0,"",'360 GRP '!T249)</f>
        <v/>
      </c>
      <c r="J234" s="391" t="str">
        <f>IF('360 GRP '!U249=0,"",'360 GRP '!U249)</f>
        <v/>
      </c>
      <c r="K234" s="391" t="str">
        <f>IF('360 GRP '!V249=0,"",'360 GRP '!V249)</f>
        <v/>
      </c>
      <c r="L234" s="391" t="str">
        <f>IF('360 GRP '!W249=0,"",'360 GRP '!W249)</f>
        <v/>
      </c>
      <c r="M234" s="391" t="str">
        <f>IF('360 GRP '!X249=0,"",'360 GRP '!X249)</f>
        <v/>
      </c>
      <c r="N234" s="391" t="str">
        <f>IF('360 GRP '!Y249=0,"",'360 GRP '!Y249)</f>
        <v/>
      </c>
      <c r="O234" s="391" t="str">
        <f>IF('360 GRP '!Z249=0,"",'360 GRP '!Z249)</f>
        <v/>
      </c>
      <c r="P234" s="391" t="str">
        <f>IF('360 GRP '!AA249=0,"",'360 GRP '!AA249)</f>
        <v/>
      </c>
      <c r="Q234" s="391"/>
      <c r="R234" s="391"/>
      <c r="S234" s="7">
        <f t="shared" si="4"/>
        <v>0</v>
      </c>
      <c r="T234" s="5">
        <f>S234*'360 GRP '!J249</f>
        <v>0</v>
      </c>
      <c r="U234" s="5">
        <f>S234*'360 GRP '!BH249</f>
        <v>0</v>
      </c>
    </row>
    <row r="235" spans="1:21" ht="23.25" customHeight="1">
      <c r="A235" s="333">
        <f>'360 GRP '!D250</f>
        <v>0</v>
      </c>
      <c r="B235" s="336"/>
      <c r="C235" s="391" t="str">
        <f>IF('360 GRP '!N250=0,"",'360 GRP '!N250)</f>
        <v/>
      </c>
      <c r="D235" s="391" t="str">
        <f>IF('360 GRP '!O250=0,"",'360 GRP '!O250)</f>
        <v/>
      </c>
      <c r="E235" s="391" t="str">
        <f>IF('360 GRP '!P250=0,"",'360 GRP '!P250)</f>
        <v/>
      </c>
      <c r="F235" s="391" t="str">
        <f>IF('360 GRP '!Q250=0,"",'360 GRP '!Q250)</f>
        <v/>
      </c>
      <c r="G235" s="391" t="str">
        <f>IF('360 GRP '!R250=0,"",'360 GRP '!R250)</f>
        <v/>
      </c>
      <c r="H235" s="391" t="str">
        <f>IF('360 GRP '!S250=0,"",'360 GRP '!S250)</f>
        <v/>
      </c>
      <c r="I235" s="391" t="str">
        <f>IF('360 GRP '!T250=0,"",'360 GRP '!T250)</f>
        <v/>
      </c>
      <c r="J235" s="391" t="str">
        <f>IF('360 GRP '!U250=0,"",'360 GRP '!U250)</f>
        <v/>
      </c>
      <c r="K235" s="391" t="str">
        <f>IF('360 GRP '!V250=0,"",'360 GRP '!V250)</f>
        <v/>
      </c>
      <c r="L235" s="391" t="str">
        <f>IF('360 GRP '!W250=0,"",'360 GRP '!W250)</f>
        <v/>
      </c>
      <c r="M235" s="391" t="str">
        <f>IF('360 GRP '!X250=0,"",'360 GRP '!X250)</f>
        <v/>
      </c>
      <c r="N235" s="391" t="str">
        <f>IF('360 GRP '!Y250=0,"",'360 GRP '!Y250)</f>
        <v/>
      </c>
      <c r="O235" s="391" t="str">
        <f>IF('360 GRP '!Z250=0,"",'360 GRP '!Z250)</f>
        <v/>
      </c>
      <c r="P235" s="391" t="str">
        <f>IF('360 GRP '!AA250=0,"",'360 GRP '!AA250)</f>
        <v/>
      </c>
      <c r="Q235" s="391" t="str">
        <f>IF('360 GRP '!AB250=0,"",'360 GRP '!AB250)</f>
        <v/>
      </c>
      <c r="R235" s="391" t="str">
        <f>IF('360 GRP '!AC250=0,"",'360 GRP '!AC250)</f>
        <v/>
      </c>
      <c r="S235" s="7">
        <f t="shared" si="4"/>
        <v>0</v>
      </c>
      <c r="T235" s="5">
        <f>S235*'360 GRP '!J250</f>
        <v>0</v>
      </c>
      <c r="U235" s="5">
        <f>S235*'360 GRP '!BH250</f>
        <v>0</v>
      </c>
    </row>
    <row r="236" spans="1:21" ht="23.25" customHeight="1">
      <c r="A236" s="333" t="str">
        <f>'360 GRP '!D251</f>
        <v>360-501</v>
      </c>
      <c r="B236" s="336"/>
      <c r="C236" s="391" t="str">
        <f>IF('360 GRP '!N251=0,"",'360 GRP '!N251)</f>
        <v/>
      </c>
      <c r="D236" s="391" t="str">
        <f>IF('360 GRP '!O251=0,"",'360 GRP '!O251)</f>
        <v/>
      </c>
      <c r="E236" s="391" t="str">
        <f>IF('360 GRP '!P251=0,"",'360 GRP '!P251)</f>
        <v/>
      </c>
      <c r="F236" s="391" t="str">
        <f>IF('360 GRP '!Q251=0,"",'360 GRP '!Q251)</f>
        <v/>
      </c>
      <c r="G236" s="391" t="str">
        <f>IF('360 GRP '!R251=0,"",'360 GRP '!R251)</f>
        <v/>
      </c>
      <c r="H236" s="391" t="str">
        <f>IF('360 GRP '!S251=0,"",'360 GRP '!S251)</f>
        <v/>
      </c>
      <c r="I236" s="391" t="str">
        <f>IF('360 GRP '!T251=0,"",'360 GRP '!T251)</f>
        <v/>
      </c>
      <c r="J236" s="391" t="str">
        <f>IF('360 GRP '!U251=0,"",'360 GRP '!U251)</f>
        <v/>
      </c>
      <c r="K236" s="391" t="str">
        <f>IF('360 GRP '!V251=0,"",'360 GRP '!V251)</f>
        <v/>
      </c>
      <c r="L236" s="391" t="str">
        <f>IF('360 GRP '!W251=0,"",'360 GRP '!W251)</f>
        <v/>
      </c>
      <c r="M236" s="391" t="str">
        <f>IF('360 GRP '!X251=0,"",'360 GRP '!X251)</f>
        <v/>
      </c>
      <c r="N236" s="391" t="str">
        <f>IF('360 GRP '!Y251=0,"",'360 GRP '!Y251)</f>
        <v/>
      </c>
      <c r="O236" s="391" t="str">
        <f>IF('360 GRP '!Z251=0,"",'360 GRP '!Z251)</f>
        <v/>
      </c>
      <c r="P236" s="391" t="str">
        <f>IF('360 GRP '!AA251=0,"",'360 GRP '!AA251)</f>
        <v/>
      </c>
      <c r="Q236" s="391" t="str">
        <f>IF('360 GRP '!AB251=0,"",'360 GRP '!AB251)</f>
        <v/>
      </c>
      <c r="R236" s="391" t="str">
        <f>IF('360 GRP '!AC251=0,"",'360 GRP '!AC251)</f>
        <v/>
      </c>
      <c r="S236" s="7">
        <f t="shared" si="4"/>
        <v>0</v>
      </c>
      <c r="T236" s="5">
        <f>S236*'360 GRP '!J251</f>
        <v>0</v>
      </c>
      <c r="U236" s="5">
        <f>S236*'360 GRP '!BH251</f>
        <v>0</v>
      </c>
    </row>
    <row r="237" spans="1:21" ht="23.25" customHeight="1">
      <c r="A237" s="333" t="str">
        <f>'360 GRP '!D252</f>
        <v>360-505</v>
      </c>
      <c r="B237" s="336"/>
      <c r="C237" s="391" t="str">
        <f>IF('360 GRP '!N252=0,"",'360 GRP '!N252)</f>
        <v/>
      </c>
      <c r="D237" s="391" t="str">
        <f>IF('360 GRP '!O252=0,"",'360 GRP '!O252)</f>
        <v/>
      </c>
      <c r="E237" s="391" t="str">
        <f>IF('360 GRP '!P252=0,"",'360 GRP '!P252)</f>
        <v/>
      </c>
      <c r="F237" s="391" t="str">
        <f>IF('360 GRP '!Q252=0,"",'360 GRP '!Q252)</f>
        <v/>
      </c>
      <c r="G237" s="391" t="str">
        <f>IF('360 GRP '!R252=0,"",'360 GRP '!R252)</f>
        <v/>
      </c>
      <c r="H237" s="391" t="str">
        <f>IF('360 GRP '!S252=0,"",'360 GRP '!S252)</f>
        <v/>
      </c>
      <c r="I237" s="391" t="str">
        <f>IF('360 GRP '!T252=0,"",'360 GRP '!T252)</f>
        <v/>
      </c>
      <c r="J237" s="391" t="str">
        <f>IF('360 GRP '!U252=0,"",'360 GRP '!U252)</f>
        <v/>
      </c>
      <c r="K237" s="391" t="str">
        <f>IF('360 GRP '!V252=0,"",'360 GRP '!V252)</f>
        <v/>
      </c>
      <c r="L237" s="391" t="str">
        <f>IF('360 GRP '!W252=0,"",'360 GRP '!W252)</f>
        <v/>
      </c>
      <c r="M237" s="391" t="str">
        <f>IF('360 GRP '!X252=0,"",'360 GRP '!X252)</f>
        <v/>
      </c>
      <c r="N237" s="391" t="str">
        <f>IF('360 GRP '!Y252=0,"",'360 GRP '!Y252)</f>
        <v/>
      </c>
      <c r="O237" s="391" t="str">
        <f>IF('360 GRP '!Z252=0,"",'360 GRP '!Z252)</f>
        <v/>
      </c>
      <c r="P237" s="391" t="str">
        <f>IF('360 GRP '!AA252=0,"",'360 GRP '!AA252)</f>
        <v/>
      </c>
      <c r="Q237" s="391" t="str">
        <f>IF('360 GRP '!AB252=0,"",'360 GRP '!AB252)</f>
        <v/>
      </c>
      <c r="R237" s="391" t="str">
        <f>IF('360 GRP '!AC252=0,"",'360 GRP '!AC252)</f>
        <v/>
      </c>
      <c r="S237" s="7">
        <f t="shared" si="4"/>
        <v>0</v>
      </c>
      <c r="T237" s="5">
        <f>S237*'360 GRP '!J252</f>
        <v>0</v>
      </c>
      <c r="U237" s="5">
        <f>S237*'360 GRP '!BH252</f>
        <v>0</v>
      </c>
    </row>
    <row r="238" spans="1:21" ht="23.25" customHeight="1">
      <c r="A238" s="333" t="str">
        <f>'360 GRP '!D253</f>
        <v>360-506</v>
      </c>
      <c r="B238" s="336"/>
      <c r="C238" s="391" t="str">
        <f>IF('360 GRP '!N253=0,"",'360 GRP '!N253)</f>
        <v/>
      </c>
      <c r="D238" s="391" t="str">
        <f>IF('360 GRP '!O253=0,"",'360 GRP '!O253)</f>
        <v/>
      </c>
      <c r="E238" s="391" t="str">
        <f>IF('360 GRP '!P253=0,"",'360 GRP '!P253)</f>
        <v/>
      </c>
      <c r="F238" s="391" t="str">
        <f>IF('360 GRP '!Q253=0,"",'360 GRP '!Q253)</f>
        <v/>
      </c>
      <c r="G238" s="391" t="str">
        <f>IF('360 GRP '!R253=0,"",'360 GRP '!R253)</f>
        <v/>
      </c>
      <c r="H238" s="391" t="str">
        <f>IF('360 GRP '!S253=0,"",'360 GRP '!S253)</f>
        <v/>
      </c>
      <c r="I238" s="391" t="str">
        <f>IF('360 GRP '!T253=0,"",'360 GRP '!T253)</f>
        <v/>
      </c>
      <c r="J238" s="391" t="str">
        <f>IF('360 GRP '!U253=0,"",'360 GRP '!U253)</f>
        <v/>
      </c>
      <c r="K238" s="391" t="str">
        <f>IF('360 GRP '!V253=0,"",'360 GRP '!V253)</f>
        <v/>
      </c>
      <c r="L238" s="391" t="str">
        <f>IF('360 GRP '!W253=0,"",'360 GRP '!W253)</f>
        <v/>
      </c>
      <c r="M238" s="391" t="str">
        <f>IF('360 GRP '!X253=0,"",'360 GRP '!X253)</f>
        <v/>
      </c>
      <c r="N238" s="391" t="str">
        <f>IF('360 GRP '!Y253=0,"",'360 GRP '!Y253)</f>
        <v/>
      </c>
      <c r="O238" s="391" t="str">
        <f>IF('360 GRP '!Z253=0,"",'360 GRP '!Z253)</f>
        <v/>
      </c>
      <c r="P238" s="391" t="str">
        <f>IF('360 GRP '!AA253=0,"",'360 GRP '!AA253)</f>
        <v/>
      </c>
      <c r="Q238" s="391" t="str">
        <f>IF('360 GRP '!AB253=0,"",'360 GRP '!AB253)</f>
        <v/>
      </c>
      <c r="R238" s="391" t="str">
        <f>IF('360 GRP '!AC253=0,"",'360 GRP '!AC253)</f>
        <v/>
      </c>
      <c r="S238" s="7">
        <f t="shared" si="4"/>
        <v>0</v>
      </c>
      <c r="T238" s="5">
        <f>S238*'360 GRP '!J253</f>
        <v>0</v>
      </c>
      <c r="U238" s="5">
        <f>S238*'360 GRP '!BH253</f>
        <v>0</v>
      </c>
    </row>
    <row r="239" spans="1:21" ht="23.25" customHeight="1">
      <c r="A239" s="333" t="str">
        <f>'360 GRP '!D254</f>
        <v>360-520</v>
      </c>
      <c r="B239" s="336"/>
      <c r="C239" s="391" t="str">
        <f>IF('360 GRP '!N254=0,"",'360 GRP '!N254)</f>
        <v/>
      </c>
      <c r="D239" s="391"/>
      <c r="E239" s="391"/>
      <c r="F239" s="391"/>
      <c r="G239" s="391" t="str">
        <f>IF('360 GRP '!R254=0,"",'360 GRP '!R254)</f>
        <v/>
      </c>
      <c r="H239" s="391"/>
      <c r="I239" s="391"/>
      <c r="J239" s="391" t="str">
        <f>IF('360 GRP '!U254=0,"",'360 GRP '!U254)</f>
        <v/>
      </c>
      <c r="K239" s="391"/>
      <c r="L239" s="391"/>
      <c r="M239" s="391"/>
      <c r="N239" s="391"/>
      <c r="O239" s="391"/>
      <c r="P239" s="391"/>
      <c r="Q239" s="391"/>
      <c r="R239" s="391"/>
      <c r="S239" s="7">
        <f t="shared" si="4"/>
        <v>0</v>
      </c>
      <c r="T239" s="5">
        <f>S239*'360 GRP '!J254</f>
        <v>0</v>
      </c>
      <c r="U239" s="5">
        <f>S239*'360 GRP '!BH254</f>
        <v>0</v>
      </c>
    </row>
    <row r="240" spans="1:21" ht="23.25" customHeight="1">
      <c r="A240" s="333">
        <f>'360 GRP '!D255</f>
        <v>0</v>
      </c>
      <c r="B240" s="336"/>
      <c r="C240" s="391" t="str">
        <f>IF('360 GRP '!N255=0,"",'360 GRP '!N255)</f>
        <v/>
      </c>
      <c r="D240" s="391"/>
      <c r="E240" s="391"/>
      <c r="F240" s="391"/>
      <c r="G240" s="391" t="str">
        <f>IF('360 GRP '!R255=0,"",'360 GRP '!R255)</f>
        <v/>
      </c>
      <c r="H240" s="391"/>
      <c r="I240" s="391" t="str">
        <f>IF('360 GRP '!T255=0,"",'360 GRP '!T255)</f>
        <v/>
      </c>
      <c r="J240" s="391" t="str">
        <f>IF('360 GRP '!U255=0,"",'360 GRP '!U255)</f>
        <v/>
      </c>
      <c r="K240" s="391"/>
      <c r="L240" s="391"/>
      <c r="M240" s="391"/>
      <c r="N240" s="391"/>
      <c r="O240" s="391"/>
      <c r="P240" s="391"/>
      <c r="Q240" s="391"/>
      <c r="R240" s="391"/>
      <c r="S240" s="7">
        <f t="shared" ref="S240:S251" si="5">SUM(C240:R240)</f>
        <v>0</v>
      </c>
      <c r="T240" s="5">
        <f>S240*'360 GRP '!J255</f>
        <v>0</v>
      </c>
      <c r="U240" s="5">
        <f>S240*'360 GRP '!BH255</f>
        <v>0</v>
      </c>
    </row>
    <row r="241" spans="1:21" ht="23.25" customHeight="1">
      <c r="A241" s="333" t="str">
        <f>'360 GRP '!D256</f>
        <v>360-539-DT</v>
      </c>
      <c r="B241" s="336" t="s">
        <v>228</v>
      </c>
      <c r="C241" s="391" t="str">
        <f>IF('360 GRP '!N256=0,"",'360 GRP '!N256)</f>
        <v/>
      </c>
      <c r="D241" s="391"/>
      <c r="E241" s="391" t="str">
        <f>IF('360 GRP '!P256=0,"",'360 GRP '!P256)</f>
        <v/>
      </c>
      <c r="F241" s="391" t="str">
        <f>IF('360 GRP '!Q256=0,"",'360 GRP '!Q256)</f>
        <v/>
      </c>
      <c r="G241" s="391" t="str">
        <f>IF('360 GRP '!R256=0,"",'360 GRP '!R256)</f>
        <v/>
      </c>
      <c r="H241" s="391" t="str">
        <f>IF('360 GRP '!S256=0,"",'360 GRP '!S256)</f>
        <v/>
      </c>
      <c r="I241" s="391" t="str">
        <f>IF('360 GRP '!T256=0,"",'360 GRP '!T256)</f>
        <v/>
      </c>
      <c r="J241" s="391" t="str">
        <f>IF('360 GRP '!U256=0,"",'360 GRP '!U256)</f>
        <v/>
      </c>
      <c r="K241" s="391" t="str">
        <f>IF('360 GRP '!V256=0,"",'360 GRP '!V256)</f>
        <v/>
      </c>
      <c r="L241" s="391" t="str">
        <f>IF('360 GRP '!W256=0,"",'360 GRP '!W256)</f>
        <v/>
      </c>
      <c r="M241" s="391" t="str">
        <f>IF('360 GRP '!X256=0,"",'360 GRP '!X256)</f>
        <v/>
      </c>
      <c r="N241" s="391" t="str">
        <f>IF('360 GRP '!Y256=0,"",'360 GRP '!Y256)</f>
        <v/>
      </c>
      <c r="O241" s="391" t="str">
        <f>IF('360 GRP '!Z256=0,"",'360 GRP '!Z256)</f>
        <v/>
      </c>
      <c r="P241" s="391" t="str">
        <f>IF('360 GRP '!AA256=0,"",'360 GRP '!AA256)</f>
        <v/>
      </c>
      <c r="Q241" s="391" t="str">
        <f>IF('360 GRP '!AB256=0,"",'360 GRP '!AB256)</f>
        <v/>
      </c>
      <c r="R241" s="391" t="str">
        <f>IF('360 GRP '!AC256=0,"",'360 GRP '!AC256)</f>
        <v/>
      </c>
      <c r="S241" s="7">
        <f t="shared" si="5"/>
        <v>0</v>
      </c>
      <c r="T241" s="5">
        <f>S241*'360 GRP '!J256</f>
        <v>0</v>
      </c>
      <c r="U241" s="5">
        <f>S241*'360 GRP '!BH256</f>
        <v>0</v>
      </c>
    </row>
    <row r="242" spans="1:21" ht="22.95" customHeight="1">
      <c r="A242" s="333" t="str">
        <f>'360 GRP '!D257</f>
        <v>360-540-DT</v>
      </c>
      <c r="B242" s="336" t="s">
        <v>228</v>
      </c>
      <c r="C242" s="391"/>
      <c r="D242" s="391" t="str">
        <f>IF('360 GRP '!O257=0,"",'360 GRP '!O257)</f>
        <v/>
      </c>
      <c r="E242" s="391"/>
      <c r="F242" s="391" t="str">
        <f>IF('360 GRP '!Q257=0,"",'360 GRP '!Q257)</f>
        <v/>
      </c>
      <c r="G242" s="391" t="str">
        <f>IF('360 GRP '!R257=0,"",'360 GRP '!R257)</f>
        <v/>
      </c>
      <c r="H242" s="391" t="str">
        <f>IF('360 GRP '!S257=0,"",'360 GRP '!S257)</f>
        <v/>
      </c>
      <c r="I242" s="391" t="str">
        <f>IF('360 GRP '!T257=0,"",'360 GRP '!T257)</f>
        <v/>
      </c>
      <c r="J242" s="391" t="str">
        <f>IF('360 GRP '!U257=0,"",'360 GRP '!U257)</f>
        <v/>
      </c>
      <c r="K242" s="391" t="str">
        <f>IF('360 GRP '!V257=0,"",'360 GRP '!V257)</f>
        <v/>
      </c>
      <c r="L242" s="391" t="str">
        <f>IF('360 GRP '!W257=0,"",'360 GRP '!W257)</f>
        <v/>
      </c>
      <c r="M242" s="391" t="str">
        <f>IF('360 GRP '!X257=0,"",'360 GRP '!X257)</f>
        <v/>
      </c>
      <c r="N242" s="391" t="str">
        <f>IF('360 GRP '!Y257=0,"",'360 GRP '!Y257)</f>
        <v/>
      </c>
      <c r="O242" s="391" t="str">
        <f>IF('360 GRP '!Z257=0,"",'360 GRP '!Z257)</f>
        <v/>
      </c>
      <c r="P242" s="391" t="str">
        <f>IF('360 GRP '!AA257=0,"",'360 GRP '!AA257)</f>
        <v/>
      </c>
      <c r="Q242" s="391" t="str">
        <f>IF('360 GRP '!AB257=0,"",'360 GRP '!AB257)</f>
        <v/>
      </c>
      <c r="R242" s="391" t="str">
        <f>IF('360 GRP '!AC257=0,"",'360 GRP '!AC257)</f>
        <v/>
      </c>
      <c r="S242" s="7">
        <f t="shared" si="5"/>
        <v>0</v>
      </c>
      <c r="T242" s="5">
        <f>S242*'360 GRP '!J257</f>
        <v>0</v>
      </c>
      <c r="U242" s="5">
        <f>S242*'360 GRP '!BH257</f>
        <v>0</v>
      </c>
    </row>
    <row r="243" spans="1:21" ht="22.95" customHeight="1">
      <c r="A243" s="333">
        <f>'360 GRP '!D258</f>
        <v>0</v>
      </c>
      <c r="B243" s="336"/>
      <c r="C243" s="391" t="str">
        <f>IF('360 GRP '!N258=0,"",'360 GRP '!N258)</f>
        <v/>
      </c>
      <c r="D243" s="391" t="str">
        <f>IF('360 GRP '!O258=0,"",'360 GRP '!O258)</f>
        <v/>
      </c>
      <c r="E243" s="391" t="str">
        <f>IF('360 GRP '!P258=0,"",'360 GRP '!P258)</f>
        <v/>
      </c>
      <c r="F243" s="391" t="str">
        <f>IF('360 GRP '!Q258=0,"",'360 GRP '!Q258)</f>
        <v/>
      </c>
      <c r="G243" s="391" t="str">
        <f>IF('360 GRP '!R258=0,"",'360 GRP '!R258)</f>
        <v/>
      </c>
      <c r="H243" s="391" t="str">
        <f>IF('360 GRP '!S258=0,"",'360 GRP '!S258)</f>
        <v/>
      </c>
      <c r="I243" s="391" t="str">
        <f>IF('360 GRP '!T258=0,"",'360 GRP '!T258)</f>
        <v/>
      </c>
      <c r="J243" s="391" t="str">
        <f>IF('360 GRP '!U258=0,"",'360 GRP '!U258)</f>
        <v/>
      </c>
      <c r="K243" s="391" t="str">
        <f>IF('360 GRP '!V258=0,"",'360 GRP '!V258)</f>
        <v/>
      </c>
      <c r="L243" s="391" t="str">
        <f>IF('360 GRP '!W258=0,"",'360 GRP '!W258)</f>
        <v/>
      </c>
      <c r="M243" s="391" t="str">
        <f>IF('360 GRP '!X258=0,"",'360 GRP '!X258)</f>
        <v/>
      </c>
      <c r="N243" s="391" t="str">
        <f>IF('360 GRP '!Y258=0,"",'360 GRP '!Y258)</f>
        <v/>
      </c>
      <c r="O243" s="391" t="str">
        <f>IF('360 GRP '!Z258=0,"",'360 GRP '!Z258)</f>
        <v/>
      </c>
      <c r="P243" s="391" t="str">
        <f>IF('360 GRP '!AA258=0,"",'360 GRP '!AA258)</f>
        <v/>
      </c>
      <c r="Q243" s="391" t="str">
        <f>IF('360 GRP '!AB258=0,"",'360 GRP '!AB258)</f>
        <v/>
      </c>
      <c r="R243" s="391" t="str">
        <f>IF('360 GRP '!AC258=0,"",'360 GRP '!AC258)</f>
        <v/>
      </c>
      <c r="S243" s="7">
        <f t="shared" si="5"/>
        <v>0</v>
      </c>
      <c r="T243" s="5">
        <f>S243*'360 GRP '!J258</f>
        <v>0</v>
      </c>
      <c r="U243" s="5">
        <f>S243*'360 GRP '!BH258</f>
        <v>0</v>
      </c>
    </row>
    <row r="244" spans="1:21" ht="22.95" customHeight="1">
      <c r="A244" s="333" t="str">
        <f>'360 GRP '!D12</f>
        <v>360-701</v>
      </c>
      <c r="B244" s="1002"/>
      <c r="C244" s="391" t="str">
        <f>IF('360 GRP '!N12=0,"",'360 GRP '!N12)</f>
        <v/>
      </c>
      <c r="D244" s="391" t="str">
        <f>IF('360 GRP '!O12=0,"",'360 GRP '!O12)</f>
        <v/>
      </c>
      <c r="E244" s="391" t="str">
        <f>IF('360 GRP '!P12=0,"",'360 GRP '!P12)</f>
        <v/>
      </c>
      <c r="F244" s="391" t="str">
        <f>IF('360 GRP '!Q12=0,"",'360 GRP '!Q12)</f>
        <v/>
      </c>
      <c r="G244" s="391" t="str">
        <f>IF('360 GRP '!R12=0,"",'360 GRP '!R12)</f>
        <v/>
      </c>
      <c r="H244" s="391" t="str">
        <f>IF('360 GRP '!S12=0,"",'360 GRP '!S12)</f>
        <v/>
      </c>
      <c r="I244" s="391" t="str">
        <f>IF('360 GRP '!T12=0,"",'360 GRP '!T12)</f>
        <v/>
      </c>
      <c r="J244" s="391" t="str">
        <f>IF('360 GRP '!U12=0,"",'360 GRP '!U12)</f>
        <v/>
      </c>
      <c r="K244" s="391" t="str">
        <f>IF('360 GRP '!V12=0,"",'360 GRP '!V12)</f>
        <v/>
      </c>
      <c r="L244" s="391" t="str">
        <f>IF('360 GRP '!W12=0,"",'360 GRP '!W12)</f>
        <v/>
      </c>
      <c r="M244" s="391" t="str">
        <f>IF('360 GRP '!X12=0,"",'360 GRP '!X12)</f>
        <v/>
      </c>
      <c r="N244" s="391" t="str">
        <f>IF('360 GRP '!Y12=0,"",'360 GRP '!Y12)</f>
        <v/>
      </c>
      <c r="O244" s="391" t="str">
        <f>IF('360 GRP '!Z12=0,"",'360 GRP '!Z12)</f>
        <v/>
      </c>
      <c r="P244" s="391" t="str">
        <f>IF('360 GRP '!AA12=0,"",'360 GRP '!AA12)</f>
        <v/>
      </c>
      <c r="Q244" s="391" t="str">
        <f>IF('360 GRP '!AB12=0,"",'360 GRP '!AB12)</f>
        <v/>
      </c>
      <c r="R244" s="391" t="str">
        <f>IF('360 GRP '!AC12=0,"",'360 GRP '!AC12)</f>
        <v/>
      </c>
      <c r="S244" s="7">
        <f t="shared" si="5"/>
        <v>0</v>
      </c>
      <c r="T244" s="5">
        <f>S244*'360 GRP '!J12</f>
        <v>0</v>
      </c>
      <c r="U244" s="5">
        <f>S244*'360 GRP '!BH12</f>
        <v>0</v>
      </c>
    </row>
    <row r="245" spans="1:21" ht="22.95" customHeight="1">
      <c r="A245" s="333" t="str">
        <f>'360 GRP '!D13</f>
        <v>360-701-DT</v>
      </c>
      <c r="B245" s="1228" t="s">
        <v>228</v>
      </c>
      <c r="C245" s="391" t="str">
        <f>IF('360 GRP '!N13=0,"",'360 GRP '!N13)</f>
        <v/>
      </c>
      <c r="D245" s="391" t="str">
        <f>IF('360 GRP '!O13=0,"",'360 GRP '!O13)</f>
        <v/>
      </c>
      <c r="E245" s="391" t="str">
        <f>IF('360 GRP '!P13=0,"",'360 GRP '!P13)</f>
        <v/>
      </c>
      <c r="F245" s="391" t="str">
        <f>IF('360 GRP '!Q13=0,"",'360 GRP '!Q13)</f>
        <v/>
      </c>
      <c r="G245" s="391" t="str">
        <f>IF('360 GRP '!R13=0,"",'360 GRP '!R13)</f>
        <v/>
      </c>
      <c r="H245" s="391" t="str">
        <f>IF('360 GRP '!S13=0,"",'360 GRP '!S13)</f>
        <v/>
      </c>
      <c r="I245" s="391" t="str">
        <f>IF('360 GRP '!T13=0,"",'360 GRP '!T13)</f>
        <v/>
      </c>
      <c r="J245" s="391" t="str">
        <f>IF('360 GRP '!U13=0,"",'360 GRP '!U13)</f>
        <v/>
      </c>
      <c r="K245" s="391" t="str">
        <f>IF('360 GRP '!V13=0,"",'360 GRP '!V13)</f>
        <v/>
      </c>
      <c r="L245" s="391" t="str">
        <f>IF('360 GRP '!W13=0,"",'360 GRP '!W13)</f>
        <v/>
      </c>
      <c r="M245" s="391" t="str">
        <f>IF('360 GRP '!X13=0,"",'360 GRP '!X13)</f>
        <v/>
      </c>
      <c r="N245" s="391" t="str">
        <f>IF('360 GRP '!Y13=0,"",'360 GRP '!Y13)</f>
        <v/>
      </c>
      <c r="O245" s="391" t="str">
        <f>IF('360 GRP '!Z13=0,"",'360 GRP '!Z13)</f>
        <v/>
      </c>
      <c r="P245" s="391" t="str">
        <f>IF('360 GRP '!AA13=0,"",'360 GRP '!AA13)</f>
        <v/>
      </c>
      <c r="Q245" s="391"/>
      <c r="R245" s="391"/>
      <c r="S245" s="7">
        <f t="shared" si="5"/>
        <v>0</v>
      </c>
      <c r="T245" s="5">
        <f>S245*'360 GRP '!J13</f>
        <v>0</v>
      </c>
      <c r="U245" s="5">
        <f>S245*'360 GRP '!BH13</f>
        <v>0</v>
      </c>
    </row>
    <row r="246" spans="1:21" ht="22.95" customHeight="1">
      <c r="A246" s="333" t="str">
        <f>'360 GRP '!D14</f>
        <v>360-702</v>
      </c>
      <c r="B246" s="1228"/>
      <c r="C246" s="391" t="str">
        <f>IF('360 GRP '!N14=0,"",'360 GRP '!N14)</f>
        <v/>
      </c>
      <c r="D246" s="391" t="str">
        <f>IF('360 GRP '!O14=0,"",'360 GRP '!O14)</f>
        <v/>
      </c>
      <c r="E246" s="391" t="str">
        <f>IF('360 GRP '!P14=0,"",'360 GRP '!P14)</f>
        <v/>
      </c>
      <c r="F246" s="391" t="str">
        <f>IF('360 GRP '!Q14=0,"",'360 GRP '!Q14)</f>
        <v/>
      </c>
      <c r="G246" s="391" t="str">
        <f>IF('360 GRP '!R14=0,"",'360 GRP '!R14)</f>
        <v/>
      </c>
      <c r="H246" s="391" t="str">
        <f>IF('360 GRP '!S14=0,"",'360 GRP '!S14)</f>
        <v/>
      </c>
      <c r="I246" s="391" t="str">
        <f>IF('360 GRP '!T14=0,"",'360 GRP '!T14)</f>
        <v/>
      </c>
      <c r="J246" s="391" t="str">
        <f>IF('360 GRP '!U14=0,"",'360 GRP '!U14)</f>
        <v/>
      </c>
      <c r="K246" s="391" t="str">
        <f>IF('360 GRP '!V14=0,"",'360 GRP '!V14)</f>
        <v/>
      </c>
      <c r="L246" s="391" t="str">
        <f>IF('360 GRP '!W14=0,"",'360 GRP '!W14)</f>
        <v/>
      </c>
      <c r="M246" s="391" t="str">
        <f>IF('360 GRP '!X14=0,"",'360 GRP '!X14)</f>
        <v/>
      </c>
      <c r="N246" s="391" t="str">
        <f>IF('360 GRP '!Y14=0,"",'360 GRP '!Y14)</f>
        <v/>
      </c>
      <c r="O246" s="391" t="str">
        <f>IF('360 GRP '!Z14=0,"",'360 GRP '!Z14)</f>
        <v/>
      </c>
      <c r="P246" s="391" t="str">
        <f>IF('360 GRP '!AA14=0,"",'360 GRP '!AA14)</f>
        <v/>
      </c>
      <c r="Q246" s="391" t="str">
        <f>IF('360 GRP '!AB14=0,"",'360 GRP '!AB14)</f>
        <v/>
      </c>
      <c r="R246" s="391" t="str">
        <f>IF('360 GRP '!AC14=0,"",'360 GRP '!AC14)</f>
        <v/>
      </c>
      <c r="S246" s="7">
        <f t="shared" si="5"/>
        <v>0</v>
      </c>
      <c r="T246" s="5">
        <f>S246*'360 GRP '!J14</f>
        <v>0</v>
      </c>
      <c r="U246" s="5">
        <f>S246*'360 GRP '!BH14</f>
        <v>0</v>
      </c>
    </row>
    <row r="247" spans="1:21" ht="22.95" customHeight="1">
      <c r="A247" s="333" t="str">
        <f>'360 GRP '!D15</f>
        <v>360-702-DT</v>
      </c>
      <c r="B247" s="1228" t="s">
        <v>228</v>
      </c>
      <c r="C247" s="391" t="str">
        <f>IF('360 GRP '!N15=0,"",'360 GRP '!N15)</f>
        <v/>
      </c>
      <c r="D247" s="391" t="str">
        <f>IF('360 GRP '!O15=0,"",'360 GRP '!O15)</f>
        <v/>
      </c>
      <c r="E247" s="391" t="str">
        <f>IF('360 GRP '!P15=0,"",'360 GRP '!P15)</f>
        <v/>
      </c>
      <c r="F247" s="391" t="str">
        <f>IF('360 GRP '!Q15=0,"",'360 GRP '!Q15)</f>
        <v/>
      </c>
      <c r="G247" s="391" t="str">
        <f>IF('360 GRP '!R15=0,"",'360 GRP '!R15)</f>
        <v/>
      </c>
      <c r="H247" s="391" t="str">
        <f>IF('360 GRP '!S15=0,"",'360 GRP '!S15)</f>
        <v/>
      </c>
      <c r="I247" s="391" t="str">
        <f>IF('360 GRP '!T15=0,"",'360 GRP '!T15)</f>
        <v/>
      </c>
      <c r="J247" s="391" t="str">
        <f>IF('360 GRP '!U15=0,"",'360 GRP '!U15)</f>
        <v/>
      </c>
      <c r="K247" s="391" t="str">
        <f>IF('360 GRP '!V15=0,"",'360 GRP '!V15)</f>
        <v/>
      </c>
      <c r="L247" s="391" t="str">
        <f>IF('360 GRP '!W15=0,"",'360 GRP '!W15)</f>
        <v/>
      </c>
      <c r="M247" s="391" t="str">
        <f>IF('360 GRP '!X15=0,"",'360 GRP '!X15)</f>
        <v/>
      </c>
      <c r="N247" s="391" t="str">
        <f>IF('360 GRP '!Y15=0,"",'360 GRP '!Y15)</f>
        <v/>
      </c>
      <c r="O247" s="391" t="str">
        <f>IF('360 GRP '!Z15=0,"",'360 GRP '!Z15)</f>
        <v/>
      </c>
      <c r="P247" s="391" t="str">
        <f>IF('360 GRP '!AA15=0,"",'360 GRP '!AA15)</f>
        <v/>
      </c>
      <c r="Q247" s="391"/>
      <c r="R247" s="391"/>
      <c r="S247" s="7">
        <f t="shared" si="5"/>
        <v>0</v>
      </c>
      <c r="T247" s="5">
        <f>S247*'360 GRP '!J15</f>
        <v>0</v>
      </c>
      <c r="U247" s="5">
        <f>S247*'360 GRP '!BH15</f>
        <v>0</v>
      </c>
    </row>
    <row r="248" spans="1:21" ht="22.95" customHeight="1">
      <c r="A248" s="333" t="str">
        <f>'360 GRP '!D16</f>
        <v>360-711-B</v>
      </c>
      <c r="B248" s="1228" t="s">
        <v>5308</v>
      </c>
      <c r="C248" s="391" t="str">
        <f>IF('360 GRP '!N16=0,"",'360 GRP '!N16)</f>
        <v/>
      </c>
      <c r="D248" s="391" t="str">
        <f>IF('360 GRP '!O16=0,"",'360 GRP '!O16)</f>
        <v/>
      </c>
      <c r="E248" s="391" t="str">
        <f>IF('360 GRP '!P16=0,"",'360 GRP '!P16)</f>
        <v/>
      </c>
      <c r="F248" s="391" t="str">
        <f>IF('360 GRP '!Q16=0,"",'360 GRP '!Q16)</f>
        <v/>
      </c>
      <c r="G248" s="391" t="str">
        <f>IF('360 GRP '!R16=0,"",'360 GRP '!R16)</f>
        <v/>
      </c>
      <c r="H248" s="391" t="str">
        <f>IF('360 GRP '!S16=0,"",'360 GRP '!S16)</f>
        <v/>
      </c>
      <c r="I248" s="391" t="str">
        <f>IF('360 GRP '!T16=0,"",'360 GRP '!T16)</f>
        <v/>
      </c>
      <c r="J248" s="391" t="str">
        <f>IF('360 GRP '!U16=0,"",'360 GRP '!U16)</f>
        <v/>
      </c>
      <c r="K248" s="391" t="str">
        <f>IF('360 GRP '!V16=0,"",'360 GRP '!V16)</f>
        <v/>
      </c>
      <c r="L248" s="391" t="str">
        <f>IF('360 GRP '!W16=0,"",'360 GRP '!W16)</f>
        <v/>
      </c>
      <c r="M248" s="391" t="str">
        <f>IF('360 GRP '!X16=0,"",'360 GRP '!X16)</f>
        <v/>
      </c>
      <c r="N248" s="391" t="str">
        <f>IF('360 GRP '!Y16=0,"",'360 GRP '!Y16)</f>
        <v/>
      </c>
      <c r="O248" s="391" t="str">
        <f>IF('360 GRP '!Z16=0,"",'360 GRP '!Z16)</f>
        <v/>
      </c>
      <c r="P248" s="391" t="str">
        <f>IF('360 GRP '!AA16=0,"",'360 GRP '!AA16)</f>
        <v/>
      </c>
      <c r="Q248" s="391" t="str">
        <f>IF('360 GRP '!AB16=0,"",'360 GRP '!AB16)</f>
        <v/>
      </c>
      <c r="R248" s="391" t="str">
        <f>IF('360 GRP '!AC16=0,"",'360 GRP '!AC16)</f>
        <v/>
      </c>
      <c r="S248" s="7">
        <f t="shared" si="5"/>
        <v>0</v>
      </c>
      <c r="T248" s="5">
        <f>S248*'360 GRP '!J16</f>
        <v>0</v>
      </c>
      <c r="U248" s="5">
        <f>S248*'360 GRP '!BH16</f>
        <v>0</v>
      </c>
    </row>
    <row r="249" spans="1:21" ht="22.95" customHeight="1">
      <c r="A249" s="333" t="str">
        <f>'360 GRP '!D17</f>
        <v>360-711-DT</v>
      </c>
      <c r="B249" s="1228" t="s">
        <v>228</v>
      </c>
      <c r="C249" s="391" t="str">
        <f>IF('360 GRP '!N17=0,"",'360 GRP '!N17)</f>
        <v/>
      </c>
      <c r="D249" s="391" t="str">
        <f>IF('360 GRP '!O17=0,"",'360 GRP '!O17)</f>
        <v/>
      </c>
      <c r="E249" s="391" t="str">
        <f>IF('360 GRP '!P17=0,"",'360 GRP '!P17)</f>
        <v/>
      </c>
      <c r="F249" s="391" t="str">
        <f>IF('360 GRP '!Q17=0,"",'360 GRP '!Q17)</f>
        <v/>
      </c>
      <c r="G249" s="391" t="str">
        <f>IF('360 GRP '!R17=0,"",'360 GRP '!R17)</f>
        <v/>
      </c>
      <c r="H249" s="391" t="str">
        <f>IF('360 GRP '!S17=0,"",'360 GRP '!S17)</f>
        <v/>
      </c>
      <c r="I249" s="391" t="str">
        <f>IF('360 GRP '!T17=0,"",'360 GRP '!T17)</f>
        <v/>
      </c>
      <c r="J249" s="391" t="str">
        <f>IF('360 GRP '!U17=0,"",'360 GRP '!U17)</f>
        <v/>
      </c>
      <c r="K249" s="391" t="str">
        <f>IF('360 GRP '!V17=0,"",'360 GRP '!V17)</f>
        <v/>
      </c>
      <c r="L249" s="391" t="str">
        <f>IF('360 GRP '!W17=0,"",'360 GRP '!W17)</f>
        <v/>
      </c>
      <c r="M249" s="391" t="str">
        <f>IF('360 GRP '!X17=0,"",'360 GRP '!X17)</f>
        <v/>
      </c>
      <c r="N249" s="391" t="str">
        <f>IF('360 GRP '!Y17=0,"",'360 GRP '!Y17)</f>
        <v/>
      </c>
      <c r="O249" s="391" t="str">
        <f>IF('360 GRP '!Z17=0,"",'360 GRP '!Z17)</f>
        <v/>
      </c>
      <c r="P249" s="391" t="str">
        <f>IF('360 GRP '!AA17=0,"",'360 GRP '!AA17)</f>
        <v/>
      </c>
      <c r="Q249" s="391"/>
      <c r="R249" s="391"/>
      <c r="S249" s="7">
        <f t="shared" si="5"/>
        <v>0</v>
      </c>
      <c r="T249" s="5">
        <f>S249*'360 GRP '!J17</f>
        <v>0</v>
      </c>
      <c r="U249" s="5">
        <f>S249*'360 GRP '!BH17</f>
        <v>0</v>
      </c>
    </row>
    <row r="250" spans="1:21" ht="22.95" customHeight="1">
      <c r="A250" s="333" t="str">
        <f>'360 GRP '!D18</f>
        <v>360-712-B</v>
      </c>
      <c r="B250" s="1228" t="s">
        <v>5308</v>
      </c>
      <c r="C250" s="391" t="str">
        <f>IF('360 GRP '!N18=0,"",'360 GRP '!N18)</f>
        <v/>
      </c>
      <c r="D250" s="391" t="str">
        <f>IF('360 GRP '!O18=0,"",'360 GRP '!O18)</f>
        <v/>
      </c>
      <c r="E250" s="391" t="str">
        <f>IF('360 GRP '!P18=0,"",'360 GRP '!P18)</f>
        <v/>
      </c>
      <c r="F250" s="391" t="str">
        <f>IF('360 GRP '!Q18=0,"",'360 GRP '!Q18)</f>
        <v/>
      </c>
      <c r="G250" s="391" t="str">
        <f>IF('360 GRP '!R18=0,"",'360 GRP '!R18)</f>
        <v/>
      </c>
      <c r="H250" s="391" t="str">
        <f>IF('360 GRP '!S18=0,"",'360 GRP '!S18)</f>
        <v/>
      </c>
      <c r="I250" s="391" t="str">
        <f>IF('360 GRP '!T18=0,"",'360 GRP '!T18)</f>
        <v/>
      </c>
      <c r="J250" s="391" t="str">
        <f>IF('360 GRP '!U18=0,"",'360 GRP '!U18)</f>
        <v/>
      </c>
      <c r="K250" s="391" t="str">
        <f>IF('360 GRP '!V18=0,"",'360 GRP '!V18)</f>
        <v/>
      </c>
      <c r="L250" s="391" t="str">
        <f>IF('360 GRP '!W18=0,"",'360 GRP '!W18)</f>
        <v/>
      </c>
      <c r="M250" s="391" t="str">
        <f>IF('360 GRP '!X18=0,"",'360 GRP '!X18)</f>
        <v/>
      </c>
      <c r="N250" s="391" t="str">
        <f>IF('360 GRP '!Y18=0,"",'360 GRP '!Y18)</f>
        <v/>
      </c>
      <c r="O250" s="391" t="str">
        <f>IF('360 GRP '!Z18=0,"",'360 GRP '!Z18)</f>
        <v/>
      </c>
      <c r="P250" s="391" t="str">
        <f>IF('360 GRP '!AA18=0,"",'360 GRP '!AA18)</f>
        <v/>
      </c>
      <c r="Q250" s="391" t="str">
        <f>IF('360 GRP '!AB18=0,"",'360 GRP '!AB18)</f>
        <v/>
      </c>
      <c r="R250" s="391" t="str">
        <f>IF('360 GRP '!AC18=0,"",'360 GRP '!AC18)</f>
        <v/>
      </c>
      <c r="S250" s="7">
        <f t="shared" si="5"/>
        <v>0</v>
      </c>
      <c r="T250" s="5">
        <f>S250*'360 GRP '!J18</f>
        <v>0</v>
      </c>
      <c r="U250" s="5">
        <f>S250*'360 GRP '!BH18</f>
        <v>0</v>
      </c>
    </row>
    <row r="251" spans="1:21" ht="22.95" customHeight="1">
      <c r="A251" s="333" t="str">
        <f>'360 GRP '!D19</f>
        <v>360-712-DT</v>
      </c>
      <c r="B251" s="1228" t="s">
        <v>228</v>
      </c>
      <c r="C251" s="391" t="str">
        <f>IF('360 GRP '!N19=0,"",'360 GRP '!N19)</f>
        <v/>
      </c>
      <c r="D251" s="391" t="str">
        <f>IF('360 GRP '!O19=0,"",'360 GRP '!O19)</f>
        <v/>
      </c>
      <c r="E251" s="391" t="str">
        <f>IF('360 GRP '!P19=0,"",'360 GRP '!P19)</f>
        <v/>
      </c>
      <c r="F251" s="391" t="str">
        <f>IF('360 GRP '!Q19=0,"",'360 GRP '!Q19)</f>
        <v/>
      </c>
      <c r="G251" s="391" t="str">
        <f>IF('360 GRP '!R19=0,"",'360 GRP '!R19)</f>
        <v/>
      </c>
      <c r="H251" s="391" t="str">
        <f>IF('360 GRP '!S19=0,"",'360 GRP '!S19)</f>
        <v/>
      </c>
      <c r="I251" s="391" t="str">
        <f>IF('360 GRP '!T19=0,"",'360 GRP '!T19)</f>
        <v/>
      </c>
      <c r="J251" s="391" t="str">
        <f>IF('360 GRP '!U19=0,"",'360 GRP '!U19)</f>
        <v/>
      </c>
      <c r="K251" s="391" t="str">
        <f>IF('360 GRP '!V19=0,"",'360 GRP '!V19)</f>
        <v/>
      </c>
      <c r="L251" s="391" t="str">
        <f>IF('360 GRP '!W19=0,"",'360 GRP '!W19)</f>
        <v/>
      </c>
      <c r="M251" s="391" t="str">
        <f>IF('360 GRP '!X19=0,"",'360 GRP '!X19)</f>
        <v/>
      </c>
      <c r="N251" s="391" t="str">
        <f>IF('360 GRP '!Y19=0,"",'360 GRP '!Y19)</f>
        <v/>
      </c>
      <c r="O251" s="391" t="str">
        <f>IF('360 GRP '!Z19=0,"",'360 GRP '!Z19)</f>
        <v/>
      </c>
      <c r="P251" s="391" t="str">
        <f>IF('360 GRP '!AA19=0,"",'360 GRP '!AA19)</f>
        <v/>
      </c>
      <c r="Q251" s="391"/>
      <c r="R251" s="391"/>
      <c r="S251" s="7">
        <f t="shared" si="5"/>
        <v>0</v>
      </c>
      <c r="T251" s="5">
        <f>S251*'360 GRP '!J19</f>
        <v>0</v>
      </c>
      <c r="U251" s="5">
        <f>S251*'360 GRP '!BH19</f>
        <v>0</v>
      </c>
    </row>
    <row r="252" spans="1:21" ht="22.95" customHeight="1">
      <c r="A252" s="333">
        <f>'360 GRP '!D20</f>
        <v>0</v>
      </c>
      <c r="B252" s="1002"/>
      <c r="C252" s="391" t="str">
        <f>IF('360 GRP '!N267=0,"",'360 GRP '!N267)</f>
        <v/>
      </c>
      <c r="D252" s="391" t="str">
        <f>IF('360 GRP '!O267=0,"",'360 GRP '!O267)</f>
        <v/>
      </c>
      <c r="E252" s="391" t="str">
        <f>IF('360 GRP '!P267=0,"",'360 GRP '!P267)</f>
        <v/>
      </c>
      <c r="F252" s="391" t="str">
        <f>IF('360 GRP '!Q267=0,"",'360 GRP '!Q267)</f>
        <v/>
      </c>
      <c r="G252" s="391" t="str">
        <f>IF('360 GRP '!R267=0,"",'360 GRP '!R267)</f>
        <v/>
      </c>
      <c r="H252" s="391" t="str">
        <f>IF('360 GRP '!S267=0,"",'360 GRP '!S267)</f>
        <v/>
      </c>
      <c r="I252" s="391" t="str">
        <f>IF('360 GRP '!T267=0,"",'360 GRP '!T267)</f>
        <v/>
      </c>
      <c r="J252" s="391" t="str">
        <f>IF('360 GRP '!U267=0,"",'360 GRP '!U267)</f>
        <v/>
      </c>
      <c r="K252" s="391" t="str">
        <f>IF('360 GRP '!V267=0,"",'360 GRP '!V267)</f>
        <v/>
      </c>
      <c r="L252" s="391" t="str">
        <f>IF('360 GRP '!W267=0,"",'360 GRP '!W267)</f>
        <v/>
      </c>
      <c r="M252" s="391" t="str">
        <f>IF('360 GRP '!X267=0,"",'360 GRP '!X267)</f>
        <v/>
      </c>
      <c r="N252" s="391" t="str">
        <f>IF('360 GRP '!Y267=0,"",'360 GRP '!Y267)</f>
        <v/>
      </c>
      <c r="O252" s="391" t="str">
        <f>IF('360 GRP '!Z267=0,"",'360 GRP '!Z267)</f>
        <v/>
      </c>
      <c r="P252" s="391" t="str">
        <f>IF('360 GRP '!AA267=0,"",'360 GRP '!AA267)</f>
        <v/>
      </c>
      <c r="Q252" s="391" t="str">
        <f>IF('360 GRP '!AB267=0,"",'360 GRP '!AB267)</f>
        <v/>
      </c>
      <c r="R252" s="391" t="str">
        <f>IF('360 GRP '!AC267=0,"",'360 GRP '!AC267)</f>
        <v/>
      </c>
      <c r="S252" s="7">
        <f t="shared" ref="S252" si="6">SUM(C252:R252)</f>
        <v>0</v>
      </c>
      <c r="T252" s="5">
        <f>S252*'360 GRP '!J20</f>
        <v>0</v>
      </c>
      <c r="U252" s="5">
        <f>S252*'360 GRP '!BH20</f>
        <v>0</v>
      </c>
    </row>
    <row r="253" spans="1:21" ht="23.25" customHeight="1">
      <c r="A253" s="664" t="s">
        <v>6115</v>
      </c>
    </row>
    <row r="254" spans="1:21" ht="23.25" customHeight="1">
      <c r="A254" s="665" t="s">
        <v>795</v>
      </c>
      <c r="B254" s="581" t="s">
        <v>6116</v>
      </c>
      <c r="C254" s="581" t="s">
        <v>116</v>
      </c>
      <c r="D254" s="1404"/>
      <c r="E254" s="1405"/>
      <c r="F254" s="1405"/>
      <c r="G254" s="1405"/>
      <c r="H254" s="1405"/>
      <c r="I254" s="1405"/>
      <c r="J254" s="1405"/>
      <c r="K254" s="1405"/>
      <c r="L254" s="1405"/>
      <c r="M254" s="1405"/>
      <c r="N254" s="1405"/>
      <c r="O254" s="1405"/>
      <c r="P254" s="1405"/>
      <c r="Q254" s="1405"/>
      <c r="R254" s="1406"/>
      <c r="S254" s="581" t="s">
        <v>92</v>
      </c>
      <c r="T254" s="581" t="s">
        <v>93</v>
      </c>
      <c r="U254" s="581" t="s">
        <v>603</v>
      </c>
    </row>
    <row r="255" spans="1:21" ht="23.25" customHeight="1">
      <c r="A255" s="768" t="str">
        <f>'360 GRP '!D26</f>
        <v>360-014-DT</v>
      </c>
      <c r="B255" s="336" t="s">
        <v>5178</v>
      </c>
      <c r="C255" s="667" t="str">
        <f>IF('360 GRP '!AD26=0,"",'360 GRP '!AD26)</f>
        <v/>
      </c>
      <c r="D255" s="1407"/>
      <c r="E255" s="1408"/>
      <c r="F255" s="1408"/>
      <c r="G255" s="1408"/>
      <c r="H255" s="1408"/>
      <c r="I255" s="1408"/>
      <c r="J255" s="1408"/>
      <c r="K255" s="1408"/>
      <c r="L255" s="1408"/>
      <c r="M255" s="1408"/>
      <c r="N255" s="1408"/>
      <c r="O255" s="1408"/>
      <c r="P255" s="1408"/>
      <c r="Q255" s="1408"/>
      <c r="R255" s="1409"/>
      <c r="S255" s="7">
        <f t="shared" ref="S255:S261" si="7">SUM(C255:P255)</f>
        <v>0</v>
      </c>
      <c r="T255" s="5">
        <f>S255*'360 GRP '!J26</f>
        <v>0</v>
      </c>
      <c r="U255" s="5">
        <f>S255*'360 GRP '!BH26</f>
        <v>0</v>
      </c>
    </row>
    <row r="256" spans="1:21" ht="23.25" customHeight="1">
      <c r="A256" s="768" t="str">
        <f>'360 GRP '!D27</f>
        <v>360-016-DT</v>
      </c>
      <c r="B256" s="336" t="s">
        <v>5178</v>
      </c>
      <c r="C256" s="667" t="str">
        <f>IF('360 GRP '!AD27=0,"",'360 GRP '!AD27)</f>
        <v/>
      </c>
      <c r="D256" s="1407"/>
      <c r="E256" s="1408"/>
      <c r="F256" s="1408"/>
      <c r="G256" s="1408"/>
      <c r="H256" s="1408"/>
      <c r="I256" s="1408"/>
      <c r="J256" s="1408"/>
      <c r="K256" s="1408"/>
      <c r="L256" s="1408"/>
      <c r="M256" s="1408"/>
      <c r="N256" s="1408"/>
      <c r="O256" s="1408"/>
      <c r="P256" s="1408"/>
      <c r="Q256" s="1408"/>
      <c r="R256" s="1409"/>
      <c r="S256" s="7">
        <f t="shared" si="7"/>
        <v>0</v>
      </c>
      <c r="T256" s="5">
        <f>S256*'360 GRP '!J27</f>
        <v>0</v>
      </c>
      <c r="U256" s="5">
        <f>S256*'360 GRP '!BH27</f>
        <v>0</v>
      </c>
    </row>
    <row r="257" spans="1:21" ht="23.25" customHeight="1">
      <c r="A257" s="768"/>
      <c r="B257" s="581"/>
      <c r="C257" s="667"/>
      <c r="D257" s="1407"/>
      <c r="E257" s="1408"/>
      <c r="F257" s="1408"/>
      <c r="G257" s="1408"/>
      <c r="H257" s="1408"/>
      <c r="I257" s="1408"/>
      <c r="J257" s="1408"/>
      <c r="K257" s="1408"/>
      <c r="L257" s="1408"/>
      <c r="M257" s="1408"/>
      <c r="N257" s="1408"/>
      <c r="O257" s="1408"/>
      <c r="P257" s="1408"/>
      <c r="Q257" s="1408"/>
      <c r="R257" s="1409"/>
      <c r="S257" s="7">
        <f t="shared" si="7"/>
        <v>0</v>
      </c>
      <c r="T257" s="5">
        <f>S257*'360 GRP '!J64</f>
        <v>0</v>
      </c>
      <c r="U257" s="5">
        <f>S257*'360 GRP '!BH64</f>
        <v>0</v>
      </c>
    </row>
    <row r="258" spans="1:21" ht="23.25" customHeight="1">
      <c r="A258" s="768" t="str">
        <f>'360 GRP '!D51</f>
        <v>360-121-DT</v>
      </c>
      <c r="B258" s="336" t="s">
        <v>5178</v>
      </c>
      <c r="C258" s="667" t="str">
        <f>IF('360 GRP '!AD51=0,"",'360 GRP '!AD51)</f>
        <v/>
      </c>
      <c r="D258" s="1407"/>
      <c r="E258" s="1408"/>
      <c r="F258" s="1408"/>
      <c r="G258" s="1408"/>
      <c r="H258" s="1408"/>
      <c r="I258" s="1408"/>
      <c r="J258" s="1408"/>
      <c r="K258" s="1408"/>
      <c r="L258" s="1408"/>
      <c r="M258" s="1408"/>
      <c r="N258" s="1408"/>
      <c r="O258" s="1408"/>
      <c r="P258" s="1408"/>
      <c r="Q258" s="1408"/>
      <c r="R258" s="1409"/>
      <c r="S258" s="7">
        <f t="shared" ref="S258:S260" si="8">SUM(C258:P258)</f>
        <v>0</v>
      </c>
      <c r="T258" s="5">
        <f>S258*'360 GRP '!J51</f>
        <v>0</v>
      </c>
      <c r="U258" s="5">
        <f>S258*'360 GRP '!BH51</f>
        <v>0</v>
      </c>
    </row>
    <row r="259" spans="1:21" ht="23.25" customHeight="1">
      <c r="A259" s="768" t="str">
        <f>'360 GRP '!D53</f>
        <v>360-122-DT</v>
      </c>
      <c r="B259" s="336" t="s">
        <v>5178</v>
      </c>
      <c r="C259" s="667" t="str">
        <f>IF('360 GRP '!AD53=0,"",'360 GRP '!AD53)</f>
        <v/>
      </c>
      <c r="D259" s="1407"/>
      <c r="E259" s="1408"/>
      <c r="F259" s="1408"/>
      <c r="G259" s="1408"/>
      <c r="H259" s="1408"/>
      <c r="I259" s="1408"/>
      <c r="J259" s="1408"/>
      <c r="K259" s="1408"/>
      <c r="L259" s="1408"/>
      <c r="M259" s="1408"/>
      <c r="N259" s="1408"/>
      <c r="O259" s="1408"/>
      <c r="P259" s="1408"/>
      <c r="Q259" s="1408"/>
      <c r="R259" s="1409"/>
      <c r="S259" s="7">
        <f t="shared" si="8"/>
        <v>0</v>
      </c>
      <c r="T259" s="5">
        <f>S259*'360 GRP '!J53</f>
        <v>0</v>
      </c>
      <c r="U259" s="5">
        <f>S259*'360 GRP '!BH53</f>
        <v>0</v>
      </c>
    </row>
    <row r="260" spans="1:21" ht="23.25" customHeight="1">
      <c r="A260" s="768" t="str">
        <f>'360 GRP '!D55</f>
        <v>360-123-DT</v>
      </c>
      <c r="B260" s="336" t="s">
        <v>5178</v>
      </c>
      <c r="C260" s="667" t="str">
        <f>IF('360 GRP '!AD55=0,"",'360 GRP '!AD55)</f>
        <v/>
      </c>
      <c r="D260" s="1407"/>
      <c r="E260" s="1408"/>
      <c r="F260" s="1408"/>
      <c r="G260" s="1408"/>
      <c r="H260" s="1408"/>
      <c r="I260" s="1408"/>
      <c r="J260" s="1408"/>
      <c r="K260" s="1408"/>
      <c r="L260" s="1408"/>
      <c r="M260" s="1408"/>
      <c r="N260" s="1408"/>
      <c r="O260" s="1408"/>
      <c r="P260" s="1408"/>
      <c r="Q260" s="1408"/>
      <c r="R260" s="1409"/>
      <c r="S260" s="7">
        <f t="shared" si="8"/>
        <v>0</v>
      </c>
      <c r="T260" s="5">
        <f>S260*'360 GRP '!J55</f>
        <v>0</v>
      </c>
      <c r="U260" s="5">
        <f>S260*'360 GRP '!BH55</f>
        <v>0</v>
      </c>
    </row>
    <row r="261" spans="1:21" ht="23.25" customHeight="1">
      <c r="A261" s="665"/>
      <c r="B261" s="581"/>
      <c r="C261" s="667" t="str">
        <f>IF('360 GRP '!AD103=0,"",'360 GRP '!AD103)</f>
        <v/>
      </c>
      <c r="D261" s="1407"/>
      <c r="E261" s="1408"/>
      <c r="F261" s="1408"/>
      <c r="G261" s="1408"/>
      <c r="H261" s="1408"/>
      <c r="I261" s="1408"/>
      <c r="J261" s="1408"/>
      <c r="K261" s="1408"/>
      <c r="L261" s="1408"/>
      <c r="M261" s="1408"/>
      <c r="N261" s="1408"/>
      <c r="O261" s="1408"/>
      <c r="P261" s="1408"/>
      <c r="Q261" s="1408"/>
      <c r="R261" s="1409"/>
      <c r="S261" s="7">
        <f t="shared" si="7"/>
        <v>0</v>
      </c>
      <c r="T261" s="5">
        <f>S261*'360 GRP '!J103</f>
        <v>0</v>
      </c>
      <c r="U261" s="5">
        <f>S261*'360 GRP '!BH103</f>
        <v>0</v>
      </c>
    </row>
    <row r="262" spans="1:21" ht="23.25" customHeight="1">
      <c r="A262" s="333" t="str">
        <f>'360 GRP '!D104</f>
        <v>360-221-DT</v>
      </c>
      <c r="B262" s="336" t="s">
        <v>5178</v>
      </c>
      <c r="C262" s="667" t="str">
        <f>IF('360 GRP '!AD104=0,"",'360 GRP '!AD104)</f>
        <v/>
      </c>
      <c r="D262" s="1391"/>
      <c r="E262" s="1392"/>
      <c r="F262" s="1392"/>
      <c r="G262" s="1392"/>
      <c r="H262" s="1392"/>
      <c r="I262" s="1392"/>
      <c r="J262" s="1392"/>
      <c r="K262" s="1392"/>
      <c r="L262" s="1392"/>
      <c r="M262" s="1392"/>
      <c r="N262" s="1392"/>
      <c r="O262" s="1392"/>
      <c r="P262" s="1392"/>
      <c r="Q262" s="1392"/>
      <c r="R262" s="1393"/>
      <c r="S262" s="7">
        <f>SUM(C262:P262)</f>
        <v>0</v>
      </c>
      <c r="T262" s="5">
        <f>S262*'360 GRP '!J104</f>
        <v>0</v>
      </c>
      <c r="U262" s="5">
        <f>S262*'360 GRP '!BH104</f>
        <v>0</v>
      </c>
    </row>
    <row r="263" spans="1:21" ht="23.25" customHeight="1">
      <c r="A263" s="333" t="str">
        <f>'360 GRP '!D105</f>
        <v>360-222-DT</v>
      </c>
      <c r="B263" s="336" t="s">
        <v>5178</v>
      </c>
      <c r="C263" s="667" t="str">
        <f>IF('360 GRP '!AD105=0,"",'360 GRP '!AD105)</f>
        <v/>
      </c>
      <c r="D263" s="1391"/>
      <c r="E263" s="1392"/>
      <c r="F263" s="1392"/>
      <c r="G263" s="1392"/>
      <c r="H263" s="1392"/>
      <c r="I263" s="1392"/>
      <c r="J263" s="1392"/>
      <c r="K263" s="1392"/>
      <c r="L263" s="1392"/>
      <c r="M263" s="1392"/>
      <c r="N263" s="1392"/>
      <c r="O263" s="1392"/>
      <c r="P263" s="1392"/>
      <c r="Q263" s="1392"/>
      <c r="R263" s="1393"/>
      <c r="S263" s="7">
        <f t="shared" ref="S263:S287" si="9">SUM(C263:P263)</f>
        <v>0</v>
      </c>
      <c r="T263" s="5">
        <f>S263*'360 GRP '!J105</f>
        <v>0</v>
      </c>
      <c r="U263" s="5">
        <f>S263*'360 GRP '!BH105</f>
        <v>0</v>
      </c>
    </row>
    <row r="264" spans="1:21" ht="23.25" customHeight="1">
      <c r="A264" s="333" t="str">
        <f>'360 GRP '!D106</f>
        <v>360-223-DT</v>
      </c>
      <c r="B264" s="336" t="s">
        <v>5178</v>
      </c>
      <c r="C264" s="667" t="str">
        <f>IF('360 GRP '!AD106=0,"",'360 GRP '!AD106)</f>
        <v/>
      </c>
      <c r="D264" s="1391"/>
      <c r="E264" s="1392"/>
      <c r="F264" s="1392"/>
      <c r="G264" s="1392"/>
      <c r="H264" s="1392"/>
      <c r="I264" s="1392"/>
      <c r="J264" s="1392"/>
      <c r="K264" s="1392"/>
      <c r="L264" s="1392"/>
      <c r="M264" s="1392"/>
      <c r="N264" s="1392"/>
      <c r="O264" s="1392"/>
      <c r="P264" s="1392"/>
      <c r="Q264" s="1392"/>
      <c r="R264" s="1393"/>
      <c r="S264" s="7">
        <f t="shared" si="9"/>
        <v>0</v>
      </c>
      <c r="T264" s="5">
        <f>S264*'360 GRP '!J106</f>
        <v>0</v>
      </c>
      <c r="U264" s="5">
        <f>S264*'360 GRP '!BH106</f>
        <v>0</v>
      </c>
    </row>
    <row r="265" spans="1:21" ht="23.25" customHeight="1">
      <c r="A265" s="333" t="str">
        <f>'360 GRP '!D107</f>
        <v>360-224-DT</v>
      </c>
      <c r="B265" s="336" t="s">
        <v>5178</v>
      </c>
      <c r="C265" s="667" t="str">
        <f>IF('360 GRP '!AD107=0,"",'360 GRP '!AD107)</f>
        <v/>
      </c>
      <c r="D265" s="1391"/>
      <c r="E265" s="1392"/>
      <c r="F265" s="1392"/>
      <c r="G265" s="1392"/>
      <c r="H265" s="1392"/>
      <c r="I265" s="1392"/>
      <c r="J265" s="1392"/>
      <c r="K265" s="1392"/>
      <c r="L265" s="1392"/>
      <c r="M265" s="1392"/>
      <c r="N265" s="1392"/>
      <c r="O265" s="1392"/>
      <c r="P265" s="1392"/>
      <c r="Q265" s="1392"/>
      <c r="R265" s="1393"/>
      <c r="S265" s="7">
        <f t="shared" si="9"/>
        <v>0</v>
      </c>
      <c r="T265" s="5">
        <f>S265*'360 GRP '!J107</f>
        <v>0</v>
      </c>
      <c r="U265" s="5">
        <f>S265*'360 GRP '!BH107</f>
        <v>0</v>
      </c>
    </row>
    <row r="266" spans="1:21" ht="23.25" customHeight="1">
      <c r="A266" s="333" t="str">
        <f>'360 GRP '!D108</f>
        <v>360-225-DT</v>
      </c>
      <c r="B266" s="336" t="s">
        <v>5178</v>
      </c>
      <c r="C266" s="667" t="str">
        <f>IF('360 GRP '!AD108=0,"",'360 GRP '!AD108)</f>
        <v/>
      </c>
      <c r="D266" s="1391"/>
      <c r="E266" s="1392"/>
      <c r="F266" s="1392"/>
      <c r="G266" s="1392"/>
      <c r="H266" s="1392"/>
      <c r="I266" s="1392"/>
      <c r="J266" s="1392"/>
      <c r="K266" s="1392"/>
      <c r="L266" s="1392"/>
      <c r="M266" s="1392"/>
      <c r="N266" s="1392"/>
      <c r="O266" s="1392"/>
      <c r="P266" s="1392"/>
      <c r="Q266" s="1392"/>
      <c r="R266" s="1393"/>
      <c r="S266" s="7">
        <f t="shared" si="9"/>
        <v>0</v>
      </c>
      <c r="T266" s="5">
        <f>S266*'360 GRP '!J108</f>
        <v>0</v>
      </c>
      <c r="U266" s="5">
        <f>S266*'360 GRP '!BH108</f>
        <v>0</v>
      </c>
    </row>
    <row r="267" spans="1:21" ht="23.25" customHeight="1">
      <c r="A267" s="333" t="str">
        <f>'360 GRP '!D109</f>
        <v>360-226-DT</v>
      </c>
      <c r="B267" s="336" t="s">
        <v>5178</v>
      </c>
      <c r="C267" s="667" t="str">
        <f>IF('360 GRP '!AD109=0,"",'360 GRP '!AD109)</f>
        <v/>
      </c>
      <c r="D267" s="1391"/>
      <c r="E267" s="1392"/>
      <c r="F267" s="1392"/>
      <c r="G267" s="1392"/>
      <c r="H267" s="1392"/>
      <c r="I267" s="1392"/>
      <c r="J267" s="1392"/>
      <c r="K267" s="1392"/>
      <c r="L267" s="1392"/>
      <c r="M267" s="1392"/>
      <c r="N267" s="1392"/>
      <c r="O267" s="1392"/>
      <c r="P267" s="1392"/>
      <c r="Q267" s="1392"/>
      <c r="R267" s="1393"/>
      <c r="S267" s="7">
        <f t="shared" si="9"/>
        <v>0</v>
      </c>
      <c r="T267" s="5">
        <f>S267*'360 GRP '!J109</f>
        <v>0</v>
      </c>
      <c r="U267" s="5">
        <f>S267*'360 GRP '!BH109</f>
        <v>0</v>
      </c>
    </row>
    <row r="268" spans="1:21" ht="23.25" customHeight="1">
      <c r="A268" s="333" t="str">
        <f>'360 GRP '!D110</f>
        <v>360-227-DT</v>
      </c>
      <c r="B268" s="336" t="s">
        <v>5178</v>
      </c>
      <c r="C268" s="667" t="str">
        <f>IF('360 GRP '!AD110=0,"",'360 GRP '!AD110)</f>
        <v/>
      </c>
      <c r="D268" s="1391"/>
      <c r="E268" s="1392"/>
      <c r="F268" s="1392"/>
      <c r="G268" s="1392"/>
      <c r="H268" s="1392"/>
      <c r="I268" s="1392"/>
      <c r="J268" s="1392"/>
      <c r="K268" s="1392"/>
      <c r="L268" s="1392"/>
      <c r="M268" s="1392"/>
      <c r="N268" s="1392"/>
      <c r="O268" s="1392"/>
      <c r="P268" s="1392"/>
      <c r="Q268" s="1392"/>
      <c r="R268" s="1393"/>
      <c r="S268" s="7">
        <f t="shared" si="9"/>
        <v>0</v>
      </c>
      <c r="T268" s="5">
        <f>S268*'360 GRP '!J110</f>
        <v>0</v>
      </c>
      <c r="U268" s="5">
        <f>S268*'360 GRP '!BH110</f>
        <v>0</v>
      </c>
    </row>
    <row r="269" spans="1:21" ht="23.25" customHeight="1">
      <c r="A269" s="333" t="str">
        <f>'360 GRP '!D111</f>
        <v>360-228-DT</v>
      </c>
      <c r="B269" s="336" t="s">
        <v>5178</v>
      </c>
      <c r="C269" s="667" t="str">
        <f>IF('360 GRP '!AD111=0,"",'360 GRP '!AD111)</f>
        <v/>
      </c>
      <c r="D269" s="1391"/>
      <c r="E269" s="1392"/>
      <c r="F269" s="1392"/>
      <c r="G269" s="1392"/>
      <c r="H269" s="1392"/>
      <c r="I269" s="1392"/>
      <c r="J269" s="1392"/>
      <c r="K269" s="1392"/>
      <c r="L269" s="1392"/>
      <c r="M269" s="1392"/>
      <c r="N269" s="1392"/>
      <c r="O269" s="1392"/>
      <c r="P269" s="1392"/>
      <c r="Q269" s="1392"/>
      <c r="R269" s="1393"/>
      <c r="S269" s="7">
        <f t="shared" si="9"/>
        <v>0</v>
      </c>
      <c r="T269" s="5">
        <f>S269*'360 GRP '!J111</f>
        <v>0</v>
      </c>
      <c r="U269" s="5">
        <f>S269*'360 GRP '!BH111</f>
        <v>0</v>
      </c>
    </row>
    <row r="270" spans="1:21" ht="23.25" customHeight="1">
      <c r="A270" s="333" t="str">
        <f>'360 GRP '!D112</f>
        <v>360-229-DT</v>
      </c>
      <c r="B270" s="336" t="s">
        <v>5178</v>
      </c>
      <c r="C270" s="667" t="str">
        <f>IF('360 GRP '!AD112=0,"",'360 GRP '!AD112)</f>
        <v/>
      </c>
      <c r="D270" s="1391"/>
      <c r="E270" s="1392"/>
      <c r="F270" s="1392"/>
      <c r="G270" s="1392"/>
      <c r="H270" s="1392"/>
      <c r="I270" s="1392"/>
      <c r="J270" s="1392"/>
      <c r="K270" s="1392"/>
      <c r="L270" s="1392"/>
      <c r="M270" s="1392"/>
      <c r="N270" s="1392"/>
      <c r="O270" s="1392"/>
      <c r="P270" s="1392"/>
      <c r="Q270" s="1392"/>
      <c r="R270" s="1393"/>
      <c r="S270" s="7">
        <f t="shared" si="9"/>
        <v>0</v>
      </c>
      <c r="T270" s="5">
        <f>S270*'360 GRP '!J112</f>
        <v>0</v>
      </c>
      <c r="U270" s="5">
        <f>S270*'360 GRP '!BH112</f>
        <v>0</v>
      </c>
    </row>
    <row r="271" spans="1:21" ht="23.25" customHeight="1">
      <c r="A271" s="333" t="str">
        <f>'360 GRP '!D113</f>
        <v>360-230-DT</v>
      </c>
      <c r="B271" s="336" t="s">
        <v>5178</v>
      </c>
      <c r="C271" s="667" t="str">
        <f>IF('360 GRP '!AD113=0,"",'360 GRP '!AD113)</f>
        <v/>
      </c>
      <c r="D271" s="1391"/>
      <c r="E271" s="1392"/>
      <c r="F271" s="1392"/>
      <c r="G271" s="1392"/>
      <c r="H271" s="1392"/>
      <c r="I271" s="1392"/>
      <c r="J271" s="1392"/>
      <c r="K271" s="1392"/>
      <c r="L271" s="1392"/>
      <c r="M271" s="1392"/>
      <c r="N271" s="1392"/>
      <c r="O271" s="1392"/>
      <c r="P271" s="1392"/>
      <c r="Q271" s="1392"/>
      <c r="R271" s="1393"/>
      <c r="S271" s="7">
        <f t="shared" si="9"/>
        <v>0</v>
      </c>
      <c r="T271" s="5">
        <f>S271*'360 GRP '!J113</f>
        <v>0</v>
      </c>
      <c r="U271" s="5">
        <f>S271*'360 GRP '!BH113</f>
        <v>0</v>
      </c>
    </row>
    <row r="272" spans="1:21" ht="23.25" customHeight="1">
      <c r="A272" s="333"/>
      <c r="B272" s="336"/>
      <c r="C272" s="667"/>
      <c r="D272" s="1394"/>
      <c r="E272" s="1395"/>
      <c r="F272" s="1395"/>
      <c r="G272" s="1395"/>
      <c r="H272" s="1395"/>
      <c r="I272" s="1395"/>
      <c r="J272" s="1395"/>
      <c r="K272" s="1395"/>
      <c r="L272" s="1395"/>
      <c r="M272" s="1395"/>
      <c r="N272" s="1395"/>
      <c r="O272" s="1395"/>
      <c r="P272" s="1395"/>
      <c r="Q272" s="1395"/>
      <c r="R272" s="1396"/>
      <c r="S272" s="7">
        <v>0</v>
      </c>
      <c r="T272" s="5">
        <v>0</v>
      </c>
      <c r="U272" s="5">
        <v>0</v>
      </c>
    </row>
    <row r="273" spans="1:21" ht="23.25" customHeight="1">
      <c r="A273" s="333" t="str">
        <f>'360 GRP '!D127</f>
        <v>360-289-B-DT</v>
      </c>
      <c r="B273" s="336" t="s">
        <v>5178</v>
      </c>
      <c r="C273" s="667" t="str">
        <f>IF('360 GRP '!AD127=0,"",'360 GRP '!AD127)</f>
        <v/>
      </c>
      <c r="D273" s="1394"/>
      <c r="E273" s="1395"/>
      <c r="F273" s="1395"/>
      <c r="G273" s="1395"/>
      <c r="H273" s="1395"/>
      <c r="I273" s="1395"/>
      <c r="J273" s="1395"/>
      <c r="K273" s="1395"/>
      <c r="L273" s="1395"/>
      <c r="M273" s="1395"/>
      <c r="N273" s="1395"/>
      <c r="O273" s="1395"/>
      <c r="P273" s="1395"/>
      <c r="Q273" s="1395"/>
      <c r="R273" s="1396"/>
      <c r="S273" s="7">
        <f t="shared" si="9"/>
        <v>0</v>
      </c>
      <c r="T273" s="5">
        <f>S273*'360 GRP '!J127</f>
        <v>0</v>
      </c>
      <c r="U273" s="5">
        <f>S273*'360 GRP '!BH127</f>
        <v>0</v>
      </c>
    </row>
    <row r="274" spans="1:21" ht="23.25" customHeight="1">
      <c r="A274" s="333" t="str">
        <f>'360 GRP '!D129</f>
        <v>360-290-B-DT</v>
      </c>
      <c r="B274" s="336" t="s">
        <v>5178</v>
      </c>
      <c r="C274" s="667" t="str">
        <f>IF('360 GRP '!AD129=0,"",'360 GRP '!AD129)</f>
        <v/>
      </c>
      <c r="D274" s="1394"/>
      <c r="E274" s="1395"/>
      <c r="F274" s="1395"/>
      <c r="G274" s="1395"/>
      <c r="H274" s="1395"/>
      <c r="I274" s="1395"/>
      <c r="J274" s="1395"/>
      <c r="K274" s="1395"/>
      <c r="L274" s="1395"/>
      <c r="M274" s="1395"/>
      <c r="N274" s="1395"/>
      <c r="O274" s="1395"/>
      <c r="P274" s="1395"/>
      <c r="Q274" s="1395"/>
      <c r="R274" s="1396"/>
      <c r="S274" s="7">
        <f t="shared" si="9"/>
        <v>0</v>
      </c>
      <c r="T274" s="5">
        <f>S274*'360 GRP '!J129</f>
        <v>0</v>
      </c>
      <c r="U274" s="5">
        <f>S274*'360 GRP '!BH129</f>
        <v>0</v>
      </c>
    </row>
    <row r="275" spans="1:21" ht="23.25" customHeight="1">
      <c r="A275" s="333">
        <f>'360 GRP '!D135</f>
        <v>0</v>
      </c>
      <c r="B275" s="336"/>
      <c r="C275" s="667"/>
      <c r="D275" s="1391"/>
      <c r="E275" s="1392"/>
      <c r="F275" s="1392"/>
      <c r="G275" s="1392"/>
      <c r="H275" s="1392"/>
      <c r="I275" s="1392"/>
      <c r="J275" s="1392"/>
      <c r="K275" s="1392"/>
      <c r="L275" s="1392"/>
      <c r="M275" s="1392"/>
      <c r="N275" s="1392"/>
      <c r="O275" s="1392"/>
      <c r="P275" s="1392"/>
      <c r="Q275" s="1392"/>
      <c r="R275" s="1393"/>
      <c r="S275" s="7">
        <v>0</v>
      </c>
      <c r="T275" s="5">
        <v>0</v>
      </c>
      <c r="U275" s="5">
        <v>0</v>
      </c>
    </row>
    <row r="276" spans="1:21" ht="23.25" customHeight="1">
      <c r="A276" s="333" t="str">
        <f>'360 GRP '!D137</f>
        <v>360-301-DT</v>
      </c>
      <c r="B276" s="336" t="s">
        <v>5178</v>
      </c>
      <c r="C276" s="667" t="str">
        <f>IF('360 GRP '!AD137=0,"",'360 GRP '!AD137)</f>
        <v/>
      </c>
      <c r="D276" s="1391"/>
      <c r="E276" s="1392"/>
      <c r="F276" s="1392"/>
      <c r="G276" s="1392"/>
      <c r="H276" s="1392"/>
      <c r="I276" s="1392"/>
      <c r="J276" s="1392"/>
      <c r="K276" s="1392"/>
      <c r="L276" s="1392"/>
      <c r="M276" s="1392"/>
      <c r="N276" s="1392"/>
      <c r="O276" s="1392"/>
      <c r="P276" s="1392"/>
      <c r="Q276" s="1392"/>
      <c r="R276" s="1393"/>
      <c r="S276" s="7">
        <f t="shared" si="9"/>
        <v>0</v>
      </c>
      <c r="T276" s="5">
        <f>S276*'360 GRP '!J137</f>
        <v>0</v>
      </c>
      <c r="U276" s="5">
        <f>S276*'360 GRP '!BH137</f>
        <v>0</v>
      </c>
    </row>
    <row r="277" spans="1:21" ht="23.25" customHeight="1">
      <c r="A277" s="333" t="str">
        <f>'360 GRP '!D139</f>
        <v>360-302-DT</v>
      </c>
      <c r="B277" s="336" t="s">
        <v>5178</v>
      </c>
      <c r="C277" s="667" t="str">
        <f>IF('360 GRP '!AD139=0,"",'360 GRP '!AD139)</f>
        <v/>
      </c>
      <c r="D277" s="1391"/>
      <c r="E277" s="1392"/>
      <c r="F277" s="1392"/>
      <c r="G277" s="1392"/>
      <c r="H277" s="1392"/>
      <c r="I277" s="1392"/>
      <c r="J277" s="1392"/>
      <c r="K277" s="1392"/>
      <c r="L277" s="1392"/>
      <c r="M277" s="1392"/>
      <c r="N277" s="1392"/>
      <c r="O277" s="1392"/>
      <c r="P277" s="1392"/>
      <c r="Q277" s="1392"/>
      <c r="R277" s="1393"/>
      <c r="S277" s="7">
        <f t="shared" si="9"/>
        <v>0</v>
      </c>
      <c r="T277" s="5">
        <f>S277*'360 GRP '!J139</f>
        <v>0</v>
      </c>
      <c r="U277" s="5">
        <f>S277*'360 GRP '!BH139</f>
        <v>0</v>
      </c>
    </row>
    <row r="278" spans="1:21" ht="23.25" customHeight="1">
      <c r="A278" s="333" t="str">
        <f>'360 GRP '!D141</f>
        <v>360-303-DT</v>
      </c>
      <c r="B278" s="336" t="s">
        <v>5178</v>
      </c>
      <c r="C278" s="667" t="str">
        <f>IF('360 GRP '!AD141=0,"",'360 GRP '!AD141)</f>
        <v/>
      </c>
      <c r="D278" s="1391"/>
      <c r="E278" s="1392"/>
      <c r="F278" s="1392"/>
      <c r="G278" s="1392"/>
      <c r="H278" s="1392"/>
      <c r="I278" s="1392"/>
      <c r="J278" s="1392"/>
      <c r="K278" s="1392"/>
      <c r="L278" s="1392"/>
      <c r="M278" s="1392"/>
      <c r="N278" s="1392"/>
      <c r="O278" s="1392"/>
      <c r="P278" s="1392"/>
      <c r="Q278" s="1392"/>
      <c r="R278" s="1393"/>
      <c r="S278" s="7">
        <f t="shared" si="9"/>
        <v>0</v>
      </c>
      <c r="T278" s="5">
        <f>S278*'360 GRP '!J141</f>
        <v>0</v>
      </c>
      <c r="U278" s="5">
        <f>S278*'360 GRP '!BH141</f>
        <v>0</v>
      </c>
    </row>
    <row r="279" spans="1:21" ht="23.25" customHeight="1">
      <c r="A279" s="333" t="str">
        <f>'360 GRP '!D143</f>
        <v>360-304-DT</v>
      </c>
      <c r="B279" s="336" t="s">
        <v>5178</v>
      </c>
      <c r="C279" s="667" t="str">
        <f>IF('360 GRP '!AD143=0,"",'360 GRP '!AD143)</f>
        <v/>
      </c>
      <c r="D279" s="1391"/>
      <c r="E279" s="1392"/>
      <c r="F279" s="1392"/>
      <c r="G279" s="1392"/>
      <c r="H279" s="1392"/>
      <c r="I279" s="1392"/>
      <c r="J279" s="1392"/>
      <c r="K279" s="1392"/>
      <c r="L279" s="1392"/>
      <c r="M279" s="1392"/>
      <c r="N279" s="1392"/>
      <c r="O279" s="1392"/>
      <c r="P279" s="1392"/>
      <c r="Q279" s="1392"/>
      <c r="R279" s="1393"/>
      <c r="S279" s="7">
        <f t="shared" si="9"/>
        <v>0</v>
      </c>
      <c r="T279" s="5">
        <f>S279*'360 GRP '!J143</f>
        <v>0</v>
      </c>
      <c r="U279" s="5">
        <f>S279*'360 GRP '!BH143</f>
        <v>0</v>
      </c>
    </row>
    <row r="280" spans="1:21" ht="23.25" customHeight="1">
      <c r="A280" s="333" t="str">
        <f>'360 GRP '!D145</f>
        <v>360-305-DT</v>
      </c>
      <c r="B280" s="336" t="s">
        <v>5178</v>
      </c>
      <c r="C280" s="667" t="str">
        <f>IF('360 GRP '!AD145=0,"",'360 GRP '!AD145)</f>
        <v/>
      </c>
      <c r="D280" s="1391"/>
      <c r="E280" s="1392"/>
      <c r="F280" s="1392"/>
      <c r="G280" s="1392"/>
      <c r="H280" s="1392"/>
      <c r="I280" s="1392"/>
      <c r="J280" s="1392"/>
      <c r="K280" s="1392"/>
      <c r="L280" s="1392"/>
      <c r="M280" s="1392"/>
      <c r="N280" s="1392"/>
      <c r="O280" s="1392"/>
      <c r="P280" s="1392"/>
      <c r="Q280" s="1392"/>
      <c r="R280" s="1393"/>
      <c r="S280" s="7">
        <f t="shared" si="9"/>
        <v>0</v>
      </c>
      <c r="T280" s="5">
        <f>S280*'360 GRP '!J145</f>
        <v>0</v>
      </c>
      <c r="U280" s="5">
        <f>S280*'360 GRP '!BH145</f>
        <v>0</v>
      </c>
    </row>
    <row r="281" spans="1:21" ht="23.25" customHeight="1">
      <c r="A281" s="333" t="str">
        <f>'360 GRP '!D147</f>
        <v>360-306-DT</v>
      </c>
      <c r="B281" s="336" t="s">
        <v>5178</v>
      </c>
      <c r="C281" s="667" t="str">
        <f>IF('360 GRP '!AD147=0,"",'360 GRP '!AD147)</f>
        <v/>
      </c>
      <c r="D281" s="1391"/>
      <c r="E281" s="1392"/>
      <c r="F281" s="1392"/>
      <c r="G281" s="1392"/>
      <c r="H281" s="1392"/>
      <c r="I281" s="1392"/>
      <c r="J281" s="1392"/>
      <c r="K281" s="1392"/>
      <c r="L281" s="1392"/>
      <c r="M281" s="1392"/>
      <c r="N281" s="1392"/>
      <c r="O281" s="1392"/>
      <c r="P281" s="1392"/>
      <c r="Q281" s="1392"/>
      <c r="R281" s="1393"/>
      <c r="S281" s="7">
        <f t="shared" si="9"/>
        <v>0</v>
      </c>
      <c r="T281" s="5">
        <f>S281*'360 GRP '!J147</f>
        <v>0</v>
      </c>
      <c r="U281" s="5">
        <f>S281*'360 GRP '!BH147</f>
        <v>0</v>
      </c>
    </row>
    <row r="282" spans="1:21" ht="23.25" customHeight="1">
      <c r="A282" s="333" t="str">
        <f>'360 GRP '!D149</f>
        <v>360-307-DT</v>
      </c>
      <c r="B282" s="336" t="s">
        <v>5178</v>
      </c>
      <c r="C282" s="667" t="str">
        <f>IF('360 GRP '!AD149=0,"",'360 GRP '!AD149)</f>
        <v/>
      </c>
      <c r="D282" s="1391"/>
      <c r="E282" s="1392"/>
      <c r="F282" s="1392"/>
      <c r="G282" s="1392"/>
      <c r="H282" s="1392"/>
      <c r="I282" s="1392"/>
      <c r="J282" s="1392"/>
      <c r="K282" s="1392"/>
      <c r="L282" s="1392"/>
      <c r="M282" s="1392"/>
      <c r="N282" s="1392"/>
      <c r="O282" s="1392"/>
      <c r="P282" s="1392"/>
      <c r="Q282" s="1392"/>
      <c r="R282" s="1393"/>
      <c r="S282" s="7">
        <f t="shared" si="9"/>
        <v>0</v>
      </c>
      <c r="T282" s="5">
        <f>S282*'360 GRP '!J149</f>
        <v>0</v>
      </c>
      <c r="U282" s="5">
        <f>S282*'360 GRP '!BH149</f>
        <v>0</v>
      </c>
    </row>
    <row r="283" spans="1:21" ht="23.25" customHeight="1">
      <c r="A283" s="333" t="str">
        <f>'360 GRP '!D151</f>
        <v>360-308-DT</v>
      </c>
      <c r="B283" s="336" t="s">
        <v>5178</v>
      </c>
      <c r="C283" s="667" t="str">
        <f>IF('360 GRP '!AD151=0,"",'360 GRP '!AD151)</f>
        <v/>
      </c>
      <c r="D283" s="1391"/>
      <c r="E283" s="1392"/>
      <c r="F283" s="1392"/>
      <c r="G283" s="1392"/>
      <c r="H283" s="1392"/>
      <c r="I283" s="1392"/>
      <c r="J283" s="1392"/>
      <c r="K283" s="1392"/>
      <c r="L283" s="1392"/>
      <c r="M283" s="1392"/>
      <c r="N283" s="1392"/>
      <c r="O283" s="1392"/>
      <c r="P283" s="1392"/>
      <c r="Q283" s="1392"/>
      <c r="R283" s="1393"/>
      <c r="S283" s="7">
        <f t="shared" si="9"/>
        <v>0</v>
      </c>
      <c r="T283" s="5">
        <f>S283*'360 GRP '!J151</f>
        <v>0</v>
      </c>
      <c r="U283" s="5">
        <f>S283*'360 GRP '!BH151</f>
        <v>0</v>
      </c>
    </row>
    <row r="284" spans="1:21" ht="23.25" customHeight="1">
      <c r="A284" s="333" t="str">
        <f>'360 GRP '!D153</f>
        <v>360-309-DT</v>
      </c>
      <c r="B284" s="336" t="s">
        <v>5178</v>
      </c>
      <c r="C284" s="667" t="str">
        <f>IF('360 GRP '!AD153=0,"",'360 GRP '!AD153)</f>
        <v/>
      </c>
      <c r="D284" s="1391"/>
      <c r="E284" s="1392"/>
      <c r="F284" s="1392"/>
      <c r="G284" s="1392"/>
      <c r="H284" s="1392"/>
      <c r="I284" s="1392"/>
      <c r="J284" s="1392"/>
      <c r="K284" s="1392"/>
      <c r="L284" s="1392"/>
      <c r="M284" s="1392"/>
      <c r="N284" s="1392"/>
      <c r="O284" s="1392"/>
      <c r="P284" s="1392"/>
      <c r="Q284" s="1392"/>
      <c r="R284" s="1393"/>
      <c r="S284" s="7">
        <f t="shared" si="9"/>
        <v>0</v>
      </c>
      <c r="T284" s="5">
        <f>S284*'360 GRP '!J153</f>
        <v>0</v>
      </c>
      <c r="U284" s="5">
        <f>S284*'360 GRP '!BH153</f>
        <v>0</v>
      </c>
    </row>
    <row r="285" spans="1:21" ht="23.25" customHeight="1">
      <c r="A285" s="333" t="str">
        <f>'360 GRP '!D155</f>
        <v>360-310-DT</v>
      </c>
      <c r="B285" s="336" t="s">
        <v>5178</v>
      </c>
      <c r="C285" s="667" t="str">
        <f>IF('360 GRP '!AD155=0,"",'360 GRP '!AD155)</f>
        <v/>
      </c>
      <c r="D285" s="1391"/>
      <c r="E285" s="1392"/>
      <c r="F285" s="1392"/>
      <c r="G285" s="1392"/>
      <c r="H285" s="1392"/>
      <c r="I285" s="1392"/>
      <c r="J285" s="1392"/>
      <c r="K285" s="1392"/>
      <c r="L285" s="1392"/>
      <c r="M285" s="1392"/>
      <c r="N285" s="1392"/>
      <c r="O285" s="1392"/>
      <c r="P285" s="1392"/>
      <c r="Q285" s="1392"/>
      <c r="R285" s="1393"/>
      <c r="S285" s="7">
        <f t="shared" si="9"/>
        <v>0</v>
      </c>
      <c r="T285" s="5">
        <f>S285*'360 GRP '!J155</f>
        <v>0</v>
      </c>
      <c r="U285" s="5">
        <f>S285*'360 GRP '!BH155</f>
        <v>0</v>
      </c>
    </row>
    <row r="286" spans="1:21" ht="23.25" customHeight="1">
      <c r="A286" s="333" t="str">
        <f>'360 GRP '!D157</f>
        <v>360-311-DT</v>
      </c>
      <c r="B286" s="336" t="s">
        <v>5178</v>
      </c>
      <c r="C286" s="667" t="str">
        <f>IF('360 GRP '!AD157=0,"",'360 GRP '!AD157)</f>
        <v/>
      </c>
      <c r="D286" s="1391"/>
      <c r="E286" s="1392"/>
      <c r="F286" s="1392"/>
      <c r="G286" s="1392"/>
      <c r="H286" s="1392"/>
      <c r="I286" s="1392"/>
      <c r="J286" s="1392"/>
      <c r="K286" s="1392"/>
      <c r="L286" s="1392"/>
      <c r="M286" s="1392"/>
      <c r="N286" s="1392"/>
      <c r="O286" s="1392"/>
      <c r="P286" s="1392"/>
      <c r="Q286" s="1392"/>
      <c r="R286" s="1393"/>
      <c r="S286" s="7">
        <f t="shared" si="9"/>
        <v>0</v>
      </c>
      <c r="T286" s="5">
        <f>S286*'360 GRP '!J157</f>
        <v>0</v>
      </c>
      <c r="U286" s="5">
        <f>S286*'360 GRP '!BH157</f>
        <v>0</v>
      </c>
    </row>
    <row r="287" spans="1:21" ht="23.25" customHeight="1">
      <c r="A287" s="333" t="str">
        <f>'360 GRP '!D159</f>
        <v>360-312-DT</v>
      </c>
      <c r="B287" s="336" t="s">
        <v>5178</v>
      </c>
      <c r="C287" s="667" t="str">
        <f>IF('360 GRP '!AD159=0,"",'360 GRP '!AD159)</f>
        <v/>
      </c>
      <c r="D287" s="1391"/>
      <c r="E287" s="1392"/>
      <c r="F287" s="1392"/>
      <c r="G287" s="1392"/>
      <c r="H287" s="1392"/>
      <c r="I287" s="1392"/>
      <c r="J287" s="1392"/>
      <c r="K287" s="1392"/>
      <c r="L287" s="1392"/>
      <c r="M287" s="1392"/>
      <c r="N287" s="1392"/>
      <c r="O287" s="1392"/>
      <c r="P287" s="1392"/>
      <c r="Q287" s="1392"/>
      <c r="R287" s="1393"/>
      <c r="S287" s="7">
        <f t="shared" si="9"/>
        <v>0</v>
      </c>
      <c r="T287" s="5">
        <f>S287*'360 GRP '!J159</f>
        <v>0</v>
      </c>
      <c r="U287" s="5">
        <f>S287*'360 GRP '!BH159</f>
        <v>0</v>
      </c>
    </row>
    <row r="288" spans="1:21" ht="23.25" customHeight="1">
      <c r="A288" s="333" t="str">
        <f>'360 GRP '!D161</f>
        <v>360-313-DT</v>
      </c>
      <c r="B288" s="336" t="s">
        <v>5178</v>
      </c>
      <c r="C288" s="667" t="str">
        <f>IF('360 GRP '!AD161=0,"",'360 GRP '!AD161)</f>
        <v/>
      </c>
      <c r="D288" s="1391"/>
      <c r="E288" s="1392"/>
      <c r="F288" s="1392"/>
      <c r="G288" s="1392"/>
      <c r="H288" s="1392"/>
      <c r="I288" s="1392"/>
      <c r="J288" s="1392"/>
      <c r="K288" s="1392"/>
      <c r="L288" s="1392"/>
      <c r="M288" s="1392"/>
      <c r="N288" s="1392"/>
      <c r="O288" s="1392"/>
      <c r="P288" s="1392"/>
      <c r="Q288" s="1392"/>
      <c r="R288" s="1393"/>
      <c r="S288" s="7">
        <f>SUM(C288:P288)</f>
        <v>0</v>
      </c>
      <c r="T288" s="5">
        <f>S288*'360 GRP '!J161</f>
        <v>0</v>
      </c>
      <c r="U288" s="5">
        <f>S288*'360 GRP '!BH161</f>
        <v>0</v>
      </c>
    </row>
    <row r="289" spans="1:21" ht="23.25" customHeight="1">
      <c r="A289" s="333" t="str">
        <f>'360 GRP '!D163</f>
        <v>360-314-DT</v>
      </c>
      <c r="B289" s="336" t="s">
        <v>5178</v>
      </c>
      <c r="C289" s="667" t="str">
        <f>IF('360 GRP '!AD163=0,"",'360 GRP '!AD163)</f>
        <v/>
      </c>
      <c r="D289" s="1391"/>
      <c r="E289" s="1392"/>
      <c r="F289" s="1392"/>
      <c r="G289" s="1392"/>
      <c r="H289" s="1392"/>
      <c r="I289" s="1392"/>
      <c r="J289" s="1392"/>
      <c r="K289" s="1392"/>
      <c r="L289" s="1392"/>
      <c r="M289" s="1392"/>
      <c r="N289" s="1392"/>
      <c r="O289" s="1392"/>
      <c r="P289" s="1392"/>
      <c r="Q289" s="1392"/>
      <c r="R289" s="1393"/>
      <c r="S289" s="7">
        <f t="shared" ref="S289" si="10">SUM(C289:P289)</f>
        <v>0</v>
      </c>
      <c r="T289" s="5">
        <f>S289*'360 GRP '!J163</f>
        <v>0</v>
      </c>
      <c r="U289" s="5">
        <f>S289*'360 GRP '!BH163</f>
        <v>0</v>
      </c>
    </row>
    <row r="290" spans="1:21" ht="23.25" customHeight="1">
      <c r="A290" s="333" t="str">
        <f>'360 GRP '!D165</f>
        <v>360-315-DT</v>
      </c>
      <c r="B290" s="336" t="s">
        <v>5178</v>
      </c>
      <c r="C290" s="667" t="str">
        <f>IF('360 GRP '!AD165=0,"",'360 GRP '!AD165)</f>
        <v/>
      </c>
      <c r="D290" s="1391"/>
      <c r="E290" s="1392"/>
      <c r="F290" s="1392"/>
      <c r="G290" s="1392"/>
      <c r="H290" s="1392"/>
      <c r="I290" s="1392"/>
      <c r="J290" s="1392"/>
      <c r="K290" s="1392"/>
      <c r="L290" s="1392"/>
      <c r="M290" s="1392"/>
      <c r="N290" s="1392"/>
      <c r="O290" s="1392"/>
      <c r="P290" s="1392"/>
      <c r="Q290" s="1392"/>
      <c r="R290" s="1393"/>
      <c r="S290" s="7">
        <f>SUM(C290:P290)</f>
        <v>0</v>
      </c>
      <c r="T290" s="5">
        <f>S290*'360 GRP '!J165</f>
        <v>0</v>
      </c>
      <c r="U290" s="5">
        <f>S290*'360 GRP '!BH165</f>
        <v>0</v>
      </c>
    </row>
    <row r="291" spans="1:21" ht="23.25" customHeight="1">
      <c r="A291" s="333" t="str">
        <f>'360 GRP '!D167</f>
        <v>360-316-DT</v>
      </c>
      <c r="B291" s="336" t="s">
        <v>5178</v>
      </c>
      <c r="C291" s="667" t="str">
        <f>IF('360 GRP '!AD167=0,"",'360 GRP '!AD167)</f>
        <v/>
      </c>
      <c r="D291" s="1391"/>
      <c r="E291" s="1392"/>
      <c r="F291" s="1392"/>
      <c r="G291" s="1392"/>
      <c r="H291" s="1392"/>
      <c r="I291" s="1392"/>
      <c r="J291" s="1392"/>
      <c r="K291" s="1392"/>
      <c r="L291" s="1392"/>
      <c r="M291" s="1392"/>
      <c r="N291" s="1392"/>
      <c r="O291" s="1392"/>
      <c r="P291" s="1392"/>
      <c r="Q291" s="1392"/>
      <c r="R291" s="1393"/>
      <c r="S291" s="7">
        <f t="shared" ref="S291:S322" si="11">SUM(C291:P291)</f>
        <v>0</v>
      </c>
      <c r="T291" s="5">
        <f>S291*'360 GRP '!J167</f>
        <v>0</v>
      </c>
      <c r="U291" s="5">
        <f>S291*'360 GRP '!BH167</f>
        <v>0</v>
      </c>
    </row>
    <row r="292" spans="1:21" ht="23.25" customHeight="1">
      <c r="A292" s="333" t="str">
        <f>'360 GRP '!D169</f>
        <v>360-317-DT</v>
      </c>
      <c r="B292" s="336" t="s">
        <v>5178</v>
      </c>
      <c r="C292" s="667" t="str">
        <f>IF('360 GRP '!AD169=0,"",'360 GRP '!AD169)</f>
        <v/>
      </c>
      <c r="D292" s="1391"/>
      <c r="E292" s="1392"/>
      <c r="F292" s="1392"/>
      <c r="G292" s="1392"/>
      <c r="H292" s="1392"/>
      <c r="I292" s="1392"/>
      <c r="J292" s="1392"/>
      <c r="K292" s="1392"/>
      <c r="L292" s="1392"/>
      <c r="M292" s="1392"/>
      <c r="N292" s="1392"/>
      <c r="O292" s="1392"/>
      <c r="P292" s="1392"/>
      <c r="Q292" s="1392"/>
      <c r="R292" s="1393"/>
      <c r="S292" s="7">
        <f t="shared" si="11"/>
        <v>0</v>
      </c>
      <c r="T292" s="5">
        <f>S292*'360 GRP '!J169</f>
        <v>0</v>
      </c>
      <c r="U292" s="5">
        <f>S292*'360 GRP '!BH169</f>
        <v>0</v>
      </c>
    </row>
    <row r="293" spans="1:21" ht="23.25" customHeight="1">
      <c r="A293" s="333" t="str">
        <f>'360 GRP '!D171</f>
        <v>360-318-DT</v>
      </c>
      <c r="B293" s="336" t="s">
        <v>5178</v>
      </c>
      <c r="C293" s="667" t="str">
        <f>IF('360 GRP '!AD171=0,"",'360 GRP '!AD171)</f>
        <v/>
      </c>
      <c r="D293" s="1391"/>
      <c r="E293" s="1392"/>
      <c r="F293" s="1392"/>
      <c r="G293" s="1392"/>
      <c r="H293" s="1392"/>
      <c r="I293" s="1392"/>
      <c r="J293" s="1392"/>
      <c r="K293" s="1392"/>
      <c r="L293" s="1392"/>
      <c r="M293" s="1392"/>
      <c r="N293" s="1392"/>
      <c r="O293" s="1392"/>
      <c r="P293" s="1392"/>
      <c r="Q293" s="1392"/>
      <c r="R293" s="1393"/>
      <c r="S293" s="7">
        <f t="shared" si="11"/>
        <v>0</v>
      </c>
      <c r="T293" s="5">
        <f>S293*'360 GRP '!J171</f>
        <v>0</v>
      </c>
      <c r="U293" s="5">
        <f>S293*'360 GRP '!BH171</f>
        <v>0</v>
      </c>
    </row>
    <row r="294" spans="1:21" ht="23.25" customHeight="1">
      <c r="A294" s="333" t="str">
        <f>'360 GRP '!D173</f>
        <v>360-319-DT</v>
      </c>
      <c r="B294" s="336" t="s">
        <v>5178</v>
      </c>
      <c r="C294" s="667" t="str">
        <f>IF('360 GRP '!AD173=0,"",'360 GRP '!AD173)</f>
        <v/>
      </c>
      <c r="D294" s="1391"/>
      <c r="E294" s="1392"/>
      <c r="F294" s="1392"/>
      <c r="G294" s="1392"/>
      <c r="H294" s="1392"/>
      <c r="I294" s="1392"/>
      <c r="J294" s="1392"/>
      <c r="K294" s="1392"/>
      <c r="L294" s="1392"/>
      <c r="M294" s="1392"/>
      <c r="N294" s="1392"/>
      <c r="O294" s="1392"/>
      <c r="P294" s="1392"/>
      <c r="Q294" s="1392"/>
      <c r="R294" s="1393"/>
      <c r="S294" s="7">
        <f t="shared" si="11"/>
        <v>0</v>
      </c>
      <c r="T294" s="5">
        <f>S294*'360 GRP '!J173</f>
        <v>0</v>
      </c>
      <c r="U294" s="5">
        <f>S294*'360 GRP '!BH173</f>
        <v>0</v>
      </c>
    </row>
    <row r="295" spans="1:21" ht="23.25" customHeight="1">
      <c r="A295" s="333" t="str">
        <f>'360 GRP '!D175</f>
        <v>360-320-DT</v>
      </c>
      <c r="B295" s="336" t="s">
        <v>5178</v>
      </c>
      <c r="C295" s="667" t="str">
        <f>IF('360 GRP '!AD175=0,"",'360 GRP '!AD175)</f>
        <v/>
      </c>
      <c r="D295" s="1391"/>
      <c r="E295" s="1392"/>
      <c r="F295" s="1392"/>
      <c r="G295" s="1392"/>
      <c r="H295" s="1392"/>
      <c r="I295" s="1392"/>
      <c r="J295" s="1392"/>
      <c r="K295" s="1392"/>
      <c r="L295" s="1392"/>
      <c r="M295" s="1392"/>
      <c r="N295" s="1392"/>
      <c r="O295" s="1392"/>
      <c r="P295" s="1392"/>
      <c r="Q295" s="1392"/>
      <c r="R295" s="1393"/>
      <c r="S295" s="7">
        <f t="shared" si="11"/>
        <v>0</v>
      </c>
      <c r="T295" s="5">
        <f>S295*'360 GRP '!J175</f>
        <v>0</v>
      </c>
      <c r="U295" s="5">
        <f>S295*'360 GRP '!BH175</f>
        <v>0</v>
      </c>
    </row>
    <row r="296" spans="1:21" ht="23.25" customHeight="1">
      <c r="A296" s="333"/>
      <c r="B296" s="336"/>
      <c r="C296" s="667"/>
      <c r="D296" s="1391"/>
      <c r="E296" s="1392"/>
      <c r="F296" s="1392"/>
      <c r="G296" s="1392"/>
      <c r="H296" s="1392"/>
      <c r="I296" s="1392"/>
      <c r="J296" s="1392"/>
      <c r="K296" s="1392"/>
      <c r="L296" s="1392"/>
      <c r="M296" s="1392"/>
      <c r="N296" s="1392"/>
      <c r="O296" s="1392"/>
      <c r="P296" s="1392"/>
      <c r="Q296" s="1392"/>
      <c r="R296" s="1393"/>
      <c r="S296" s="7">
        <v>0</v>
      </c>
      <c r="T296" s="5">
        <v>0</v>
      </c>
      <c r="U296" s="5">
        <v>0</v>
      </c>
    </row>
    <row r="297" spans="1:21" ht="23.25" customHeight="1">
      <c r="A297" s="333" t="str">
        <f>'360 GRP '!D191</f>
        <v>360-395-DT</v>
      </c>
      <c r="B297" s="336" t="s">
        <v>5178</v>
      </c>
      <c r="C297" s="667" t="str">
        <f>IF('360 GRP '!AD191=0,"",'360 GRP '!AD191)</f>
        <v/>
      </c>
      <c r="D297" s="1391"/>
      <c r="E297" s="1392"/>
      <c r="F297" s="1392"/>
      <c r="G297" s="1392"/>
      <c r="H297" s="1392"/>
      <c r="I297" s="1392"/>
      <c r="J297" s="1392"/>
      <c r="K297" s="1392"/>
      <c r="L297" s="1392"/>
      <c r="M297" s="1392"/>
      <c r="N297" s="1392"/>
      <c r="O297" s="1392"/>
      <c r="P297" s="1392"/>
      <c r="Q297" s="1392"/>
      <c r="R297" s="1393"/>
      <c r="S297" s="7">
        <f t="shared" si="11"/>
        <v>0</v>
      </c>
      <c r="T297" s="5">
        <f>S297*'360 GRP '!J191</f>
        <v>0</v>
      </c>
      <c r="U297" s="5">
        <f>S297*'360 GRP '!BH191</f>
        <v>0</v>
      </c>
    </row>
    <row r="298" spans="1:21" ht="23.25" customHeight="1">
      <c r="A298" s="333" t="str">
        <f>'360 GRP '!D193</f>
        <v>360-397-DT</v>
      </c>
      <c r="B298" s="336" t="s">
        <v>5178</v>
      </c>
      <c r="C298" s="667" t="str">
        <f>IF('360 GRP '!AD193=0,"",'360 GRP '!AD193)</f>
        <v/>
      </c>
      <c r="D298" s="1229"/>
      <c r="E298" s="1230"/>
      <c r="F298" s="1230"/>
      <c r="G298" s="1230"/>
      <c r="H298" s="1230"/>
      <c r="I298" s="1230"/>
      <c r="J298" s="1230"/>
      <c r="K298" s="1230"/>
      <c r="L298" s="1230"/>
      <c r="M298" s="1230"/>
      <c r="N298" s="1230"/>
      <c r="O298" s="1230"/>
      <c r="P298" s="1230"/>
      <c r="Q298" s="1230"/>
      <c r="R298" s="1231"/>
      <c r="S298" s="7">
        <f t="shared" ref="S298:S299" si="12">SUM(C298:P298)</f>
        <v>0</v>
      </c>
      <c r="T298" s="5">
        <f>S298*'360 GRP '!J192</f>
        <v>0</v>
      </c>
      <c r="U298" s="5">
        <f>S298*'360 GRP '!BH192</f>
        <v>0</v>
      </c>
    </row>
    <row r="299" spans="1:21" ht="23.25" customHeight="1">
      <c r="A299" s="333" t="str">
        <f>'360 GRP '!D195</f>
        <v>360-400-DT</v>
      </c>
      <c r="B299" s="336" t="s">
        <v>5178</v>
      </c>
      <c r="C299" s="667" t="str">
        <f>IF('360 GRP '!AD195=0,"",'360 GRP '!AD195)</f>
        <v/>
      </c>
      <c r="D299" s="1229"/>
      <c r="E299" s="1230"/>
      <c r="F299" s="1230"/>
      <c r="G299" s="1230"/>
      <c r="H299" s="1230"/>
      <c r="I299" s="1230"/>
      <c r="J299" s="1230"/>
      <c r="K299" s="1230"/>
      <c r="L299" s="1230"/>
      <c r="M299" s="1230"/>
      <c r="N299" s="1230"/>
      <c r="O299" s="1230"/>
      <c r="P299" s="1230"/>
      <c r="Q299" s="1230"/>
      <c r="R299" s="1231"/>
      <c r="S299" s="7">
        <f t="shared" si="12"/>
        <v>0</v>
      </c>
      <c r="T299" s="5">
        <f>S299*'360 GRP '!J193</f>
        <v>0</v>
      </c>
      <c r="U299" s="5">
        <f>S299*'360 GRP '!BH193</f>
        <v>0</v>
      </c>
    </row>
    <row r="300" spans="1:21" ht="23.25" customHeight="1">
      <c r="A300" s="333" t="str">
        <f>'360 GRP '!D196</f>
        <v>360-399-DT</v>
      </c>
      <c r="B300" s="336" t="s">
        <v>5178</v>
      </c>
      <c r="C300" s="667" t="str">
        <f>IF('360 GRP '!AD196=0,"",'360 GRP '!AD196)</f>
        <v/>
      </c>
      <c r="D300" s="1391"/>
      <c r="E300" s="1392"/>
      <c r="F300" s="1392"/>
      <c r="G300" s="1392"/>
      <c r="H300" s="1392"/>
      <c r="I300" s="1392"/>
      <c r="J300" s="1392"/>
      <c r="K300" s="1392"/>
      <c r="L300" s="1392"/>
      <c r="M300" s="1392"/>
      <c r="N300" s="1392"/>
      <c r="O300" s="1392"/>
      <c r="P300" s="1392"/>
      <c r="Q300" s="1392"/>
      <c r="R300" s="1393"/>
      <c r="S300" s="7">
        <f t="shared" si="11"/>
        <v>0</v>
      </c>
      <c r="T300" s="5">
        <f>S300*'360 GRP '!J196</f>
        <v>0</v>
      </c>
      <c r="U300" s="5">
        <f>S300*'360 GRP '!BH196</f>
        <v>0</v>
      </c>
    </row>
    <row r="301" spans="1:21" ht="23.25" customHeight="1">
      <c r="A301" s="333"/>
      <c r="B301" s="336"/>
      <c r="C301" s="667" t="str">
        <f>IF('360 GRP '!AD197=0,"",'360 GRP '!AD197)</f>
        <v/>
      </c>
      <c r="D301" s="1394"/>
      <c r="E301" s="1395"/>
      <c r="F301" s="1395"/>
      <c r="G301" s="1395"/>
      <c r="H301" s="1395"/>
      <c r="I301" s="1395"/>
      <c r="J301" s="1395"/>
      <c r="K301" s="1395"/>
      <c r="L301" s="1395"/>
      <c r="M301" s="1395"/>
      <c r="N301" s="1395"/>
      <c r="O301" s="1395"/>
      <c r="P301" s="1395"/>
      <c r="Q301" s="1395"/>
      <c r="R301" s="1396"/>
      <c r="S301" s="7">
        <f t="shared" si="11"/>
        <v>0</v>
      </c>
      <c r="T301" s="5">
        <f>S301*'360 GRP '!J197</f>
        <v>0</v>
      </c>
      <c r="U301" s="5">
        <f>S301*'360 GRP '!BH197</f>
        <v>0</v>
      </c>
    </row>
    <row r="302" spans="1:21" ht="23.25" customHeight="1">
      <c r="A302" s="333" t="s">
        <v>482</v>
      </c>
      <c r="B302" s="336" t="s">
        <v>5178</v>
      </c>
      <c r="C302" s="667" t="str">
        <f>IF('360 GRP '!AD204=0,"",'360 GRP '!AD204)</f>
        <v/>
      </c>
      <c r="D302" s="1394"/>
      <c r="E302" s="1395"/>
      <c r="F302" s="1395"/>
      <c r="G302" s="1395"/>
      <c r="H302" s="1395"/>
      <c r="I302" s="1395"/>
      <c r="J302" s="1395"/>
      <c r="K302" s="1395"/>
      <c r="L302" s="1395"/>
      <c r="M302" s="1395"/>
      <c r="N302" s="1395"/>
      <c r="O302" s="1395"/>
      <c r="P302" s="1395"/>
      <c r="Q302" s="1395"/>
      <c r="R302" s="1396"/>
      <c r="S302" s="7">
        <f t="shared" si="11"/>
        <v>0</v>
      </c>
      <c r="T302" s="5">
        <f>S302*'360 GRP '!J204</f>
        <v>0</v>
      </c>
      <c r="U302" s="5">
        <f>S302*'360 GRP '!BH204</f>
        <v>0</v>
      </c>
    </row>
    <row r="303" spans="1:21" ht="23.25" customHeight="1">
      <c r="A303" s="333" t="s">
        <v>484</v>
      </c>
      <c r="B303" s="336" t="s">
        <v>5178</v>
      </c>
      <c r="C303" s="667" t="str">
        <f>IF('360 GRP '!AD206=0,"",'360 GRP '!AD206)</f>
        <v/>
      </c>
      <c r="D303" s="1394"/>
      <c r="E303" s="1395"/>
      <c r="F303" s="1395"/>
      <c r="G303" s="1395"/>
      <c r="H303" s="1395"/>
      <c r="I303" s="1395"/>
      <c r="J303" s="1395"/>
      <c r="K303" s="1395"/>
      <c r="L303" s="1395"/>
      <c r="M303" s="1395"/>
      <c r="N303" s="1395"/>
      <c r="O303" s="1395"/>
      <c r="P303" s="1395"/>
      <c r="Q303" s="1395"/>
      <c r="R303" s="1396"/>
      <c r="S303" s="7">
        <f t="shared" si="11"/>
        <v>0</v>
      </c>
      <c r="T303" s="5">
        <f>S303*'360 GRP '!J206</f>
        <v>0</v>
      </c>
      <c r="U303" s="5">
        <f>S303*'360 GRP '!BH206</f>
        <v>0</v>
      </c>
    </row>
    <row r="304" spans="1:21" ht="23.25" customHeight="1">
      <c r="A304" s="333" t="s">
        <v>486</v>
      </c>
      <c r="B304" s="336" t="s">
        <v>5178</v>
      </c>
      <c r="C304" s="667" t="str">
        <f>IF('360 GRP '!AD208=0,"",'360 GRP '!AD208)</f>
        <v/>
      </c>
      <c r="D304" s="1394"/>
      <c r="E304" s="1395"/>
      <c r="F304" s="1395"/>
      <c r="G304" s="1395"/>
      <c r="H304" s="1395"/>
      <c r="I304" s="1395"/>
      <c r="J304" s="1395"/>
      <c r="K304" s="1395"/>
      <c r="L304" s="1395"/>
      <c r="M304" s="1395"/>
      <c r="N304" s="1395"/>
      <c r="O304" s="1395"/>
      <c r="P304" s="1395"/>
      <c r="Q304" s="1395"/>
      <c r="R304" s="1396"/>
      <c r="S304" s="7">
        <f t="shared" si="11"/>
        <v>0</v>
      </c>
      <c r="T304" s="5">
        <f>S304*'360 GRP '!J208</f>
        <v>0</v>
      </c>
      <c r="U304" s="5">
        <f>S304*'360 GRP '!BH208</f>
        <v>0</v>
      </c>
    </row>
    <row r="305" spans="1:21" ht="23.25" customHeight="1">
      <c r="A305" s="333" t="s">
        <v>488</v>
      </c>
      <c r="B305" s="336" t="s">
        <v>5178</v>
      </c>
      <c r="C305" s="667" t="str">
        <f>IF('360 GRP '!AD210=0,"",'360 GRP '!AD210)</f>
        <v/>
      </c>
      <c r="D305" s="1394"/>
      <c r="E305" s="1395"/>
      <c r="F305" s="1395"/>
      <c r="G305" s="1395"/>
      <c r="H305" s="1395"/>
      <c r="I305" s="1395"/>
      <c r="J305" s="1395"/>
      <c r="K305" s="1395"/>
      <c r="L305" s="1395"/>
      <c r="M305" s="1395"/>
      <c r="N305" s="1395"/>
      <c r="O305" s="1395"/>
      <c r="P305" s="1395"/>
      <c r="Q305" s="1395"/>
      <c r="R305" s="1396"/>
      <c r="S305" s="7">
        <f t="shared" si="11"/>
        <v>0</v>
      </c>
      <c r="T305" s="5">
        <f>S305*'360 GRP '!J210</f>
        <v>0</v>
      </c>
      <c r="U305" s="5">
        <f>S305*'360 GRP '!BH210</f>
        <v>0</v>
      </c>
    </row>
    <row r="306" spans="1:21" ht="23.25" customHeight="1">
      <c r="A306" s="333" t="s">
        <v>490</v>
      </c>
      <c r="B306" s="336" t="s">
        <v>5178</v>
      </c>
      <c r="C306" s="667" t="str">
        <f>IF('360 GRP '!AD212=0,"",'360 GRP '!AD212)</f>
        <v/>
      </c>
      <c r="D306" s="1394"/>
      <c r="E306" s="1395"/>
      <c r="F306" s="1395"/>
      <c r="G306" s="1395"/>
      <c r="H306" s="1395"/>
      <c r="I306" s="1395"/>
      <c r="J306" s="1395"/>
      <c r="K306" s="1395"/>
      <c r="L306" s="1395"/>
      <c r="M306" s="1395"/>
      <c r="N306" s="1395"/>
      <c r="O306" s="1395"/>
      <c r="P306" s="1395"/>
      <c r="Q306" s="1395"/>
      <c r="R306" s="1396"/>
      <c r="S306" s="7">
        <f t="shared" si="11"/>
        <v>0</v>
      </c>
      <c r="T306" s="5">
        <f>S306*'360 GRP '!J212</f>
        <v>0</v>
      </c>
      <c r="U306" s="5">
        <f>S306*'360 GRP '!BH212</f>
        <v>0</v>
      </c>
    </row>
    <row r="307" spans="1:21" ht="23.25" customHeight="1">
      <c r="A307" s="333" t="s">
        <v>492</v>
      </c>
      <c r="B307" s="336" t="s">
        <v>5178</v>
      </c>
      <c r="C307" s="667" t="str">
        <f>IF('360 GRP '!AD214=0,"",'360 GRP '!AD214)</f>
        <v/>
      </c>
      <c r="D307" s="1394"/>
      <c r="E307" s="1395"/>
      <c r="F307" s="1395"/>
      <c r="G307" s="1395"/>
      <c r="H307" s="1395"/>
      <c r="I307" s="1395"/>
      <c r="J307" s="1395"/>
      <c r="K307" s="1395"/>
      <c r="L307" s="1395"/>
      <c r="M307" s="1395"/>
      <c r="N307" s="1395"/>
      <c r="O307" s="1395"/>
      <c r="P307" s="1395"/>
      <c r="Q307" s="1395"/>
      <c r="R307" s="1396"/>
      <c r="S307" s="7">
        <f t="shared" si="11"/>
        <v>0</v>
      </c>
      <c r="T307" s="5">
        <f>S307*'360 GRP '!J214</f>
        <v>0</v>
      </c>
      <c r="U307" s="5">
        <f>S307*'360 GRP '!BH214</f>
        <v>0</v>
      </c>
    </row>
    <row r="308" spans="1:21" ht="23.25" customHeight="1">
      <c r="A308" s="333" t="s">
        <v>494</v>
      </c>
      <c r="B308" s="336" t="s">
        <v>5178</v>
      </c>
      <c r="C308" s="667" t="str">
        <f>IF('360 GRP '!AD216=0,"",'360 GRP '!AD216)</f>
        <v/>
      </c>
      <c r="D308" s="1394"/>
      <c r="E308" s="1395"/>
      <c r="F308" s="1395"/>
      <c r="G308" s="1395"/>
      <c r="H308" s="1395"/>
      <c r="I308" s="1395"/>
      <c r="J308" s="1395"/>
      <c r="K308" s="1395"/>
      <c r="L308" s="1395"/>
      <c r="M308" s="1395"/>
      <c r="N308" s="1395"/>
      <c r="O308" s="1395"/>
      <c r="P308" s="1395"/>
      <c r="Q308" s="1395"/>
      <c r="R308" s="1396"/>
      <c r="S308" s="7">
        <f t="shared" si="11"/>
        <v>0</v>
      </c>
      <c r="T308" s="5">
        <f>S308*'360 GRP '!J216</f>
        <v>0</v>
      </c>
      <c r="U308" s="5">
        <f>S308*'360 GRP '!BH216</f>
        <v>0</v>
      </c>
    </row>
    <row r="309" spans="1:21" ht="23.25" customHeight="1">
      <c r="A309" s="333" t="s">
        <v>496</v>
      </c>
      <c r="B309" s="336" t="s">
        <v>5178</v>
      </c>
      <c r="C309" s="667" t="str">
        <f>IF('360 GRP '!AD218=0,"",'360 GRP '!AD218)</f>
        <v/>
      </c>
      <c r="D309" s="1394"/>
      <c r="E309" s="1395"/>
      <c r="F309" s="1395"/>
      <c r="G309" s="1395"/>
      <c r="H309" s="1395"/>
      <c r="I309" s="1395"/>
      <c r="J309" s="1395"/>
      <c r="K309" s="1395"/>
      <c r="L309" s="1395"/>
      <c r="M309" s="1395"/>
      <c r="N309" s="1395"/>
      <c r="O309" s="1395"/>
      <c r="P309" s="1395"/>
      <c r="Q309" s="1395"/>
      <c r="R309" s="1396"/>
      <c r="S309" s="7">
        <f t="shared" si="11"/>
        <v>0</v>
      </c>
      <c r="T309" s="5">
        <f>S309*'360 GRP '!J218</f>
        <v>0</v>
      </c>
      <c r="U309" s="5">
        <f>S309*'360 GRP '!BH218</f>
        <v>0</v>
      </c>
    </row>
    <row r="310" spans="1:21" ht="23.25" customHeight="1">
      <c r="A310" s="333" t="s">
        <v>498</v>
      </c>
      <c r="B310" s="336" t="s">
        <v>5178</v>
      </c>
      <c r="C310" s="667" t="str">
        <f>IF('360 GRP '!AD220=0,"",'360 GRP '!AD220)</f>
        <v/>
      </c>
      <c r="D310" s="1394"/>
      <c r="E310" s="1395"/>
      <c r="F310" s="1395"/>
      <c r="G310" s="1395"/>
      <c r="H310" s="1395"/>
      <c r="I310" s="1395"/>
      <c r="J310" s="1395"/>
      <c r="K310" s="1395"/>
      <c r="L310" s="1395"/>
      <c r="M310" s="1395"/>
      <c r="N310" s="1395"/>
      <c r="O310" s="1395"/>
      <c r="P310" s="1395"/>
      <c r="Q310" s="1395"/>
      <c r="R310" s="1396"/>
      <c r="S310" s="7">
        <f t="shared" si="11"/>
        <v>0</v>
      </c>
      <c r="T310" s="5">
        <f>S310*'360 GRP '!J220</f>
        <v>0</v>
      </c>
      <c r="U310" s="5">
        <f>S310*'360 GRP '!BH220</f>
        <v>0</v>
      </c>
    </row>
    <row r="311" spans="1:21" ht="23.25" customHeight="1">
      <c r="A311" s="333" t="s">
        <v>500</v>
      </c>
      <c r="B311" s="336" t="s">
        <v>5178</v>
      </c>
      <c r="C311" s="667" t="str">
        <f>IF('360 GRP '!AD222=0,"",'360 GRP '!AD222)</f>
        <v/>
      </c>
      <c r="D311" s="1394"/>
      <c r="E311" s="1395"/>
      <c r="F311" s="1395"/>
      <c r="G311" s="1395"/>
      <c r="H311" s="1395"/>
      <c r="I311" s="1395"/>
      <c r="J311" s="1395"/>
      <c r="K311" s="1395"/>
      <c r="L311" s="1395"/>
      <c r="M311" s="1395"/>
      <c r="N311" s="1395"/>
      <c r="O311" s="1395"/>
      <c r="P311" s="1395"/>
      <c r="Q311" s="1395"/>
      <c r="R311" s="1396"/>
      <c r="S311" s="7">
        <f t="shared" si="11"/>
        <v>0</v>
      </c>
      <c r="T311" s="5">
        <f>S311*'360 GRP '!J222</f>
        <v>0</v>
      </c>
      <c r="U311" s="5">
        <f>S311*'360 GRP '!BH222</f>
        <v>0</v>
      </c>
    </row>
    <row r="312" spans="1:21" ht="23.25" customHeight="1">
      <c r="A312" s="333" t="s">
        <v>502</v>
      </c>
      <c r="B312" s="336" t="s">
        <v>5178</v>
      </c>
      <c r="C312" s="667" t="str">
        <f>IF('360 GRP '!AD224=0,"",'360 GRP '!AD224)</f>
        <v/>
      </c>
      <c r="D312" s="1394"/>
      <c r="E312" s="1395"/>
      <c r="F312" s="1395"/>
      <c r="G312" s="1395"/>
      <c r="H312" s="1395"/>
      <c r="I312" s="1395"/>
      <c r="J312" s="1395"/>
      <c r="K312" s="1395"/>
      <c r="L312" s="1395"/>
      <c r="M312" s="1395"/>
      <c r="N312" s="1395"/>
      <c r="O312" s="1395"/>
      <c r="P312" s="1395"/>
      <c r="Q312" s="1395"/>
      <c r="R312" s="1396"/>
      <c r="S312" s="7">
        <f t="shared" si="11"/>
        <v>0</v>
      </c>
      <c r="T312" s="5">
        <f>S312*'360 GRP '!J224</f>
        <v>0</v>
      </c>
      <c r="U312" s="5">
        <f>S312*'360 GRP '!BH224</f>
        <v>0</v>
      </c>
    </row>
    <row r="313" spans="1:21" ht="23.25" customHeight="1">
      <c r="A313" s="333" t="s">
        <v>504</v>
      </c>
      <c r="B313" s="336" t="s">
        <v>5178</v>
      </c>
      <c r="C313" s="667" t="str">
        <f>IF('360 GRP '!AD226=0,"",'360 GRP '!AD226)</f>
        <v/>
      </c>
      <c r="D313" s="1394"/>
      <c r="E313" s="1395"/>
      <c r="F313" s="1395"/>
      <c r="G313" s="1395"/>
      <c r="H313" s="1395"/>
      <c r="I313" s="1395"/>
      <c r="J313" s="1395"/>
      <c r="K313" s="1395"/>
      <c r="L313" s="1395"/>
      <c r="M313" s="1395"/>
      <c r="N313" s="1395"/>
      <c r="O313" s="1395"/>
      <c r="P313" s="1395"/>
      <c r="Q313" s="1395"/>
      <c r="R313" s="1396"/>
      <c r="S313" s="7">
        <f t="shared" si="11"/>
        <v>0</v>
      </c>
      <c r="T313" s="5">
        <f>S313*'360 GRP '!J226</f>
        <v>0</v>
      </c>
      <c r="U313" s="5">
        <f>S313*'360 GRP '!BH226</f>
        <v>0</v>
      </c>
    </row>
    <row r="314" spans="1:21" ht="23.25" customHeight="1">
      <c r="A314" s="333" t="s">
        <v>506</v>
      </c>
      <c r="B314" s="336" t="s">
        <v>5178</v>
      </c>
      <c r="C314" s="667" t="str">
        <f>IF('360 GRP '!AD228=0,"",'360 GRP '!AD228)</f>
        <v/>
      </c>
      <c r="D314" s="1391"/>
      <c r="E314" s="1392"/>
      <c r="F314" s="1392"/>
      <c r="G314" s="1392"/>
      <c r="H314" s="1392"/>
      <c r="I314" s="1392"/>
      <c r="J314" s="1392"/>
      <c r="K314" s="1392"/>
      <c r="L314" s="1392"/>
      <c r="M314" s="1392"/>
      <c r="N314" s="1392"/>
      <c r="O314" s="1392"/>
      <c r="P314" s="1392"/>
      <c r="Q314" s="1392"/>
      <c r="R314" s="1393"/>
      <c r="S314" s="7">
        <f t="shared" si="11"/>
        <v>0</v>
      </c>
      <c r="T314" s="5">
        <f>S314*'360 GRP '!J228</f>
        <v>0</v>
      </c>
      <c r="U314" s="5">
        <f>S314*'360 GRP '!BH228</f>
        <v>0</v>
      </c>
    </row>
    <row r="315" spans="1:21" ht="23.25" customHeight="1">
      <c r="A315" s="333"/>
      <c r="B315" s="336"/>
      <c r="C315" s="667"/>
      <c r="D315" s="1394"/>
      <c r="E315" s="1395"/>
      <c r="F315" s="1395"/>
      <c r="G315" s="1395"/>
      <c r="H315" s="1395"/>
      <c r="I315" s="1395"/>
      <c r="J315" s="1395"/>
      <c r="K315" s="1395"/>
      <c r="L315" s="1395"/>
      <c r="M315" s="1395"/>
      <c r="N315" s="1395"/>
      <c r="O315" s="1395"/>
      <c r="P315" s="1395"/>
      <c r="Q315" s="1395"/>
      <c r="R315" s="1396"/>
      <c r="S315" s="7">
        <v>0</v>
      </c>
      <c r="T315" s="5">
        <v>0</v>
      </c>
      <c r="U315" s="5">
        <v>0</v>
      </c>
    </row>
    <row r="316" spans="1:21" ht="23.25" customHeight="1">
      <c r="A316" s="333" t="str">
        <f>'360 GRP '!D235</f>
        <v>360-461-DT</v>
      </c>
      <c r="B316" s="336" t="s">
        <v>5178</v>
      </c>
      <c r="C316" s="667" t="str">
        <f>IF('360 GRP '!AD235=0,"",'360 GRP '!AD235)</f>
        <v/>
      </c>
      <c r="D316" s="1391"/>
      <c r="E316" s="1392"/>
      <c r="F316" s="1392"/>
      <c r="G316" s="1392"/>
      <c r="H316" s="1392"/>
      <c r="I316" s="1392"/>
      <c r="J316" s="1392"/>
      <c r="K316" s="1392"/>
      <c r="L316" s="1392"/>
      <c r="M316" s="1392"/>
      <c r="N316" s="1392"/>
      <c r="O316" s="1392"/>
      <c r="P316" s="1392"/>
      <c r="Q316" s="1392"/>
      <c r="R316" s="1393"/>
      <c r="S316" s="7">
        <f t="shared" si="11"/>
        <v>0</v>
      </c>
      <c r="T316" s="5">
        <f>S316*'360 GRP '!J235</f>
        <v>0</v>
      </c>
      <c r="U316" s="5">
        <f>S316*'360 GRP '!BH235</f>
        <v>0</v>
      </c>
    </row>
    <row r="317" spans="1:21" ht="23.25" customHeight="1">
      <c r="A317" s="333" t="str">
        <f>'360 GRP '!D237</f>
        <v>360-463-DT</v>
      </c>
      <c r="B317" s="336" t="s">
        <v>5178</v>
      </c>
      <c r="C317" s="667" t="str">
        <f>IF('360 GRP '!AD237=0,"",'360 GRP '!AD237)</f>
        <v/>
      </c>
      <c r="D317" s="1391"/>
      <c r="E317" s="1392"/>
      <c r="F317" s="1392"/>
      <c r="G317" s="1392"/>
      <c r="H317" s="1392"/>
      <c r="I317" s="1392"/>
      <c r="J317" s="1392"/>
      <c r="K317" s="1392"/>
      <c r="L317" s="1392"/>
      <c r="M317" s="1392"/>
      <c r="N317" s="1392"/>
      <c r="O317" s="1392"/>
      <c r="P317" s="1392"/>
      <c r="Q317" s="1392"/>
      <c r="R317" s="1393"/>
      <c r="S317" s="7">
        <f t="shared" si="11"/>
        <v>0</v>
      </c>
      <c r="T317" s="5">
        <f>S317*'360 GRP '!J237</f>
        <v>0</v>
      </c>
      <c r="U317" s="5">
        <f>S317*'360 GRP '!BH237</f>
        <v>0</v>
      </c>
    </row>
    <row r="318" spans="1:21" ht="23.25" customHeight="1">
      <c r="A318" s="333" t="str">
        <f>'360 GRP '!D239</f>
        <v>360-464-DT</v>
      </c>
      <c r="B318" s="336" t="s">
        <v>5178</v>
      </c>
      <c r="C318" s="667" t="str">
        <f>IF('360 GRP '!AD239=0,"",'360 GRP '!AD239)</f>
        <v/>
      </c>
      <c r="D318" s="1391"/>
      <c r="E318" s="1392"/>
      <c r="F318" s="1392"/>
      <c r="G318" s="1392"/>
      <c r="H318" s="1392"/>
      <c r="I318" s="1392"/>
      <c r="J318" s="1392"/>
      <c r="K318" s="1392"/>
      <c r="L318" s="1392"/>
      <c r="M318" s="1392"/>
      <c r="N318" s="1392"/>
      <c r="O318" s="1392"/>
      <c r="P318" s="1392"/>
      <c r="Q318" s="1392"/>
      <c r="R318" s="1393"/>
      <c r="S318" s="7">
        <f t="shared" si="11"/>
        <v>0</v>
      </c>
      <c r="T318" s="5">
        <f>S318*'360 GRP '!J239</f>
        <v>0</v>
      </c>
      <c r="U318" s="5">
        <f>S318*'360 GRP '!BH239</f>
        <v>0</v>
      </c>
    </row>
    <row r="319" spans="1:21" ht="23.25" customHeight="1">
      <c r="A319" s="333" t="str">
        <f>'360 GRP '!D241</f>
        <v>360-470-DT</v>
      </c>
      <c r="B319" s="336" t="s">
        <v>5178</v>
      </c>
      <c r="C319" s="667" t="str">
        <f>IF('360 GRP '!AD241=0,"",'360 GRP '!AD241)</f>
        <v/>
      </c>
      <c r="D319" s="1391"/>
      <c r="E319" s="1392"/>
      <c r="F319" s="1392"/>
      <c r="G319" s="1392"/>
      <c r="H319" s="1392"/>
      <c r="I319" s="1392"/>
      <c r="J319" s="1392"/>
      <c r="K319" s="1392"/>
      <c r="L319" s="1392"/>
      <c r="M319" s="1392"/>
      <c r="N319" s="1392"/>
      <c r="O319" s="1392"/>
      <c r="P319" s="1392"/>
      <c r="Q319" s="1392"/>
      <c r="R319" s="1393"/>
      <c r="S319" s="7">
        <f t="shared" si="11"/>
        <v>0</v>
      </c>
      <c r="T319" s="5">
        <f>S319*'360 GRP '!J241</f>
        <v>0</v>
      </c>
      <c r="U319" s="5">
        <f>S319*'360 GRP '!BH241</f>
        <v>0</v>
      </c>
    </row>
    <row r="320" spans="1:21" ht="23.25" customHeight="1">
      <c r="A320" s="333" t="str">
        <f>'360 GRP '!D243</f>
        <v>360-471-DT</v>
      </c>
      <c r="B320" s="336" t="s">
        <v>5178</v>
      </c>
      <c r="C320" s="667" t="str">
        <f>IF('360 GRP '!AD243=0,"",'360 GRP '!AD243)</f>
        <v/>
      </c>
      <c r="D320" s="1391"/>
      <c r="E320" s="1392"/>
      <c r="F320" s="1392"/>
      <c r="G320" s="1392"/>
      <c r="H320" s="1392"/>
      <c r="I320" s="1392"/>
      <c r="J320" s="1392"/>
      <c r="K320" s="1392"/>
      <c r="L320" s="1392"/>
      <c r="M320" s="1392"/>
      <c r="N320" s="1392"/>
      <c r="O320" s="1392"/>
      <c r="P320" s="1392"/>
      <c r="Q320" s="1392"/>
      <c r="R320" s="1393"/>
      <c r="S320" s="7">
        <f t="shared" si="11"/>
        <v>0</v>
      </c>
      <c r="T320" s="5">
        <f>S320*'360 GRP '!J243</f>
        <v>0</v>
      </c>
      <c r="U320" s="5">
        <f>S320*'360 GRP '!BH243</f>
        <v>0</v>
      </c>
    </row>
    <row r="321" spans="1:21" ht="23.25" customHeight="1">
      <c r="A321" s="333" t="str">
        <f>'360 GRP '!D245</f>
        <v>360-474-DT</v>
      </c>
      <c r="B321" s="336" t="s">
        <v>5178</v>
      </c>
      <c r="C321" s="667" t="str">
        <f>IF('360 GRP '!AD245=0,"",'360 GRP '!AD245)</f>
        <v/>
      </c>
      <c r="D321" s="1391"/>
      <c r="E321" s="1392"/>
      <c r="F321" s="1392"/>
      <c r="G321" s="1392"/>
      <c r="H321" s="1392"/>
      <c r="I321" s="1392"/>
      <c r="J321" s="1392"/>
      <c r="K321" s="1392"/>
      <c r="L321" s="1392"/>
      <c r="M321" s="1392"/>
      <c r="N321" s="1392"/>
      <c r="O321" s="1392"/>
      <c r="P321" s="1392"/>
      <c r="Q321" s="1392"/>
      <c r="R321" s="1393"/>
      <c r="S321" s="7">
        <f t="shared" si="11"/>
        <v>0</v>
      </c>
      <c r="T321" s="5">
        <f>S321*'360 GRP '!J245</f>
        <v>0</v>
      </c>
      <c r="U321" s="5">
        <f>S321*'360 GRP '!BH245</f>
        <v>0</v>
      </c>
    </row>
    <row r="322" spans="1:21" ht="23.25" customHeight="1">
      <c r="A322" s="333" t="str">
        <f>'360 GRP '!D247</f>
        <v>360-478-DT</v>
      </c>
      <c r="B322" s="336" t="s">
        <v>5178</v>
      </c>
      <c r="C322" s="667" t="str">
        <f>IF('360 GRP '!AD247=0,"",'360 GRP '!AD247)</f>
        <v/>
      </c>
      <c r="D322" s="1391"/>
      <c r="E322" s="1392"/>
      <c r="F322" s="1392"/>
      <c r="G322" s="1392"/>
      <c r="H322" s="1392"/>
      <c r="I322" s="1392"/>
      <c r="J322" s="1392"/>
      <c r="K322" s="1392"/>
      <c r="L322" s="1392"/>
      <c r="M322" s="1392"/>
      <c r="N322" s="1392"/>
      <c r="O322" s="1392"/>
      <c r="P322" s="1392"/>
      <c r="Q322" s="1392"/>
      <c r="R322" s="1393"/>
      <c r="S322" s="7">
        <f t="shared" si="11"/>
        <v>0</v>
      </c>
      <c r="T322" s="5">
        <f>S322*'360 GRP '!J247</f>
        <v>0</v>
      </c>
      <c r="U322" s="5">
        <f>S322*'360 GRP '!BH247</f>
        <v>0</v>
      </c>
    </row>
    <row r="323" spans="1:21" ht="23.25" customHeight="1">
      <c r="A323" s="333" t="str">
        <f>'360 GRP '!D249</f>
        <v>360-479-DT</v>
      </c>
      <c r="B323" s="336" t="s">
        <v>5178</v>
      </c>
      <c r="C323" s="667" t="str">
        <f>IF('360 GRP '!AD249=0,"",'360 GRP '!AD249)</f>
        <v/>
      </c>
      <c r="D323" s="1391"/>
      <c r="E323" s="1392"/>
      <c r="F323" s="1392"/>
      <c r="G323" s="1392"/>
      <c r="H323" s="1392"/>
      <c r="I323" s="1392"/>
      <c r="J323" s="1392"/>
      <c r="K323" s="1392"/>
      <c r="L323" s="1392"/>
      <c r="M323" s="1392"/>
      <c r="N323" s="1392"/>
      <c r="O323" s="1392"/>
      <c r="P323" s="1392"/>
      <c r="Q323" s="1392"/>
      <c r="R323" s="1393"/>
      <c r="S323" s="7">
        <f>SUM(C323:P323)</f>
        <v>0</v>
      </c>
      <c r="T323" s="5">
        <f>S323*'360 GRP '!J249</f>
        <v>0</v>
      </c>
      <c r="U323" s="5">
        <f>S323*'360 GRP '!BH249</f>
        <v>0</v>
      </c>
    </row>
    <row r="324" spans="1:21" ht="23.25" customHeight="1">
      <c r="A324" s="333"/>
      <c r="B324" s="336" t="s">
        <v>5178</v>
      </c>
      <c r="C324" s="667"/>
      <c r="D324" s="1391"/>
      <c r="E324" s="1392"/>
      <c r="F324" s="1392"/>
      <c r="G324" s="1392"/>
      <c r="H324" s="1392"/>
      <c r="I324" s="1392"/>
      <c r="J324" s="1392"/>
      <c r="K324" s="1392"/>
      <c r="L324" s="1392"/>
      <c r="M324" s="1392"/>
      <c r="N324" s="1392"/>
      <c r="O324" s="1392"/>
      <c r="P324" s="1392"/>
      <c r="Q324" s="1392"/>
      <c r="R324" s="1393"/>
      <c r="S324" s="7">
        <f t="shared" ref="S324:S328" si="13">SUM(C324:P324)</f>
        <v>0</v>
      </c>
      <c r="T324" s="5">
        <f>S324*'360 GRP '!J250</f>
        <v>0</v>
      </c>
      <c r="U324" s="5">
        <f>S324*'360 GRP '!BH250</f>
        <v>0</v>
      </c>
    </row>
    <row r="325" spans="1:21" ht="23.25" customHeight="1">
      <c r="A325" s="1232" t="str">
        <f>'360 GRP '!D13</f>
        <v>360-701-DT</v>
      </c>
      <c r="B325" s="336" t="s">
        <v>5178</v>
      </c>
      <c r="C325" s="391" t="str">
        <f>IF('360 GRP '!AD13=0,"",'360 GRP '!AD13)</f>
        <v/>
      </c>
      <c r="D325" s="1391"/>
      <c r="E325" s="1392"/>
      <c r="F325" s="1392"/>
      <c r="G325" s="1392"/>
      <c r="H325" s="1392"/>
      <c r="I325" s="1392"/>
      <c r="J325" s="1392"/>
      <c r="K325" s="1392"/>
      <c r="L325" s="1392"/>
      <c r="M325" s="1392"/>
      <c r="N325" s="1392"/>
      <c r="O325" s="1392"/>
      <c r="P325" s="1392"/>
      <c r="Q325" s="1392"/>
      <c r="R325" s="1393"/>
      <c r="S325" s="7">
        <f t="shared" si="13"/>
        <v>0</v>
      </c>
      <c r="T325" s="5">
        <f>S325*'360 GRP '!J13</f>
        <v>0</v>
      </c>
      <c r="U325" s="5">
        <f>S325*'360 GRP '!BH13</f>
        <v>0</v>
      </c>
    </row>
    <row r="326" spans="1:21" ht="23.25" customHeight="1">
      <c r="A326" s="1232" t="str">
        <f>'360 GRP '!D15</f>
        <v>360-702-DT</v>
      </c>
      <c r="B326" s="336" t="s">
        <v>5178</v>
      </c>
      <c r="C326" s="391" t="str">
        <f>IF('360 GRP '!AD15=0,"",'360 GRP '!AD15)</f>
        <v/>
      </c>
      <c r="D326" s="1391"/>
      <c r="E326" s="1392"/>
      <c r="F326" s="1392"/>
      <c r="G326" s="1392"/>
      <c r="H326" s="1392"/>
      <c r="I326" s="1392"/>
      <c r="J326" s="1392"/>
      <c r="K326" s="1392"/>
      <c r="L326" s="1392"/>
      <c r="M326" s="1392"/>
      <c r="N326" s="1392"/>
      <c r="O326" s="1392"/>
      <c r="P326" s="1392"/>
      <c r="Q326" s="1392"/>
      <c r="R326" s="1393"/>
      <c r="S326" s="7">
        <f t="shared" si="13"/>
        <v>0</v>
      </c>
      <c r="T326" s="5">
        <f>S326*'360 GRP '!J15</f>
        <v>0</v>
      </c>
      <c r="U326" s="5">
        <f>S326*'360 GRP '!BH15</f>
        <v>0</v>
      </c>
    </row>
    <row r="327" spans="1:21" ht="23.25" customHeight="1">
      <c r="A327" s="1232" t="str">
        <f>'360 GRP '!D17</f>
        <v>360-711-DT</v>
      </c>
      <c r="B327" s="336" t="s">
        <v>5178</v>
      </c>
      <c r="C327" s="391" t="str">
        <f>IF('360 GRP '!AD17=0,"",'360 GRP '!AD17)</f>
        <v/>
      </c>
      <c r="D327" s="1391"/>
      <c r="E327" s="1392"/>
      <c r="F327" s="1392"/>
      <c r="G327" s="1392"/>
      <c r="H327" s="1392"/>
      <c r="I327" s="1392"/>
      <c r="J327" s="1392"/>
      <c r="K327" s="1392"/>
      <c r="L327" s="1392"/>
      <c r="M327" s="1392"/>
      <c r="N327" s="1392"/>
      <c r="O327" s="1392"/>
      <c r="P327" s="1392"/>
      <c r="Q327" s="1392"/>
      <c r="R327" s="1393"/>
      <c r="S327" s="7">
        <f t="shared" si="13"/>
        <v>0</v>
      </c>
      <c r="T327" s="5">
        <f>S327*'360 GRP '!J17</f>
        <v>0</v>
      </c>
      <c r="U327" s="5">
        <f>S327*'360 GRP '!BH17</f>
        <v>0</v>
      </c>
    </row>
    <row r="328" spans="1:21" ht="23.25" customHeight="1">
      <c r="A328" s="1232" t="str">
        <f>'360 GRP '!D19</f>
        <v>360-712-DT</v>
      </c>
      <c r="B328" s="336" t="s">
        <v>5178</v>
      </c>
      <c r="C328" s="391" t="str">
        <f>IF('360 GRP '!AD19=0,"",'360 GRP '!AD19)</f>
        <v/>
      </c>
      <c r="D328" s="1391"/>
      <c r="E328" s="1392"/>
      <c r="F328" s="1392"/>
      <c r="G328" s="1392"/>
      <c r="H328" s="1392"/>
      <c r="I328" s="1392"/>
      <c r="J328" s="1392"/>
      <c r="K328" s="1392"/>
      <c r="L328" s="1392"/>
      <c r="M328" s="1392"/>
      <c r="N328" s="1392"/>
      <c r="O328" s="1392"/>
      <c r="P328" s="1392"/>
      <c r="Q328" s="1392"/>
      <c r="R328" s="1393"/>
      <c r="S328" s="7">
        <f t="shared" si="13"/>
        <v>0</v>
      </c>
      <c r="T328" s="5">
        <f>S328*'360 GRP '!J19</f>
        <v>0</v>
      </c>
      <c r="U328" s="5">
        <f>S328*'360 GRP '!BH19</f>
        <v>0</v>
      </c>
    </row>
  </sheetData>
  <sheetProtection selectLockedCells="1" selectUnlockedCells="1"/>
  <autoFilter ref="S5:T323" xr:uid="{00000000-0001-0000-0500-000000000000}"/>
  <mergeCells count="76">
    <mergeCell ref="D328:R328"/>
    <mergeCell ref="D325:R325"/>
    <mergeCell ref="D326:R326"/>
    <mergeCell ref="D327:R327"/>
    <mergeCell ref="D323:R323"/>
    <mergeCell ref="D324:R324"/>
    <mergeCell ref="D318:R318"/>
    <mergeCell ref="D319:R319"/>
    <mergeCell ref="D320:R320"/>
    <mergeCell ref="D321:R321"/>
    <mergeCell ref="D322:R322"/>
    <mergeCell ref="D277:R277"/>
    <mergeCell ref="D278:R278"/>
    <mergeCell ref="D279:R279"/>
    <mergeCell ref="D280:R280"/>
    <mergeCell ref="D281:R281"/>
    <mergeCell ref="D267:R267"/>
    <mergeCell ref="D268:R268"/>
    <mergeCell ref="D269:R269"/>
    <mergeCell ref="D270:R270"/>
    <mergeCell ref="D271:R271"/>
    <mergeCell ref="D272:R272"/>
    <mergeCell ref="D273:R273"/>
    <mergeCell ref="D274:R274"/>
    <mergeCell ref="D275:R275"/>
    <mergeCell ref="D276:R276"/>
    <mergeCell ref="D282:R282"/>
    <mergeCell ref="D283:R283"/>
    <mergeCell ref="D284:R284"/>
    <mergeCell ref="D285:R285"/>
    <mergeCell ref="D286:R286"/>
    <mergeCell ref="D263:R263"/>
    <mergeCell ref="D264:R264"/>
    <mergeCell ref="D265:R265"/>
    <mergeCell ref="D266:R266"/>
    <mergeCell ref="S2:T2"/>
    <mergeCell ref="N3:P3"/>
    <mergeCell ref="A3:L3"/>
    <mergeCell ref="D254:R254"/>
    <mergeCell ref="D255:R255"/>
    <mergeCell ref="D256:R256"/>
    <mergeCell ref="D257:R257"/>
    <mergeCell ref="D258:R258"/>
    <mergeCell ref="D259:R259"/>
    <mergeCell ref="D260:R260"/>
    <mergeCell ref="D261:R261"/>
    <mergeCell ref="D262:R262"/>
    <mergeCell ref="D287:R287"/>
    <mergeCell ref="D288:R288"/>
    <mergeCell ref="D289:R289"/>
    <mergeCell ref="D290:R290"/>
    <mergeCell ref="D291:R291"/>
    <mergeCell ref="D292:R292"/>
    <mergeCell ref="D300:R300"/>
    <mergeCell ref="D301:R301"/>
    <mergeCell ref="D302:R302"/>
    <mergeCell ref="D303:R303"/>
    <mergeCell ref="D293:R293"/>
    <mergeCell ref="D294:R294"/>
    <mergeCell ref="D295:R295"/>
    <mergeCell ref="D296:R296"/>
    <mergeCell ref="D297:R297"/>
    <mergeCell ref="D304:R304"/>
    <mergeCell ref="D305:R305"/>
    <mergeCell ref="D306:R306"/>
    <mergeCell ref="D307:R307"/>
    <mergeCell ref="D308:R308"/>
    <mergeCell ref="D314:R314"/>
    <mergeCell ref="D315:R315"/>
    <mergeCell ref="D316:R316"/>
    <mergeCell ref="D317:R317"/>
    <mergeCell ref="D309:R309"/>
    <mergeCell ref="D310:R310"/>
    <mergeCell ref="D311:R311"/>
    <mergeCell ref="D312:R312"/>
    <mergeCell ref="D313:R313"/>
  </mergeCells>
  <phoneticPr fontId="19" type="noConversion"/>
  <pageMargins left="0.25" right="0.25" top="0.75" bottom="0.75" header="0.3" footer="0.3"/>
  <pageSetup paperSize="9" scale="96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6695-0157-4CFD-9C96-AC51890713E4}">
  <sheetPr codeName="Sheet4">
    <pageSetUpPr fitToPage="1"/>
  </sheetPr>
  <dimension ref="A1:T37"/>
  <sheetViews>
    <sheetView showGridLines="0" topLeftCell="A13" workbookViewId="0">
      <selection activeCell="A3" sqref="A3:H3"/>
    </sheetView>
  </sheetViews>
  <sheetFormatPr defaultColWidth="11" defaultRowHeight="15.6"/>
  <cols>
    <col min="2" max="2" width="9.69921875" customWidth="1"/>
    <col min="3" max="4" width="8.5" customWidth="1"/>
    <col min="5" max="5" width="10.796875" customWidth="1"/>
    <col min="6" max="6" width="11.796875" customWidth="1"/>
    <col min="7" max="7" width="9" customWidth="1"/>
    <col min="8" max="8" width="9.5" customWidth="1"/>
    <col min="9" max="9" width="11" style="56"/>
    <col min="10" max="10" width="11.19921875" customWidth="1"/>
    <col min="11" max="11" width="8.296875" customWidth="1"/>
  </cols>
  <sheetData>
    <row r="1" spans="1:20" ht="31.2">
      <c r="A1" s="40" t="s">
        <v>149</v>
      </c>
      <c r="B1" s="47"/>
      <c r="C1" s="47"/>
      <c r="D1" s="47"/>
      <c r="E1" s="47"/>
      <c r="F1" s="47"/>
      <c r="G1" s="47"/>
      <c r="H1" s="47"/>
      <c r="J1" s="47"/>
      <c r="K1" s="47"/>
      <c r="T1" s="47"/>
    </row>
    <row r="2" spans="1:20">
      <c r="A2" s="28" t="s">
        <v>123</v>
      </c>
      <c r="B2" s="47"/>
      <c r="C2" s="47"/>
      <c r="D2" s="47"/>
      <c r="E2" s="47"/>
      <c r="F2" s="47"/>
      <c r="H2" s="47"/>
      <c r="I2" s="28" t="s">
        <v>87</v>
      </c>
      <c r="M2" s="28"/>
      <c r="T2" s="47"/>
    </row>
    <row r="3" spans="1:20" ht="46.2">
      <c r="A3" s="1436">
        <f>'PRODUCTION LIST GRP VOLUMES'!A3</f>
        <v>0</v>
      </c>
      <c r="B3" s="1437"/>
      <c r="C3" s="1437"/>
      <c r="D3" s="1437"/>
      <c r="E3" s="1437"/>
      <c r="F3" s="1437"/>
      <c r="G3" s="1437"/>
      <c r="H3" s="1438"/>
      <c r="I3" s="1439">
        <f>'PRODUCTION LIST GRP VOLUMES'!N3</f>
        <v>0</v>
      </c>
      <c r="J3" s="1440"/>
      <c r="K3" s="1441"/>
      <c r="N3" s="365"/>
      <c r="O3" s="365"/>
      <c r="P3" s="365"/>
      <c r="Q3" s="365"/>
      <c r="R3" s="365"/>
    </row>
    <row r="4" spans="1:20" ht="23.25" customHeight="1">
      <c r="A4" s="28"/>
      <c r="B4" s="47"/>
      <c r="C4" s="108" t="s">
        <v>205</v>
      </c>
      <c r="D4" s="108"/>
      <c r="E4" s="27"/>
      <c r="F4" s="8"/>
      <c r="G4" s="108" t="s">
        <v>205</v>
      </c>
      <c r="H4" s="108"/>
      <c r="I4" s="104"/>
      <c r="J4" s="47"/>
      <c r="K4" s="108" t="s">
        <v>205</v>
      </c>
      <c r="L4" s="108"/>
      <c r="P4" s="366"/>
      <c r="Q4" s="366"/>
      <c r="R4" s="367"/>
      <c r="S4" s="31"/>
      <c r="T4" s="47"/>
    </row>
    <row r="5" spans="1:20" ht="11.55" customHeight="1">
      <c r="A5" s="1430" t="s">
        <v>5289</v>
      </c>
      <c r="B5" s="1431"/>
      <c r="C5" s="559"/>
      <c r="D5" s="368"/>
      <c r="E5" s="1422" t="s">
        <v>593</v>
      </c>
      <c r="F5" s="1423"/>
      <c r="G5" s="341"/>
      <c r="I5" s="1422" t="s">
        <v>5301</v>
      </c>
      <c r="J5" s="1423"/>
      <c r="K5" s="341"/>
      <c r="P5" s="1"/>
      <c r="Q5" s="1"/>
      <c r="R5" s="1"/>
      <c r="S5" s="367"/>
      <c r="T5" s="47"/>
    </row>
    <row r="6" spans="1:20" ht="11.55" customHeight="1">
      <c r="A6" s="1432"/>
      <c r="B6" s="1433"/>
      <c r="C6" s="560"/>
      <c r="D6" s="368"/>
      <c r="E6" s="1424"/>
      <c r="F6" s="1425"/>
      <c r="G6" s="23"/>
      <c r="I6" s="1424"/>
      <c r="J6" s="1425"/>
      <c r="K6" s="23"/>
      <c r="P6" s="1"/>
      <c r="Q6" s="1"/>
      <c r="R6" s="1"/>
      <c r="S6" s="367"/>
      <c r="T6" s="47"/>
    </row>
    <row r="7" spans="1:20" ht="11.55" customHeight="1">
      <c r="A7" s="1434" t="s">
        <v>5290</v>
      </c>
      <c r="B7" s="1435"/>
      <c r="C7" s="561"/>
      <c r="D7" s="369"/>
      <c r="E7" s="1422" t="s">
        <v>5295</v>
      </c>
      <c r="F7" s="1423"/>
      <c r="G7" s="370"/>
      <c r="I7" s="1422" t="s">
        <v>238</v>
      </c>
      <c r="J7" s="1423"/>
      <c r="K7" s="370"/>
      <c r="P7" s="47"/>
      <c r="Q7" s="47"/>
      <c r="R7" s="47"/>
      <c r="S7" s="47"/>
      <c r="T7" s="47"/>
    </row>
    <row r="8" spans="1:20" ht="11.55" customHeight="1">
      <c r="A8" s="1432"/>
      <c r="B8" s="1433"/>
      <c r="C8" s="562"/>
      <c r="D8" s="369"/>
      <c r="E8" s="1424"/>
      <c r="F8" s="1425"/>
      <c r="G8" s="23"/>
      <c r="I8" s="1424"/>
      <c r="J8" s="1425"/>
      <c r="K8" s="23"/>
      <c r="P8" s="1"/>
      <c r="Q8" s="1"/>
      <c r="R8" s="1"/>
      <c r="S8" s="367"/>
      <c r="T8" s="47"/>
    </row>
    <row r="9" spans="1:20" ht="11.55" customHeight="1">
      <c r="A9" s="1434" t="s">
        <v>6382</v>
      </c>
      <c r="B9" s="1435"/>
      <c r="C9" s="559"/>
      <c r="D9" s="368"/>
      <c r="E9" s="1422" t="s">
        <v>5296</v>
      </c>
      <c r="F9" s="1423"/>
      <c r="G9" s="103"/>
      <c r="I9" s="1422" t="s">
        <v>5302</v>
      </c>
      <c r="J9" s="1423"/>
      <c r="K9" s="370"/>
      <c r="P9" s="1"/>
      <c r="Q9" s="1"/>
      <c r="R9" s="1"/>
      <c r="S9" s="367"/>
      <c r="T9" s="47"/>
    </row>
    <row r="10" spans="1:20" ht="11.55" customHeight="1">
      <c r="A10" s="1432"/>
      <c r="B10" s="1433"/>
      <c r="C10" s="560"/>
      <c r="D10" s="368"/>
      <c r="E10" s="1424"/>
      <c r="F10" s="1425"/>
      <c r="G10" s="33"/>
      <c r="I10" s="1424"/>
      <c r="J10" s="1425"/>
      <c r="K10" s="23"/>
      <c r="P10" s="1"/>
      <c r="Q10" s="1"/>
      <c r="R10" s="1"/>
      <c r="S10" s="367"/>
      <c r="T10" s="47"/>
    </row>
    <row r="11" spans="1:20" ht="11.55" customHeight="1">
      <c r="A11" s="1434" t="s">
        <v>5599</v>
      </c>
      <c r="B11" s="1435"/>
      <c r="C11" s="561"/>
      <c r="D11" s="369"/>
      <c r="E11" s="1422" t="s">
        <v>5298</v>
      </c>
      <c r="F11" s="1423"/>
      <c r="G11" s="41"/>
      <c r="I11" s="1428" t="s">
        <v>5303</v>
      </c>
      <c r="J11" s="1429"/>
      <c r="K11" s="370"/>
      <c r="P11" s="1"/>
      <c r="Q11" s="1"/>
      <c r="R11" s="1"/>
      <c r="S11" s="367"/>
      <c r="T11" s="47"/>
    </row>
    <row r="12" spans="1:20" ht="11.55" customHeight="1">
      <c r="A12" s="1432"/>
      <c r="B12" s="1433"/>
      <c r="C12" s="563"/>
      <c r="D12" s="369"/>
      <c r="E12" s="1424"/>
      <c r="F12" s="1425"/>
      <c r="G12" s="33"/>
      <c r="I12" s="1424"/>
      <c r="J12" s="1425"/>
      <c r="K12" s="23"/>
      <c r="P12" s="1"/>
      <c r="Q12" s="1"/>
      <c r="R12" s="1"/>
      <c r="S12" s="367"/>
      <c r="T12" s="47"/>
    </row>
    <row r="13" spans="1:20" ht="11.55" customHeight="1">
      <c r="A13" s="1430" t="s">
        <v>187</v>
      </c>
      <c r="B13" s="1431"/>
      <c r="C13" s="341"/>
      <c r="E13" s="1422" t="s">
        <v>5297</v>
      </c>
      <c r="F13" s="1423"/>
      <c r="G13" s="103"/>
      <c r="I13" s="1428" t="s">
        <v>635</v>
      </c>
      <c r="J13" s="1429"/>
      <c r="K13" s="370"/>
    </row>
    <row r="14" spans="1:20" ht="11.55" customHeight="1">
      <c r="A14" s="1432"/>
      <c r="B14" s="1433"/>
      <c r="C14" s="23"/>
      <c r="E14" s="1424"/>
      <c r="F14" s="1425"/>
      <c r="G14" s="33"/>
      <c r="I14" s="1424"/>
      <c r="J14" s="1425"/>
      <c r="K14" s="23"/>
    </row>
    <row r="15" spans="1:20" ht="11.55" customHeight="1">
      <c r="A15" s="1430" t="s">
        <v>188</v>
      </c>
      <c r="B15" s="1431"/>
      <c r="C15" s="370"/>
      <c r="E15" s="1422" t="s">
        <v>5001</v>
      </c>
      <c r="F15" s="1423"/>
      <c r="G15" s="41"/>
      <c r="I15" s="1428" t="s">
        <v>5304</v>
      </c>
      <c r="J15" s="1429"/>
      <c r="K15" s="370"/>
    </row>
    <row r="16" spans="1:20" ht="11.55" customHeight="1">
      <c r="A16" s="1432"/>
      <c r="B16" s="1433"/>
      <c r="C16" s="23"/>
      <c r="E16" s="1424"/>
      <c r="F16" s="1425"/>
      <c r="G16" s="33"/>
      <c r="I16" s="1424"/>
      <c r="J16" s="1425"/>
      <c r="K16" s="23"/>
    </row>
    <row r="17" spans="1:20" ht="11.55" customHeight="1">
      <c r="A17" s="1410" t="s">
        <v>5598</v>
      </c>
      <c r="B17" s="1411"/>
      <c r="C17" s="106"/>
      <c r="E17" s="1422" t="s">
        <v>5299</v>
      </c>
      <c r="F17" s="1423"/>
      <c r="G17" s="106"/>
      <c r="I17" s="1428" t="s">
        <v>5002</v>
      </c>
      <c r="J17" s="1429"/>
      <c r="K17" s="106"/>
      <c r="L17" s="47"/>
      <c r="M17" s="47"/>
    </row>
    <row r="18" spans="1:20" ht="11.55" customHeight="1">
      <c r="A18" s="1412"/>
      <c r="B18" s="1413"/>
      <c r="C18" s="107"/>
      <c r="E18" s="1424"/>
      <c r="F18" s="1425"/>
      <c r="G18" s="107"/>
      <c r="H18" s="47"/>
      <c r="I18" s="1424"/>
      <c r="J18" s="1425"/>
      <c r="K18" s="107"/>
      <c r="L18" s="47"/>
      <c r="M18" s="47"/>
    </row>
    <row r="19" spans="1:20" ht="11.55" customHeight="1">
      <c r="A19" s="1410" t="s">
        <v>5291</v>
      </c>
      <c r="B19" s="1411"/>
      <c r="C19" s="106"/>
      <c r="E19" s="1422" t="s">
        <v>5003</v>
      </c>
      <c r="F19" s="1423"/>
      <c r="G19" s="106"/>
      <c r="I19" s="1426" t="s">
        <v>5305</v>
      </c>
      <c r="J19" s="1427"/>
      <c r="K19" s="106"/>
      <c r="T19" s="47"/>
    </row>
    <row r="20" spans="1:20" ht="11.55" customHeight="1">
      <c r="A20" s="1412"/>
      <c r="B20" s="1413"/>
      <c r="C20" s="107"/>
      <c r="E20" s="1424"/>
      <c r="F20" s="1425"/>
      <c r="G20" s="107"/>
      <c r="I20" s="1416"/>
      <c r="J20" s="1417"/>
      <c r="K20" s="107"/>
      <c r="T20" s="47"/>
    </row>
    <row r="21" spans="1:20" ht="11.55" customHeight="1">
      <c r="A21" s="1418" t="s">
        <v>594</v>
      </c>
      <c r="B21" s="1419"/>
      <c r="C21" s="106"/>
      <c r="E21" s="1422" t="s">
        <v>5300</v>
      </c>
      <c r="F21" s="1423"/>
      <c r="G21" s="106"/>
      <c r="I21" s="1426" t="s">
        <v>5004</v>
      </c>
      <c r="J21" s="1427"/>
      <c r="K21" s="106"/>
      <c r="T21" s="47"/>
    </row>
    <row r="22" spans="1:20" s="32" customFormat="1" ht="11.55" customHeight="1">
      <c r="A22" s="1420"/>
      <c r="B22" s="1421"/>
      <c r="C22" s="107"/>
      <c r="D22"/>
      <c r="E22" s="1424"/>
      <c r="F22" s="1425"/>
      <c r="G22" s="107"/>
      <c r="H22"/>
      <c r="I22" s="1416"/>
      <c r="J22" s="1417"/>
      <c r="K22" s="107"/>
      <c r="L22" s="109"/>
      <c r="M22" s="109"/>
    </row>
    <row r="23" spans="1:20" ht="11.55" customHeight="1">
      <c r="A23" s="1410" t="s">
        <v>5292</v>
      </c>
      <c r="B23" s="1411"/>
      <c r="C23" s="106"/>
      <c r="E23" s="1422" t="s">
        <v>5005</v>
      </c>
      <c r="F23" s="1423"/>
      <c r="G23" s="106"/>
      <c r="I23" s="1414" t="s">
        <v>5307</v>
      </c>
      <c r="J23" s="1415"/>
      <c r="K23" s="106"/>
      <c r="L23" s="60"/>
      <c r="M23" s="60"/>
    </row>
    <row r="24" spans="1:20" ht="11.55" customHeight="1">
      <c r="A24" s="1412"/>
      <c r="B24" s="1413"/>
      <c r="C24" s="107"/>
      <c r="E24" s="1424"/>
      <c r="F24" s="1425"/>
      <c r="G24" s="107"/>
      <c r="I24" s="1416"/>
      <c r="J24" s="1417"/>
      <c r="K24" s="107"/>
      <c r="L24" s="60"/>
      <c r="M24" s="60"/>
    </row>
    <row r="25" spans="1:20" ht="11.55" customHeight="1">
      <c r="A25" s="1410" t="s">
        <v>5293</v>
      </c>
      <c r="B25" s="1411"/>
      <c r="C25" s="106"/>
      <c r="E25" s="1410" t="s">
        <v>5294</v>
      </c>
      <c r="F25" s="1411"/>
      <c r="G25" s="106"/>
      <c r="I25" s="1414" t="s">
        <v>5306</v>
      </c>
      <c r="J25" s="1415"/>
      <c r="K25" s="106"/>
      <c r="L25" s="60"/>
      <c r="M25" s="60"/>
    </row>
    <row r="26" spans="1:20" ht="11.55" customHeight="1">
      <c r="A26" s="1412"/>
      <c r="B26" s="1413"/>
      <c r="C26" s="107"/>
      <c r="E26" s="1412"/>
      <c r="F26" s="1413"/>
      <c r="G26" s="107"/>
      <c r="I26" s="1416"/>
      <c r="J26" s="1417"/>
      <c r="K26" s="107"/>
      <c r="L26" s="60"/>
      <c r="M26" s="60"/>
    </row>
    <row r="27" spans="1:20" ht="27.6">
      <c r="A27" s="60"/>
      <c r="B27" s="60"/>
      <c r="C27" s="60"/>
      <c r="D27" s="60"/>
      <c r="E27" s="60"/>
      <c r="F27" s="60"/>
      <c r="G27" s="60"/>
      <c r="H27" s="60"/>
      <c r="I27" s="105"/>
      <c r="J27" s="60"/>
      <c r="K27" s="60"/>
      <c r="L27" s="60"/>
      <c r="M27" s="60"/>
    </row>
    <row r="28" spans="1:20" ht="20.25" customHeight="1">
      <c r="A28" s="32"/>
      <c r="B28" s="56" t="s">
        <v>106</v>
      </c>
      <c r="C28" s="1"/>
      <c r="D28" s="1"/>
      <c r="E28" s="1"/>
      <c r="F28" s="32"/>
      <c r="G28" s="371"/>
      <c r="H28" s="372"/>
      <c r="I28" s="373"/>
      <c r="J28" s="372"/>
      <c r="K28" s="374"/>
      <c r="L28" s="60"/>
      <c r="M28" s="60"/>
    </row>
    <row r="29" spans="1:20" ht="20.25" customHeight="1">
      <c r="B29" s="53" t="s">
        <v>107</v>
      </c>
      <c r="C29" s="375"/>
      <c r="D29" s="3"/>
      <c r="E29" s="173"/>
      <c r="G29" s="564" t="s">
        <v>239</v>
      </c>
      <c r="H29" s="558"/>
      <c r="I29" s="558"/>
      <c r="J29" s="376"/>
      <c r="K29" s="377" t="s">
        <v>240</v>
      </c>
      <c r="L29" s="60"/>
      <c r="M29" s="60"/>
    </row>
    <row r="30" spans="1:20" ht="21.6" customHeight="1">
      <c r="B30" s="53" t="s">
        <v>108</v>
      </c>
      <c r="C30" s="3"/>
      <c r="D30" s="3"/>
      <c r="E30" s="173"/>
      <c r="G30" s="378"/>
      <c r="H30" s="404"/>
      <c r="I30" s="403"/>
      <c r="J30" s="379"/>
      <c r="K30" s="377" t="s">
        <v>241</v>
      </c>
      <c r="L30" s="60"/>
      <c r="M30" s="60"/>
    </row>
    <row r="31" spans="1:20" ht="28.2" customHeight="1">
      <c r="A31" s="60"/>
      <c r="B31" s="53" t="s">
        <v>109</v>
      </c>
      <c r="C31" s="3"/>
      <c r="D31" s="3"/>
      <c r="E31" s="3"/>
      <c r="F31" s="60"/>
      <c r="G31" s="380"/>
      <c r="H31" s="381"/>
      <c r="I31" s="382"/>
      <c r="J31" s="381"/>
      <c r="K31" s="383"/>
      <c r="L31" s="60"/>
      <c r="M31" s="60"/>
    </row>
    <row r="32" spans="1:20" ht="27.6">
      <c r="A32" s="60"/>
      <c r="B32" s="60"/>
      <c r="C32" s="60"/>
      <c r="D32" s="60"/>
      <c r="E32" s="60"/>
      <c r="F32" s="60"/>
      <c r="G32" s="60"/>
      <c r="H32" s="60"/>
      <c r="I32" s="105"/>
      <c r="J32" s="60"/>
      <c r="K32" s="60"/>
      <c r="L32" s="60"/>
      <c r="M32" s="60"/>
    </row>
    <row r="33" spans="1:13" ht="27.6">
      <c r="A33" s="60"/>
      <c r="B33" s="60"/>
      <c r="C33" s="60"/>
      <c r="D33" s="60"/>
      <c r="E33" s="60"/>
      <c r="F33" s="60"/>
      <c r="G33" s="60"/>
      <c r="H33" s="60"/>
      <c r="I33" s="105"/>
      <c r="J33" s="60"/>
      <c r="K33" s="60"/>
      <c r="L33" s="60"/>
      <c r="M33" s="60"/>
    </row>
    <row r="34" spans="1:13" ht="27.6">
      <c r="A34" s="60"/>
      <c r="B34" s="60"/>
      <c r="C34" s="60"/>
      <c r="D34" s="60"/>
    </row>
    <row r="35" spans="1:13" ht="27.6">
      <c r="A35" s="60"/>
      <c r="B35" s="60"/>
      <c r="C35" s="60"/>
      <c r="D35" s="60"/>
    </row>
    <row r="36" spans="1:13" ht="27.6">
      <c r="A36" s="60"/>
      <c r="B36" s="60"/>
      <c r="C36" s="60"/>
      <c r="D36" s="60"/>
    </row>
    <row r="37" spans="1:13" ht="27.6">
      <c r="A37" s="60"/>
      <c r="B37" s="60"/>
      <c r="C37" s="60"/>
      <c r="D37" s="60"/>
    </row>
  </sheetData>
  <mergeCells count="35">
    <mergeCell ref="A7:B8"/>
    <mergeCell ref="E7:F8"/>
    <mergeCell ref="I7:J8"/>
    <mergeCell ref="A3:H3"/>
    <mergeCell ref="I3:K3"/>
    <mergeCell ref="A5:B6"/>
    <mergeCell ref="E5:F6"/>
    <mergeCell ref="I5:J6"/>
    <mergeCell ref="A9:B10"/>
    <mergeCell ref="E9:F10"/>
    <mergeCell ref="I9:J10"/>
    <mergeCell ref="A11:B12"/>
    <mergeCell ref="E11:F12"/>
    <mergeCell ref="I11:J12"/>
    <mergeCell ref="A13:B14"/>
    <mergeCell ref="E13:F14"/>
    <mergeCell ref="I13:J14"/>
    <mergeCell ref="A15:B16"/>
    <mergeCell ref="E15:F16"/>
    <mergeCell ref="I15:J16"/>
    <mergeCell ref="A17:B18"/>
    <mergeCell ref="E17:F18"/>
    <mergeCell ref="I17:J18"/>
    <mergeCell ref="A19:B20"/>
    <mergeCell ref="E19:F20"/>
    <mergeCell ref="I19:J20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25" right="0.25" top="0.75" bottom="0.75" header="0.3" footer="0.3"/>
  <pageSetup paperSize="9" scale="88" fitToWidth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396E-4BB4-6348-9215-0B6D7532878B}">
  <sheetPr codeName="Sheet5">
    <tabColor rgb="FFEDD15F"/>
  </sheetPr>
  <dimension ref="A1:U12"/>
  <sheetViews>
    <sheetView showGridLines="0" zoomScaleNormal="100" workbookViewId="0">
      <selection activeCell="J14" sqref="J14"/>
    </sheetView>
  </sheetViews>
  <sheetFormatPr defaultColWidth="12.296875" defaultRowHeight="23.25" customHeight="1"/>
  <cols>
    <col min="1" max="1" width="26.796875" style="35" customWidth="1"/>
    <col min="2" max="2" width="10" style="35" customWidth="1"/>
    <col min="3" max="3" width="11" style="35" customWidth="1"/>
    <col min="4" max="19" width="5.796875" style="35" customWidth="1"/>
    <col min="20" max="20" width="7.796875" style="35" customWidth="1"/>
    <col min="21" max="22" width="4.796875" style="35" customWidth="1"/>
    <col min="23" max="16384" width="12.296875" style="35"/>
  </cols>
  <sheetData>
    <row r="1" spans="1:21" ht="23.25" customHeight="1" thickBot="1">
      <c r="A1" s="42">
        <v>360</v>
      </c>
      <c r="B1" s="42"/>
      <c r="C1" s="42"/>
      <c r="D1" s="43" t="s">
        <v>182</v>
      </c>
      <c r="J1" s="1446" t="s">
        <v>157</v>
      </c>
      <c r="K1" s="1446"/>
      <c r="L1" s="1448" t="s">
        <v>86</v>
      </c>
      <c r="M1" s="1448"/>
      <c r="N1" s="67"/>
      <c r="O1" s="67"/>
      <c r="P1" s="67"/>
      <c r="Q1" s="67"/>
      <c r="R1" s="67"/>
      <c r="T1" s="58"/>
    </row>
    <row r="2" spans="1:21" ht="28.05" customHeight="1">
      <c r="A2" s="44" t="s">
        <v>123</v>
      </c>
      <c r="B2" s="44"/>
      <c r="C2" s="44"/>
      <c r="H2" s="29" t="str">
        <f>'sum vol'!E7</f>
        <v>logo velik</v>
      </c>
      <c r="I2" s="29" t="str">
        <f>'sum vol'!F7</f>
        <v>ploščica</v>
      </c>
      <c r="J2" s="1447">
        <f>T3</f>
        <v>0</v>
      </c>
      <c r="K2" s="1447"/>
      <c r="L2" s="1443">
        <f>'360 hangboards'!O3</f>
        <v>0</v>
      </c>
      <c r="M2" s="1443"/>
      <c r="N2" s="68"/>
      <c r="O2" s="68"/>
      <c r="P2" s="68"/>
      <c r="Q2" s="68"/>
      <c r="R2" s="68"/>
      <c r="T2" s="75" t="s">
        <v>13</v>
      </c>
      <c r="U2" s="59"/>
    </row>
    <row r="3" spans="1:21" ht="40.049999999999997" customHeight="1" thickBot="1">
      <c r="A3" s="1445">
        <f>'PRODUCTION LIST GRP VOLUMES'!A3:J3</f>
        <v>0</v>
      </c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4" t="s">
        <v>89</v>
      </c>
      <c r="M3" s="1444"/>
      <c r="N3" s="1442">
        <f>'PRODUCTION LIST GRP VOLUMES'!N3</f>
        <v>0</v>
      </c>
      <c r="O3" s="1442"/>
      <c r="P3" s="1442"/>
      <c r="Q3" s="1442"/>
      <c r="R3" s="69"/>
      <c r="S3" s="93"/>
      <c r="T3" s="94">
        <f>SUM(T6:T12)</f>
        <v>0</v>
      </c>
    </row>
    <row r="4" spans="1:21" s="77" customFormat="1" ht="25.5" customHeight="1">
      <c r="A4" s="327"/>
      <c r="B4" s="327"/>
      <c r="C4" s="726" t="s">
        <v>164</v>
      </c>
      <c r="D4" s="1451" t="s">
        <v>184</v>
      </c>
      <c r="E4" s="1452"/>
      <c r="F4" s="1452"/>
      <c r="G4" s="1453"/>
      <c r="H4" s="1454" t="s">
        <v>3</v>
      </c>
      <c r="I4" s="1455"/>
      <c r="J4" s="1455"/>
      <c r="K4" s="1456"/>
      <c r="L4" s="1455" t="s">
        <v>185</v>
      </c>
      <c r="M4" s="1455"/>
      <c r="N4" s="1455"/>
      <c r="O4" s="1456"/>
      <c r="P4" s="1457" t="s">
        <v>186</v>
      </c>
      <c r="Q4" s="1458"/>
      <c r="R4" s="1458"/>
      <c r="S4" s="1459"/>
      <c r="T4" s="96" t="s">
        <v>192</v>
      </c>
      <c r="U4" s="76"/>
    </row>
    <row r="5" spans="1:21" s="77" customFormat="1" ht="23.25" customHeight="1">
      <c r="A5" s="79" t="s">
        <v>47</v>
      </c>
      <c r="B5" s="79" t="s">
        <v>795</v>
      </c>
      <c r="C5" s="724" t="s">
        <v>183</v>
      </c>
      <c r="D5" s="78" t="s">
        <v>3</v>
      </c>
      <c r="E5" s="79" t="s">
        <v>40</v>
      </c>
      <c r="F5" s="79" t="s">
        <v>12</v>
      </c>
      <c r="G5" s="80" t="s">
        <v>5</v>
      </c>
      <c r="H5" s="81" t="s">
        <v>3</v>
      </c>
      <c r="I5" s="79" t="s">
        <v>40</v>
      </c>
      <c r="J5" s="79" t="s">
        <v>12</v>
      </c>
      <c r="K5" s="80" t="s">
        <v>5</v>
      </c>
      <c r="L5" s="78" t="s">
        <v>3</v>
      </c>
      <c r="M5" s="79" t="s">
        <v>40</v>
      </c>
      <c r="N5" s="79" t="s">
        <v>12</v>
      </c>
      <c r="O5" s="80" t="s">
        <v>5</v>
      </c>
      <c r="P5" s="78" t="s">
        <v>3</v>
      </c>
      <c r="Q5" s="79" t="s">
        <v>40</v>
      </c>
      <c r="R5" s="79" t="s">
        <v>12</v>
      </c>
      <c r="S5" s="80" t="s">
        <v>5</v>
      </c>
      <c r="T5" s="95" t="s">
        <v>192</v>
      </c>
    </row>
    <row r="6" spans="1:21" ht="46.05" customHeight="1" thickBot="1">
      <c r="A6" s="85" t="str">
        <f>'360 hangboards'!C9</f>
        <v>360 RAINBOW HANGBOARD</v>
      </c>
      <c r="B6" s="85" t="s">
        <v>5580</v>
      </c>
      <c r="C6" s="729"/>
      <c r="D6" s="91" t="str">
        <f>IF('360 hangboards'!K9=0,"",'360 hangboards'!K9)</f>
        <v/>
      </c>
      <c r="E6" s="72" t="str">
        <f>IF('360 hangboards'!L9=0,"",'360 hangboards'!L9)</f>
        <v/>
      </c>
      <c r="F6" s="72" t="str">
        <f>IF('360 hangboards'!M9=0,"",'360 hangboards'!M9)</f>
        <v/>
      </c>
      <c r="G6" s="73" t="str">
        <f>IF('360 hangboards'!N9=0,"",'360 hangboards'!N9)</f>
        <v/>
      </c>
      <c r="H6" s="86" t="str">
        <f>IF('360 hangboards'!O9=0,"",'360 hangboards'!O9)</f>
        <v/>
      </c>
      <c r="I6" s="72" t="str">
        <f>IF('360 hangboards'!P9=0,"",'360 hangboards'!P9)</f>
        <v/>
      </c>
      <c r="J6" s="72" t="str">
        <f>IF('360 hangboards'!Q9=0,"",'360 hangboards'!Q9)</f>
        <v/>
      </c>
      <c r="K6" s="73" t="str">
        <f>IF('360 hangboards'!R9=0,"",'360 hangboards'!R9)</f>
        <v/>
      </c>
      <c r="L6" s="71" t="str">
        <f>IF('360 hangboards'!S9=0,"",'360 hangboards'!S9)</f>
        <v/>
      </c>
      <c r="M6" s="72" t="str">
        <f>IF('360 hangboards'!T9=0,"",'360 hangboards'!T9)</f>
        <v/>
      </c>
      <c r="N6" s="72" t="str">
        <f>IF('360 hangboards'!U9=0,"",'360 hangboards'!U9)</f>
        <v/>
      </c>
      <c r="O6" s="73" t="str">
        <f>IF('360 hangboards'!V9=0,"",'360 hangboards'!V9)</f>
        <v/>
      </c>
      <c r="P6" s="71" t="str">
        <f>IF('360 hangboards'!W9=0,"",'360 hangboards'!W9)</f>
        <v/>
      </c>
      <c r="Q6" s="72" t="str">
        <f>IF('360 hangboards'!X9=0,"",'360 hangboards'!X9)</f>
        <v/>
      </c>
      <c r="R6" s="72" t="str">
        <f>IF('360 hangboards'!Y9=0,"",'360 hangboards'!Y9)</f>
        <v/>
      </c>
      <c r="S6" s="73" t="str">
        <f>IF('360 hangboards'!Z9=0,"",'360 hangboards'!Z9)</f>
        <v/>
      </c>
      <c r="T6" s="87">
        <f>'360 GRP '!J248*SUM('PROD.LIST HANGBOARDS'!D6:S6)</f>
        <v>0</v>
      </c>
    </row>
    <row r="7" spans="1:21" ht="14.25" customHeight="1" thickBot="1">
      <c r="A7" s="88"/>
      <c r="B7" s="88"/>
      <c r="C7" s="73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90"/>
    </row>
    <row r="8" spans="1:21" s="77" customFormat="1" ht="23.25" customHeight="1" thickBot="1">
      <c r="A8" s="79" t="s">
        <v>47</v>
      </c>
      <c r="B8" s="79" t="s">
        <v>795</v>
      </c>
      <c r="C8" s="723" t="s">
        <v>164</v>
      </c>
      <c r="D8" s="75" t="s">
        <v>5607</v>
      </c>
      <c r="E8" s="92"/>
    </row>
    <row r="9" spans="1:21" ht="46.05" customHeight="1" thickBot="1">
      <c r="A9" s="725" t="str">
        <f>'360 hangboards'!C14</f>
        <v>360 SCHOOL BOARD</v>
      </c>
      <c r="B9" s="725" t="s">
        <v>5579</v>
      </c>
      <c r="C9" s="729"/>
      <c r="D9" s="91" t="str">
        <f>IF('360 hangboards'!K14=0,"",'360 hangboards'!K14)</f>
        <v/>
      </c>
      <c r="E9" s="1449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74">
        <f>'360 GRP '!J249*SUM('PROD.LIST HANGBOARDS'!D9:P9)</f>
        <v>0</v>
      </c>
    </row>
    <row r="10" spans="1:21" ht="23.25" customHeight="1" thickBot="1">
      <c r="A10" s="727"/>
      <c r="B10" s="727"/>
      <c r="C10" s="39"/>
    </row>
    <row r="11" spans="1:21" s="77" customFormat="1" ht="23.25" customHeight="1" thickBot="1">
      <c r="A11" s="728" t="s">
        <v>47</v>
      </c>
      <c r="B11" s="728" t="s">
        <v>795</v>
      </c>
      <c r="C11" s="723" t="s">
        <v>183</v>
      </c>
      <c r="D11" s="304" t="s">
        <v>3</v>
      </c>
      <c r="E11" s="321" t="s">
        <v>40</v>
      </c>
      <c r="F11" s="321" t="s">
        <v>58</v>
      </c>
      <c r="G11" s="305" t="s">
        <v>5</v>
      </c>
      <c r="H11" s="322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4"/>
    </row>
    <row r="12" spans="1:21" ht="46.05" customHeight="1" thickBot="1">
      <c r="A12" s="722" t="str">
        <f>'360 hangboards'!C19</f>
        <v>360 SHIFT BAR</v>
      </c>
      <c r="B12" s="722" t="s">
        <v>5605</v>
      </c>
      <c r="C12" s="729"/>
      <c r="D12" s="71" t="str">
        <f>IF('360 hangboards'!K19=0,"",'360 hangboards'!K19)</f>
        <v/>
      </c>
      <c r="E12" s="72" t="str">
        <f>IF('360 hangboards'!L19=0,"",'360 hangboards'!L19)</f>
        <v/>
      </c>
      <c r="F12" s="72" t="str">
        <f>IF('360 hangboards'!M19=0,"",'360 hangboards'!M19)</f>
        <v/>
      </c>
      <c r="G12" s="73" t="str">
        <f>IF('360 hangboards'!N19=0,"",'360 hangboards'!N19)</f>
        <v/>
      </c>
      <c r="H12" s="322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5"/>
      <c r="T12" s="326">
        <f>SUM(D12:G12)</f>
        <v>0</v>
      </c>
    </row>
  </sheetData>
  <sheetProtection selectLockedCells="1" selectUnlockedCells="1"/>
  <autoFilter ref="T2:T10" xr:uid="{46C9105A-81BC-B545-AD3A-D9E8CF9238DE}"/>
  <mergeCells count="12">
    <mergeCell ref="E9:S9"/>
    <mergeCell ref="D4:G4"/>
    <mergeCell ref="H4:K4"/>
    <mergeCell ref="L4:O4"/>
    <mergeCell ref="P4:S4"/>
    <mergeCell ref="N3:Q3"/>
    <mergeCell ref="L2:M2"/>
    <mergeCell ref="L3:M3"/>
    <mergeCell ref="A3:K3"/>
    <mergeCell ref="J1:K1"/>
    <mergeCell ref="J2:K2"/>
    <mergeCell ref="L1:M1"/>
  </mergeCells>
  <pageMargins left="0.25" right="0.25" top="0.75" bottom="0.75" header="0.3" footer="0.3"/>
  <pageSetup paperSize="9" orientation="landscape" horizontalDpi="4294967292" verticalDpi="4294967292" copies="3" r:id="rId1"/>
  <headerFooter differentFirst="1" alignWithMargins="0">
    <oddFooter>Stran &amp;P od &amp;N</oddFooter>
    <firstFooter>Stran &amp;P od 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79BBD-1E69-C54C-B323-099B029A5E36}">
  <sheetPr codeName="Sheet6">
    <tabColor rgb="FF92D050"/>
  </sheetPr>
  <dimension ref="A1:T12"/>
  <sheetViews>
    <sheetView showGridLines="0" workbookViewId="0">
      <selection activeCell="I3" sqref="I3"/>
    </sheetView>
  </sheetViews>
  <sheetFormatPr defaultColWidth="10.5" defaultRowHeight="15.6"/>
  <cols>
    <col min="1" max="1" width="7" style="236" customWidth="1"/>
    <col min="2" max="2" width="7" customWidth="1"/>
    <col min="3" max="3" width="16" customWidth="1"/>
    <col min="4" max="4" width="7" customWidth="1"/>
    <col min="5" max="5" width="7.69921875" style="47" customWidth="1"/>
    <col min="6" max="6" width="5.19921875" style="47" customWidth="1"/>
    <col min="7" max="7" width="7" style="47" customWidth="1"/>
    <col min="8" max="10" width="3.5" style="47" customWidth="1"/>
    <col min="11" max="14" width="3.5" customWidth="1"/>
    <col min="15" max="15" width="3.296875" customWidth="1"/>
    <col min="16" max="18" width="3.5" customWidth="1"/>
    <col min="19" max="19" width="3" style="47" customWidth="1"/>
    <col min="20" max="21" width="3" customWidth="1"/>
  </cols>
  <sheetData>
    <row r="1" spans="1:20" ht="25.8">
      <c r="A1" s="237" t="s">
        <v>255</v>
      </c>
      <c r="B1" s="235"/>
      <c r="C1" s="235"/>
      <c r="J1" t="s">
        <v>216</v>
      </c>
      <c r="L1" s="1460">
        <f>'360 home walls'!M4</f>
        <v>0</v>
      </c>
      <c r="M1" s="1460"/>
      <c r="T1" s="122"/>
    </row>
    <row r="2" spans="1:20" ht="39.75" customHeight="1" thickBot="1">
      <c r="A2" s="1468">
        <f>'PRODUCTION LIST GRP VOLUMES'!A3</f>
        <v>0</v>
      </c>
      <c r="B2" s="1468"/>
      <c r="C2" s="1468"/>
      <c r="D2" s="1468"/>
      <c r="E2" s="1468"/>
      <c r="F2" s="1468"/>
      <c r="G2" s="1468"/>
      <c r="H2" s="1468"/>
      <c r="I2" s="1467" t="e" cm="1" vm="1">
        <f t="array" aca="1" ref="I2" ca="1">'PRODUCTION LIST GRP VOLUMES'!N3:P3</f>
        <v>#VALUE!</v>
      </c>
      <c r="J2" s="1467"/>
      <c r="K2" s="1467"/>
      <c r="L2" s="1467"/>
      <c r="M2" s="1467"/>
      <c r="N2" s="1467"/>
      <c r="T2" s="124"/>
    </row>
    <row r="3" spans="1:20" s="8" customFormat="1" ht="26.25" customHeight="1">
      <c r="A3" s="1463" t="s">
        <v>47</v>
      </c>
      <c r="B3" s="1464"/>
      <c r="C3" s="1469" t="s">
        <v>795</v>
      </c>
      <c r="D3" s="241"/>
      <c r="E3" s="1461" t="s">
        <v>256</v>
      </c>
      <c r="F3" s="1462"/>
      <c r="G3" s="245" t="s">
        <v>206</v>
      </c>
    </row>
    <row r="4" spans="1:20" s="9" customFormat="1" ht="23.25" customHeight="1" thickBot="1">
      <c r="A4" s="1465"/>
      <c r="B4" s="1466"/>
      <c r="C4" s="1470"/>
      <c r="D4" s="128" t="s">
        <v>217</v>
      </c>
      <c r="E4" s="275">
        <f>SUM(E5:E11)</f>
        <v>0</v>
      </c>
      <c r="F4" s="130"/>
      <c r="G4" s="134">
        <f>SUM(G5:G11)</f>
        <v>0</v>
      </c>
    </row>
    <row r="5" spans="1:20" ht="28.05" customHeight="1">
      <c r="A5" s="1475" t="str">
        <f>'360 home walls'!C10</f>
        <v>START UP SET</v>
      </c>
      <c r="B5" s="1476"/>
      <c r="C5" s="716" t="str">
        <f>'360 home walls'!D10</f>
        <v>360-HWS-1</v>
      </c>
      <c r="D5" s="126">
        <f>'360 home walls'!H10</f>
        <v>20</v>
      </c>
      <c r="E5" s="123">
        <f>'360 home walls'!L10</f>
        <v>0</v>
      </c>
      <c r="F5" s="36"/>
      <c r="G5" s="125">
        <f>SUM(E5)</f>
        <v>0</v>
      </c>
      <c r="H5"/>
      <c r="I5"/>
      <c r="J5"/>
      <c r="S5"/>
    </row>
    <row r="6" spans="1:20" ht="28.05" customHeight="1">
      <c r="A6" s="1473" t="str">
        <f>'360 home walls'!C11</f>
        <v>BEGINNER SET</v>
      </c>
      <c r="B6" s="1474"/>
      <c r="C6" s="716" t="str">
        <f>'360 home walls'!D11</f>
        <v>360-HWS-2</v>
      </c>
      <c r="D6" s="126">
        <f>'360 home walls'!H11</f>
        <v>20</v>
      </c>
      <c r="E6" s="123">
        <f>'360 home walls'!L11</f>
        <v>0</v>
      </c>
      <c r="F6" s="36"/>
      <c r="G6" s="125">
        <f t="shared" ref="G6:G12" si="0">SUM(E6)</f>
        <v>0</v>
      </c>
      <c r="H6"/>
      <c r="I6"/>
      <c r="J6"/>
      <c r="S6"/>
    </row>
    <row r="7" spans="1:20" ht="28.05" customHeight="1">
      <c r="A7" s="1473" t="str">
        <f>'360 home walls'!C12</f>
        <v>INTERMEDIATE SET</v>
      </c>
      <c r="B7" s="1474"/>
      <c r="C7" s="716" t="str">
        <f>'360 home walls'!D12</f>
        <v>360-HWS-3</v>
      </c>
      <c r="D7" s="126">
        <f>'360 home walls'!H12</f>
        <v>20</v>
      </c>
      <c r="E7" s="123">
        <f>'360 home walls'!L12</f>
        <v>0</v>
      </c>
      <c r="F7" s="36"/>
      <c r="G7" s="125">
        <f t="shared" si="0"/>
        <v>0</v>
      </c>
      <c r="H7"/>
      <c r="I7"/>
      <c r="J7"/>
      <c r="S7"/>
    </row>
    <row r="8" spans="1:20" ht="28.05" customHeight="1">
      <c r="A8" s="1477" t="str">
        <f>'360 home walls'!C13</f>
        <v>ADVANCED SET</v>
      </c>
      <c r="B8" s="1478"/>
      <c r="C8" s="716" t="str">
        <f>'360 home walls'!D13</f>
        <v>360-HWS-4</v>
      </c>
      <c r="D8" s="421">
        <f>'360 home walls'!H13</f>
        <v>20</v>
      </c>
      <c r="E8" s="709">
        <f>'360 home walls'!L13</f>
        <v>0</v>
      </c>
      <c r="F8" s="710"/>
      <c r="G8" s="711">
        <f t="shared" si="0"/>
        <v>0</v>
      </c>
      <c r="H8"/>
      <c r="I8"/>
      <c r="J8"/>
      <c r="S8"/>
    </row>
    <row r="9" spans="1:20">
      <c r="A9" s="1479"/>
      <c r="B9" s="1479"/>
      <c r="C9" s="716"/>
      <c r="D9" s="712"/>
      <c r="E9" s="699"/>
      <c r="F9" s="699"/>
      <c r="G9" s="699"/>
    </row>
    <row r="10" spans="1:20" ht="27" customHeight="1">
      <c r="A10" s="1471" t="str">
        <f>'360 home walls'!C15</f>
        <v>PLYWOOD 1</v>
      </c>
      <c r="B10" s="1472"/>
      <c r="C10" s="716" t="str">
        <f>'360 home walls'!D15</f>
        <v>360-PWOOD-1</v>
      </c>
      <c r="D10" s="126">
        <f>'360 home walls'!H15</f>
        <v>1</v>
      </c>
      <c r="E10" s="123">
        <f>'360 home walls'!L15</f>
        <v>0</v>
      </c>
      <c r="F10" s="36"/>
      <c r="G10" s="125">
        <f t="shared" si="0"/>
        <v>0</v>
      </c>
    </row>
    <row r="11" spans="1:20" ht="28.05" customHeight="1">
      <c r="A11" s="1473" t="str">
        <f>'360 home walls'!C16</f>
        <v>PLYWOOD 3</v>
      </c>
      <c r="B11" s="1474"/>
      <c r="C11" s="716" t="str">
        <f>'360 home walls'!D16</f>
        <v>360-PWOOD-3</v>
      </c>
      <c r="D11" s="126">
        <f>'360 home walls'!H16</f>
        <v>3</v>
      </c>
      <c r="E11" s="123">
        <f>'360 home walls'!L16</f>
        <v>0</v>
      </c>
      <c r="F11" s="36"/>
      <c r="G11" s="125">
        <f t="shared" si="0"/>
        <v>0</v>
      </c>
    </row>
    <row r="12" spans="1:20" ht="27" customHeight="1">
      <c r="A12" s="1473" t="str">
        <f>'360 home walls'!C17</f>
        <v>PLYWOOD T-NUT</v>
      </c>
      <c r="B12" s="1474"/>
      <c r="C12" s="716" t="str">
        <f>'360 home walls'!D17</f>
        <v>360-PWOOD-T-NUT</v>
      </c>
      <c r="D12" s="126">
        <f>'360 home walls'!H17</f>
        <v>1</v>
      </c>
      <c r="E12" s="123">
        <f>'360 home walls'!L17</f>
        <v>0</v>
      </c>
      <c r="F12" s="36"/>
      <c r="G12" s="125">
        <f t="shared" si="0"/>
        <v>0</v>
      </c>
    </row>
  </sheetData>
  <autoFilter ref="G4:G11" xr:uid="{3405849B-BF80-F442-BA54-BDF3672F314A}"/>
  <mergeCells count="14">
    <mergeCell ref="A10:B10"/>
    <mergeCell ref="A11:B11"/>
    <mergeCell ref="A12:B12"/>
    <mergeCell ref="A5:B5"/>
    <mergeCell ref="A6:B6"/>
    <mergeCell ref="A7:B7"/>
    <mergeCell ref="A8:B8"/>
    <mergeCell ref="A9:B9"/>
    <mergeCell ref="L1:M1"/>
    <mergeCell ref="E3:F3"/>
    <mergeCell ref="A3:B4"/>
    <mergeCell ref="I2:N2"/>
    <mergeCell ref="A2:H2"/>
    <mergeCell ref="C3:C4"/>
  </mergeCells>
  <pageMargins left="0.25" right="0.25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646F-4DD8-3F4A-BEAA-F123F6550C51}">
  <sheetPr codeName="Sheet7">
    <tabColor rgb="FFFF0000"/>
  </sheetPr>
  <dimension ref="A1:K19"/>
  <sheetViews>
    <sheetView showGridLines="0" zoomScaleNormal="100" workbookViewId="0">
      <selection activeCell="B6" sqref="B6"/>
    </sheetView>
  </sheetViews>
  <sheetFormatPr defaultColWidth="10.5" defaultRowHeight="15.6"/>
  <cols>
    <col min="1" max="1" width="44.296875" customWidth="1"/>
    <col min="2" max="4" width="10.5" style="47" customWidth="1"/>
    <col min="5" max="5" width="10.5" customWidth="1"/>
    <col min="6" max="7" width="6.5" customWidth="1"/>
    <col min="8" max="8" width="5.796875" customWidth="1"/>
    <col min="9" max="9" width="3.796875" customWidth="1"/>
    <col min="10" max="10" width="6.5" customWidth="1"/>
    <col min="11" max="11" width="5.5" style="47" customWidth="1"/>
    <col min="12" max="12" width="7" customWidth="1"/>
  </cols>
  <sheetData>
    <row r="1" spans="1:11" ht="25.5" customHeight="1">
      <c r="A1" s="1480">
        <f>'PRODUCTION LIST GRP VOLUMES'!A3</f>
        <v>0</v>
      </c>
      <c r="B1" s="1480"/>
      <c r="C1" s="1480"/>
      <c r="D1" s="1480"/>
      <c r="E1">
        <f>'PRODUCTION LIST GRP VOLUMES'!N3</f>
        <v>0</v>
      </c>
      <c r="K1"/>
    </row>
    <row r="2" spans="1:11" ht="14.25" customHeight="1">
      <c r="A2" s="277"/>
      <c r="B2" s="280"/>
      <c r="C2" s="280"/>
      <c r="D2" s="280"/>
      <c r="K2"/>
    </row>
    <row r="3" spans="1:11" s="9" customFormat="1" ht="26.25" customHeight="1">
      <c r="A3" s="282" t="s">
        <v>262</v>
      </c>
      <c r="B3" s="46" t="s">
        <v>116</v>
      </c>
      <c r="C3" s="46" t="s">
        <v>119</v>
      </c>
      <c r="D3" s="21" t="s">
        <v>122</v>
      </c>
      <c r="E3" s="21" t="s">
        <v>120</v>
      </c>
      <c r="F3" s="21" t="s">
        <v>13</v>
      </c>
    </row>
    <row r="4" spans="1:11" s="8" customFormat="1" ht="22.5" customHeight="1">
      <c r="A4" s="242" t="str">
        <f>'360 accessories'!C11</f>
        <v>DENIM toolbag with magnet</v>
      </c>
      <c r="B4" s="439">
        <f>'360 accessories'!K11</f>
        <v>0</v>
      </c>
      <c r="C4" s="439">
        <f>'360 accessories'!L11</f>
        <v>0</v>
      </c>
      <c r="D4" s="447">
        <f>'360 accessories'!M11</f>
        <v>0</v>
      </c>
      <c r="E4" s="447">
        <f>'360 accessories'!N11</f>
        <v>0</v>
      </c>
      <c r="F4" s="278">
        <f>'360 accessories'!H11</f>
        <v>0</v>
      </c>
    </row>
    <row r="5" spans="1:11" s="8" customFormat="1" ht="22.5" customHeight="1">
      <c r="A5" s="242" t="str">
        <f>'360 accessories'!C12</f>
        <v>DENIM + 
MINI DENIM
 toolbag with magnet</v>
      </c>
      <c r="B5" s="439">
        <f>'360 accessories'!K12</f>
        <v>0</v>
      </c>
      <c r="C5" s="439">
        <f>'360 accessories'!L12</f>
        <v>0</v>
      </c>
      <c r="D5" s="447">
        <f>'360 accessories'!M12</f>
        <v>0</v>
      </c>
      <c r="E5" s="447">
        <f>'360 accessories'!N12</f>
        <v>0</v>
      </c>
      <c r="F5" s="278">
        <f>'360 accessories'!H12</f>
        <v>0</v>
      </c>
    </row>
    <row r="6" spans="1:11" s="8" customFormat="1" ht="22.5" customHeight="1">
      <c r="A6" s="242" t="str">
        <f>'360 accessories'!C13</f>
        <v>MINI DENIM 
tool bag</v>
      </c>
      <c r="B6" s="587">
        <f>'360 accessories'!K13</f>
        <v>0</v>
      </c>
      <c r="C6" s="587">
        <f>'360 accessories'!L13</f>
        <v>0</v>
      </c>
      <c r="D6" s="439">
        <f>'360 accessories'!M13</f>
        <v>0</v>
      </c>
      <c r="E6" s="439">
        <f>'360 accessories'!N13</f>
        <v>0</v>
      </c>
      <c r="F6" s="278">
        <f>'360 accessories'!H13</f>
        <v>0</v>
      </c>
    </row>
    <row r="7" spans="1:11" s="8" customFormat="1" ht="22.5" customHeight="1">
      <c r="A7" s="242"/>
      <c r="B7" s="1487" t="s">
        <v>771</v>
      </c>
      <c r="C7" s="1488"/>
      <c r="D7" s="1370" t="s">
        <v>116</v>
      </c>
      <c r="E7" s="1371"/>
      <c r="F7" s="278"/>
    </row>
    <row r="8" spans="1:11" s="8" customFormat="1" ht="22.5" customHeight="1">
      <c r="A8" s="242" t="str">
        <f>'360 accessories'!C16</f>
        <v xml:space="preserve">LEATHER toolbag with magnet </v>
      </c>
      <c r="B8" s="1481">
        <f>'360 accessories'!K16</f>
        <v>0</v>
      </c>
      <c r="C8" s="1483"/>
      <c r="D8" s="1481">
        <f>'360 accessories'!L16</f>
        <v>0</v>
      </c>
      <c r="E8" s="1483"/>
      <c r="F8" s="278">
        <f>'360 accessories'!H16</f>
        <v>0</v>
      </c>
    </row>
    <row r="9" spans="1:11" s="8" customFormat="1" ht="22.5" customHeight="1">
      <c r="A9" s="242" t="str">
        <f>'360 accessories'!C17</f>
        <v xml:space="preserve">LEATHER + 
MINI LEATHER 
toolbag with magnet </v>
      </c>
      <c r="B9" s="1481">
        <f>'360 accessories'!K17</f>
        <v>0</v>
      </c>
      <c r="C9" s="1483"/>
      <c r="D9" s="1481">
        <f>'360 accessories'!L17</f>
        <v>0</v>
      </c>
      <c r="E9" s="1483"/>
      <c r="F9" s="278">
        <f>'360 accessories'!H17</f>
        <v>0</v>
      </c>
    </row>
    <row r="10" spans="1:11" s="8" customFormat="1" ht="22.5" customHeight="1">
      <c r="A10" s="242" t="str">
        <f>'360 accessories'!C18</f>
        <v>MINI LEATHER 
tool bag</v>
      </c>
      <c r="B10" s="1481">
        <f>'360 accessories'!K18</f>
        <v>0</v>
      </c>
      <c r="C10" s="1483"/>
      <c r="D10" s="1481">
        <f>'360 accessories'!L18</f>
        <v>0</v>
      </c>
      <c r="E10" s="1483"/>
      <c r="F10" s="278">
        <f>'360 accessories'!H18</f>
        <v>0</v>
      </c>
    </row>
    <row r="11" spans="1:11" s="8" customFormat="1" ht="22.05" customHeight="1">
      <c r="A11" s="1484"/>
      <c r="B11" s="1485"/>
      <c r="C11" s="1485"/>
      <c r="D11" s="1485"/>
      <c r="E11" s="1485"/>
      <c r="F11" s="1486"/>
    </row>
    <row r="12" spans="1:11" ht="22.05" customHeight="1">
      <c r="A12" s="242" t="str">
        <f>'360 accessories'!C20</f>
        <v>Women sportclimbing chalk bag</v>
      </c>
      <c r="B12" s="1481"/>
      <c r="C12" s="1482"/>
      <c r="D12" s="1482"/>
      <c r="E12" s="1483"/>
      <c r="F12" s="278">
        <f>'360 accessories'!H20</f>
        <v>0</v>
      </c>
    </row>
    <row r="13" spans="1:11" ht="22.05" customHeight="1">
      <c r="A13" s="242" t="str">
        <f>'360 accessories'!C21</f>
        <v>Men sportclimbing chalk bag</v>
      </c>
      <c r="B13" s="1481"/>
      <c r="C13" s="1482"/>
      <c r="D13" s="1482"/>
      <c r="E13" s="1483"/>
      <c r="F13" s="278">
        <f>'360 accessories'!H21</f>
        <v>0</v>
      </c>
    </row>
    <row r="14" spans="1:11" ht="22.05" customHeight="1">
      <c r="A14" s="242" t="str">
        <f>'360 accessories'!C22</f>
        <v>Bouldering 
chalk bag</v>
      </c>
      <c r="B14" s="1481"/>
      <c r="C14" s="1482"/>
      <c r="D14" s="1482"/>
      <c r="E14" s="1483"/>
      <c r="F14" s="278">
        <f>'360 accessories'!H22</f>
        <v>0</v>
      </c>
    </row>
    <row r="15" spans="1:11">
      <c r="B15"/>
      <c r="C15"/>
      <c r="D15"/>
    </row>
    <row r="16" spans="1:11">
      <c r="A16" s="281" t="s">
        <v>111</v>
      </c>
      <c r="B16" s="37"/>
      <c r="C16" s="37" t="s">
        <v>114</v>
      </c>
      <c r="D16" s="49"/>
      <c r="E16" s="49"/>
      <c r="F16" s="3"/>
    </row>
    <row r="17" spans="1:6">
      <c r="A17" s="281" t="s">
        <v>113</v>
      </c>
      <c r="B17" s="37"/>
      <c r="C17" s="37" t="s">
        <v>112</v>
      </c>
      <c r="D17" s="50"/>
      <c r="E17" s="50"/>
      <c r="F17" s="3"/>
    </row>
    <row r="18" spans="1:6">
      <c r="B18" s="37"/>
      <c r="C18" s="37" t="s">
        <v>115</v>
      </c>
      <c r="D18" s="50"/>
      <c r="E18" s="50"/>
      <c r="F18" s="3"/>
    </row>
    <row r="19" spans="1:6">
      <c r="B19"/>
      <c r="C19"/>
      <c r="D19"/>
    </row>
  </sheetData>
  <autoFilter ref="F4:F14" xr:uid="{6CC7E3D1-E3D9-BE46-B1ED-E261C992D6CE}"/>
  <mergeCells count="13">
    <mergeCell ref="A1:D1"/>
    <mergeCell ref="B12:E12"/>
    <mergeCell ref="B13:E13"/>
    <mergeCell ref="B14:E14"/>
    <mergeCell ref="A11:F11"/>
    <mergeCell ref="B8:C8"/>
    <mergeCell ref="B9:C9"/>
    <mergeCell ref="B10:C10"/>
    <mergeCell ref="D8:E8"/>
    <mergeCell ref="D9:E9"/>
    <mergeCell ref="D10:E10"/>
    <mergeCell ref="B7:C7"/>
    <mergeCell ref="D7:E7"/>
  </mergeCells>
  <pageMargins left="0.25" right="0.25" top="0.75" bottom="0.75" header="0.3" footer="0.3"/>
  <pageSetup paperSize="9" orientation="portrait" verticalDpi="0" r:id="rId1"/>
  <headerFooter>
    <oddHeader>&amp;LPACKING LIST&amp;C360 ACCESSORIES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7867-E6DB-4F34-AB61-109C1261C245}">
  <sheetPr codeName="Sheet8">
    <tabColor theme="8" tint="0.39997558519241921"/>
    <pageSetUpPr fitToPage="1"/>
  </sheetPr>
  <dimension ref="A1:S251"/>
  <sheetViews>
    <sheetView showGridLines="0" zoomScaleNormal="100" workbookViewId="0">
      <selection activeCell="T158" sqref="T158"/>
    </sheetView>
  </sheetViews>
  <sheetFormatPr defaultColWidth="12" defaultRowHeight="23.25" customHeight="1"/>
  <cols>
    <col min="1" max="1" width="11.296875" style="339" customWidth="1"/>
    <col min="2" max="2" width="7.296875" style="669" customWidth="1"/>
    <col min="3" max="18" width="5.5" style="77" customWidth="1"/>
    <col min="19" max="19" width="5.69921875" style="360" customWidth="1"/>
    <col min="20" max="16384" width="12" style="77"/>
  </cols>
  <sheetData>
    <row r="1" spans="1:19" ht="29.25" customHeight="1">
      <c r="A1" s="1490">
        <f>'PRODUCTION LIST GRP VOLUMES'!A3</f>
        <v>0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89">
        <f>'PRODUCTION LIST GRP VOLUMES'!N3</f>
        <v>0</v>
      </c>
      <c r="M1" s="1489"/>
      <c r="N1" s="1489"/>
      <c r="O1" s="1489"/>
      <c r="P1" s="360"/>
      <c r="Q1" s="360"/>
      <c r="R1" s="360"/>
      <c r="S1" s="361">
        <f>SUM(S3:S248)</f>
        <v>0</v>
      </c>
    </row>
    <row r="2" spans="1:19" ht="24.75" customHeight="1">
      <c r="A2" s="362" t="s">
        <v>237</v>
      </c>
      <c r="B2" s="363" t="s">
        <v>6117</v>
      </c>
      <c r="C2" s="393" t="s">
        <v>3</v>
      </c>
      <c r="D2" s="393" t="s">
        <v>4</v>
      </c>
      <c r="E2" s="393" t="s">
        <v>11</v>
      </c>
      <c r="F2" s="393" t="s">
        <v>12</v>
      </c>
      <c r="G2" s="393" t="s">
        <v>5</v>
      </c>
      <c r="H2" s="394" t="s">
        <v>7001</v>
      </c>
      <c r="I2" s="394" t="s">
        <v>6730</v>
      </c>
      <c r="J2" s="394" t="s">
        <v>7002</v>
      </c>
      <c r="K2" s="394" t="s">
        <v>599</v>
      </c>
      <c r="L2" s="393" t="s">
        <v>42</v>
      </c>
      <c r="M2" s="393" t="s">
        <v>94</v>
      </c>
      <c r="N2" s="393" t="s">
        <v>58</v>
      </c>
      <c r="O2" s="393" t="s">
        <v>562</v>
      </c>
      <c r="P2" s="394" t="s">
        <v>5179</v>
      </c>
      <c r="Q2" s="394" t="s">
        <v>6111</v>
      </c>
      <c r="R2" s="394" t="s">
        <v>6112</v>
      </c>
      <c r="S2" s="363" t="s">
        <v>92</v>
      </c>
    </row>
    <row r="3" spans="1:19" ht="23.25" customHeight="1">
      <c r="A3" s="364" t="str">
        <f>'PRODUCTION LIST GRP VOLUMES'!A6</f>
        <v>360-001</v>
      </c>
      <c r="B3" s="110"/>
      <c r="C3" s="110" t="str">
        <f>'PRODUCTION LIST GRP VOLUMES'!C6</f>
        <v/>
      </c>
      <c r="D3" s="110" t="str">
        <f>'PRODUCTION LIST GRP VOLUMES'!D6</f>
        <v/>
      </c>
      <c r="E3" s="110" t="str">
        <f>'PRODUCTION LIST GRP VOLUMES'!E6</f>
        <v/>
      </c>
      <c r="F3" s="110" t="str">
        <f>'PRODUCTION LIST GRP VOLUMES'!F6</f>
        <v/>
      </c>
      <c r="G3" s="110" t="str">
        <f>'PRODUCTION LIST GRP VOLUMES'!G6</f>
        <v/>
      </c>
      <c r="H3" s="110" t="str">
        <f>'PRODUCTION LIST GRP VOLUMES'!H6</f>
        <v/>
      </c>
      <c r="I3" s="110" t="str">
        <f>'PRODUCTION LIST GRP VOLUMES'!I6</f>
        <v/>
      </c>
      <c r="J3" s="110" t="str">
        <f>'PRODUCTION LIST GRP VOLUMES'!J6</f>
        <v/>
      </c>
      <c r="K3" s="110" t="str">
        <f>'PRODUCTION LIST GRP VOLUMES'!K6</f>
        <v/>
      </c>
      <c r="L3" s="110" t="str">
        <f>'PRODUCTION LIST GRP VOLUMES'!L6</f>
        <v/>
      </c>
      <c r="M3" s="110" t="str">
        <f>'PRODUCTION LIST GRP VOLUMES'!M6</f>
        <v/>
      </c>
      <c r="N3" s="110" t="str">
        <f>'PRODUCTION LIST GRP VOLUMES'!N6</f>
        <v/>
      </c>
      <c r="O3" s="110" t="str">
        <f>'PRODUCTION LIST GRP VOLUMES'!O6</f>
        <v/>
      </c>
      <c r="P3" s="110" t="str">
        <f>'PRODUCTION LIST GRP VOLUMES'!P6</f>
        <v/>
      </c>
      <c r="Q3" s="110" t="str">
        <f>'PRODUCTION LIST GRP VOLUMES'!Q6</f>
        <v/>
      </c>
      <c r="R3" s="110" t="str">
        <f>'PRODUCTION LIST GRP VOLUMES'!R6</f>
        <v/>
      </c>
      <c r="S3" s="1006">
        <f t="shared" ref="S3:S57" si="0">SUM(B3:R3)</f>
        <v>0</v>
      </c>
    </row>
    <row r="4" spans="1:19" ht="23.25" customHeight="1">
      <c r="A4" s="364" t="str">
        <f>'PRODUCTION LIST GRP VOLUMES'!A7</f>
        <v>360-009</v>
      </c>
      <c r="B4" s="1034"/>
      <c r="C4" s="110" t="str">
        <f>'PRODUCTION LIST GRP VOLUMES'!C7</f>
        <v/>
      </c>
      <c r="D4" s="110" t="str">
        <f>'PRODUCTION LIST GRP VOLUMES'!D7</f>
        <v/>
      </c>
      <c r="E4" s="110" t="str">
        <f>'PRODUCTION LIST GRP VOLUMES'!E7</f>
        <v/>
      </c>
      <c r="F4" s="110" t="str">
        <f>'PRODUCTION LIST GRP VOLUMES'!F7</f>
        <v/>
      </c>
      <c r="G4" s="110" t="str">
        <f>'PRODUCTION LIST GRP VOLUMES'!G7</f>
        <v/>
      </c>
      <c r="H4" s="110" t="str">
        <f>'PRODUCTION LIST GRP VOLUMES'!H7</f>
        <v/>
      </c>
      <c r="I4" s="110" t="str">
        <f>'PRODUCTION LIST GRP VOLUMES'!I7</f>
        <v/>
      </c>
      <c r="J4" s="110" t="str">
        <f>'PRODUCTION LIST GRP VOLUMES'!J7</f>
        <v/>
      </c>
      <c r="K4" s="110" t="str">
        <f>'PRODUCTION LIST GRP VOLUMES'!K7</f>
        <v/>
      </c>
      <c r="L4" s="110" t="str">
        <f>'PRODUCTION LIST GRP VOLUMES'!L7</f>
        <v/>
      </c>
      <c r="M4" s="110" t="str">
        <f>'PRODUCTION LIST GRP VOLUMES'!M7</f>
        <v/>
      </c>
      <c r="N4" s="110" t="str">
        <f>'PRODUCTION LIST GRP VOLUMES'!N7</f>
        <v/>
      </c>
      <c r="O4" s="110" t="str">
        <f>'PRODUCTION LIST GRP VOLUMES'!O7</f>
        <v/>
      </c>
      <c r="P4" s="110" t="str">
        <f>'PRODUCTION LIST GRP VOLUMES'!P7</f>
        <v/>
      </c>
      <c r="Q4" s="110" t="str">
        <f>'PRODUCTION LIST GRP VOLUMES'!Q7</f>
        <v/>
      </c>
      <c r="R4" s="110" t="str">
        <f>'PRODUCTION LIST GRP VOLUMES'!R7</f>
        <v/>
      </c>
      <c r="S4" s="1006">
        <f t="shared" si="0"/>
        <v>0</v>
      </c>
    </row>
    <row r="5" spans="1:19" ht="23.25" customHeight="1">
      <c r="A5" s="364" t="str">
        <f>'PRODUCTION LIST GRP VOLUMES'!A8</f>
        <v>360-010</v>
      </c>
      <c r="B5" s="1034"/>
      <c r="C5" s="110" t="str">
        <f>'PRODUCTION LIST GRP VOLUMES'!C8</f>
        <v/>
      </c>
      <c r="D5" s="110" t="str">
        <f>'PRODUCTION LIST GRP VOLUMES'!D8</f>
        <v/>
      </c>
      <c r="E5" s="110" t="str">
        <f>'PRODUCTION LIST GRP VOLUMES'!E8</f>
        <v/>
      </c>
      <c r="F5" s="110" t="str">
        <f>'PRODUCTION LIST GRP VOLUMES'!F8</f>
        <v/>
      </c>
      <c r="G5" s="110" t="str">
        <f>'PRODUCTION LIST GRP VOLUMES'!G8</f>
        <v/>
      </c>
      <c r="H5" s="110" t="str">
        <f>'PRODUCTION LIST GRP VOLUMES'!H8</f>
        <v/>
      </c>
      <c r="I5" s="110" t="str">
        <f>'PRODUCTION LIST GRP VOLUMES'!I8</f>
        <v/>
      </c>
      <c r="J5" s="110" t="str">
        <f>'PRODUCTION LIST GRP VOLUMES'!J8</f>
        <v/>
      </c>
      <c r="K5" s="110" t="str">
        <f>'PRODUCTION LIST GRP VOLUMES'!K8</f>
        <v/>
      </c>
      <c r="L5" s="110" t="str">
        <f>'PRODUCTION LIST GRP VOLUMES'!L8</f>
        <v/>
      </c>
      <c r="M5" s="110" t="str">
        <f>'PRODUCTION LIST GRP VOLUMES'!M8</f>
        <v/>
      </c>
      <c r="N5" s="110" t="str">
        <f>'PRODUCTION LIST GRP VOLUMES'!N8</f>
        <v/>
      </c>
      <c r="O5" s="110" t="str">
        <f>'PRODUCTION LIST GRP VOLUMES'!O8</f>
        <v/>
      </c>
      <c r="P5" s="110" t="str">
        <f>'PRODUCTION LIST GRP VOLUMES'!P8</f>
        <v/>
      </c>
      <c r="Q5" s="110" t="str">
        <f>'PRODUCTION LIST GRP VOLUMES'!Q8</f>
        <v/>
      </c>
      <c r="R5" s="110" t="str">
        <f>'PRODUCTION LIST GRP VOLUMES'!R8</f>
        <v/>
      </c>
      <c r="S5" s="1006">
        <f t="shared" si="0"/>
        <v>0</v>
      </c>
    </row>
    <row r="6" spans="1:19" ht="23.25" customHeight="1">
      <c r="A6" s="364" t="str">
        <f>'PRODUCTION LIST GRP VOLUMES'!A9</f>
        <v>360-011-B</v>
      </c>
      <c r="B6" s="1034"/>
      <c r="C6" s="110" t="str">
        <f>'PRODUCTION LIST GRP VOLUMES'!C9</f>
        <v/>
      </c>
      <c r="D6" s="110" t="str">
        <f>'PRODUCTION LIST GRP VOLUMES'!D9</f>
        <v/>
      </c>
      <c r="E6" s="110" t="str">
        <f>'PRODUCTION LIST GRP VOLUMES'!E9</f>
        <v/>
      </c>
      <c r="F6" s="110" t="str">
        <f>'PRODUCTION LIST GRP VOLUMES'!F9</f>
        <v/>
      </c>
      <c r="G6" s="110" t="str">
        <f>'PRODUCTION LIST GRP VOLUMES'!G9</f>
        <v/>
      </c>
      <c r="H6" s="110" t="str">
        <f>'PRODUCTION LIST GRP VOLUMES'!H9</f>
        <v/>
      </c>
      <c r="I6" s="110" t="str">
        <f>'PRODUCTION LIST GRP VOLUMES'!I9</f>
        <v/>
      </c>
      <c r="J6" s="110" t="str">
        <f>'PRODUCTION LIST GRP VOLUMES'!J9</f>
        <v/>
      </c>
      <c r="K6" s="110" t="str">
        <f>'PRODUCTION LIST GRP VOLUMES'!K9</f>
        <v/>
      </c>
      <c r="L6" s="110" t="str">
        <f>'PRODUCTION LIST GRP VOLUMES'!L9</f>
        <v/>
      </c>
      <c r="M6" s="110" t="str">
        <f>'PRODUCTION LIST GRP VOLUMES'!M9</f>
        <v/>
      </c>
      <c r="N6" s="110" t="str">
        <f>'PRODUCTION LIST GRP VOLUMES'!N9</f>
        <v/>
      </c>
      <c r="O6" s="110" t="str">
        <f>'PRODUCTION LIST GRP VOLUMES'!O9</f>
        <v/>
      </c>
      <c r="P6" s="110" t="str">
        <f>'PRODUCTION LIST GRP VOLUMES'!P9</f>
        <v/>
      </c>
      <c r="Q6" s="110" t="str">
        <f>'PRODUCTION LIST GRP VOLUMES'!Q9</f>
        <v/>
      </c>
      <c r="R6" s="110" t="str">
        <f>'PRODUCTION LIST GRP VOLUMES'!R9</f>
        <v/>
      </c>
      <c r="S6" s="1006">
        <f t="shared" si="0"/>
        <v>0</v>
      </c>
    </row>
    <row r="7" spans="1:19" ht="23.25" customHeight="1">
      <c r="A7" s="364" t="str">
        <f>'PRODUCTION LIST GRP VOLUMES'!A10</f>
        <v>360-014</v>
      </c>
      <c r="B7" s="1034"/>
      <c r="C7" s="110" t="str">
        <f>'PRODUCTION LIST GRP VOLUMES'!C10</f>
        <v/>
      </c>
      <c r="D7" s="110" t="str">
        <f>'PRODUCTION LIST GRP VOLUMES'!D10</f>
        <v/>
      </c>
      <c r="E7" s="110" t="str">
        <f>'PRODUCTION LIST GRP VOLUMES'!E10</f>
        <v/>
      </c>
      <c r="F7" s="110" t="str">
        <f>'PRODUCTION LIST GRP VOLUMES'!F10</f>
        <v/>
      </c>
      <c r="G7" s="110" t="str">
        <f>'PRODUCTION LIST GRP VOLUMES'!G10</f>
        <v/>
      </c>
      <c r="H7" s="110" t="str">
        <f>'PRODUCTION LIST GRP VOLUMES'!H10</f>
        <v/>
      </c>
      <c r="I7" s="110" t="str">
        <f>'PRODUCTION LIST GRP VOLUMES'!I10</f>
        <v/>
      </c>
      <c r="J7" s="110" t="str">
        <f>'PRODUCTION LIST GRP VOLUMES'!J10</f>
        <v/>
      </c>
      <c r="K7" s="110" t="str">
        <f>'PRODUCTION LIST GRP VOLUMES'!K10</f>
        <v/>
      </c>
      <c r="L7" s="110" t="str">
        <f>'PRODUCTION LIST GRP VOLUMES'!L10</f>
        <v/>
      </c>
      <c r="M7" s="110" t="str">
        <f>'PRODUCTION LIST GRP VOLUMES'!M10</f>
        <v/>
      </c>
      <c r="N7" s="110" t="str">
        <f>'PRODUCTION LIST GRP VOLUMES'!N10</f>
        <v/>
      </c>
      <c r="O7" s="110" t="str">
        <f>'PRODUCTION LIST GRP VOLUMES'!O10</f>
        <v/>
      </c>
      <c r="P7" s="110" t="str">
        <f>'PRODUCTION LIST GRP VOLUMES'!P10</f>
        <v/>
      </c>
      <c r="Q7" s="110" t="str">
        <f>'PRODUCTION LIST GRP VOLUMES'!Q10</f>
        <v/>
      </c>
      <c r="R7" s="110" t="str">
        <f>'PRODUCTION LIST GRP VOLUMES'!R10</f>
        <v/>
      </c>
      <c r="S7" s="1006">
        <f t="shared" si="0"/>
        <v>0</v>
      </c>
    </row>
    <row r="8" spans="1:19" ht="23.25" customHeight="1">
      <c r="A8" s="364" t="str">
        <f>'PRODUCTION LIST GRP VOLUMES'!A11</f>
        <v>360-014-DT</v>
      </c>
      <c r="B8" s="1034" t="str">
        <f>IF('PRODUCTION LIST GRP VOLUMES'!C255=0,"",'PRODUCTION LIST GRP VOLUMES'!C255)</f>
        <v/>
      </c>
      <c r="C8" s="110" t="str">
        <f>'PRODUCTION LIST GRP VOLUMES'!C11</f>
        <v/>
      </c>
      <c r="D8" s="110" t="str">
        <f>'PRODUCTION LIST GRP VOLUMES'!D11</f>
        <v/>
      </c>
      <c r="E8" s="110" t="str">
        <f>'PRODUCTION LIST GRP VOLUMES'!E11</f>
        <v/>
      </c>
      <c r="F8" s="110" t="str">
        <f>'PRODUCTION LIST GRP VOLUMES'!F11</f>
        <v/>
      </c>
      <c r="G8" s="110" t="str">
        <f>'PRODUCTION LIST GRP VOLUMES'!G11</f>
        <v/>
      </c>
      <c r="H8" s="110" t="str">
        <f>'PRODUCTION LIST GRP VOLUMES'!H11</f>
        <v/>
      </c>
      <c r="I8" s="110" t="str">
        <f>'PRODUCTION LIST GRP VOLUMES'!I11</f>
        <v/>
      </c>
      <c r="J8" s="110" t="str">
        <f>'PRODUCTION LIST GRP VOLUMES'!J11</f>
        <v/>
      </c>
      <c r="K8" s="110" t="str">
        <f>'PRODUCTION LIST GRP VOLUMES'!K11</f>
        <v/>
      </c>
      <c r="L8" s="110" t="str">
        <f>'PRODUCTION LIST GRP VOLUMES'!L11</f>
        <v/>
      </c>
      <c r="M8" s="110" t="str">
        <f>'PRODUCTION LIST GRP VOLUMES'!M11</f>
        <v/>
      </c>
      <c r="N8" s="110" t="str">
        <f>'PRODUCTION LIST GRP VOLUMES'!N11</f>
        <v/>
      </c>
      <c r="O8" s="110" t="str">
        <f>'PRODUCTION LIST GRP VOLUMES'!O11</f>
        <v/>
      </c>
      <c r="P8" s="110" t="str">
        <f>'PRODUCTION LIST GRP VOLUMES'!P11</f>
        <v/>
      </c>
      <c r="Q8" s="110"/>
      <c r="R8" s="110"/>
      <c r="S8" s="1006">
        <f t="shared" si="0"/>
        <v>0</v>
      </c>
    </row>
    <row r="9" spans="1:19" ht="23.25" customHeight="1">
      <c r="A9" s="364" t="str">
        <f>'PRODUCTION LIST GRP VOLUMES'!A12</f>
        <v>360-016-DT</v>
      </c>
      <c r="B9" s="1034" t="str">
        <f>IF('PRODUCTION LIST GRP VOLUMES'!C256=0,"",'PRODUCTION LIST GRP VOLUMES'!C256)</f>
        <v/>
      </c>
      <c r="C9" s="110" t="str">
        <f>'PRODUCTION LIST GRP VOLUMES'!C12</f>
        <v/>
      </c>
      <c r="D9" s="110" t="str">
        <f>'PRODUCTION LIST GRP VOLUMES'!D12</f>
        <v/>
      </c>
      <c r="E9" s="110" t="str">
        <f>'PRODUCTION LIST GRP VOLUMES'!E12</f>
        <v/>
      </c>
      <c r="F9" s="110" t="str">
        <f>'PRODUCTION LIST GRP VOLUMES'!F12</f>
        <v/>
      </c>
      <c r="G9" s="110" t="str">
        <f>'PRODUCTION LIST GRP VOLUMES'!G12</f>
        <v/>
      </c>
      <c r="H9" s="110" t="str">
        <f>'PRODUCTION LIST GRP VOLUMES'!H12</f>
        <v/>
      </c>
      <c r="I9" s="110" t="str">
        <f>'PRODUCTION LIST GRP VOLUMES'!I12</f>
        <v/>
      </c>
      <c r="J9" s="110" t="str">
        <f>'PRODUCTION LIST GRP VOLUMES'!J12</f>
        <v/>
      </c>
      <c r="K9" s="110" t="str">
        <f>'PRODUCTION LIST GRP VOLUMES'!K12</f>
        <v/>
      </c>
      <c r="L9" s="110" t="str">
        <f>'PRODUCTION LIST GRP VOLUMES'!L12</f>
        <v/>
      </c>
      <c r="M9" s="110" t="str">
        <f>'PRODUCTION LIST GRP VOLUMES'!M12</f>
        <v/>
      </c>
      <c r="N9" s="110" t="str">
        <f>'PRODUCTION LIST GRP VOLUMES'!N12</f>
        <v/>
      </c>
      <c r="O9" s="110" t="str">
        <f>'PRODUCTION LIST GRP VOLUMES'!O12</f>
        <v/>
      </c>
      <c r="P9" s="110" t="str">
        <f>'PRODUCTION LIST GRP VOLUMES'!P12</f>
        <v/>
      </c>
      <c r="Q9" s="110"/>
      <c r="R9" s="110"/>
      <c r="S9" s="1006">
        <f t="shared" si="0"/>
        <v>0</v>
      </c>
    </row>
    <row r="10" spans="1:19" ht="23.25" customHeight="1">
      <c r="A10" s="364" t="str">
        <f>'PRODUCTION LIST GRP VOLUMES'!A13</f>
        <v>360-017</v>
      </c>
      <c r="B10" s="1034"/>
      <c r="C10" s="110" t="str">
        <f>'PRODUCTION LIST GRP VOLUMES'!C13</f>
        <v/>
      </c>
      <c r="D10" s="110" t="str">
        <f>'PRODUCTION LIST GRP VOLUMES'!D13</f>
        <v/>
      </c>
      <c r="E10" s="110" t="str">
        <f>'PRODUCTION LIST GRP VOLUMES'!E13</f>
        <v/>
      </c>
      <c r="F10" s="110" t="str">
        <f>'PRODUCTION LIST GRP VOLUMES'!F13</f>
        <v/>
      </c>
      <c r="G10" s="110" t="str">
        <f>'PRODUCTION LIST GRP VOLUMES'!G13</f>
        <v/>
      </c>
      <c r="H10" s="110" t="str">
        <f>'PRODUCTION LIST GRP VOLUMES'!H13</f>
        <v/>
      </c>
      <c r="I10" s="110" t="str">
        <f>'PRODUCTION LIST GRP VOLUMES'!I13</f>
        <v/>
      </c>
      <c r="J10" s="110" t="str">
        <f>'PRODUCTION LIST GRP VOLUMES'!J13</f>
        <v/>
      </c>
      <c r="K10" s="110" t="str">
        <f>'PRODUCTION LIST GRP VOLUMES'!K13</f>
        <v/>
      </c>
      <c r="L10" s="110" t="str">
        <f>'PRODUCTION LIST GRP VOLUMES'!L13</f>
        <v/>
      </c>
      <c r="M10" s="110" t="str">
        <f>'PRODUCTION LIST GRP VOLUMES'!M13</f>
        <v/>
      </c>
      <c r="N10" s="110" t="str">
        <f>'PRODUCTION LIST GRP VOLUMES'!N13</f>
        <v/>
      </c>
      <c r="O10" s="110" t="str">
        <f>'PRODUCTION LIST GRP VOLUMES'!O13</f>
        <v/>
      </c>
      <c r="P10" s="110" t="str">
        <f>'PRODUCTION LIST GRP VOLUMES'!P13</f>
        <v/>
      </c>
      <c r="Q10" s="110" t="str">
        <f>'PRODUCTION LIST GRP VOLUMES'!Q13</f>
        <v/>
      </c>
      <c r="R10" s="110" t="str">
        <f>'PRODUCTION LIST GRP VOLUMES'!R13</f>
        <v/>
      </c>
      <c r="S10" s="1006">
        <f t="shared" si="0"/>
        <v>0</v>
      </c>
    </row>
    <row r="11" spans="1:19" ht="23.25" customHeight="1">
      <c r="A11" s="364" t="str">
        <f>'PRODUCTION LIST GRP VOLUMES'!A14</f>
        <v>360-018-B</v>
      </c>
      <c r="B11" s="1034"/>
      <c r="C11" s="110" t="str">
        <f>'PRODUCTION LIST GRP VOLUMES'!C14</f>
        <v/>
      </c>
      <c r="D11" s="110" t="str">
        <f>'PRODUCTION LIST GRP VOLUMES'!D14</f>
        <v/>
      </c>
      <c r="E11" s="110" t="str">
        <f>'PRODUCTION LIST GRP VOLUMES'!E14</f>
        <v/>
      </c>
      <c r="F11" s="110" t="str">
        <f>'PRODUCTION LIST GRP VOLUMES'!F14</f>
        <v/>
      </c>
      <c r="G11" s="110" t="str">
        <f>'PRODUCTION LIST GRP VOLUMES'!G14</f>
        <v/>
      </c>
      <c r="H11" s="110" t="str">
        <f>'PRODUCTION LIST GRP VOLUMES'!H14</f>
        <v/>
      </c>
      <c r="I11" s="110" t="str">
        <f>'PRODUCTION LIST GRP VOLUMES'!I14</f>
        <v/>
      </c>
      <c r="J11" s="110" t="str">
        <f>'PRODUCTION LIST GRP VOLUMES'!J14</f>
        <v/>
      </c>
      <c r="K11" s="110" t="str">
        <f>'PRODUCTION LIST GRP VOLUMES'!K14</f>
        <v/>
      </c>
      <c r="L11" s="110" t="str">
        <f>'PRODUCTION LIST GRP VOLUMES'!L14</f>
        <v/>
      </c>
      <c r="M11" s="110" t="str">
        <f>'PRODUCTION LIST GRP VOLUMES'!M14</f>
        <v/>
      </c>
      <c r="N11" s="110" t="str">
        <f>'PRODUCTION LIST GRP VOLUMES'!N14</f>
        <v/>
      </c>
      <c r="O11" s="110" t="str">
        <f>'PRODUCTION LIST GRP VOLUMES'!O14</f>
        <v/>
      </c>
      <c r="P11" s="110" t="str">
        <f>'PRODUCTION LIST GRP VOLUMES'!P14</f>
        <v/>
      </c>
      <c r="Q11" s="110" t="str">
        <f>'PRODUCTION LIST GRP VOLUMES'!Q14</f>
        <v/>
      </c>
      <c r="R11" s="110" t="str">
        <f>'PRODUCTION LIST GRP VOLUMES'!R14</f>
        <v/>
      </c>
      <c r="S11" s="1006">
        <f t="shared" si="0"/>
        <v>0</v>
      </c>
    </row>
    <row r="12" spans="1:19" ht="23.25" customHeight="1">
      <c r="A12" s="364">
        <f>'PRODUCTION LIST GRP VOLUMES'!A15</f>
        <v>0</v>
      </c>
      <c r="B12" s="1034"/>
      <c r="C12" s="110" t="str">
        <f>'PRODUCTION LIST GRP VOLUMES'!C15</f>
        <v/>
      </c>
      <c r="D12" s="110" t="str">
        <f>'PRODUCTION LIST GRP VOLUMES'!D15</f>
        <v/>
      </c>
      <c r="E12" s="110" t="str">
        <f>'PRODUCTION LIST GRP VOLUMES'!E15</f>
        <v/>
      </c>
      <c r="F12" s="110" t="str">
        <f>'PRODUCTION LIST GRP VOLUMES'!F15</f>
        <v/>
      </c>
      <c r="G12" s="110" t="str">
        <f>'PRODUCTION LIST GRP VOLUMES'!G15</f>
        <v/>
      </c>
      <c r="H12" s="110" t="str">
        <f>'PRODUCTION LIST GRP VOLUMES'!H15</f>
        <v/>
      </c>
      <c r="I12" s="110" t="str">
        <f>'PRODUCTION LIST GRP VOLUMES'!I15</f>
        <v/>
      </c>
      <c r="J12" s="110" t="str">
        <f>'PRODUCTION LIST GRP VOLUMES'!J15</f>
        <v/>
      </c>
      <c r="K12" s="110" t="str">
        <f>'PRODUCTION LIST GRP VOLUMES'!K15</f>
        <v/>
      </c>
      <c r="L12" s="110" t="str">
        <f>'PRODUCTION LIST GRP VOLUMES'!L15</f>
        <v/>
      </c>
      <c r="M12" s="110" t="str">
        <f>'PRODUCTION LIST GRP VOLUMES'!M15</f>
        <v/>
      </c>
      <c r="N12" s="110" t="str">
        <f>'PRODUCTION LIST GRP VOLUMES'!N15</f>
        <v/>
      </c>
      <c r="O12" s="110" t="str">
        <f>'PRODUCTION LIST GRP VOLUMES'!O15</f>
        <v/>
      </c>
      <c r="P12" s="110" t="str">
        <f>'PRODUCTION LIST GRP VOLUMES'!P15</f>
        <v/>
      </c>
      <c r="Q12" s="110" t="str">
        <f>'PRODUCTION LIST GRP VOLUMES'!Q15</f>
        <v/>
      </c>
      <c r="R12" s="110" t="str">
        <f>'PRODUCTION LIST GRP VOLUMES'!R15</f>
        <v/>
      </c>
      <c r="S12" s="1006">
        <f t="shared" si="0"/>
        <v>0</v>
      </c>
    </row>
    <row r="13" spans="1:19" ht="23.25" customHeight="1">
      <c r="A13" s="364" t="str">
        <f>'PRODUCTION LIST GRP VOLUMES'!A16</f>
        <v>360-021</v>
      </c>
      <c r="B13" s="1034"/>
      <c r="C13" s="110" t="str">
        <f>'PRODUCTION LIST GRP VOLUMES'!C16</f>
        <v/>
      </c>
      <c r="D13" s="110" t="str">
        <f>'PRODUCTION LIST GRP VOLUMES'!D16</f>
        <v/>
      </c>
      <c r="E13" s="110" t="str">
        <f>'PRODUCTION LIST GRP VOLUMES'!E16</f>
        <v/>
      </c>
      <c r="F13" s="110" t="str">
        <f>'PRODUCTION LIST GRP VOLUMES'!F16</f>
        <v/>
      </c>
      <c r="G13" s="110" t="str">
        <f>'PRODUCTION LIST GRP VOLUMES'!G16</f>
        <v/>
      </c>
      <c r="H13" s="110" t="str">
        <f>'PRODUCTION LIST GRP VOLUMES'!H16</f>
        <v/>
      </c>
      <c r="I13" s="110" t="str">
        <f>'PRODUCTION LIST GRP VOLUMES'!I16</f>
        <v/>
      </c>
      <c r="J13" s="110" t="str">
        <f>'PRODUCTION LIST GRP VOLUMES'!J16</f>
        <v/>
      </c>
      <c r="K13" s="110" t="str">
        <f>'PRODUCTION LIST GRP VOLUMES'!K16</f>
        <v/>
      </c>
      <c r="L13" s="110" t="str">
        <f>'PRODUCTION LIST GRP VOLUMES'!L16</f>
        <v/>
      </c>
      <c r="M13" s="110" t="str">
        <f>'PRODUCTION LIST GRP VOLUMES'!M16</f>
        <v/>
      </c>
      <c r="N13" s="110" t="str">
        <f>'PRODUCTION LIST GRP VOLUMES'!N16</f>
        <v/>
      </c>
      <c r="O13" s="110" t="str">
        <f>'PRODUCTION LIST GRP VOLUMES'!O16</f>
        <v/>
      </c>
      <c r="P13" s="110" t="str">
        <f>'PRODUCTION LIST GRP VOLUMES'!P16</f>
        <v/>
      </c>
      <c r="Q13" s="110" t="str">
        <f>'PRODUCTION LIST GRP VOLUMES'!Q16</f>
        <v/>
      </c>
      <c r="R13" s="110" t="str">
        <f>'PRODUCTION LIST GRP VOLUMES'!R16</f>
        <v/>
      </c>
      <c r="S13" s="1006">
        <f t="shared" si="0"/>
        <v>0</v>
      </c>
    </row>
    <row r="14" spans="1:19" ht="23.25" customHeight="1">
      <c r="A14" s="364" t="str">
        <f>'PRODUCTION LIST GRP VOLUMES'!A17</f>
        <v>360-022</v>
      </c>
      <c r="B14" s="1034"/>
      <c r="C14" s="110" t="str">
        <f>'PRODUCTION LIST GRP VOLUMES'!C17</f>
        <v/>
      </c>
      <c r="D14" s="110" t="str">
        <f>'PRODUCTION LIST GRP VOLUMES'!D17</f>
        <v/>
      </c>
      <c r="E14" s="110" t="str">
        <f>'PRODUCTION LIST GRP VOLUMES'!E17</f>
        <v/>
      </c>
      <c r="F14" s="110" t="str">
        <f>'PRODUCTION LIST GRP VOLUMES'!F17</f>
        <v/>
      </c>
      <c r="G14" s="110" t="str">
        <f>'PRODUCTION LIST GRP VOLUMES'!G17</f>
        <v/>
      </c>
      <c r="H14" s="110" t="str">
        <f>'PRODUCTION LIST GRP VOLUMES'!H17</f>
        <v/>
      </c>
      <c r="I14" s="110" t="str">
        <f>'PRODUCTION LIST GRP VOLUMES'!I17</f>
        <v/>
      </c>
      <c r="J14" s="110" t="str">
        <f>'PRODUCTION LIST GRP VOLUMES'!J17</f>
        <v/>
      </c>
      <c r="K14" s="110" t="str">
        <f>'PRODUCTION LIST GRP VOLUMES'!K17</f>
        <v/>
      </c>
      <c r="L14" s="110" t="str">
        <f>'PRODUCTION LIST GRP VOLUMES'!L17</f>
        <v/>
      </c>
      <c r="M14" s="110" t="str">
        <f>'PRODUCTION LIST GRP VOLUMES'!M17</f>
        <v/>
      </c>
      <c r="N14" s="110" t="str">
        <f>'PRODUCTION LIST GRP VOLUMES'!N17</f>
        <v/>
      </c>
      <c r="O14" s="110" t="str">
        <f>'PRODUCTION LIST GRP VOLUMES'!O17</f>
        <v/>
      </c>
      <c r="P14" s="110" t="str">
        <f>'PRODUCTION LIST GRP VOLUMES'!P17</f>
        <v/>
      </c>
      <c r="Q14" s="110" t="str">
        <f>'PRODUCTION LIST GRP VOLUMES'!Q17</f>
        <v/>
      </c>
      <c r="R14" s="110" t="str">
        <f>'PRODUCTION LIST GRP VOLUMES'!R17</f>
        <v/>
      </c>
      <c r="S14" s="1006">
        <f t="shared" si="0"/>
        <v>0</v>
      </c>
    </row>
    <row r="15" spans="1:19" ht="23.25" customHeight="1">
      <c r="A15" s="364" t="str">
        <f>'PRODUCTION LIST GRP VOLUMES'!A18</f>
        <v>360-023</v>
      </c>
      <c r="B15" s="1034"/>
      <c r="C15" s="110" t="str">
        <f>'PRODUCTION LIST GRP VOLUMES'!C18</f>
        <v/>
      </c>
      <c r="D15" s="110" t="str">
        <f>'PRODUCTION LIST GRP VOLUMES'!D18</f>
        <v/>
      </c>
      <c r="E15" s="110" t="str">
        <f>'PRODUCTION LIST GRP VOLUMES'!E18</f>
        <v/>
      </c>
      <c r="F15" s="110" t="str">
        <f>'PRODUCTION LIST GRP VOLUMES'!F18</f>
        <v/>
      </c>
      <c r="G15" s="110" t="str">
        <f>'PRODUCTION LIST GRP VOLUMES'!G18</f>
        <v/>
      </c>
      <c r="H15" s="110" t="str">
        <f>'PRODUCTION LIST GRP VOLUMES'!H18</f>
        <v/>
      </c>
      <c r="I15" s="110" t="str">
        <f>'PRODUCTION LIST GRP VOLUMES'!I18</f>
        <v/>
      </c>
      <c r="J15" s="110" t="str">
        <f>'PRODUCTION LIST GRP VOLUMES'!J18</f>
        <v/>
      </c>
      <c r="K15" s="110" t="str">
        <f>'PRODUCTION LIST GRP VOLUMES'!K18</f>
        <v/>
      </c>
      <c r="L15" s="110" t="str">
        <f>'PRODUCTION LIST GRP VOLUMES'!L18</f>
        <v/>
      </c>
      <c r="M15" s="110" t="str">
        <f>'PRODUCTION LIST GRP VOLUMES'!M18</f>
        <v/>
      </c>
      <c r="N15" s="110" t="str">
        <f>'PRODUCTION LIST GRP VOLUMES'!N18</f>
        <v/>
      </c>
      <c r="O15" s="110" t="str">
        <f>'PRODUCTION LIST GRP VOLUMES'!O18</f>
        <v/>
      </c>
      <c r="P15" s="110" t="str">
        <f>'PRODUCTION LIST GRP VOLUMES'!P18</f>
        <v/>
      </c>
      <c r="Q15" s="110" t="str">
        <f>'PRODUCTION LIST GRP VOLUMES'!Q18</f>
        <v/>
      </c>
      <c r="R15" s="110" t="str">
        <f>'PRODUCTION LIST GRP VOLUMES'!R18</f>
        <v/>
      </c>
      <c r="S15" s="1006">
        <f t="shared" si="0"/>
        <v>0</v>
      </c>
    </row>
    <row r="16" spans="1:19" ht="23.25" customHeight="1">
      <c r="A16" s="364" t="str">
        <f>'PRODUCTION LIST GRP VOLUMES'!A19</f>
        <v>360-025</v>
      </c>
      <c r="B16" s="1034"/>
      <c r="C16" s="110" t="str">
        <f>'PRODUCTION LIST GRP VOLUMES'!C19</f>
        <v/>
      </c>
      <c r="D16" s="110" t="str">
        <f>'PRODUCTION LIST GRP VOLUMES'!D19</f>
        <v/>
      </c>
      <c r="E16" s="110" t="str">
        <f>'PRODUCTION LIST GRP VOLUMES'!E19</f>
        <v/>
      </c>
      <c r="F16" s="110" t="str">
        <f>'PRODUCTION LIST GRP VOLUMES'!F19</f>
        <v/>
      </c>
      <c r="G16" s="110" t="str">
        <f>'PRODUCTION LIST GRP VOLUMES'!G19</f>
        <v/>
      </c>
      <c r="H16" s="110" t="str">
        <f>'PRODUCTION LIST GRP VOLUMES'!H19</f>
        <v/>
      </c>
      <c r="I16" s="110" t="str">
        <f>'PRODUCTION LIST GRP VOLUMES'!I19</f>
        <v/>
      </c>
      <c r="J16" s="110" t="str">
        <f>'PRODUCTION LIST GRP VOLUMES'!J19</f>
        <v/>
      </c>
      <c r="K16" s="110" t="str">
        <f>'PRODUCTION LIST GRP VOLUMES'!K19</f>
        <v/>
      </c>
      <c r="L16" s="110" t="str">
        <f>'PRODUCTION LIST GRP VOLUMES'!L19</f>
        <v/>
      </c>
      <c r="M16" s="110" t="str">
        <f>'PRODUCTION LIST GRP VOLUMES'!M19</f>
        <v/>
      </c>
      <c r="N16" s="110" t="str">
        <f>'PRODUCTION LIST GRP VOLUMES'!N19</f>
        <v/>
      </c>
      <c r="O16" s="110" t="str">
        <f>'PRODUCTION LIST GRP VOLUMES'!O19</f>
        <v/>
      </c>
      <c r="P16" s="110" t="str">
        <f>'PRODUCTION LIST GRP VOLUMES'!P19</f>
        <v/>
      </c>
      <c r="Q16" s="110" t="str">
        <f>'PRODUCTION LIST GRP VOLUMES'!Q19</f>
        <v/>
      </c>
      <c r="R16" s="110" t="str">
        <f>'PRODUCTION LIST GRP VOLUMES'!R19</f>
        <v/>
      </c>
      <c r="S16" s="1006">
        <f t="shared" si="0"/>
        <v>0</v>
      </c>
    </row>
    <row r="17" spans="1:19" ht="23.25" customHeight="1">
      <c r="A17" s="364" t="str">
        <f>'PRODUCTION LIST GRP VOLUMES'!A20</f>
        <v>360-027</v>
      </c>
      <c r="B17" s="1034"/>
      <c r="C17" s="110" t="str">
        <f>'PRODUCTION LIST GRP VOLUMES'!C20</f>
        <v/>
      </c>
      <c r="D17" s="110" t="str">
        <f>'PRODUCTION LIST GRP VOLUMES'!D20</f>
        <v/>
      </c>
      <c r="E17" s="110" t="str">
        <f>'PRODUCTION LIST GRP VOLUMES'!E20</f>
        <v/>
      </c>
      <c r="F17" s="110" t="str">
        <f>'PRODUCTION LIST GRP VOLUMES'!F20</f>
        <v/>
      </c>
      <c r="G17" s="110" t="str">
        <f>'PRODUCTION LIST GRP VOLUMES'!G20</f>
        <v/>
      </c>
      <c r="H17" s="110" t="str">
        <f>'PRODUCTION LIST GRP VOLUMES'!H20</f>
        <v/>
      </c>
      <c r="I17" s="110" t="str">
        <f>'PRODUCTION LIST GRP VOLUMES'!I20</f>
        <v/>
      </c>
      <c r="J17" s="110" t="str">
        <f>'PRODUCTION LIST GRP VOLUMES'!J20</f>
        <v/>
      </c>
      <c r="K17" s="110" t="str">
        <f>'PRODUCTION LIST GRP VOLUMES'!K20</f>
        <v/>
      </c>
      <c r="L17" s="110" t="str">
        <f>'PRODUCTION LIST GRP VOLUMES'!L20</f>
        <v/>
      </c>
      <c r="M17" s="110" t="str">
        <f>'PRODUCTION LIST GRP VOLUMES'!M20</f>
        <v/>
      </c>
      <c r="N17" s="110" t="str">
        <f>'PRODUCTION LIST GRP VOLUMES'!N20</f>
        <v/>
      </c>
      <c r="O17" s="110" t="str">
        <f>'PRODUCTION LIST GRP VOLUMES'!O20</f>
        <v/>
      </c>
      <c r="P17" s="110" t="str">
        <f>'PRODUCTION LIST GRP VOLUMES'!P20</f>
        <v/>
      </c>
      <c r="Q17" s="110" t="str">
        <f>'PRODUCTION LIST GRP VOLUMES'!Q20</f>
        <v/>
      </c>
      <c r="R17" s="110" t="str">
        <f>'PRODUCTION LIST GRP VOLUMES'!R20</f>
        <v/>
      </c>
      <c r="S17" s="1006">
        <f t="shared" si="0"/>
        <v>0</v>
      </c>
    </row>
    <row r="18" spans="1:19" ht="23.25" customHeight="1">
      <c r="A18" s="364" t="str">
        <f>'PRODUCTION LIST GRP VOLUMES'!A21</f>
        <v>360-028</v>
      </c>
      <c r="B18" s="1034"/>
      <c r="C18" s="110" t="str">
        <f>'PRODUCTION LIST GRP VOLUMES'!C21</f>
        <v/>
      </c>
      <c r="D18" s="110" t="str">
        <f>'PRODUCTION LIST GRP VOLUMES'!D21</f>
        <v/>
      </c>
      <c r="E18" s="110" t="str">
        <f>'PRODUCTION LIST GRP VOLUMES'!E21</f>
        <v/>
      </c>
      <c r="F18" s="110" t="str">
        <f>'PRODUCTION LIST GRP VOLUMES'!F21</f>
        <v/>
      </c>
      <c r="G18" s="110" t="str">
        <f>'PRODUCTION LIST GRP VOLUMES'!G21</f>
        <v/>
      </c>
      <c r="H18" s="110" t="str">
        <f>'PRODUCTION LIST GRP VOLUMES'!H21</f>
        <v/>
      </c>
      <c r="I18" s="110" t="str">
        <f>'PRODUCTION LIST GRP VOLUMES'!I21</f>
        <v/>
      </c>
      <c r="J18" s="110" t="str">
        <f>'PRODUCTION LIST GRP VOLUMES'!J21</f>
        <v/>
      </c>
      <c r="K18" s="110" t="str">
        <f>'PRODUCTION LIST GRP VOLUMES'!K21</f>
        <v/>
      </c>
      <c r="L18" s="110" t="str">
        <f>'PRODUCTION LIST GRP VOLUMES'!L21</f>
        <v/>
      </c>
      <c r="M18" s="110" t="str">
        <f>'PRODUCTION LIST GRP VOLUMES'!M21</f>
        <v/>
      </c>
      <c r="N18" s="110" t="str">
        <f>'PRODUCTION LIST GRP VOLUMES'!N21</f>
        <v/>
      </c>
      <c r="O18" s="110" t="str">
        <f>'PRODUCTION LIST GRP VOLUMES'!O21</f>
        <v/>
      </c>
      <c r="P18" s="110" t="str">
        <f>'PRODUCTION LIST GRP VOLUMES'!P21</f>
        <v/>
      </c>
      <c r="Q18" s="110" t="str">
        <f>'PRODUCTION LIST GRP VOLUMES'!Q21</f>
        <v/>
      </c>
      <c r="R18" s="110" t="str">
        <f>'PRODUCTION LIST GRP VOLUMES'!R21</f>
        <v/>
      </c>
      <c r="S18" s="1006">
        <f t="shared" si="0"/>
        <v>0</v>
      </c>
    </row>
    <row r="19" spans="1:19" ht="23.25" customHeight="1">
      <c r="A19" s="364" t="str">
        <f>'PRODUCTION LIST GRP VOLUMES'!A22</f>
        <v>360-029</v>
      </c>
      <c r="B19" s="1034"/>
      <c r="C19" s="110" t="str">
        <f>'PRODUCTION LIST GRP VOLUMES'!C22</f>
        <v/>
      </c>
      <c r="D19" s="110" t="str">
        <f>'PRODUCTION LIST GRP VOLUMES'!D22</f>
        <v/>
      </c>
      <c r="E19" s="110" t="str">
        <f>'PRODUCTION LIST GRP VOLUMES'!E22</f>
        <v/>
      </c>
      <c r="F19" s="110" t="str">
        <f>'PRODUCTION LIST GRP VOLUMES'!F22</f>
        <v/>
      </c>
      <c r="G19" s="110" t="str">
        <f>'PRODUCTION LIST GRP VOLUMES'!G22</f>
        <v/>
      </c>
      <c r="H19" s="110" t="str">
        <f>'PRODUCTION LIST GRP VOLUMES'!H22</f>
        <v/>
      </c>
      <c r="I19" s="110" t="str">
        <f>'PRODUCTION LIST GRP VOLUMES'!I22</f>
        <v/>
      </c>
      <c r="J19" s="110" t="str">
        <f>'PRODUCTION LIST GRP VOLUMES'!J22</f>
        <v/>
      </c>
      <c r="K19" s="110" t="str">
        <f>'PRODUCTION LIST GRP VOLUMES'!K22</f>
        <v/>
      </c>
      <c r="L19" s="110" t="str">
        <f>'PRODUCTION LIST GRP VOLUMES'!L22</f>
        <v/>
      </c>
      <c r="M19" s="110" t="str">
        <f>'PRODUCTION LIST GRP VOLUMES'!M22</f>
        <v/>
      </c>
      <c r="N19" s="110" t="str">
        <f>'PRODUCTION LIST GRP VOLUMES'!N22</f>
        <v/>
      </c>
      <c r="O19" s="110" t="str">
        <f>'PRODUCTION LIST GRP VOLUMES'!O22</f>
        <v/>
      </c>
      <c r="P19" s="110" t="str">
        <f>'PRODUCTION LIST GRP VOLUMES'!P22</f>
        <v/>
      </c>
      <c r="Q19" s="110" t="str">
        <f>'PRODUCTION LIST GRP VOLUMES'!Q22</f>
        <v/>
      </c>
      <c r="R19" s="110" t="str">
        <f>'PRODUCTION LIST GRP VOLUMES'!R22</f>
        <v/>
      </c>
      <c r="S19" s="1006">
        <f t="shared" si="0"/>
        <v>0</v>
      </c>
    </row>
    <row r="20" spans="1:19" ht="23.25" customHeight="1">
      <c r="A20" s="364" t="str">
        <f>'PRODUCTION LIST GRP VOLUMES'!A23</f>
        <v>360-030</v>
      </c>
      <c r="B20" s="1034"/>
      <c r="C20" s="110" t="str">
        <f>'PRODUCTION LIST GRP VOLUMES'!C23</f>
        <v/>
      </c>
      <c r="D20" s="110" t="str">
        <f>'PRODUCTION LIST GRP VOLUMES'!D23</f>
        <v/>
      </c>
      <c r="E20" s="110" t="str">
        <f>'PRODUCTION LIST GRP VOLUMES'!E23</f>
        <v/>
      </c>
      <c r="F20" s="110" t="str">
        <f>'PRODUCTION LIST GRP VOLUMES'!F23</f>
        <v/>
      </c>
      <c r="G20" s="110" t="str">
        <f>'PRODUCTION LIST GRP VOLUMES'!G23</f>
        <v/>
      </c>
      <c r="H20" s="110" t="str">
        <f>'PRODUCTION LIST GRP VOLUMES'!H23</f>
        <v/>
      </c>
      <c r="I20" s="110" t="str">
        <f>'PRODUCTION LIST GRP VOLUMES'!I23</f>
        <v/>
      </c>
      <c r="J20" s="110" t="str">
        <f>'PRODUCTION LIST GRP VOLUMES'!J23</f>
        <v/>
      </c>
      <c r="K20" s="110" t="str">
        <f>'PRODUCTION LIST GRP VOLUMES'!K23</f>
        <v/>
      </c>
      <c r="L20" s="110" t="str">
        <f>'PRODUCTION LIST GRP VOLUMES'!L23</f>
        <v/>
      </c>
      <c r="M20" s="110" t="str">
        <f>'PRODUCTION LIST GRP VOLUMES'!M23</f>
        <v/>
      </c>
      <c r="N20" s="110" t="str">
        <f>'PRODUCTION LIST GRP VOLUMES'!N23</f>
        <v/>
      </c>
      <c r="O20" s="110" t="str">
        <f>'PRODUCTION LIST GRP VOLUMES'!O23</f>
        <v/>
      </c>
      <c r="P20" s="110" t="str">
        <f>'PRODUCTION LIST GRP VOLUMES'!P23</f>
        <v/>
      </c>
      <c r="Q20" s="110" t="str">
        <f>'PRODUCTION LIST GRP VOLUMES'!Q23</f>
        <v/>
      </c>
      <c r="R20" s="110" t="str">
        <f>'PRODUCTION LIST GRP VOLUMES'!R23</f>
        <v/>
      </c>
      <c r="S20" s="1006">
        <f t="shared" si="0"/>
        <v>0</v>
      </c>
    </row>
    <row r="21" spans="1:19" ht="23.25" customHeight="1">
      <c r="A21" s="364" t="str">
        <f>'PRODUCTION LIST GRP VOLUMES'!A24</f>
        <v>360-031</v>
      </c>
      <c r="B21" s="1034"/>
      <c r="C21" s="110" t="str">
        <f>'PRODUCTION LIST GRP VOLUMES'!C24</f>
        <v/>
      </c>
      <c r="D21" s="110" t="str">
        <f>'PRODUCTION LIST GRP VOLUMES'!D24</f>
        <v/>
      </c>
      <c r="E21" s="110" t="str">
        <f>'PRODUCTION LIST GRP VOLUMES'!E24</f>
        <v/>
      </c>
      <c r="F21" s="110" t="str">
        <f>'PRODUCTION LIST GRP VOLUMES'!F24</f>
        <v/>
      </c>
      <c r="G21" s="110" t="str">
        <f>'PRODUCTION LIST GRP VOLUMES'!G24</f>
        <v/>
      </c>
      <c r="H21" s="110" t="str">
        <f>'PRODUCTION LIST GRP VOLUMES'!H24</f>
        <v/>
      </c>
      <c r="I21" s="110" t="str">
        <f>'PRODUCTION LIST GRP VOLUMES'!I24</f>
        <v/>
      </c>
      <c r="J21" s="110" t="str">
        <f>'PRODUCTION LIST GRP VOLUMES'!J24</f>
        <v/>
      </c>
      <c r="K21" s="110" t="str">
        <f>'PRODUCTION LIST GRP VOLUMES'!K24</f>
        <v/>
      </c>
      <c r="L21" s="110" t="str">
        <f>'PRODUCTION LIST GRP VOLUMES'!L24</f>
        <v/>
      </c>
      <c r="M21" s="110" t="str">
        <f>'PRODUCTION LIST GRP VOLUMES'!M24</f>
        <v/>
      </c>
      <c r="N21" s="110" t="str">
        <f>'PRODUCTION LIST GRP VOLUMES'!N24</f>
        <v/>
      </c>
      <c r="O21" s="110" t="str">
        <f>'PRODUCTION LIST GRP VOLUMES'!O24</f>
        <v/>
      </c>
      <c r="P21" s="110" t="str">
        <f>'PRODUCTION LIST GRP VOLUMES'!P24</f>
        <v/>
      </c>
      <c r="Q21" s="110" t="str">
        <f>'PRODUCTION LIST GRP VOLUMES'!Q24</f>
        <v/>
      </c>
      <c r="R21" s="110" t="str">
        <f>'PRODUCTION LIST GRP VOLUMES'!R24</f>
        <v/>
      </c>
      <c r="S21" s="1006">
        <f t="shared" si="0"/>
        <v>0</v>
      </c>
    </row>
    <row r="22" spans="1:19" ht="23.25" customHeight="1">
      <c r="A22" s="364" t="str">
        <f>'PRODUCTION LIST GRP VOLUMES'!A25</f>
        <v>360-034</v>
      </c>
      <c r="B22" s="1034"/>
      <c r="C22" s="110" t="str">
        <f>'PRODUCTION LIST GRP VOLUMES'!C25</f>
        <v/>
      </c>
      <c r="D22" s="110" t="str">
        <f>'PRODUCTION LIST GRP VOLUMES'!D25</f>
        <v/>
      </c>
      <c r="E22" s="110" t="str">
        <f>'PRODUCTION LIST GRP VOLUMES'!E25</f>
        <v/>
      </c>
      <c r="F22" s="110" t="str">
        <f>'PRODUCTION LIST GRP VOLUMES'!F25</f>
        <v/>
      </c>
      <c r="G22" s="110" t="str">
        <f>'PRODUCTION LIST GRP VOLUMES'!G25</f>
        <v/>
      </c>
      <c r="H22" s="110" t="str">
        <f>'PRODUCTION LIST GRP VOLUMES'!H25</f>
        <v/>
      </c>
      <c r="I22" s="110" t="str">
        <f>'PRODUCTION LIST GRP VOLUMES'!I25</f>
        <v/>
      </c>
      <c r="J22" s="110" t="str">
        <f>'PRODUCTION LIST GRP VOLUMES'!J25</f>
        <v/>
      </c>
      <c r="K22" s="110" t="str">
        <f>'PRODUCTION LIST GRP VOLUMES'!K25</f>
        <v/>
      </c>
      <c r="L22" s="110" t="str">
        <f>'PRODUCTION LIST GRP VOLUMES'!L25</f>
        <v/>
      </c>
      <c r="M22" s="110" t="str">
        <f>'PRODUCTION LIST GRP VOLUMES'!M25</f>
        <v/>
      </c>
      <c r="N22" s="110" t="str">
        <f>'PRODUCTION LIST GRP VOLUMES'!N25</f>
        <v/>
      </c>
      <c r="O22" s="110" t="str">
        <f>'PRODUCTION LIST GRP VOLUMES'!O25</f>
        <v/>
      </c>
      <c r="P22" s="110" t="str">
        <f>'PRODUCTION LIST GRP VOLUMES'!P25</f>
        <v/>
      </c>
      <c r="Q22" s="110" t="str">
        <f>'PRODUCTION LIST GRP VOLUMES'!Q25</f>
        <v/>
      </c>
      <c r="R22" s="110" t="str">
        <f>'PRODUCTION LIST GRP VOLUMES'!R25</f>
        <v/>
      </c>
      <c r="S22" s="1006">
        <f t="shared" si="0"/>
        <v>0</v>
      </c>
    </row>
    <row r="23" spans="1:19" ht="23.25" customHeight="1">
      <c r="A23" s="364" t="str">
        <f>'PRODUCTION LIST GRP VOLUMES'!A26</f>
        <v>360-035</v>
      </c>
      <c r="B23" s="1034"/>
      <c r="C23" s="110" t="str">
        <f>'PRODUCTION LIST GRP VOLUMES'!C26</f>
        <v/>
      </c>
      <c r="D23" s="110" t="str">
        <f>'PRODUCTION LIST GRP VOLUMES'!D26</f>
        <v/>
      </c>
      <c r="E23" s="110" t="str">
        <f>'PRODUCTION LIST GRP VOLUMES'!E26</f>
        <v/>
      </c>
      <c r="F23" s="110" t="str">
        <f>'PRODUCTION LIST GRP VOLUMES'!F26</f>
        <v/>
      </c>
      <c r="G23" s="110" t="str">
        <f>'PRODUCTION LIST GRP VOLUMES'!G26</f>
        <v/>
      </c>
      <c r="H23" s="110" t="str">
        <f>'PRODUCTION LIST GRP VOLUMES'!H26</f>
        <v/>
      </c>
      <c r="I23" s="110" t="str">
        <f>'PRODUCTION LIST GRP VOLUMES'!I26</f>
        <v/>
      </c>
      <c r="J23" s="110" t="str">
        <f>'PRODUCTION LIST GRP VOLUMES'!J26</f>
        <v/>
      </c>
      <c r="K23" s="110" t="str">
        <f>'PRODUCTION LIST GRP VOLUMES'!K26</f>
        <v/>
      </c>
      <c r="L23" s="110" t="str">
        <f>'PRODUCTION LIST GRP VOLUMES'!L26</f>
        <v/>
      </c>
      <c r="M23" s="110" t="str">
        <f>'PRODUCTION LIST GRP VOLUMES'!M26</f>
        <v/>
      </c>
      <c r="N23" s="110" t="str">
        <f>'PRODUCTION LIST GRP VOLUMES'!N26</f>
        <v/>
      </c>
      <c r="O23" s="110" t="str">
        <f>'PRODUCTION LIST GRP VOLUMES'!O26</f>
        <v/>
      </c>
      <c r="P23" s="110" t="str">
        <f>'PRODUCTION LIST GRP VOLUMES'!P26</f>
        <v/>
      </c>
      <c r="Q23" s="110" t="str">
        <f>'PRODUCTION LIST GRP VOLUMES'!Q26</f>
        <v/>
      </c>
      <c r="R23" s="110" t="str">
        <f>'PRODUCTION LIST GRP VOLUMES'!R26</f>
        <v/>
      </c>
      <c r="S23" s="1006">
        <f t="shared" si="0"/>
        <v>0</v>
      </c>
    </row>
    <row r="24" spans="1:19" ht="23.25" customHeight="1">
      <c r="A24" s="364" t="str">
        <f>'PRODUCTION LIST GRP VOLUMES'!A27</f>
        <v>360-036</v>
      </c>
      <c r="B24" s="1034"/>
      <c r="C24" s="110" t="str">
        <f>'PRODUCTION LIST GRP VOLUMES'!C27</f>
        <v/>
      </c>
      <c r="D24" s="110" t="str">
        <f>'PRODUCTION LIST GRP VOLUMES'!D27</f>
        <v/>
      </c>
      <c r="E24" s="110" t="str">
        <f>'PRODUCTION LIST GRP VOLUMES'!E27</f>
        <v/>
      </c>
      <c r="F24" s="110" t="str">
        <f>'PRODUCTION LIST GRP VOLUMES'!F27</f>
        <v/>
      </c>
      <c r="G24" s="110" t="str">
        <f>'PRODUCTION LIST GRP VOLUMES'!G27</f>
        <v/>
      </c>
      <c r="H24" s="110" t="str">
        <f>'PRODUCTION LIST GRP VOLUMES'!H27</f>
        <v/>
      </c>
      <c r="I24" s="110" t="str">
        <f>'PRODUCTION LIST GRP VOLUMES'!I27</f>
        <v/>
      </c>
      <c r="J24" s="110" t="str">
        <f>'PRODUCTION LIST GRP VOLUMES'!J27</f>
        <v/>
      </c>
      <c r="K24" s="110" t="str">
        <f>'PRODUCTION LIST GRP VOLUMES'!K27</f>
        <v/>
      </c>
      <c r="L24" s="110" t="str">
        <f>'PRODUCTION LIST GRP VOLUMES'!L27</f>
        <v/>
      </c>
      <c r="M24" s="110" t="str">
        <f>'PRODUCTION LIST GRP VOLUMES'!M27</f>
        <v/>
      </c>
      <c r="N24" s="110" t="str">
        <f>'PRODUCTION LIST GRP VOLUMES'!N27</f>
        <v/>
      </c>
      <c r="O24" s="110" t="str">
        <f>'PRODUCTION LIST GRP VOLUMES'!O27</f>
        <v/>
      </c>
      <c r="P24" s="110" t="str">
        <f>'PRODUCTION LIST GRP VOLUMES'!P27</f>
        <v/>
      </c>
      <c r="Q24" s="110" t="str">
        <f>'PRODUCTION LIST GRP VOLUMES'!Q27</f>
        <v/>
      </c>
      <c r="R24" s="110" t="str">
        <f>'PRODUCTION LIST GRP VOLUMES'!R27</f>
        <v/>
      </c>
      <c r="S24" s="1006">
        <f t="shared" si="0"/>
        <v>0</v>
      </c>
    </row>
    <row r="25" spans="1:19" ht="23.25" customHeight="1">
      <c r="A25" s="364">
        <f>'PRODUCTION LIST GRP VOLUMES'!A28</f>
        <v>0</v>
      </c>
      <c r="B25" s="1034"/>
      <c r="C25" s="110" t="str">
        <f>'PRODUCTION LIST GRP VOLUMES'!C28</f>
        <v/>
      </c>
      <c r="D25" s="110" t="str">
        <f>'PRODUCTION LIST GRP VOLUMES'!D28</f>
        <v/>
      </c>
      <c r="E25" s="110" t="str">
        <f>'PRODUCTION LIST GRP VOLUMES'!E28</f>
        <v/>
      </c>
      <c r="F25" s="110" t="str">
        <f>'PRODUCTION LIST GRP VOLUMES'!F28</f>
        <v/>
      </c>
      <c r="G25" s="110" t="str">
        <f>'PRODUCTION LIST GRP VOLUMES'!G28</f>
        <v/>
      </c>
      <c r="H25" s="110" t="str">
        <f>'PRODUCTION LIST GRP VOLUMES'!H28</f>
        <v/>
      </c>
      <c r="I25" s="110" t="str">
        <f>'PRODUCTION LIST GRP VOLUMES'!I28</f>
        <v/>
      </c>
      <c r="J25" s="110" t="str">
        <f>'PRODUCTION LIST GRP VOLUMES'!J28</f>
        <v/>
      </c>
      <c r="K25" s="110" t="str">
        <f>'PRODUCTION LIST GRP VOLUMES'!K28</f>
        <v/>
      </c>
      <c r="L25" s="110" t="str">
        <f>'PRODUCTION LIST GRP VOLUMES'!L28</f>
        <v/>
      </c>
      <c r="M25" s="110" t="str">
        <f>'PRODUCTION LIST GRP VOLUMES'!M28</f>
        <v/>
      </c>
      <c r="N25" s="110" t="str">
        <f>'PRODUCTION LIST GRP VOLUMES'!N28</f>
        <v/>
      </c>
      <c r="O25" s="110" t="str">
        <f>'PRODUCTION LIST GRP VOLUMES'!O28</f>
        <v/>
      </c>
      <c r="P25" s="110" t="str">
        <f>'PRODUCTION LIST GRP VOLUMES'!P28</f>
        <v/>
      </c>
      <c r="Q25" s="110" t="str">
        <f>'PRODUCTION LIST GRP VOLUMES'!Q28</f>
        <v/>
      </c>
      <c r="R25" s="110" t="str">
        <f>'PRODUCTION LIST GRP VOLUMES'!R28</f>
        <v/>
      </c>
      <c r="S25" s="1006">
        <f t="shared" si="0"/>
        <v>0</v>
      </c>
    </row>
    <row r="26" spans="1:19" ht="23.25" customHeight="1">
      <c r="A26" s="364" t="str">
        <f>'PRODUCTION LIST GRP VOLUMES'!A29</f>
        <v>360-092</v>
      </c>
      <c r="B26" s="1034"/>
      <c r="C26" s="110" t="str">
        <f>'PRODUCTION LIST GRP VOLUMES'!C29</f>
        <v/>
      </c>
      <c r="D26" s="110" t="str">
        <f>'PRODUCTION LIST GRP VOLUMES'!D29</f>
        <v/>
      </c>
      <c r="E26" s="110" t="str">
        <f>'PRODUCTION LIST GRP VOLUMES'!E29</f>
        <v/>
      </c>
      <c r="F26" s="110" t="str">
        <f>'PRODUCTION LIST GRP VOLUMES'!F29</f>
        <v/>
      </c>
      <c r="G26" s="110" t="str">
        <f>'PRODUCTION LIST GRP VOLUMES'!G29</f>
        <v/>
      </c>
      <c r="H26" s="110" t="str">
        <f>'PRODUCTION LIST GRP VOLUMES'!H29</f>
        <v/>
      </c>
      <c r="I26" s="110" t="str">
        <f>'PRODUCTION LIST GRP VOLUMES'!I29</f>
        <v/>
      </c>
      <c r="J26" s="110" t="str">
        <f>'PRODUCTION LIST GRP VOLUMES'!J29</f>
        <v/>
      </c>
      <c r="K26" s="110" t="str">
        <f>'PRODUCTION LIST GRP VOLUMES'!K29</f>
        <v/>
      </c>
      <c r="L26" s="110" t="str">
        <f>'PRODUCTION LIST GRP VOLUMES'!L29</f>
        <v/>
      </c>
      <c r="M26" s="110" t="str">
        <f>'PRODUCTION LIST GRP VOLUMES'!M29</f>
        <v/>
      </c>
      <c r="N26" s="110" t="str">
        <f>'PRODUCTION LIST GRP VOLUMES'!N29</f>
        <v/>
      </c>
      <c r="O26" s="110" t="str">
        <f>'PRODUCTION LIST GRP VOLUMES'!O29</f>
        <v/>
      </c>
      <c r="P26" s="110" t="str">
        <f>'PRODUCTION LIST GRP VOLUMES'!P29</f>
        <v/>
      </c>
      <c r="Q26" s="110" t="str">
        <f>'PRODUCTION LIST GRP VOLUMES'!Q29</f>
        <v/>
      </c>
      <c r="R26" s="110" t="str">
        <f>'PRODUCTION LIST GRP VOLUMES'!R29</f>
        <v/>
      </c>
      <c r="S26" s="1006">
        <f t="shared" si="0"/>
        <v>0</v>
      </c>
    </row>
    <row r="27" spans="1:19" ht="23.25" customHeight="1">
      <c r="A27" s="364" t="str">
        <f>'PRODUCTION LIST GRP VOLUMES'!A30</f>
        <v>360-094</v>
      </c>
      <c r="B27" s="1034"/>
      <c r="C27" s="110" t="str">
        <f>'PRODUCTION LIST GRP VOLUMES'!C30</f>
        <v/>
      </c>
      <c r="D27" s="110" t="str">
        <f>'PRODUCTION LIST GRP VOLUMES'!D30</f>
        <v/>
      </c>
      <c r="E27" s="110" t="str">
        <f>'PRODUCTION LIST GRP VOLUMES'!E30</f>
        <v/>
      </c>
      <c r="F27" s="110" t="str">
        <f>'PRODUCTION LIST GRP VOLUMES'!F30</f>
        <v/>
      </c>
      <c r="G27" s="110" t="str">
        <f>'PRODUCTION LIST GRP VOLUMES'!G30</f>
        <v/>
      </c>
      <c r="H27" s="110" t="str">
        <f>'PRODUCTION LIST GRP VOLUMES'!H30</f>
        <v/>
      </c>
      <c r="I27" s="110" t="str">
        <f>'PRODUCTION LIST GRP VOLUMES'!I30</f>
        <v/>
      </c>
      <c r="J27" s="110" t="str">
        <f>'PRODUCTION LIST GRP VOLUMES'!J30</f>
        <v/>
      </c>
      <c r="K27" s="110" t="str">
        <f>'PRODUCTION LIST GRP VOLUMES'!K30</f>
        <v/>
      </c>
      <c r="L27" s="110" t="str">
        <f>'PRODUCTION LIST GRP VOLUMES'!L30</f>
        <v/>
      </c>
      <c r="M27" s="110" t="str">
        <f>'PRODUCTION LIST GRP VOLUMES'!M30</f>
        <v/>
      </c>
      <c r="N27" s="110" t="str">
        <f>'PRODUCTION LIST GRP VOLUMES'!N30</f>
        <v/>
      </c>
      <c r="O27" s="110" t="str">
        <f>'PRODUCTION LIST GRP VOLUMES'!O30</f>
        <v/>
      </c>
      <c r="P27" s="110" t="str">
        <f>'PRODUCTION LIST GRP VOLUMES'!P30</f>
        <v/>
      </c>
      <c r="Q27" s="110" t="str">
        <f>'PRODUCTION LIST GRP VOLUMES'!Q30</f>
        <v/>
      </c>
      <c r="R27" s="110" t="str">
        <f>'PRODUCTION LIST GRP VOLUMES'!R30</f>
        <v/>
      </c>
      <c r="S27" s="1006">
        <f t="shared" si="0"/>
        <v>0</v>
      </c>
    </row>
    <row r="28" spans="1:19" ht="23.25" customHeight="1">
      <c r="A28" s="364" t="str">
        <f>'PRODUCTION LIST GRP VOLUMES'!A31</f>
        <v>360-096</v>
      </c>
      <c r="B28" s="1034"/>
      <c r="C28" s="110" t="str">
        <f>'PRODUCTION LIST GRP VOLUMES'!C31</f>
        <v/>
      </c>
      <c r="D28" s="110" t="str">
        <f>'PRODUCTION LIST GRP VOLUMES'!D31</f>
        <v/>
      </c>
      <c r="E28" s="110" t="str">
        <f>'PRODUCTION LIST GRP VOLUMES'!E31</f>
        <v/>
      </c>
      <c r="F28" s="110" t="str">
        <f>'PRODUCTION LIST GRP VOLUMES'!F31</f>
        <v/>
      </c>
      <c r="G28" s="110" t="str">
        <f>'PRODUCTION LIST GRP VOLUMES'!G31</f>
        <v/>
      </c>
      <c r="H28" s="110" t="str">
        <f>'PRODUCTION LIST GRP VOLUMES'!H31</f>
        <v/>
      </c>
      <c r="I28" s="110" t="str">
        <f>'PRODUCTION LIST GRP VOLUMES'!I31</f>
        <v/>
      </c>
      <c r="J28" s="110" t="str">
        <f>'PRODUCTION LIST GRP VOLUMES'!J31</f>
        <v/>
      </c>
      <c r="K28" s="110" t="str">
        <f>'PRODUCTION LIST GRP VOLUMES'!K31</f>
        <v/>
      </c>
      <c r="L28" s="110" t="str">
        <f>'PRODUCTION LIST GRP VOLUMES'!L31</f>
        <v/>
      </c>
      <c r="M28" s="110" t="str">
        <f>'PRODUCTION LIST GRP VOLUMES'!M31</f>
        <v/>
      </c>
      <c r="N28" s="110" t="str">
        <f>'PRODUCTION LIST GRP VOLUMES'!N31</f>
        <v/>
      </c>
      <c r="O28" s="110" t="str">
        <f>'PRODUCTION LIST GRP VOLUMES'!O31</f>
        <v/>
      </c>
      <c r="P28" s="110" t="str">
        <f>'PRODUCTION LIST GRP VOLUMES'!P31</f>
        <v/>
      </c>
      <c r="Q28" s="110" t="str">
        <f>'PRODUCTION LIST GRP VOLUMES'!Q31</f>
        <v/>
      </c>
      <c r="R28" s="110" t="str">
        <f>'PRODUCTION LIST GRP VOLUMES'!R31</f>
        <v/>
      </c>
      <c r="S28" s="1006">
        <f t="shared" si="0"/>
        <v>0</v>
      </c>
    </row>
    <row r="29" spans="1:19" ht="23.25" customHeight="1">
      <c r="A29" s="364" t="str">
        <f>'PRODUCTION LIST GRP VOLUMES'!A32</f>
        <v>360-098</v>
      </c>
      <c r="B29" s="1034"/>
      <c r="C29" s="110" t="str">
        <f>'PRODUCTION LIST GRP VOLUMES'!C32</f>
        <v/>
      </c>
      <c r="D29" s="110" t="str">
        <f>'PRODUCTION LIST GRP VOLUMES'!D32</f>
        <v/>
      </c>
      <c r="E29" s="110" t="str">
        <f>'PRODUCTION LIST GRP VOLUMES'!E32</f>
        <v/>
      </c>
      <c r="F29" s="110" t="str">
        <f>'PRODUCTION LIST GRP VOLUMES'!F32</f>
        <v/>
      </c>
      <c r="G29" s="110" t="str">
        <f>'PRODUCTION LIST GRP VOLUMES'!G32</f>
        <v/>
      </c>
      <c r="H29" s="110" t="str">
        <f>'PRODUCTION LIST GRP VOLUMES'!H32</f>
        <v/>
      </c>
      <c r="I29" s="110" t="str">
        <f>'PRODUCTION LIST GRP VOLUMES'!I32</f>
        <v/>
      </c>
      <c r="J29" s="110" t="str">
        <f>'PRODUCTION LIST GRP VOLUMES'!J32</f>
        <v/>
      </c>
      <c r="K29" s="110" t="str">
        <f>'PRODUCTION LIST GRP VOLUMES'!K32</f>
        <v/>
      </c>
      <c r="L29" s="110" t="str">
        <f>'PRODUCTION LIST GRP VOLUMES'!L32</f>
        <v/>
      </c>
      <c r="M29" s="110" t="str">
        <f>'PRODUCTION LIST GRP VOLUMES'!M32</f>
        <v/>
      </c>
      <c r="N29" s="110" t="str">
        <f>'PRODUCTION LIST GRP VOLUMES'!N32</f>
        <v/>
      </c>
      <c r="O29" s="110" t="str">
        <f>'PRODUCTION LIST GRP VOLUMES'!O32</f>
        <v/>
      </c>
      <c r="P29" s="110" t="str">
        <f>'PRODUCTION LIST GRP VOLUMES'!P32</f>
        <v/>
      </c>
      <c r="Q29" s="110" t="str">
        <f>'PRODUCTION LIST GRP VOLUMES'!Q32</f>
        <v/>
      </c>
      <c r="R29" s="110" t="str">
        <f>'PRODUCTION LIST GRP VOLUMES'!R32</f>
        <v/>
      </c>
      <c r="S29" s="1006">
        <f t="shared" si="0"/>
        <v>0</v>
      </c>
    </row>
    <row r="30" spans="1:19" ht="23.25" customHeight="1">
      <c r="A30" s="364" t="str">
        <f>'PRODUCTION LIST GRP VOLUMES'!A33</f>
        <v>360-100</v>
      </c>
      <c r="B30" s="1034"/>
      <c r="C30" s="110" t="str">
        <f>'PRODUCTION LIST GRP VOLUMES'!C33</f>
        <v/>
      </c>
      <c r="D30" s="110" t="str">
        <f>'PRODUCTION LIST GRP VOLUMES'!D33</f>
        <v/>
      </c>
      <c r="E30" s="110" t="str">
        <f>'PRODUCTION LIST GRP VOLUMES'!E33</f>
        <v/>
      </c>
      <c r="F30" s="110" t="str">
        <f>'PRODUCTION LIST GRP VOLUMES'!F33</f>
        <v/>
      </c>
      <c r="G30" s="110" t="str">
        <f>'PRODUCTION LIST GRP VOLUMES'!G33</f>
        <v/>
      </c>
      <c r="H30" s="110" t="str">
        <f>'PRODUCTION LIST GRP VOLUMES'!H33</f>
        <v/>
      </c>
      <c r="I30" s="110" t="str">
        <f>'PRODUCTION LIST GRP VOLUMES'!I33</f>
        <v/>
      </c>
      <c r="J30" s="110" t="str">
        <f>'PRODUCTION LIST GRP VOLUMES'!J33</f>
        <v/>
      </c>
      <c r="K30" s="110" t="str">
        <f>'PRODUCTION LIST GRP VOLUMES'!K33</f>
        <v/>
      </c>
      <c r="L30" s="110" t="str">
        <f>'PRODUCTION LIST GRP VOLUMES'!L33</f>
        <v/>
      </c>
      <c r="M30" s="110" t="str">
        <f>'PRODUCTION LIST GRP VOLUMES'!M33</f>
        <v/>
      </c>
      <c r="N30" s="110" t="str">
        <f>'PRODUCTION LIST GRP VOLUMES'!N33</f>
        <v/>
      </c>
      <c r="O30" s="110" t="str">
        <f>'PRODUCTION LIST GRP VOLUMES'!O33</f>
        <v/>
      </c>
      <c r="P30" s="110" t="str">
        <f>'PRODUCTION LIST GRP VOLUMES'!P33</f>
        <v/>
      </c>
      <c r="Q30" s="110" t="str">
        <f>'PRODUCTION LIST GRP VOLUMES'!Q33</f>
        <v/>
      </c>
      <c r="R30" s="110" t="str">
        <f>'PRODUCTION LIST GRP VOLUMES'!R33</f>
        <v/>
      </c>
      <c r="S30" s="1006">
        <f t="shared" si="0"/>
        <v>0</v>
      </c>
    </row>
    <row r="31" spans="1:19" ht="23.25" customHeight="1">
      <c r="A31" s="364">
        <f>'PRODUCTION LIST GRP VOLUMES'!A34</f>
        <v>0</v>
      </c>
      <c r="B31" s="1034"/>
      <c r="C31" s="110" t="str">
        <f>'PRODUCTION LIST GRP VOLUMES'!C34</f>
        <v/>
      </c>
      <c r="D31" s="110" t="str">
        <f>'PRODUCTION LIST GRP VOLUMES'!D34</f>
        <v/>
      </c>
      <c r="E31" s="110" t="str">
        <f>'PRODUCTION LIST GRP VOLUMES'!E34</f>
        <v/>
      </c>
      <c r="F31" s="110" t="str">
        <f>'PRODUCTION LIST GRP VOLUMES'!F34</f>
        <v/>
      </c>
      <c r="G31" s="110" t="str">
        <f>'PRODUCTION LIST GRP VOLUMES'!G34</f>
        <v/>
      </c>
      <c r="H31" s="110" t="str">
        <f>'PRODUCTION LIST GRP VOLUMES'!H34</f>
        <v/>
      </c>
      <c r="I31" s="110" t="str">
        <f>'PRODUCTION LIST GRP VOLUMES'!I34</f>
        <v/>
      </c>
      <c r="J31" s="110" t="str">
        <f>'PRODUCTION LIST GRP VOLUMES'!J34</f>
        <v/>
      </c>
      <c r="K31" s="110" t="str">
        <f>'PRODUCTION LIST GRP VOLUMES'!K34</f>
        <v/>
      </c>
      <c r="L31" s="110" t="str">
        <f>'PRODUCTION LIST GRP VOLUMES'!L34</f>
        <v/>
      </c>
      <c r="M31" s="110" t="str">
        <f>'PRODUCTION LIST GRP VOLUMES'!M34</f>
        <v/>
      </c>
      <c r="N31" s="110" t="str">
        <f>'PRODUCTION LIST GRP VOLUMES'!N34</f>
        <v/>
      </c>
      <c r="O31" s="110" t="str">
        <f>'PRODUCTION LIST GRP VOLUMES'!O34</f>
        <v/>
      </c>
      <c r="P31" s="110" t="str">
        <f>'PRODUCTION LIST GRP VOLUMES'!P34</f>
        <v/>
      </c>
      <c r="Q31" s="110" t="str">
        <f>'PRODUCTION LIST GRP VOLUMES'!Q34</f>
        <v/>
      </c>
      <c r="R31" s="110" t="str">
        <f>'PRODUCTION LIST GRP VOLUMES'!R34</f>
        <v/>
      </c>
      <c r="S31" s="1006">
        <f t="shared" si="0"/>
        <v>0</v>
      </c>
    </row>
    <row r="32" spans="1:19" ht="23.25" customHeight="1">
      <c r="A32" s="364" t="str">
        <f>'PRODUCTION LIST GRP VOLUMES'!A35</f>
        <v>360-121</v>
      </c>
      <c r="B32" s="1034"/>
      <c r="C32" s="110" t="str">
        <f>'PRODUCTION LIST GRP VOLUMES'!C35</f>
        <v/>
      </c>
      <c r="D32" s="110" t="str">
        <f>'PRODUCTION LIST GRP VOLUMES'!D35</f>
        <v/>
      </c>
      <c r="E32" s="110" t="str">
        <f>'PRODUCTION LIST GRP VOLUMES'!E35</f>
        <v/>
      </c>
      <c r="F32" s="110" t="str">
        <f>'PRODUCTION LIST GRP VOLUMES'!F35</f>
        <v/>
      </c>
      <c r="G32" s="110" t="str">
        <f>'PRODUCTION LIST GRP VOLUMES'!G35</f>
        <v/>
      </c>
      <c r="H32" s="110" t="str">
        <f>'PRODUCTION LIST GRP VOLUMES'!H35</f>
        <v/>
      </c>
      <c r="I32" s="110" t="str">
        <f>'PRODUCTION LIST GRP VOLUMES'!I35</f>
        <v/>
      </c>
      <c r="J32" s="110" t="str">
        <f>'PRODUCTION LIST GRP VOLUMES'!J35</f>
        <v/>
      </c>
      <c r="K32" s="110" t="str">
        <f>'PRODUCTION LIST GRP VOLUMES'!K35</f>
        <v/>
      </c>
      <c r="L32" s="110" t="str">
        <f>'PRODUCTION LIST GRP VOLUMES'!L35</f>
        <v/>
      </c>
      <c r="M32" s="110" t="str">
        <f>'PRODUCTION LIST GRP VOLUMES'!M35</f>
        <v/>
      </c>
      <c r="N32" s="110" t="str">
        <f>'PRODUCTION LIST GRP VOLUMES'!N35</f>
        <v/>
      </c>
      <c r="O32" s="110" t="str">
        <f>'PRODUCTION LIST GRP VOLUMES'!O35</f>
        <v/>
      </c>
      <c r="P32" s="110" t="str">
        <f>'PRODUCTION LIST GRP VOLUMES'!P35</f>
        <v/>
      </c>
      <c r="Q32" s="110" t="str">
        <f>'PRODUCTION LIST GRP VOLUMES'!Q35</f>
        <v/>
      </c>
      <c r="R32" s="110" t="str">
        <f>'PRODUCTION LIST GRP VOLUMES'!R35</f>
        <v/>
      </c>
      <c r="S32" s="1006">
        <f t="shared" si="0"/>
        <v>0</v>
      </c>
    </row>
    <row r="33" spans="1:19" ht="23.25" customHeight="1">
      <c r="A33" s="364" t="str">
        <f>'PRODUCTION LIST GRP VOLUMES'!A36</f>
        <v>360-121-DT</v>
      </c>
      <c r="B33" s="1034" t="str">
        <f>IF('PRODUCTION LIST GRP VOLUMES'!C258=0,"",'PRODUCTION LIST GRP VOLUMES'!C258)</f>
        <v/>
      </c>
      <c r="C33" s="110" t="str">
        <f>'PRODUCTION LIST GRP VOLUMES'!C36</f>
        <v/>
      </c>
      <c r="D33" s="110" t="str">
        <f>'PRODUCTION LIST GRP VOLUMES'!D36</f>
        <v/>
      </c>
      <c r="E33" s="110" t="str">
        <f>'PRODUCTION LIST GRP VOLUMES'!E36</f>
        <v/>
      </c>
      <c r="F33" s="110" t="str">
        <f>'PRODUCTION LIST GRP VOLUMES'!F36</f>
        <v/>
      </c>
      <c r="G33" s="110" t="str">
        <f>'PRODUCTION LIST GRP VOLUMES'!G36</f>
        <v/>
      </c>
      <c r="H33" s="110" t="str">
        <f>'PRODUCTION LIST GRP VOLUMES'!H36</f>
        <v/>
      </c>
      <c r="I33" s="110" t="str">
        <f>'PRODUCTION LIST GRP VOLUMES'!I36</f>
        <v/>
      </c>
      <c r="J33" s="110" t="str">
        <f>'PRODUCTION LIST GRP VOLUMES'!J36</f>
        <v/>
      </c>
      <c r="K33" s="110" t="str">
        <f>'PRODUCTION LIST GRP VOLUMES'!K36</f>
        <v/>
      </c>
      <c r="L33" s="110" t="str">
        <f>'PRODUCTION LIST GRP VOLUMES'!L36</f>
        <v/>
      </c>
      <c r="M33" s="110" t="str">
        <f>'PRODUCTION LIST GRP VOLUMES'!M36</f>
        <v/>
      </c>
      <c r="N33" s="110" t="str">
        <f>'PRODUCTION LIST GRP VOLUMES'!N36</f>
        <v/>
      </c>
      <c r="O33" s="110" t="str">
        <f>'PRODUCTION LIST GRP VOLUMES'!O36</f>
        <v/>
      </c>
      <c r="P33" s="110" t="str">
        <f>'PRODUCTION LIST GRP VOLUMES'!P36</f>
        <v/>
      </c>
      <c r="Q33" s="110"/>
      <c r="R33" s="110"/>
      <c r="S33" s="1006">
        <f t="shared" si="0"/>
        <v>0</v>
      </c>
    </row>
    <row r="34" spans="1:19" ht="23.25" customHeight="1">
      <c r="A34" s="364" t="str">
        <f>'PRODUCTION LIST GRP VOLUMES'!A37</f>
        <v>360-122</v>
      </c>
      <c r="B34" s="1034"/>
      <c r="C34" s="110" t="str">
        <f>'PRODUCTION LIST GRP VOLUMES'!C37</f>
        <v/>
      </c>
      <c r="D34" s="110" t="str">
        <f>'PRODUCTION LIST GRP VOLUMES'!D37</f>
        <v/>
      </c>
      <c r="E34" s="110" t="str">
        <f>'PRODUCTION LIST GRP VOLUMES'!E37</f>
        <v/>
      </c>
      <c r="F34" s="110" t="str">
        <f>'PRODUCTION LIST GRP VOLUMES'!F37</f>
        <v/>
      </c>
      <c r="G34" s="110" t="str">
        <f>'PRODUCTION LIST GRP VOLUMES'!G37</f>
        <v/>
      </c>
      <c r="H34" s="110" t="str">
        <f>'PRODUCTION LIST GRP VOLUMES'!H37</f>
        <v/>
      </c>
      <c r="I34" s="110" t="str">
        <f>'PRODUCTION LIST GRP VOLUMES'!I37</f>
        <v/>
      </c>
      <c r="J34" s="110" t="str">
        <f>'PRODUCTION LIST GRP VOLUMES'!J37</f>
        <v/>
      </c>
      <c r="K34" s="110" t="str">
        <f>'PRODUCTION LIST GRP VOLUMES'!K37</f>
        <v/>
      </c>
      <c r="L34" s="110" t="str">
        <f>'PRODUCTION LIST GRP VOLUMES'!L37</f>
        <v/>
      </c>
      <c r="M34" s="110" t="str">
        <f>'PRODUCTION LIST GRP VOLUMES'!M37</f>
        <v/>
      </c>
      <c r="N34" s="110" t="str">
        <f>'PRODUCTION LIST GRP VOLUMES'!N37</f>
        <v/>
      </c>
      <c r="O34" s="110" t="str">
        <f>'PRODUCTION LIST GRP VOLUMES'!O37</f>
        <v/>
      </c>
      <c r="P34" s="110" t="str">
        <f>'PRODUCTION LIST GRP VOLUMES'!P37</f>
        <v/>
      </c>
      <c r="Q34" s="110" t="str">
        <f>'PRODUCTION LIST GRP VOLUMES'!Q37</f>
        <v/>
      </c>
      <c r="R34" s="110" t="str">
        <f>'PRODUCTION LIST GRP VOLUMES'!R37</f>
        <v/>
      </c>
      <c r="S34" s="1006">
        <f t="shared" si="0"/>
        <v>0</v>
      </c>
    </row>
    <row r="35" spans="1:19" ht="23.25" customHeight="1">
      <c r="A35" s="364" t="str">
        <f>'PRODUCTION LIST GRP VOLUMES'!A38</f>
        <v>360-122-DT</v>
      </c>
      <c r="B35" s="1034" t="str">
        <f>IF('PRODUCTION LIST GRP VOLUMES'!C259=0,"",'PRODUCTION LIST GRP VOLUMES'!C259)</f>
        <v/>
      </c>
      <c r="C35" s="110" t="str">
        <f>'PRODUCTION LIST GRP VOLUMES'!C38</f>
        <v/>
      </c>
      <c r="D35" s="110" t="str">
        <f>'PRODUCTION LIST GRP VOLUMES'!D38</f>
        <v/>
      </c>
      <c r="E35" s="110" t="str">
        <f>'PRODUCTION LIST GRP VOLUMES'!E38</f>
        <v/>
      </c>
      <c r="F35" s="110" t="str">
        <f>'PRODUCTION LIST GRP VOLUMES'!F38</f>
        <v/>
      </c>
      <c r="G35" s="110" t="str">
        <f>'PRODUCTION LIST GRP VOLUMES'!G38</f>
        <v/>
      </c>
      <c r="H35" s="110" t="str">
        <f>'PRODUCTION LIST GRP VOLUMES'!H38</f>
        <v/>
      </c>
      <c r="I35" s="110" t="str">
        <f>'PRODUCTION LIST GRP VOLUMES'!I38</f>
        <v/>
      </c>
      <c r="J35" s="110" t="str">
        <f>'PRODUCTION LIST GRP VOLUMES'!J38</f>
        <v/>
      </c>
      <c r="K35" s="110" t="str">
        <f>'PRODUCTION LIST GRP VOLUMES'!K38</f>
        <v/>
      </c>
      <c r="L35" s="110" t="str">
        <f>'PRODUCTION LIST GRP VOLUMES'!L38</f>
        <v/>
      </c>
      <c r="M35" s="110" t="str">
        <f>'PRODUCTION LIST GRP VOLUMES'!M38</f>
        <v/>
      </c>
      <c r="N35" s="110" t="str">
        <f>'PRODUCTION LIST GRP VOLUMES'!N38</f>
        <v/>
      </c>
      <c r="O35" s="110" t="str">
        <f>'PRODUCTION LIST GRP VOLUMES'!O38</f>
        <v/>
      </c>
      <c r="P35" s="110" t="str">
        <f>'PRODUCTION LIST GRP VOLUMES'!P38</f>
        <v/>
      </c>
      <c r="Q35" s="110"/>
      <c r="R35" s="110"/>
      <c r="S35" s="1006">
        <f t="shared" si="0"/>
        <v>0</v>
      </c>
    </row>
    <row r="36" spans="1:19" ht="23.25" customHeight="1">
      <c r="A36" s="364" t="str">
        <f>'PRODUCTION LIST GRP VOLUMES'!A39</f>
        <v>360-123</v>
      </c>
      <c r="B36" s="1034"/>
      <c r="C36" s="110" t="str">
        <f>'PRODUCTION LIST GRP VOLUMES'!C39</f>
        <v/>
      </c>
      <c r="D36" s="110" t="str">
        <f>'PRODUCTION LIST GRP VOLUMES'!D39</f>
        <v/>
      </c>
      <c r="E36" s="110" t="str">
        <f>'PRODUCTION LIST GRP VOLUMES'!E39</f>
        <v/>
      </c>
      <c r="F36" s="110" t="str">
        <f>'PRODUCTION LIST GRP VOLUMES'!F39</f>
        <v/>
      </c>
      <c r="G36" s="110" t="str">
        <f>'PRODUCTION LIST GRP VOLUMES'!G39</f>
        <v/>
      </c>
      <c r="H36" s="110" t="str">
        <f>'PRODUCTION LIST GRP VOLUMES'!H39</f>
        <v/>
      </c>
      <c r="I36" s="110" t="str">
        <f>'PRODUCTION LIST GRP VOLUMES'!I39</f>
        <v/>
      </c>
      <c r="J36" s="110" t="str">
        <f>'PRODUCTION LIST GRP VOLUMES'!J39</f>
        <v/>
      </c>
      <c r="K36" s="110" t="str">
        <f>'PRODUCTION LIST GRP VOLUMES'!K39</f>
        <v/>
      </c>
      <c r="L36" s="110" t="str">
        <f>'PRODUCTION LIST GRP VOLUMES'!L39</f>
        <v/>
      </c>
      <c r="M36" s="110" t="str">
        <f>'PRODUCTION LIST GRP VOLUMES'!M39</f>
        <v/>
      </c>
      <c r="N36" s="110" t="str">
        <f>'PRODUCTION LIST GRP VOLUMES'!N39</f>
        <v/>
      </c>
      <c r="O36" s="110" t="str">
        <f>'PRODUCTION LIST GRP VOLUMES'!O39</f>
        <v/>
      </c>
      <c r="P36" s="110" t="str">
        <f>'PRODUCTION LIST GRP VOLUMES'!P39</f>
        <v/>
      </c>
      <c r="Q36" s="110" t="str">
        <f>'PRODUCTION LIST GRP VOLUMES'!Q39</f>
        <v/>
      </c>
      <c r="R36" s="110" t="str">
        <f>'PRODUCTION LIST GRP VOLUMES'!R39</f>
        <v/>
      </c>
      <c r="S36" s="1006">
        <f t="shared" si="0"/>
        <v>0</v>
      </c>
    </row>
    <row r="37" spans="1:19" ht="23.25" customHeight="1">
      <c r="A37" s="364" t="str">
        <f>'PRODUCTION LIST GRP VOLUMES'!A40</f>
        <v>360-123-DT</v>
      </c>
      <c r="B37" s="1034" t="str">
        <f>IF('PRODUCTION LIST GRP VOLUMES'!C260=0,"",'PRODUCTION LIST GRP VOLUMES'!C260)</f>
        <v/>
      </c>
      <c r="C37" s="110" t="str">
        <f>'PRODUCTION LIST GRP VOLUMES'!C40</f>
        <v/>
      </c>
      <c r="D37" s="110" t="str">
        <f>'PRODUCTION LIST GRP VOLUMES'!D40</f>
        <v/>
      </c>
      <c r="E37" s="110" t="str">
        <f>'PRODUCTION LIST GRP VOLUMES'!E40</f>
        <v/>
      </c>
      <c r="F37" s="110" t="str">
        <f>'PRODUCTION LIST GRP VOLUMES'!F40</f>
        <v/>
      </c>
      <c r="G37" s="110" t="str">
        <f>'PRODUCTION LIST GRP VOLUMES'!G40</f>
        <v/>
      </c>
      <c r="H37" s="110" t="str">
        <f>'PRODUCTION LIST GRP VOLUMES'!H40</f>
        <v/>
      </c>
      <c r="I37" s="110" t="str">
        <f>'PRODUCTION LIST GRP VOLUMES'!I40</f>
        <v/>
      </c>
      <c r="J37" s="110" t="str">
        <f>'PRODUCTION LIST GRP VOLUMES'!J40</f>
        <v/>
      </c>
      <c r="K37" s="110" t="str">
        <f>'PRODUCTION LIST GRP VOLUMES'!K40</f>
        <v/>
      </c>
      <c r="L37" s="110" t="str">
        <f>'PRODUCTION LIST GRP VOLUMES'!L40</f>
        <v/>
      </c>
      <c r="M37" s="110" t="str">
        <f>'PRODUCTION LIST GRP VOLUMES'!M40</f>
        <v/>
      </c>
      <c r="N37" s="110" t="str">
        <f>'PRODUCTION LIST GRP VOLUMES'!N40</f>
        <v/>
      </c>
      <c r="O37" s="110" t="str">
        <f>'PRODUCTION LIST GRP VOLUMES'!O40</f>
        <v/>
      </c>
      <c r="P37" s="110" t="str">
        <f>'PRODUCTION LIST GRP VOLUMES'!P40</f>
        <v/>
      </c>
      <c r="Q37" s="110"/>
      <c r="R37" s="110"/>
      <c r="S37" s="1006">
        <f t="shared" si="0"/>
        <v>0</v>
      </c>
    </row>
    <row r="38" spans="1:19" ht="23.25" customHeight="1">
      <c r="A38" s="364" t="str">
        <f>'PRODUCTION LIST GRP VOLUMES'!A41</f>
        <v>360-124</v>
      </c>
      <c r="B38" s="1034"/>
      <c r="C38" s="110" t="str">
        <f>'PRODUCTION LIST GRP VOLUMES'!C41</f>
        <v/>
      </c>
      <c r="D38" s="110" t="str">
        <f>'PRODUCTION LIST GRP VOLUMES'!D41</f>
        <v/>
      </c>
      <c r="E38" s="110" t="str">
        <f>'PRODUCTION LIST GRP VOLUMES'!E41</f>
        <v/>
      </c>
      <c r="F38" s="110" t="str">
        <f>'PRODUCTION LIST GRP VOLUMES'!F41</f>
        <v/>
      </c>
      <c r="G38" s="110" t="str">
        <f>'PRODUCTION LIST GRP VOLUMES'!G41</f>
        <v/>
      </c>
      <c r="H38" s="110" t="str">
        <f>'PRODUCTION LIST GRP VOLUMES'!H41</f>
        <v/>
      </c>
      <c r="I38" s="110" t="str">
        <f>'PRODUCTION LIST GRP VOLUMES'!I41</f>
        <v/>
      </c>
      <c r="J38" s="110" t="str">
        <f>'PRODUCTION LIST GRP VOLUMES'!J41</f>
        <v/>
      </c>
      <c r="K38" s="110" t="str">
        <f>'PRODUCTION LIST GRP VOLUMES'!K41</f>
        <v/>
      </c>
      <c r="L38" s="110" t="str">
        <f>'PRODUCTION LIST GRP VOLUMES'!L41</f>
        <v/>
      </c>
      <c r="M38" s="110" t="str">
        <f>'PRODUCTION LIST GRP VOLUMES'!M41</f>
        <v/>
      </c>
      <c r="N38" s="110" t="str">
        <f>'PRODUCTION LIST GRP VOLUMES'!N41</f>
        <v/>
      </c>
      <c r="O38" s="110" t="str">
        <f>'PRODUCTION LIST GRP VOLUMES'!O41</f>
        <v/>
      </c>
      <c r="P38" s="110" t="str">
        <f>'PRODUCTION LIST GRP VOLUMES'!P41</f>
        <v/>
      </c>
      <c r="Q38" s="110" t="str">
        <f>'PRODUCTION LIST GRP VOLUMES'!Q41</f>
        <v/>
      </c>
      <c r="R38" s="110" t="str">
        <f>'PRODUCTION LIST GRP VOLUMES'!R41</f>
        <v/>
      </c>
      <c r="S38" s="1006">
        <f t="shared" si="0"/>
        <v>0</v>
      </c>
    </row>
    <row r="39" spans="1:19" ht="23.25" customHeight="1">
      <c r="A39" s="364" t="str">
        <f>'PRODUCTION LIST GRP VOLUMES'!A42</f>
        <v>360-125</v>
      </c>
      <c r="B39" s="1034"/>
      <c r="C39" s="110" t="str">
        <f>'PRODUCTION LIST GRP VOLUMES'!C42</f>
        <v/>
      </c>
      <c r="D39" s="110" t="str">
        <f>'PRODUCTION LIST GRP VOLUMES'!D42</f>
        <v/>
      </c>
      <c r="E39" s="110" t="str">
        <f>'PRODUCTION LIST GRP VOLUMES'!E42</f>
        <v/>
      </c>
      <c r="F39" s="110" t="str">
        <f>'PRODUCTION LIST GRP VOLUMES'!F42</f>
        <v/>
      </c>
      <c r="G39" s="110" t="str">
        <f>'PRODUCTION LIST GRP VOLUMES'!G42</f>
        <v/>
      </c>
      <c r="H39" s="110" t="str">
        <f>'PRODUCTION LIST GRP VOLUMES'!H42</f>
        <v/>
      </c>
      <c r="I39" s="110" t="str">
        <f>'PRODUCTION LIST GRP VOLUMES'!I42</f>
        <v/>
      </c>
      <c r="J39" s="110" t="str">
        <f>'PRODUCTION LIST GRP VOLUMES'!J42</f>
        <v/>
      </c>
      <c r="K39" s="110" t="str">
        <f>'PRODUCTION LIST GRP VOLUMES'!K42</f>
        <v/>
      </c>
      <c r="L39" s="110" t="str">
        <f>'PRODUCTION LIST GRP VOLUMES'!L42</f>
        <v/>
      </c>
      <c r="M39" s="110" t="str">
        <f>'PRODUCTION LIST GRP VOLUMES'!M42</f>
        <v/>
      </c>
      <c r="N39" s="110" t="str">
        <f>'PRODUCTION LIST GRP VOLUMES'!N42</f>
        <v/>
      </c>
      <c r="O39" s="110" t="str">
        <f>'PRODUCTION LIST GRP VOLUMES'!O42</f>
        <v/>
      </c>
      <c r="P39" s="110" t="str">
        <f>'PRODUCTION LIST GRP VOLUMES'!P42</f>
        <v/>
      </c>
      <c r="Q39" s="110" t="str">
        <f>'PRODUCTION LIST GRP VOLUMES'!Q42</f>
        <v/>
      </c>
      <c r="R39" s="110" t="str">
        <f>'PRODUCTION LIST GRP VOLUMES'!R42</f>
        <v/>
      </c>
      <c r="S39" s="1006">
        <f t="shared" si="0"/>
        <v>0</v>
      </c>
    </row>
    <row r="40" spans="1:19" ht="23.25" customHeight="1">
      <c r="A40" s="364" t="str">
        <f>'PRODUCTION LIST GRP VOLUMES'!A43</f>
        <v>360-125-WI</v>
      </c>
      <c r="B40" s="1034"/>
      <c r="C40" s="110" t="str">
        <f>'PRODUCTION LIST GRP VOLUMES'!C43</f>
        <v/>
      </c>
      <c r="D40" s="110" t="str">
        <f>'PRODUCTION LIST GRP VOLUMES'!D43</f>
        <v/>
      </c>
      <c r="E40" s="110" t="str">
        <f>'PRODUCTION LIST GRP VOLUMES'!E43</f>
        <v/>
      </c>
      <c r="F40" s="110" t="str">
        <f>'PRODUCTION LIST GRP VOLUMES'!F43</f>
        <v/>
      </c>
      <c r="G40" s="110" t="str">
        <f>'PRODUCTION LIST GRP VOLUMES'!G43</f>
        <v/>
      </c>
      <c r="H40" s="110" t="str">
        <f>'PRODUCTION LIST GRP VOLUMES'!H43</f>
        <v/>
      </c>
      <c r="I40" s="110" t="str">
        <f>'PRODUCTION LIST GRP VOLUMES'!I43</f>
        <v/>
      </c>
      <c r="J40" s="110" t="str">
        <f>'PRODUCTION LIST GRP VOLUMES'!J43</f>
        <v/>
      </c>
      <c r="K40" s="110" t="str">
        <f>'PRODUCTION LIST GRP VOLUMES'!K43</f>
        <v/>
      </c>
      <c r="L40" s="110" t="str">
        <f>'PRODUCTION LIST GRP VOLUMES'!L43</f>
        <v/>
      </c>
      <c r="M40" s="110" t="str">
        <f>'PRODUCTION LIST GRP VOLUMES'!M43</f>
        <v/>
      </c>
      <c r="N40" s="110" t="str">
        <f>'PRODUCTION LIST GRP VOLUMES'!N43</f>
        <v/>
      </c>
      <c r="O40" s="110" t="str">
        <f>'PRODUCTION LIST GRP VOLUMES'!O43</f>
        <v/>
      </c>
      <c r="P40" s="110" t="str">
        <f>'PRODUCTION LIST GRP VOLUMES'!P43</f>
        <v/>
      </c>
      <c r="Q40" s="110" t="str">
        <f>'PRODUCTION LIST GRP VOLUMES'!Q43</f>
        <v/>
      </c>
      <c r="R40" s="110" t="str">
        <f>'PRODUCTION LIST GRP VOLUMES'!R43</f>
        <v/>
      </c>
      <c r="S40" s="1006">
        <f t="shared" si="0"/>
        <v>0</v>
      </c>
    </row>
    <row r="41" spans="1:19" ht="23.25" customHeight="1">
      <c r="A41" s="364" t="str">
        <f>'PRODUCTION LIST GRP VOLUMES'!A44</f>
        <v>360-127</v>
      </c>
      <c r="B41" s="1034"/>
      <c r="C41" s="110" t="str">
        <f>'PRODUCTION LIST GRP VOLUMES'!C44</f>
        <v/>
      </c>
      <c r="D41" s="110" t="str">
        <f>'PRODUCTION LIST GRP VOLUMES'!D44</f>
        <v/>
      </c>
      <c r="E41" s="110" t="str">
        <f>'PRODUCTION LIST GRP VOLUMES'!E44</f>
        <v/>
      </c>
      <c r="F41" s="110" t="str">
        <f>'PRODUCTION LIST GRP VOLUMES'!F44</f>
        <v/>
      </c>
      <c r="G41" s="110" t="str">
        <f>'PRODUCTION LIST GRP VOLUMES'!G44</f>
        <v/>
      </c>
      <c r="H41" s="110" t="str">
        <f>'PRODUCTION LIST GRP VOLUMES'!H44</f>
        <v/>
      </c>
      <c r="I41" s="110" t="str">
        <f>'PRODUCTION LIST GRP VOLUMES'!I44</f>
        <v/>
      </c>
      <c r="J41" s="110" t="str">
        <f>'PRODUCTION LIST GRP VOLUMES'!J44</f>
        <v/>
      </c>
      <c r="K41" s="110" t="str">
        <f>'PRODUCTION LIST GRP VOLUMES'!K44</f>
        <v/>
      </c>
      <c r="L41" s="110" t="str">
        <f>'PRODUCTION LIST GRP VOLUMES'!L44</f>
        <v/>
      </c>
      <c r="M41" s="110" t="str">
        <f>'PRODUCTION LIST GRP VOLUMES'!M44</f>
        <v/>
      </c>
      <c r="N41" s="110" t="str">
        <f>'PRODUCTION LIST GRP VOLUMES'!N44</f>
        <v/>
      </c>
      <c r="O41" s="110" t="str">
        <f>'PRODUCTION LIST GRP VOLUMES'!O44</f>
        <v/>
      </c>
      <c r="P41" s="110" t="str">
        <f>'PRODUCTION LIST GRP VOLUMES'!P44</f>
        <v/>
      </c>
      <c r="Q41" s="110" t="str">
        <f>'PRODUCTION LIST GRP VOLUMES'!Q44</f>
        <v/>
      </c>
      <c r="R41" s="110" t="str">
        <f>'PRODUCTION LIST GRP VOLUMES'!R44</f>
        <v/>
      </c>
      <c r="S41" s="1006">
        <f t="shared" si="0"/>
        <v>0</v>
      </c>
    </row>
    <row r="42" spans="1:19" ht="23.25" customHeight="1">
      <c r="A42" s="364" t="str">
        <f>'PRODUCTION LIST GRP VOLUMES'!A45</f>
        <v>360-127-WI</v>
      </c>
      <c r="B42" s="1034"/>
      <c r="C42" s="110" t="str">
        <f>'PRODUCTION LIST GRP VOLUMES'!C45</f>
        <v/>
      </c>
      <c r="D42" s="110" t="str">
        <f>'PRODUCTION LIST GRP VOLUMES'!D45</f>
        <v/>
      </c>
      <c r="E42" s="110" t="str">
        <f>'PRODUCTION LIST GRP VOLUMES'!E45</f>
        <v/>
      </c>
      <c r="F42" s="110" t="str">
        <f>'PRODUCTION LIST GRP VOLUMES'!F45</f>
        <v/>
      </c>
      <c r="G42" s="110" t="str">
        <f>'PRODUCTION LIST GRP VOLUMES'!G45</f>
        <v/>
      </c>
      <c r="H42" s="110" t="str">
        <f>'PRODUCTION LIST GRP VOLUMES'!H45</f>
        <v/>
      </c>
      <c r="I42" s="110" t="str">
        <f>'PRODUCTION LIST GRP VOLUMES'!I45</f>
        <v/>
      </c>
      <c r="J42" s="110" t="str">
        <f>'PRODUCTION LIST GRP VOLUMES'!J45</f>
        <v/>
      </c>
      <c r="K42" s="110" t="str">
        <f>'PRODUCTION LIST GRP VOLUMES'!K45</f>
        <v/>
      </c>
      <c r="L42" s="110" t="str">
        <f>'PRODUCTION LIST GRP VOLUMES'!L45</f>
        <v/>
      </c>
      <c r="M42" s="110" t="str">
        <f>'PRODUCTION LIST GRP VOLUMES'!M45</f>
        <v/>
      </c>
      <c r="N42" s="110" t="str">
        <f>'PRODUCTION LIST GRP VOLUMES'!N45</f>
        <v/>
      </c>
      <c r="O42" s="110" t="str">
        <f>'PRODUCTION LIST GRP VOLUMES'!O45</f>
        <v/>
      </c>
      <c r="P42" s="110" t="str">
        <f>'PRODUCTION LIST GRP VOLUMES'!P45</f>
        <v/>
      </c>
      <c r="Q42" s="110" t="str">
        <f>'PRODUCTION LIST GRP VOLUMES'!Q45</f>
        <v/>
      </c>
      <c r="R42" s="110" t="str">
        <f>'PRODUCTION LIST GRP VOLUMES'!R45</f>
        <v/>
      </c>
      <c r="S42" s="1006">
        <f t="shared" si="0"/>
        <v>0</v>
      </c>
    </row>
    <row r="43" spans="1:19" ht="23.25" customHeight="1">
      <c r="A43" s="364" t="str">
        <f>'PRODUCTION LIST GRP VOLUMES'!A46</f>
        <v>360-128</v>
      </c>
      <c r="B43" s="1034"/>
      <c r="C43" s="110" t="str">
        <f>'PRODUCTION LIST GRP VOLUMES'!C46</f>
        <v/>
      </c>
      <c r="D43" s="110" t="str">
        <f>'PRODUCTION LIST GRP VOLUMES'!D46</f>
        <v/>
      </c>
      <c r="E43" s="110" t="str">
        <f>'PRODUCTION LIST GRP VOLUMES'!E46</f>
        <v/>
      </c>
      <c r="F43" s="110" t="str">
        <f>'PRODUCTION LIST GRP VOLUMES'!F46</f>
        <v/>
      </c>
      <c r="G43" s="110" t="str">
        <f>'PRODUCTION LIST GRP VOLUMES'!G46</f>
        <v/>
      </c>
      <c r="H43" s="110" t="str">
        <f>'PRODUCTION LIST GRP VOLUMES'!H46</f>
        <v/>
      </c>
      <c r="I43" s="110" t="str">
        <f>'PRODUCTION LIST GRP VOLUMES'!I46</f>
        <v/>
      </c>
      <c r="J43" s="110" t="str">
        <f>'PRODUCTION LIST GRP VOLUMES'!J46</f>
        <v/>
      </c>
      <c r="K43" s="110" t="str">
        <f>'PRODUCTION LIST GRP VOLUMES'!K46</f>
        <v/>
      </c>
      <c r="L43" s="110" t="str">
        <f>'PRODUCTION LIST GRP VOLUMES'!L46</f>
        <v/>
      </c>
      <c r="M43" s="110" t="str">
        <f>'PRODUCTION LIST GRP VOLUMES'!M46</f>
        <v/>
      </c>
      <c r="N43" s="110" t="str">
        <f>'PRODUCTION LIST GRP VOLUMES'!N46</f>
        <v/>
      </c>
      <c r="O43" s="110" t="str">
        <f>'PRODUCTION LIST GRP VOLUMES'!O46</f>
        <v/>
      </c>
      <c r="P43" s="110" t="str">
        <f>'PRODUCTION LIST GRP VOLUMES'!P46</f>
        <v/>
      </c>
      <c r="Q43" s="110" t="str">
        <f>'PRODUCTION LIST GRP VOLUMES'!Q46</f>
        <v/>
      </c>
      <c r="R43" s="110" t="str">
        <f>'PRODUCTION LIST GRP VOLUMES'!R46</f>
        <v/>
      </c>
      <c r="S43" s="1006">
        <f t="shared" si="0"/>
        <v>0</v>
      </c>
    </row>
    <row r="44" spans="1:19" ht="23.25" customHeight="1">
      <c r="A44" s="364" t="str">
        <f>'PRODUCTION LIST GRP VOLUMES'!A47</f>
        <v>360-128-WI</v>
      </c>
      <c r="B44" s="1034"/>
      <c r="C44" s="110" t="str">
        <f>'PRODUCTION LIST GRP VOLUMES'!C47</f>
        <v/>
      </c>
      <c r="D44" s="110" t="str">
        <f>'PRODUCTION LIST GRP VOLUMES'!D47</f>
        <v/>
      </c>
      <c r="E44" s="110" t="str">
        <f>'PRODUCTION LIST GRP VOLUMES'!E47</f>
        <v/>
      </c>
      <c r="F44" s="110" t="str">
        <f>'PRODUCTION LIST GRP VOLUMES'!F47</f>
        <v/>
      </c>
      <c r="G44" s="110" t="str">
        <f>'PRODUCTION LIST GRP VOLUMES'!G47</f>
        <v/>
      </c>
      <c r="H44" s="110" t="str">
        <f>'PRODUCTION LIST GRP VOLUMES'!H47</f>
        <v/>
      </c>
      <c r="I44" s="110" t="str">
        <f>'PRODUCTION LIST GRP VOLUMES'!I47</f>
        <v/>
      </c>
      <c r="J44" s="110" t="str">
        <f>'PRODUCTION LIST GRP VOLUMES'!J47</f>
        <v/>
      </c>
      <c r="K44" s="110" t="str">
        <f>'PRODUCTION LIST GRP VOLUMES'!K47</f>
        <v/>
      </c>
      <c r="L44" s="110" t="str">
        <f>'PRODUCTION LIST GRP VOLUMES'!L47</f>
        <v/>
      </c>
      <c r="M44" s="110" t="str">
        <f>'PRODUCTION LIST GRP VOLUMES'!M47</f>
        <v/>
      </c>
      <c r="N44" s="110" t="str">
        <f>'PRODUCTION LIST GRP VOLUMES'!N47</f>
        <v/>
      </c>
      <c r="O44" s="110" t="str">
        <f>'PRODUCTION LIST GRP VOLUMES'!O47</f>
        <v/>
      </c>
      <c r="P44" s="110" t="str">
        <f>'PRODUCTION LIST GRP VOLUMES'!P47</f>
        <v/>
      </c>
      <c r="Q44" s="110" t="str">
        <f>'PRODUCTION LIST GRP VOLUMES'!Q47</f>
        <v/>
      </c>
      <c r="R44" s="110" t="str">
        <f>'PRODUCTION LIST GRP VOLUMES'!R47</f>
        <v/>
      </c>
      <c r="S44" s="1006">
        <f t="shared" si="0"/>
        <v>0</v>
      </c>
    </row>
    <row r="45" spans="1:19" ht="23.25" customHeight="1">
      <c r="A45" s="364" t="str">
        <f>'PRODUCTION LIST GRP VOLUMES'!A48</f>
        <v>360-129</v>
      </c>
      <c r="B45" s="1034"/>
      <c r="C45" s="110" t="str">
        <f>'PRODUCTION LIST GRP VOLUMES'!C48</f>
        <v/>
      </c>
      <c r="D45" s="110" t="str">
        <f>'PRODUCTION LIST GRP VOLUMES'!D48</f>
        <v/>
      </c>
      <c r="E45" s="110" t="str">
        <f>'PRODUCTION LIST GRP VOLUMES'!E48</f>
        <v/>
      </c>
      <c r="F45" s="110" t="str">
        <f>'PRODUCTION LIST GRP VOLUMES'!F48</f>
        <v/>
      </c>
      <c r="G45" s="110" t="str">
        <f>'PRODUCTION LIST GRP VOLUMES'!G48</f>
        <v/>
      </c>
      <c r="H45" s="110" t="str">
        <f>'PRODUCTION LIST GRP VOLUMES'!H48</f>
        <v/>
      </c>
      <c r="I45" s="110" t="str">
        <f>'PRODUCTION LIST GRP VOLUMES'!I48</f>
        <v/>
      </c>
      <c r="J45" s="110" t="str">
        <f>'PRODUCTION LIST GRP VOLUMES'!J48</f>
        <v/>
      </c>
      <c r="K45" s="110" t="str">
        <f>'PRODUCTION LIST GRP VOLUMES'!K48</f>
        <v/>
      </c>
      <c r="L45" s="110" t="str">
        <f>'PRODUCTION LIST GRP VOLUMES'!L48</f>
        <v/>
      </c>
      <c r="M45" s="110" t="str">
        <f>'PRODUCTION LIST GRP VOLUMES'!M48</f>
        <v/>
      </c>
      <c r="N45" s="110" t="str">
        <f>'PRODUCTION LIST GRP VOLUMES'!N48</f>
        <v/>
      </c>
      <c r="O45" s="110" t="str">
        <f>'PRODUCTION LIST GRP VOLUMES'!O48</f>
        <v/>
      </c>
      <c r="P45" s="110" t="str">
        <f>'PRODUCTION LIST GRP VOLUMES'!P48</f>
        <v/>
      </c>
      <c r="Q45" s="110" t="str">
        <f>'PRODUCTION LIST GRP VOLUMES'!Q48</f>
        <v/>
      </c>
      <c r="R45" s="110" t="str">
        <f>'PRODUCTION LIST GRP VOLUMES'!R48</f>
        <v/>
      </c>
      <c r="S45" s="1006">
        <f t="shared" si="0"/>
        <v>0</v>
      </c>
    </row>
    <row r="46" spans="1:19" ht="23.25" customHeight="1">
      <c r="A46" s="364" t="str">
        <f>'PRODUCTION LIST GRP VOLUMES'!A49</f>
        <v>360-129-WI</v>
      </c>
      <c r="B46" s="1034"/>
      <c r="C46" s="110" t="str">
        <f>'PRODUCTION LIST GRP VOLUMES'!C49</f>
        <v/>
      </c>
      <c r="D46" s="110" t="str">
        <f>'PRODUCTION LIST GRP VOLUMES'!D49</f>
        <v/>
      </c>
      <c r="E46" s="110" t="str">
        <f>'PRODUCTION LIST GRP VOLUMES'!E49</f>
        <v/>
      </c>
      <c r="F46" s="110" t="str">
        <f>'PRODUCTION LIST GRP VOLUMES'!F49</f>
        <v/>
      </c>
      <c r="G46" s="110" t="str">
        <f>'PRODUCTION LIST GRP VOLUMES'!G49</f>
        <v/>
      </c>
      <c r="H46" s="110" t="str">
        <f>'PRODUCTION LIST GRP VOLUMES'!H49</f>
        <v/>
      </c>
      <c r="I46" s="110" t="str">
        <f>'PRODUCTION LIST GRP VOLUMES'!I49</f>
        <v/>
      </c>
      <c r="J46" s="110" t="str">
        <f>'PRODUCTION LIST GRP VOLUMES'!J49</f>
        <v/>
      </c>
      <c r="K46" s="110" t="str">
        <f>'PRODUCTION LIST GRP VOLUMES'!K49</f>
        <v/>
      </c>
      <c r="L46" s="110" t="str">
        <f>'PRODUCTION LIST GRP VOLUMES'!L49</f>
        <v/>
      </c>
      <c r="M46" s="110" t="str">
        <f>'PRODUCTION LIST GRP VOLUMES'!M49</f>
        <v/>
      </c>
      <c r="N46" s="110" t="str">
        <f>'PRODUCTION LIST GRP VOLUMES'!N49</f>
        <v/>
      </c>
      <c r="O46" s="110" t="str">
        <f>'PRODUCTION LIST GRP VOLUMES'!O49</f>
        <v/>
      </c>
      <c r="P46" s="110" t="str">
        <f>'PRODUCTION LIST GRP VOLUMES'!P49</f>
        <v/>
      </c>
      <c r="Q46" s="110" t="str">
        <f>'PRODUCTION LIST GRP VOLUMES'!Q49</f>
        <v/>
      </c>
      <c r="R46" s="110" t="str">
        <f>'PRODUCTION LIST GRP VOLUMES'!R49</f>
        <v/>
      </c>
      <c r="S46" s="1006">
        <f t="shared" si="0"/>
        <v>0</v>
      </c>
    </row>
    <row r="47" spans="1:19" ht="23.25" customHeight="1">
      <c r="A47" s="364" t="str">
        <f>'PRODUCTION LIST GRP VOLUMES'!A50</f>
        <v>360-132</v>
      </c>
      <c r="B47" s="1034"/>
      <c r="C47" s="110" t="str">
        <f>'PRODUCTION LIST GRP VOLUMES'!C50</f>
        <v/>
      </c>
      <c r="D47" s="110" t="str">
        <f>'PRODUCTION LIST GRP VOLUMES'!D50</f>
        <v/>
      </c>
      <c r="E47" s="110" t="str">
        <f>'PRODUCTION LIST GRP VOLUMES'!E50</f>
        <v/>
      </c>
      <c r="F47" s="110" t="str">
        <f>'PRODUCTION LIST GRP VOLUMES'!F50</f>
        <v/>
      </c>
      <c r="G47" s="110" t="str">
        <f>'PRODUCTION LIST GRP VOLUMES'!G50</f>
        <v/>
      </c>
      <c r="H47" s="110" t="str">
        <f>'PRODUCTION LIST GRP VOLUMES'!H50</f>
        <v/>
      </c>
      <c r="I47" s="110" t="str">
        <f>'PRODUCTION LIST GRP VOLUMES'!I50</f>
        <v/>
      </c>
      <c r="J47" s="110" t="str">
        <f>'PRODUCTION LIST GRP VOLUMES'!J50</f>
        <v/>
      </c>
      <c r="K47" s="110" t="str">
        <f>'PRODUCTION LIST GRP VOLUMES'!K50</f>
        <v/>
      </c>
      <c r="L47" s="110" t="str">
        <f>'PRODUCTION LIST GRP VOLUMES'!L50</f>
        <v/>
      </c>
      <c r="M47" s="110" t="str">
        <f>'PRODUCTION LIST GRP VOLUMES'!M50</f>
        <v/>
      </c>
      <c r="N47" s="110" t="str">
        <f>'PRODUCTION LIST GRP VOLUMES'!N50</f>
        <v/>
      </c>
      <c r="O47" s="110" t="str">
        <f>'PRODUCTION LIST GRP VOLUMES'!O50</f>
        <v/>
      </c>
      <c r="P47" s="110" t="str">
        <f>'PRODUCTION LIST GRP VOLUMES'!P50</f>
        <v/>
      </c>
      <c r="Q47" s="110" t="str">
        <f>'PRODUCTION LIST GRP VOLUMES'!Q50</f>
        <v/>
      </c>
      <c r="R47" s="110" t="str">
        <f>'PRODUCTION LIST GRP VOLUMES'!R50</f>
        <v/>
      </c>
      <c r="S47" s="1006">
        <f t="shared" si="0"/>
        <v>0</v>
      </c>
    </row>
    <row r="48" spans="1:19" ht="23.25" customHeight="1">
      <c r="A48" s="364" t="str">
        <f>'PRODUCTION LIST GRP VOLUMES'!A51</f>
        <v>360-132-WI</v>
      </c>
      <c r="B48" s="1034"/>
      <c r="C48" s="110" t="str">
        <f>'PRODUCTION LIST GRP VOLUMES'!C51</f>
        <v/>
      </c>
      <c r="D48" s="110" t="str">
        <f>'PRODUCTION LIST GRP VOLUMES'!D51</f>
        <v/>
      </c>
      <c r="E48" s="110" t="str">
        <f>'PRODUCTION LIST GRP VOLUMES'!E51</f>
        <v/>
      </c>
      <c r="F48" s="110" t="str">
        <f>'PRODUCTION LIST GRP VOLUMES'!F51</f>
        <v/>
      </c>
      <c r="G48" s="110" t="str">
        <f>'PRODUCTION LIST GRP VOLUMES'!G51</f>
        <v/>
      </c>
      <c r="H48" s="110" t="str">
        <f>'PRODUCTION LIST GRP VOLUMES'!H51</f>
        <v/>
      </c>
      <c r="I48" s="110" t="str">
        <f>'PRODUCTION LIST GRP VOLUMES'!I51</f>
        <v/>
      </c>
      <c r="J48" s="110" t="str">
        <f>'PRODUCTION LIST GRP VOLUMES'!J51</f>
        <v/>
      </c>
      <c r="K48" s="110" t="str">
        <f>'PRODUCTION LIST GRP VOLUMES'!K51</f>
        <v/>
      </c>
      <c r="L48" s="110" t="str">
        <f>'PRODUCTION LIST GRP VOLUMES'!L51</f>
        <v/>
      </c>
      <c r="M48" s="110" t="str">
        <f>'PRODUCTION LIST GRP VOLUMES'!M51</f>
        <v/>
      </c>
      <c r="N48" s="110" t="str">
        <f>'PRODUCTION LIST GRP VOLUMES'!N51</f>
        <v/>
      </c>
      <c r="O48" s="110" t="str">
        <f>'PRODUCTION LIST GRP VOLUMES'!O51</f>
        <v/>
      </c>
      <c r="P48" s="110" t="str">
        <f>'PRODUCTION LIST GRP VOLUMES'!P51</f>
        <v/>
      </c>
      <c r="Q48" s="110" t="str">
        <f>'PRODUCTION LIST GRP VOLUMES'!Q51</f>
        <v/>
      </c>
      <c r="R48" s="110" t="str">
        <f>'PRODUCTION LIST GRP VOLUMES'!R51</f>
        <v/>
      </c>
      <c r="S48" s="1006">
        <f t="shared" si="0"/>
        <v>0</v>
      </c>
    </row>
    <row r="49" spans="1:19" ht="23.25" customHeight="1">
      <c r="A49" s="364">
        <f>'PRODUCTION LIST GRP VOLUMES'!A52</f>
        <v>0</v>
      </c>
      <c r="B49" s="1034"/>
      <c r="C49" s="110"/>
      <c r="D49" s="110"/>
      <c r="E49" s="110"/>
      <c r="F49" s="110"/>
      <c r="G49" s="110"/>
      <c r="H49" s="110"/>
      <c r="I49" s="110" t="str">
        <f>'PRODUCTION LIST GRP VOLUMES'!I52</f>
        <v/>
      </c>
      <c r="J49" s="110"/>
      <c r="K49" s="110"/>
      <c r="L49" s="110"/>
      <c r="M49" s="110"/>
      <c r="N49" s="110"/>
      <c r="O49" s="110"/>
      <c r="P49" s="110"/>
      <c r="Q49" s="110" t="str">
        <f>'PRODUCTION LIST GRP VOLUMES'!Q52</f>
        <v/>
      </c>
      <c r="R49" s="110" t="str">
        <f>'PRODUCTION LIST GRP VOLUMES'!R52</f>
        <v/>
      </c>
      <c r="S49" s="1006">
        <f t="shared" si="0"/>
        <v>0</v>
      </c>
    </row>
    <row r="50" spans="1:19" ht="23.25" customHeight="1">
      <c r="A50" s="364" t="str">
        <f>'PRODUCTION LIST GRP VOLUMES'!A53</f>
        <v>360-141</v>
      </c>
      <c r="B50" s="1034"/>
      <c r="C50" s="110" t="str">
        <f>'PRODUCTION LIST GRP VOLUMES'!C53</f>
        <v/>
      </c>
      <c r="D50" s="110" t="str">
        <f>'PRODUCTION LIST GRP VOLUMES'!D53</f>
        <v/>
      </c>
      <c r="E50" s="110" t="str">
        <f>'PRODUCTION LIST GRP VOLUMES'!E53</f>
        <v/>
      </c>
      <c r="F50" s="110" t="str">
        <f>'PRODUCTION LIST GRP VOLUMES'!F53</f>
        <v/>
      </c>
      <c r="G50" s="110" t="str">
        <f>'PRODUCTION LIST GRP VOLUMES'!G53</f>
        <v/>
      </c>
      <c r="H50" s="110" t="str">
        <f>'PRODUCTION LIST GRP VOLUMES'!H53</f>
        <v/>
      </c>
      <c r="I50" s="110" t="str">
        <f>'PRODUCTION LIST GRP VOLUMES'!I53</f>
        <v/>
      </c>
      <c r="J50" s="110" t="str">
        <f>'PRODUCTION LIST GRP VOLUMES'!J53</f>
        <v/>
      </c>
      <c r="K50" s="110" t="str">
        <f>'PRODUCTION LIST GRP VOLUMES'!K53</f>
        <v/>
      </c>
      <c r="L50" s="110" t="str">
        <f>'PRODUCTION LIST GRP VOLUMES'!L53</f>
        <v/>
      </c>
      <c r="M50" s="110" t="str">
        <f>'PRODUCTION LIST GRP VOLUMES'!M53</f>
        <v/>
      </c>
      <c r="N50" s="110" t="str">
        <f>'PRODUCTION LIST GRP VOLUMES'!N53</f>
        <v/>
      </c>
      <c r="O50" s="110" t="str">
        <f>'PRODUCTION LIST GRP VOLUMES'!O53</f>
        <v/>
      </c>
      <c r="P50" s="110" t="str">
        <f>'PRODUCTION LIST GRP VOLUMES'!P53</f>
        <v/>
      </c>
      <c r="Q50" s="110" t="str">
        <f>'PRODUCTION LIST GRP VOLUMES'!Q53</f>
        <v/>
      </c>
      <c r="R50" s="110" t="str">
        <f>'PRODUCTION LIST GRP VOLUMES'!R53</f>
        <v/>
      </c>
      <c r="S50" s="1006">
        <f t="shared" si="0"/>
        <v>0</v>
      </c>
    </row>
    <row r="51" spans="1:19" ht="23.25" customHeight="1">
      <c r="A51" s="364" t="str">
        <f>'PRODUCTION LIST GRP VOLUMES'!A54</f>
        <v>360-142</v>
      </c>
      <c r="B51" s="1034"/>
      <c r="C51" s="110" t="str">
        <f>'PRODUCTION LIST GRP VOLUMES'!C54</f>
        <v/>
      </c>
      <c r="D51" s="110" t="str">
        <f>'PRODUCTION LIST GRP VOLUMES'!D54</f>
        <v/>
      </c>
      <c r="E51" s="110" t="str">
        <f>'PRODUCTION LIST GRP VOLUMES'!E54</f>
        <v/>
      </c>
      <c r="F51" s="110" t="str">
        <f>'PRODUCTION LIST GRP VOLUMES'!F54</f>
        <v/>
      </c>
      <c r="G51" s="110" t="str">
        <f>'PRODUCTION LIST GRP VOLUMES'!G54</f>
        <v/>
      </c>
      <c r="H51" s="110" t="str">
        <f>'PRODUCTION LIST GRP VOLUMES'!H54</f>
        <v/>
      </c>
      <c r="I51" s="110" t="str">
        <f>'PRODUCTION LIST GRP VOLUMES'!I54</f>
        <v/>
      </c>
      <c r="J51" s="110" t="str">
        <f>'PRODUCTION LIST GRP VOLUMES'!J54</f>
        <v/>
      </c>
      <c r="K51" s="110" t="str">
        <f>'PRODUCTION LIST GRP VOLUMES'!K54</f>
        <v/>
      </c>
      <c r="L51" s="110" t="str">
        <f>'PRODUCTION LIST GRP VOLUMES'!L54</f>
        <v/>
      </c>
      <c r="M51" s="110" t="str">
        <f>'PRODUCTION LIST GRP VOLUMES'!M54</f>
        <v/>
      </c>
      <c r="N51" s="110" t="str">
        <f>'PRODUCTION LIST GRP VOLUMES'!N54</f>
        <v/>
      </c>
      <c r="O51" s="110" t="str">
        <f>'PRODUCTION LIST GRP VOLUMES'!O54</f>
        <v/>
      </c>
      <c r="P51" s="110" t="str">
        <f>'PRODUCTION LIST GRP VOLUMES'!P54</f>
        <v/>
      </c>
      <c r="Q51" s="110" t="str">
        <f>'PRODUCTION LIST GRP VOLUMES'!Q54</f>
        <v/>
      </c>
      <c r="R51" s="110" t="str">
        <f>'PRODUCTION LIST GRP VOLUMES'!R54</f>
        <v/>
      </c>
      <c r="S51" s="1006">
        <f t="shared" si="0"/>
        <v>0</v>
      </c>
    </row>
    <row r="52" spans="1:19" ht="23.25" customHeight="1">
      <c r="A52" s="364" t="str">
        <f>'PRODUCTION LIST GRP VOLUMES'!A55</f>
        <v>360-142-B</v>
      </c>
      <c r="B52" s="1034"/>
      <c r="C52" s="110" t="str">
        <f>'PRODUCTION LIST GRP VOLUMES'!C55</f>
        <v/>
      </c>
      <c r="D52" s="110" t="str">
        <f>'PRODUCTION LIST GRP VOLUMES'!D55</f>
        <v/>
      </c>
      <c r="E52" s="110" t="str">
        <f>'PRODUCTION LIST GRP VOLUMES'!E55</f>
        <v/>
      </c>
      <c r="F52" s="110" t="str">
        <f>'PRODUCTION LIST GRP VOLUMES'!F55</f>
        <v/>
      </c>
      <c r="G52" s="110" t="str">
        <f>'PRODUCTION LIST GRP VOLUMES'!G55</f>
        <v/>
      </c>
      <c r="H52" s="110" t="str">
        <f>'PRODUCTION LIST GRP VOLUMES'!H55</f>
        <v/>
      </c>
      <c r="I52" s="110" t="str">
        <f>'PRODUCTION LIST GRP VOLUMES'!I55</f>
        <v/>
      </c>
      <c r="J52" s="110" t="str">
        <f>'PRODUCTION LIST GRP VOLUMES'!J55</f>
        <v/>
      </c>
      <c r="K52" s="110" t="str">
        <f>'PRODUCTION LIST GRP VOLUMES'!K55</f>
        <v/>
      </c>
      <c r="L52" s="110" t="str">
        <f>'PRODUCTION LIST GRP VOLUMES'!L55</f>
        <v/>
      </c>
      <c r="M52" s="110" t="str">
        <f>'PRODUCTION LIST GRP VOLUMES'!M55</f>
        <v/>
      </c>
      <c r="N52" s="110" t="str">
        <f>'PRODUCTION LIST GRP VOLUMES'!N55</f>
        <v/>
      </c>
      <c r="O52" s="110" t="str">
        <f>'PRODUCTION LIST GRP VOLUMES'!O55</f>
        <v/>
      </c>
      <c r="P52" s="110" t="str">
        <f>'PRODUCTION LIST GRP VOLUMES'!P55</f>
        <v/>
      </c>
      <c r="Q52" s="110" t="str">
        <f>'PRODUCTION LIST GRP VOLUMES'!Q55</f>
        <v/>
      </c>
      <c r="R52" s="110" t="str">
        <f>'PRODUCTION LIST GRP VOLUMES'!R55</f>
        <v/>
      </c>
      <c r="S52" s="1006">
        <f t="shared" si="0"/>
        <v>0</v>
      </c>
    </row>
    <row r="53" spans="1:19" ht="23.25" customHeight="1">
      <c r="A53" s="364" t="str">
        <f>'PRODUCTION LIST GRP VOLUMES'!A56</f>
        <v>360-143</v>
      </c>
      <c r="B53" s="1034"/>
      <c r="C53" s="110" t="str">
        <f>'PRODUCTION LIST GRP VOLUMES'!C56</f>
        <v/>
      </c>
      <c r="D53" s="110" t="str">
        <f>'PRODUCTION LIST GRP VOLUMES'!D56</f>
        <v/>
      </c>
      <c r="E53" s="110" t="str">
        <f>'PRODUCTION LIST GRP VOLUMES'!E56</f>
        <v/>
      </c>
      <c r="F53" s="110" t="str">
        <f>'PRODUCTION LIST GRP VOLUMES'!F56</f>
        <v/>
      </c>
      <c r="G53" s="110" t="str">
        <f>'PRODUCTION LIST GRP VOLUMES'!G56</f>
        <v/>
      </c>
      <c r="H53" s="110" t="str">
        <f>'PRODUCTION LIST GRP VOLUMES'!H56</f>
        <v/>
      </c>
      <c r="I53" s="110" t="str">
        <f>'PRODUCTION LIST GRP VOLUMES'!I56</f>
        <v/>
      </c>
      <c r="J53" s="110" t="str">
        <f>'PRODUCTION LIST GRP VOLUMES'!J56</f>
        <v/>
      </c>
      <c r="K53" s="110" t="str">
        <f>'PRODUCTION LIST GRP VOLUMES'!K56</f>
        <v/>
      </c>
      <c r="L53" s="110" t="str">
        <f>'PRODUCTION LIST GRP VOLUMES'!L56</f>
        <v/>
      </c>
      <c r="M53" s="110" t="str">
        <f>'PRODUCTION LIST GRP VOLUMES'!M56</f>
        <v/>
      </c>
      <c r="N53" s="110" t="str">
        <f>'PRODUCTION LIST GRP VOLUMES'!N56</f>
        <v/>
      </c>
      <c r="O53" s="110" t="str">
        <f>'PRODUCTION LIST GRP VOLUMES'!O56</f>
        <v/>
      </c>
      <c r="P53" s="110" t="str">
        <f>'PRODUCTION LIST GRP VOLUMES'!P56</f>
        <v/>
      </c>
      <c r="Q53" s="110" t="str">
        <f>'PRODUCTION LIST GRP VOLUMES'!Q56</f>
        <v/>
      </c>
      <c r="R53" s="110" t="str">
        <f>'PRODUCTION LIST GRP VOLUMES'!R56</f>
        <v/>
      </c>
      <c r="S53" s="1006">
        <f t="shared" si="0"/>
        <v>0</v>
      </c>
    </row>
    <row r="54" spans="1:19" ht="23.25" customHeight="1">
      <c r="A54" s="364" t="str">
        <f>'PRODUCTION LIST GRP VOLUMES'!A57</f>
        <v>360-144</v>
      </c>
      <c r="B54" s="1034"/>
      <c r="C54" s="110" t="str">
        <f>'PRODUCTION LIST GRP VOLUMES'!C57</f>
        <v/>
      </c>
      <c r="D54" s="110" t="str">
        <f>'PRODUCTION LIST GRP VOLUMES'!D57</f>
        <v/>
      </c>
      <c r="E54" s="110" t="str">
        <f>'PRODUCTION LIST GRP VOLUMES'!E57</f>
        <v/>
      </c>
      <c r="F54" s="110" t="str">
        <f>'PRODUCTION LIST GRP VOLUMES'!F57</f>
        <v/>
      </c>
      <c r="G54" s="110" t="str">
        <f>'PRODUCTION LIST GRP VOLUMES'!G57</f>
        <v/>
      </c>
      <c r="H54" s="110" t="str">
        <f>'PRODUCTION LIST GRP VOLUMES'!H57</f>
        <v/>
      </c>
      <c r="I54" s="110" t="str">
        <f>'PRODUCTION LIST GRP VOLUMES'!I57</f>
        <v/>
      </c>
      <c r="J54" s="110" t="str">
        <f>'PRODUCTION LIST GRP VOLUMES'!J57</f>
        <v/>
      </c>
      <c r="K54" s="110" t="str">
        <f>'PRODUCTION LIST GRP VOLUMES'!K57</f>
        <v/>
      </c>
      <c r="L54" s="110" t="str">
        <f>'PRODUCTION LIST GRP VOLUMES'!L57</f>
        <v/>
      </c>
      <c r="M54" s="110" t="str">
        <f>'PRODUCTION LIST GRP VOLUMES'!M57</f>
        <v/>
      </c>
      <c r="N54" s="110" t="str">
        <f>'PRODUCTION LIST GRP VOLUMES'!N57</f>
        <v/>
      </c>
      <c r="O54" s="110" t="str">
        <f>'PRODUCTION LIST GRP VOLUMES'!O57</f>
        <v/>
      </c>
      <c r="P54" s="110" t="str">
        <f>'PRODUCTION LIST GRP VOLUMES'!P57</f>
        <v/>
      </c>
      <c r="Q54" s="110" t="str">
        <f>'PRODUCTION LIST GRP VOLUMES'!Q57</f>
        <v/>
      </c>
      <c r="R54" s="110" t="str">
        <f>'PRODUCTION LIST GRP VOLUMES'!R57</f>
        <v/>
      </c>
      <c r="S54" s="1006">
        <f t="shared" si="0"/>
        <v>0</v>
      </c>
    </row>
    <row r="55" spans="1:19" ht="23.25" customHeight="1">
      <c r="A55" s="364" t="str">
        <f>'PRODUCTION LIST GRP VOLUMES'!A58</f>
        <v>360-145</v>
      </c>
      <c r="B55" s="1034"/>
      <c r="C55" s="110" t="str">
        <f>'PRODUCTION LIST GRP VOLUMES'!C58</f>
        <v/>
      </c>
      <c r="D55" s="110" t="str">
        <f>'PRODUCTION LIST GRP VOLUMES'!D58</f>
        <v/>
      </c>
      <c r="E55" s="110" t="str">
        <f>'PRODUCTION LIST GRP VOLUMES'!E58</f>
        <v/>
      </c>
      <c r="F55" s="110" t="str">
        <f>'PRODUCTION LIST GRP VOLUMES'!F58</f>
        <v/>
      </c>
      <c r="G55" s="110" t="str">
        <f>'PRODUCTION LIST GRP VOLUMES'!G58</f>
        <v/>
      </c>
      <c r="H55" s="110" t="str">
        <f>'PRODUCTION LIST GRP VOLUMES'!H58</f>
        <v/>
      </c>
      <c r="I55" s="110" t="str">
        <f>'PRODUCTION LIST GRP VOLUMES'!I58</f>
        <v/>
      </c>
      <c r="J55" s="110" t="str">
        <f>'PRODUCTION LIST GRP VOLUMES'!J58</f>
        <v/>
      </c>
      <c r="K55" s="110" t="str">
        <f>'PRODUCTION LIST GRP VOLUMES'!K58</f>
        <v/>
      </c>
      <c r="L55" s="110" t="str">
        <f>'PRODUCTION LIST GRP VOLUMES'!L58</f>
        <v/>
      </c>
      <c r="M55" s="110" t="str">
        <f>'PRODUCTION LIST GRP VOLUMES'!M58</f>
        <v/>
      </c>
      <c r="N55" s="110" t="str">
        <f>'PRODUCTION LIST GRP VOLUMES'!N58</f>
        <v/>
      </c>
      <c r="O55" s="110" t="str">
        <f>'PRODUCTION LIST GRP VOLUMES'!O58</f>
        <v/>
      </c>
      <c r="P55" s="110" t="str">
        <f>'PRODUCTION LIST GRP VOLUMES'!P58</f>
        <v/>
      </c>
      <c r="Q55" s="110" t="str">
        <f>'PRODUCTION LIST GRP VOLUMES'!Q58</f>
        <v/>
      </c>
      <c r="R55" s="110" t="str">
        <f>'PRODUCTION LIST GRP VOLUMES'!R58</f>
        <v/>
      </c>
      <c r="S55" s="1006">
        <f t="shared" si="0"/>
        <v>0</v>
      </c>
    </row>
    <row r="56" spans="1:19" ht="23.25" customHeight="1">
      <c r="A56" s="364" t="str">
        <f>'PRODUCTION LIST GRP VOLUMES'!A59</f>
        <v>360-145-B</v>
      </c>
      <c r="B56" s="1034"/>
      <c r="C56" s="110" t="str">
        <f>'PRODUCTION LIST GRP VOLUMES'!C59</f>
        <v/>
      </c>
      <c r="D56" s="110" t="str">
        <f>'PRODUCTION LIST GRP VOLUMES'!D59</f>
        <v/>
      </c>
      <c r="E56" s="110" t="str">
        <f>'PRODUCTION LIST GRP VOLUMES'!E59</f>
        <v/>
      </c>
      <c r="F56" s="110" t="str">
        <f>'PRODUCTION LIST GRP VOLUMES'!F59</f>
        <v/>
      </c>
      <c r="G56" s="110" t="str">
        <f>'PRODUCTION LIST GRP VOLUMES'!G59</f>
        <v/>
      </c>
      <c r="H56" s="110" t="str">
        <f>'PRODUCTION LIST GRP VOLUMES'!H59</f>
        <v/>
      </c>
      <c r="I56" s="110" t="str">
        <f>'PRODUCTION LIST GRP VOLUMES'!I59</f>
        <v/>
      </c>
      <c r="J56" s="110" t="str">
        <f>'PRODUCTION LIST GRP VOLUMES'!J59</f>
        <v/>
      </c>
      <c r="K56" s="110" t="str">
        <f>'PRODUCTION LIST GRP VOLUMES'!K59</f>
        <v/>
      </c>
      <c r="L56" s="110" t="str">
        <f>'PRODUCTION LIST GRP VOLUMES'!L59</f>
        <v/>
      </c>
      <c r="M56" s="110" t="str">
        <f>'PRODUCTION LIST GRP VOLUMES'!M59</f>
        <v/>
      </c>
      <c r="N56" s="110" t="str">
        <f>'PRODUCTION LIST GRP VOLUMES'!N59</f>
        <v/>
      </c>
      <c r="O56" s="110" t="str">
        <f>'PRODUCTION LIST GRP VOLUMES'!O59</f>
        <v/>
      </c>
      <c r="P56" s="110" t="str">
        <f>'PRODUCTION LIST GRP VOLUMES'!P59</f>
        <v/>
      </c>
      <c r="Q56" s="110" t="str">
        <f>'PRODUCTION LIST GRP VOLUMES'!Q59</f>
        <v/>
      </c>
      <c r="R56" s="110" t="str">
        <f>'PRODUCTION LIST GRP VOLUMES'!R59</f>
        <v/>
      </c>
      <c r="S56" s="1006">
        <f t="shared" si="0"/>
        <v>0</v>
      </c>
    </row>
    <row r="57" spans="1:19" ht="23.25" customHeight="1">
      <c r="A57" s="364" t="str">
        <f>'PRODUCTION LIST GRP VOLUMES'!A60</f>
        <v>360-146</v>
      </c>
      <c r="B57" s="1034"/>
      <c r="C57" s="110" t="str">
        <f>'PRODUCTION LIST GRP VOLUMES'!C60</f>
        <v/>
      </c>
      <c r="D57" s="110" t="str">
        <f>'PRODUCTION LIST GRP VOLUMES'!D60</f>
        <v/>
      </c>
      <c r="E57" s="110" t="str">
        <f>'PRODUCTION LIST GRP VOLUMES'!E60</f>
        <v/>
      </c>
      <c r="F57" s="110" t="str">
        <f>'PRODUCTION LIST GRP VOLUMES'!F60</f>
        <v/>
      </c>
      <c r="G57" s="110" t="str">
        <f>'PRODUCTION LIST GRP VOLUMES'!G60</f>
        <v/>
      </c>
      <c r="H57" s="110" t="str">
        <f>'PRODUCTION LIST GRP VOLUMES'!H60</f>
        <v/>
      </c>
      <c r="I57" s="110" t="str">
        <f>'PRODUCTION LIST GRP VOLUMES'!I60</f>
        <v/>
      </c>
      <c r="J57" s="110" t="str">
        <f>'PRODUCTION LIST GRP VOLUMES'!J60</f>
        <v/>
      </c>
      <c r="K57" s="110" t="str">
        <f>'PRODUCTION LIST GRP VOLUMES'!K60</f>
        <v/>
      </c>
      <c r="L57" s="110" t="str">
        <f>'PRODUCTION LIST GRP VOLUMES'!L60</f>
        <v/>
      </c>
      <c r="M57" s="110" t="str">
        <f>'PRODUCTION LIST GRP VOLUMES'!M60</f>
        <v/>
      </c>
      <c r="N57" s="110" t="str">
        <f>'PRODUCTION LIST GRP VOLUMES'!N60</f>
        <v/>
      </c>
      <c r="O57" s="110" t="str">
        <f>'PRODUCTION LIST GRP VOLUMES'!O60</f>
        <v/>
      </c>
      <c r="P57" s="110" t="str">
        <f>'PRODUCTION LIST GRP VOLUMES'!P60</f>
        <v/>
      </c>
      <c r="Q57" s="110" t="str">
        <f>'PRODUCTION LIST GRP VOLUMES'!Q60</f>
        <v/>
      </c>
      <c r="R57" s="110" t="str">
        <f>'PRODUCTION LIST GRP VOLUMES'!R60</f>
        <v/>
      </c>
      <c r="S57" s="1006">
        <f t="shared" si="0"/>
        <v>0</v>
      </c>
    </row>
    <row r="58" spans="1:19" ht="23.25" customHeight="1">
      <c r="A58" s="364" t="str">
        <f>'PRODUCTION LIST GRP VOLUMES'!A61</f>
        <v>360-146-B</v>
      </c>
      <c r="B58" s="1034"/>
      <c r="C58" s="110" t="str">
        <f>'PRODUCTION LIST GRP VOLUMES'!C61</f>
        <v/>
      </c>
      <c r="D58" s="110" t="str">
        <f>'PRODUCTION LIST GRP VOLUMES'!D61</f>
        <v/>
      </c>
      <c r="E58" s="110" t="str">
        <f>'PRODUCTION LIST GRP VOLUMES'!E61</f>
        <v/>
      </c>
      <c r="F58" s="110" t="str">
        <f>'PRODUCTION LIST GRP VOLUMES'!F61</f>
        <v/>
      </c>
      <c r="G58" s="110" t="str">
        <f>'PRODUCTION LIST GRP VOLUMES'!G61</f>
        <v/>
      </c>
      <c r="H58" s="110" t="str">
        <f>'PRODUCTION LIST GRP VOLUMES'!H61</f>
        <v/>
      </c>
      <c r="I58" s="110" t="str">
        <f>'PRODUCTION LIST GRP VOLUMES'!I61</f>
        <v/>
      </c>
      <c r="J58" s="110" t="str">
        <f>'PRODUCTION LIST GRP VOLUMES'!J61</f>
        <v/>
      </c>
      <c r="K58" s="110" t="str">
        <f>'PRODUCTION LIST GRP VOLUMES'!K61</f>
        <v/>
      </c>
      <c r="L58" s="110" t="str">
        <f>'PRODUCTION LIST GRP VOLUMES'!L61</f>
        <v/>
      </c>
      <c r="M58" s="110" t="str">
        <f>'PRODUCTION LIST GRP VOLUMES'!M61</f>
        <v/>
      </c>
      <c r="N58" s="110" t="str">
        <f>'PRODUCTION LIST GRP VOLUMES'!N61</f>
        <v/>
      </c>
      <c r="O58" s="110" t="str">
        <f>'PRODUCTION LIST GRP VOLUMES'!O61</f>
        <v/>
      </c>
      <c r="P58" s="110" t="str">
        <f>'PRODUCTION LIST GRP VOLUMES'!P61</f>
        <v/>
      </c>
      <c r="Q58" s="110" t="str">
        <f>'PRODUCTION LIST GRP VOLUMES'!Q61</f>
        <v/>
      </c>
      <c r="R58" s="110" t="str">
        <f>'PRODUCTION LIST GRP VOLUMES'!R61</f>
        <v/>
      </c>
      <c r="S58" s="1006">
        <f t="shared" ref="S58:S121" si="1">SUM(B58:R58)</f>
        <v>0</v>
      </c>
    </row>
    <row r="59" spans="1:19" ht="23.25" customHeight="1">
      <c r="A59" s="364" t="str">
        <f>'PRODUCTION LIST GRP VOLUMES'!A62</f>
        <v>360-147</v>
      </c>
      <c r="B59" s="1034"/>
      <c r="C59" s="110" t="str">
        <f>'PRODUCTION LIST GRP VOLUMES'!C62</f>
        <v/>
      </c>
      <c r="D59" s="110" t="str">
        <f>'PRODUCTION LIST GRP VOLUMES'!D62</f>
        <v/>
      </c>
      <c r="E59" s="110" t="str">
        <f>'PRODUCTION LIST GRP VOLUMES'!E62</f>
        <v/>
      </c>
      <c r="F59" s="110" t="str">
        <f>'PRODUCTION LIST GRP VOLUMES'!F62</f>
        <v/>
      </c>
      <c r="G59" s="110" t="str">
        <f>'PRODUCTION LIST GRP VOLUMES'!G62</f>
        <v/>
      </c>
      <c r="H59" s="110" t="str">
        <f>'PRODUCTION LIST GRP VOLUMES'!H62</f>
        <v/>
      </c>
      <c r="I59" s="110" t="str">
        <f>'PRODUCTION LIST GRP VOLUMES'!I62</f>
        <v/>
      </c>
      <c r="J59" s="110" t="str">
        <f>'PRODUCTION LIST GRP VOLUMES'!J62</f>
        <v/>
      </c>
      <c r="K59" s="110" t="str">
        <f>'PRODUCTION LIST GRP VOLUMES'!K62</f>
        <v/>
      </c>
      <c r="L59" s="110" t="str">
        <f>'PRODUCTION LIST GRP VOLUMES'!L62</f>
        <v/>
      </c>
      <c r="M59" s="110" t="str">
        <f>'PRODUCTION LIST GRP VOLUMES'!M62</f>
        <v/>
      </c>
      <c r="N59" s="110" t="str">
        <f>'PRODUCTION LIST GRP VOLUMES'!N62</f>
        <v/>
      </c>
      <c r="O59" s="110" t="str">
        <f>'PRODUCTION LIST GRP VOLUMES'!O62</f>
        <v/>
      </c>
      <c r="P59" s="110" t="str">
        <f>'PRODUCTION LIST GRP VOLUMES'!P62</f>
        <v/>
      </c>
      <c r="Q59" s="110" t="str">
        <f>'PRODUCTION LIST GRP VOLUMES'!Q62</f>
        <v/>
      </c>
      <c r="R59" s="110" t="str">
        <f>'PRODUCTION LIST GRP VOLUMES'!R62</f>
        <v/>
      </c>
      <c r="S59" s="1006">
        <f t="shared" si="1"/>
        <v>0</v>
      </c>
    </row>
    <row r="60" spans="1:19" ht="23.25" customHeight="1">
      <c r="A60" s="364" t="str">
        <f>'PRODUCTION LIST GRP VOLUMES'!A63</f>
        <v>360-147-B</v>
      </c>
      <c r="B60" s="1034"/>
      <c r="C60" s="110" t="str">
        <f>'PRODUCTION LIST GRP VOLUMES'!C63</f>
        <v/>
      </c>
      <c r="D60" s="110" t="str">
        <f>'PRODUCTION LIST GRP VOLUMES'!D63</f>
        <v/>
      </c>
      <c r="E60" s="110" t="str">
        <f>'PRODUCTION LIST GRP VOLUMES'!E63</f>
        <v/>
      </c>
      <c r="F60" s="110" t="str">
        <f>'PRODUCTION LIST GRP VOLUMES'!F63</f>
        <v/>
      </c>
      <c r="G60" s="110" t="str">
        <f>'PRODUCTION LIST GRP VOLUMES'!G63</f>
        <v/>
      </c>
      <c r="H60" s="110" t="str">
        <f>'PRODUCTION LIST GRP VOLUMES'!H63</f>
        <v/>
      </c>
      <c r="I60" s="110" t="str">
        <f>'PRODUCTION LIST GRP VOLUMES'!I63</f>
        <v/>
      </c>
      <c r="J60" s="110" t="str">
        <f>'PRODUCTION LIST GRP VOLUMES'!J63</f>
        <v/>
      </c>
      <c r="K60" s="110" t="str">
        <f>'PRODUCTION LIST GRP VOLUMES'!K63</f>
        <v/>
      </c>
      <c r="L60" s="110" t="str">
        <f>'PRODUCTION LIST GRP VOLUMES'!L63</f>
        <v/>
      </c>
      <c r="M60" s="110" t="str">
        <f>'PRODUCTION LIST GRP VOLUMES'!M63</f>
        <v/>
      </c>
      <c r="N60" s="110" t="str">
        <f>'PRODUCTION LIST GRP VOLUMES'!N63</f>
        <v/>
      </c>
      <c r="O60" s="110" t="str">
        <f>'PRODUCTION LIST GRP VOLUMES'!O63</f>
        <v/>
      </c>
      <c r="P60" s="110" t="str">
        <f>'PRODUCTION LIST GRP VOLUMES'!P63</f>
        <v/>
      </c>
      <c r="Q60" s="110" t="str">
        <f>'PRODUCTION LIST GRP VOLUMES'!Q63</f>
        <v/>
      </c>
      <c r="R60" s="110" t="str">
        <f>'PRODUCTION LIST GRP VOLUMES'!R63</f>
        <v/>
      </c>
      <c r="S60" s="1006">
        <f t="shared" si="1"/>
        <v>0</v>
      </c>
    </row>
    <row r="61" spans="1:19" ht="23.25" customHeight="1">
      <c r="A61" s="364" t="str">
        <f>'PRODUCTION LIST GRP VOLUMES'!A64</f>
        <v>360-148</v>
      </c>
      <c r="B61" s="1034"/>
      <c r="C61" s="110" t="str">
        <f>'PRODUCTION LIST GRP VOLUMES'!C64</f>
        <v/>
      </c>
      <c r="D61" s="110" t="str">
        <f>'PRODUCTION LIST GRP VOLUMES'!D64</f>
        <v/>
      </c>
      <c r="E61" s="110" t="str">
        <f>'PRODUCTION LIST GRP VOLUMES'!E64</f>
        <v/>
      </c>
      <c r="F61" s="110" t="str">
        <f>'PRODUCTION LIST GRP VOLUMES'!F64</f>
        <v/>
      </c>
      <c r="G61" s="110" t="str">
        <f>'PRODUCTION LIST GRP VOLUMES'!G64</f>
        <v/>
      </c>
      <c r="H61" s="110" t="str">
        <f>'PRODUCTION LIST GRP VOLUMES'!H64</f>
        <v/>
      </c>
      <c r="I61" s="110" t="str">
        <f>'PRODUCTION LIST GRP VOLUMES'!I64</f>
        <v/>
      </c>
      <c r="J61" s="110" t="str">
        <f>'PRODUCTION LIST GRP VOLUMES'!J64</f>
        <v/>
      </c>
      <c r="K61" s="110" t="str">
        <f>'PRODUCTION LIST GRP VOLUMES'!K64</f>
        <v/>
      </c>
      <c r="L61" s="110" t="str">
        <f>'PRODUCTION LIST GRP VOLUMES'!L64</f>
        <v/>
      </c>
      <c r="M61" s="110" t="str">
        <f>'PRODUCTION LIST GRP VOLUMES'!M64</f>
        <v/>
      </c>
      <c r="N61" s="110" t="str">
        <f>'PRODUCTION LIST GRP VOLUMES'!N64</f>
        <v/>
      </c>
      <c r="O61" s="110" t="str">
        <f>'PRODUCTION LIST GRP VOLUMES'!O64</f>
        <v/>
      </c>
      <c r="P61" s="110" t="str">
        <f>'PRODUCTION LIST GRP VOLUMES'!P64</f>
        <v/>
      </c>
      <c r="Q61" s="110" t="str">
        <f>'PRODUCTION LIST GRP VOLUMES'!Q64</f>
        <v/>
      </c>
      <c r="R61" s="110" t="str">
        <f>'PRODUCTION LIST GRP VOLUMES'!R64</f>
        <v/>
      </c>
      <c r="S61" s="1006">
        <f t="shared" si="1"/>
        <v>0</v>
      </c>
    </row>
    <row r="62" spans="1:19" ht="23.25" customHeight="1">
      <c r="A62" s="364" t="str">
        <f>'PRODUCTION LIST GRP VOLUMES'!A65</f>
        <v>360-148-B</v>
      </c>
      <c r="B62" s="1034"/>
      <c r="C62" s="110" t="str">
        <f>'PRODUCTION LIST GRP VOLUMES'!C65</f>
        <v/>
      </c>
      <c r="D62" s="110" t="str">
        <f>'PRODUCTION LIST GRP VOLUMES'!D65</f>
        <v/>
      </c>
      <c r="E62" s="110" t="str">
        <f>'PRODUCTION LIST GRP VOLUMES'!E65</f>
        <v/>
      </c>
      <c r="F62" s="110" t="str">
        <f>'PRODUCTION LIST GRP VOLUMES'!F65</f>
        <v/>
      </c>
      <c r="G62" s="110" t="str">
        <f>'PRODUCTION LIST GRP VOLUMES'!G65</f>
        <v/>
      </c>
      <c r="H62" s="110" t="str">
        <f>'PRODUCTION LIST GRP VOLUMES'!H65</f>
        <v/>
      </c>
      <c r="I62" s="110" t="str">
        <f>'PRODUCTION LIST GRP VOLUMES'!I65</f>
        <v/>
      </c>
      <c r="J62" s="110" t="str">
        <f>'PRODUCTION LIST GRP VOLUMES'!J65</f>
        <v/>
      </c>
      <c r="K62" s="110" t="str">
        <f>'PRODUCTION LIST GRP VOLUMES'!K65</f>
        <v/>
      </c>
      <c r="L62" s="110" t="str">
        <f>'PRODUCTION LIST GRP VOLUMES'!L65</f>
        <v/>
      </c>
      <c r="M62" s="110" t="str">
        <f>'PRODUCTION LIST GRP VOLUMES'!M65</f>
        <v/>
      </c>
      <c r="N62" s="110" t="str">
        <f>'PRODUCTION LIST GRP VOLUMES'!N65</f>
        <v/>
      </c>
      <c r="O62" s="110" t="str">
        <f>'PRODUCTION LIST GRP VOLUMES'!O65</f>
        <v/>
      </c>
      <c r="P62" s="110" t="str">
        <f>'PRODUCTION LIST GRP VOLUMES'!P65</f>
        <v/>
      </c>
      <c r="Q62" s="110" t="str">
        <f>'PRODUCTION LIST GRP VOLUMES'!Q65</f>
        <v/>
      </c>
      <c r="R62" s="110" t="str">
        <f>'PRODUCTION LIST GRP VOLUMES'!R65</f>
        <v/>
      </c>
      <c r="S62" s="1006">
        <f t="shared" si="1"/>
        <v>0</v>
      </c>
    </row>
    <row r="63" spans="1:19" ht="23.25" customHeight="1">
      <c r="A63" s="364" t="str">
        <f>'PRODUCTION LIST GRP VOLUMES'!A66</f>
        <v>360-149</v>
      </c>
      <c r="B63" s="1034"/>
      <c r="C63" s="110" t="str">
        <f>'PRODUCTION LIST GRP VOLUMES'!C66</f>
        <v/>
      </c>
      <c r="D63" s="110" t="str">
        <f>'PRODUCTION LIST GRP VOLUMES'!D66</f>
        <v/>
      </c>
      <c r="E63" s="110" t="str">
        <f>'PRODUCTION LIST GRP VOLUMES'!E66</f>
        <v/>
      </c>
      <c r="F63" s="110" t="str">
        <f>'PRODUCTION LIST GRP VOLUMES'!F66</f>
        <v/>
      </c>
      <c r="G63" s="110" t="str">
        <f>'PRODUCTION LIST GRP VOLUMES'!G66</f>
        <v/>
      </c>
      <c r="H63" s="110" t="str">
        <f>'PRODUCTION LIST GRP VOLUMES'!H66</f>
        <v/>
      </c>
      <c r="I63" s="110" t="str">
        <f>'PRODUCTION LIST GRP VOLUMES'!I66</f>
        <v/>
      </c>
      <c r="J63" s="110" t="str">
        <f>'PRODUCTION LIST GRP VOLUMES'!J66</f>
        <v/>
      </c>
      <c r="K63" s="110" t="str">
        <f>'PRODUCTION LIST GRP VOLUMES'!K66</f>
        <v/>
      </c>
      <c r="L63" s="110" t="str">
        <f>'PRODUCTION LIST GRP VOLUMES'!L66</f>
        <v/>
      </c>
      <c r="M63" s="110" t="str">
        <f>'PRODUCTION LIST GRP VOLUMES'!M66</f>
        <v/>
      </c>
      <c r="N63" s="110" t="str">
        <f>'PRODUCTION LIST GRP VOLUMES'!N66</f>
        <v/>
      </c>
      <c r="O63" s="110" t="str">
        <f>'PRODUCTION LIST GRP VOLUMES'!O66</f>
        <v/>
      </c>
      <c r="P63" s="110" t="str">
        <f>'PRODUCTION LIST GRP VOLUMES'!P66</f>
        <v/>
      </c>
      <c r="Q63" s="110" t="str">
        <f>'PRODUCTION LIST GRP VOLUMES'!Q66</f>
        <v/>
      </c>
      <c r="R63" s="110" t="str">
        <f>'PRODUCTION LIST GRP VOLUMES'!R66</f>
        <v/>
      </c>
      <c r="S63" s="1006">
        <f t="shared" si="1"/>
        <v>0</v>
      </c>
    </row>
    <row r="64" spans="1:19" ht="23.25" customHeight="1">
      <c r="A64" s="364" t="str">
        <f>'PRODUCTION LIST GRP VOLUMES'!A67</f>
        <v>360-149-B</v>
      </c>
      <c r="B64" s="1034"/>
      <c r="C64" s="110" t="str">
        <f>'PRODUCTION LIST GRP VOLUMES'!C67</f>
        <v/>
      </c>
      <c r="D64" s="110" t="str">
        <f>'PRODUCTION LIST GRP VOLUMES'!D67</f>
        <v/>
      </c>
      <c r="E64" s="110" t="str">
        <f>'PRODUCTION LIST GRP VOLUMES'!E67</f>
        <v/>
      </c>
      <c r="F64" s="110" t="str">
        <f>'PRODUCTION LIST GRP VOLUMES'!F67</f>
        <v/>
      </c>
      <c r="G64" s="110" t="str">
        <f>'PRODUCTION LIST GRP VOLUMES'!G67</f>
        <v/>
      </c>
      <c r="H64" s="110" t="str">
        <f>'PRODUCTION LIST GRP VOLUMES'!H67</f>
        <v/>
      </c>
      <c r="I64" s="110" t="str">
        <f>'PRODUCTION LIST GRP VOLUMES'!I67</f>
        <v/>
      </c>
      <c r="J64" s="110" t="str">
        <f>'PRODUCTION LIST GRP VOLUMES'!J67</f>
        <v/>
      </c>
      <c r="K64" s="110" t="str">
        <f>'PRODUCTION LIST GRP VOLUMES'!K67</f>
        <v/>
      </c>
      <c r="L64" s="110" t="str">
        <f>'PRODUCTION LIST GRP VOLUMES'!L67</f>
        <v/>
      </c>
      <c r="M64" s="110" t="str">
        <f>'PRODUCTION LIST GRP VOLUMES'!M67</f>
        <v/>
      </c>
      <c r="N64" s="110" t="str">
        <f>'PRODUCTION LIST GRP VOLUMES'!N67</f>
        <v/>
      </c>
      <c r="O64" s="110" t="str">
        <f>'PRODUCTION LIST GRP VOLUMES'!O67</f>
        <v/>
      </c>
      <c r="P64" s="110" t="str">
        <f>'PRODUCTION LIST GRP VOLUMES'!P67</f>
        <v/>
      </c>
      <c r="Q64" s="110" t="str">
        <f>'PRODUCTION LIST GRP VOLUMES'!Q67</f>
        <v/>
      </c>
      <c r="R64" s="110" t="str">
        <f>'PRODUCTION LIST GRP VOLUMES'!R67</f>
        <v/>
      </c>
      <c r="S64" s="1006">
        <f t="shared" si="1"/>
        <v>0</v>
      </c>
    </row>
    <row r="65" spans="1:19" ht="23.25" customHeight="1">
      <c r="A65" s="364" t="str">
        <f>'PRODUCTION LIST GRP VOLUMES'!A68</f>
        <v>360-150</v>
      </c>
      <c r="B65" s="1034"/>
      <c r="C65" s="110" t="str">
        <f>'PRODUCTION LIST GRP VOLUMES'!C68</f>
        <v/>
      </c>
      <c r="D65" s="110" t="str">
        <f>'PRODUCTION LIST GRP VOLUMES'!D68</f>
        <v/>
      </c>
      <c r="E65" s="110" t="str">
        <f>'PRODUCTION LIST GRP VOLUMES'!E68</f>
        <v/>
      </c>
      <c r="F65" s="110" t="str">
        <f>'PRODUCTION LIST GRP VOLUMES'!F68</f>
        <v/>
      </c>
      <c r="G65" s="110" t="str">
        <f>'PRODUCTION LIST GRP VOLUMES'!G68</f>
        <v/>
      </c>
      <c r="H65" s="110" t="str">
        <f>'PRODUCTION LIST GRP VOLUMES'!H68</f>
        <v/>
      </c>
      <c r="I65" s="110" t="str">
        <f>'PRODUCTION LIST GRP VOLUMES'!I68</f>
        <v/>
      </c>
      <c r="J65" s="110" t="str">
        <f>'PRODUCTION LIST GRP VOLUMES'!J68</f>
        <v/>
      </c>
      <c r="K65" s="110" t="str">
        <f>'PRODUCTION LIST GRP VOLUMES'!K68</f>
        <v/>
      </c>
      <c r="L65" s="110" t="str">
        <f>'PRODUCTION LIST GRP VOLUMES'!L68</f>
        <v/>
      </c>
      <c r="M65" s="110" t="str">
        <f>'PRODUCTION LIST GRP VOLUMES'!M68</f>
        <v/>
      </c>
      <c r="N65" s="110" t="str">
        <f>'PRODUCTION LIST GRP VOLUMES'!N68</f>
        <v/>
      </c>
      <c r="O65" s="110" t="str">
        <f>'PRODUCTION LIST GRP VOLUMES'!O68</f>
        <v/>
      </c>
      <c r="P65" s="110" t="str">
        <f>'PRODUCTION LIST GRP VOLUMES'!P68</f>
        <v/>
      </c>
      <c r="Q65" s="110" t="str">
        <f>'PRODUCTION LIST GRP VOLUMES'!Q68</f>
        <v/>
      </c>
      <c r="R65" s="110" t="str">
        <f>'PRODUCTION LIST GRP VOLUMES'!R68</f>
        <v/>
      </c>
      <c r="S65" s="1006">
        <f t="shared" si="1"/>
        <v>0</v>
      </c>
    </row>
    <row r="66" spans="1:19" ht="23.25" customHeight="1">
      <c r="A66" s="364" t="str">
        <f>'PRODUCTION LIST GRP VOLUMES'!A69</f>
        <v>360-150-B</v>
      </c>
      <c r="B66" s="1034"/>
      <c r="C66" s="110" t="str">
        <f>'PRODUCTION LIST GRP VOLUMES'!C69</f>
        <v/>
      </c>
      <c r="D66" s="110" t="str">
        <f>'PRODUCTION LIST GRP VOLUMES'!D69</f>
        <v/>
      </c>
      <c r="E66" s="110" t="str">
        <f>'PRODUCTION LIST GRP VOLUMES'!E69</f>
        <v/>
      </c>
      <c r="F66" s="110" t="str">
        <f>'PRODUCTION LIST GRP VOLUMES'!F69</f>
        <v/>
      </c>
      <c r="G66" s="110" t="str">
        <f>'PRODUCTION LIST GRP VOLUMES'!G69</f>
        <v/>
      </c>
      <c r="H66" s="110" t="str">
        <f>'PRODUCTION LIST GRP VOLUMES'!H69</f>
        <v/>
      </c>
      <c r="I66" s="110" t="str">
        <f>'PRODUCTION LIST GRP VOLUMES'!I69</f>
        <v/>
      </c>
      <c r="J66" s="110" t="str">
        <f>'PRODUCTION LIST GRP VOLUMES'!J69</f>
        <v/>
      </c>
      <c r="K66" s="110" t="str">
        <f>'PRODUCTION LIST GRP VOLUMES'!K69</f>
        <v/>
      </c>
      <c r="L66" s="110" t="str">
        <f>'PRODUCTION LIST GRP VOLUMES'!L69</f>
        <v/>
      </c>
      <c r="M66" s="110" t="str">
        <f>'PRODUCTION LIST GRP VOLUMES'!M69</f>
        <v/>
      </c>
      <c r="N66" s="110" t="str">
        <f>'PRODUCTION LIST GRP VOLUMES'!N69</f>
        <v/>
      </c>
      <c r="O66" s="110" t="str">
        <f>'PRODUCTION LIST GRP VOLUMES'!O69</f>
        <v/>
      </c>
      <c r="P66" s="110" t="str">
        <f>'PRODUCTION LIST GRP VOLUMES'!P69</f>
        <v/>
      </c>
      <c r="Q66" s="110" t="str">
        <f>'PRODUCTION LIST GRP VOLUMES'!Q69</f>
        <v/>
      </c>
      <c r="R66" s="110" t="str">
        <f>'PRODUCTION LIST GRP VOLUMES'!R69</f>
        <v/>
      </c>
      <c r="S66" s="1006">
        <f t="shared" si="1"/>
        <v>0</v>
      </c>
    </row>
    <row r="67" spans="1:19" ht="23.25" customHeight="1">
      <c r="A67" s="364" t="str">
        <f>'PRODUCTION LIST GRP VOLUMES'!A70</f>
        <v>360-151</v>
      </c>
      <c r="B67" s="1034"/>
      <c r="C67" s="110" t="str">
        <f>'PRODUCTION LIST GRP VOLUMES'!C70</f>
        <v/>
      </c>
      <c r="D67" s="110" t="str">
        <f>'PRODUCTION LIST GRP VOLUMES'!D70</f>
        <v/>
      </c>
      <c r="E67" s="110" t="str">
        <f>'PRODUCTION LIST GRP VOLUMES'!E70</f>
        <v/>
      </c>
      <c r="F67" s="110" t="str">
        <f>'PRODUCTION LIST GRP VOLUMES'!F70</f>
        <v/>
      </c>
      <c r="G67" s="110" t="str">
        <f>'PRODUCTION LIST GRP VOLUMES'!G70</f>
        <v/>
      </c>
      <c r="H67" s="110" t="str">
        <f>'PRODUCTION LIST GRP VOLUMES'!H70</f>
        <v/>
      </c>
      <c r="I67" s="110" t="str">
        <f>'PRODUCTION LIST GRP VOLUMES'!I70</f>
        <v/>
      </c>
      <c r="J67" s="110" t="str">
        <f>'PRODUCTION LIST GRP VOLUMES'!J70</f>
        <v/>
      </c>
      <c r="K67" s="110" t="str">
        <f>'PRODUCTION LIST GRP VOLUMES'!K70</f>
        <v/>
      </c>
      <c r="L67" s="110" t="str">
        <f>'PRODUCTION LIST GRP VOLUMES'!L70</f>
        <v/>
      </c>
      <c r="M67" s="110" t="str">
        <f>'PRODUCTION LIST GRP VOLUMES'!M70</f>
        <v/>
      </c>
      <c r="N67" s="110" t="str">
        <f>'PRODUCTION LIST GRP VOLUMES'!N70</f>
        <v/>
      </c>
      <c r="O67" s="110" t="str">
        <f>'PRODUCTION LIST GRP VOLUMES'!O70</f>
        <v/>
      </c>
      <c r="P67" s="110" t="str">
        <f>'PRODUCTION LIST GRP VOLUMES'!P70</f>
        <v/>
      </c>
      <c r="Q67" s="110" t="str">
        <f>'PRODUCTION LIST GRP VOLUMES'!Q70</f>
        <v/>
      </c>
      <c r="R67" s="110" t="str">
        <f>'PRODUCTION LIST GRP VOLUMES'!R70</f>
        <v/>
      </c>
      <c r="S67" s="1006">
        <f t="shared" si="1"/>
        <v>0</v>
      </c>
    </row>
    <row r="68" spans="1:19" ht="23.25" customHeight="1">
      <c r="A68" s="364" t="str">
        <f>'PRODUCTION LIST GRP VOLUMES'!A71</f>
        <v>360-152</v>
      </c>
      <c r="B68" s="1034"/>
      <c r="C68" s="110" t="str">
        <f>'PRODUCTION LIST GRP VOLUMES'!C71</f>
        <v/>
      </c>
      <c r="D68" s="110" t="str">
        <f>'PRODUCTION LIST GRP VOLUMES'!D71</f>
        <v/>
      </c>
      <c r="E68" s="110" t="str">
        <f>'PRODUCTION LIST GRP VOLUMES'!E71</f>
        <v/>
      </c>
      <c r="F68" s="110" t="str">
        <f>'PRODUCTION LIST GRP VOLUMES'!F71</f>
        <v/>
      </c>
      <c r="G68" s="110" t="str">
        <f>'PRODUCTION LIST GRP VOLUMES'!G71</f>
        <v/>
      </c>
      <c r="H68" s="110" t="str">
        <f>'PRODUCTION LIST GRP VOLUMES'!H71</f>
        <v/>
      </c>
      <c r="I68" s="110" t="str">
        <f>'PRODUCTION LIST GRP VOLUMES'!I71</f>
        <v/>
      </c>
      <c r="J68" s="110" t="str">
        <f>'PRODUCTION LIST GRP VOLUMES'!J71</f>
        <v/>
      </c>
      <c r="K68" s="110" t="str">
        <f>'PRODUCTION LIST GRP VOLUMES'!K71</f>
        <v/>
      </c>
      <c r="L68" s="110" t="str">
        <f>'PRODUCTION LIST GRP VOLUMES'!L71</f>
        <v/>
      </c>
      <c r="M68" s="110" t="str">
        <f>'PRODUCTION LIST GRP VOLUMES'!M71</f>
        <v/>
      </c>
      <c r="N68" s="110" t="str">
        <f>'PRODUCTION LIST GRP VOLUMES'!N71</f>
        <v/>
      </c>
      <c r="O68" s="110" t="str">
        <f>'PRODUCTION LIST GRP VOLUMES'!O71</f>
        <v/>
      </c>
      <c r="P68" s="110" t="str">
        <f>'PRODUCTION LIST GRP VOLUMES'!P71</f>
        <v/>
      </c>
      <c r="Q68" s="110" t="str">
        <f>'PRODUCTION LIST GRP VOLUMES'!Q71</f>
        <v/>
      </c>
      <c r="R68" s="110" t="str">
        <f>'PRODUCTION LIST GRP VOLUMES'!R71</f>
        <v/>
      </c>
      <c r="S68" s="1006">
        <f t="shared" si="1"/>
        <v>0</v>
      </c>
    </row>
    <row r="69" spans="1:19" ht="23.25" customHeight="1">
      <c r="A69" s="364" t="str">
        <f>'PRODUCTION LIST GRP VOLUMES'!A72</f>
        <v>360-152-B</v>
      </c>
      <c r="B69" s="1034"/>
      <c r="C69" s="110" t="str">
        <f>'PRODUCTION LIST GRP VOLUMES'!C72</f>
        <v/>
      </c>
      <c r="D69" s="110" t="str">
        <f>'PRODUCTION LIST GRP VOLUMES'!D72</f>
        <v/>
      </c>
      <c r="E69" s="110" t="str">
        <f>'PRODUCTION LIST GRP VOLUMES'!E72</f>
        <v/>
      </c>
      <c r="F69" s="110" t="str">
        <f>'PRODUCTION LIST GRP VOLUMES'!F72</f>
        <v/>
      </c>
      <c r="G69" s="110" t="str">
        <f>'PRODUCTION LIST GRP VOLUMES'!G72</f>
        <v/>
      </c>
      <c r="H69" s="110" t="str">
        <f>'PRODUCTION LIST GRP VOLUMES'!H72</f>
        <v/>
      </c>
      <c r="I69" s="110" t="str">
        <f>'PRODUCTION LIST GRP VOLUMES'!I72</f>
        <v/>
      </c>
      <c r="J69" s="110" t="str">
        <f>'PRODUCTION LIST GRP VOLUMES'!J72</f>
        <v/>
      </c>
      <c r="K69" s="110" t="str">
        <f>'PRODUCTION LIST GRP VOLUMES'!K72</f>
        <v/>
      </c>
      <c r="L69" s="110" t="str">
        <f>'PRODUCTION LIST GRP VOLUMES'!L72</f>
        <v/>
      </c>
      <c r="M69" s="110" t="str">
        <f>'PRODUCTION LIST GRP VOLUMES'!M72</f>
        <v/>
      </c>
      <c r="N69" s="110" t="str">
        <f>'PRODUCTION LIST GRP VOLUMES'!N72</f>
        <v/>
      </c>
      <c r="O69" s="110" t="str">
        <f>'PRODUCTION LIST GRP VOLUMES'!O72</f>
        <v/>
      </c>
      <c r="P69" s="110" t="str">
        <f>'PRODUCTION LIST GRP VOLUMES'!P72</f>
        <v/>
      </c>
      <c r="Q69" s="110" t="str">
        <f>'PRODUCTION LIST GRP VOLUMES'!Q72</f>
        <v/>
      </c>
      <c r="R69" s="110" t="str">
        <f>'PRODUCTION LIST GRP VOLUMES'!R72</f>
        <v/>
      </c>
      <c r="S69" s="1006">
        <f t="shared" si="1"/>
        <v>0</v>
      </c>
    </row>
    <row r="70" spans="1:19" ht="23.25" customHeight="1">
      <c r="A70" s="364" t="str">
        <f>'PRODUCTION LIST GRP VOLUMES'!A73</f>
        <v>360-153</v>
      </c>
      <c r="B70" s="1034"/>
      <c r="C70" s="110" t="str">
        <f>'PRODUCTION LIST GRP VOLUMES'!C73</f>
        <v/>
      </c>
      <c r="D70" s="110" t="str">
        <f>'PRODUCTION LIST GRP VOLUMES'!D73</f>
        <v/>
      </c>
      <c r="E70" s="110" t="str">
        <f>'PRODUCTION LIST GRP VOLUMES'!E73</f>
        <v/>
      </c>
      <c r="F70" s="110" t="str">
        <f>'PRODUCTION LIST GRP VOLUMES'!F73</f>
        <v/>
      </c>
      <c r="G70" s="110" t="str">
        <f>'PRODUCTION LIST GRP VOLUMES'!G73</f>
        <v/>
      </c>
      <c r="H70" s="110" t="str">
        <f>'PRODUCTION LIST GRP VOLUMES'!H73</f>
        <v/>
      </c>
      <c r="I70" s="110" t="str">
        <f>'PRODUCTION LIST GRP VOLUMES'!I73</f>
        <v/>
      </c>
      <c r="J70" s="110" t="str">
        <f>'PRODUCTION LIST GRP VOLUMES'!J73</f>
        <v/>
      </c>
      <c r="K70" s="110" t="str">
        <f>'PRODUCTION LIST GRP VOLUMES'!K73</f>
        <v/>
      </c>
      <c r="L70" s="110" t="str">
        <f>'PRODUCTION LIST GRP VOLUMES'!L73</f>
        <v/>
      </c>
      <c r="M70" s="110" t="str">
        <f>'PRODUCTION LIST GRP VOLUMES'!M73</f>
        <v/>
      </c>
      <c r="N70" s="110" t="str">
        <f>'PRODUCTION LIST GRP VOLUMES'!N73</f>
        <v/>
      </c>
      <c r="O70" s="110" t="str">
        <f>'PRODUCTION LIST GRP VOLUMES'!O73</f>
        <v/>
      </c>
      <c r="P70" s="110" t="str">
        <f>'PRODUCTION LIST GRP VOLUMES'!P73</f>
        <v/>
      </c>
      <c r="Q70" s="110" t="str">
        <f>'PRODUCTION LIST GRP VOLUMES'!Q73</f>
        <v/>
      </c>
      <c r="R70" s="110" t="str">
        <f>'PRODUCTION LIST GRP VOLUMES'!R73</f>
        <v/>
      </c>
      <c r="S70" s="1006">
        <f t="shared" si="1"/>
        <v>0</v>
      </c>
    </row>
    <row r="71" spans="1:19" ht="23.25" customHeight="1">
      <c r="A71" s="364" t="str">
        <f>'PRODUCTION LIST GRP VOLUMES'!A74</f>
        <v>360-153-B</v>
      </c>
      <c r="B71" s="1034"/>
      <c r="C71" s="110" t="str">
        <f>'PRODUCTION LIST GRP VOLUMES'!C74</f>
        <v/>
      </c>
      <c r="D71" s="110" t="str">
        <f>'PRODUCTION LIST GRP VOLUMES'!D74</f>
        <v/>
      </c>
      <c r="E71" s="110" t="str">
        <f>'PRODUCTION LIST GRP VOLUMES'!E74</f>
        <v/>
      </c>
      <c r="F71" s="110" t="str">
        <f>'PRODUCTION LIST GRP VOLUMES'!F74</f>
        <v/>
      </c>
      <c r="G71" s="110" t="str">
        <f>'PRODUCTION LIST GRP VOLUMES'!G74</f>
        <v/>
      </c>
      <c r="H71" s="110" t="str">
        <f>'PRODUCTION LIST GRP VOLUMES'!H74</f>
        <v/>
      </c>
      <c r="I71" s="110" t="str">
        <f>'PRODUCTION LIST GRP VOLUMES'!I74</f>
        <v/>
      </c>
      <c r="J71" s="110" t="str">
        <f>'PRODUCTION LIST GRP VOLUMES'!J74</f>
        <v/>
      </c>
      <c r="K71" s="110" t="str">
        <f>'PRODUCTION LIST GRP VOLUMES'!K74</f>
        <v/>
      </c>
      <c r="L71" s="110" t="str">
        <f>'PRODUCTION LIST GRP VOLUMES'!L74</f>
        <v/>
      </c>
      <c r="M71" s="110" t="str">
        <f>'PRODUCTION LIST GRP VOLUMES'!M74</f>
        <v/>
      </c>
      <c r="N71" s="110" t="str">
        <f>'PRODUCTION LIST GRP VOLUMES'!N74</f>
        <v/>
      </c>
      <c r="O71" s="110" t="str">
        <f>'PRODUCTION LIST GRP VOLUMES'!O74</f>
        <v/>
      </c>
      <c r="P71" s="110" t="str">
        <f>'PRODUCTION LIST GRP VOLUMES'!P74</f>
        <v/>
      </c>
      <c r="Q71" s="110" t="str">
        <f>'PRODUCTION LIST GRP VOLUMES'!Q74</f>
        <v/>
      </c>
      <c r="R71" s="110" t="str">
        <f>'PRODUCTION LIST GRP VOLUMES'!R74</f>
        <v/>
      </c>
      <c r="S71" s="1006">
        <f t="shared" si="1"/>
        <v>0</v>
      </c>
    </row>
    <row r="72" spans="1:19" ht="23.25" customHeight="1">
      <c r="A72" s="364" t="str">
        <f>'PRODUCTION LIST GRP VOLUMES'!A75</f>
        <v>360-154</v>
      </c>
      <c r="B72" s="1034"/>
      <c r="C72" s="110" t="str">
        <f>'PRODUCTION LIST GRP VOLUMES'!C75</f>
        <v/>
      </c>
      <c r="D72" s="110" t="str">
        <f>'PRODUCTION LIST GRP VOLUMES'!D75</f>
        <v/>
      </c>
      <c r="E72" s="110" t="str">
        <f>'PRODUCTION LIST GRP VOLUMES'!E75</f>
        <v/>
      </c>
      <c r="F72" s="110" t="str">
        <f>'PRODUCTION LIST GRP VOLUMES'!F75</f>
        <v/>
      </c>
      <c r="G72" s="110" t="str">
        <f>'PRODUCTION LIST GRP VOLUMES'!G75</f>
        <v/>
      </c>
      <c r="H72" s="110" t="str">
        <f>'PRODUCTION LIST GRP VOLUMES'!H75</f>
        <v/>
      </c>
      <c r="I72" s="110" t="str">
        <f>'PRODUCTION LIST GRP VOLUMES'!I75</f>
        <v/>
      </c>
      <c r="J72" s="110" t="str">
        <f>'PRODUCTION LIST GRP VOLUMES'!J75</f>
        <v/>
      </c>
      <c r="K72" s="110" t="str">
        <f>'PRODUCTION LIST GRP VOLUMES'!K75</f>
        <v/>
      </c>
      <c r="L72" s="110" t="str">
        <f>'PRODUCTION LIST GRP VOLUMES'!L75</f>
        <v/>
      </c>
      <c r="M72" s="110" t="str">
        <f>'PRODUCTION LIST GRP VOLUMES'!M75</f>
        <v/>
      </c>
      <c r="N72" s="110" t="str">
        <f>'PRODUCTION LIST GRP VOLUMES'!N75</f>
        <v/>
      </c>
      <c r="O72" s="110" t="str">
        <f>'PRODUCTION LIST GRP VOLUMES'!O75</f>
        <v/>
      </c>
      <c r="P72" s="110" t="str">
        <f>'PRODUCTION LIST GRP VOLUMES'!P75</f>
        <v/>
      </c>
      <c r="Q72" s="110" t="str">
        <f>'PRODUCTION LIST GRP VOLUMES'!Q75</f>
        <v/>
      </c>
      <c r="R72" s="110" t="str">
        <f>'PRODUCTION LIST GRP VOLUMES'!R75</f>
        <v/>
      </c>
      <c r="S72" s="1006">
        <f t="shared" si="1"/>
        <v>0</v>
      </c>
    </row>
    <row r="73" spans="1:19" ht="23.25" customHeight="1">
      <c r="A73" s="364" t="str">
        <f>'PRODUCTION LIST GRP VOLUMES'!A76</f>
        <v>360-154-B</v>
      </c>
      <c r="B73" s="1034"/>
      <c r="C73" s="110" t="str">
        <f>'PRODUCTION LIST GRP VOLUMES'!C76</f>
        <v/>
      </c>
      <c r="D73" s="110" t="str">
        <f>'PRODUCTION LIST GRP VOLUMES'!D76</f>
        <v/>
      </c>
      <c r="E73" s="110" t="str">
        <f>'PRODUCTION LIST GRP VOLUMES'!E76</f>
        <v/>
      </c>
      <c r="F73" s="110" t="str">
        <f>'PRODUCTION LIST GRP VOLUMES'!F76</f>
        <v/>
      </c>
      <c r="G73" s="110" t="str">
        <f>'PRODUCTION LIST GRP VOLUMES'!G76</f>
        <v/>
      </c>
      <c r="H73" s="110" t="str">
        <f>'PRODUCTION LIST GRP VOLUMES'!H76</f>
        <v/>
      </c>
      <c r="I73" s="110" t="str">
        <f>'PRODUCTION LIST GRP VOLUMES'!I76</f>
        <v/>
      </c>
      <c r="J73" s="110" t="str">
        <f>'PRODUCTION LIST GRP VOLUMES'!J76</f>
        <v/>
      </c>
      <c r="K73" s="110" t="str">
        <f>'PRODUCTION LIST GRP VOLUMES'!K76</f>
        <v/>
      </c>
      <c r="L73" s="110" t="str">
        <f>'PRODUCTION LIST GRP VOLUMES'!L76</f>
        <v/>
      </c>
      <c r="M73" s="110" t="str">
        <f>'PRODUCTION LIST GRP VOLUMES'!M76</f>
        <v/>
      </c>
      <c r="N73" s="110" t="str">
        <f>'PRODUCTION LIST GRP VOLUMES'!N76</f>
        <v/>
      </c>
      <c r="O73" s="110" t="str">
        <f>'PRODUCTION LIST GRP VOLUMES'!O76</f>
        <v/>
      </c>
      <c r="P73" s="110" t="str">
        <f>'PRODUCTION LIST GRP VOLUMES'!P76</f>
        <v/>
      </c>
      <c r="Q73" s="110" t="str">
        <f>'PRODUCTION LIST GRP VOLUMES'!Q76</f>
        <v/>
      </c>
      <c r="R73" s="110" t="str">
        <f>'PRODUCTION LIST GRP VOLUMES'!R76</f>
        <v/>
      </c>
      <c r="S73" s="1006">
        <f t="shared" si="1"/>
        <v>0</v>
      </c>
    </row>
    <row r="74" spans="1:19" ht="23.25" customHeight="1">
      <c r="A74" s="364" t="str">
        <f>'PRODUCTION LIST GRP VOLUMES'!A77</f>
        <v>360-155</v>
      </c>
      <c r="B74" s="1034"/>
      <c r="C74" s="110" t="str">
        <f>'PRODUCTION LIST GRP VOLUMES'!C77</f>
        <v/>
      </c>
      <c r="D74" s="110" t="str">
        <f>'PRODUCTION LIST GRP VOLUMES'!D77</f>
        <v/>
      </c>
      <c r="E74" s="110" t="str">
        <f>'PRODUCTION LIST GRP VOLUMES'!E77</f>
        <v/>
      </c>
      <c r="F74" s="110" t="str">
        <f>'PRODUCTION LIST GRP VOLUMES'!F77</f>
        <v/>
      </c>
      <c r="G74" s="110" t="str">
        <f>'PRODUCTION LIST GRP VOLUMES'!G77</f>
        <v/>
      </c>
      <c r="H74" s="110" t="str">
        <f>'PRODUCTION LIST GRP VOLUMES'!H77</f>
        <v/>
      </c>
      <c r="I74" s="110" t="str">
        <f>'PRODUCTION LIST GRP VOLUMES'!I77</f>
        <v/>
      </c>
      <c r="J74" s="110" t="str">
        <f>'PRODUCTION LIST GRP VOLUMES'!J77</f>
        <v/>
      </c>
      <c r="K74" s="110" t="str">
        <f>'PRODUCTION LIST GRP VOLUMES'!K77</f>
        <v/>
      </c>
      <c r="L74" s="110" t="str">
        <f>'PRODUCTION LIST GRP VOLUMES'!L77</f>
        <v/>
      </c>
      <c r="M74" s="110" t="str">
        <f>'PRODUCTION LIST GRP VOLUMES'!M77</f>
        <v/>
      </c>
      <c r="N74" s="110" t="str">
        <f>'PRODUCTION LIST GRP VOLUMES'!N77</f>
        <v/>
      </c>
      <c r="O74" s="110" t="str">
        <f>'PRODUCTION LIST GRP VOLUMES'!O77</f>
        <v/>
      </c>
      <c r="P74" s="110" t="str">
        <f>'PRODUCTION LIST GRP VOLUMES'!P77</f>
        <v/>
      </c>
      <c r="Q74" s="110" t="str">
        <f>'PRODUCTION LIST GRP VOLUMES'!Q77</f>
        <v/>
      </c>
      <c r="R74" s="110" t="str">
        <f>'PRODUCTION LIST GRP VOLUMES'!R77</f>
        <v/>
      </c>
      <c r="S74" s="1006">
        <f t="shared" si="1"/>
        <v>0</v>
      </c>
    </row>
    <row r="75" spans="1:19" ht="23.25" customHeight="1">
      <c r="A75" s="364" t="str">
        <f>'PRODUCTION LIST GRP VOLUMES'!A78</f>
        <v>360-156</v>
      </c>
      <c r="B75" s="1034"/>
      <c r="C75" s="110" t="str">
        <f>'PRODUCTION LIST GRP VOLUMES'!C78</f>
        <v/>
      </c>
      <c r="D75" s="110" t="str">
        <f>'PRODUCTION LIST GRP VOLUMES'!D78</f>
        <v/>
      </c>
      <c r="E75" s="110" t="str">
        <f>'PRODUCTION LIST GRP VOLUMES'!E78</f>
        <v/>
      </c>
      <c r="F75" s="110" t="str">
        <f>'PRODUCTION LIST GRP VOLUMES'!F78</f>
        <v/>
      </c>
      <c r="G75" s="110" t="str">
        <f>'PRODUCTION LIST GRP VOLUMES'!G78</f>
        <v/>
      </c>
      <c r="H75" s="110" t="str">
        <f>'PRODUCTION LIST GRP VOLUMES'!H78</f>
        <v/>
      </c>
      <c r="I75" s="110" t="str">
        <f>'PRODUCTION LIST GRP VOLUMES'!I78</f>
        <v/>
      </c>
      <c r="J75" s="110" t="str">
        <f>'PRODUCTION LIST GRP VOLUMES'!J78</f>
        <v/>
      </c>
      <c r="K75" s="110" t="str">
        <f>'PRODUCTION LIST GRP VOLUMES'!K78</f>
        <v/>
      </c>
      <c r="L75" s="110" t="str">
        <f>'PRODUCTION LIST GRP VOLUMES'!L78</f>
        <v/>
      </c>
      <c r="M75" s="110" t="str">
        <f>'PRODUCTION LIST GRP VOLUMES'!M78</f>
        <v/>
      </c>
      <c r="N75" s="110" t="str">
        <f>'PRODUCTION LIST GRP VOLUMES'!N78</f>
        <v/>
      </c>
      <c r="O75" s="110" t="str">
        <f>'PRODUCTION LIST GRP VOLUMES'!O78</f>
        <v/>
      </c>
      <c r="P75" s="110" t="str">
        <f>'PRODUCTION LIST GRP VOLUMES'!P78</f>
        <v/>
      </c>
      <c r="Q75" s="110" t="str">
        <f>'PRODUCTION LIST GRP VOLUMES'!Q78</f>
        <v/>
      </c>
      <c r="R75" s="110" t="str">
        <f>'PRODUCTION LIST GRP VOLUMES'!R78</f>
        <v/>
      </c>
      <c r="S75" s="1006">
        <f t="shared" si="1"/>
        <v>0</v>
      </c>
    </row>
    <row r="76" spans="1:19" ht="23.25" customHeight="1">
      <c r="A76" s="364" t="str">
        <f>'PRODUCTION LIST GRP VOLUMES'!A79</f>
        <v>360-156-B</v>
      </c>
      <c r="B76" s="1034"/>
      <c r="C76" s="110" t="str">
        <f>'PRODUCTION LIST GRP VOLUMES'!C79</f>
        <v/>
      </c>
      <c r="D76" s="110" t="str">
        <f>'PRODUCTION LIST GRP VOLUMES'!D79</f>
        <v/>
      </c>
      <c r="E76" s="110" t="str">
        <f>'PRODUCTION LIST GRP VOLUMES'!E79</f>
        <v/>
      </c>
      <c r="F76" s="110" t="str">
        <f>'PRODUCTION LIST GRP VOLUMES'!F79</f>
        <v/>
      </c>
      <c r="G76" s="110" t="str">
        <f>'PRODUCTION LIST GRP VOLUMES'!G79</f>
        <v/>
      </c>
      <c r="H76" s="110" t="str">
        <f>'PRODUCTION LIST GRP VOLUMES'!H79</f>
        <v/>
      </c>
      <c r="I76" s="110" t="str">
        <f>'PRODUCTION LIST GRP VOLUMES'!I79</f>
        <v/>
      </c>
      <c r="J76" s="110" t="str">
        <f>'PRODUCTION LIST GRP VOLUMES'!J79</f>
        <v/>
      </c>
      <c r="K76" s="110" t="str">
        <f>'PRODUCTION LIST GRP VOLUMES'!K79</f>
        <v/>
      </c>
      <c r="L76" s="110" t="str">
        <f>'PRODUCTION LIST GRP VOLUMES'!L79</f>
        <v/>
      </c>
      <c r="M76" s="110" t="str">
        <f>'PRODUCTION LIST GRP VOLUMES'!M79</f>
        <v/>
      </c>
      <c r="N76" s="110" t="str">
        <f>'PRODUCTION LIST GRP VOLUMES'!N79</f>
        <v/>
      </c>
      <c r="O76" s="110" t="str">
        <f>'PRODUCTION LIST GRP VOLUMES'!O79</f>
        <v/>
      </c>
      <c r="P76" s="110" t="str">
        <f>'PRODUCTION LIST GRP VOLUMES'!P79</f>
        <v/>
      </c>
      <c r="Q76" s="110" t="str">
        <f>'PRODUCTION LIST GRP VOLUMES'!Q79</f>
        <v/>
      </c>
      <c r="R76" s="110" t="str">
        <f>'PRODUCTION LIST GRP VOLUMES'!R79</f>
        <v/>
      </c>
      <c r="S76" s="1006">
        <f t="shared" si="1"/>
        <v>0</v>
      </c>
    </row>
    <row r="77" spans="1:19" ht="23.25" customHeight="1">
      <c r="A77" s="364" t="str">
        <f>'PRODUCTION LIST GRP VOLUMES'!A80</f>
        <v>360-157</v>
      </c>
      <c r="B77" s="1034"/>
      <c r="C77" s="110" t="str">
        <f>'PRODUCTION LIST GRP VOLUMES'!C80</f>
        <v/>
      </c>
      <c r="D77" s="110" t="str">
        <f>'PRODUCTION LIST GRP VOLUMES'!D80</f>
        <v/>
      </c>
      <c r="E77" s="110" t="str">
        <f>'PRODUCTION LIST GRP VOLUMES'!E80</f>
        <v/>
      </c>
      <c r="F77" s="110" t="str">
        <f>'PRODUCTION LIST GRP VOLUMES'!F80</f>
        <v/>
      </c>
      <c r="G77" s="110" t="str">
        <f>'PRODUCTION LIST GRP VOLUMES'!G80</f>
        <v/>
      </c>
      <c r="H77" s="110" t="str">
        <f>'PRODUCTION LIST GRP VOLUMES'!H80</f>
        <v/>
      </c>
      <c r="I77" s="110" t="str">
        <f>'PRODUCTION LIST GRP VOLUMES'!I80</f>
        <v/>
      </c>
      <c r="J77" s="110" t="str">
        <f>'PRODUCTION LIST GRP VOLUMES'!J80</f>
        <v/>
      </c>
      <c r="K77" s="110" t="str">
        <f>'PRODUCTION LIST GRP VOLUMES'!K80</f>
        <v/>
      </c>
      <c r="L77" s="110" t="str">
        <f>'PRODUCTION LIST GRP VOLUMES'!L80</f>
        <v/>
      </c>
      <c r="M77" s="110" t="str">
        <f>'PRODUCTION LIST GRP VOLUMES'!M80</f>
        <v/>
      </c>
      <c r="N77" s="110" t="str">
        <f>'PRODUCTION LIST GRP VOLUMES'!N80</f>
        <v/>
      </c>
      <c r="O77" s="110" t="str">
        <f>'PRODUCTION LIST GRP VOLUMES'!O80</f>
        <v/>
      </c>
      <c r="P77" s="110" t="str">
        <f>'PRODUCTION LIST GRP VOLUMES'!P80</f>
        <v/>
      </c>
      <c r="Q77" s="110" t="str">
        <f>'PRODUCTION LIST GRP VOLUMES'!Q80</f>
        <v/>
      </c>
      <c r="R77" s="110" t="str">
        <f>'PRODUCTION LIST GRP VOLUMES'!R80</f>
        <v/>
      </c>
      <c r="S77" s="1006">
        <f t="shared" si="1"/>
        <v>0</v>
      </c>
    </row>
    <row r="78" spans="1:19" ht="23.25" customHeight="1">
      <c r="A78" s="364" t="str">
        <f>'PRODUCTION LIST GRP VOLUMES'!A81</f>
        <v>360-157-B</v>
      </c>
      <c r="B78" s="1034"/>
      <c r="C78" s="110" t="str">
        <f>'PRODUCTION LIST GRP VOLUMES'!C81</f>
        <v/>
      </c>
      <c r="D78" s="110" t="str">
        <f>'PRODUCTION LIST GRP VOLUMES'!D81</f>
        <v/>
      </c>
      <c r="E78" s="110" t="str">
        <f>'PRODUCTION LIST GRP VOLUMES'!E81</f>
        <v/>
      </c>
      <c r="F78" s="110" t="str">
        <f>'PRODUCTION LIST GRP VOLUMES'!F81</f>
        <v/>
      </c>
      <c r="G78" s="110" t="str">
        <f>'PRODUCTION LIST GRP VOLUMES'!G81</f>
        <v/>
      </c>
      <c r="H78" s="110" t="str">
        <f>'PRODUCTION LIST GRP VOLUMES'!H81</f>
        <v/>
      </c>
      <c r="I78" s="110" t="str">
        <f>'PRODUCTION LIST GRP VOLUMES'!I81</f>
        <v/>
      </c>
      <c r="J78" s="110" t="str">
        <f>'PRODUCTION LIST GRP VOLUMES'!J81</f>
        <v/>
      </c>
      <c r="K78" s="110" t="str">
        <f>'PRODUCTION LIST GRP VOLUMES'!K81</f>
        <v/>
      </c>
      <c r="L78" s="110" t="str">
        <f>'PRODUCTION LIST GRP VOLUMES'!L81</f>
        <v/>
      </c>
      <c r="M78" s="110" t="str">
        <f>'PRODUCTION LIST GRP VOLUMES'!M81</f>
        <v/>
      </c>
      <c r="N78" s="110" t="str">
        <f>'PRODUCTION LIST GRP VOLUMES'!N81</f>
        <v/>
      </c>
      <c r="O78" s="110" t="str">
        <f>'PRODUCTION LIST GRP VOLUMES'!O81</f>
        <v/>
      </c>
      <c r="P78" s="110" t="str">
        <f>'PRODUCTION LIST GRP VOLUMES'!P81</f>
        <v/>
      </c>
      <c r="Q78" s="110" t="str">
        <f>'PRODUCTION LIST GRP VOLUMES'!Q81</f>
        <v/>
      </c>
      <c r="R78" s="110" t="str">
        <f>'PRODUCTION LIST GRP VOLUMES'!R81</f>
        <v/>
      </c>
      <c r="S78" s="1006">
        <f t="shared" si="1"/>
        <v>0</v>
      </c>
    </row>
    <row r="79" spans="1:19" ht="23.25" customHeight="1">
      <c r="A79" s="364" t="str">
        <f>'PRODUCTION LIST GRP VOLUMES'!A82</f>
        <v>360-158</v>
      </c>
      <c r="B79" s="1034"/>
      <c r="C79" s="110" t="str">
        <f>'PRODUCTION LIST GRP VOLUMES'!C82</f>
        <v/>
      </c>
      <c r="D79" s="110" t="str">
        <f>'PRODUCTION LIST GRP VOLUMES'!D82</f>
        <v/>
      </c>
      <c r="E79" s="110" t="str">
        <f>'PRODUCTION LIST GRP VOLUMES'!E82</f>
        <v/>
      </c>
      <c r="F79" s="110" t="str">
        <f>'PRODUCTION LIST GRP VOLUMES'!F82</f>
        <v/>
      </c>
      <c r="G79" s="110" t="str">
        <f>'PRODUCTION LIST GRP VOLUMES'!G82</f>
        <v/>
      </c>
      <c r="H79" s="110" t="str">
        <f>'PRODUCTION LIST GRP VOLUMES'!H82</f>
        <v/>
      </c>
      <c r="I79" s="110" t="str">
        <f>'PRODUCTION LIST GRP VOLUMES'!I82</f>
        <v/>
      </c>
      <c r="J79" s="110" t="str">
        <f>'PRODUCTION LIST GRP VOLUMES'!J82</f>
        <v/>
      </c>
      <c r="K79" s="110" t="str">
        <f>'PRODUCTION LIST GRP VOLUMES'!K82</f>
        <v/>
      </c>
      <c r="L79" s="110" t="str">
        <f>'PRODUCTION LIST GRP VOLUMES'!L82</f>
        <v/>
      </c>
      <c r="M79" s="110" t="str">
        <f>'PRODUCTION LIST GRP VOLUMES'!M82</f>
        <v/>
      </c>
      <c r="N79" s="110" t="str">
        <f>'PRODUCTION LIST GRP VOLUMES'!N82</f>
        <v/>
      </c>
      <c r="O79" s="110" t="str">
        <f>'PRODUCTION LIST GRP VOLUMES'!O82</f>
        <v/>
      </c>
      <c r="P79" s="110" t="str">
        <f>'PRODUCTION LIST GRP VOLUMES'!P82</f>
        <v/>
      </c>
      <c r="Q79" s="110" t="str">
        <f>'PRODUCTION LIST GRP VOLUMES'!Q82</f>
        <v/>
      </c>
      <c r="R79" s="110" t="str">
        <f>'PRODUCTION LIST GRP VOLUMES'!R82</f>
        <v/>
      </c>
      <c r="S79" s="1006">
        <f t="shared" si="1"/>
        <v>0</v>
      </c>
    </row>
    <row r="80" spans="1:19" ht="23.25" customHeight="1">
      <c r="A80" s="364" t="str">
        <f>'PRODUCTION LIST GRP VOLUMES'!A83</f>
        <v>360-158-B</v>
      </c>
      <c r="B80" s="1034"/>
      <c r="C80" s="110" t="str">
        <f>'PRODUCTION LIST GRP VOLUMES'!C83</f>
        <v/>
      </c>
      <c r="D80" s="110" t="str">
        <f>'PRODUCTION LIST GRP VOLUMES'!D83</f>
        <v/>
      </c>
      <c r="E80" s="110" t="str">
        <f>'PRODUCTION LIST GRP VOLUMES'!E83</f>
        <v/>
      </c>
      <c r="F80" s="110" t="str">
        <f>'PRODUCTION LIST GRP VOLUMES'!F83</f>
        <v/>
      </c>
      <c r="G80" s="110" t="str">
        <f>'PRODUCTION LIST GRP VOLUMES'!G83</f>
        <v/>
      </c>
      <c r="H80" s="110" t="str">
        <f>'PRODUCTION LIST GRP VOLUMES'!H83</f>
        <v/>
      </c>
      <c r="I80" s="110" t="str">
        <f>'PRODUCTION LIST GRP VOLUMES'!I83</f>
        <v/>
      </c>
      <c r="J80" s="110" t="str">
        <f>'PRODUCTION LIST GRP VOLUMES'!J83</f>
        <v/>
      </c>
      <c r="K80" s="110" t="str">
        <f>'PRODUCTION LIST GRP VOLUMES'!K83</f>
        <v/>
      </c>
      <c r="L80" s="110" t="str">
        <f>'PRODUCTION LIST GRP VOLUMES'!L83</f>
        <v/>
      </c>
      <c r="M80" s="110" t="str">
        <f>'PRODUCTION LIST GRP VOLUMES'!M83</f>
        <v/>
      </c>
      <c r="N80" s="110" t="str">
        <f>'PRODUCTION LIST GRP VOLUMES'!N83</f>
        <v/>
      </c>
      <c r="O80" s="110" t="str">
        <f>'PRODUCTION LIST GRP VOLUMES'!O83</f>
        <v/>
      </c>
      <c r="P80" s="110" t="str">
        <f>'PRODUCTION LIST GRP VOLUMES'!P83</f>
        <v/>
      </c>
      <c r="Q80" s="110" t="str">
        <f>'PRODUCTION LIST GRP VOLUMES'!Q83</f>
        <v/>
      </c>
      <c r="R80" s="110" t="str">
        <f>'PRODUCTION LIST GRP VOLUMES'!R83</f>
        <v/>
      </c>
      <c r="S80" s="1006">
        <f t="shared" si="1"/>
        <v>0</v>
      </c>
    </row>
    <row r="81" spans="1:19" ht="23.25" customHeight="1">
      <c r="A81" s="364" t="str">
        <f>'PRODUCTION LIST GRP VOLUMES'!A84</f>
        <v>360-159</v>
      </c>
      <c r="B81" s="1034"/>
      <c r="C81" s="110" t="str">
        <f>'PRODUCTION LIST GRP VOLUMES'!C84</f>
        <v/>
      </c>
      <c r="D81" s="110" t="str">
        <f>'PRODUCTION LIST GRP VOLUMES'!D84</f>
        <v/>
      </c>
      <c r="E81" s="110" t="str">
        <f>'PRODUCTION LIST GRP VOLUMES'!E84</f>
        <v/>
      </c>
      <c r="F81" s="110" t="str">
        <f>'PRODUCTION LIST GRP VOLUMES'!F84</f>
        <v/>
      </c>
      <c r="G81" s="110" t="str">
        <f>'PRODUCTION LIST GRP VOLUMES'!G84</f>
        <v/>
      </c>
      <c r="H81" s="110" t="str">
        <f>'PRODUCTION LIST GRP VOLUMES'!H84</f>
        <v/>
      </c>
      <c r="I81" s="110" t="str">
        <f>'PRODUCTION LIST GRP VOLUMES'!I84</f>
        <v/>
      </c>
      <c r="J81" s="110" t="str">
        <f>'PRODUCTION LIST GRP VOLUMES'!J84</f>
        <v/>
      </c>
      <c r="K81" s="110" t="str">
        <f>'PRODUCTION LIST GRP VOLUMES'!K84</f>
        <v/>
      </c>
      <c r="L81" s="110" t="str">
        <f>'PRODUCTION LIST GRP VOLUMES'!L84</f>
        <v/>
      </c>
      <c r="M81" s="110" t="str">
        <f>'PRODUCTION LIST GRP VOLUMES'!M84</f>
        <v/>
      </c>
      <c r="N81" s="110" t="str">
        <f>'PRODUCTION LIST GRP VOLUMES'!N84</f>
        <v/>
      </c>
      <c r="O81" s="110" t="str">
        <f>'PRODUCTION LIST GRP VOLUMES'!O84</f>
        <v/>
      </c>
      <c r="P81" s="110" t="str">
        <f>'PRODUCTION LIST GRP VOLUMES'!P84</f>
        <v/>
      </c>
      <c r="Q81" s="110" t="str">
        <f>'PRODUCTION LIST GRP VOLUMES'!Q84</f>
        <v/>
      </c>
      <c r="R81" s="110" t="str">
        <f>'PRODUCTION LIST GRP VOLUMES'!R84</f>
        <v/>
      </c>
      <c r="S81" s="1006">
        <f t="shared" si="1"/>
        <v>0</v>
      </c>
    </row>
    <row r="82" spans="1:19" ht="22.95" customHeight="1">
      <c r="A82" s="364" t="str">
        <f>'PRODUCTION LIST GRP VOLUMES'!A85</f>
        <v>360-159-B</v>
      </c>
      <c r="B82" s="1034"/>
      <c r="C82" s="110" t="str">
        <f>'PRODUCTION LIST GRP VOLUMES'!C85</f>
        <v/>
      </c>
      <c r="D82" s="110" t="str">
        <f>'PRODUCTION LIST GRP VOLUMES'!D85</f>
        <v/>
      </c>
      <c r="E82" s="110" t="str">
        <f>'PRODUCTION LIST GRP VOLUMES'!E85</f>
        <v/>
      </c>
      <c r="F82" s="110" t="str">
        <f>'PRODUCTION LIST GRP VOLUMES'!F85</f>
        <v/>
      </c>
      <c r="G82" s="110" t="str">
        <f>'PRODUCTION LIST GRP VOLUMES'!G85</f>
        <v/>
      </c>
      <c r="H82" s="110" t="str">
        <f>'PRODUCTION LIST GRP VOLUMES'!H85</f>
        <v/>
      </c>
      <c r="I82" s="110" t="str">
        <f>'PRODUCTION LIST GRP VOLUMES'!I85</f>
        <v/>
      </c>
      <c r="J82" s="110" t="str">
        <f>'PRODUCTION LIST GRP VOLUMES'!J85</f>
        <v/>
      </c>
      <c r="K82" s="110" t="str">
        <f>'PRODUCTION LIST GRP VOLUMES'!K85</f>
        <v/>
      </c>
      <c r="L82" s="110" t="str">
        <f>'PRODUCTION LIST GRP VOLUMES'!L85</f>
        <v/>
      </c>
      <c r="M82" s="110" t="str">
        <f>'PRODUCTION LIST GRP VOLUMES'!M85</f>
        <v/>
      </c>
      <c r="N82" s="110" t="str">
        <f>'PRODUCTION LIST GRP VOLUMES'!N85</f>
        <v/>
      </c>
      <c r="O82" s="110" t="str">
        <f>'PRODUCTION LIST GRP VOLUMES'!O85</f>
        <v/>
      </c>
      <c r="P82" s="110" t="str">
        <f>'PRODUCTION LIST GRP VOLUMES'!P85</f>
        <v/>
      </c>
      <c r="Q82" s="110" t="str">
        <f>'PRODUCTION LIST GRP VOLUMES'!Q85</f>
        <v/>
      </c>
      <c r="R82" s="110" t="str">
        <f>'PRODUCTION LIST GRP VOLUMES'!R85</f>
        <v/>
      </c>
      <c r="S82" s="1006">
        <f t="shared" si="1"/>
        <v>0</v>
      </c>
    </row>
    <row r="83" spans="1:19" ht="23.25" customHeight="1">
      <c r="A83" s="364" t="str">
        <f>'PRODUCTION LIST GRP VOLUMES'!A86</f>
        <v>360-160</v>
      </c>
      <c r="B83" s="1034"/>
      <c r="C83" s="110" t="str">
        <f>'PRODUCTION LIST GRP VOLUMES'!C86</f>
        <v/>
      </c>
      <c r="D83" s="110" t="str">
        <f>'PRODUCTION LIST GRP VOLUMES'!D86</f>
        <v/>
      </c>
      <c r="E83" s="110" t="str">
        <f>'PRODUCTION LIST GRP VOLUMES'!E86</f>
        <v/>
      </c>
      <c r="F83" s="110" t="str">
        <f>'PRODUCTION LIST GRP VOLUMES'!F86</f>
        <v/>
      </c>
      <c r="G83" s="110" t="str">
        <f>'PRODUCTION LIST GRP VOLUMES'!G86</f>
        <v/>
      </c>
      <c r="H83" s="110" t="str">
        <f>'PRODUCTION LIST GRP VOLUMES'!H86</f>
        <v/>
      </c>
      <c r="I83" s="110" t="str">
        <f>'PRODUCTION LIST GRP VOLUMES'!I86</f>
        <v/>
      </c>
      <c r="J83" s="110" t="str">
        <f>'PRODUCTION LIST GRP VOLUMES'!J86</f>
        <v/>
      </c>
      <c r="K83" s="110" t="str">
        <f>'PRODUCTION LIST GRP VOLUMES'!K86</f>
        <v/>
      </c>
      <c r="L83" s="110" t="str">
        <f>'PRODUCTION LIST GRP VOLUMES'!L86</f>
        <v/>
      </c>
      <c r="M83" s="110" t="str">
        <f>'PRODUCTION LIST GRP VOLUMES'!M86</f>
        <v/>
      </c>
      <c r="N83" s="110" t="str">
        <f>'PRODUCTION LIST GRP VOLUMES'!N86</f>
        <v/>
      </c>
      <c r="O83" s="110" t="str">
        <f>'PRODUCTION LIST GRP VOLUMES'!O86</f>
        <v/>
      </c>
      <c r="P83" s="110" t="str">
        <f>'PRODUCTION LIST GRP VOLUMES'!P86</f>
        <v/>
      </c>
      <c r="Q83" s="110" t="str">
        <f>'PRODUCTION LIST GRP VOLUMES'!Q86</f>
        <v/>
      </c>
      <c r="R83" s="110" t="str">
        <f>'PRODUCTION LIST GRP VOLUMES'!R86</f>
        <v/>
      </c>
      <c r="S83" s="1006">
        <f t="shared" si="1"/>
        <v>0</v>
      </c>
    </row>
    <row r="84" spans="1:19" ht="23.25" customHeight="1">
      <c r="A84" s="364" t="str">
        <f>'PRODUCTION LIST GRP VOLUMES'!A87</f>
        <v>360-160-B</v>
      </c>
      <c r="B84" s="1034"/>
      <c r="C84" s="110" t="str">
        <f>'PRODUCTION LIST GRP VOLUMES'!C87</f>
        <v/>
      </c>
      <c r="D84" s="110" t="str">
        <f>'PRODUCTION LIST GRP VOLUMES'!D87</f>
        <v/>
      </c>
      <c r="E84" s="110" t="str">
        <f>'PRODUCTION LIST GRP VOLUMES'!E87</f>
        <v/>
      </c>
      <c r="F84" s="110" t="str">
        <f>'PRODUCTION LIST GRP VOLUMES'!F87</f>
        <v/>
      </c>
      <c r="G84" s="110" t="str">
        <f>'PRODUCTION LIST GRP VOLUMES'!G87</f>
        <v/>
      </c>
      <c r="H84" s="110" t="str">
        <f>'PRODUCTION LIST GRP VOLUMES'!H87</f>
        <v/>
      </c>
      <c r="I84" s="110" t="str">
        <f>'PRODUCTION LIST GRP VOLUMES'!I87</f>
        <v/>
      </c>
      <c r="J84" s="110" t="str">
        <f>'PRODUCTION LIST GRP VOLUMES'!J87</f>
        <v/>
      </c>
      <c r="K84" s="110" t="str">
        <f>'PRODUCTION LIST GRP VOLUMES'!K87</f>
        <v/>
      </c>
      <c r="L84" s="110" t="str">
        <f>'PRODUCTION LIST GRP VOLUMES'!L87</f>
        <v/>
      </c>
      <c r="M84" s="110" t="str">
        <f>'PRODUCTION LIST GRP VOLUMES'!M87</f>
        <v/>
      </c>
      <c r="N84" s="110" t="str">
        <f>'PRODUCTION LIST GRP VOLUMES'!N87</f>
        <v/>
      </c>
      <c r="O84" s="110" t="str">
        <f>'PRODUCTION LIST GRP VOLUMES'!O87</f>
        <v/>
      </c>
      <c r="P84" s="110" t="str">
        <f>'PRODUCTION LIST GRP VOLUMES'!P87</f>
        <v/>
      </c>
      <c r="Q84" s="110" t="str">
        <f>'PRODUCTION LIST GRP VOLUMES'!Q87</f>
        <v/>
      </c>
      <c r="R84" s="110" t="str">
        <f>'PRODUCTION LIST GRP VOLUMES'!R87</f>
        <v/>
      </c>
      <c r="S84" s="1006">
        <f t="shared" si="1"/>
        <v>0</v>
      </c>
    </row>
    <row r="85" spans="1:19" ht="23.25" customHeight="1">
      <c r="A85" s="364"/>
      <c r="B85" s="1034"/>
      <c r="C85" s="110" t="str">
        <f>'PRODUCTION LIST GRP VOLUMES'!C88</f>
        <v/>
      </c>
      <c r="D85" s="110" t="str">
        <f>'PRODUCTION LIST GRP VOLUMES'!D88</f>
        <v/>
      </c>
      <c r="E85" s="110" t="str">
        <f>'PRODUCTION LIST GRP VOLUMES'!E88</f>
        <v/>
      </c>
      <c r="F85" s="110" t="str">
        <f>'PRODUCTION LIST GRP VOLUMES'!F88</f>
        <v/>
      </c>
      <c r="G85" s="110" t="str">
        <f>'PRODUCTION LIST GRP VOLUMES'!G88</f>
        <v/>
      </c>
      <c r="H85" s="110" t="str">
        <f>'PRODUCTION LIST GRP VOLUMES'!H88</f>
        <v/>
      </c>
      <c r="I85" s="110" t="str">
        <f>'PRODUCTION LIST GRP VOLUMES'!I88</f>
        <v/>
      </c>
      <c r="J85" s="110" t="str">
        <f>'PRODUCTION LIST GRP VOLUMES'!J88</f>
        <v/>
      </c>
      <c r="K85" s="110" t="str">
        <f>'PRODUCTION LIST GRP VOLUMES'!K88</f>
        <v/>
      </c>
      <c r="L85" s="110" t="str">
        <f>'PRODUCTION LIST GRP VOLUMES'!L88</f>
        <v/>
      </c>
      <c r="M85" s="110" t="str">
        <f>'PRODUCTION LIST GRP VOLUMES'!M88</f>
        <v/>
      </c>
      <c r="N85" s="110" t="str">
        <f>'PRODUCTION LIST GRP VOLUMES'!N88</f>
        <v/>
      </c>
      <c r="O85" s="110" t="str">
        <f>'PRODUCTION LIST GRP VOLUMES'!O88</f>
        <v/>
      </c>
      <c r="P85" s="110" t="str">
        <f>'PRODUCTION LIST GRP VOLUMES'!P88</f>
        <v/>
      </c>
      <c r="Q85" s="110" t="str">
        <f>'PRODUCTION LIST GRP VOLUMES'!Q88</f>
        <v/>
      </c>
      <c r="R85" s="110" t="str">
        <f>'PRODUCTION LIST GRP VOLUMES'!R88</f>
        <v/>
      </c>
      <c r="S85" s="1006">
        <f t="shared" si="1"/>
        <v>0</v>
      </c>
    </row>
    <row r="86" spans="1:19" ht="23.25" customHeight="1">
      <c r="A86" s="364" t="str">
        <f>'PRODUCTION LIST GRP VOLUMES'!A89</f>
        <v>360-221-DT</v>
      </c>
      <c r="B86" s="1034" t="str">
        <f>IF('PRODUCTION LIST GRP VOLUMES'!C262=0,"",'PRODUCTION LIST GRP VOLUMES'!C262)</f>
        <v/>
      </c>
      <c r="C86" s="110" t="str">
        <f>'PRODUCTION LIST GRP VOLUMES'!C89</f>
        <v/>
      </c>
      <c r="D86" s="110" t="str">
        <f>'PRODUCTION LIST GRP VOLUMES'!D89</f>
        <v/>
      </c>
      <c r="E86" s="110" t="str">
        <f>'PRODUCTION LIST GRP VOLUMES'!E89</f>
        <v/>
      </c>
      <c r="F86" s="110" t="str">
        <f>'PRODUCTION LIST GRP VOLUMES'!F89</f>
        <v/>
      </c>
      <c r="G86" s="110" t="str">
        <f>'PRODUCTION LIST GRP VOLUMES'!G89</f>
        <v/>
      </c>
      <c r="H86" s="110" t="str">
        <f>'PRODUCTION LIST GRP VOLUMES'!H89</f>
        <v/>
      </c>
      <c r="I86" s="110" t="str">
        <f>'PRODUCTION LIST GRP VOLUMES'!I89</f>
        <v/>
      </c>
      <c r="J86" s="110" t="str">
        <f>'PRODUCTION LIST GRP VOLUMES'!J89</f>
        <v/>
      </c>
      <c r="K86" s="110" t="str">
        <f>'PRODUCTION LIST GRP VOLUMES'!K89</f>
        <v/>
      </c>
      <c r="L86" s="110" t="str">
        <f>'PRODUCTION LIST GRP VOLUMES'!L89</f>
        <v/>
      </c>
      <c r="M86" s="110" t="str">
        <f>'PRODUCTION LIST GRP VOLUMES'!M89</f>
        <v/>
      </c>
      <c r="N86" s="110" t="str">
        <f>'PRODUCTION LIST GRP VOLUMES'!N89</f>
        <v/>
      </c>
      <c r="O86" s="110" t="str">
        <f>'PRODUCTION LIST GRP VOLUMES'!O89</f>
        <v/>
      </c>
      <c r="P86" s="110" t="str">
        <f>'PRODUCTION LIST GRP VOLUMES'!P89</f>
        <v/>
      </c>
      <c r="Q86" s="110"/>
      <c r="R86" s="110"/>
      <c r="S86" s="1006">
        <f t="shared" si="1"/>
        <v>0</v>
      </c>
    </row>
    <row r="87" spans="1:19" ht="23.25" customHeight="1">
      <c r="A87" s="364" t="str">
        <f>'PRODUCTION LIST GRP VOLUMES'!A90</f>
        <v>360-222-DT</v>
      </c>
      <c r="B87" s="1034" t="str">
        <f>IF('PRODUCTION LIST GRP VOLUMES'!C263=0,"",'PRODUCTION LIST GRP VOLUMES'!C263)</f>
        <v/>
      </c>
      <c r="C87" s="110" t="str">
        <f>'PRODUCTION LIST GRP VOLUMES'!C90</f>
        <v/>
      </c>
      <c r="D87" s="110" t="str">
        <f>'PRODUCTION LIST GRP VOLUMES'!D90</f>
        <v/>
      </c>
      <c r="E87" s="110" t="str">
        <f>'PRODUCTION LIST GRP VOLUMES'!E90</f>
        <v/>
      </c>
      <c r="F87" s="110" t="str">
        <f>'PRODUCTION LIST GRP VOLUMES'!F90</f>
        <v/>
      </c>
      <c r="G87" s="110" t="str">
        <f>'PRODUCTION LIST GRP VOLUMES'!G90</f>
        <v/>
      </c>
      <c r="H87" s="110" t="str">
        <f>'PRODUCTION LIST GRP VOLUMES'!H90</f>
        <v/>
      </c>
      <c r="I87" s="110" t="str">
        <f>'PRODUCTION LIST GRP VOLUMES'!I90</f>
        <v/>
      </c>
      <c r="J87" s="110" t="str">
        <f>'PRODUCTION LIST GRP VOLUMES'!J90</f>
        <v/>
      </c>
      <c r="K87" s="110" t="str">
        <f>'PRODUCTION LIST GRP VOLUMES'!K90</f>
        <v/>
      </c>
      <c r="L87" s="110" t="str">
        <f>'PRODUCTION LIST GRP VOLUMES'!L90</f>
        <v/>
      </c>
      <c r="M87" s="110" t="str">
        <f>'PRODUCTION LIST GRP VOLUMES'!M90</f>
        <v/>
      </c>
      <c r="N87" s="110" t="str">
        <f>'PRODUCTION LIST GRP VOLUMES'!N90</f>
        <v/>
      </c>
      <c r="O87" s="110" t="str">
        <f>'PRODUCTION LIST GRP VOLUMES'!O90</f>
        <v/>
      </c>
      <c r="P87" s="110" t="str">
        <f>'PRODUCTION LIST GRP VOLUMES'!P90</f>
        <v/>
      </c>
      <c r="Q87" s="110"/>
      <c r="R87" s="110"/>
      <c r="S87" s="1006">
        <f t="shared" si="1"/>
        <v>0</v>
      </c>
    </row>
    <row r="88" spans="1:19" ht="23.25" customHeight="1">
      <c r="A88" s="364" t="str">
        <f>'PRODUCTION LIST GRP VOLUMES'!A91</f>
        <v>360-223-DT</v>
      </c>
      <c r="B88" s="1034" t="str">
        <f>IF('PRODUCTION LIST GRP VOLUMES'!C264=0,"",'PRODUCTION LIST GRP VOLUMES'!C264)</f>
        <v/>
      </c>
      <c r="C88" s="110" t="str">
        <f>'PRODUCTION LIST GRP VOLUMES'!C91</f>
        <v/>
      </c>
      <c r="D88" s="110" t="str">
        <f>'PRODUCTION LIST GRP VOLUMES'!D91</f>
        <v/>
      </c>
      <c r="E88" s="110" t="str">
        <f>'PRODUCTION LIST GRP VOLUMES'!E91</f>
        <v/>
      </c>
      <c r="F88" s="110" t="str">
        <f>'PRODUCTION LIST GRP VOLUMES'!F91</f>
        <v/>
      </c>
      <c r="G88" s="110" t="str">
        <f>'PRODUCTION LIST GRP VOLUMES'!G91</f>
        <v/>
      </c>
      <c r="H88" s="110" t="str">
        <f>'PRODUCTION LIST GRP VOLUMES'!H91</f>
        <v/>
      </c>
      <c r="I88" s="110" t="str">
        <f>'PRODUCTION LIST GRP VOLUMES'!I91</f>
        <v/>
      </c>
      <c r="J88" s="110" t="str">
        <f>'PRODUCTION LIST GRP VOLUMES'!J91</f>
        <v/>
      </c>
      <c r="K88" s="110" t="str">
        <f>'PRODUCTION LIST GRP VOLUMES'!K91</f>
        <v/>
      </c>
      <c r="L88" s="110" t="str">
        <f>'PRODUCTION LIST GRP VOLUMES'!L91</f>
        <v/>
      </c>
      <c r="M88" s="110" t="str">
        <f>'PRODUCTION LIST GRP VOLUMES'!M91</f>
        <v/>
      </c>
      <c r="N88" s="110" t="str">
        <f>'PRODUCTION LIST GRP VOLUMES'!N91</f>
        <v/>
      </c>
      <c r="O88" s="110" t="str">
        <f>'PRODUCTION LIST GRP VOLUMES'!O91</f>
        <v/>
      </c>
      <c r="P88" s="110" t="str">
        <f>'PRODUCTION LIST GRP VOLUMES'!P91</f>
        <v/>
      </c>
      <c r="Q88" s="110"/>
      <c r="R88" s="110"/>
      <c r="S88" s="1006">
        <f t="shared" si="1"/>
        <v>0</v>
      </c>
    </row>
    <row r="89" spans="1:19" ht="23.25" customHeight="1">
      <c r="A89" s="364" t="str">
        <f>'PRODUCTION LIST GRP VOLUMES'!A92</f>
        <v>360-224-DT</v>
      </c>
      <c r="B89" s="1034" t="str">
        <f>IF('PRODUCTION LIST GRP VOLUMES'!C265=0,"",'PRODUCTION LIST GRP VOLUMES'!C265)</f>
        <v/>
      </c>
      <c r="C89" s="110" t="str">
        <f>'PRODUCTION LIST GRP VOLUMES'!C92</f>
        <v/>
      </c>
      <c r="D89" s="110" t="str">
        <f>'PRODUCTION LIST GRP VOLUMES'!D92</f>
        <v/>
      </c>
      <c r="E89" s="110" t="str">
        <f>'PRODUCTION LIST GRP VOLUMES'!E92</f>
        <v/>
      </c>
      <c r="F89" s="110" t="str">
        <f>'PRODUCTION LIST GRP VOLUMES'!F92</f>
        <v/>
      </c>
      <c r="G89" s="110" t="str">
        <f>'PRODUCTION LIST GRP VOLUMES'!G92</f>
        <v/>
      </c>
      <c r="H89" s="110" t="str">
        <f>'PRODUCTION LIST GRP VOLUMES'!H92</f>
        <v/>
      </c>
      <c r="I89" s="110" t="str">
        <f>'PRODUCTION LIST GRP VOLUMES'!I92</f>
        <v/>
      </c>
      <c r="J89" s="110" t="str">
        <f>'PRODUCTION LIST GRP VOLUMES'!J92</f>
        <v/>
      </c>
      <c r="K89" s="110" t="str">
        <f>'PRODUCTION LIST GRP VOLUMES'!K92</f>
        <v/>
      </c>
      <c r="L89" s="110" t="str">
        <f>'PRODUCTION LIST GRP VOLUMES'!L92</f>
        <v/>
      </c>
      <c r="M89" s="110" t="str">
        <f>'PRODUCTION LIST GRP VOLUMES'!M92</f>
        <v/>
      </c>
      <c r="N89" s="110" t="str">
        <f>'PRODUCTION LIST GRP VOLUMES'!N92</f>
        <v/>
      </c>
      <c r="O89" s="110" t="str">
        <f>'PRODUCTION LIST GRP VOLUMES'!O92</f>
        <v/>
      </c>
      <c r="P89" s="110" t="str">
        <f>'PRODUCTION LIST GRP VOLUMES'!P92</f>
        <v/>
      </c>
      <c r="Q89" s="110"/>
      <c r="R89" s="110"/>
      <c r="S89" s="1006">
        <f t="shared" si="1"/>
        <v>0</v>
      </c>
    </row>
    <row r="90" spans="1:19" ht="23.25" customHeight="1">
      <c r="A90" s="364" t="str">
        <f>'PRODUCTION LIST GRP VOLUMES'!A93</f>
        <v>360-225-DT</v>
      </c>
      <c r="B90" s="1034" t="str">
        <f>IF('PRODUCTION LIST GRP VOLUMES'!C266=0,"",'PRODUCTION LIST GRP VOLUMES'!C266)</f>
        <v/>
      </c>
      <c r="C90" s="110" t="str">
        <f>'PRODUCTION LIST GRP VOLUMES'!C93</f>
        <v/>
      </c>
      <c r="D90" s="110" t="str">
        <f>'PRODUCTION LIST GRP VOLUMES'!D93</f>
        <v/>
      </c>
      <c r="E90" s="110" t="str">
        <f>'PRODUCTION LIST GRP VOLUMES'!E93</f>
        <v/>
      </c>
      <c r="F90" s="110" t="str">
        <f>'PRODUCTION LIST GRP VOLUMES'!F93</f>
        <v/>
      </c>
      <c r="G90" s="110" t="str">
        <f>'PRODUCTION LIST GRP VOLUMES'!G93</f>
        <v/>
      </c>
      <c r="H90" s="110" t="str">
        <f>'PRODUCTION LIST GRP VOLUMES'!H93</f>
        <v/>
      </c>
      <c r="I90" s="110" t="str">
        <f>'PRODUCTION LIST GRP VOLUMES'!I93</f>
        <v/>
      </c>
      <c r="J90" s="110" t="str">
        <f>'PRODUCTION LIST GRP VOLUMES'!J93</f>
        <v/>
      </c>
      <c r="K90" s="110" t="str">
        <f>'PRODUCTION LIST GRP VOLUMES'!K93</f>
        <v/>
      </c>
      <c r="L90" s="110" t="str">
        <f>'PRODUCTION LIST GRP VOLUMES'!L93</f>
        <v/>
      </c>
      <c r="M90" s="110" t="str">
        <f>'PRODUCTION LIST GRP VOLUMES'!M93</f>
        <v/>
      </c>
      <c r="N90" s="110" t="str">
        <f>'PRODUCTION LIST GRP VOLUMES'!N93</f>
        <v/>
      </c>
      <c r="O90" s="110" t="str">
        <f>'PRODUCTION LIST GRP VOLUMES'!O93</f>
        <v/>
      </c>
      <c r="P90" s="110" t="str">
        <f>'PRODUCTION LIST GRP VOLUMES'!P93</f>
        <v/>
      </c>
      <c r="Q90" s="110"/>
      <c r="R90" s="110"/>
      <c r="S90" s="1006">
        <f t="shared" si="1"/>
        <v>0</v>
      </c>
    </row>
    <row r="91" spans="1:19" ht="23.25" customHeight="1">
      <c r="A91" s="364" t="str">
        <f>'PRODUCTION LIST GRP VOLUMES'!A94</f>
        <v>360-226-DT</v>
      </c>
      <c r="B91" s="1034" t="str">
        <f>IF('PRODUCTION LIST GRP VOLUMES'!C267=0,"",'PRODUCTION LIST GRP VOLUMES'!C267)</f>
        <v/>
      </c>
      <c r="C91" s="110" t="str">
        <f>'PRODUCTION LIST GRP VOLUMES'!C94</f>
        <v/>
      </c>
      <c r="D91" s="110" t="str">
        <f>'PRODUCTION LIST GRP VOLUMES'!D94</f>
        <v/>
      </c>
      <c r="E91" s="110" t="str">
        <f>'PRODUCTION LIST GRP VOLUMES'!E94</f>
        <v/>
      </c>
      <c r="F91" s="110" t="str">
        <f>'PRODUCTION LIST GRP VOLUMES'!F94</f>
        <v/>
      </c>
      <c r="G91" s="110" t="str">
        <f>'PRODUCTION LIST GRP VOLUMES'!G94</f>
        <v/>
      </c>
      <c r="H91" s="110" t="str">
        <f>'PRODUCTION LIST GRP VOLUMES'!H94</f>
        <v/>
      </c>
      <c r="I91" s="110" t="str">
        <f>'PRODUCTION LIST GRP VOLUMES'!I94</f>
        <v/>
      </c>
      <c r="J91" s="110" t="str">
        <f>'PRODUCTION LIST GRP VOLUMES'!J94</f>
        <v/>
      </c>
      <c r="K91" s="110" t="str">
        <f>'PRODUCTION LIST GRP VOLUMES'!K94</f>
        <v/>
      </c>
      <c r="L91" s="110" t="str">
        <f>'PRODUCTION LIST GRP VOLUMES'!L94</f>
        <v/>
      </c>
      <c r="M91" s="110" t="str">
        <f>'PRODUCTION LIST GRP VOLUMES'!M94</f>
        <v/>
      </c>
      <c r="N91" s="110" t="str">
        <f>'PRODUCTION LIST GRP VOLUMES'!N94</f>
        <v/>
      </c>
      <c r="O91" s="110" t="str">
        <f>'PRODUCTION LIST GRP VOLUMES'!O94</f>
        <v/>
      </c>
      <c r="P91" s="110" t="str">
        <f>'PRODUCTION LIST GRP VOLUMES'!P94</f>
        <v/>
      </c>
      <c r="Q91" s="110"/>
      <c r="R91" s="110"/>
      <c r="S91" s="1006">
        <f t="shared" si="1"/>
        <v>0</v>
      </c>
    </row>
    <row r="92" spans="1:19" ht="23.25" customHeight="1">
      <c r="A92" s="364" t="str">
        <f>'PRODUCTION LIST GRP VOLUMES'!A95</f>
        <v>360-227-DT</v>
      </c>
      <c r="B92" s="1034" t="str">
        <f>IF('PRODUCTION LIST GRP VOLUMES'!C268=0,"",'PRODUCTION LIST GRP VOLUMES'!C268)</f>
        <v/>
      </c>
      <c r="C92" s="110" t="str">
        <f>'PRODUCTION LIST GRP VOLUMES'!C95</f>
        <v/>
      </c>
      <c r="D92" s="110" t="str">
        <f>'PRODUCTION LIST GRP VOLUMES'!D95</f>
        <v/>
      </c>
      <c r="E92" s="110" t="str">
        <f>'PRODUCTION LIST GRP VOLUMES'!E95</f>
        <v/>
      </c>
      <c r="F92" s="110" t="str">
        <f>'PRODUCTION LIST GRP VOLUMES'!F95</f>
        <v/>
      </c>
      <c r="G92" s="110" t="str">
        <f>'PRODUCTION LIST GRP VOLUMES'!G95</f>
        <v/>
      </c>
      <c r="H92" s="110" t="str">
        <f>'PRODUCTION LIST GRP VOLUMES'!H95</f>
        <v/>
      </c>
      <c r="I92" s="110" t="str">
        <f>'PRODUCTION LIST GRP VOLUMES'!I95</f>
        <v/>
      </c>
      <c r="J92" s="110" t="str">
        <f>'PRODUCTION LIST GRP VOLUMES'!J95</f>
        <v/>
      </c>
      <c r="K92" s="110" t="str">
        <f>'PRODUCTION LIST GRP VOLUMES'!K95</f>
        <v/>
      </c>
      <c r="L92" s="110" t="str">
        <f>'PRODUCTION LIST GRP VOLUMES'!L95</f>
        <v/>
      </c>
      <c r="M92" s="110" t="str">
        <f>'PRODUCTION LIST GRP VOLUMES'!M95</f>
        <v/>
      </c>
      <c r="N92" s="110" t="str">
        <f>'PRODUCTION LIST GRP VOLUMES'!N95</f>
        <v/>
      </c>
      <c r="O92" s="110" t="str">
        <f>'PRODUCTION LIST GRP VOLUMES'!O95</f>
        <v/>
      </c>
      <c r="P92" s="110" t="str">
        <f>'PRODUCTION LIST GRP VOLUMES'!P95</f>
        <v/>
      </c>
      <c r="Q92" s="110"/>
      <c r="R92" s="110"/>
      <c r="S92" s="1006">
        <f t="shared" si="1"/>
        <v>0</v>
      </c>
    </row>
    <row r="93" spans="1:19" ht="23.25" customHeight="1">
      <c r="A93" s="364" t="str">
        <f>'PRODUCTION LIST GRP VOLUMES'!A96</f>
        <v>360-228-DT</v>
      </c>
      <c r="B93" s="1034" t="str">
        <f>IF('PRODUCTION LIST GRP VOLUMES'!C269=0,"",'PRODUCTION LIST GRP VOLUMES'!C269)</f>
        <v/>
      </c>
      <c r="C93" s="110" t="str">
        <f>'PRODUCTION LIST GRP VOLUMES'!C96</f>
        <v/>
      </c>
      <c r="D93" s="110" t="str">
        <f>'PRODUCTION LIST GRP VOLUMES'!D96</f>
        <v/>
      </c>
      <c r="E93" s="110" t="str">
        <f>'PRODUCTION LIST GRP VOLUMES'!E96</f>
        <v/>
      </c>
      <c r="F93" s="110" t="str">
        <f>'PRODUCTION LIST GRP VOLUMES'!F96</f>
        <v/>
      </c>
      <c r="G93" s="110" t="str">
        <f>'PRODUCTION LIST GRP VOLUMES'!G96</f>
        <v/>
      </c>
      <c r="H93" s="110" t="str">
        <f>'PRODUCTION LIST GRP VOLUMES'!H96</f>
        <v/>
      </c>
      <c r="I93" s="110" t="str">
        <f>'PRODUCTION LIST GRP VOLUMES'!I96</f>
        <v/>
      </c>
      <c r="J93" s="110" t="str">
        <f>'PRODUCTION LIST GRP VOLUMES'!J96</f>
        <v/>
      </c>
      <c r="K93" s="110" t="str">
        <f>'PRODUCTION LIST GRP VOLUMES'!K96</f>
        <v/>
      </c>
      <c r="L93" s="110" t="str">
        <f>'PRODUCTION LIST GRP VOLUMES'!L96</f>
        <v/>
      </c>
      <c r="M93" s="110" t="str">
        <f>'PRODUCTION LIST GRP VOLUMES'!M96</f>
        <v/>
      </c>
      <c r="N93" s="110" t="str">
        <f>'PRODUCTION LIST GRP VOLUMES'!N96</f>
        <v/>
      </c>
      <c r="O93" s="110" t="str">
        <f>'PRODUCTION LIST GRP VOLUMES'!O96</f>
        <v/>
      </c>
      <c r="P93" s="110" t="str">
        <f>'PRODUCTION LIST GRP VOLUMES'!P96</f>
        <v/>
      </c>
      <c r="Q93" s="110"/>
      <c r="R93" s="110"/>
      <c r="S93" s="1006">
        <f t="shared" si="1"/>
        <v>0</v>
      </c>
    </row>
    <row r="94" spans="1:19" ht="23.25" customHeight="1">
      <c r="A94" s="364" t="str">
        <f>'PRODUCTION LIST GRP VOLUMES'!A97</f>
        <v>360-229-DT</v>
      </c>
      <c r="B94" s="1034" t="str">
        <f>IF('PRODUCTION LIST GRP VOLUMES'!C270=0,"",'PRODUCTION LIST GRP VOLUMES'!C270)</f>
        <v/>
      </c>
      <c r="C94" s="110" t="str">
        <f>'PRODUCTION LIST GRP VOLUMES'!C97</f>
        <v/>
      </c>
      <c r="D94" s="110" t="str">
        <f>'PRODUCTION LIST GRP VOLUMES'!D97</f>
        <v/>
      </c>
      <c r="E94" s="110" t="str">
        <f>'PRODUCTION LIST GRP VOLUMES'!E97</f>
        <v/>
      </c>
      <c r="F94" s="110" t="str">
        <f>'PRODUCTION LIST GRP VOLUMES'!F97</f>
        <v/>
      </c>
      <c r="G94" s="110" t="str">
        <f>'PRODUCTION LIST GRP VOLUMES'!G97</f>
        <v/>
      </c>
      <c r="H94" s="110" t="str">
        <f>'PRODUCTION LIST GRP VOLUMES'!H97</f>
        <v/>
      </c>
      <c r="I94" s="110" t="str">
        <f>'PRODUCTION LIST GRP VOLUMES'!I97</f>
        <v/>
      </c>
      <c r="J94" s="110" t="str">
        <f>'PRODUCTION LIST GRP VOLUMES'!J97</f>
        <v/>
      </c>
      <c r="K94" s="110" t="str">
        <f>'PRODUCTION LIST GRP VOLUMES'!K97</f>
        <v/>
      </c>
      <c r="L94" s="110" t="str">
        <f>'PRODUCTION LIST GRP VOLUMES'!L97</f>
        <v/>
      </c>
      <c r="M94" s="110" t="str">
        <f>'PRODUCTION LIST GRP VOLUMES'!M97</f>
        <v/>
      </c>
      <c r="N94" s="110" t="str">
        <f>'PRODUCTION LIST GRP VOLUMES'!N97</f>
        <v/>
      </c>
      <c r="O94" s="110" t="str">
        <f>'PRODUCTION LIST GRP VOLUMES'!O97</f>
        <v/>
      </c>
      <c r="P94" s="110" t="str">
        <f>'PRODUCTION LIST GRP VOLUMES'!P97</f>
        <v/>
      </c>
      <c r="Q94" s="110"/>
      <c r="R94" s="110"/>
      <c r="S94" s="1006">
        <f t="shared" si="1"/>
        <v>0</v>
      </c>
    </row>
    <row r="95" spans="1:19" ht="23.25" customHeight="1">
      <c r="A95" s="364" t="str">
        <f>'PRODUCTION LIST GRP VOLUMES'!A98</f>
        <v>360-230-DT</v>
      </c>
      <c r="B95" s="1034" t="str">
        <f>IF('PRODUCTION LIST GRP VOLUMES'!C271=0,"",'PRODUCTION LIST GRP VOLUMES'!C271)</f>
        <v/>
      </c>
      <c r="C95" s="110" t="str">
        <f>'PRODUCTION LIST GRP VOLUMES'!C98</f>
        <v/>
      </c>
      <c r="D95" s="110" t="str">
        <f>'PRODUCTION LIST GRP VOLUMES'!D98</f>
        <v/>
      </c>
      <c r="E95" s="110" t="str">
        <f>'PRODUCTION LIST GRP VOLUMES'!E98</f>
        <v/>
      </c>
      <c r="F95" s="110" t="str">
        <f>'PRODUCTION LIST GRP VOLUMES'!F98</f>
        <v/>
      </c>
      <c r="G95" s="110" t="str">
        <f>'PRODUCTION LIST GRP VOLUMES'!G98</f>
        <v/>
      </c>
      <c r="H95" s="110" t="str">
        <f>'PRODUCTION LIST GRP VOLUMES'!H98</f>
        <v/>
      </c>
      <c r="I95" s="110" t="str">
        <f>'PRODUCTION LIST GRP VOLUMES'!I98</f>
        <v/>
      </c>
      <c r="J95" s="110" t="str">
        <f>'PRODUCTION LIST GRP VOLUMES'!J98</f>
        <v/>
      </c>
      <c r="K95" s="110" t="str">
        <f>'PRODUCTION LIST GRP VOLUMES'!K98</f>
        <v/>
      </c>
      <c r="L95" s="110" t="str">
        <f>'PRODUCTION LIST GRP VOLUMES'!L98</f>
        <v/>
      </c>
      <c r="M95" s="110" t="str">
        <f>'PRODUCTION LIST GRP VOLUMES'!M98</f>
        <v/>
      </c>
      <c r="N95" s="110" t="str">
        <f>'PRODUCTION LIST GRP VOLUMES'!N98</f>
        <v/>
      </c>
      <c r="O95" s="110" t="str">
        <f>'PRODUCTION LIST GRP VOLUMES'!O98</f>
        <v/>
      </c>
      <c r="P95" s="110" t="str">
        <f>'PRODUCTION LIST GRP VOLUMES'!P98</f>
        <v/>
      </c>
      <c r="Q95" s="110"/>
      <c r="R95" s="110"/>
      <c r="S95" s="1006">
        <f t="shared" si="1"/>
        <v>0</v>
      </c>
    </row>
    <row r="96" spans="1:19" ht="23.25" customHeight="1">
      <c r="A96" s="364" t="str">
        <f>'PRODUCTION LIST GRP VOLUMES'!A99</f>
        <v>360-231</v>
      </c>
      <c r="B96" s="1034"/>
      <c r="C96" s="110" t="str">
        <f>'PRODUCTION LIST GRP VOLUMES'!C99</f>
        <v/>
      </c>
      <c r="D96" s="110" t="str">
        <f>'PRODUCTION LIST GRP VOLUMES'!D99</f>
        <v/>
      </c>
      <c r="E96" s="110" t="str">
        <f>'PRODUCTION LIST GRP VOLUMES'!E99</f>
        <v/>
      </c>
      <c r="F96" s="110" t="str">
        <f>'PRODUCTION LIST GRP VOLUMES'!F99</f>
        <v/>
      </c>
      <c r="G96" s="110" t="str">
        <f>'PRODUCTION LIST GRP VOLUMES'!G99</f>
        <v/>
      </c>
      <c r="H96" s="110" t="str">
        <f>'PRODUCTION LIST GRP VOLUMES'!H99</f>
        <v/>
      </c>
      <c r="I96" s="110" t="str">
        <f>'PRODUCTION LIST GRP VOLUMES'!I99</f>
        <v/>
      </c>
      <c r="J96" s="110" t="str">
        <f>'PRODUCTION LIST GRP VOLUMES'!J99</f>
        <v/>
      </c>
      <c r="K96" s="110" t="str">
        <f>'PRODUCTION LIST GRP VOLUMES'!K99</f>
        <v/>
      </c>
      <c r="L96" s="110" t="str">
        <f>'PRODUCTION LIST GRP VOLUMES'!L99</f>
        <v/>
      </c>
      <c r="M96" s="110" t="str">
        <f>'PRODUCTION LIST GRP VOLUMES'!M99</f>
        <v/>
      </c>
      <c r="N96" s="110" t="str">
        <f>'PRODUCTION LIST GRP VOLUMES'!N99</f>
        <v/>
      </c>
      <c r="O96" s="110" t="str">
        <f>'PRODUCTION LIST GRP VOLUMES'!O99</f>
        <v/>
      </c>
      <c r="P96" s="110" t="str">
        <f>'PRODUCTION LIST GRP VOLUMES'!P99</f>
        <v/>
      </c>
      <c r="Q96" s="110" t="str">
        <f>'PRODUCTION LIST GRP VOLUMES'!Q99</f>
        <v/>
      </c>
      <c r="R96" s="110" t="str">
        <f>'PRODUCTION LIST GRP VOLUMES'!R99</f>
        <v/>
      </c>
      <c r="S96" s="1006">
        <f t="shared" si="1"/>
        <v>0</v>
      </c>
    </row>
    <row r="97" spans="1:19" ht="23.25" customHeight="1">
      <c r="A97" s="364" t="str">
        <f>'PRODUCTION LIST GRP VOLUMES'!A100</f>
        <v>360-232</v>
      </c>
      <c r="B97" s="1034"/>
      <c r="C97" s="110" t="str">
        <f>'PRODUCTION LIST GRP VOLUMES'!C100</f>
        <v/>
      </c>
      <c r="D97" s="110" t="str">
        <f>'PRODUCTION LIST GRP VOLUMES'!D100</f>
        <v/>
      </c>
      <c r="E97" s="110" t="str">
        <f>'PRODUCTION LIST GRP VOLUMES'!E100</f>
        <v/>
      </c>
      <c r="F97" s="110" t="str">
        <f>'PRODUCTION LIST GRP VOLUMES'!F100</f>
        <v/>
      </c>
      <c r="G97" s="110" t="str">
        <f>'PRODUCTION LIST GRP VOLUMES'!G100</f>
        <v/>
      </c>
      <c r="H97" s="110" t="str">
        <f>'PRODUCTION LIST GRP VOLUMES'!H100</f>
        <v/>
      </c>
      <c r="I97" s="110" t="str">
        <f>'PRODUCTION LIST GRP VOLUMES'!I100</f>
        <v/>
      </c>
      <c r="J97" s="110" t="str">
        <f>'PRODUCTION LIST GRP VOLUMES'!J100</f>
        <v/>
      </c>
      <c r="K97" s="110" t="str">
        <f>'PRODUCTION LIST GRP VOLUMES'!K100</f>
        <v/>
      </c>
      <c r="L97" s="110" t="str">
        <f>'PRODUCTION LIST GRP VOLUMES'!L100</f>
        <v/>
      </c>
      <c r="M97" s="110" t="str">
        <f>'PRODUCTION LIST GRP VOLUMES'!M100</f>
        <v/>
      </c>
      <c r="N97" s="110" t="str">
        <f>'PRODUCTION LIST GRP VOLUMES'!N100</f>
        <v/>
      </c>
      <c r="O97" s="110" t="str">
        <f>'PRODUCTION LIST GRP VOLUMES'!O100</f>
        <v/>
      </c>
      <c r="P97" s="110" t="str">
        <f>'PRODUCTION LIST GRP VOLUMES'!P100</f>
        <v/>
      </c>
      <c r="Q97" s="110" t="str">
        <f>'PRODUCTION LIST GRP VOLUMES'!Q100</f>
        <v/>
      </c>
      <c r="R97" s="110" t="str">
        <f>'PRODUCTION LIST GRP VOLUMES'!R100</f>
        <v/>
      </c>
      <c r="S97" s="1006">
        <f t="shared" si="1"/>
        <v>0</v>
      </c>
    </row>
    <row r="98" spans="1:19" ht="23.25" customHeight="1">
      <c r="A98" s="364" t="str">
        <f>'PRODUCTION LIST GRP VOLUMES'!A101</f>
        <v>360-233</v>
      </c>
      <c r="B98" s="1034"/>
      <c r="C98" s="110" t="str">
        <f>'PRODUCTION LIST GRP VOLUMES'!C101</f>
        <v/>
      </c>
      <c r="D98" s="110" t="str">
        <f>'PRODUCTION LIST GRP VOLUMES'!D101</f>
        <v/>
      </c>
      <c r="E98" s="110" t="str">
        <f>'PRODUCTION LIST GRP VOLUMES'!E101</f>
        <v/>
      </c>
      <c r="F98" s="110" t="str">
        <f>'PRODUCTION LIST GRP VOLUMES'!F101</f>
        <v/>
      </c>
      <c r="G98" s="110" t="str">
        <f>'PRODUCTION LIST GRP VOLUMES'!G101</f>
        <v/>
      </c>
      <c r="H98" s="110" t="str">
        <f>'PRODUCTION LIST GRP VOLUMES'!H101</f>
        <v/>
      </c>
      <c r="I98" s="110" t="str">
        <f>'PRODUCTION LIST GRP VOLUMES'!I101</f>
        <v/>
      </c>
      <c r="J98" s="110" t="str">
        <f>'PRODUCTION LIST GRP VOLUMES'!J101</f>
        <v/>
      </c>
      <c r="K98" s="110" t="str">
        <f>'PRODUCTION LIST GRP VOLUMES'!K101</f>
        <v/>
      </c>
      <c r="L98" s="110" t="str">
        <f>'PRODUCTION LIST GRP VOLUMES'!L101</f>
        <v/>
      </c>
      <c r="M98" s="110" t="str">
        <f>'PRODUCTION LIST GRP VOLUMES'!M101</f>
        <v/>
      </c>
      <c r="N98" s="110" t="str">
        <f>'PRODUCTION LIST GRP VOLUMES'!N101</f>
        <v/>
      </c>
      <c r="O98" s="110" t="str">
        <f>'PRODUCTION LIST GRP VOLUMES'!O101</f>
        <v/>
      </c>
      <c r="P98" s="110" t="str">
        <f>'PRODUCTION LIST GRP VOLUMES'!P101</f>
        <v/>
      </c>
      <c r="Q98" s="110" t="str">
        <f>'PRODUCTION LIST GRP VOLUMES'!Q101</f>
        <v/>
      </c>
      <c r="R98" s="110" t="str">
        <f>'PRODUCTION LIST GRP VOLUMES'!R101</f>
        <v/>
      </c>
      <c r="S98" s="1006">
        <f t="shared" si="1"/>
        <v>0</v>
      </c>
    </row>
    <row r="99" spans="1:19" ht="23.25" customHeight="1">
      <c r="A99" s="364" t="str">
        <f>'PRODUCTION LIST GRP VOLUMES'!A102</f>
        <v>360-234</v>
      </c>
      <c r="B99" s="1034"/>
      <c r="C99" s="110" t="str">
        <f>'PRODUCTION LIST GRP VOLUMES'!C102</f>
        <v/>
      </c>
      <c r="D99" s="110" t="str">
        <f>'PRODUCTION LIST GRP VOLUMES'!D102</f>
        <v/>
      </c>
      <c r="E99" s="110" t="str">
        <f>'PRODUCTION LIST GRP VOLUMES'!E102</f>
        <v/>
      </c>
      <c r="F99" s="110" t="str">
        <f>'PRODUCTION LIST GRP VOLUMES'!F102</f>
        <v/>
      </c>
      <c r="G99" s="110" t="str">
        <f>'PRODUCTION LIST GRP VOLUMES'!G102</f>
        <v/>
      </c>
      <c r="H99" s="110" t="str">
        <f>'PRODUCTION LIST GRP VOLUMES'!H102</f>
        <v/>
      </c>
      <c r="I99" s="110" t="str">
        <f>'PRODUCTION LIST GRP VOLUMES'!I102</f>
        <v/>
      </c>
      <c r="J99" s="110" t="str">
        <f>'PRODUCTION LIST GRP VOLUMES'!J102</f>
        <v/>
      </c>
      <c r="K99" s="110" t="str">
        <f>'PRODUCTION LIST GRP VOLUMES'!K102</f>
        <v/>
      </c>
      <c r="L99" s="110" t="str">
        <f>'PRODUCTION LIST GRP VOLUMES'!L102</f>
        <v/>
      </c>
      <c r="M99" s="110" t="str">
        <f>'PRODUCTION LIST GRP VOLUMES'!M102</f>
        <v/>
      </c>
      <c r="N99" s="110" t="str">
        <f>'PRODUCTION LIST GRP VOLUMES'!N102</f>
        <v/>
      </c>
      <c r="O99" s="110" t="str">
        <f>'PRODUCTION LIST GRP VOLUMES'!O102</f>
        <v/>
      </c>
      <c r="P99" s="110" t="str">
        <f>'PRODUCTION LIST GRP VOLUMES'!P102</f>
        <v/>
      </c>
      <c r="Q99" s="110" t="str">
        <f>'PRODUCTION LIST GRP VOLUMES'!Q102</f>
        <v/>
      </c>
      <c r="R99" s="110" t="str">
        <f>'PRODUCTION LIST GRP VOLUMES'!R102</f>
        <v/>
      </c>
      <c r="S99" s="1006">
        <f t="shared" si="1"/>
        <v>0</v>
      </c>
    </row>
    <row r="100" spans="1:19" ht="23.25" customHeight="1">
      <c r="A100" s="364" t="str">
        <f>'PRODUCTION LIST GRP VOLUMES'!A103</f>
        <v>360-235</v>
      </c>
      <c r="B100" s="1034"/>
      <c r="C100" s="110" t="str">
        <f>'PRODUCTION LIST GRP VOLUMES'!C103</f>
        <v/>
      </c>
      <c r="D100" s="110" t="str">
        <f>'PRODUCTION LIST GRP VOLUMES'!D103</f>
        <v/>
      </c>
      <c r="E100" s="110" t="str">
        <f>'PRODUCTION LIST GRP VOLUMES'!E103</f>
        <v/>
      </c>
      <c r="F100" s="110" t="str">
        <f>'PRODUCTION LIST GRP VOLUMES'!F103</f>
        <v/>
      </c>
      <c r="G100" s="110" t="str">
        <f>'PRODUCTION LIST GRP VOLUMES'!G103</f>
        <v/>
      </c>
      <c r="H100" s="110" t="str">
        <f>'PRODUCTION LIST GRP VOLUMES'!H103</f>
        <v/>
      </c>
      <c r="I100" s="110" t="str">
        <f>'PRODUCTION LIST GRP VOLUMES'!I103</f>
        <v/>
      </c>
      <c r="J100" s="110" t="str">
        <f>'PRODUCTION LIST GRP VOLUMES'!J103</f>
        <v/>
      </c>
      <c r="K100" s="110" t="str">
        <f>'PRODUCTION LIST GRP VOLUMES'!K103</f>
        <v/>
      </c>
      <c r="L100" s="110" t="str">
        <f>'PRODUCTION LIST GRP VOLUMES'!L103</f>
        <v/>
      </c>
      <c r="M100" s="110" t="str">
        <f>'PRODUCTION LIST GRP VOLUMES'!M103</f>
        <v/>
      </c>
      <c r="N100" s="110" t="str">
        <f>'PRODUCTION LIST GRP VOLUMES'!N103</f>
        <v/>
      </c>
      <c r="O100" s="110" t="str">
        <f>'PRODUCTION LIST GRP VOLUMES'!O103</f>
        <v/>
      </c>
      <c r="P100" s="110" t="str">
        <f>'PRODUCTION LIST GRP VOLUMES'!P103</f>
        <v/>
      </c>
      <c r="Q100" s="110" t="str">
        <f>'PRODUCTION LIST GRP VOLUMES'!Q103</f>
        <v/>
      </c>
      <c r="R100" s="110" t="str">
        <f>'PRODUCTION LIST GRP VOLUMES'!R103</f>
        <v/>
      </c>
      <c r="S100" s="1006">
        <f t="shared" si="1"/>
        <v>0</v>
      </c>
    </row>
    <row r="101" spans="1:19" ht="23.25" customHeight="1">
      <c r="A101" s="364" t="str">
        <f>'PRODUCTION LIST GRP VOLUMES'!A104</f>
        <v>360-236</v>
      </c>
      <c r="B101" s="1034"/>
      <c r="C101" s="110" t="str">
        <f>'PRODUCTION LIST GRP VOLUMES'!C104</f>
        <v/>
      </c>
      <c r="D101" s="110" t="str">
        <f>'PRODUCTION LIST GRP VOLUMES'!D104</f>
        <v/>
      </c>
      <c r="E101" s="110" t="str">
        <f>'PRODUCTION LIST GRP VOLUMES'!E104</f>
        <v/>
      </c>
      <c r="F101" s="110" t="str">
        <f>'PRODUCTION LIST GRP VOLUMES'!F104</f>
        <v/>
      </c>
      <c r="G101" s="110" t="str">
        <f>'PRODUCTION LIST GRP VOLUMES'!G104</f>
        <v/>
      </c>
      <c r="H101" s="110" t="str">
        <f>'PRODUCTION LIST GRP VOLUMES'!H104</f>
        <v/>
      </c>
      <c r="I101" s="110" t="str">
        <f>'PRODUCTION LIST GRP VOLUMES'!I104</f>
        <v/>
      </c>
      <c r="J101" s="110" t="str">
        <f>'PRODUCTION LIST GRP VOLUMES'!J104</f>
        <v/>
      </c>
      <c r="K101" s="110" t="str">
        <f>'PRODUCTION LIST GRP VOLUMES'!K104</f>
        <v/>
      </c>
      <c r="L101" s="110" t="str">
        <f>'PRODUCTION LIST GRP VOLUMES'!L104</f>
        <v/>
      </c>
      <c r="M101" s="110" t="str">
        <f>'PRODUCTION LIST GRP VOLUMES'!M104</f>
        <v/>
      </c>
      <c r="N101" s="110" t="str">
        <f>'PRODUCTION LIST GRP VOLUMES'!N104</f>
        <v/>
      </c>
      <c r="O101" s="110" t="str">
        <f>'PRODUCTION LIST GRP VOLUMES'!O104</f>
        <v/>
      </c>
      <c r="P101" s="110" t="str">
        <f>'PRODUCTION LIST GRP VOLUMES'!P104</f>
        <v/>
      </c>
      <c r="Q101" s="110" t="str">
        <f>'PRODUCTION LIST GRP VOLUMES'!Q104</f>
        <v/>
      </c>
      <c r="R101" s="110" t="str">
        <f>'PRODUCTION LIST GRP VOLUMES'!R104</f>
        <v/>
      </c>
      <c r="S101" s="1006">
        <f t="shared" si="1"/>
        <v>0</v>
      </c>
    </row>
    <row r="102" spans="1:19" ht="23.25" customHeight="1">
      <c r="A102" s="364" t="str">
        <f>'PRODUCTION LIST GRP VOLUMES'!A105</f>
        <v>360-237</v>
      </c>
      <c r="B102" s="1034"/>
      <c r="C102" s="110" t="str">
        <f>'PRODUCTION LIST GRP VOLUMES'!C105</f>
        <v/>
      </c>
      <c r="D102" s="110" t="str">
        <f>'PRODUCTION LIST GRP VOLUMES'!D105</f>
        <v/>
      </c>
      <c r="E102" s="110" t="str">
        <f>'PRODUCTION LIST GRP VOLUMES'!E105</f>
        <v/>
      </c>
      <c r="F102" s="110" t="str">
        <f>'PRODUCTION LIST GRP VOLUMES'!F105</f>
        <v/>
      </c>
      <c r="G102" s="110" t="str">
        <f>'PRODUCTION LIST GRP VOLUMES'!G105</f>
        <v/>
      </c>
      <c r="H102" s="110" t="str">
        <f>'PRODUCTION LIST GRP VOLUMES'!H105</f>
        <v/>
      </c>
      <c r="I102" s="110" t="str">
        <f>'PRODUCTION LIST GRP VOLUMES'!I105</f>
        <v/>
      </c>
      <c r="J102" s="110" t="str">
        <f>'PRODUCTION LIST GRP VOLUMES'!J105</f>
        <v/>
      </c>
      <c r="K102" s="110" t="str">
        <f>'PRODUCTION LIST GRP VOLUMES'!K105</f>
        <v/>
      </c>
      <c r="L102" s="110" t="str">
        <f>'PRODUCTION LIST GRP VOLUMES'!L105</f>
        <v/>
      </c>
      <c r="M102" s="110" t="str">
        <f>'PRODUCTION LIST GRP VOLUMES'!M105</f>
        <v/>
      </c>
      <c r="N102" s="110" t="str">
        <f>'PRODUCTION LIST GRP VOLUMES'!N105</f>
        <v/>
      </c>
      <c r="O102" s="110" t="str">
        <f>'PRODUCTION LIST GRP VOLUMES'!O105</f>
        <v/>
      </c>
      <c r="P102" s="110" t="str">
        <f>'PRODUCTION LIST GRP VOLUMES'!P105</f>
        <v/>
      </c>
      <c r="Q102" s="110" t="str">
        <f>'PRODUCTION LIST GRP VOLUMES'!Q105</f>
        <v/>
      </c>
      <c r="R102" s="110" t="str">
        <f>'PRODUCTION LIST GRP VOLUMES'!R105</f>
        <v/>
      </c>
      <c r="S102" s="1006">
        <f t="shared" si="1"/>
        <v>0</v>
      </c>
    </row>
    <row r="103" spans="1:19" ht="23.25" customHeight="1">
      <c r="A103" s="364" t="str">
        <f>'PRODUCTION LIST GRP VOLUMES'!A106</f>
        <v>360-238</v>
      </c>
      <c r="B103" s="1034"/>
      <c r="C103" s="110" t="str">
        <f>'PRODUCTION LIST GRP VOLUMES'!C106</f>
        <v/>
      </c>
      <c r="D103" s="110" t="str">
        <f>'PRODUCTION LIST GRP VOLUMES'!D106</f>
        <v/>
      </c>
      <c r="E103" s="110" t="str">
        <f>'PRODUCTION LIST GRP VOLUMES'!E106</f>
        <v/>
      </c>
      <c r="F103" s="110" t="str">
        <f>'PRODUCTION LIST GRP VOLUMES'!F106</f>
        <v/>
      </c>
      <c r="G103" s="110" t="str">
        <f>'PRODUCTION LIST GRP VOLUMES'!G106</f>
        <v/>
      </c>
      <c r="H103" s="110" t="str">
        <f>'PRODUCTION LIST GRP VOLUMES'!H106</f>
        <v/>
      </c>
      <c r="I103" s="110" t="str">
        <f>'PRODUCTION LIST GRP VOLUMES'!I106</f>
        <v/>
      </c>
      <c r="J103" s="110" t="str">
        <f>'PRODUCTION LIST GRP VOLUMES'!J106</f>
        <v/>
      </c>
      <c r="K103" s="110" t="str">
        <f>'PRODUCTION LIST GRP VOLUMES'!K106</f>
        <v/>
      </c>
      <c r="L103" s="110" t="str">
        <f>'PRODUCTION LIST GRP VOLUMES'!L106</f>
        <v/>
      </c>
      <c r="M103" s="110" t="str">
        <f>'PRODUCTION LIST GRP VOLUMES'!M106</f>
        <v/>
      </c>
      <c r="N103" s="110" t="str">
        <f>'PRODUCTION LIST GRP VOLUMES'!N106</f>
        <v/>
      </c>
      <c r="O103" s="110" t="str">
        <f>'PRODUCTION LIST GRP VOLUMES'!O106</f>
        <v/>
      </c>
      <c r="P103" s="110" t="str">
        <f>'PRODUCTION LIST GRP VOLUMES'!P106</f>
        <v/>
      </c>
      <c r="Q103" s="110" t="str">
        <f>'PRODUCTION LIST GRP VOLUMES'!Q106</f>
        <v/>
      </c>
      <c r="R103" s="110" t="str">
        <f>'PRODUCTION LIST GRP VOLUMES'!R106</f>
        <v/>
      </c>
      <c r="S103" s="1006">
        <f t="shared" si="1"/>
        <v>0</v>
      </c>
    </row>
    <row r="104" spans="1:19" ht="23.25" customHeight="1">
      <c r="A104" s="364" t="str">
        <f>'PRODUCTION LIST GRP VOLUMES'!A107</f>
        <v>360-239</v>
      </c>
      <c r="B104" s="1034"/>
      <c r="C104" s="110" t="str">
        <f>'PRODUCTION LIST GRP VOLUMES'!C107</f>
        <v/>
      </c>
      <c r="D104" s="110" t="str">
        <f>'PRODUCTION LIST GRP VOLUMES'!D107</f>
        <v/>
      </c>
      <c r="E104" s="110" t="str">
        <f>'PRODUCTION LIST GRP VOLUMES'!E107</f>
        <v/>
      </c>
      <c r="F104" s="110" t="str">
        <f>'PRODUCTION LIST GRP VOLUMES'!F107</f>
        <v/>
      </c>
      <c r="G104" s="110" t="str">
        <f>'PRODUCTION LIST GRP VOLUMES'!G107</f>
        <v/>
      </c>
      <c r="H104" s="110" t="str">
        <f>'PRODUCTION LIST GRP VOLUMES'!H107</f>
        <v/>
      </c>
      <c r="I104" s="110" t="str">
        <f>'PRODUCTION LIST GRP VOLUMES'!I107</f>
        <v/>
      </c>
      <c r="J104" s="110" t="str">
        <f>'PRODUCTION LIST GRP VOLUMES'!J107</f>
        <v/>
      </c>
      <c r="K104" s="110" t="str">
        <f>'PRODUCTION LIST GRP VOLUMES'!K107</f>
        <v/>
      </c>
      <c r="L104" s="110" t="str">
        <f>'PRODUCTION LIST GRP VOLUMES'!L107</f>
        <v/>
      </c>
      <c r="M104" s="110" t="str">
        <f>'PRODUCTION LIST GRP VOLUMES'!M107</f>
        <v/>
      </c>
      <c r="N104" s="110" t="str">
        <f>'PRODUCTION LIST GRP VOLUMES'!N107</f>
        <v/>
      </c>
      <c r="O104" s="110" t="str">
        <f>'PRODUCTION LIST GRP VOLUMES'!O107</f>
        <v/>
      </c>
      <c r="P104" s="110" t="str">
        <f>'PRODUCTION LIST GRP VOLUMES'!P107</f>
        <v/>
      </c>
      <c r="Q104" s="110" t="str">
        <f>'PRODUCTION LIST GRP VOLUMES'!Q107</f>
        <v/>
      </c>
      <c r="R104" s="110" t="str">
        <f>'PRODUCTION LIST GRP VOLUMES'!R107</f>
        <v/>
      </c>
      <c r="S104" s="1006">
        <f t="shared" si="1"/>
        <v>0</v>
      </c>
    </row>
    <row r="105" spans="1:19" ht="23.25" customHeight="1">
      <c r="A105" s="364" t="str">
        <f>'PRODUCTION LIST GRP VOLUMES'!A108</f>
        <v>360-240</v>
      </c>
      <c r="B105" s="1034"/>
      <c r="C105" s="110" t="str">
        <f>'PRODUCTION LIST GRP VOLUMES'!C108</f>
        <v/>
      </c>
      <c r="D105" s="110" t="str">
        <f>'PRODUCTION LIST GRP VOLUMES'!D108</f>
        <v/>
      </c>
      <c r="E105" s="110" t="str">
        <f>'PRODUCTION LIST GRP VOLUMES'!E108</f>
        <v/>
      </c>
      <c r="F105" s="110" t="str">
        <f>'PRODUCTION LIST GRP VOLUMES'!F108</f>
        <v/>
      </c>
      <c r="G105" s="110" t="str">
        <f>'PRODUCTION LIST GRP VOLUMES'!G108</f>
        <v/>
      </c>
      <c r="H105" s="110" t="str">
        <f>'PRODUCTION LIST GRP VOLUMES'!H108</f>
        <v/>
      </c>
      <c r="I105" s="110" t="str">
        <f>'PRODUCTION LIST GRP VOLUMES'!I108</f>
        <v/>
      </c>
      <c r="J105" s="110" t="str">
        <f>'PRODUCTION LIST GRP VOLUMES'!J108</f>
        <v/>
      </c>
      <c r="K105" s="110" t="str">
        <f>'PRODUCTION LIST GRP VOLUMES'!K108</f>
        <v/>
      </c>
      <c r="L105" s="110" t="str">
        <f>'PRODUCTION LIST GRP VOLUMES'!L108</f>
        <v/>
      </c>
      <c r="M105" s="110" t="str">
        <f>'PRODUCTION LIST GRP VOLUMES'!M108</f>
        <v/>
      </c>
      <c r="N105" s="110" t="str">
        <f>'PRODUCTION LIST GRP VOLUMES'!N108</f>
        <v/>
      </c>
      <c r="O105" s="110" t="str">
        <f>'PRODUCTION LIST GRP VOLUMES'!O108</f>
        <v/>
      </c>
      <c r="P105" s="110" t="str">
        <f>'PRODUCTION LIST GRP VOLUMES'!P108</f>
        <v/>
      </c>
      <c r="Q105" s="110" t="str">
        <f>'PRODUCTION LIST GRP VOLUMES'!Q108</f>
        <v/>
      </c>
      <c r="R105" s="110" t="str">
        <f>'PRODUCTION LIST GRP VOLUMES'!R108</f>
        <v/>
      </c>
      <c r="S105" s="1006">
        <f t="shared" si="1"/>
        <v>0</v>
      </c>
    </row>
    <row r="106" spans="1:19" ht="23.25" customHeight="1">
      <c r="A106" s="364">
        <f>'PRODUCTION LIST GRP VOLUMES'!A109</f>
        <v>0</v>
      </c>
      <c r="B106" s="1034"/>
      <c r="C106" s="110" t="str">
        <f>'PRODUCTION LIST GRP VOLUMES'!C109</f>
        <v/>
      </c>
      <c r="D106" s="110" t="str">
        <f>'PRODUCTION LIST GRP VOLUMES'!D109</f>
        <v/>
      </c>
      <c r="E106" s="110" t="str">
        <f>'PRODUCTION LIST GRP VOLUMES'!E109</f>
        <v/>
      </c>
      <c r="F106" s="110" t="str">
        <f>'PRODUCTION LIST GRP VOLUMES'!F109</f>
        <v/>
      </c>
      <c r="G106" s="110" t="str">
        <f>'PRODUCTION LIST GRP VOLUMES'!G109</f>
        <v/>
      </c>
      <c r="H106" s="110" t="str">
        <f>'PRODUCTION LIST GRP VOLUMES'!H109</f>
        <v/>
      </c>
      <c r="I106" s="110" t="str">
        <f>'PRODUCTION LIST GRP VOLUMES'!I109</f>
        <v/>
      </c>
      <c r="J106" s="110" t="str">
        <f>'PRODUCTION LIST GRP VOLUMES'!J109</f>
        <v/>
      </c>
      <c r="K106" s="110" t="str">
        <f>'PRODUCTION LIST GRP VOLUMES'!K109</f>
        <v/>
      </c>
      <c r="L106" s="110" t="str">
        <f>'PRODUCTION LIST GRP VOLUMES'!L109</f>
        <v/>
      </c>
      <c r="M106" s="110" t="str">
        <f>'PRODUCTION LIST GRP VOLUMES'!M109</f>
        <v/>
      </c>
      <c r="N106" s="110" t="str">
        <f>'PRODUCTION LIST GRP VOLUMES'!N109</f>
        <v/>
      </c>
      <c r="O106" s="110" t="str">
        <f>'PRODUCTION LIST GRP VOLUMES'!O109</f>
        <v/>
      </c>
      <c r="P106" s="110" t="str">
        <f>'PRODUCTION LIST GRP VOLUMES'!P109</f>
        <v/>
      </c>
      <c r="Q106" s="110" t="str">
        <f>'PRODUCTION LIST GRP VOLUMES'!Q109</f>
        <v/>
      </c>
      <c r="R106" s="110" t="str">
        <f>'PRODUCTION LIST GRP VOLUMES'!R109</f>
        <v/>
      </c>
      <c r="S106" s="1006">
        <f t="shared" si="1"/>
        <v>0</v>
      </c>
    </row>
    <row r="107" spans="1:19" ht="23.25" customHeight="1">
      <c r="A107" s="364" t="str">
        <f>'PRODUCTION LIST GRP VOLUMES'!A110</f>
        <v>360-281</v>
      </c>
      <c r="B107" s="1034"/>
      <c r="C107" s="110" t="str">
        <f>'PRODUCTION LIST GRP VOLUMES'!C110</f>
        <v/>
      </c>
      <c r="D107" s="110" t="str">
        <f>'PRODUCTION LIST GRP VOLUMES'!D110</f>
        <v/>
      </c>
      <c r="E107" s="110" t="str">
        <f>'PRODUCTION LIST GRP VOLUMES'!E110</f>
        <v/>
      </c>
      <c r="F107" s="110" t="str">
        <f>'PRODUCTION LIST GRP VOLUMES'!F110</f>
        <v/>
      </c>
      <c r="G107" s="110" t="str">
        <f>'PRODUCTION LIST GRP VOLUMES'!G110</f>
        <v/>
      </c>
      <c r="H107" s="110" t="str">
        <f>'PRODUCTION LIST GRP VOLUMES'!H110</f>
        <v/>
      </c>
      <c r="I107" s="110" t="str">
        <f>'PRODUCTION LIST GRP VOLUMES'!I110</f>
        <v/>
      </c>
      <c r="J107" s="110" t="str">
        <f>'PRODUCTION LIST GRP VOLUMES'!J110</f>
        <v/>
      </c>
      <c r="K107" s="110" t="str">
        <f>'PRODUCTION LIST GRP VOLUMES'!K110</f>
        <v/>
      </c>
      <c r="L107" s="110" t="str">
        <f>'PRODUCTION LIST GRP VOLUMES'!L110</f>
        <v/>
      </c>
      <c r="M107" s="110" t="str">
        <f>'PRODUCTION LIST GRP VOLUMES'!M110</f>
        <v/>
      </c>
      <c r="N107" s="110" t="str">
        <f>'PRODUCTION LIST GRP VOLUMES'!N110</f>
        <v/>
      </c>
      <c r="O107" s="110" t="str">
        <f>'PRODUCTION LIST GRP VOLUMES'!O110</f>
        <v/>
      </c>
      <c r="P107" s="110" t="str">
        <f>'PRODUCTION LIST GRP VOLUMES'!P110</f>
        <v/>
      </c>
      <c r="Q107" s="110" t="str">
        <f>'PRODUCTION LIST GRP VOLUMES'!Q110</f>
        <v/>
      </c>
      <c r="R107" s="110" t="str">
        <f>'PRODUCTION LIST GRP VOLUMES'!R110</f>
        <v/>
      </c>
      <c r="S107" s="1006">
        <f t="shared" si="1"/>
        <v>0</v>
      </c>
    </row>
    <row r="108" spans="1:19" ht="23.25" customHeight="1">
      <c r="A108" s="364" t="str">
        <f>'PRODUCTION LIST GRP VOLUMES'!A111</f>
        <v>360-289-B</v>
      </c>
      <c r="B108" s="1034"/>
      <c r="C108" s="110" t="str">
        <f>'PRODUCTION LIST GRP VOLUMES'!C111</f>
        <v/>
      </c>
      <c r="D108" s="110" t="str">
        <f>'PRODUCTION LIST GRP VOLUMES'!D111</f>
        <v/>
      </c>
      <c r="E108" s="110" t="str">
        <f>'PRODUCTION LIST GRP VOLUMES'!E111</f>
        <v/>
      </c>
      <c r="F108" s="110" t="str">
        <f>'PRODUCTION LIST GRP VOLUMES'!F111</f>
        <v/>
      </c>
      <c r="G108" s="110" t="str">
        <f>'PRODUCTION LIST GRP VOLUMES'!G111</f>
        <v/>
      </c>
      <c r="H108" s="110" t="str">
        <f>'PRODUCTION LIST GRP VOLUMES'!H111</f>
        <v/>
      </c>
      <c r="I108" s="110" t="str">
        <f>'PRODUCTION LIST GRP VOLUMES'!I111</f>
        <v/>
      </c>
      <c r="J108" s="110" t="str">
        <f>'PRODUCTION LIST GRP VOLUMES'!J111</f>
        <v/>
      </c>
      <c r="K108" s="110" t="str">
        <f>'PRODUCTION LIST GRP VOLUMES'!K111</f>
        <v/>
      </c>
      <c r="L108" s="110" t="str">
        <f>'PRODUCTION LIST GRP VOLUMES'!L111</f>
        <v/>
      </c>
      <c r="M108" s="110" t="str">
        <f>'PRODUCTION LIST GRP VOLUMES'!M111</f>
        <v/>
      </c>
      <c r="N108" s="110" t="str">
        <f>'PRODUCTION LIST GRP VOLUMES'!N111</f>
        <v/>
      </c>
      <c r="O108" s="110" t="str">
        <f>'PRODUCTION LIST GRP VOLUMES'!O111</f>
        <v/>
      </c>
      <c r="P108" s="110" t="str">
        <f>'PRODUCTION LIST GRP VOLUMES'!P111</f>
        <v/>
      </c>
      <c r="Q108" s="110" t="str">
        <f>'PRODUCTION LIST GRP VOLUMES'!Q111</f>
        <v/>
      </c>
      <c r="R108" s="110" t="str">
        <f>'PRODUCTION LIST GRP VOLUMES'!R111</f>
        <v/>
      </c>
      <c r="S108" s="1006">
        <f t="shared" si="1"/>
        <v>0</v>
      </c>
    </row>
    <row r="109" spans="1:19" ht="23.25" customHeight="1">
      <c r="A109" s="364" t="str">
        <f>'PRODUCTION LIST GRP VOLUMES'!A112</f>
        <v>360-289-B-DT</v>
      </c>
      <c r="B109" s="1034" t="str">
        <f>IF('PRODUCTION LIST GRP VOLUMES'!C273=0,"",'PRODUCTION LIST GRP VOLUMES'!C273)</f>
        <v/>
      </c>
      <c r="C109" s="110" t="str">
        <f>'PRODUCTION LIST GRP VOLUMES'!C112</f>
        <v/>
      </c>
      <c r="D109" s="110" t="str">
        <f>'PRODUCTION LIST GRP VOLUMES'!D112</f>
        <v/>
      </c>
      <c r="E109" s="110" t="str">
        <f>'PRODUCTION LIST GRP VOLUMES'!E112</f>
        <v/>
      </c>
      <c r="F109" s="110" t="str">
        <f>'PRODUCTION LIST GRP VOLUMES'!F112</f>
        <v/>
      </c>
      <c r="G109" s="110" t="str">
        <f>'PRODUCTION LIST GRP VOLUMES'!G112</f>
        <v/>
      </c>
      <c r="H109" s="110" t="str">
        <f>'PRODUCTION LIST GRP VOLUMES'!H112</f>
        <v/>
      </c>
      <c r="I109" s="110" t="str">
        <f>'PRODUCTION LIST GRP VOLUMES'!I112</f>
        <v/>
      </c>
      <c r="J109" s="110" t="str">
        <f>'PRODUCTION LIST GRP VOLUMES'!J112</f>
        <v/>
      </c>
      <c r="K109" s="110" t="str">
        <f>'PRODUCTION LIST GRP VOLUMES'!K112</f>
        <v/>
      </c>
      <c r="L109" s="110" t="str">
        <f>'PRODUCTION LIST GRP VOLUMES'!L112</f>
        <v/>
      </c>
      <c r="M109" s="110" t="str">
        <f>'PRODUCTION LIST GRP VOLUMES'!M112</f>
        <v/>
      </c>
      <c r="N109" s="110" t="str">
        <f>'PRODUCTION LIST GRP VOLUMES'!N112</f>
        <v/>
      </c>
      <c r="O109" s="110" t="str">
        <f>'PRODUCTION LIST GRP VOLUMES'!O112</f>
        <v/>
      </c>
      <c r="P109" s="110" t="str">
        <f>'PRODUCTION LIST GRP VOLUMES'!P112</f>
        <v/>
      </c>
      <c r="Q109" s="110"/>
      <c r="R109" s="110"/>
      <c r="S109" s="1006">
        <f t="shared" si="1"/>
        <v>0</v>
      </c>
    </row>
    <row r="110" spans="1:19" ht="23.25" customHeight="1">
      <c r="A110" s="364" t="str">
        <f>'PRODUCTION LIST GRP VOLUMES'!A113</f>
        <v>360-290-B</v>
      </c>
      <c r="B110" s="1034"/>
      <c r="C110" s="110" t="str">
        <f>'PRODUCTION LIST GRP VOLUMES'!C113</f>
        <v/>
      </c>
      <c r="D110" s="110" t="str">
        <f>'PRODUCTION LIST GRP VOLUMES'!D113</f>
        <v/>
      </c>
      <c r="E110" s="110" t="str">
        <f>'PRODUCTION LIST GRP VOLUMES'!E113</f>
        <v/>
      </c>
      <c r="F110" s="110" t="str">
        <f>'PRODUCTION LIST GRP VOLUMES'!F113</f>
        <v/>
      </c>
      <c r="G110" s="110" t="str">
        <f>'PRODUCTION LIST GRP VOLUMES'!G113</f>
        <v/>
      </c>
      <c r="H110" s="110" t="str">
        <f>'PRODUCTION LIST GRP VOLUMES'!H113</f>
        <v/>
      </c>
      <c r="I110" s="110" t="str">
        <f>'PRODUCTION LIST GRP VOLUMES'!I113</f>
        <v/>
      </c>
      <c r="J110" s="110" t="str">
        <f>'PRODUCTION LIST GRP VOLUMES'!J113</f>
        <v/>
      </c>
      <c r="K110" s="110" t="str">
        <f>'PRODUCTION LIST GRP VOLUMES'!K113</f>
        <v/>
      </c>
      <c r="L110" s="110" t="str">
        <f>'PRODUCTION LIST GRP VOLUMES'!L113</f>
        <v/>
      </c>
      <c r="M110" s="110" t="str">
        <f>'PRODUCTION LIST GRP VOLUMES'!M113</f>
        <v/>
      </c>
      <c r="N110" s="110" t="str">
        <f>'PRODUCTION LIST GRP VOLUMES'!N113</f>
        <v/>
      </c>
      <c r="O110" s="110" t="str">
        <f>'PRODUCTION LIST GRP VOLUMES'!O113</f>
        <v/>
      </c>
      <c r="P110" s="110" t="str">
        <f>'PRODUCTION LIST GRP VOLUMES'!P113</f>
        <v/>
      </c>
      <c r="Q110" s="110" t="str">
        <f>'PRODUCTION LIST GRP VOLUMES'!Q113</f>
        <v/>
      </c>
      <c r="R110" s="110" t="str">
        <f>'PRODUCTION LIST GRP VOLUMES'!R113</f>
        <v/>
      </c>
      <c r="S110" s="1006">
        <f t="shared" si="1"/>
        <v>0</v>
      </c>
    </row>
    <row r="111" spans="1:19" ht="23.25" customHeight="1">
      <c r="A111" s="364" t="str">
        <f>'PRODUCTION LIST GRP VOLUMES'!A114</f>
        <v>360-290-B-DT</v>
      </c>
      <c r="B111" s="1034" t="str">
        <f>IF('PRODUCTION LIST GRP VOLUMES'!C274=0,"",'PRODUCTION LIST GRP VOLUMES'!C274)</f>
        <v/>
      </c>
      <c r="C111" s="110" t="str">
        <f>'PRODUCTION LIST GRP VOLUMES'!C114</f>
        <v/>
      </c>
      <c r="D111" s="110" t="str">
        <f>'PRODUCTION LIST GRP VOLUMES'!D114</f>
        <v/>
      </c>
      <c r="E111" s="110" t="str">
        <f>'PRODUCTION LIST GRP VOLUMES'!E114</f>
        <v/>
      </c>
      <c r="F111" s="110" t="str">
        <f>'PRODUCTION LIST GRP VOLUMES'!F114</f>
        <v/>
      </c>
      <c r="G111" s="110" t="str">
        <f>'PRODUCTION LIST GRP VOLUMES'!G114</f>
        <v/>
      </c>
      <c r="H111" s="110" t="str">
        <f>'PRODUCTION LIST GRP VOLUMES'!H114</f>
        <v/>
      </c>
      <c r="I111" s="110" t="str">
        <f>'PRODUCTION LIST GRP VOLUMES'!I114</f>
        <v/>
      </c>
      <c r="J111" s="110" t="str">
        <f>'PRODUCTION LIST GRP VOLUMES'!J114</f>
        <v/>
      </c>
      <c r="K111" s="110" t="str">
        <f>'PRODUCTION LIST GRP VOLUMES'!K114</f>
        <v/>
      </c>
      <c r="L111" s="110" t="str">
        <f>'PRODUCTION LIST GRP VOLUMES'!L114</f>
        <v/>
      </c>
      <c r="M111" s="110" t="str">
        <f>'PRODUCTION LIST GRP VOLUMES'!M114</f>
        <v/>
      </c>
      <c r="N111" s="110" t="str">
        <f>'PRODUCTION LIST GRP VOLUMES'!N114</f>
        <v/>
      </c>
      <c r="O111" s="110" t="str">
        <f>'PRODUCTION LIST GRP VOLUMES'!O114</f>
        <v/>
      </c>
      <c r="P111" s="110" t="str">
        <f>'PRODUCTION LIST GRP VOLUMES'!P114</f>
        <v/>
      </c>
      <c r="Q111" s="110"/>
      <c r="R111" s="110"/>
      <c r="S111" s="1006">
        <f t="shared" si="1"/>
        <v>0</v>
      </c>
    </row>
    <row r="112" spans="1:19" ht="23.25" customHeight="1">
      <c r="A112" s="364" t="str">
        <f>'PRODUCTION LIST GRP VOLUMES'!A115</f>
        <v>360-291</v>
      </c>
      <c r="B112" s="1034"/>
      <c r="C112" s="110" t="str">
        <f>'PRODUCTION LIST GRP VOLUMES'!C115</f>
        <v/>
      </c>
      <c r="D112" s="110" t="str">
        <f>'PRODUCTION LIST GRP VOLUMES'!D115</f>
        <v/>
      </c>
      <c r="E112" s="110" t="str">
        <f>'PRODUCTION LIST GRP VOLUMES'!E115</f>
        <v/>
      </c>
      <c r="F112" s="110" t="str">
        <f>'PRODUCTION LIST GRP VOLUMES'!F115</f>
        <v/>
      </c>
      <c r="G112" s="110" t="str">
        <f>'PRODUCTION LIST GRP VOLUMES'!G115</f>
        <v/>
      </c>
      <c r="H112" s="110" t="str">
        <f>'PRODUCTION LIST GRP VOLUMES'!H115</f>
        <v/>
      </c>
      <c r="I112" s="110" t="str">
        <f>'PRODUCTION LIST GRP VOLUMES'!I115</f>
        <v/>
      </c>
      <c r="J112" s="110" t="str">
        <f>'PRODUCTION LIST GRP VOLUMES'!J115</f>
        <v/>
      </c>
      <c r="K112" s="110" t="str">
        <f>'PRODUCTION LIST GRP VOLUMES'!K115</f>
        <v/>
      </c>
      <c r="L112" s="110" t="str">
        <f>'PRODUCTION LIST GRP VOLUMES'!L115</f>
        <v/>
      </c>
      <c r="M112" s="110" t="str">
        <f>'PRODUCTION LIST GRP VOLUMES'!M115</f>
        <v/>
      </c>
      <c r="N112" s="110" t="str">
        <f>'PRODUCTION LIST GRP VOLUMES'!N115</f>
        <v/>
      </c>
      <c r="O112" s="110" t="str">
        <f>'PRODUCTION LIST GRP VOLUMES'!O115</f>
        <v/>
      </c>
      <c r="P112" s="110" t="str">
        <f>'PRODUCTION LIST GRP VOLUMES'!P115</f>
        <v/>
      </c>
      <c r="Q112" s="110" t="str">
        <f>'PRODUCTION LIST GRP VOLUMES'!Q115</f>
        <v/>
      </c>
      <c r="R112" s="110" t="str">
        <f>'PRODUCTION LIST GRP VOLUMES'!R115</f>
        <v/>
      </c>
      <c r="S112" s="1006">
        <f t="shared" si="1"/>
        <v>0</v>
      </c>
    </row>
    <row r="113" spans="1:19" ht="23.25" customHeight="1">
      <c r="A113" s="364" t="str">
        <f>'PRODUCTION LIST GRP VOLUMES'!A116</f>
        <v>360-292</v>
      </c>
      <c r="B113" s="1034"/>
      <c r="C113" s="110" t="str">
        <f>'PRODUCTION LIST GRP VOLUMES'!C116</f>
        <v/>
      </c>
      <c r="D113" s="110" t="str">
        <f>'PRODUCTION LIST GRP VOLUMES'!D116</f>
        <v/>
      </c>
      <c r="E113" s="110" t="str">
        <f>'PRODUCTION LIST GRP VOLUMES'!E116</f>
        <v/>
      </c>
      <c r="F113" s="110" t="str">
        <f>'PRODUCTION LIST GRP VOLUMES'!F116</f>
        <v/>
      </c>
      <c r="G113" s="110" t="str">
        <f>'PRODUCTION LIST GRP VOLUMES'!G116</f>
        <v/>
      </c>
      <c r="H113" s="110" t="str">
        <f>'PRODUCTION LIST GRP VOLUMES'!H116</f>
        <v/>
      </c>
      <c r="I113" s="110" t="str">
        <f>'PRODUCTION LIST GRP VOLUMES'!I116</f>
        <v/>
      </c>
      <c r="J113" s="110" t="str">
        <f>'PRODUCTION LIST GRP VOLUMES'!J116</f>
        <v/>
      </c>
      <c r="K113" s="110" t="str">
        <f>'PRODUCTION LIST GRP VOLUMES'!K116</f>
        <v/>
      </c>
      <c r="L113" s="110" t="str">
        <f>'PRODUCTION LIST GRP VOLUMES'!L116</f>
        <v/>
      </c>
      <c r="M113" s="110" t="str">
        <f>'PRODUCTION LIST GRP VOLUMES'!M116</f>
        <v/>
      </c>
      <c r="N113" s="110" t="str">
        <f>'PRODUCTION LIST GRP VOLUMES'!N116</f>
        <v/>
      </c>
      <c r="O113" s="110" t="str">
        <f>'PRODUCTION LIST GRP VOLUMES'!O116</f>
        <v/>
      </c>
      <c r="P113" s="110" t="str">
        <f>'PRODUCTION LIST GRP VOLUMES'!P116</f>
        <v/>
      </c>
      <c r="Q113" s="110" t="str">
        <f>'PRODUCTION LIST GRP VOLUMES'!Q116</f>
        <v/>
      </c>
      <c r="R113" s="110" t="str">
        <f>'PRODUCTION LIST GRP VOLUMES'!R116</f>
        <v/>
      </c>
      <c r="S113" s="1006">
        <f t="shared" si="1"/>
        <v>0</v>
      </c>
    </row>
    <row r="114" spans="1:19" ht="23.25" customHeight="1">
      <c r="A114" s="364" t="str">
        <f>'PRODUCTION LIST GRP VOLUMES'!A117</f>
        <v>360-293</v>
      </c>
      <c r="B114" s="1034"/>
      <c r="C114" s="110" t="str">
        <f>'PRODUCTION LIST GRP VOLUMES'!C117</f>
        <v/>
      </c>
      <c r="D114" s="110" t="str">
        <f>'PRODUCTION LIST GRP VOLUMES'!D117</f>
        <v/>
      </c>
      <c r="E114" s="110" t="str">
        <f>'PRODUCTION LIST GRP VOLUMES'!E117</f>
        <v/>
      </c>
      <c r="F114" s="110" t="str">
        <f>'PRODUCTION LIST GRP VOLUMES'!F117</f>
        <v/>
      </c>
      <c r="G114" s="110" t="str">
        <f>'PRODUCTION LIST GRP VOLUMES'!G117</f>
        <v/>
      </c>
      <c r="H114" s="110" t="str">
        <f>'PRODUCTION LIST GRP VOLUMES'!H117</f>
        <v/>
      </c>
      <c r="I114" s="110" t="str">
        <f>'PRODUCTION LIST GRP VOLUMES'!I117</f>
        <v/>
      </c>
      <c r="J114" s="110" t="str">
        <f>'PRODUCTION LIST GRP VOLUMES'!J117</f>
        <v/>
      </c>
      <c r="K114" s="110" t="str">
        <f>'PRODUCTION LIST GRP VOLUMES'!K117</f>
        <v/>
      </c>
      <c r="L114" s="110" t="str">
        <f>'PRODUCTION LIST GRP VOLUMES'!L117</f>
        <v/>
      </c>
      <c r="M114" s="110" t="str">
        <f>'PRODUCTION LIST GRP VOLUMES'!M117</f>
        <v/>
      </c>
      <c r="N114" s="110" t="str">
        <f>'PRODUCTION LIST GRP VOLUMES'!N117</f>
        <v/>
      </c>
      <c r="O114" s="110" t="str">
        <f>'PRODUCTION LIST GRP VOLUMES'!O117</f>
        <v/>
      </c>
      <c r="P114" s="110" t="str">
        <f>'PRODUCTION LIST GRP VOLUMES'!P117</f>
        <v/>
      </c>
      <c r="Q114" s="110" t="str">
        <f>'PRODUCTION LIST GRP VOLUMES'!Q117</f>
        <v/>
      </c>
      <c r="R114" s="110" t="str">
        <f>'PRODUCTION LIST GRP VOLUMES'!R117</f>
        <v/>
      </c>
      <c r="S114" s="1006">
        <f t="shared" si="1"/>
        <v>0</v>
      </c>
    </row>
    <row r="115" spans="1:19" ht="23.25" customHeight="1">
      <c r="A115" s="364" t="str">
        <f>'PRODUCTION LIST GRP VOLUMES'!A118</f>
        <v>360-294</v>
      </c>
      <c r="B115" s="1034"/>
      <c r="C115" s="110" t="str">
        <f>'PRODUCTION LIST GRP VOLUMES'!C118</f>
        <v/>
      </c>
      <c r="D115" s="110" t="str">
        <f>'PRODUCTION LIST GRP VOLUMES'!D118</f>
        <v/>
      </c>
      <c r="E115" s="110" t="str">
        <f>'PRODUCTION LIST GRP VOLUMES'!E118</f>
        <v/>
      </c>
      <c r="F115" s="110" t="str">
        <f>'PRODUCTION LIST GRP VOLUMES'!F118</f>
        <v/>
      </c>
      <c r="G115" s="110" t="str">
        <f>'PRODUCTION LIST GRP VOLUMES'!G118</f>
        <v/>
      </c>
      <c r="H115" s="110" t="str">
        <f>'PRODUCTION LIST GRP VOLUMES'!H118</f>
        <v/>
      </c>
      <c r="I115" s="110" t="str">
        <f>'PRODUCTION LIST GRP VOLUMES'!I118</f>
        <v/>
      </c>
      <c r="J115" s="110" t="str">
        <f>'PRODUCTION LIST GRP VOLUMES'!J118</f>
        <v/>
      </c>
      <c r="K115" s="110" t="str">
        <f>'PRODUCTION LIST GRP VOLUMES'!K118</f>
        <v/>
      </c>
      <c r="L115" s="110" t="str">
        <f>'PRODUCTION LIST GRP VOLUMES'!L118</f>
        <v/>
      </c>
      <c r="M115" s="110" t="str">
        <f>'PRODUCTION LIST GRP VOLUMES'!M118</f>
        <v/>
      </c>
      <c r="N115" s="110" t="str">
        <f>'PRODUCTION LIST GRP VOLUMES'!N118</f>
        <v/>
      </c>
      <c r="O115" s="110" t="str">
        <f>'PRODUCTION LIST GRP VOLUMES'!O118</f>
        <v/>
      </c>
      <c r="P115" s="110" t="str">
        <f>'PRODUCTION LIST GRP VOLUMES'!P118</f>
        <v/>
      </c>
      <c r="Q115" s="110" t="str">
        <f>'PRODUCTION LIST GRP VOLUMES'!Q118</f>
        <v/>
      </c>
      <c r="R115" s="110" t="str">
        <f>'PRODUCTION LIST GRP VOLUMES'!R118</f>
        <v/>
      </c>
      <c r="S115" s="1006">
        <f t="shared" si="1"/>
        <v>0</v>
      </c>
    </row>
    <row r="116" spans="1:19" ht="23.25" customHeight="1">
      <c r="A116" s="364" t="str">
        <f>'PRODUCTION LIST GRP VOLUMES'!A119</f>
        <v>360-295</v>
      </c>
      <c r="B116" s="1034"/>
      <c r="C116" s="110" t="str">
        <f>'PRODUCTION LIST GRP VOLUMES'!C119</f>
        <v/>
      </c>
      <c r="D116" s="110" t="str">
        <f>'PRODUCTION LIST GRP VOLUMES'!D119</f>
        <v/>
      </c>
      <c r="E116" s="110" t="str">
        <f>'PRODUCTION LIST GRP VOLUMES'!E119</f>
        <v/>
      </c>
      <c r="F116" s="110" t="str">
        <f>'PRODUCTION LIST GRP VOLUMES'!F119</f>
        <v/>
      </c>
      <c r="G116" s="110" t="str">
        <f>'PRODUCTION LIST GRP VOLUMES'!G119</f>
        <v/>
      </c>
      <c r="H116" s="110" t="str">
        <f>'PRODUCTION LIST GRP VOLUMES'!H119</f>
        <v/>
      </c>
      <c r="I116" s="110" t="str">
        <f>'PRODUCTION LIST GRP VOLUMES'!I119</f>
        <v/>
      </c>
      <c r="J116" s="110" t="str">
        <f>'PRODUCTION LIST GRP VOLUMES'!J119</f>
        <v/>
      </c>
      <c r="K116" s="110" t="str">
        <f>'PRODUCTION LIST GRP VOLUMES'!K119</f>
        <v/>
      </c>
      <c r="L116" s="110" t="str">
        <f>'PRODUCTION LIST GRP VOLUMES'!L119</f>
        <v/>
      </c>
      <c r="M116" s="110" t="str">
        <f>'PRODUCTION LIST GRP VOLUMES'!M119</f>
        <v/>
      </c>
      <c r="N116" s="110" t="str">
        <f>'PRODUCTION LIST GRP VOLUMES'!N119</f>
        <v/>
      </c>
      <c r="O116" s="110" t="str">
        <f>'PRODUCTION LIST GRP VOLUMES'!O119</f>
        <v/>
      </c>
      <c r="P116" s="110" t="str">
        <f>'PRODUCTION LIST GRP VOLUMES'!P119</f>
        <v/>
      </c>
      <c r="Q116" s="110" t="str">
        <f>'PRODUCTION LIST GRP VOLUMES'!Q119</f>
        <v/>
      </c>
      <c r="R116" s="110" t="str">
        <f>'PRODUCTION LIST GRP VOLUMES'!R119</f>
        <v/>
      </c>
      <c r="S116" s="1006">
        <f t="shared" si="1"/>
        <v>0</v>
      </c>
    </row>
    <row r="117" spans="1:19" ht="23.25" customHeight="1">
      <c r="A117" s="364">
        <f>'PRODUCTION LIST GRP VOLUMES'!A120</f>
        <v>0</v>
      </c>
      <c r="B117" s="1034"/>
      <c r="C117" s="110" t="str">
        <f>'PRODUCTION LIST GRP VOLUMES'!C120</f>
        <v/>
      </c>
      <c r="D117" s="110" t="str">
        <f>'PRODUCTION LIST GRP VOLUMES'!D120</f>
        <v/>
      </c>
      <c r="E117" s="110" t="str">
        <f>'PRODUCTION LIST GRP VOLUMES'!E120</f>
        <v/>
      </c>
      <c r="F117" s="110" t="str">
        <f>'PRODUCTION LIST GRP VOLUMES'!F120</f>
        <v/>
      </c>
      <c r="G117" s="110" t="str">
        <f>'PRODUCTION LIST GRP VOLUMES'!G120</f>
        <v/>
      </c>
      <c r="H117" s="110" t="str">
        <f>'PRODUCTION LIST GRP VOLUMES'!H120</f>
        <v/>
      </c>
      <c r="I117" s="110" t="str">
        <f>'PRODUCTION LIST GRP VOLUMES'!I120</f>
        <v/>
      </c>
      <c r="J117" s="110" t="str">
        <f>'PRODUCTION LIST GRP VOLUMES'!J120</f>
        <v/>
      </c>
      <c r="K117" s="110" t="str">
        <f>'PRODUCTION LIST GRP VOLUMES'!K120</f>
        <v/>
      </c>
      <c r="L117" s="110" t="str">
        <f>'PRODUCTION LIST GRP VOLUMES'!L120</f>
        <v/>
      </c>
      <c r="M117" s="110" t="str">
        <f>'PRODUCTION LIST GRP VOLUMES'!M120</f>
        <v/>
      </c>
      <c r="N117" s="110" t="str">
        <f>'PRODUCTION LIST GRP VOLUMES'!N120</f>
        <v/>
      </c>
      <c r="O117" s="110" t="str">
        <f>'PRODUCTION LIST GRP VOLUMES'!O120</f>
        <v/>
      </c>
      <c r="P117" s="110" t="str">
        <f>'PRODUCTION LIST GRP VOLUMES'!P120</f>
        <v/>
      </c>
      <c r="Q117" s="110" t="str">
        <f>'PRODUCTION LIST GRP VOLUMES'!Q120</f>
        <v/>
      </c>
      <c r="R117" s="110" t="str">
        <f>'PRODUCTION LIST GRP VOLUMES'!R120</f>
        <v/>
      </c>
      <c r="S117" s="1006">
        <f t="shared" si="1"/>
        <v>0</v>
      </c>
    </row>
    <row r="118" spans="1:19" ht="23.25" customHeight="1">
      <c r="A118" s="364" t="str">
        <f>'PRODUCTION LIST GRP VOLUMES'!A121</f>
        <v>360-301</v>
      </c>
      <c r="B118" s="1034"/>
      <c r="C118" s="110" t="str">
        <f>'PRODUCTION LIST GRP VOLUMES'!C121</f>
        <v/>
      </c>
      <c r="D118" s="110" t="str">
        <f>'PRODUCTION LIST GRP VOLUMES'!D121</f>
        <v/>
      </c>
      <c r="E118" s="110" t="str">
        <f>'PRODUCTION LIST GRP VOLUMES'!E121</f>
        <v/>
      </c>
      <c r="F118" s="110" t="str">
        <f>'PRODUCTION LIST GRP VOLUMES'!F121</f>
        <v/>
      </c>
      <c r="G118" s="110" t="str">
        <f>'PRODUCTION LIST GRP VOLUMES'!G121</f>
        <v/>
      </c>
      <c r="H118" s="110" t="str">
        <f>'PRODUCTION LIST GRP VOLUMES'!H121</f>
        <v/>
      </c>
      <c r="I118" s="110" t="str">
        <f>'PRODUCTION LIST GRP VOLUMES'!I121</f>
        <v/>
      </c>
      <c r="J118" s="110" t="str">
        <f>'PRODUCTION LIST GRP VOLUMES'!J121</f>
        <v/>
      </c>
      <c r="K118" s="110" t="str">
        <f>'PRODUCTION LIST GRP VOLUMES'!K121</f>
        <v/>
      </c>
      <c r="L118" s="110" t="str">
        <f>'PRODUCTION LIST GRP VOLUMES'!L121</f>
        <v/>
      </c>
      <c r="M118" s="110" t="str">
        <f>'PRODUCTION LIST GRP VOLUMES'!M121</f>
        <v/>
      </c>
      <c r="N118" s="110" t="str">
        <f>'PRODUCTION LIST GRP VOLUMES'!N121</f>
        <v/>
      </c>
      <c r="O118" s="110" t="str">
        <f>'PRODUCTION LIST GRP VOLUMES'!O121</f>
        <v/>
      </c>
      <c r="P118" s="110" t="str">
        <f>'PRODUCTION LIST GRP VOLUMES'!P121</f>
        <v/>
      </c>
      <c r="Q118" s="110" t="str">
        <f>'PRODUCTION LIST GRP VOLUMES'!Q121</f>
        <v/>
      </c>
      <c r="R118" s="110" t="str">
        <f>'PRODUCTION LIST GRP VOLUMES'!R121</f>
        <v/>
      </c>
      <c r="S118" s="1006">
        <f t="shared" si="1"/>
        <v>0</v>
      </c>
    </row>
    <row r="119" spans="1:19" ht="23.25" customHeight="1">
      <c r="A119" s="364" t="str">
        <f>'PRODUCTION LIST GRP VOLUMES'!A122</f>
        <v>360-301-DT</v>
      </c>
      <c r="B119" s="1034" t="str">
        <f>IF('PRODUCTION LIST GRP VOLUMES'!C276=0,"",'PRODUCTION LIST GRP VOLUMES'!C276)</f>
        <v/>
      </c>
      <c r="C119" s="110" t="str">
        <f>'PRODUCTION LIST GRP VOLUMES'!C122</f>
        <v/>
      </c>
      <c r="D119" s="110" t="str">
        <f>'PRODUCTION LIST GRP VOLUMES'!D122</f>
        <v/>
      </c>
      <c r="E119" s="110" t="str">
        <f>'PRODUCTION LIST GRP VOLUMES'!E122</f>
        <v/>
      </c>
      <c r="F119" s="110" t="str">
        <f>'PRODUCTION LIST GRP VOLUMES'!F122</f>
        <v/>
      </c>
      <c r="G119" s="110" t="str">
        <f>'PRODUCTION LIST GRP VOLUMES'!G122</f>
        <v/>
      </c>
      <c r="H119" s="110" t="str">
        <f>'PRODUCTION LIST GRP VOLUMES'!H122</f>
        <v/>
      </c>
      <c r="I119" s="110" t="str">
        <f>'PRODUCTION LIST GRP VOLUMES'!I122</f>
        <v/>
      </c>
      <c r="J119" s="110" t="str">
        <f>'PRODUCTION LIST GRP VOLUMES'!J122</f>
        <v/>
      </c>
      <c r="K119" s="110" t="str">
        <f>'PRODUCTION LIST GRP VOLUMES'!K122</f>
        <v/>
      </c>
      <c r="L119" s="110" t="str">
        <f>'PRODUCTION LIST GRP VOLUMES'!L122</f>
        <v/>
      </c>
      <c r="M119" s="110" t="str">
        <f>'PRODUCTION LIST GRP VOLUMES'!M122</f>
        <v/>
      </c>
      <c r="N119" s="110" t="str">
        <f>'PRODUCTION LIST GRP VOLUMES'!N122</f>
        <v/>
      </c>
      <c r="O119" s="110" t="str">
        <f>'PRODUCTION LIST GRP VOLUMES'!O122</f>
        <v/>
      </c>
      <c r="P119" s="110" t="str">
        <f>'PRODUCTION LIST GRP VOLUMES'!P122</f>
        <v/>
      </c>
      <c r="Q119" s="110"/>
      <c r="R119" s="110"/>
      <c r="S119" s="1006">
        <f t="shared" si="1"/>
        <v>0</v>
      </c>
    </row>
    <row r="120" spans="1:19" ht="23.25" customHeight="1">
      <c r="A120" s="364" t="str">
        <f>'PRODUCTION LIST GRP VOLUMES'!A123</f>
        <v>360-302</v>
      </c>
      <c r="B120" s="1034"/>
      <c r="C120" s="110" t="str">
        <f>'PRODUCTION LIST GRP VOLUMES'!C123</f>
        <v/>
      </c>
      <c r="D120" s="110" t="str">
        <f>'PRODUCTION LIST GRP VOLUMES'!D123</f>
        <v/>
      </c>
      <c r="E120" s="110" t="str">
        <f>'PRODUCTION LIST GRP VOLUMES'!E123</f>
        <v/>
      </c>
      <c r="F120" s="110" t="str">
        <f>'PRODUCTION LIST GRP VOLUMES'!F123</f>
        <v/>
      </c>
      <c r="G120" s="110" t="str">
        <f>'PRODUCTION LIST GRP VOLUMES'!G123</f>
        <v/>
      </c>
      <c r="H120" s="110" t="str">
        <f>'PRODUCTION LIST GRP VOLUMES'!H123</f>
        <v/>
      </c>
      <c r="I120" s="110" t="str">
        <f>'PRODUCTION LIST GRP VOLUMES'!I123</f>
        <v/>
      </c>
      <c r="J120" s="110" t="str">
        <f>'PRODUCTION LIST GRP VOLUMES'!J123</f>
        <v/>
      </c>
      <c r="K120" s="110" t="str">
        <f>'PRODUCTION LIST GRP VOLUMES'!K123</f>
        <v/>
      </c>
      <c r="L120" s="110" t="str">
        <f>'PRODUCTION LIST GRP VOLUMES'!L123</f>
        <v/>
      </c>
      <c r="M120" s="110" t="str">
        <f>'PRODUCTION LIST GRP VOLUMES'!M123</f>
        <v/>
      </c>
      <c r="N120" s="110" t="str">
        <f>'PRODUCTION LIST GRP VOLUMES'!N123</f>
        <v/>
      </c>
      <c r="O120" s="110" t="str">
        <f>'PRODUCTION LIST GRP VOLUMES'!O123</f>
        <v/>
      </c>
      <c r="P120" s="110" t="str">
        <f>'PRODUCTION LIST GRP VOLUMES'!P123</f>
        <v/>
      </c>
      <c r="Q120" s="110" t="str">
        <f>'PRODUCTION LIST GRP VOLUMES'!Q123</f>
        <v/>
      </c>
      <c r="R120" s="110" t="str">
        <f>'PRODUCTION LIST GRP VOLUMES'!R123</f>
        <v/>
      </c>
      <c r="S120" s="1006">
        <f t="shared" si="1"/>
        <v>0</v>
      </c>
    </row>
    <row r="121" spans="1:19" ht="23.25" customHeight="1">
      <c r="A121" s="364" t="str">
        <f>'PRODUCTION LIST GRP VOLUMES'!A124</f>
        <v>360-302-DT</v>
      </c>
      <c r="B121" s="110" t="str">
        <f>IF('PRODUCTION LIST GRP VOLUMES'!C277=0,"",'PRODUCTION LIST GRP VOLUMES'!C277)</f>
        <v/>
      </c>
      <c r="C121" s="110" t="str">
        <f>'PRODUCTION LIST GRP VOLUMES'!C124</f>
        <v/>
      </c>
      <c r="D121" s="110" t="str">
        <f>'PRODUCTION LIST GRP VOLUMES'!D124</f>
        <v/>
      </c>
      <c r="E121" s="110" t="str">
        <f>'PRODUCTION LIST GRP VOLUMES'!E124</f>
        <v/>
      </c>
      <c r="F121" s="110" t="str">
        <f>'PRODUCTION LIST GRP VOLUMES'!F124</f>
        <v/>
      </c>
      <c r="G121" s="110" t="str">
        <f>'PRODUCTION LIST GRP VOLUMES'!G124</f>
        <v/>
      </c>
      <c r="H121" s="110" t="str">
        <f>'PRODUCTION LIST GRP VOLUMES'!H124</f>
        <v/>
      </c>
      <c r="I121" s="110" t="str">
        <f>'PRODUCTION LIST GRP VOLUMES'!I124</f>
        <v/>
      </c>
      <c r="J121" s="110" t="str">
        <f>'PRODUCTION LIST GRP VOLUMES'!J124</f>
        <v/>
      </c>
      <c r="K121" s="110" t="str">
        <f>'PRODUCTION LIST GRP VOLUMES'!K124</f>
        <v/>
      </c>
      <c r="L121" s="110" t="str">
        <f>'PRODUCTION LIST GRP VOLUMES'!L124</f>
        <v/>
      </c>
      <c r="M121" s="110" t="str">
        <f>'PRODUCTION LIST GRP VOLUMES'!M124</f>
        <v/>
      </c>
      <c r="N121" s="110" t="str">
        <f>'PRODUCTION LIST GRP VOLUMES'!N124</f>
        <v/>
      </c>
      <c r="O121" s="110" t="str">
        <f>'PRODUCTION LIST GRP VOLUMES'!O124</f>
        <v/>
      </c>
      <c r="P121" s="110" t="str">
        <f>'PRODUCTION LIST GRP VOLUMES'!P124</f>
        <v/>
      </c>
      <c r="Q121" s="110"/>
      <c r="R121" s="110"/>
      <c r="S121" s="1006">
        <f t="shared" si="1"/>
        <v>0</v>
      </c>
    </row>
    <row r="122" spans="1:19" ht="23.25" customHeight="1">
      <c r="A122" s="364" t="str">
        <f>'PRODUCTION LIST GRP VOLUMES'!A125</f>
        <v>360-303</v>
      </c>
      <c r="B122" s="110"/>
      <c r="C122" s="110" t="str">
        <f>'PRODUCTION LIST GRP VOLUMES'!C125</f>
        <v/>
      </c>
      <c r="D122" s="110" t="str">
        <f>'PRODUCTION LIST GRP VOLUMES'!D125</f>
        <v/>
      </c>
      <c r="E122" s="110" t="str">
        <f>'PRODUCTION LIST GRP VOLUMES'!E125</f>
        <v/>
      </c>
      <c r="F122" s="110" t="str">
        <f>'PRODUCTION LIST GRP VOLUMES'!F125</f>
        <v/>
      </c>
      <c r="G122" s="110" t="str">
        <f>'PRODUCTION LIST GRP VOLUMES'!G125</f>
        <v/>
      </c>
      <c r="H122" s="110" t="str">
        <f>'PRODUCTION LIST GRP VOLUMES'!H125</f>
        <v/>
      </c>
      <c r="I122" s="110" t="str">
        <f>'PRODUCTION LIST GRP VOLUMES'!I125</f>
        <v/>
      </c>
      <c r="J122" s="110" t="str">
        <f>'PRODUCTION LIST GRP VOLUMES'!J125</f>
        <v/>
      </c>
      <c r="K122" s="110" t="str">
        <f>'PRODUCTION LIST GRP VOLUMES'!K125</f>
        <v/>
      </c>
      <c r="L122" s="110" t="str">
        <f>'PRODUCTION LIST GRP VOLUMES'!L125</f>
        <v/>
      </c>
      <c r="M122" s="110" t="str">
        <f>'PRODUCTION LIST GRP VOLUMES'!M125</f>
        <v/>
      </c>
      <c r="N122" s="110" t="str">
        <f>'PRODUCTION LIST GRP VOLUMES'!N125</f>
        <v/>
      </c>
      <c r="O122" s="110" t="str">
        <f>'PRODUCTION LIST GRP VOLUMES'!O125</f>
        <v/>
      </c>
      <c r="P122" s="110" t="str">
        <f>'PRODUCTION LIST GRP VOLUMES'!P125</f>
        <v/>
      </c>
      <c r="Q122" s="110" t="str">
        <f>'PRODUCTION LIST GRP VOLUMES'!Q125</f>
        <v/>
      </c>
      <c r="R122" s="110" t="str">
        <f>'PRODUCTION LIST GRP VOLUMES'!R125</f>
        <v/>
      </c>
      <c r="S122" s="1006">
        <f t="shared" ref="S122:S187" si="2">SUM(B122:R122)</f>
        <v>0</v>
      </c>
    </row>
    <row r="123" spans="1:19" ht="23.25" customHeight="1">
      <c r="A123" s="364" t="str">
        <f>'PRODUCTION LIST GRP VOLUMES'!A126</f>
        <v>360-303-DT</v>
      </c>
      <c r="B123" s="110" t="str">
        <f>IF('PRODUCTION LIST GRP VOLUMES'!C278=0,"",'PRODUCTION LIST GRP VOLUMES'!C278)</f>
        <v/>
      </c>
      <c r="C123" s="110" t="str">
        <f>'PRODUCTION LIST GRP VOLUMES'!C126</f>
        <v/>
      </c>
      <c r="D123" s="110" t="str">
        <f>'PRODUCTION LIST GRP VOLUMES'!D126</f>
        <v/>
      </c>
      <c r="E123" s="110" t="str">
        <f>'PRODUCTION LIST GRP VOLUMES'!E126</f>
        <v/>
      </c>
      <c r="F123" s="110" t="str">
        <f>'PRODUCTION LIST GRP VOLUMES'!F126</f>
        <v/>
      </c>
      <c r="G123" s="110" t="str">
        <f>'PRODUCTION LIST GRP VOLUMES'!G126</f>
        <v/>
      </c>
      <c r="H123" s="110" t="str">
        <f>'PRODUCTION LIST GRP VOLUMES'!H126</f>
        <v/>
      </c>
      <c r="I123" s="110" t="str">
        <f>'PRODUCTION LIST GRP VOLUMES'!I126</f>
        <v/>
      </c>
      <c r="J123" s="110" t="str">
        <f>'PRODUCTION LIST GRP VOLUMES'!J126</f>
        <v/>
      </c>
      <c r="K123" s="110" t="str">
        <f>'PRODUCTION LIST GRP VOLUMES'!K126</f>
        <v/>
      </c>
      <c r="L123" s="110" t="str">
        <f>'PRODUCTION LIST GRP VOLUMES'!L126</f>
        <v/>
      </c>
      <c r="M123" s="110" t="str">
        <f>'PRODUCTION LIST GRP VOLUMES'!M126</f>
        <v/>
      </c>
      <c r="N123" s="110" t="str">
        <f>'PRODUCTION LIST GRP VOLUMES'!N126</f>
        <v/>
      </c>
      <c r="O123" s="110" t="str">
        <f>'PRODUCTION LIST GRP VOLUMES'!O126</f>
        <v/>
      </c>
      <c r="P123" s="110" t="str">
        <f>'PRODUCTION LIST GRP VOLUMES'!P126</f>
        <v/>
      </c>
      <c r="Q123" s="110"/>
      <c r="R123" s="110"/>
      <c r="S123" s="1006">
        <f t="shared" si="2"/>
        <v>0</v>
      </c>
    </row>
    <row r="124" spans="1:19" ht="23.25" customHeight="1">
      <c r="A124" s="364" t="str">
        <f>'PRODUCTION LIST GRP VOLUMES'!A127</f>
        <v>360-304</v>
      </c>
      <c r="B124" s="110"/>
      <c r="C124" s="110" t="str">
        <f>'PRODUCTION LIST GRP VOLUMES'!C127</f>
        <v/>
      </c>
      <c r="D124" s="110" t="str">
        <f>'PRODUCTION LIST GRP VOLUMES'!D127</f>
        <v/>
      </c>
      <c r="E124" s="110" t="str">
        <f>'PRODUCTION LIST GRP VOLUMES'!E127</f>
        <v/>
      </c>
      <c r="F124" s="110" t="str">
        <f>'PRODUCTION LIST GRP VOLUMES'!F127</f>
        <v/>
      </c>
      <c r="G124" s="110" t="str">
        <f>'PRODUCTION LIST GRP VOLUMES'!G127</f>
        <v/>
      </c>
      <c r="H124" s="110" t="str">
        <f>'PRODUCTION LIST GRP VOLUMES'!H127</f>
        <v/>
      </c>
      <c r="I124" s="110" t="str">
        <f>'PRODUCTION LIST GRP VOLUMES'!I127</f>
        <v/>
      </c>
      <c r="J124" s="110" t="str">
        <f>'PRODUCTION LIST GRP VOLUMES'!J127</f>
        <v/>
      </c>
      <c r="K124" s="110" t="str">
        <f>'PRODUCTION LIST GRP VOLUMES'!K127</f>
        <v/>
      </c>
      <c r="L124" s="110" t="str">
        <f>'PRODUCTION LIST GRP VOLUMES'!L127</f>
        <v/>
      </c>
      <c r="M124" s="110" t="str">
        <f>'PRODUCTION LIST GRP VOLUMES'!M127</f>
        <v/>
      </c>
      <c r="N124" s="110" t="str">
        <f>'PRODUCTION LIST GRP VOLUMES'!N127</f>
        <v/>
      </c>
      <c r="O124" s="110" t="str">
        <f>'PRODUCTION LIST GRP VOLUMES'!O127</f>
        <v/>
      </c>
      <c r="P124" s="110" t="str">
        <f>'PRODUCTION LIST GRP VOLUMES'!P127</f>
        <v/>
      </c>
      <c r="Q124" s="110" t="str">
        <f>'PRODUCTION LIST GRP VOLUMES'!Q127</f>
        <v/>
      </c>
      <c r="R124" s="110" t="str">
        <f>'PRODUCTION LIST GRP VOLUMES'!R127</f>
        <v/>
      </c>
      <c r="S124" s="1006">
        <f t="shared" si="2"/>
        <v>0</v>
      </c>
    </row>
    <row r="125" spans="1:19" ht="23.25" customHeight="1">
      <c r="A125" s="364" t="str">
        <f>'PRODUCTION LIST GRP VOLUMES'!A128</f>
        <v>360-304-DT</v>
      </c>
      <c r="B125" s="110" t="str">
        <f>IF('PRODUCTION LIST GRP VOLUMES'!C279=0,"",'PRODUCTION LIST GRP VOLUMES'!C279)</f>
        <v/>
      </c>
      <c r="C125" s="110" t="str">
        <f>'PRODUCTION LIST GRP VOLUMES'!C128</f>
        <v/>
      </c>
      <c r="D125" s="110" t="str">
        <f>'PRODUCTION LIST GRP VOLUMES'!D128</f>
        <v/>
      </c>
      <c r="E125" s="110" t="str">
        <f>'PRODUCTION LIST GRP VOLUMES'!E128</f>
        <v/>
      </c>
      <c r="F125" s="110" t="str">
        <f>'PRODUCTION LIST GRP VOLUMES'!F128</f>
        <v/>
      </c>
      <c r="G125" s="110" t="str">
        <f>'PRODUCTION LIST GRP VOLUMES'!G128</f>
        <v/>
      </c>
      <c r="H125" s="110" t="str">
        <f>'PRODUCTION LIST GRP VOLUMES'!H128</f>
        <v/>
      </c>
      <c r="I125" s="110" t="str">
        <f>'PRODUCTION LIST GRP VOLUMES'!I128</f>
        <v/>
      </c>
      <c r="J125" s="110" t="str">
        <f>'PRODUCTION LIST GRP VOLUMES'!J128</f>
        <v/>
      </c>
      <c r="K125" s="110" t="str">
        <f>'PRODUCTION LIST GRP VOLUMES'!K128</f>
        <v/>
      </c>
      <c r="L125" s="110" t="str">
        <f>'PRODUCTION LIST GRP VOLUMES'!L128</f>
        <v/>
      </c>
      <c r="M125" s="110" t="str">
        <f>'PRODUCTION LIST GRP VOLUMES'!M128</f>
        <v/>
      </c>
      <c r="N125" s="110" t="str">
        <f>'PRODUCTION LIST GRP VOLUMES'!N128</f>
        <v/>
      </c>
      <c r="O125" s="110" t="str">
        <f>'PRODUCTION LIST GRP VOLUMES'!O128</f>
        <v/>
      </c>
      <c r="P125" s="110" t="str">
        <f>'PRODUCTION LIST GRP VOLUMES'!P128</f>
        <v/>
      </c>
      <c r="Q125" s="110"/>
      <c r="R125" s="110"/>
      <c r="S125" s="1006">
        <f t="shared" si="2"/>
        <v>0</v>
      </c>
    </row>
    <row r="126" spans="1:19" ht="23.25" customHeight="1">
      <c r="A126" s="364" t="str">
        <f>'PRODUCTION LIST GRP VOLUMES'!A129</f>
        <v>360-305</v>
      </c>
      <c r="B126" s="110"/>
      <c r="C126" s="110" t="str">
        <f>'PRODUCTION LIST GRP VOLUMES'!C129</f>
        <v/>
      </c>
      <c r="D126" s="110" t="str">
        <f>'PRODUCTION LIST GRP VOLUMES'!D129</f>
        <v/>
      </c>
      <c r="E126" s="110" t="str">
        <f>'PRODUCTION LIST GRP VOLUMES'!E129</f>
        <v/>
      </c>
      <c r="F126" s="110" t="str">
        <f>'PRODUCTION LIST GRP VOLUMES'!F129</f>
        <v/>
      </c>
      <c r="G126" s="110" t="str">
        <f>'PRODUCTION LIST GRP VOLUMES'!G129</f>
        <v/>
      </c>
      <c r="H126" s="110" t="str">
        <f>'PRODUCTION LIST GRP VOLUMES'!H129</f>
        <v/>
      </c>
      <c r="I126" s="110" t="str">
        <f>'PRODUCTION LIST GRP VOLUMES'!I129</f>
        <v/>
      </c>
      <c r="J126" s="110" t="str">
        <f>'PRODUCTION LIST GRP VOLUMES'!J129</f>
        <v/>
      </c>
      <c r="K126" s="110" t="str">
        <f>'PRODUCTION LIST GRP VOLUMES'!K129</f>
        <v/>
      </c>
      <c r="L126" s="110" t="str">
        <f>'PRODUCTION LIST GRP VOLUMES'!L129</f>
        <v/>
      </c>
      <c r="M126" s="110" t="str">
        <f>'PRODUCTION LIST GRP VOLUMES'!M129</f>
        <v/>
      </c>
      <c r="N126" s="110" t="str">
        <f>'PRODUCTION LIST GRP VOLUMES'!N129</f>
        <v/>
      </c>
      <c r="O126" s="110" t="str">
        <f>'PRODUCTION LIST GRP VOLUMES'!O129</f>
        <v/>
      </c>
      <c r="P126" s="110" t="str">
        <f>'PRODUCTION LIST GRP VOLUMES'!P129</f>
        <v/>
      </c>
      <c r="Q126" s="110" t="str">
        <f>'PRODUCTION LIST GRP VOLUMES'!Q129</f>
        <v/>
      </c>
      <c r="R126" s="110" t="str">
        <f>'PRODUCTION LIST GRP VOLUMES'!R129</f>
        <v/>
      </c>
      <c r="S126" s="1006">
        <f t="shared" si="2"/>
        <v>0</v>
      </c>
    </row>
    <row r="127" spans="1:19" ht="23.25" customHeight="1">
      <c r="A127" s="364" t="str">
        <f>'PRODUCTION LIST GRP VOLUMES'!A130</f>
        <v>360-305-DT</v>
      </c>
      <c r="B127" s="110" t="str">
        <f>IF('PRODUCTION LIST GRP VOLUMES'!C280=0,"",'PRODUCTION LIST GRP VOLUMES'!C280)</f>
        <v/>
      </c>
      <c r="C127" s="110" t="str">
        <f>'PRODUCTION LIST GRP VOLUMES'!C130</f>
        <v/>
      </c>
      <c r="D127" s="110" t="str">
        <f>'PRODUCTION LIST GRP VOLUMES'!D130</f>
        <v/>
      </c>
      <c r="E127" s="110" t="str">
        <f>'PRODUCTION LIST GRP VOLUMES'!E130</f>
        <v/>
      </c>
      <c r="F127" s="110" t="str">
        <f>'PRODUCTION LIST GRP VOLUMES'!F130</f>
        <v/>
      </c>
      <c r="G127" s="110" t="str">
        <f>'PRODUCTION LIST GRP VOLUMES'!G130</f>
        <v/>
      </c>
      <c r="H127" s="110" t="str">
        <f>'PRODUCTION LIST GRP VOLUMES'!H130</f>
        <v/>
      </c>
      <c r="I127" s="110" t="str">
        <f>'PRODUCTION LIST GRP VOLUMES'!I130</f>
        <v/>
      </c>
      <c r="J127" s="110" t="str">
        <f>'PRODUCTION LIST GRP VOLUMES'!J130</f>
        <v/>
      </c>
      <c r="K127" s="110" t="str">
        <f>'PRODUCTION LIST GRP VOLUMES'!K130</f>
        <v/>
      </c>
      <c r="L127" s="110" t="str">
        <f>'PRODUCTION LIST GRP VOLUMES'!L130</f>
        <v/>
      </c>
      <c r="M127" s="110" t="str">
        <f>'PRODUCTION LIST GRP VOLUMES'!M130</f>
        <v/>
      </c>
      <c r="N127" s="110" t="str">
        <f>'PRODUCTION LIST GRP VOLUMES'!N130</f>
        <v/>
      </c>
      <c r="O127" s="110" t="str">
        <f>'PRODUCTION LIST GRP VOLUMES'!O130</f>
        <v/>
      </c>
      <c r="P127" s="110" t="str">
        <f>'PRODUCTION LIST GRP VOLUMES'!P130</f>
        <v/>
      </c>
      <c r="Q127" s="110"/>
      <c r="R127" s="110"/>
      <c r="S127" s="1006">
        <f t="shared" si="2"/>
        <v>0</v>
      </c>
    </row>
    <row r="128" spans="1:19" ht="23.25" customHeight="1">
      <c r="A128" s="364" t="str">
        <f>'PRODUCTION LIST GRP VOLUMES'!A131</f>
        <v>360-306</v>
      </c>
      <c r="B128" s="110"/>
      <c r="C128" s="110" t="str">
        <f>'PRODUCTION LIST GRP VOLUMES'!C131</f>
        <v/>
      </c>
      <c r="D128" s="110" t="str">
        <f>'PRODUCTION LIST GRP VOLUMES'!D131</f>
        <v/>
      </c>
      <c r="E128" s="110" t="str">
        <f>'PRODUCTION LIST GRP VOLUMES'!E131</f>
        <v/>
      </c>
      <c r="F128" s="110" t="str">
        <f>'PRODUCTION LIST GRP VOLUMES'!F131</f>
        <v/>
      </c>
      <c r="G128" s="110" t="str">
        <f>'PRODUCTION LIST GRP VOLUMES'!G131</f>
        <v/>
      </c>
      <c r="H128" s="110" t="str">
        <f>'PRODUCTION LIST GRP VOLUMES'!H131</f>
        <v/>
      </c>
      <c r="I128" s="110" t="str">
        <f>'PRODUCTION LIST GRP VOLUMES'!I131</f>
        <v/>
      </c>
      <c r="J128" s="110" t="str">
        <f>'PRODUCTION LIST GRP VOLUMES'!J131</f>
        <v/>
      </c>
      <c r="K128" s="110" t="str">
        <f>'PRODUCTION LIST GRP VOLUMES'!K131</f>
        <v/>
      </c>
      <c r="L128" s="110" t="str">
        <f>'PRODUCTION LIST GRP VOLUMES'!L131</f>
        <v/>
      </c>
      <c r="M128" s="110" t="str">
        <f>'PRODUCTION LIST GRP VOLUMES'!M131</f>
        <v/>
      </c>
      <c r="N128" s="110" t="str">
        <f>'PRODUCTION LIST GRP VOLUMES'!N131</f>
        <v/>
      </c>
      <c r="O128" s="110" t="str">
        <f>'PRODUCTION LIST GRP VOLUMES'!O131</f>
        <v/>
      </c>
      <c r="P128" s="110" t="str">
        <f>'PRODUCTION LIST GRP VOLUMES'!P131</f>
        <v/>
      </c>
      <c r="Q128" s="110" t="str">
        <f>'PRODUCTION LIST GRP VOLUMES'!Q131</f>
        <v/>
      </c>
      <c r="R128" s="110" t="str">
        <f>'PRODUCTION LIST GRP VOLUMES'!R131</f>
        <v/>
      </c>
      <c r="S128" s="1006">
        <f t="shared" si="2"/>
        <v>0</v>
      </c>
    </row>
    <row r="129" spans="1:19" ht="23.25" customHeight="1">
      <c r="A129" s="364" t="str">
        <f>'PRODUCTION LIST GRP VOLUMES'!A132</f>
        <v>360-306-DT</v>
      </c>
      <c r="B129" s="110" t="str">
        <f>IF('PRODUCTION LIST GRP VOLUMES'!C281=0,"",'PRODUCTION LIST GRP VOLUMES'!C281)</f>
        <v/>
      </c>
      <c r="C129" s="110" t="str">
        <f>'PRODUCTION LIST GRP VOLUMES'!C132</f>
        <v/>
      </c>
      <c r="D129" s="110" t="str">
        <f>'PRODUCTION LIST GRP VOLUMES'!D132</f>
        <v/>
      </c>
      <c r="E129" s="110" t="str">
        <f>'PRODUCTION LIST GRP VOLUMES'!E132</f>
        <v/>
      </c>
      <c r="F129" s="110" t="str">
        <f>'PRODUCTION LIST GRP VOLUMES'!F132</f>
        <v/>
      </c>
      <c r="G129" s="110" t="str">
        <f>'PRODUCTION LIST GRP VOLUMES'!G132</f>
        <v/>
      </c>
      <c r="H129" s="110" t="str">
        <f>'PRODUCTION LIST GRP VOLUMES'!H132</f>
        <v/>
      </c>
      <c r="I129" s="110" t="str">
        <f>'PRODUCTION LIST GRP VOLUMES'!I132</f>
        <v/>
      </c>
      <c r="J129" s="110" t="str">
        <f>'PRODUCTION LIST GRP VOLUMES'!J132</f>
        <v/>
      </c>
      <c r="K129" s="110" t="str">
        <f>'PRODUCTION LIST GRP VOLUMES'!K132</f>
        <v/>
      </c>
      <c r="L129" s="110" t="str">
        <f>'PRODUCTION LIST GRP VOLUMES'!L132</f>
        <v/>
      </c>
      <c r="M129" s="110" t="str">
        <f>'PRODUCTION LIST GRP VOLUMES'!M132</f>
        <v/>
      </c>
      <c r="N129" s="110" t="str">
        <f>'PRODUCTION LIST GRP VOLUMES'!N132</f>
        <v/>
      </c>
      <c r="O129" s="110" t="str">
        <f>'PRODUCTION LIST GRP VOLUMES'!O132</f>
        <v/>
      </c>
      <c r="P129" s="110" t="str">
        <f>'PRODUCTION LIST GRP VOLUMES'!P132</f>
        <v/>
      </c>
      <c r="Q129" s="110"/>
      <c r="R129" s="110"/>
      <c r="S129" s="1006">
        <f t="shared" si="2"/>
        <v>0</v>
      </c>
    </row>
    <row r="130" spans="1:19" ht="23.25" customHeight="1">
      <c r="A130" s="364" t="str">
        <f>'PRODUCTION LIST GRP VOLUMES'!A133</f>
        <v>360-307</v>
      </c>
      <c r="B130" s="110"/>
      <c r="C130" s="110" t="str">
        <f>'PRODUCTION LIST GRP VOLUMES'!C133</f>
        <v/>
      </c>
      <c r="D130" s="110" t="str">
        <f>'PRODUCTION LIST GRP VOLUMES'!D133</f>
        <v/>
      </c>
      <c r="E130" s="110" t="str">
        <f>'PRODUCTION LIST GRP VOLUMES'!E133</f>
        <v/>
      </c>
      <c r="F130" s="110" t="str">
        <f>'PRODUCTION LIST GRP VOLUMES'!F133</f>
        <v/>
      </c>
      <c r="G130" s="110" t="str">
        <f>'PRODUCTION LIST GRP VOLUMES'!G133</f>
        <v/>
      </c>
      <c r="H130" s="110" t="str">
        <f>'PRODUCTION LIST GRP VOLUMES'!H133</f>
        <v/>
      </c>
      <c r="I130" s="110" t="str">
        <f>'PRODUCTION LIST GRP VOLUMES'!I133</f>
        <v/>
      </c>
      <c r="J130" s="110" t="str">
        <f>'PRODUCTION LIST GRP VOLUMES'!J133</f>
        <v/>
      </c>
      <c r="K130" s="110" t="str">
        <f>'PRODUCTION LIST GRP VOLUMES'!K133</f>
        <v/>
      </c>
      <c r="L130" s="110" t="str">
        <f>'PRODUCTION LIST GRP VOLUMES'!L133</f>
        <v/>
      </c>
      <c r="M130" s="110" t="str">
        <f>'PRODUCTION LIST GRP VOLUMES'!M133</f>
        <v/>
      </c>
      <c r="N130" s="110" t="str">
        <f>'PRODUCTION LIST GRP VOLUMES'!N133</f>
        <v/>
      </c>
      <c r="O130" s="110" t="str">
        <f>'PRODUCTION LIST GRP VOLUMES'!O133</f>
        <v/>
      </c>
      <c r="P130" s="110" t="str">
        <f>'PRODUCTION LIST GRP VOLUMES'!P133</f>
        <v/>
      </c>
      <c r="Q130" s="110" t="str">
        <f>'PRODUCTION LIST GRP VOLUMES'!Q133</f>
        <v/>
      </c>
      <c r="R130" s="110" t="str">
        <f>'PRODUCTION LIST GRP VOLUMES'!R133</f>
        <v/>
      </c>
      <c r="S130" s="1006">
        <f t="shared" si="2"/>
        <v>0</v>
      </c>
    </row>
    <row r="131" spans="1:19" ht="23.25" customHeight="1">
      <c r="A131" s="364" t="str">
        <f>'PRODUCTION LIST GRP VOLUMES'!A134</f>
        <v>360-307-DT</v>
      </c>
      <c r="B131" s="110" t="str">
        <f>IF('PRODUCTION LIST GRP VOLUMES'!C282=0,"",'PRODUCTION LIST GRP VOLUMES'!C282)</f>
        <v/>
      </c>
      <c r="C131" s="110" t="str">
        <f>'PRODUCTION LIST GRP VOLUMES'!C134</f>
        <v/>
      </c>
      <c r="D131" s="110" t="str">
        <f>'PRODUCTION LIST GRP VOLUMES'!D134</f>
        <v/>
      </c>
      <c r="E131" s="110" t="str">
        <f>'PRODUCTION LIST GRP VOLUMES'!E134</f>
        <v/>
      </c>
      <c r="F131" s="110" t="str">
        <f>'PRODUCTION LIST GRP VOLUMES'!F134</f>
        <v/>
      </c>
      <c r="G131" s="110" t="str">
        <f>'PRODUCTION LIST GRP VOLUMES'!G134</f>
        <v/>
      </c>
      <c r="H131" s="110" t="str">
        <f>'PRODUCTION LIST GRP VOLUMES'!H134</f>
        <v/>
      </c>
      <c r="I131" s="110" t="str">
        <f>'PRODUCTION LIST GRP VOLUMES'!I134</f>
        <v/>
      </c>
      <c r="J131" s="110" t="str">
        <f>'PRODUCTION LIST GRP VOLUMES'!J134</f>
        <v/>
      </c>
      <c r="K131" s="110" t="str">
        <f>'PRODUCTION LIST GRP VOLUMES'!K134</f>
        <v/>
      </c>
      <c r="L131" s="110" t="str">
        <f>'PRODUCTION LIST GRP VOLUMES'!L134</f>
        <v/>
      </c>
      <c r="M131" s="110" t="str">
        <f>'PRODUCTION LIST GRP VOLUMES'!M134</f>
        <v/>
      </c>
      <c r="N131" s="110" t="str">
        <f>'PRODUCTION LIST GRP VOLUMES'!N134</f>
        <v/>
      </c>
      <c r="O131" s="110" t="str">
        <f>'PRODUCTION LIST GRP VOLUMES'!O134</f>
        <v/>
      </c>
      <c r="P131" s="110" t="str">
        <f>'PRODUCTION LIST GRP VOLUMES'!P134</f>
        <v/>
      </c>
      <c r="Q131" s="110"/>
      <c r="R131" s="110"/>
      <c r="S131" s="1006">
        <f t="shared" si="2"/>
        <v>0</v>
      </c>
    </row>
    <row r="132" spans="1:19" ht="23.25" customHeight="1">
      <c r="A132" s="364" t="str">
        <f>'PRODUCTION LIST GRP VOLUMES'!A135</f>
        <v>360-308</v>
      </c>
      <c r="B132" s="1034"/>
      <c r="C132" s="110" t="str">
        <f>'PRODUCTION LIST GRP VOLUMES'!C135</f>
        <v/>
      </c>
      <c r="D132" s="110" t="str">
        <f>'PRODUCTION LIST GRP VOLUMES'!D135</f>
        <v/>
      </c>
      <c r="E132" s="110" t="str">
        <f>'PRODUCTION LIST GRP VOLUMES'!E135</f>
        <v/>
      </c>
      <c r="F132" s="110" t="str">
        <f>'PRODUCTION LIST GRP VOLUMES'!F135</f>
        <v/>
      </c>
      <c r="G132" s="110" t="str">
        <f>'PRODUCTION LIST GRP VOLUMES'!G135</f>
        <v/>
      </c>
      <c r="H132" s="110" t="str">
        <f>'PRODUCTION LIST GRP VOLUMES'!H135</f>
        <v/>
      </c>
      <c r="I132" s="110" t="str">
        <f>'PRODUCTION LIST GRP VOLUMES'!I135</f>
        <v/>
      </c>
      <c r="J132" s="110" t="str">
        <f>'PRODUCTION LIST GRP VOLUMES'!J135</f>
        <v/>
      </c>
      <c r="K132" s="110" t="str">
        <f>'PRODUCTION LIST GRP VOLUMES'!K135</f>
        <v/>
      </c>
      <c r="L132" s="110" t="str">
        <f>'PRODUCTION LIST GRP VOLUMES'!L135</f>
        <v/>
      </c>
      <c r="M132" s="110" t="str">
        <f>'PRODUCTION LIST GRP VOLUMES'!M135</f>
        <v/>
      </c>
      <c r="N132" s="110" t="str">
        <f>'PRODUCTION LIST GRP VOLUMES'!N135</f>
        <v/>
      </c>
      <c r="O132" s="110" t="str">
        <f>'PRODUCTION LIST GRP VOLUMES'!O135</f>
        <v/>
      </c>
      <c r="P132" s="110" t="str">
        <f>'PRODUCTION LIST GRP VOLUMES'!P135</f>
        <v/>
      </c>
      <c r="Q132" s="110" t="str">
        <f>'PRODUCTION LIST GRP VOLUMES'!Q135</f>
        <v/>
      </c>
      <c r="R132" s="110" t="str">
        <f>'PRODUCTION LIST GRP VOLUMES'!R135</f>
        <v/>
      </c>
      <c r="S132" s="1006">
        <f t="shared" si="2"/>
        <v>0</v>
      </c>
    </row>
    <row r="133" spans="1:19" ht="23.25" customHeight="1">
      <c r="A133" s="364" t="str">
        <f>'PRODUCTION LIST GRP VOLUMES'!A136</f>
        <v>360-308-DT</v>
      </c>
      <c r="B133" s="110" t="str">
        <f>IF('PRODUCTION LIST GRP VOLUMES'!C283=0,"",'PRODUCTION LIST GRP VOLUMES'!C283)</f>
        <v/>
      </c>
      <c r="C133" s="110" t="str">
        <f>'PRODUCTION LIST GRP VOLUMES'!C136</f>
        <v/>
      </c>
      <c r="D133" s="110" t="str">
        <f>'PRODUCTION LIST GRP VOLUMES'!D136</f>
        <v/>
      </c>
      <c r="E133" s="110" t="str">
        <f>'PRODUCTION LIST GRP VOLUMES'!E136</f>
        <v/>
      </c>
      <c r="F133" s="110" t="str">
        <f>'PRODUCTION LIST GRP VOLUMES'!F136</f>
        <v/>
      </c>
      <c r="G133" s="110" t="str">
        <f>'PRODUCTION LIST GRP VOLUMES'!G136</f>
        <v/>
      </c>
      <c r="H133" s="110" t="str">
        <f>'PRODUCTION LIST GRP VOLUMES'!H136</f>
        <v/>
      </c>
      <c r="I133" s="110" t="str">
        <f>'PRODUCTION LIST GRP VOLUMES'!I136</f>
        <v/>
      </c>
      <c r="J133" s="110" t="str">
        <f>'PRODUCTION LIST GRP VOLUMES'!J136</f>
        <v/>
      </c>
      <c r="K133" s="110" t="str">
        <f>'PRODUCTION LIST GRP VOLUMES'!K136</f>
        <v/>
      </c>
      <c r="L133" s="110" t="str">
        <f>'PRODUCTION LIST GRP VOLUMES'!L136</f>
        <v/>
      </c>
      <c r="M133" s="110" t="str">
        <f>'PRODUCTION LIST GRP VOLUMES'!M136</f>
        <v/>
      </c>
      <c r="N133" s="110" t="str">
        <f>'PRODUCTION LIST GRP VOLUMES'!N136</f>
        <v/>
      </c>
      <c r="O133" s="110" t="str">
        <f>'PRODUCTION LIST GRP VOLUMES'!O136</f>
        <v/>
      </c>
      <c r="P133" s="110" t="str">
        <f>'PRODUCTION LIST GRP VOLUMES'!P136</f>
        <v/>
      </c>
      <c r="Q133" s="110"/>
      <c r="R133" s="110"/>
      <c r="S133" s="1006">
        <f t="shared" si="2"/>
        <v>0</v>
      </c>
    </row>
    <row r="134" spans="1:19" ht="21" customHeight="1">
      <c r="A134" s="364" t="str">
        <f>'PRODUCTION LIST GRP VOLUMES'!A137</f>
        <v>360-309</v>
      </c>
      <c r="B134" s="1034"/>
      <c r="C134" s="110" t="str">
        <f>'PRODUCTION LIST GRP VOLUMES'!C137</f>
        <v/>
      </c>
      <c r="D134" s="110" t="str">
        <f>'PRODUCTION LIST GRP VOLUMES'!D137</f>
        <v/>
      </c>
      <c r="E134" s="110" t="str">
        <f>'PRODUCTION LIST GRP VOLUMES'!E137</f>
        <v/>
      </c>
      <c r="F134" s="110" t="str">
        <f>'PRODUCTION LIST GRP VOLUMES'!F137</f>
        <v/>
      </c>
      <c r="G134" s="110" t="str">
        <f>'PRODUCTION LIST GRP VOLUMES'!G137</f>
        <v/>
      </c>
      <c r="H134" s="110" t="str">
        <f>'PRODUCTION LIST GRP VOLUMES'!H137</f>
        <v/>
      </c>
      <c r="I134" s="110" t="str">
        <f>'PRODUCTION LIST GRP VOLUMES'!I137</f>
        <v/>
      </c>
      <c r="J134" s="110" t="str">
        <f>'PRODUCTION LIST GRP VOLUMES'!J137</f>
        <v/>
      </c>
      <c r="K134" s="110" t="str">
        <f>'PRODUCTION LIST GRP VOLUMES'!K137</f>
        <v/>
      </c>
      <c r="L134" s="110" t="str">
        <f>'PRODUCTION LIST GRP VOLUMES'!L137</f>
        <v/>
      </c>
      <c r="M134" s="110" t="str">
        <f>'PRODUCTION LIST GRP VOLUMES'!M137</f>
        <v/>
      </c>
      <c r="N134" s="110" t="str">
        <f>'PRODUCTION LIST GRP VOLUMES'!N137</f>
        <v/>
      </c>
      <c r="O134" s="110" t="str">
        <f>'PRODUCTION LIST GRP VOLUMES'!O137</f>
        <v/>
      </c>
      <c r="P134" s="110" t="str">
        <f>'PRODUCTION LIST GRP VOLUMES'!P137</f>
        <v/>
      </c>
      <c r="Q134" s="110" t="str">
        <f>'PRODUCTION LIST GRP VOLUMES'!Q137</f>
        <v/>
      </c>
      <c r="R134" s="110" t="str">
        <f>'PRODUCTION LIST GRP VOLUMES'!R137</f>
        <v/>
      </c>
      <c r="S134" s="1006">
        <f t="shared" si="2"/>
        <v>0</v>
      </c>
    </row>
    <row r="135" spans="1:19" ht="21" customHeight="1">
      <c r="A135" s="364" t="str">
        <f>'PRODUCTION LIST GRP VOLUMES'!A138</f>
        <v>360-309-DT</v>
      </c>
      <c r="B135" s="110" t="str">
        <f>IF('PRODUCTION LIST GRP VOLUMES'!C284=0,"",'PRODUCTION LIST GRP VOLUMES'!C284)</f>
        <v/>
      </c>
      <c r="C135" s="110" t="str">
        <f>'PRODUCTION LIST GRP VOLUMES'!C138</f>
        <v/>
      </c>
      <c r="D135" s="110" t="str">
        <f>'PRODUCTION LIST GRP VOLUMES'!D138</f>
        <v/>
      </c>
      <c r="E135" s="110" t="str">
        <f>'PRODUCTION LIST GRP VOLUMES'!E138</f>
        <v/>
      </c>
      <c r="F135" s="110" t="str">
        <f>'PRODUCTION LIST GRP VOLUMES'!F138</f>
        <v/>
      </c>
      <c r="G135" s="110" t="str">
        <f>'PRODUCTION LIST GRP VOLUMES'!G138</f>
        <v/>
      </c>
      <c r="H135" s="110" t="str">
        <f>'PRODUCTION LIST GRP VOLUMES'!H138</f>
        <v/>
      </c>
      <c r="I135" s="110" t="str">
        <f>'PRODUCTION LIST GRP VOLUMES'!I138</f>
        <v/>
      </c>
      <c r="J135" s="110" t="str">
        <f>'PRODUCTION LIST GRP VOLUMES'!J138</f>
        <v/>
      </c>
      <c r="K135" s="110" t="str">
        <f>'PRODUCTION LIST GRP VOLUMES'!K138</f>
        <v/>
      </c>
      <c r="L135" s="110" t="str">
        <f>'PRODUCTION LIST GRP VOLUMES'!L138</f>
        <v/>
      </c>
      <c r="M135" s="110" t="str">
        <f>'PRODUCTION LIST GRP VOLUMES'!M138</f>
        <v/>
      </c>
      <c r="N135" s="110" t="str">
        <f>'PRODUCTION LIST GRP VOLUMES'!N138</f>
        <v/>
      </c>
      <c r="O135" s="110" t="str">
        <f>'PRODUCTION LIST GRP VOLUMES'!O138</f>
        <v/>
      </c>
      <c r="P135" s="110" t="str">
        <f>'PRODUCTION LIST GRP VOLUMES'!P138</f>
        <v/>
      </c>
      <c r="Q135" s="110"/>
      <c r="R135" s="110"/>
      <c r="S135" s="1006">
        <f t="shared" si="2"/>
        <v>0</v>
      </c>
    </row>
    <row r="136" spans="1:19" ht="21" customHeight="1">
      <c r="A136" s="364" t="str">
        <f>'PRODUCTION LIST GRP VOLUMES'!A139</f>
        <v>360-310</v>
      </c>
      <c r="B136" s="1034"/>
      <c r="C136" s="110" t="str">
        <f>'PRODUCTION LIST GRP VOLUMES'!C139</f>
        <v/>
      </c>
      <c r="D136" s="110" t="str">
        <f>'PRODUCTION LIST GRP VOLUMES'!D139</f>
        <v/>
      </c>
      <c r="E136" s="110" t="str">
        <f>'PRODUCTION LIST GRP VOLUMES'!E139</f>
        <v/>
      </c>
      <c r="F136" s="110" t="str">
        <f>'PRODUCTION LIST GRP VOLUMES'!F139</f>
        <v/>
      </c>
      <c r="G136" s="110" t="str">
        <f>'PRODUCTION LIST GRP VOLUMES'!G139</f>
        <v/>
      </c>
      <c r="H136" s="110" t="str">
        <f>'PRODUCTION LIST GRP VOLUMES'!H139</f>
        <v/>
      </c>
      <c r="I136" s="110" t="str">
        <f>'PRODUCTION LIST GRP VOLUMES'!I139</f>
        <v/>
      </c>
      <c r="J136" s="110" t="str">
        <f>'PRODUCTION LIST GRP VOLUMES'!J139</f>
        <v/>
      </c>
      <c r="K136" s="110" t="str">
        <f>'PRODUCTION LIST GRP VOLUMES'!K139</f>
        <v/>
      </c>
      <c r="L136" s="110" t="str">
        <f>'PRODUCTION LIST GRP VOLUMES'!L139</f>
        <v/>
      </c>
      <c r="M136" s="110" t="str">
        <f>'PRODUCTION LIST GRP VOLUMES'!M139</f>
        <v/>
      </c>
      <c r="N136" s="110" t="str">
        <f>'PRODUCTION LIST GRP VOLUMES'!N139</f>
        <v/>
      </c>
      <c r="O136" s="110" t="str">
        <f>'PRODUCTION LIST GRP VOLUMES'!O139</f>
        <v/>
      </c>
      <c r="P136" s="110" t="str">
        <f>'PRODUCTION LIST GRP VOLUMES'!P139</f>
        <v/>
      </c>
      <c r="Q136" s="110" t="str">
        <f>'PRODUCTION LIST GRP VOLUMES'!Q139</f>
        <v/>
      </c>
      <c r="R136" s="110" t="str">
        <f>'PRODUCTION LIST GRP VOLUMES'!R139</f>
        <v/>
      </c>
      <c r="S136" s="1006">
        <f t="shared" si="2"/>
        <v>0</v>
      </c>
    </row>
    <row r="137" spans="1:19" ht="23.25" customHeight="1">
      <c r="A137" s="364" t="str">
        <f>'PRODUCTION LIST GRP VOLUMES'!A140</f>
        <v>360-310-DT</v>
      </c>
      <c r="B137" s="110" t="str">
        <f>IF('PRODUCTION LIST GRP VOLUMES'!C285=0,"",'PRODUCTION LIST GRP VOLUMES'!C285)</f>
        <v/>
      </c>
      <c r="C137" s="110" t="str">
        <f>'PRODUCTION LIST GRP VOLUMES'!C140</f>
        <v/>
      </c>
      <c r="D137" s="110" t="str">
        <f>'PRODUCTION LIST GRP VOLUMES'!D140</f>
        <v/>
      </c>
      <c r="E137" s="110" t="str">
        <f>'PRODUCTION LIST GRP VOLUMES'!E140</f>
        <v/>
      </c>
      <c r="F137" s="110" t="str">
        <f>'PRODUCTION LIST GRP VOLUMES'!F140</f>
        <v/>
      </c>
      <c r="G137" s="110" t="str">
        <f>'PRODUCTION LIST GRP VOLUMES'!G140</f>
        <v/>
      </c>
      <c r="H137" s="110" t="str">
        <f>'PRODUCTION LIST GRP VOLUMES'!H140</f>
        <v/>
      </c>
      <c r="I137" s="110" t="str">
        <f>'PRODUCTION LIST GRP VOLUMES'!I140</f>
        <v/>
      </c>
      <c r="J137" s="110" t="str">
        <f>'PRODUCTION LIST GRP VOLUMES'!J140</f>
        <v/>
      </c>
      <c r="K137" s="110" t="str">
        <f>'PRODUCTION LIST GRP VOLUMES'!K140</f>
        <v/>
      </c>
      <c r="L137" s="110" t="str">
        <f>'PRODUCTION LIST GRP VOLUMES'!L140</f>
        <v/>
      </c>
      <c r="M137" s="110" t="str">
        <f>'PRODUCTION LIST GRP VOLUMES'!M140</f>
        <v/>
      </c>
      <c r="N137" s="110" t="str">
        <f>'PRODUCTION LIST GRP VOLUMES'!N140</f>
        <v/>
      </c>
      <c r="O137" s="110" t="str">
        <f>'PRODUCTION LIST GRP VOLUMES'!O140</f>
        <v/>
      </c>
      <c r="P137" s="110" t="str">
        <f>'PRODUCTION LIST GRP VOLUMES'!P140</f>
        <v/>
      </c>
      <c r="Q137" s="110"/>
      <c r="R137" s="110"/>
      <c r="S137" s="1006">
        <f t="shared" si="2"/>
        <v>0</v>
      </c>
    </row>
    <row r="138" spans="1:19" ht="23.25" customHeight="1">
      <c r="A138" s="364" t="str">
        <f>'PRODUCTION LIST GRP VOLUMES'!A141</f>
        <v>360-311</v>
      </c>
      <c r="B138" s="1034"/>
      <c r="C138" s="110" t="str">
        <f>'PRODUCTION LIST GRP VOLUMES'!C141</f>
        <v/>
      </c>
      <c r="D138" s="110" t="str">
        <f>'PRODUCTION LIST GRP VOLUMES'!D141</f>
        <v/>
      </c>
      <c r="E138" s="110" t="str">
        <f>'PRODUCTION LIST GRP VOLUMES'!E141</f>
        <v/>
      </c>
      <c r="F138" s="110" t="str">
        <f>'PRODUCTION LIST GRP VOLUMES'!F141</f>
        <v/>
      </c>
      <c r="G138" s="110" t="str">
        <f>'PRODUCTION LIST GRP VOLUMES'!G141</f>
        <v/>
      </c>
      <c r="H138" s="110" t="str">
        <f>'PRODUCTION LIST GRP VOLUMES'!H141</f>
        <v/>
      </c>
      <c r="I138" s="110" t="str">
        <f>'PRODUCTION LIST GRP VOLUMES'!I141</f>
        <v/>
      </c>
      <c r="J138" s="110" t="str">
        <f>'PRODUCTION LIST GRP VOLUMES'!J141</f>
        <v/>
      </c>
      <c r="K138" s="110" t="str">
        <f>'PRODUCTION LIST GRP VOLUMES'!K141</f>
        <v/>
      </c>
      <c r="L138" s="110" t="str">
        <f>'PRODUCTION LIST GRP VOLUMES'!L141</f>
        <v/>
      </c>
      <c r="M138" s="110" t="str">
        <f>'PRODUCTION LIST GRP VOLUMES'!M141</f>
        <v/>
      </c>
      <c r="N138" s="110" t="str">
        <f>'PRODUCTION LIST GRP VOLUMES'!N141</f>
        <v/>
      </c>
      <c r="O138" s="110" t="str">
        <f>'PRODUCTION LIST GRP VOLUMES'!O141</f>
        <v/>
      </c>
      <c r="P138" s="110" t="str">
        <f>'PRODUCTION LIST GRP VOLUMES'!P141</f>
        <v/>
      </c>
      <c r="Q138" s="110" t="str">
        <f>'PRODUCTION LIST GRP VOLUMES'!Q141</f>
        <v/>
      </c>
      <c r="R138" s="110" t="str">
        <f>'PRODUCTION LIST GRP VOLUMES'!R141</f>
        <v/>
      </c>
      <c r="S138" s="1006">
        <f t="shared" si="2"/>
        <v>0</v>
      </c>
    </row>
    <row r="139" spans="1:19" ht="23.25" customHeight="1">
      <c r="A139" s="364" t="str">
        <f>'PRODUCTION LIST GRP VOLUMES'!A142</f>
        <v>360-311-DT</v>
      </c>
      <c r="B139" s="110" t="str">
        <f>IF('PRODUCTION LIST GRP VOLUMES'!C286=0,"",'PRODUCTION LIST GRP VOLUMES'!C286)</f>
        <v/>
      </c>
      <c r="C139" s="110" t="str">
        <f>'PRODUCTION LIST GRP VOLUMES'!C142</f>
        <v/>
      </c>
      <c r="D139" s="110" t="str">
        <f>'PRODUCTION LIST GRP VOLUMES'!D142</f>
        <v/>
      </c>
      <c r="E139" s="110" t="str">
        <f>'PRODUCTION LIST GRP VOLUMES'!E142</f>
        <v/>
      </c>
      <c r="F139" s="110" t="str">
        <f>'PRODUCTION LIST GRP VOLUMES'!F142</f>
        <v/>
      </c>
      <c r="G139" s="110" t="str">
        <f>'PRODUCTION LIST GRP VOLUMES'!G142</f>
        <v/>
      </c>
      <c r="H139" s="110" t="str">
        <f>'PRODUCTION LIST GRP VOLUMES'!H142</f>
        <v/>
      </c>
      <c r="I139" s="110" t="str">
        <f>'PRODUCTION LIST GRP VOLUMES'!I142</f>
        <v/>
      </c>
      <c r="J139" s="110" t="str">
        <f>'PRODUCTION LIST GRP VOLUMES'!J142</f>
        <v/>
      </c>
      <c r="K139" s="110" t="str">
        <f>'PRODUCTION LIST GRP VOLUMES'!K142</f>
        <v/>
      </c>
      <c r="L139" s="110" t="str">
        <f>'PRODUCTION LIST GRP VOLUMES'!L142</f>
        <v/>
      </c>
      <c r="M139" s="110" t="str">
        <f>'PRODUCTION LIST GRP VOLUMES'!M142</f>
        <v/>
      </c>
      <c r="N139" s="110" t="str">
        <f>'PRODUCTION LIST GRP VOLUMES'!N142</f>
        <v/>
      </c>
      <c r="O139" s="110" t="str">
        <f>'PRODUCTION LIST GRP VOLUMES'!O142</f>
        <v/>
      </c>
      <c r="P139" s="110" t="str">
        <f>'PRODUCTION LIST GRP VOLUMES'!P142</f>
        <v/>
      </c>
      <c r="Q139" s="110"/>
      <c r="R139" s="110"/>
      <c r="S139" s="1006">
        <f t="shared" si="2"/>
        <v>0</v>
      </c>
    </row>
    <row r="140" spans="1:19" ht="23.25" customHeight="1">
      <c r="A140" s="364" t="str">
        <f>'PRODUCTION LIST GRP VOLUMES'!A143</f>
        <v>360-312</v>
      </c>
      <c r="B140" s="1034"/>
      <c r="C140" s="110" t="str">
        <f>'PRODUCTION LIST GRP VOLUMES'!C143</f>
        <v/>
      </c>
      <c r="D140" s="110" t="str">
        <f>'PRODUCTION LIST GRP VOLUMES'!D143</f>
        <v/>
      </c>
      <c r="E140" s="110" t="str">
        <f>'PRODUCTION LIST GRP VOLUMES'!E143</f>
        <v/>
      </c>
      <c r="F140" s="110" t="str">
        <f>'PRODUCTION LIST GRP VOLUMES'!F143</f>
        <v/>
      </c>
      <c r="G140" s="110" t="str">
        <f>'PRODUCTION LIST GRP VOLUMES'!G143</f>
        <v/>
      </c>
      <c r="H140" s="110" t="str">
        <f>'PRODUCTION LIST GRP VOLUMES'!H143</f>
        <v/>
      </c>
      <c r="I140" s="110" t="str">
        <f>'PRODUCTION LIST GRP VOLUMES'!I143</f>
        <v/>
      </c>
      <c r="J140" s="110" t="str">
        <f>'PRODUCTION LIST GRP VOLUMES'!J143</f>
        <v/>
      </c>
      <c r="K140" s="110" t="str">
        <f>'PRODUCTION LIST GRP VOLUMES'!K143</f>
        <v/>
      </c>
      <c r="L140" s="110" t="str">
        <f>'PRODUCTION LIST GRP VOLUMES'!L143</f>
        <v/>
      </c>
      <c r="M140" s="110" t="str">
        <f>'PRODUCTION LIST GRP VOLUMES'!M143</f>
        <v/>
      </c>
      <c r="N140" s="110" t="str">
        <f>'PRODUCTION LIST GRP VOLUMES'!N143</f>
        <v/>
      </c>
      <c r="O140" s="110" t="str">
        <f>'PRODUCTION LIST GRP VOLUMES'!O143</f>
        <v/>
      </c>
      <c r="P140" s="110" t="str">
        <f>'PRODUCTION LIST GRP VOLUMES'!P143</f>
        <v/>
      </c>
      <c r="Q140" s="110" t="str">
        <f>'PRODUCTION LIST GRP VOLUMES'!Q143</f>
        <v/>
      </c>
      <c r="R140" s="110" t="str">
        <f>'PRODUCTION LIST GRP VOLUMES'!R143</f>
        <v/>
      </c>
      <c r="S140" s="1006">
        <f t="shared" si="2"/>
        <v>0</v>
      </c>
    </row>
    <row r="141" spans="1:19" ht="23.25" customHeight="1">
      <c r="A141" s="364" t="str">
        <f>'PRODUCTION LIST GRP VOLUMES'!A144</f>
        <v>360-312-DT</v>
      </c>
      <c r="B141" s="110" t="str">
        <f>IF('PRODUCTION LIST GRP VOLUMES'!C287=0,"",'PRODUCTION LIST GRP VOLUMES'!C287)</f>
        <v/>
      </c>
      <c r="C141" s="110" t="str">
        <f>'PRODUCTION LIST GRP VOLUMES'!C144</f>
        <v/>
      </c>
      <c r="D141" s="110" t="str">
        <f>'PRODUCTION LIST GRP VOLUMES'!D144</f>
        <v/>
      </c>
      <c r="E141" s="110" t="str">
        <f>'PRODUCTION LIST GRP VOLUMES'!E144</f>
        <v/>
      </c>
      <c r="F141" s="110" t="str">
        <f>'PRODUCTION LIST GRP VOLUMES'!F144</f>
        <v/>
      </c>
      <c r="G141" s="110" t="str">
        <f>'PRODUCTION LIST GRP VOLUMES'!G144</f>
        <v/>
      </c>
      <c r="H141" s="110" t="str">
        <f>'PRODUCTION LIST GRP VOLUMES'!H144</f>
        <v/>
      </c>
      <c r="I141" s="110" t="str">
        <f>'PRODUCTION LIST GRP VOLUMES'!I144</f>
        <v/>
      </c>
      <c r="J141" s="110" t="str">
        <f>'PRODUCTION LIST GRP VOLUMES'!J144</f>
        <v/>
      </c>
      <c r="K141" s="110" t="str">
        <f>'PRODUCTION LIST GRP VOLUMES'!K144</f>
        <v/>
      </c>
      <c r="L141" s="110" t="str">
        <f>'PRODUCTION LIST GRP VOLUMES'!L144</f>
        <v/>
      </c>
      <c r="M141" s="110" t="str">
        <f>'PRODUCTION LIST GRP VOLUMES'!M144</f>
        <v/>
      </c>
      <c r="N141" s="110" t="str">
        <f>'PRODUCTION LIST GRP VOLUMES'!N144</f>
        <v/>
      </c>
      <c r="O141" s="110" t="str">
        <f>'PRODUCTION LIST GRP VOLUMES'!O144</f>
        <v/>
      </c>
      <c r="P141" s="110" t="str">
        <f>'PRODUCTION LIST GRP VOLUMES'!P144</f>
        <v/>
      </c>
      <c r="Q141" s="110"/>
      <c r="R141" s="110"/>
      <c r="S141" s="1006">
        <f t="shared" si="2"/>
        <v>0</v>
      </c>
    </row>
    <row r="142" spans="1:19" ht="23.25" customHeight="1">
      <c r="A142" s="364" t="str">
        <f>'PRODUCTION LIST GRP VOLUMES'!A145</f>
        <v>360-313</v>
      </c>
      <c r="B142" s="1034"/>
      <c r="C142" s="110" t="str">
        <f>'PRODUCTION LIST GRP VOLUMES'!C145</f>
        <v/>
      </c>
      <c r="D142" s="110" t="str">
        <f>'PRODUCTION LIST GRP VOLUMES'!D145</f>
        <v/>
      </c>
      <c r="E142" s="110" t="str">
        <f>'PRODUCTION LIST GRP VOLUMES'!E145</f>
        <v/>
      </c>
      <c r="F142" s="110" t="str">
        <f>'PRODUCTION LIST GRP VOLUMES'!F145</f>
        <v/>
      </c>
      <c r="G142" s="110" t="str">
        <f>'PRODUCTION LIST GRP VOLUMES'!G145</f>
        <v/>
      </c>
      <c r="H142" s="110" t="str">
        <f>'PRODUCTION LIST GRP VOLUMES'!H145</f>
        <v/>
      </c>
      <c r="I142" s="110" t="str">
        <f>'PRODUCTION LIST GRP VOLUMES'!I145</f>
        <v/>
      </c>
      <c r="J142" s="110" t="str">
        <f>'PRODUCTION LIST GRP VOLUMES'!J145</f>
        <v/>
      </c>
      <c r="K142" s="110" t="str">
        <f>'PRODUCTION LIST GRP VOLUMES'!K145</f>
        <v/>
      </c>
      <c r="L142" s="110" t="str">
        <f>'PRODUCTION LIST GRP VOLUMES'!L145</f>
        <v/>
      </c>
      <c r="M142" s="110" t="str">
        <f>'PRODUCTION LIST GRP VOLUMES'!M145</f>
        <v/>
      </c>
      <c r="N142" s="110" t="str">
        <f>'PRODUCTION LIST GRP VOLUMES'!N145</f>
        <v/>
      </c>
      <c r="O142" s="110" t="str">
        <f>'PRODUCTION LIST GRP VOLUMES'!O145</f>
        <v/>
      </c>
      <c r="P142" s="110" t="str">
        <f>'PRODUCTION LIST GRP VOLUMES'!P145</f>
        <v/>
      </c>
      <c r="Q142" s="110" t="str">
        <f>'PRODUCTION LIST GRP VOLUMES'!Q145</f>
        <v/>
      </c>
      <c r="R142" s="110" t="str">
        <f>'PRODUCTION LIST GRP VOLUMES'!R145</f>
        <v/>
      </c>
      <c r="S142" s="1006">
        <f t="shared" si="2"/>
        <v>0</v>
      </c>
    </row>
    <row r="143" spans="1:19" ht="23.25" customHeight="1">
      <c r="A143" s="364" t="str">
        <f>'PRODUCTION LIST GRP VOLUMES'!A146</f>
        <v>360-313-DT</v>
      </c>
      <c r="B143" s="110" t="str">
        <f>IF('PRODUCTION LIST GRP VOLUMES'!C288=0,"",'PRODUCTION LIST GRP VOLUMES'!C288)</f>
        <v/>
      </c>
      <c r="C143" s="110" t="str">
        <f>'PRODUCTION LIST GRP VOLUMES'!C146</f>
        <v/>
      </c>
      <c r="D143" s="110" t="str">
        <f>'PRODUCTION LIST GRP VOLUMES'!D146</f>
        <v/>
      </c>
      <c r="E143" s="110" t="str">
        <f>'PRODUCTION LIST GRP VOLUMES'!E146</f>
        <v/>
      </c>
      <c r="F143" s="110" t="str">
        <f>'PRODUCTION LIST GRP VOLUMES'!F146</f>
        <v/>
      </c>
      <c r="G143" s="110" t="str">
        <f>'PRODUCTION LIST GRP VOLUMES'!G146</f>
        <v/>
      </c>
      <c r="H143" s="110" t="str">
        <f>'PRODUCTION LIST GRP VOLUMES'!H146</f>
        <v/>
      </c>
      <c r="I143" s="110" t="str">
        <f>'PRODUCTION LIST GRP VOLUMES'!I146</f>
        <v/>
      </c>
      <c r="J143" s="110" t="str">
        <f>'PRODUCTION LIST GRP VOLUMES'!J146</f>
        <v/>
      </c>
      <c r="K143" s="110" t="str">
        <f>'PRODUCTION LIST GRP VOLUMES'!K146</f>
        <v/>
      </c>
      <c r="L143" s="110" t="str">
        <f>'PRODUCTION LIST GRP VOLUMES'!L146</f>
        <v/>
      </c>
      <c r="M143" s="110" t="str">
        <f>'PRODUCTION LIST GRP VOLUMES'!M146</f>
        <v/>
      </c>
      <c r="N143" s="110" t="str">
        <f>'PRODUCTION LIST GRP VOLUMES'!N146</f>
        <v/>
      </c>
      <c r="O143" s="110" t="str">
        <f>'PRODUCTION LIST GRP VOLUMES'!O146</f>
        <v/>
      </c>
      <c r="P143" s="110" t="str">
        <f>'PRODUCTION LIST GRP VOLUMES'!P146</f>
        <v/>
      </c>
      <c r="Q143" s="110"/>
      <c r="R143" s="110"/>
      <c r="S143" s="1006">
        <f t="shared" si="2"/>
        <v>0</v>
      </c>
    </row>
    <row r="144" spans="1:19" ht="23.25" customHeight="1">
      <c r="A144" s="364" t="str">
        <f>'PRODUCTION LIST GRP VOLUMES'!A147</f>
        <v>360-314</v>
      </c>
      <c r="B144" s="1034"/>
      <c r="C144" s="110" t="str">
        <f>'PRODUCTION LIST GRP VOLUMES'!C147</f>
        <v/>
      </c>
      <c r="D144" s="110" t="str">
        <f>'PRODUCTION LIST GRP VOLUMES'!D147</f>
        <v/>
      </c>
      <c r="E144" s="110" t="str">
        <f>'PRODUCTION LIST GRP VOLUMES'!E147</f>
        <v/>
      </c>
      <c r="F144" s="110" t="str">
        <f>'PRODUCTION LIST GRP VOLUMES'!F147</f>
        <v/>
      </c>
      <c r="G144" s="110" t="str">
        <f>'PRODUCTION LIST GRP VOLUMES'!G147</f>
        <v/>
      </c>
      <c r="H144" s="110" t="str">
        <f>'PRODUCTION LIST GRP VOLUMES'!H147</f>
        <v/>
      </c>
      <c r="I144" s="110" t="str">
        <f>'PRODUCTION LIST GRP VOLUMES'!I147</f>
        <v/>
      </c>
      <c r="J144" s="110" t="str">
        <f>'PRODUCTION LIST GRP VOLUMES'!J147</f>
        <v/>
      </c>
      <c r="K144" s="110" t="str">
        <f>'PRODUCTION LIST GRP VOLUMES'!K147</f>
        <v/>
      </c>
      <c r="L144" s="110" t="str">
        <f>'PRODUCTION LIST GRP VOLUMES'!L147</f>
        <v/>
      </c>
      <c r="M144" s="110" t="str">
        <f>'PRODUCTION LIST GRP VOLUMES'!M147</f>
        <v/>
      </c>
      <c r="N144" s="110" t="str">
        <f>'PRODUCTION LIST GRP VOLUMES'!N147</f>
        <v/>
      </c>
      <c r="O144" s="110" t="str">
        <f>'PRODUCTION LIST GRP VOLUMES'!O147</f>
        <v/>
      </c>
      <c r="P144" s="110" t="str">
        <f>'PRODUCTION LIST GRP VOLUMES'!P147</f>
        <v/>
      </c>
      <c r="Q144" s="110" t="str">
        <f>'PRODUCTION LIST GRP VOLUMES'!Q147</f>
        <v/>
      </c>
      <c r="R144" s="110" t="str">
        <f>'PRODUCTION LIST GRP VOLUMES'!R147</f>
        <v/>
      </c>
      <c r="S144" s="1006">
        <f t="shared" si="2"/>
        <v>0</v>
      </c>
    </row>
    <row r="145" spans="1:19" ht="23.25" customHeight="1">
      <c r="A145" s="364" t="str">
        <f>'PRODUCTION LIST GRP VOLUMES'!A148</f>
        <v>360-314-DT</v>
      </c>
      <c r="B145" s="110" t="str">
        <f>IF('PRODUCTION LIST GRP VOLUMES'!C289=0,"",'PRODUCTION LIST GRP VOLUMES'!C289)</f>
        <v/>
      </c>
      <c r="C145" s="110" t="str">
        <f>'PRODUCTION LIST GRP VOLUMES'!C148</f>
        <v/>
      </c>
      <c r="D145" s="110" t="str">
        <f>'PRODUCTION LIST GRP VOLUMES'!D148</f>
        <v/>
      </c>
      <c r="E145" s="110" t="str">
        <f>'PRODUCTION LIST GRP VOLUMES'!E148</f>
        <v/>
      </c>
      <c r="F145" s="110" t="str">
        <f>'PRODUCTION LIST GRP VOLUMES'!F148</f>
        <v/>
      </c>
      <c r="G145" s="110" t="str">
        <f>'PRODUCTION LIST GRP VOLUMES'!G148</f>
        <v/>
      </c>
      <c r="H145" s="110" t="str">
        <f>'PRODUCTION LIST GRP VOLUMES'!H148</f>
        <v/>
      </c>
      <c r="I145" s="110" t="str">
        <f>'PRODUCTION LIST GRP VOLUMES'!I148</f>
        <v/>
      </c>
      <c r="J145" s="110" t="str">
        <f>'PRODUCTION LIST GRP VOLUMES'!J148</f>
        <v/>
      </c>
      <c r="K145" s="110" t="str">
        <f>'PRODUCTION LIST GRP VOLUMES'!K148</f>
        <v/>
      </c>
      <c r="L145" s="110" t="str">
        <f>'PRODUCTION LIST GRP VOLUMES'!L148</f>
        <v/>
      </c>
      <c r="M145" s="110" t="str">
        <f>'PRODUCTION LIST GRP VOLUMES'!M148</f>
        <v/>
      </c>
      <c r="N145" s="110" t="str">
        <f>'PRODUCTION LIST GRP VOLUMES'!N148</f>
        <v/>
      </c>
      <c r="O145" s="110" t="str">
        <f>'PRODUCTION LIST GRP VOLUMES'!O148</f>
        <v/>
      </c>
      <c r="P145" s="110" t="str">
        <f>'PRODUCTION LIST GRP VOLUMES'!P148</f>
        <v/>
      </c>
      <c r="Q145" s="110"/>
      <c r="R145" s="110"/>
      <c r="S145" s="1006">
        <f t="shared" si="2"/>
        <v>0</v>
      </c>
    </row>
    <row r="146" spans="1:19" ht="23.25" customHeight="1">
      <c r="A146" s="364" t="str">
        <f>'PRODUCTION LIST GRP VOLUMES'!A149</f>
        <v>360-315</v>
      </c>
      <c r="B146" s="1034"/>
      <c r="C146" s="110" t="str">
        <f>'PRODUCTION LIST GRP VOLUMES'!C149</f>
        <v/>
      </c>
      <c r="D146" s="110" t="str">
        <f>'PRODUCTION LIST GRP VOLUMES'!D149</f>
        <v/>
      </c>
      <c r="E146" s="110" t="str">
        <f>'PRODUCTION LIST GRP VOLUMES'!E149</f>
        <v/>
      </c>
      <c r="F146" s="110" t="str">
        <f>'PRODUCTION LIST GRP VOLUMES'!F149</f>
        <v/>
      </c>
      <c r="G146" s="110" t="str">
        <f>'PRODUCTION LIST GRP VOLUMES'!G149</f>
        <v/>
      </c>
      <c r="H146" s="110" t="str">
        <f>'PRODUCTION LIST GRP VOLUMES'!H149</f>
        <v/>
      </c>
      <c r="I146" s="110" t="str">
        <f>'PRODUCTION LIST GRP VOLUMES'!I149</f>
        <v/>
      </c>
      <c r="J146" s="110" t="str">
        <f>'PRODUCTION LIST GRP VOLUMES'!J149</f>
        <v/>
      </c>
      <c r="K146" s="110" t="str">
        <f>'PRODUCTION LIST GRP VOLUMES'!K149</f>
        <v/>
      </c>
      <c r="L146" s="110" t="str">
        <f>'PRODUCTION LIST GRP VOLUMES'!L149</f>
        <v/>
      </c>
      <c r="M146" s="110" t="str">
        <f>'PRODUCTION LIST GRP VOLUMES'!M149</f>
        <v/>
      </c>
      <c r="N146" s="110" t="str">
        <f>'PRODUCTION LIST GRP VOLUMES'!N149</f>
        <v/>
      </c>
      <c r="O146" s="110" t="str">
        <f>'PRODUCTION LIST GRP VOLUMES'!O149</f>
        <v/>
      </c>
      <c r="P146" s="110" t="str">
        <f>'PRODUCTION LIST GRP VOLUMES'!P149</f>
        <v/>
      </c>
      <c r="Q146" s="110" t="str">
        <f>'PRODUCTION LIST GRP VOLUMES'!Q149</f>
        <v/>
      </c>
      <c r="R146" s="110" t="str">
        <f>'PRODUCTION LIST GRP VOLUMES'!R149</f>
        <v/>
      </c>
      <c r="S146" s="1006">
        <f t="shared" si="2"/>
        <v>0</v>
      </c>
    </row>
    <row r="147" spans="1:19" ht="23.25" customHeight="1">
      <c r="A147" s="364" t="str">
        <f>'PRODUCTION LIST GRP VOLUMES'!A150</f>
        <v>360-315-DT</v>
      </c>
      <c r="B147" s="110" t="str">
        <f>IF('PRODUCTION LIST GRP VOLUMES'!C290=0,"",'PRODUCTION LIST GRP VOLUMES'!C290)</f>
        <v/>
      </c>
      <c r="C147" s="110" t="str">
        <f>'PRODUCTION LIST GRP VOLUMES'!C150</f>
        <v/>
      </c>
      <c r="D147" s="110" t="str">
        <f>'PRODUCTION LIST GRP VOLUMES'!D150</f>
        <v/>
      </c>
      <c r="E147" s="110" t="str">
        <f>'PRODUCTION LIST GRP VOLUMES'!E150</f>
        <v/>
      </c>
      <c r="F147" s="110" t="str">
        <f>'PRODUCTION LIST GRP VOLUMES'!F150</f>
        <v/>
      </c>
      <c r="G147" s="110" t="str">
        <f>'PRODUCTION LIST GRP VOLUMES'!G150</f>
        <v/>
      </c>
      <c r="H147" s="110" t="str">
        <f>'PRODUCTION LIST GRP VOLUMES'!H150</f>
        <v/>
      </c>
      <c r="I147" s="110" t="str">
        <f>'PRODUCTION LIST GRP VOLUMES'!I150</f>
        <v/>
      </c>
      <c r="J147" s="110" t="str">
        <f>'PRODUCTION LIST GRP VOLUMES'!J150</f>
        <v/>
      </c>
      <c r="K147" s="110" t="str">
        <f>'PRODUCTION LIST GRP VOLUMES'!K150</f>
        <v/>
      </c>
      <c r="L147" s="110" t="str">
        <f>'PRODUCTION LIST GRP VOLUMES'!L150</f>
        <v/>
      </c>
      <c r="M147" s="110" t="str">
        <f>'PRODUCTION LIST GRP VOLUMES'!M150</f>
        <v/>
      </c>
      <c r="N147" s="110" t="str">
        <f>'PRODUCTION LIST GRP VOLUMES'!N150</f>
        <v/>
      </c>
      <c r="O147" s="110" t="str">
        <f>'PRODUCTION LIST GRP VOLUMES'!O150</f>
        <v/>
      </c>
      <c r="P147" s="110" t="str">
        <f>'PRODUCTION LIST GRP VOLUMES'!P150</f>
        <v/>
      </c>
      <c r="Q147" s="110"/>
      <c r="R147" s="110"/>
      <c r="S147" s="1006">
        <f t="shared" si="2"/>
        <v>0</v>
      </c>
    </row>
    <row r="148" spans="1:19" ht="23.25" customHeight="1">
      <c r="A148" s="364" t="str">
        <f>'PRODUCTION LIST GRP VOLUMES'!A151</f>
        <v>360-316</v>
      </c>
      <c r="B148" s="1034"/>
      <c r="C148" s="110" t="str">
        <f>'PRODUCTION LIST GRP VOLUMES'!C151</f>
        <v/>
      </c>
      <c r="D148" s="110" t="str">
        <f>'PRODUCTION LIST GRP VOLUMES'!D151</f>
        <v/>
      </c>
      <c r="E148" s="110" t="str">
        <f>'PRODUCTION LIST GRP VOLUMES'!E151</f>
        <v/>
      </c>
      <c r="F148" s="110" t="str">
        <f>'PRODUCTION LIST GRP VOLUMES'!F151</f>
        <v/>
      </c>
      <c r="G148" s="110" t="str">
        <f>'PRODUCTION LIST GRP VOLUMES'!G151</f>
        <v/>
      </c>
      <c r="H148" s="110" t="str">
        <f>'PRODUCTION LIST GRP VOLUMES'!H151</f>
        <v/>
      </c>
      <c r="I148" s="110" t="str">
        <f>'PRODUCTION LIST GRP VOLUMES'!I151</f>
        <v/>
      </c>
      <c r="J148" s="110" t="str">
        <f>'PRODUCTION LIST GRP VOLUMES'!J151</f>
        <v/>
      </c>
      <c r="K148" s="110" t="str">
        <f>'PRODUCTION LIST GRP VOLUMES'!K151</f>
        <v/>
      </c>
      <c r="L148" s="110" t="str">
        <f>'PRODUCTION LIST GRP VOLUMES'!L151</f>
        <v/>
      </c>
      <c r="M148" s="110" t="str">
        <f>'PRODUCTION LIST GRP VOLUMES'!M151</f>
        <v/>
      </c>
      <c r="N148" s="110" t="str">
        <f>'PRODUCTION LIST GRP VOLUMES'!N151</f>
        <v/>
      </c>
      <c r="O148" s="110" t="str">
        <f>'PRODUCTION LIST GRP VOLUMES'!O151</f>
        <v/>
      </c>
      <c r="P148" s="110" t="str">
        <f>'PRODUCTION LIST GRP VOLUMES'!P151</f>
        <v/>
      </c>
      <c r="Q148" s="110" t="str">
        <f>'PRODUCTION LIST GRP VOLUMES'!Q151</f>
        <v/>
      </c>
      <c r="R148" s="110" t="str">
        <f>'PRODUCTION LIST GRP VOLUMES'!R151</f>
        <v/>
      </c>
      <c r="S148" s="1006">
        <f t="shared" si="2"/>
        <v>0</v>
      </c>
    </row>
    <row r="149" spans="1:19" ht="23.25" customHeight="1">
      <c r="A149" s="364" t="str">
        <f>'PRODUCTION LIST GRP VOLUMES'!A152</f>
        <v>360-316-DT</v>
      </c>
      <c r="B149" s="110" t="str">
        <f>IF('PRODUCTION LIST GRP VOLUMES'!C291=0,"",'PRODUCTION LIST GRP VOLUMES'!C291)</f>
        <v/>
      </c>
      <c r="C149" s="110" t="str">
        <f>'PRODUCTION LIST GRP VOLUMES'!C152</f>
        <v/>
      </c>
      <c r="D149" s="110" t="str">
        <f>'PRODUCTION LIST GRP VOLUMES'!D152</f>
        <v/>
      </c>
      <c r="E149" s="110" t="str">
        <f>'PRODUCTION LIST GRP VOLUMES'!E152</f>
        <v/>
      </c>
      <c r="F149" s="110" t="str">
        <f>'PRODUCTION LIST GRP VOLUMES'!F152</f>
        <v/>
      </c>
      <c r="G149" s="110" t="str">
        <f>'PRODUCTION LIST GRP VOLUMES'!G152</f>
        <v/>
      </c>
      <c r="H149" s="110" t="str">
        <f>'PRODUCTION LIST GRP VOLUMES'!H152</f>
        <v/>
      </c>
      <c r="I149" s="110" t="str">
        <f>'PRODUCTION LIST GRP VOLUMES'!I152</f>
        <v/>
      </c>
      <c r="J149" s="110" t="str">
        <f>'PRODUCTION LIST GRP VOLUMES'!J152</f>
        <v/>
      </c>
      <c r="K149" s="110" t="str">
        <f>'PRODUCTION LIST GRP VOLUMES'!K152</f>
        <v/>
      </c>
      <c r="L149" s="110" t="str">
        <f>'PRODUCTION LIST GRP VOLUMES'!L152</f>
        <v/>
      </c>
      <c r="M149" s="110" t="str">
        <f>'PRODUCTION LIST GRP VOLUMES'!M152</f>
        <v/>
      </c>
      <c r="N149" s="110" t="str">
        <f>'PRODUCTION LIST GRP VOLUMES'!N152</f>
        <v/>
      </c>
      <c r="O149" s="110" t="str">
        <f>'PRODUCTION LIST GRP VOLUMES'!O152</f>
        <v/>
      </c>
      <c r="P149" s="110" t="str">
        <f>'PRODUCTION LIST GRP VOLUMES'!P152</f>
        <v/>
      </c>
      <c r="Q149" s="110"/>
      <c r="R149" s="110"/>
      <c r="S149" s="1006">
        <f t="shared" si="2"/>
        <v>0</v>
      </c>
    </row>
    <row r="150" spans="1:19" ht="23.25" customHeight="1">
      <c r="A150" s="364" t="str">
        <f>'PRODUCTION LIST GRP VOLUMES'!A153</f>
        <v>360-317</v>
      </c>
      <c r="B150" s="1034"/>
      <c r="C150" s="110" t="str">
        <f>'PRODUCTION LIST GRP VOLUMES'!C153</f>
        <v/>
      </c>
      <c r="D150" s="110" t="str">
        <f>'PRODUCTION LIST GRP VOLUMES'!D153</f>
        <v/>
      </c>
      <c r="E150" s="110" t="str">
        <f>'PRODUCTION LIST GRP VOLUMES'!E153</f>
        <v/>
      </c>
      <c r="F150" s="110" t="str">
        <f>'PRODUCTION LIST GRP VOLUMES'!F153</f>
        <v/>
      </c>
      <c r="G150" s="110" t="str">
        <f>'PRODUCTION LIST GRP VOLUMES'!G153</f>
        <v/>
      </c>
      <c r="H150" s="110" t="str">
        <f>'PRODUCTION LIST GRP VOLUMES'!H153</f>
        <v/>
      </c>
      <c r="I150" s="110" t="str">
        <f>'PRODUCTION LIST GRP VOLUMES'!I153</f>
        <v/>
      </c>
      <c r="J150" s="110" t="str">
        <f>'PRODUCTION LIST GRP VOLUMES'!J153</f>
        <v/>
      </c>
      <c r="K150" s="110" t="str">
        <f>'PRODUCTION LIST GRP VOLUMES'!K153</f>
        <v/>
      </c>
      <c r="L150" s="110" t="str">
        <f>'PRODUCTION LIST GRP VOLUMES'!L153</f>
        <v/>
      </c>
      <c r="M150" s="110" t="str">
        <f>'PRODUCTION LIST GRP VOLUMES'!M153</f>
        <v/>
      </c>
      <c r="N150" s="110" t="str">
        <f>'PRODUCTION LIST GRP VOLUMES'!N153</f>
        <v/>
      </c>
      <c r="O150" s="110" t="str">
        <f>'PRODUCTION LIST GRP VOLUMES'!O153</f>
        <v/>
      </c>
      <c r="P150" s="110" t="str">
        <f>'PRODUCTION LIST GRP VOLUMES'!P153</f>
        <v/>
      </c>
      <c r="Q150" s="110" t="str">
        <f>'PRODUCTION LIST GRP VOLUMES'!Q153</f>
        <v/>
      </c>
      <c r="R150" s="110" t="str">
        <f>'PRODUCTION LIST GRP VOLUMES'!R153</f>
        <v/>
      </c>
      <c r="S150" s="1006">
        <f t="shared" si="2"/>
        <v>0</v>
      </c>
    </row>
    <row r="151" spans="1:19" ht="23.25" customHeight="1">
      <c r="A151" s="364" t="str">
        <f>'PRODUCTION LIST GRP VOLUMES'!A154</f>
        <v>360-317-DT</v>
      </c>
      <c r="B151" s="110" t="str">
        <f>IF('PRODUCTION LIST GRP VOLUMES'!C292=0,"",'PRODUCTION LIST GRP VOLUMES'!C292)</f>
        <v/>
      </c>
      <c r="C151" s="110" t="str">
        <f>'PRODUCTION LIST GRP VOLUMES'!C154</f>
        <v/>
      </c>
      <c r="D151" s="110" t="str">
        <f>'PRODUCTION LIST GRP VOLUMES'!D154</f>
        <v/>
      </c>
      <c r="E151" s="110" t="str">
        <f>'PRODUCTION LIST GRP VOLUMES'!E154</f>
        <v/>
      </c>
      <c r="F151" s="110" t="str">
        <f>'PRODUCTION LIST GRP VOLUMES'!F154</f>
        <v/>
      </c>
      <c r="G151" s="110" t="str">
        <f>'PRODUCTION LIST GRP VOLUMES'!G154</f>
        <v/>
      </c>
      <c r="H151" s="110" t="str">
        <f>'PRODUCTION LIST GRP VOLUMES'!H154</f>
        <v/>
      </c>
      <c r="I151" s="110" t="str">
        <f>'PRODUCTION LIST GRP VOLUMES'!I154</f>
        <v/>
      </c>
      <c r="J151" s="110" t="str">
        <f>'PRODUCTION LIST GRP VOLUMES'!J154</f>
        <v/>
      </c>
      <c r="K151" s="110" t="str">
        <f>'PRODUCTION LIST GRP VOLUMES'!K154</f>
        <v/>
      </c>
      <c r="L151" s="110" t="str">
        <f>'PRODUCTION LIST GRP VOLUMES'!L154</f>
        <v/>
      </c>
      <c r="M151" s="110" t="str">
        <f>'PRODUCTION LIST GRP VOLUMES'!M154</f>
        <v/>
      </c>
      <c r="N151" s="110" t="str">
        <f>'PRODUCTION LIST GRP VOLUMES'!N154</f>
        <v/>
      </c>
      <c r="O151" s="110" t="str">
        <f>'PRODUCTION LIST GRP VOLUMES'!O154</f>
        <v/>
      </c>
      <c r="P151" s="110" t="str">
        <f>'PRODUCTION LIST GRP VOLUMES'!P154</f>
        <v/>
      </c>
      <c r="Q151" s="110"/>
      <c r="R151" s="110"/>
      <c r="S151" s="1006">
        <f t="shared" si="2"/>
        <v>0</v>
      </c>
    </row>
    <row r="152" spans="1:19" ht="23.25" customHeight="1">
      <c r="A152" s="364" t="str">
        <f>'PRODUCTION LIST GRP VOLUMES'!A155</f>
        <v>360-318</v>
      </c>
      <c r="B152" s="1034"/>
      <c r="C152" s="110" t="str">
        <f>'PRODUCTION LIST GRP VOLUMES'!C155</f>
        <v/>
      </c>
      <c r="D152" s="110" t="str">
        <f>'PRODUCTION LIST GRP VOLUMES'!D155</f>
        <v/>
      </c>
      <c r="E152" s="110" t="str">
        <f>'PRODUCTION LIST GRP VOLUMES'!E155</f>
        <v/>
      </c>
      <c r="F152" s="110" t="str">
        <f>'PRODUCTION LIST GRP VOLUMES'!F155</f>
        <v/>
      </c>
      <c r="G152" s="110" t="str">
        <f>'PRODUCTION LIST GRP VOLUMES'!G155</f>
        <v/>
      </c>
      <c r="H152" s="110" t="str">
        <f>'PRODUCTION LIST GRP VOLUMES'!H155</f>
        <v/>
      </c>
      <c r="I152" s="110" t="str">
        <f>'PRODUCTION LIST GRP VOLUMES'!I155</f>
        <v/>
      </c>
      <c r="J152" s="110" t="str">
        <f>'PRODUCTION LIST GRP VOLUMES'!J155</f>
        <v/>
      </c>
      <c r="K152" s="110" t="str">
        <f>'PRODUCTION LIST GRP VOLUMES'!K155</f>
        <v/>
      </c>
      <c r="L152" s="110" t="str">
        <f>'PRODUCTION LIST GRP VOLUMES'!L155</f>
        <v/>
      </c>
      <c r="M152" s="110" t="str">
        <f>'PRODUCTION LIST GRP VOLUMES'!M155</f>
        <v/>
      </c>
      <c r="N152" s="110" t="str">
        <f>'PRODUCTION LIST GRP VOLUMES'!N155</f>
        <v/>
      </c>
      <c r="O152" s="110" t="str">
        <f>'PRODUCTION LIST GRP VOLUMES'!O155</f>
        <v/>
      </c>
      <c r="P152" s="110" t="str">
        <f>'PRODUCTION LIST GRP VOLUMES'!P155</f>
        <v/>
      </c>
      <c r="Q152" s="110" t="str">
        <f>'PRODUCTION LIST GRP VOLUMES'!Q155</f>
        <v/>
      </c>
      <c r="R152" s="110" t="str">
        <f>'PRODUCTION LIST GRP VOLUMES'!R155</f>
        <v/>
      </c>
      <c r="S152" s="1006">
        <f t="shared" si="2"/>
        <v>0</v>
      </c>
    </row>
    <row r="153" spans="1:19" ht="23.25" customHeight="1">
      <c r="A153" s="364" t="str">
        <f>'PRODUCTION LIST GRP VOLUMES'!A156</f>
        <v>360-318-DT</v>
      </c>
      <c r="B153" s="110" t="str">
        <f>IF('PRODUCTION LIST GRP VOLUMES'!C293=0,"",'PRODUCTION LIST GRP VOLUMES'!C293)</f>
        <v/>
      </c>
      <c r="C153" s="110" t="str">
        <f>'PRODUCTION LIST GRP VOLUMES'!C156</f>
        <v/>
      </c>
      <c r="D153" s="110" t="str">
        <f>'PRODUCTION LIST GRP VOLUMES'!D156</f>
        <v/>
      </c>
      <c r="E153" s="110" t="str">
        <f>'PRODUCTION LIST GRP VOLUMES'!E156</f>
        <v/>
      </c>
      <c r="F153" s="110" t="str">
        <f>'PRODUCTION LIST GRP VOLUMES'!F156</f>
        <v/>
      </c>
      <c r="G153" s="110" t="str">
        <f>'PRODUCTION LIST GRP VOLUMES'!G156</f>
        <v/>
      </c>
      <c r="H153" s="110" t="str">
        <f>'PRODUCTION LIST GRP VOLUMES'!H156</f>
        <v/>
      </c>
      <c r="I153" s="110" t="str">
        <f>'PRODUCTION LIST GRP VOLUMES'!I156</f>
        <v/>
      </c>
      <c r="J153" s="110" t="str">
        <f>'PRODUCTION LIST GRP VOLUMES'!J156</f>
        <v/>
      </c>
      <c r="K153" s="110" t="str">
        <f>'PRODUCTION LIST GRP VOLUMES'!K156</f>
        <v/>
      </c>
      <c r="L153" s="110" t="str">
        <f>'PRODUCTION LIST GRP VOLUMES'!L156</f>
        <v/>
      </c>
      <c r="M153" s="110" t="str">
        <f>'PRODUCTION LIST GRP VOLUMES'!M156</f>
        <v/>
      </c>
      <c r="N153" s="110" t="str">
        <f>'PRODUCTION LIST GRP VOLUMES'!N156</f>
        <v/>
      </c>
      <c r="O153" s="110" t="str">
        <f>'PRODUCTION LIST GRP VOLUMES'!O156</f>
        <v/>
      </c>
      <c r="P153" s="110" t="str">
        <f>'PRODUCTION LIST GRP VOLUMES'!P156</f>
        <v/>
      </c>
      <c r="Q153" s="110"/>
      <c r="R153" s="110"/>
      <c r="S153" s="1006">
        <f t="shared" si="2"/>
        <v>0</v>
      </c>
    </row>
    <row r="154" spans="1:19" ht="23.25" customHeight="1">
      <c r="A154" s="364" t="str">
        <f>'PRODUCTION LIST GRP VOLUMES'!A157</f>
        <v>360-319</v>
      </c>
      <c r="B154" s="1034"/>
      <c r="C154" s="110" t="str">
        <f>'PRODUCTION LIST GRP VOLUMES'!C157</f>
        <v/>
      </c>
      <c r="D154" s="110" t="str">
        <f>'PRODUCTION LIST GRP VOLUMES'!D157</f>
        <v/>
      </c>
      <c r="E154" s="110" t="str">
        <f>'PRODUCTION LIST GRP VOLUMES'!E157</f>
        <v/>
      </c>
      <c r="F154" s="110" t="str">
        <f>'PRODUCTION LIST GRP VOLUMES'!F157</f>
        <v/>
      </c>
      <c r="G154" s="110" t="str">
        <f>'PRODUCTION LIST GRP VOLUMES'!G157</f>
        <v/>
      </c>
      <c r="H154" s="110" t="str">
        <f>'PRODUCTION LIST GRP VOLUMES'!H157</f>
        <v/>
      </c>
      <c r="I154" s="110" t="str">
        <f>'PRODUCTION LIST GRP VOLUMES'!I157</f>
        <v/>
      </c>
      <c r="J154" s="110" t="str">
        <f>'PRODUCTION LIST GRP VOLUMES'!J157</f>
        <v/>
      </c>
      <c r="K154" s="110" t="str">
        <f>'PRODUCTION LIST GRP VOLUMES'!K157</f>
        <v/>
      </c>
      <c r="L154" s="110" t="str">
        <f>'PRODUCTION LIST GRP VOLUMES'!L157</f>
        <v/>
      </c>
      <c r="M154" s="110" t="str">
        <f>'PRODUCTION LIST GRP VOLUMES'!M157</f>
        <v/>
      </c>
      <c r="N154" s="110" t="str">
        <f>'PRODUCTION LIST GRP VOLUMES'!N157</f>
        <v/>
      </c>
      <c r="O154" s="110" t="str">
        <f>'PRODUCTION LIST GRP VOLUMES'!O157</f>
        <v/>
      </c>
      <c r="P154" s="110" t="str">
        <f>'PRODUCTION LIST GRP VOLUMES'!P157</f>
        <v/>
      </c>
      <c r="Q154" s="110" t="str">
        <f>'PRODUCTION LIST GRP VOLUMES'!Q157</f>
        <v/>
      </c>
      <c r="R154" s="110" t="str">
        <f>'PRODUCTION LIST GRP VOLUMES'!R157</f>
        <v/>
      </c>
      <c r="S154" s="1006">
        <f t="shared" si="2"/>
        <v>0</v>
      </c>
    </row>
    <row r="155" spans="1:19" ht="23.25" customHeight="1">
      <c r="A155" s="364" t="str">
        <f>'PRODUCTION LIST GRP VOLUMES'!A158</f>
        <v>360-319-DT</v>
      </c>
      <c r="B155" s="110" t="str">
        <f>IF('PRODUCTION LIST GRP VOLUMES'!C294=0,"",'PRODUCTION LIST GRP VOLUMES'!C294)</f>
        <v/>
      </c>
      <c r="C155" s="110" t="str">
        <f>'PRODUCTION LIST GRP VOLUMES'!C158</f>
        <v/>
      </c>
      <c r="D155" s="110" t="str">
        <f>'PRODUCTION LIST GRP VOLUMES'!D158</f>
        <v/>
      </c>
      <c r="E155" s="110" t="str">
        <f>'PRODUCTION LIST GRP VOLUMES'!E158</f>
        <v/>
      </c>
      <c r="F155" s="110" t="str">
        <f>'PRODUCTION LIST GRP VOLUMES'!F158</f>
        <v/>
      </c>
      <c r="G155" s="110" t="str">
        <f>'PRODUCTION LIST GRP VOLUMES'!G158</f>
        <v/>
      </c>
      <c r="H155" s="110" t="str">
        <f>'PRODUCTION LIST GRP VOLUMES'!H158</f>
        <v/>
      </c>
      <c r="I155" s="110" t="str">
        <f>'PRODUCTION LIST GRP VOLUMES'!I158</f>
        <v/>
      </c>
      <c r="J155" s="110" t="str">
        <f>'PRODUCTION LIST GRP VOLUMES'!J158</f>
        <v/>
      </c>
      <c r="K155" s="110" t="str">
        <f>'PRODUCTION LIST GRP VOLUMES'!K158</f>
        <v/>
      </c>
      <c r="L155" s="110" t="str">
        <f>'PRODUCTION LIST GRP VOLUMES'!L158</f>
        <v/>
      </c>
      <c r="M155" s="110" t="str">
        <f>'PRODUCTION LIST GRP VOLUMES'!M158</f>
        <v/>
      </c>
      <c r="N155" s="110" t="str">
        <f>'PRODUCTION LIST GRP VOLUMES'!N158</f>
        <v/>
      </c>
      <c r="O155" s="110" t="str">
        <f>'PRODUCTION LIST GRP VOLUMES'!O158</f>
        <v/>
      </c>
      <c r="P155" s="110" t="str">
        <f>'PRODUCTION LIST GRP VOLUMES'!P158</f>
        <v/>
      </c>
      <c r="Q155" s="110"/>
      <c r="R155" s="110"/>
      <c r="S155" s="1006">
        <f t="shared" si="2"/>
        <v>0</v>
      </c>
    </row>
    <row r="156" spans="1:19" ht="23.25" customHeight="1">
      <c r="A156" s="364" t="str">
        <f>'PRODUCTION LIST GRP VOLUMES'!A159</f>
        <v>360-320</v>
      </c>
      <c r="B156" s="1034"/>
      <c r="C156" s="110" t="str">
        <f>'PRODUCTION LIST GRP VOLUMES'!C159</f>
        <v/>
      </c>
      <c r="D156" s="110" t="str">
        <f>'PRODUCTION LIST GRP VOLUMES'!D159</f>
        <v/>
      </c>
      <c r="E156" s="110" t="str">
        <f>'PRODUCTION LIST GRP VOLUMES'!E159</f>
        <v/>
      </c>
      <c r="F156" s="110" t="str">
        <f>'PRODUCTION LIST GRP VOLUMES'!F159</f>
        <v/>
      </c>
      <c r="G156" s="110" t="str">
        <f>'PRODUCTION LIST GRP VOLUMES'!G159</f>
        <v/>
      </c>
      <c r="H156" s="110" t="str">
        <f>'PRODUCTION LIST GRP VOLUMES'!H159</f>
        <v/>
      </c>
      <c r="I156" s="110" t="str">
        <f>'PRODUCTION LIST GRP VOLUMES'!I159</f>
        <v/>
      </c>
      <c r="J156" s="110" t="str">
        <f>'PRODUCTION LIST GRP VOLUMES'!J159</f>
        <v/>
      </c>
      <c r="K156" s="110" t="str">
        <f>'PRODUCTION LIST GRP VOLUMES'!K159</f>
        <v/>
      </c>
      <c r="L156" s="110" t="str">
        <f>'PRODUCTION LIST GRP VOLUMES'!L159</f>
        <v/>
      </c>
      <c r="M156" s="110" t="str">
        <f>'PRODUCTION LIST GRP VOLUMES'!M159</f>
        <v/>
      </c>
      <c r="N156" s="110" t="str">
        <f>'PRODUCTION LIST GRP VOLUMES'!N159</f>
        <v/>
      </c>
      <c r="O156" s="110" t="str">
        <f>'PRODUCTION LIST GRP VOLUMES'!O159</f>
        <v/>
      </c>
      <c r="P156" s="110" t="str">
        <f>'PRODUCTION LIST GRP VOLUMES'!P159</f>
        <v/>
      </c>
      <c r="Q156" s="110" t="str">
        <f>'PRODUCTION LIST GRP VOLUMES'!Q159</f>
        <v/>
      </c>
      <c r="R156" s="110" t="str">
        <f>'PRODUCTION LIST GRP VOLUMES'!R159</f>
        <v/>
      </c>
      <c r="S156" s="1006">
        <f t="shared" si="2"/>
        <v>0</v>
      </c>
    </row>
    <row r="157" spans="1:19" ht="23.25" customHeight="1">
      <c r="A157" s="364" t="str">
        <f>'PRODUCTION LIST GRP VOLUMES'!A160</f>
        <v>360-320-DT</v>
      </c>
      <c r="B157" s="110" t="str">
        <f>IF('PRODUCTION LIST GRP VOLUMES'!C295=0,"",'PRODUCTION LIST GRP VOLUMES'!C295)</f>
        <v/>
      </c>
      <c r="C157" s="110" t="str">
        <f>'PRODUCTION LIST GRP VOLUMES'!C160</f>
        <v/>
      </c>
      <c r="D157" s="110" t="str">
        <f>'PRODUCTION LIST GRP VOLUMES'!D160</f>
        <v/>
      </c>
      <c r="E157" s="110" t="str">
        <f>'PRODUCTION LIST GRP VOLUMES'!E160</f>
        <v/>
      </c>
      <c r="F157" s="110" t="str">
        <f>'PRODUCTION LIST GRP VOLUMES'!F160</f>
        <v/>
      </c>
      <c r="G157" s="110" t="str">
        <f>'PRODUCTION LIST GRP VOLUMES'!G160</f>
        <v/>
      </c>
      <c r="H157" s="110" t="str">
        <f>'PRODUCTION LIST GRP VOLUMES'!H160</f>
        <v/>
      </c>
      <c r="I157" s="110" t="str">
        <f>'PRODUCTION LIST GRP VOLUMES'!I160</f>
        <v/>
      </c>
      <c r="J157" s="110" t="str">
        <f>'PRODUCTION LIST GRP VOLUMES'!J160</f>
        <v/>
      </c>
      <c r="K157" s="110" t="str">
        <f>'PRODUCTION LIST GRP VOLUMES'!K160</f>
        <v/>
      </c>
      <c r="L157" s="110" t="str">
        <f>'PRODUCTION LIST GRP VOLUMES'!L160</f>
        <v/>
      </c>
      <c r="M157" s="110" t="str">
        <f>'PRODUCTION LIST GRP VOLUMES'!M160</f>
        <v/>
      </c>
      <c r="N157" s="110" t="str">
        <f>'PRODUCTION LIST GRP VOLUMES'!N160</f>
        <v/>
      </c>
      <c r="O157" s="110" t="str">
        <f>'PRODUCTION LIST GRP VOLUMES'!O160</f>
        <v/>
      </c>
      <c r="P157" s="110" t="str">
        <f>'PRODUCTION LIST GRP VOLUMES'!P160</f>
        <v/>
      </c>
      <c r="Q157" s="110"/>
      <c r="R157" s="110"/>
      <c r="S157" s="1006">
        <f t="shared" si="2"/>
        <v>0</v>
      </c>
    </row>
    <row r="158" spans="1:19" ht="23.25" customHeight="1">
      <c r="A158" s="364">
        <f>'PRODUCTION LIST GRP VOLUMES'!A161</f>
        <v>0</v>
      </c>
      <c r="B158" s="1034"/>
      <c r="C158" s="110" t="str">
        <f>'PRODUCTION LIST GRP VOLUMES'!C161</f>
        <v/>
      </c>
      <c r="D158" s="110" t="str">
        <f>'PRODUCTION LIST GRP VOLUMES'!D161</f>
        <v/>
      </c>
      <c r="E158" s="110" t="str">
        <f>'PRODUCTION LIST GRP VOLUMES'!E161</f>
        <v/>
      </c>
      <c r="F158" s="110" t="str">
        <f>'PRODUCTION LIST GRP VOLUMES'!F161</f>
        <v/>
      </c>
      <c r="G158" s="110" t="str">
        <f>'PRODUCTION LIST GRP VOLUMES'!G161</f>
        <v/>
      </c>
      <c r="H158" s="110" t="str">
        <f>'PRODUCTION LIST GRP VOLUMES'!H161</f>
        <v/>
      </c>
      <c r="I158" s="110" t="str">
        <f>'PRODUCTION LIST GRP VOLUMES'!I161</f>
        <v/>
      </c>
      <c r="J158" s="110" t="str">
        <f>'PRODUCTION LIST GRP VOLUMES'!J161</f>
        <v/>
      </c>
      <c r="K158" s="110" t="str">
        <f>'PRODUCTION LIST GRP VOLUMES'!K161</f>
        <v/>
      </c>
      <c r="L158" s="110" t="str">
        <f>'PRODUCTION LIST GRP VOLUMES'!L161</f>
        <v/>
      </c>
      <c r="M158" s="110" t="str">
        <f>'PRODUCTION LIST GRP VOLUMES'!M161</f>
        <v/>
      </c>
      <c r="N158" s="110" t="str">
        <f>'PRODUCTION LIST GRP VOLUMES'!N161</f>
        <v/>
      </c>
      <c r="O158" s="110" t="str">
        <f>'PRODUCTION LIST GRP VOLUMES'!O161</f>
        <v/>
      </c>
      <c r="P158" s="110" t="str">
        <f>'PRODUCTION LIST GRP VOLUMES'!P161</f>
        <v/>
      </c>
      <c r="Q158" s="110" t="str">
        <f>'PRODUCTION LIST GRP VOLUMES'!Q161</f>
        <v/>
      </c>
      <c r="R158" s="110" t="str">
        <f>'PRODUCTION LIST GRP VOLUMES'!R161</f>
        <v/>
      </c>
      <c r="S158" s="1006">
        <f t="shared" si="2"/>
        <v>0</v>
      </c>
    </row>
    <row r="159" spans="1:19" ht="23.25" customHeight="1">
      <c r="A159" s="364" t="str">
        <f>'PRODUCTION LIST GRP VOLUMES'!A162</f>
        <v>360-325</v>
      </c>
      <c r="B159" s="1034"/>
      <c r="C159" s="110" t="str">
        <f>'PRODUCTION LIST GRP VOLUMES'!C162</f>
        <v/>
      </c>
      <c r="D159" s="110" t="str">
        <f>'PRODUCTION LIST GRP VOLUMES'!D162</f>
        <v/>
      </c>
      <c r="E159" s="110" t="str">
        <f>'PRODUCTION LIST GRP VOLUMES'!E162</f>
        <v/>
      </c>
      <c r="F159" s="110" t="str">
        <f>'PRODUCTION LIST GRP VOLUMES'!F162</f>
        <v/>
      </c>
      <c r="G159" s="110" t="str">
        <f>'PRODUCTION LIST GRP VOLUMES'!G162</f>
        <v/>
      </c>
      <c r="H159" s="110" t="str">
        <f>'PRODUCTION LIST GRP VOLUMES'!H162</f>
        <v/>
      </c>
      <c r="I159" s="110" t="str">
        <f>'PRODUCTION LIST GRP VOLUMES'!I162</f>
        <v/>
      </c>
      <c r="J159" s="110" t="str">
        <f>'PRODUCTION LIST GRP VOLUMES'!J162</f>
        <v/>
      </c>
      <c r="K159" s="110" t="str">
        <f>'PRODUCTION LIST GRP VOLUMES'!K162</f>
        <v/>
      </c>
      <c r="L159" s="110" t="str">
        <f>'PRODUCTION LIST GRP VOLUMES'!L162</f>
        <v/>
      </c>
      <c r="M159" s="110" t="str">
        <f>'PRODUCTION LIST GRP VOLUMES'!M162</f>
        <v/>
      </c>
      <c r="N159" s="110" t="str">
        <f>'PRODUCTION LIST GRP VOLUMES'!N162</f>
        <v/>
      </c>
      <c r="O159" s="110" t="str">
        <f>'PRODUCTION LIST GRP VOLUMES'!O162</f>
        <v/>
      </c>
      <c r="P159" s="110" t="str">
        <f>'PRODUCTION LIST GRP VOLUMES'!P162</f>
        <v/>
      </c>
      <c r="Q159" s="110" t="str">
        <f>'PRODUCTION LIST GRP VOLUMES'!Q162</f>
        <v/>
      </c>
      <c r="R159" s="110" t="str">
        <f>'PRODUCTION LIST GRP VOLUMES'!R162</f>
        <v/>
      </c>
      <c r="S159" s="1006">
        <f t="shared" si="2"/>
        <v>0</v>
      </c>
    </row>
    <row r="160" spans="1:19" ht="23.25" customHeight="1">
      <c r="A160" s="364" t="str">
        <f>'PRODUCTION LIST GRP VOLUMES'!A163</f>
        <v>360-327</v>
      </c>
      <c r="B160" s="1034"/>
      <c r="C160" s="110" t="str">
        <f>'PRODUCTION LIST GRP VOLUMES'!C163</f>
        <v/>
      </c>
      <c r="D160" s="110" t="str">
        <f>'PRODUCTION LIST GRP VOLUMES'!D163</f>
        <v/>
      </c>
      <c r="E160" s="110" t="str">
        <f>'PRODUCTION LIST GRP VOLUMES'!E163</f>
        <v/>
      </c>
      <c r="F160" s="110" t="str">
        <f>'PRODUCTION LIST GRP VOLUMES'!F163</f>
        <v/>
      </c>
      <c r="G160" s="110" t="str">
        <f>'PRODUCTION LIST GRP VOLUMES'!G163</f>
        <v/>
      </c>
      <c r="H160" s="110" t="str">
        <f>'PRODUCTION LIST GRP VOLUMES'!H163</f>
        <v/>
      </c>
      <c r="I160" s="110" t="str">
        <f>'PRODUCTION LIST GRP VOLUMES'!I163</f>
        <v/>
      </c>
      <c r="J160" s="110" t="str">
        <f>'PRODUCTION LIST GRP VOLUMES'!J163</f>
        <v/>
      </c>
      <c r="K160" s="110" t="str">
        <f>'PRODUCTION LIST GRP VOLUMES'!K163</f>
        <v/>
      </c>
      <c r="L160" s="110" t="str">
        <f>'PRODUCTION LIST GRP VOLUMES'!L163</f>
        <v/>
      </c>
      <c r="M160" s="110" t="str">
        <f>'PRODUCTION LIST GRP VOLUMES'!M163</f>
        <v/>
      </c>
      <c r="N160" s="110" t="str">
        <f>'PRODUCTION LIST GRP VOLUMES'!N163</f>
        <v/>
      </c>
      <c r="O160" s="110" t="str">
        <f>'PRODUCTION LIST GRP VOLUMES'!O163</f>
        <v/>
      </c>
      <c r="P160" s="110" t="str">
        <f>'PRODUCTION LIST GRP VOLUMES'!P163</f>
        <v/>
      </c>
      <c r="Q160" s="110" t="str">
        <f>'PRODUCTION LIST GRP VOLUMES'!Q163</f>
        <v/>
      </c>
      <c r="R160" s="110" t="str">
        <f>'PRODUCTION LIST GRP VOLUMES'!R163</f>
        <v/>
      </c>
      <c r="S160" s="1006">
        <f t="shared" si="2"/>
        <v>0</v>
      </c>
    </row>
    <row r="161" spans="1:19" ht="23.25" customHeight="1">
      <c r="A161" s="364" t="str">
        <f>'PRODUCTION LIST GRP VOLUMES'!A164</f>
        <v>360-331</v>
      </c>
      <c r="B161" s="1034"/>
      <c r="C161" s="110" t="str">
        <f>'PRODUCTION LIST GRP VOLUMES'!C164</f>
        <v/>
      </c>
      <c r="D161" s="110" t="str">
        <f>'PRODUCTION LIST GRP VOLUMES'!D164</f>
        <v/>
      </c>
      <c r="E161" s="110" t="str">
        <f>'PRODUCTION LIST GRP VOLUMES'!E164</f>
        <v/>
      </c>
      <c r="F161" s="110" t="str">
        <f>'PRODUCTION LIST GRP VOLUMES'!F164</f>
        <v/>
      </c>
      <c r="G161" s="110" t="str">
        <f>'PRODUCTION LIST GRP VOLUMES'!G164</f>
        <v/>
      </c>
      <c r="H161" s="110" t="str">
        <f>'PRODUCTION LIST GRP VOLUMES'!H164</f>
        <v/>
      </c>
      <c r="I161" s="110" t="str">
        <f>'PRODUCTION LIST GRP VOLUMES'!I164</f>
        <v/>
      </c>
      <c r="J161" s="110" t="str">
        <f>'PRODUCTION LIST GRP VOLUMES'!J164</f>
        <v/>
      </c>
      <c r="K161" s="110" t="str">
        <f>'PRODUCTION LIST GRP VOLUMES'!K164</f>
        <v/>
      </c>
      <c r="L161" s="110" t="str">
        <f>'PRODUCTION LIST GRP VOLUMES'!L164</f>
        <v/>
      </c>
      <c r="M161" s="110" t="str">
        <f>'PRODUCTION LIST GRP VOLUMES'!M164</f>
        <v/>
      </c>
      <c r="N161" s="110" t="str">
        <f>'PRODUCTION LIST GRP VOLUMES'!N164</f>
        <v/>
      </c>
      <c r="O161" s="110" t="str">
        <f>'PRODUCTION LIST GRP VOLUMES'!O164</f>
        <v/>
      </c>
      <c r="P161" s="110" t="str">
        <f>'PRODUCTION LIST GRP VOLUMES'!P164</f>
        <v/>
      </c>
      <c r="Q161" s="110" t="str">
        <f>'PRODUCTION LIST GRP VOLUMES'!Q164</f>
        <v/>
      </c>
      <c r="R161" s="110" t="str">
        <f>'PRODUCTION LIST GRP VOLUMES'!R164</f>
        <v/>
      </c>
      <c r="S161" s="1006">
        <f t="shared" si="2"/>
        <v>0</v>
      </c>
    </row>
    <row r="162" spans="1:19" ht="23.25" customHeight="1">
      <c r="A162" s="364" t="str">
        <f>'PRODUCTION LIST GRP VOLUMES'!A165</f>
        <v>360-332</v>
      </c>
      <c r="B162" s="1034"/>
      <c r="C162" s="110" t="str">
        <f>'PRODUCTION LIST GRP VOLUMES'!C165</f>
        <v/>
      </c>
      <c r="D162" s="110" t="str">
        <f>'PRODUCTION LIST GRP VOLUMES'!D165</f>
        <v/>
      </c>
      <c r="E162" s="110" t="str">
        <f>'PRODUCTION LIST GRP VOLUMES'!E165</f>
        <v/>
      </c>
      <c r="F162" s="110" t="str">
        <f>'PRODUCTION LIST GRP VOLUMES'!F165</f>
        <v/>
      </c>
      <c r="G162" s="110" t="str">
        <f>'PRODUCTION LIST GRP VOLUMES'!G165</f>
        <v/>
      </c>
      <c r="H162" s="110" t="str">
        <f>'PRODUCTION LIST GRP VOLUMES'!H165</f>
        <v/>
      </c>
      <c r="I162" s="110" t="str">
        <f>'PRODUCTION LIST GRP VOLUMES'!I165</f>
        <v/>
      </c>
      <c r="J162" s="110" t="str">
        <f>'PRODUCTION LIST GRP VOLUMES'!J165</f>
        <v/>
      </c>
      <c r="K162" s="110" t="str">
        <f>'PRODUCTION LIST GRP VOLUMES'!K165</f>
        <v/>
      </c>
      <c r="L162" s="110" t="str">
        <f>'PRODUCTION LIST GRP VOLUMES'!L165</f>
        <v/>
      </c>
      <c r="M162" s="110" t="str">
        <f>'PRODUCTION LIST GRP VOLUMES'!M165</f>
        <v/>
      </c>
      <c r="N162" s="110" t="str">
        <f>'PRODUCTION LIST GRP VOLUMES'!N165</f>
        <v/>
      </c>
      <c r="O162" s="110" t="str">
        <f>'PRODUCTION LIST GRP VOLUMES'!O165</f>
        <v/>
      </c>
      <c r="P162" s="110" t="str">
        <f>'PRODUCTION LIST GRP VOLUMES'!P165</f>
        <v/>
      </c>
      <c r="Q162" s="110" t="str">
        <f>'PRODUCTION LIST GRP VOLUMES'!Q165</f>
        <v/>
      </c>
      <c r="R162" s="110" t="str">
        <f>'PRODUCTION LIST GRP VOLUMES'!R165</f>
        <v/>
      </c>
      <c r="S162" s="1006">
        <f t="shared" si="2"/>
        <v>0</v>
      </c>
    </row>
    <row r="163" spans="1:19" ht="20.55" customHeight="1">
      <c r="A163" s="364">
        <f>'PRODUCTION LIST GRP VOLUMES'!A166</f>
        <v>0</v>
      </c>
      <c r="B163" s="1034"/>
      <c r="C163" s="110" t="str">
        <f>'PRODUCTION LIST GRP VOLUMES'!C166</f>
        <v/>
      </c>
      <c r="D163" s="110" t="str">
        <f>'PRODUCTION LIST GRP VOLUMES'!D166</f>
        <v/>
      </c>
      <c r="E163" s="110" t="str">
        <f>'PRODUCTION LIST GRP VOLUMES'!E166</f>
        <v/>
      </c>
      <c r="F163" s="110" t="str">
        <f>'PRODUCTION LIST GRP VOLUMES'!F166</f>
        <v/>
      </c>
      <c r="G163" s="110" t="str">
        <f>'PRODUCTION LIST GRP VOLUMES'!G166</f>
        <v/>
      </c>
      <c r="H163" s="110" t="str">
        <f>'PRODUCTION LIST GRP VOLUMES'!H166</f>
        <v/>
      </c>
      <c r="I163" s="110" t="str">
        <f>'PRODUCTION LIST GRP VOLUMES'!I166</f>
        <v/>
      </c>
      <c r="J163" s="110" t="str">
        <f>'PRODUCTION LIST GRP VOLUMES'!J166</f>
        <v/>
      </c>
      <c r="K163" s="110" t="str">
        <f>'PRODUCTION LIST GRP VOLUMES'!K166</f>
        <v/>
      </c>
      <c r="L163" s="110" t="str">
        <f>'PRODUCTION LIST GRP VOLUMES'!L166</f>
        <v/>
      </c>
      <c r="M163" s="110" t="str">
        <f>'PRODUCTION LIST GRP VOLUMES'!M166</f>
        <v/>
      </c>
      <c r="N163" s="110" t="str">
        <f>'PRODUCTION LIST GRP VOLUMES'!N166</f>
        <v/>
      </c>
      <c r="O163" s="110" t="str">
        <f>'PRODUCTION LIST GRP VOLUMES'!O166</f>
        <v/>
      </c>
      <c r="P163" s="110" t="str">
        <f>'PRODUCTION LIST GRP VOLUMES'!P166</f>
        <v/>
      </c>
      <c r="Q163" s="110" t="str">
        <f>'PRODUCTION LIST GRP VOLUMES'!Q166</f>
        <v/>
      </c>
      <c r="R163" s="110" t="str">
        <f>'PRODUCTION LIST GRP VOLUMES'!R166</f>
        <v/>
      </c>
      <c r="S163" s="1006">
        <f t="shared" si="2"/>
        <v>0</v>
      </c>
    </row>
    <row r="164" spans="1:19" ht="23.25" customHeight="1">
      <c r="A164" s="364" t="str">
        <f>'PRODUCTION LIST GRP VOLUMES'!A167</f>
        <v>360-381</v>
      </c>
      <c r="B164" s="1034"/>
      <c r="C164" s="110" t="str">
        <f>'PRODUCTION LIST GRP VOLUMES'!C167</f>
        <v/>
      </c>
      <c r="D164" s="110" t="str">
        <f>'PRODUCTION LIST GRP VOLUMES'!D167</f>
        <v/>
      </c>
      <c r="E164" s="110" t="str">
        <f>'PRODUCTION LIST GRP VOLUMES'!E167</f>
        <v/>
      </c>
      <c r="F164" s="110" t="str">
        <f>'PRODUCTION LIST GRP VOLUMES'!F167</f>
        <v/>
      </c>
      <c r="G164" s="110" t="str">
        <f>'PRODUCTION LIST GRP VOLUMES'!G167</f>
        <v/>
      </c>
      <c r="H164" s="110" t="str">
        <f>'PRODUCTION LIST GRP VOLUMES'!H167</f>
        <v/>
      </c>
      <c r="I164" s="110" t="str">
        <f>'PRODUCTION LIST GRP VOLUMES'!I167</f>
        <v/>
      </c>
      <c r="J164" s="110" t="str">
        <f>'PRODUCTION LIST GRP VOLUMES'!J167</f>
        <v/>
      </c>
      <c r="K164" s="110" t="str">
        <f>'PRODUCTION LIST GRP VOLUMES'!K167</f>
        <v/>
      </c>
      <c r="L164" s="110" t="str">
        <f>'PRODUCTION LIST GRP VOLUMES'!L167</f>
        <v/>
      </c>
      <c r="M164" s="110" t="str">
        <f>'PRODUCTION LIST GRP VOLUMES'!M167</f>
        <v/>
      </c>
      <c r="N164" s="110" t="str">
        <f>'PRODUCTION LIST GRP VOLUMES'!N167</f>
        <v/>
      </c>
      <c r="O164" s="110" t="str">
        <f>'PRODUCTION LIST GRP VOLUMES'!O167</f>
        <v/>
      </c>
      <c r="P164" s="110" t="str">
        <f>'PRODUCTION LIST GRP VOLUMES'!P167</f>
        <v/>
      </c>
      <c r="Q164" s="110" t="str">
        <f>'PRODUCTION LIST GRP VOLUMES'!Q167</f>
        <v/>
      </c>
      <c r="R164" s="110" t="str">
        <f>'PRODUCTION LIST GRP VOLUMES'!R167</f>
        <v/>
      </c>
      <c r="S164" s="1006">
        <f t="shared" si="2"/>
        <v>0</v>
      </c>
    </row>
    <row r="165" spans="1:19" ht="23.25" customHeight="1">
      <c r="A165" s="364" t="str">
        <f>'PRODUCTION LIST GRP VOLUMES'!A168</f>
        <v>360-382</v>
      </c>
      <c r="B165" s="1034"/>
      <c r="C165" s="110" t="str">
        <f>'PRODUCTION LIST GRP VOLUMES'!C168</f>
        <v/>
      </c>
      <c r="D165" s="110" t="str">
        <f>'PRODUCTION LIST GRP VOLUMES'!D168</f>
        <v/>
      </c>
      <c r="E165" s="110" t="str">
        <f>'PRODUCTION LIST GRP VOLUMES'!E168</f>
        <v/>
      </c>
      <c r="F165" s="110" t="str">
        <f>'PRODUCTION LIST GRP VOLUMES'!F168</f>
        <v/>
      </c>
      <c r="G165" s="110" t="str">
        <f>'PRODUCTION LIST GRP VOLUMES'!G168</f>
        <v/>
      </c>
      <c r="H165" s="110" t="str">
        <f>'PRODUCTION LIST GRP VOLUMES'!H168</f>
        <v/>
      </c>
      <c r="I165" s="110" t="str">
        <f>'PRODUCTION LIST GRP VOLUMES'!I168</f>
        <v/>
      </c>
      <c r="J165" s="110" t="str">
        <f>'PRODUCTION LIST GRP VOLUMES'!J168</f>
        <v/>
      </c>
      <c r="K165" s="110" t="str">
        <f>'PRODUCTION LIST GRP VOLUMES'!K168</f>
        <v/>
      </c>
      <c r="L165" s="110" t="str">
        <f>'PRODUCTION LIST GRP VOLUMES'!L168</f>
        <v/>
      </c>
      <c r="M165" s="110" t="str">
        <f>'PRODUCTION LIST GRP VOLUMES'!M168</f>
        <v/>
      </c>
      <c r="N165" s="110" t="str">
        <f>'PRODUCTION LIST GRP VOLUMES'!N168</f>
        <v/>
      </c>
      <c r="O165" s="110" t="str">
        <f>'PRODUCTION LIST GRP VOLUMES'!O168</f>
        <v/>
      </c>
      <c r="P165" s="110" t="str">
        <f>'PRODUCTION LIST GRP VOLUMES'!P168</f>
        <v/>
      </c>
      <c r="Q165" s="110" t="str">
        <f>'PRODUCTION LIST GRP VOLUMES'!Q168</f>
        <v/>
      </c>
      <c r="R165" s="110" t="str">
        <f>'PRODUCTION LIST GRP VOLUMES'!R168</f>
        <v/>
      </c>
      <c r="S165" s="1006">
        <f t="shared" si="2"/>
        <v>0</v>
      </c>
    </row>
    <row r="166" spans="1:19" ht="23.25" customHeight="1">
      <c r="A166" s="364" t="str">
        <f>'PRODUCTION LIST GRP VOLUMES'!A169</f>
        <v>360-384</v>
      </c>
      <c r="B166" s="1034"/>
      <c r="C166" s="110" t="str">
        <f>'PRODUCTION LIST GRP VOLUMES'!C169</f>
        <v/>
      </c>
      <c r="D166" s="110" t="str">
        <f>'PRODUCTION LIST GRP VOLUMES'!D169</f>
        <v/>
      </c>
      <c r="E166" s="110" t="str">
        <f>'PRODUCTION LIST GRP VOLUMES'!E169</f>
        <v/>
      </c>
      <c r="F166" s="110" t="str">
        <f>'PRODUCTION LIST GRP VOLUMES'!F169</f>
        <v/>
      </c>
      <c r="G166" s="110" t="str">
        <f>'PRODUCTION LIST GRP VOLUMES'!G169</f>
        <v/>
      </c>
      <c r="H166" s="110" t="str">
        <f>'PRODUCTION LIST GRP VOLUMES'!H169</f>
        <v/>
      </c>
      <c r="I166" s="110" t="str">
        <f>'PRODUCTION LIST GRP VOLUMES'!I169</f>
        <v/>
      </c>
      <c r="J166" s="110" t="str">
        <f>'PRODUCTION LIST GRP VOLUMES'!J169</f>
        <v/>
      </c>
      <c r="K166" s="110" t="str">
        <f>'PRODUCTION LIST GRP VOLUMES'!K169</f>
        <v/>
      </c>
      <c r="L166" s="110" t="str">
        <f>'PRODUCTION LIST GRP VOLUMES'!L169</f>
        <v/>
      </c>
      <c r="M166" s="110" t="str">
        <f>'PRODUCTION LIST GRP VOLUMES'!M169</f>
        <v/>
      </c>
      <c r="N166" s="110" t="str">
        <f>'PRODUCTION LIST GRP VOLUMES'!N169</f>
        <v/>
      </c>
      <c r="O166" s="110" t="str">
        <f>'PRODUCTION LIST GRP VOLUMES'!O169</f>
        <v/>
      </c>
      <c r="P166" s="110" t="str">
        <f>'PRODUCTION LIST GRP VOLUMES'!P169</f>
        <v/>
      </c>
      <c r="Q166" s="110" t="str">
        <f>'PRODUCTION LIST GRP VOLUMES'!Q169</f>
        <v/>
      </c>
      <c r="R166" s="110" t="str">
        <f>'PRODUCTION LIST GRP VOLUMES'!R169</f>
        <v/>
      </c>
      <c r="S166" s="1006">
        <f t="shared" si="2"/>
        <v>0</v>
      </c>
    </row>
    <row r="167" spans="1:19" ht="23.25" customHeight="1">
      <c r="A167" s="364" t="str">
        <f>'PRODUCTION LIST GRP VOLUMES'!A170</f>
        <v>360-385</v>
      </c>
      <c r="B167" s="1034"/>
      <c r="C167" s="110" t="str">
        <f>'PRODUCTION LIST GRP VOLUMES'!C170</f>
        <v/>
      </c>
      <c r="D167" s="110" t="str">
        <f>'PRODUCTION LIST GRP VOLUMES'!D170</f>
        <v/>
      </c>
      <c r="E167" s="110" t="str">
        <f>'PRODUCTION LIST GRP VOLUMES'!E170</f>
        <v/>
      </c>
      <c r="F167" s="110" t="str">
        <f>'PRODUCTION LIST GRP VOLUMES'!F170</f>
        <v/>
      </c>
      <c r="G167" s="110" t="str">
        <f>'PRODUCTION LIST GRP VOLUMES'!G170</f>
        <v/>
      </c>
      <c r="H167" s="110" t="str">
        <f>'PRODUCTION LIST GRP VOLUMES'!H170</f>
        <v/>
      </c>
      <c r="I167" s="110" t="str">
        <f>'PRODUCTION LIST GRP VOLUMES'!I170</f>
        <v/>
      </c>
      <c r="J167" s="110" t="str">
        <f>'PRODUCTION LIST GRP VOLUMES'!J170</f>
        <v/>
      </c>
      <c r="K167" s="110" t="str">
        <f>'PRODUCTION LIST GRP VOLUMES'!K170</f>
        <v/>
      </c>
      <c r="L167" s="110" t="str">
        <f>'PRODUCTION LIST GRP VOLUMES'!L170</f>
        <v/>
      </c>
      <c r="M167" s="110" t="str">
        <f>'PRODUCTION LIST GRP VOLUMES'!M170</f>
        <v/>
      </c>
      <c r="N167" s="110" t="str">
        <f>'PRODUCTION LIST GRP VOLUMES'!N170</f>
        <v/>
      </c>
      <c r="O167" s="110" t="str">
        <f>'PRODUCTION LIST GRP VOLUMES'!O170</f>
        <v/>
      </c>
      <c r="P167" s="110" t="str">
        <f>'PRODUCTION LIST GRP VOLUMES'!P170</f>
        <v/>
      </c>
      <c r="Q167" s="110" t="str">
        <f>'PRODUCTION LIST GRP VOLUMES'!Q170</f>
        <v/>
      </c>
      <c r="R167" s="110" t="str">
        <f>'PRODUCTION LIST GRP VOLUMES'!R170</f>
        <v/>
      </c>
      <c r="S167" s="1006">
        <f t="shared" si="2"/>
        <v>0</v>
      </c>
    </row>
    <row r="168" spans="1:19" ht="23.25" customHeight="1">
      <c r="A168" s="364" t="str">
        <f>'PRODUCTION LIST GRP VOLUMES'!A171</f>
        <v>360-388</v>
      </c>
      <c r="B168" s="1034"/>
      <c r="C168" s="110" t="str">
        <f>'PRODUCTION LIST GRP VOLUMES'!C171</f>
        <v/>
      </c>
      <c r="D168" s="110" t="str">
        <f>'PRODUCTION LIST GRP VOLUMES'!D171</f>
        <v/>
      </c>
      <c r="E168" s="110" t="str">
        <f>'PRODUCTION LIST GRP VOLUMES'!E171</f>
        <v/>
      </c>
      <c r="F168" s="110" t="str">
        <f>'PRODUCTION LIST GRP VOLUMES'!F171</f>
        <v/>
      </c>
      <c r="G168" s="110" t="str">
        <f>'PRODUCTION LIST GRP VOLUMES'!G171</f>
        <v/>
      </c>
      <c r="H168" s="110" t="str">
        <f>'PRODUCTION LIST GRP VOLUMES'!H171</f>
        <v/>
      </c>
      <c r="I168" s="110" t="str">
        <f>'PRODUCTION LIST GRP VOLUMES'!I171</f>
        <v/>
      </c>
      <c r="J168" s="110" t="str">
        <f>'PRODUCTION LIST GRP VOLUMES'!J171</f>
        <v/>
      </c>
      <c r="K168" s="110" t="str">
        <f>'PRODUCTION LIST GRP VOLUMES'!K171</f>
        <v/>
      </c>
      <c r="L168" s="110" t="str">
        <f>'PRODUCTION LIST GRP VOLUMES'!L171</f>
        <v/>
      </c>
      <c r="M168" s="110" t="str">
        <f>'PRODUCTION LIST GRP VOLUMES'!M171</f>
        <v/>
      </c>
      <c r="N168" s="110" t="str">
        <f>'PRODUCTION LIST GRP VOLUMES'!N171</f>
        <v/>
      </c>
      <c r="O168" s="110" t="str">
        <f>'PRODUCTION LIST GRP VOLUMES'!O171</f>
        <v/>
      </c>
      <c r="P168" s="110" t="str">
        <f>'PRODUCTION LIST GRP VOLUMES'!P171</f>
        <v/>
      </c>
      <c r="Q168" s="110" t="str">
        <f>'PRODUCTION LIST GRP VOLUMES'!Q171</f>
        <v/>
      </c>
      <c r="R168" s="110" t="str">
        <f>'PRODUCTION LIST GRP VOLUMES'!R171</f>
        <v/>
      </c>
      <c r="S168" s="1006">
        <f t="shared" si="2"/>
        <v>0</v>
      </c>
    </row>
    <row r="169" spans="1:19" ht="23.25" customHeight="1">
      <c r="A169" s="364" t="str">
        <f>'PRODUCTION LIST GRP VOLUMES'!A172</f>
        <v>360-389</v>
      </c>
      <c r="B169" s="1034"/>
      <c r="C169" s="110" t="str">
        <f>'PRODUCTION LIST GRP VOLUMES'!C172</f>
        <v/>
      </c>
      <c r="D169" s="110" t="str">
        <f>'PRODUCTION LIST GRP VOLUMES'!D172</f>
        <v/>
      </c>
      <c r="E169" s="110" t="str">
        <f>'PRODUCTION LIST GRP VOLUMES'!E172</f>
        <v/>
      </c>
      <c r="F169" s="110" t="str">
        <f>'PRODUCTION LIST GRP VOLUMES'!F172</f>
        <v/>
      </c>
      <c r="G169" s="110" t="str">
        <f>'PRODUCTION LIST GRP VOLUMES'!G172</f>
        <v/>
      </c>
      <c r="H169" s="110" t="str">
        <f>'PRODUCTION LIST GRP VOLUMES'!H172</f>
        <v/>
      </c>
      <c r="I169" s="110" t="str">
        <f>'PRODUCTION LIST GRP VOLUMES'!I172</f>
        <v/>
      </c>
      <c r="J169" s="110" t="str">
        <f>'PRODUCTION LIST GRP VOLUMES'!J172</f>
        <v/>
      </c>
      <c r="K169" s="110" t="str">
        <f>'PRODUCTION LIST GRP VOLUMES'!K172</f>
        <v/>
      </c>
      <c r="L169" s="110" t="str">
        <f>'PRODUCTION LIST GRP VOLUMES'!L172</f>
        <v/>
      </c>
      <c r="M169" s="110" t="str">
        <f>'PRODUCTION LIST GRP VOLUMES'!M172</f>
        <v/>
      </c>
      <c r="N169" s="110" t="str">
        <f>'PRODUCTION LIST GRP VOLUMES'!N172</f>
        <v/>
      </c>
      <c r="O169" s="110" t="str">
        <f>'PRODUCTION LIST GRP VOLUMES'!O172</f>
        <v/>
      </c>
      <c r="P169" s="110" t="str">
        <f>'PRODUCTION LIST GRP VOLUMES'!P172</f>
        <v/>
      </c>
      <c r="Q169" s="110" t="str">
        <f>'PRODUCTION LIST GRP VOLUMES'!Q172</f>
        <v/>
      </c>
      <c r="R169" s="110" t="str">
        <f>'PRODUCTION LIST GRP VOLUMES'!R172</f>
        <v/>
      </c>
      <c r="S169" s="1006">
        <f t="shared" si="2"/>
        <v>0</v>
      </c>
    </row>
    <row r="170" spans="1:19" ht="23.25" customHeight="1">
      <c r="A170" s="364" t="str">
        <f>'PRODUCTION LIST GRP VOLUMES'!A173</f>
        <v>360-392</v>
      </c>
      <c r="B170" s="1034"/>
      <c r="C170" s="110" t="str">
        <f>'PRODUCTION LIST GRP VOLUMES'!C173</f>
        <v/>
      </c>
      <c r="D170" s="110" t="str">
        <f>'PRODUCTION LIST GRP VOLUMES'!D173</f>
        <v/>
      </c>
      <c r="E170" s="110" t="str">
        <f>'PRODUCTION LIST GRP VOLUMES'!E173</f>
        <v/>
      </c>
      <c r="F170" s="110" t="str">
        <f>'PRODUCTION LIST GRP VOLUMES'!F173</f>
        <v/>
      </c>
      <c r="G170" s="110" t="str">
        <f>'PRODUCTION LIST GRP VOLUMES'!G173</f>
        <v/>
      </c>
      <c r="H170" s="110" t="str">
        <f>'PRODUCTION LIST GRP VOLUMES'!H173</f>
        <v/>
      </c>
      <c r="I170" s="110" t="str">
        <f>'PRODUCTION LIST GRP VOLUMES'!I173</f>
        <v/>
      </c>
      <c r="J170" s="110" t="str">
        <f>'PRODUCTION LIST GRP VOLUMES'!J173</f>
        <v/>
      </c>
      <c r="K170" s="110" t="str">
        <f>'PRODUCTION LIST GRP VOLUMES'!K173</f>
        <v/>
      </c>
      <c r="L170" s="110" t="str">
        <f>'PRODUCTION LIST GRP VOLUMES'!L173</f>
        <v/>
      </c>
      <c r="M170" s="110" t="str">
        <f>'PRODUCTION LIST GRP VOLUMES'!M173</f>
        <v/>
      </c>
      <c r="N170" s="110" t="str">
        <f>'PRODUCTION LIST GRP VOLUMES'!N173</f>
        <v/>
      </c>
      <c r="O170" s="110" t="str">
        <f>'PRODUCTION LIST GRP VOLUMES'!O173</f>
        <v/>
      </c>
      <c r="P170" s="110" t="str">
        <f>'PRODUCTION LIST GRP VOLUMES'!P173</f>
        <v/>
      </c>
      <c r="Q170" s="110" t="str">
        <f>'PRODUCTION LIST GRP VOLUMES'!Q173</f>
        <v/>
      </c>
      <c r="R170" s="110" t="str">
        <f>'PRODUCTION LIST GRP VOLUMES'!R173</f>
        <v/>
      </c>
      <c r="S170" s="1006">
        <f t="shared" si="2"/>
        <v>0</v>
      </c>
    </row>
    <row r="171" spans="1:19" ht="23.25" customHeight="1">
      <c r="A171" s="364" t="str">
        <f>'PRODUCTION LIST GRP VOLUMES'!A174</f>
        <v>360-393</v>
      </c>
      <c r="B171" s="1034"/>
      <c r="C171" s="110" t="str">
        <f>'PRODUCTION LIST GRP VOLUMES'!C174</f>
        <v/>
      </c>
      <c r="D171" s="110" t="str">
        <f>'PRODUCTION LIST GRP VOLUMES'!D174</f>
        <v/>
      </c>
      <c r="E171" s="110" t="str">
        <f>'PRODUCTION LIST GRP VOLUMES'!E174</f>
        <v/>
      </c>
      <c r="F171" s="110" t="str">
        <f>'PRODUCTION LIST GRP VOLUMES'!F174</f>
        <v/>
      </c>
      <c r="G171" s="110" t="str">
        <f>'PRODUCTION LIST GRP VOLUMES'!G174</f>
        <v/>
      </c>
      <c r="H171" s="110" t="str">
        <f>'PRODUCTION LIST GRP VOLUMES'!H174</f>
        <v/>
      </c>
      <c r="I171" s="110" t="str">
        <f>'PRODUCTION LIST GRP VOLUMES'!I174</f>
        <v/>
      </c>
      <c r="J171" s="110" t="str">
        <f>'PRODUCTION LIST GRP VOLUMES'!J174</f>
        <v/>
      </c>
      <c r="K171" s="110" t="str">
        <f>'PRODUCTION LIST GRP VOLUMES'!K174</f>
        <v/>
      </c>
      <c r="L171" s="110" t="str">
        <f>'PRODUCTION LIST GRP VOLUMES'!L174</f>
        <v/>
      </c>
      <c r="M171" s="110" t="str">
        <f>'PRODUCTION LIST GRP VOLUMES'!M174</f>
        <v/>
      </c>
      <c r="N171" s="110" t="str">
        <f>'PRODUCTION LIST GRP VOLUMES'!N174</f>
        <v/>
      </c>
      <c r="O171" s="110" t="str">
        <f>'PRODUCTION LIST GRP VOLUMES'!O174</f>
        <v/>
      </c>
      <c r="P171" s="110" t="str">
        <f>'PRODUCTION LIST GRP VOLUMES'!P174</f>
        <v/>
      </c>
      <c r="Q171" s="110" t="str">
        <f>'PRODUCTION LIST GRP VOLUMES'!Q174</f>
        <v/>
      </c>
      <c r="R171" s="110" t="str">
        <f>'PRODUCTION LIST GRP VOLUMES'!R174</f>
        <v/>
      </c>
      <c r="S171" s="1006">
        <f t="shared" si="2"/>
        <v>0</v>
      </c>
    </row>
    <row r="172" spans="1:19" ht="23.25" customHeight="1">
      <c r="A172" s="364" t="str">
        <f>'PRODUCTION LIST GRP VOLUMES'!A175</f>
        <v>360-396</v>
      </c>
      <c r="B172" s="1034"/>
      <c r="C172" s="110" t="str">
        <f>'PRODUCTION LIST GRP VOLUMES'!C175</f>
        <v/>
      </c>
      <c r="D172" s="110" t="str">
        <f>'PRODUCTION LIST GRP VOLUMES'!D175</f>
        <v/>
      </c>
      <c r="E172" s="110" t="str">
        <f>'PRODUCTION LIST GRP VOLUMES'!E175</f>
        <v/>
      </c>
      <c r="F172" s="110" t="str">
        <f>'PRODUCTION LIST GRP VOLUMES'!F175</f>
        <v/>
      </c>
      <c r="G172" s="110" t="str">
        <f>'PRODUCTION LIST GRP VOLUMES'!G175</f>
        <v/>
      </c>
      <c r="H172" s="110" t="str">
        <f>'PRODUCTION LIST GRP VOLUMES'!H175</f>
        <v/>
      </c>
      <c r="I172" s="110" t="str">
        <f>'PRODUCTION LIST GRP VOLUMES'!I175</f>
        <v/>
      </c>
      <c r="J172" s="110" t="str">
        <f>'PRODUCTION LIST GRP VOLUMES'!J175</f>
        <v/>
      </c>
      <c r="K172" s="110" t="str">
        <f>'PRODUCTION LIST GRP VOLUMES'!K175</f>
        <v/>
      </c>
      <c r="L172" s="110" t="str">
        <f>'PRODUCTION LIST GRP VOLUMES'!L175</f>
        <v/>
      </c>
      <c r="M172" s="110" t="str">
        <f>'PRODUCTION LIST GRP VOLUMES'!M175</f>
        <v/>
      </c>
      <c r="N172" s="110" t="str">
        <f>'PRODUCTION LIST GRP VOLUMES'!N175</f>
        <v/>
      </c>
      <c r="O172" s="110" t="str">
        <f>'PRODUCTION LIST GRP VOLUMES'!O175</f>
        <v/>
      </c>
      <c r="P172" s="110" t="str">
        <f>'PRODUCTION LIST GRP VOLUMES'!P175</f>
        <v/>
      </c>
      <c r="Q172" s="110" t="str">
        <f>'PRODUCTION LIST GRP VOLUMES'!Q175</f>
        <v/>
      </c>
      <c r="R172" s="110" t="str">
        <f>'PRODUCTION LIST GRP VOLUMES'!R175</f>
        <v/>
      </c>
      <c r="S172" s="1006">
        <f t="shared" ref="S172:S175" si="3">SUM(B172:R172)</f>
        <v>0</v>
      </c>
    </row>
    <row r="173" spans="1:19" ht="23.25" customHeight="1">
      <c r="A173" s="364" t="str">
        <f>'PRODUCTION LIST GRP VOLUMES'!A176</f>
        <v>360-395-DT</v>
      </c>
      <c r="B173" s="1034"/>
      <c r="C173" s="110" t="str">
        <f>'PRODUCTION LIST GRP VOLUMES'!C176</f>
        <v/>
      </c>
      <c r="D173" s="110" t="str">
        <f>'PRODUCTION LIST GRP VOLUMES'!D176</f>
        <v/>
      </c>
      <c r="E173" s="110" t="str">
        <f>'PRODUCTION LIST GRP VOLUMES'!E176</f>
        <v/>
      </c>
      <c r="F173" s="110" t="str">
        <f>'PRODUCTION LIST GRP VOLUMES'!F176</f>
        <v/>
      </c>
      <c r="G173" s="110" t="str">
        <f>'PRODUCTION LIST GRP VOLUMES'!G176</f>
        <v/>
      </c>
      <c r="H173" s="110" t="str">
        <f>'PRODUCTION LIST GRP VOLUMES'!H176</f>
        <v/>
      </c>
      <c r="I173" s="110" t="str">
        <f>'PRODUCTION LIST GRP VOLUMES'!I176</f>
        <v/>
      </c>
      <c r="J173" s="110" t="str">
        <f>'PRODUCTION LIST GRP VOLUMES'!J176</f>
        <v/>
      </c>
      <c r="K173" s="110" t="str">
        <f>'PRODUCTION LIST GRP VOLUMES'!K176</f>
        <v/>
      </c>
      <c r="L173" s="110" t="str">
        <f>'PRODUCTION LIST GRP VOLUMES'!L176</f>
        <v/>
      </c>
      <c r="M173" s="110" t="str">
        <f>'PRODUCTION LIST GRP VOLUMES'!M176</f>
        <v/>
      </c>
      <c r="N173" s="110" t="str">
        <f>'PRODUCTION LIST GRP VOLUMES'!N176</f>
        <v/>
      </c>
      <c r="O173" s="110" t="str">
        <f>'PRODUCTION LIST GRP VOLUMES'!O176</f>
        <v/>
      </c>
      <c r="P173" s="110" t="str">
        <f>'PRODUCTION LIST GRP VOLUMES'!P176</f>
        <v/>
      </c>
      <c r="Q173" s="110">
        <f>'PRODUCTION LIST GRP VOLUMES'!Q176</f>
        <v>0</v>
      </c>
      <c r="R173" s="110">
        <f>'PRODUCTION LIST GRP VOLUMES'!R176</f>
        <v>0</v>
      </c>
      <c r="S173" s="1006">
        <f t="shared" si="3"/>
        <v>0</v>
      </c>
    </row>
    <row r="174" spans="1:19" ht="23.25" customHeight="1">
      <c r="A174" s="364" t="str">
        <f>'PRODUCTION LIST GRP VOLUMES'!A177</f>
        <v>360-397</v>
      </c>
      <c r="B174" s="1034"/>
      <c r="C174" s="110" t="str">
        <f>'PRODUCTION LIST GRP VOLUMES'!C177</f>
        <v/>
      </c>
      <c r="D174" s="110" t="str">
        <f>'PRODUCTION LIST GRP VOLUMES'!D177</f>
        <v/>
      </c>
      <c r="E174" s="110" t="str">
        <f>'PRODUCTION LIST GRP VOLUMES'!E177</f>
        <v/>
      </c>
      <c r="F174" s="110" t="str">
        <f>'PRODUCTION LIST GRP VOLUMES'!F177</f>
        <v/>
      </c>
      <c r="G174" s="110" t="str">
        <f>'PRODUCTION LIST GRP VOLUMES'!G177</f>
        <v/>
      </c>
      <c r="H174" s="110" t="str">
        <f>'PRODUCTION LIST GRP VOLUMES'!H177</f>
        <v/>
      </c>
      <c r="I174" s="110" t="str">
        <f>'PRODUCTION LIST GRP VOLUMES'!I177</f>
        <v/>
      </c>
      <c r="J174" s="110" t="str">
        <f>'PRODUCTION LIST GRP VOLUMES'!J177</f>
        <v/>
      </c>
      <c r="K174" s="110" t="str">
        <f>'PRODUCTION LIST GRP VOLUMES'!K177</f>
        <v/>
      </c>
      <c r="L174" s="110" t="str">
        <f>'PRODUCTION LIST GRP VOLUMES'!L177</f>
        <v/>
      </c>
      <c r="M174" s="110" t="str">
        <f>'PRODUCTION LIST GRP VOLUMES'!M177</f>
        <v/>
      </c>
      <c r="N174" s="110" t="str">
        <f>'PRODUCTION LIST GRP VOLUMES'!N177</f>
        <v/>
      </c>
      <c r="O174" s="110" t="str">
        <f>'PRODUCTION LIST GRP VOLUMES'!O177</f>
        <v/>
      </c>
      <c r="P174" s="110" t="str">
        <f>'PRODUCTION LIST GRP VOLUMES'!P177</f>
        <v/>
      </c>
      <c r="Q174" s="110" t="str">
        <f>'PRODUCTION LIST GRP VOLUMES'!Q177</f>
        <v/>
      </c>
      <c r="R174" s="110" t="str">
        <f>'PRODUCTION LIST GRP VOLUMES'!R177</f>
        <v/>
      </c>
      <c r="S174" s="1006">
        <f t="shared" si="3"/>
        <v>0</v>
      </c>
    </row>
    <row r="175" spans="1:19" ht="23.25" customHeight="1">
      <c r="A175" s="364" t="str">
        <f>'PRODUCTION LIST GRP VOLUMES'!A178</f>
        <v>360-397-DT</v>
      </c>
      <c r="B175" s="1034"/>
      <c r="C175" s="110" t="str">
        <f>'PRODUCTION LIST GRP VOLUMES'!C178</f>
        <v/>
      </c>
      <c r="D175" s="110" t="str">
        <f>'PRODUCTION LIST GRP VOLUMES'!D178</f>
        <v/>
      </c>
      <c r="E175" s="110" t="str">
        <f>'PRODUCTION LIST GRP VOLUMES'!E178</f>
        <v/>
      </c>
      <c r="F175" s="110" t="str">
        <f>'PRODUCTION LIST GRP VOLUMES'!F178</f>
        <v/>
      </c>
      <c r="G175" s="110" t="str">
        <f>'PRODUCTION LIST GRP VOLUMES'!G178</f>
        <v/>
      </c>
      <c r="H175" s="110" t="str">
        <f>'PRODUCTION LIST GRP VOLUMES'!H178</f>
        <v/>
      </c>
      <c r="I175" s="110" t="str">
        <f>'PRODUCTION LIST GRP VOLUMES'!I178</f>
        <v/>
      </c>
      <c r="J175" s="110" t="str">
        <f>'PRODUCTION LIST GRP VOLUMES'!J178</f>
        <v/>
      </c>
      <c r="K175" s="110" t="str">
        <f>'PRODUCTION LIST GRP VOLUMES'!K178</f>
        <v/>
      </c>
      <c r="L175" s="110" t="str">
        <f>'PRODUCTION LIST GRP VOLUMES'!L178</f>
        <v/>
      </c>
      <c r="M175" s="110" t="str">
        <f>'PRODUCTION LIST GRP VOLUMES'!M178</f>
        <v/>
      </c>
      <c r="N175" s="110" t="str">
        <f>'PRODUCTION LIST GRP VOLUMES'!N178</f>
        <v/>
      </c>
      <c r="O175" s="110" t="str">
        <f>'PRODUCTION LIST GRP VOLUMES'!O178</f>
        <v/>
      </c>
      <c r="P175" s="110" t="str">
        <f>'PRODUCTION LIST GRP VOLUMES'!P178</f>
        <v/>
      </c>
      <c r="Q175" s="110">
        <f>'PRODUCTION LIST GRP VOLUMES'!Q178</f>
        <v>0</v>
      </c>
      <c r="R175" s="110">
        <f>'PRODUCTION LIST GRP VOLUMES'!R178</f>
        <v>0</v>
      </c>
      <c r="S175" s="1006">
        <f t="shared" si="3"/>
        <v>0</v>
      </c>
    </row>
    <row r="176" spans="1:19" ht="23.25" customHeight="1">
      <c r="A176" s="364" t="str">
        <f>'PRODUCTION LIST GRP VOLUMES'!A179</f>
        <v>360-400</v>
      </c>
      <c r="B176" s="1034"/>
      <c r="C176" s="110" t="str">
        <f>'PRODUCTION LIST GRP VOLUMES'!C179</f>
        <v/>
      </c>
      <c r="D176" s="110" t="str">
        <f>'PRODUCTION LIST GRP VOLUMES'!D179</f>
        <v/>
      </c>
      <c r="E176" s="110" t="str">
        <f>'PRODUCTION LIST GRP VOLUMES'!E179</f>
        <v/>
      </c>
      <c r="F176" s="110" t="str">
        <f>'PRODUCTION LIST GRP VOLUMES'!F179</f>
        <v/>
      </c>
      <c r="G176" s="110" t="str">
        <f>'PRODUCTION LIST GRP VOLUMES'!G179</f>
        <v/>
      </c>
      <c r="H176" s="110" t="str">
        <f>'PRODUCTION LIST GRP VOLUMES'!H179</f>
        <v/>
      </c>
      <c r="I176" s="110" t="str">
        <f>'PRODUCTION LIST GRP VOLUMES'!I179</f>
        <v/>
      </c>
      <c r="J176" s="110" t="str">
        <f>'PRODUCTION LIST GRP VOLUMES'!J179</f>
        <v/>
      </c>
      <c r="K176" s="110" t="str">
        <f>'PRODUCTION LIST GRP VOLUMES'!K179</f>
        <v/>
      </c>
      <c r="L176" s="110" t="str">
        <f>'PRODUCTION LIST GRP VOLUMES'!L179</f>
        <v/>
      </c>
      <c r="M176" s="110" t="str">
        <f>'PRODUCTION LIST GRP VOLUMES'!M179</f>
        <v/>
      </c>
      <c r="N176" s="110" t="str">
        <f>'PRODUCTION LIST GRP VOLUMES'!N179</f>
        <v/>
      </c>
      <c r="O176" s="110" t="str">
        <f>'PRODUCTION LIST GRP VOLUMES'!O179</f>
        <v/>
      </c>
      <c r="P176" s="110" t="str">
        <f>'PRODUCTION LIST GRP VOLUMES'!P179</f>
        <v/>
      </c>
      <c r="Q176" s="110" t="str">
        <f>'PRODUCTION LIST GRP VOLUMES'!Q179</f>
        <v/>
      </c>
      <c r="R176" s="110" t="str">
        <f>'PRODUCTION LIST GRP VOLUMES'!R179</f>
        <v/>
      </c>
      <c r="S176" s="1006">
        <f t="shared" ref="S176:S178" si="4">SUM(B176:R176)</f>
        <v>0</v>
      </c>
    </row>
    <row r="177" spans="1:19" ht="23.25" customHeight="1">
      <c r="A177" s="364" t="str">
        <f>'PRODUCTION LIST GRP VOLUMES'!A180</f>
        <v>360-400-DT</v>
      </c>
      <c r="B177" s="1034"/>
      <c r="C177" s="110" t="str">
        <f>'PRODUCTION LIST GRP VOLUMES'!C180</f>
        <v/>
      </c>
      <c r="D177" s="110" t="str">
        <f>'PRODUCTION LIST GRP VOLUMES'!D180</f>
        <v/>
      </c>
      <c r="E177" s="110" t="str">
        <f>'PRODUCTION LIST GRP VOLUMES'!E180</f>
        <v/>
      </c>
      <c r="F177" s="110" t="str">
        <f>'PRODUCTION LIST GRP VOLUMES'!F180</f>
        <v/>
      </c>
      <c r="G177" s="110" t="str">
        <f>'PRODUCTION LIST GRP VOLUMES'!G180</f>
        <v/>
      </c>
      <c r="H177" s="110" t="str">
        <f>'PRODUCTION LIST GRP VOLUMES'!H180</f>
        <v/>
      </c>
      <c r="I177" s="110" t="str">
        <f>'PRODUCTION LIST GRP VOLUMES'!I180</f>
        <v/>
      </c>
      <c r="J177" s="110" t="str">
        <f>'PRODUCTION LIST GRP VOLUMES'!J180</f>
        <v/>
      </c>
      <c r="K177" s="110" t="str">
        <f>'PRODUCTION LIST GRP VOLUMES'!K180</f>
        <v/>
      </c>
      <c r="L177" s="110" t="str">
        <f>'PRODUCTION LIST GRP VOLUMES'!L180</f>
        <v/>
      </c>
      <c r="M177" s="110" t="str">
        <f>'PRODUCTION LIST GRP VOLUMES'!M180</f>
        <v/>
      </c>
      <c r="N177" s="110" t="str">
        <f>'PRODUCTION LIST GRP VOLUMES'!N180</f>
        <v/>
      </c>
      <c r="O177" s="110" t="str">
        <f>'PRODUCTION LIST GRP VOLUMES'!O180</f>
        <v/>
      </c>
      <c r="P177" s="110" t="str">
        <f>'PRODUCTION LIST GRP VOLUMES'!P180</f>
        <v/>
      </c>
      <c r="Q177" s="110">
        <f>'PRODUCTION LIST GRP VOLUMES'!Q180</f>
        <v>0</v>
      </c>
      <c r="R177" s="110">
        <f>'PRODUCTION LIST GRP VOLUMES'!R180</f>
        <v>0</v>
      </c>
      <c r="S177" s="1006">
        <f t="shared" si="4"/>
        <v>0</v>
      </c>
    </row>
    <row r="178" spans="1:19" ht="23.25" customHeight="1">
      <c r="A178" s="364" t="str">
        <f>'PRODUCTION LIST GRP VOLUMES'!A181</f>
        <v>360-399-DT</v>
      </c>
      <c r="B178" s="1034"/>
      <c r="C178" s="110" t="str">
        <f>'PRODUCTION LIST GRP VOLUMES'!C181</f>
        <v/>
      </c>
      <c r="D178" s="110" t="str">
        <f>'PRODUCTION LIST GRP VOLUMES'!D181</f>
        <v/>
      </c>
      <c r="E178" s="110" t="str">
        <f>'PRODUCTION LIST GRP VOLUMES'!E181</f>
        <v/>
      </c>
      <c r="F178" s="110" t="str">
        <f>'PRODUCTION LIST GRP VOLUMES'!F181</f>
        <v/>
      </c>
      <c r="G178" s="110" t="str">
        <f>'PRODUCTION LIST GRP VOLUMES'!G181</f>
        <v/>
      </c>
      <c r="H178" s="110" t="str">
        <f>'PRODUCTION LIST GRP VOLUMES'!H181</f>
        <v/>
      </c>
      <c r="I178" s="110" t="str">
        <f>'PRODUCTION LIST GRP VOLUMES'!I181</f>
        <v/>
      </c>
      <c r="J178" s="110" t="str">
        <f>'PRODUCTION LIST GRP VOLUMES'!J181</f>
        <v/>
      </c>
      <c r="K178" s="110" t="str">
        <f>'PRODUCTION LIST GRP VOLUMES'!K181</f>
        <v/>
      </c>
      <c r="L178" s="110" t="str">
        <f>'PRODUCTION LIST GRP VOLUMES'!L181</f>
        <v/>
      </c>
      <c r="M178" s="110" t="str">
        <f>'PRODUCTION LIST GRP VOLUMES'!M181</f>
        <v/>
      </c>
      <c r="N178" s="110" t="str">
        <f>'PRODUCTION LIST GRP VOLUMES'!N181</f>
        <v/>
      </c>
      <c r="O178" s="110" t="str">
        <f>'PRODUCTION LIST GRP VOLUMES'!O181</f>
        <v/>
      </c>
      <c r="P178" s="110" t="str">
        <f>'PRODUCTION LIST GRP VOLUMES'!P181</f>
        <v/>
      </c>
      <c r="Q178" s="110">
        <f>'PRODUCTION LIST GRP VOLUMES'!Q181</f>
        <v>0</v>
      </c>
      <c r="R178" s="110">
        <f>'PRODUCTION LIST GRP VOLUMES'!R181</f>
        <v>0</v>
      </c>
      <c r="S178" s="1006">
        <f t="shared" si="4"/>
        <v>0</v>
      </c>
    </row>
    <row r="179" spans="1:19" ht="23.25" customHeight="1">
      <c r="A179" s="364">
        <f>'PRODUCTION LIST GRP VOLUMES'!A182</f>
        <v>0</v>
      </c>
      <c r="B179" s="1034"/>
      <c r="C179" s="110" t="str">
        <f>'PRODUCTION LIST GRP VOLUMES'!C182</f>
        <v/>
      </c>
      <c r="D179" s="110" t="str">
        <f>'PRODUCTION LIST GRP VOLUMES'!D182</f>
        <v/>
      </c>
      <c r="E179" s="110" t="str">
        <f>'PRODUCTION LIST GRP VOLUMES'!E182</f>
        <v/>
      </c>
      <c r="F179" s="110" t="str">
        <f>'PRODUCTION LIST GRP VOLUMES'!F182</f>
        <v/>
      </c>
      <c r="G179" s="110" t="str">
        <f>'PRODUCTION LIST GRP VOLUMES'!G182</f>
        <v/>
      </c>
      <c r="H179" s="110" t="str">
        <f>'PRODUCTION LIST GRP VOLUMES'!H182</f>
        <v/>
      </c>
      <c r="I179" s="110" t="str">
        <f>'PRODUCTION LIST GRP VOLUMES'!I182</f>
        <v/>
      </c>
      <c r="J179" s="110" t="str">
        <f>'PRODUCTION LIST GRP VOLUMES'!J182</f>
        <v/>
      </c>
      <c r="K179" s="110" t="str">
        <f>'PRODUCTION LIST GRP VOLUMES'!K182</f>
        <v/>
      </c>
      <c r="L179" s="110" t="str">
        <f>'PRODUCTION LIST GRP VOLUMES'!L182</f>
        <v/>
      </c>
      <c r="M179" s="110" t="str">
        <f>'PRODUCTION LIST GRP VOLUMES'!M182</f>
        <v/>
      </c>
      <c r="N179" s="110" t="str">
        <f>'PRODUCTION LIST GRP VOLUMES'!N182</f>
        <v/>
      </c>
      <c r="O179" s="110" t="str">
        <f>'PRODUCTION LIST GRP VOLUMES'!O182</f>
        <v/>
      </c>
      <c r="P179" s="110" t="str">
        <f>'PRODUCTION LIST GRP VOLUMES'!P182</f>
        <v/>
      </c>
      <c r="Q179" s="110" t="str">
        <f>'PRODUCTION LIST GRP VOLUMES'!Q182</f>
        <v/>
      </c>
      <c r="R179" s="110" t="str">
        <f>'PRODUCTION LIST GRP VOLUMES'!R182</f>
        <v/>
      </c>
      <c r="S179" s="1006">
        <f t="shared" si="2"/>
        <v>0</v>
      </c>
    </row>
    <row r="180" spans="1:19" ht="23.25" customHeight="1">
      <c r="A180" s="364" t="str">
        <f>'PRODUCTION LIST GRP VOLUMES'!A183</f>
        <v>360-401</v>
      </c>
      <c r="B180" s="1034"/>
      <c r="C180" s="110" t="str">
        <f>'PRODUCTION LIST GRP VOLUMES'!C183</f>
        <v/>
      </c>
      <c r="D180" s="110" t="str">
        <f>'PRODUCTION LIST GRP VOLUMES'!D183</f>
        <v/>
      </c>
      <c r="E180" s="110" t="str">
        <f>'PRODUCTION LIST GRP VOLUMES'!E183</f>
        <v/>
      </c>
      <c r="F180" s="110" t="str">
        <f>'PRODUCTION LIST GRP VOLUMES'!F183</f>
        <v/>
      </c>
      <c r="G180" s="110" t="str">
        <f>'PRODUCTION LIST GRP VOLUMES'!G183</f>
        <v/>
      </c>
      <c r="H180" s="110" t="str">
        <f>'PRODUCTION LIST GRP VOLUMES'!H183</f>
        <v/>
      </c>
      <c r="I180" s="110" t="str">
        <f>'PRODUCTION LIST GRP VOLUMES'!I183</f>
        <v/>
      </c>
      <c r="J180" s="110" t="str">
        <f>'PRODUCTION LIST GRP VOLUMES'!J183</f>
        <v/>
      </c>
      <c r="K180" s="110" t="str">
        <f>'PRODUCTION LIST GRP VOLUMES'!K183</f>
        <v/>
      </c>
      <c r="L180" s="110" t="str">
        <f>'PRODUCTION LIST GRP VOLUMES'!L183</f>
        <v/>
      </c>
      <c r="M180" s="110" t="str">
        <f>'PRODUCTION LIST GRP VOLUMES'!M183</f>
        <v/>
      </c>
      <c r="N180" s="110" t="str">
        <f>'PRODUCTION LIST GRP VOLUMES'!N183</f>
        <v/>
      </c>
      <c r="O180" s="110" t="str">
        <f>'PRODUCTION LIST GRP VOLUMES'!O183</f>
        <v/>
      </c>
      <c r="P180" s="110" t="str">
        <f>'PRODUCTION LIST GRP VOLUMES'!P183</f>
        <v/>
      </c>
      <c r="Q180" s="110" t="str">
        <f>'PRODUCTION LIST GRP VOLUMES'!Q183</f>
        <v/>
      </c>
      <c r="R180" s="110" t="str">
        <f>'PRODUCTION LIST GRP VOLUMES'!R183</f>
        <v/>
      </c>
      <c r="S180" s="1006">
        <f t="shared" si="2"/>
        <v>0</v>
      </c>
    </row>
    <row r="181" spans="1:19" ht="23.25" customHeight="1">
      <c r="A181" s="364" t="str">
        <f>'PRODUCTION LIST GRP VOLUMES'!A184</f>
        <v>360-402</v>
      </c>
      <c r="B181" s="1034"/>
      <c r="C181" s="110" t="str">
        <f>'PRODUCTION LIST GRP VOLUMES'!C184</f>
        <v/>
      </c>
      <c r="D181" s="110" t="str">
        <f>'PRODUCTION LIST GRP VOLUMES'!D184</f>
        <v/>
      </c>
      <c r="E181" s="110" t="str">
        <f>'PRODUCTION LIST GRP VOLUMES'!E184</f>
        <v/>
      </c>
      <c r="F181" s="110" t="str">
        <f>'PRODUCTION LIST GRP VOLUMES'!F184</f>
        <v/>
      </c>
      <c r="G181" s="110" t="str">
        <f>'PRODUCTION LIST GRP VOLUMES'!G184</f>
        <v/>
      </c>
      <c r="H181" s="110" t="str">
        <f>'PRODUCTION LIST GRP VOLUMES'!H184</f>
        <v/>
      </c>
      <c r="I181" s="110" t="str">
        <f>'PRODUCTION LIST GRP VOLUMES'!I184</f>
        <v/>
      </c>
      <c r="J181" s="110" t="str">
        <f>'PRODUCTION LIST GRP VOLUMES'!J184</f>
        <v/>
      </c>
      <c r="K181" s="110" t="str">
        <f>'PRODUCTION LIST GRP VOLUMES'!K184</f>
        <v/>
      </c>
      <c r="L181" s="110" t="str">
        <f>'PRODUCTION LIST GRP VOLUMES'!L184</f>
        <v/>
      </c>
      <c r="M181" s="110" t="str">
        <f>'PRODUCTION LIST GRP VOLUMES'!M184</f>
        <v/>
      </c>
      <c r="N181" s="110" t="str">
        <f>'PRODUCTION LIST GRP VOLUMES'!N184</f>
        <v/>
      </c>
      <c r="O181" s="110" t="str">
        <f>'PRODUCTION LIST GRP VOLUMES'!O184</f>
        <v/>
      </c>
      <c r="P181" s="110" t="str">
        <f>'PRODUCTION LIST GRP VOLUMES'!P184</f>
        <v/>
      </c>
      <c r="Q181" s="110" t="str">
        <f>'PRODUCTION LIST GRP VOLUMES'!Q184</f>
        <v/>
      </c>
      <c r="R181" s="110" t="str">
        <f>'PRODUCTION LIST GRP VOLUMES'!R184</f>
        <v/>
      </c>
      <c r="S181" s="1006">
        <f t="shared" si="2"/>
        <v>0</v>
      </c>
    </row>
    <row r="182" spans="1:19" ht="23.25" customHeight="1">
      <c r="A182" s="364" t="str">
        <f>'PRODUCTION LIST GRP VOLUMES'!A185</f>
        <v>360-403</v>
      </c>
      <c r="B182" s="1034"/>
      <c r="C182" s="110" t="str">
        <f>'PRODUCTION LIST GRP VOLUMES'!C185</f>
        <v/>
      </c>
      <c r="D182" s="110" t="str">
        <f>'PRODUCTION LIST GRP VOLUMES'!D185</f>
        <v/>
      </c>
      <c r="E182" s="110" t="str">
        <f>'PRODUCTION LIST GRP VOLUMES'!E185</f>
        <v/>
      </c>
      <c r="F182" s="110" t="str">
        <f>'PRODUCTION LIST GRP VOLUMES'!F185</f>
        <v/>
      </c>
      <c r="G182" s="110" t="str">
        <f>'PRODUCTION LIST GRP VOLUMES'!G185</f>
        <v/>
      </c>
      <c r="H182" s="110" t="str">
        <f>'PRODUCTION LIST GRP VOLUMES'!H185</f>
        <v/>
      </c>
      <c r="I182" s="110" t="str">
        <f>'PRODUCTION LIST GRP VOLUMES'!I185</f>
        <v/>
      </c>
      <c r="J182" s="110" t="str">
        <f>'PRODUCTION LIST GRP VOLUMES'!J185</f>
        <v/>
      </c>
      <c r="K182" s="110" t="str">
        <f>'PRODUCTION LIST GRP VOLUMES'!K185</f>
        <v/>
      </c>
      <c r="L182" s="110" t="str">
        <f>'PRODUCTION LIST GRP VOLUMES'!L185</f>
        <v/>
      </c>
      <c r="M182" s="110" t="str">
        <f>'PRODUCTION LIST GRP VOLUMES'!M185</f>
        <v/>
      </c>
      <c r="N182" s="110" t="str">
        <f>'PRODUCTION LIST GRP VOLUMES'!N185</f>
        <v/>
      </c>
      <c r="O182" s="110" t="str">
        <f>'PRODUCTION LIST GRP VOLUMES'!O185</f>
        <v/>
      </c>
      <c r="P182" s="110" t="str">
        <f>'PRODUCTION LIST GRP VOLUMES'!P185</f>
        <v/>
      </c>
      <c r="Q182" s="110" t="str">
        <f>'PRODUCTION LIST GRP VOLUMES'!Q185</f>
        <v/>
      </c>
      <c r="R182" s="110" t="str">
        <f>'PRODUCTION LIST GRP VOLUMES'!R185</f>
        <v/>
      </c>
      <c r="S182" s="1006">
        <f t="shared" si="2"/>
        <v>0</v>
      </c>
    </row>
    <row r="183" spans="1:19" ht="23.25" customHeight="1">
      <c r="A183" s="364" t="str">
        <f>'PRODUCTION LIST GRP VOLUMES'!A186</f>
        <v>360-404</v>
      </c>
      <c r="B183" s="1034"/>
      <c r="C183" s="110" t="str">
        <f>'PRODUCTION LIST GRP VOLUMES'!C186</f>
        <v/>
      </c>
      <c r="D183" s="110" t="str">
        <f>'PRODUCTION LIST GRP VOLUMES'!D186</f>
        <v/>
      </c>
      <c r="E183" s="110" t="str">
        <f>'PRODUCTION LIST GRP VOLUMES'!E186</f>
        <v/>
      </c>
      <c r="F183" s="110" t="str">
        <f>'PRODUCTION LIST GRP VOLUMES'!F186</f>
        <v/>
      </c>
      <c r="G183" s="110" t="str">
        <f>'PRODUCTION LIST GRP VOLUMES'!G186</f>
        <v/>
      </c>
      <c r="H183" s="110" t="str">
        <f>'PRODUCTION LIST GRP VOLUMES'!H186</f>
        <v/>
      </c>
      <c r="I183" s="110" t="str">
        <f>'PRODUCTION LIST GRP VOLUMES'!I186</f>
        <v/>
      </c>
      <c r="J183" s="110" t="str">
        <f>'PRODUCTION LIST GRP VOLUMES'!J186</f>
        <v/>
      </c>
      <c r="K183" s="110" t="str">
        <f>'PRODUCTION LIST GRP VOLUMES'!K186</f>
        <v/>
      </c>
      <c r="L183" s="110" t="str">
        <f>'PRODUCTION LIST GRP VOLUMES'!L186</f>
        <v/>
      </c>
      <c r="M183" s="110" t="str">
        <f>'PRODUCTION LIST GRP VOLUMES'!M186</f>
        <v/>
      </c>
      <c r="N183" s="110" t="str">
        <f>'PRODUCTION LIST GRP VOLUMES'!N186</f>
        <v/>
      </c>
      <c r="O183" s="110" t="str">
        <f>'PRODUCTION LIST GRP VOLUMES'!O186</f>
        <v/>
      </c>
      <c r="P183" s="110" t="str">
        <f>'PRODUCTION LIST GRP VOLUMES'!P186</f>
        <v/>
      </c>
      <c r="Q183" s="110" t="str">
        <f>'PRODUCTION LIST GRP VOLUMES'!Q186</f>
        <v/>
      </c>
      <c r="R183" s="110" t="str">
        <f>'PRODUCTION LIST GRP VOLUMES'!R186</f>
        <v/>
      </c>
      <c r="S183" s="1006">
        <f t="shared" si="2"/>
        <v>0</v>
      </c>
    </row>
    <row r="184" spans="1:19" ht="21" customHeight="1">
      <c r="A184" s="364" t="str">
        <f>'PRODUCTION LIST GRP VOLUMES'!A187</f>
        <v>360-405</v>
      </c>
      <c r="B184" s="1034"/>
      <c r="C184" s="110" t="str">
        <f>'PRODUCTION LIST GRP VOLUMES'!C187</f>
        <v/>
      </c>
      <c r="D184" s="110" t="str">
        <f>'PRODUCTION LIST GRP VOLUMES'!D187</f>
        <v/>
      </c>
      <c r="E184" s="110" t="str">
        <f>'PRODUCTION LIST GRP VOLUMES'!E187</f>
        <v/>
      </c>
      <c r="F184" s="110" t="str">
        <f>'PRODUCTION LIST GRP VOLUMES'!F187</f>
        <v/>
      </c>
      <c r="G184" s="110" t="str">
        <f>'PRODUCTION LIST GRP VOLUMES'!G187</f>
        <v/>
      </c>
      <c r="H184" s="110" t="str">
        <f>'PRODUCTION LIST GRP VOLUMES'!H187</f>
        <v/>
      </c>
      <c r="I184" s="110" t="str">
        <f>'PRODUCTION LIST GRP VOLUMES'!I187</f>
        <v/>
      </c>
      <c r="J184" s="110" t="str">
        <f>'PRODUCTION LIST GRP VOLUMES'!J187</f>
        <v/>
      </c>
      <c r="K184" s="110" t="str">
        <f>'PRODUCTION LIST GRP VOLUMES'!K187</f>
        <v/>
      </c>
      <c r="L184" s="110" t="str">
        <f>'PRODUCTION LIST GRP VOLUMES'!L187</f>
        <v/>
      </c>
      <c r="M184" s="110" t="str">
        <f>'PRODUCTION LIST GRP VOLUMES'!M187</f>
        <v/>
      </c>
      <c r="N184" s="110" t="str">
        <f>'PRODUCTION LIST GRP VOLUMES'!N187</f>
        <v/>
      </c>
      <c r="O184" s="110" t="str">
        <f>'PRODUCTION LIST GRP VOLUMES'!O187</f>
        <v/>
      </c>
      <c r="P184" s="110" t="str">
        <f>'PRODUCTION LIST GRP VOLUMES'!P187</f>
        <v/>
      </c>
      <c r="Q184" s="110" t="str">
        <f>'PRODUCTION LIST GRP VOLUMES'!Q187</f>
        <v/>
      </c>
      <c r="R184" s="110" t="str">
        <f>'PRODUCTION LIST GRP VOLUMES'!R187</f>
        <v/>
      </c>
      <c r="S184" s="1006">
        <f t="shared" si="2"/>
        <v>0</v>
      </c>
    </row>
    <row r="185" spans="1:19" ht="21" customHeight="1">
      <c r="A185" s="364" t="str">
        <f>'PRODUCTION LIST GRP VOLUMES'!A188</f>
        <v>360-406</v>
      </c>
      <c r="B185" s="1034"/>
      <c r="C185" s="110" t="str">
        <f>'PRODUCTION LIST GRP VOLUMES'!C188</f>
        <v/>
      </c>
      <c r="D185" s="110" t="str">
        <f>'PRODUCTION LIST GRP VOLUMES'!D188</f>
        <v/>
      </c>
      <c r="E185" s="110" t="str">
        <f>'PRODUCTION LIST GRP VOLUMES'!E188</f>
        <v/>
      </c>
      <c r="F185" s="110" t="str">
        <f>'PRODUCTION LIST GRP VOLUMES'!F188</f>
        <v/>
      </c>
      <c r="G185" s="110" t="str">
        <f>'PRODUCTION LIST GRP VOLUMES'!G188</f>
        <v/>
      </c>
      <c r="H185" s="110" t="str">
        <f>'PRODUCTION LIST GRP VOLUMES'!H188</f>
        <v/>
      </c>
      <c r="I185" s="110" t="str">
        <f>'PRODUCTION LIST GRP VOLUMES'!I188</f>
        <v/>
      </c>
      <c r="J185" s="110" t="str">
        <f>'PRODUCTION LIST GRP VOLUMES'!J188</f>
        <v/>
      </c>
      <c r="K185" s="110" t="str">
        <f>'PRODUCTION LIST GRP VOLUMES'!K188</f>
        <v/>
      </c>
      <c r="L185" s="110" t="str">
        <f>'PRODUCTION LIST GRP VOLUMES'!L188</f>
        <v/>
      </c>
      <c r="M185" s="110" t="str">
        <f>'PRODUCTION LIST GRP VOLUMES'!M188</f>
        <v/>
      </c>
      <c r="N185" s="110" t="str">
        <f>'PRODUCTION LIST GRP VOLUMES'!N188</f>
        <v/>
      </c>
      <c r="O185" s="110" t="str">
        <f>'PRODUCTION LIST GRP VOLUMES'!O188</f>
        <v/>
      </c>
      <c r="P185" s="110" t="str">
        <f>'PRODUCTION LIST GRP VOLUMES'!P188</f>
        <v/>
      </c>
      <c r="Q185" s="110" t="str">
        <f>'PRODUCTION LIST GRP VOLUMES'!Q188</f>
        <v/>
      </c>
      <c r="R185" s="110" t="str">
        <f>'PRODUCTION LIST GRP VOLUMES'!R188</f>
        <v/>
      </c>
      <c r="S185" s="1006">
        <f t="shared" si="2"/>
        <v>0</v>
      </c>
    </row>
    <row r="186" spans="1:19" ht="21" customHeight="1">
      <c r="A186" s="364" t="str">
        <f>'PRODUCTION LIST GRP VOLUMES'!A189</f>
        <v>360-406-DT</v>
      </c>
      <c r="B186" s="1034" t="str">
        <f>IF('PRODUCTION LIST GRP VOLUMES'!C302=0,"",'PRODUCTION LIST GRP VOLUMES'!C302)</f>
        <v/>
      </c>
      <c r="C186" s="110" t="str">
        <f>'PRODUCTION LIST GRP VOLUMES'!C189</f>
        <v/>
      </c>
      <c r="D186" s="110" t="str">
        <f>'PRODUCTION LIST GRP VOLUMES'!D189</f>
        <v/>
      </c>
      <c r="E186" s="110" t="str">
        <f>'PRODUCTION LIST GRP VOLUMES'!E189</f>
        <v/>
      </c>
      <c r="F186" s="110" t="str">
        <f>'PRODUCTION LIST GRP VOLUMES'!F189</f>
        <v/>
      </c>
      <c r="G186" s="110" t="str">
        <f>'PRODUCTION LIST GRP VOLUMES'!G189</f>
        <v/>
      </c>
      <c r="H186" s="110" t="str">
        <f>'PRODUCTION LIST GRP VOLUMES'!H189</f>
        <v/>
      </c>
      <c r="I186" s="110" t="str">
        <f>'PRODUCTION LIST GRP VOLUMES'!I189</f>
        <v/>
      </c>
      <c r="J186" s="110" t="str">
        <f>'PRODUCTION LIST GRP VOLUMES'!J189</f>
        <v/>
      </c>
      <c r="K186" s="110" t="str">
        <f>'PRODUCTION LIST GRP VOLUMES'!K189</f>
        <v/>
      </c>
      <c r="L186" s="110" t="str">
        <f>'PRODUCTION LIST GRP VOLUMES'!L189</f>
        <v/>
      </c>
      <c r="M186" s="110" t="str">
        <f>'PRODUCTION LIST GRP VOLUMES'!M189</f>
        <v/>
      </c>
      <c r="N186" s="110" t="str">
        <f>'PRODUCTION LIST GRP VOLUMES'!N189</f>
        <v/>
      </c>
      <c r="O186" s="110" t="str">
        <f>'PRODUCTION LIST GRP VOLUMES'!O189</f>
        <v/>
      </c>
      <c r="P186" s="110" t="str">
        <f>'PRODUCTION LIST GRP VOLUMES'!P189</f>
        <v/>
      </c>
      <c r="Q186" s="110"/>
      <c r="R186" s="110"/>
      <c r="S186" s="1006">
        <f t="shared" si="2"/>
        <v>0</v>
      </c>
    </row>
    <row r="187" spans="1:19" ht="21" customHeight="1">
      <c r="A187" s="364" t="str">
        <f>'PRODUCTION LIST GRP VOLUMES'!A190</f>
        <v>360-409</v>
      </c>
      <c r="B187" s="1034"/>
      <c r="C187" s="110" t="str">
        <f>'PRODUCTION LIST GRP VOLUMES'!C190</f>
        <v/>
      </c>
      <c r="D187" s="110" t="str">
        <f>'PRODUCTION LIST GRP VOLUMES'!D190</f>
        <v/>
      </c>
      <c r="E187" s="110" t="str">
        <f>'PRODUCTION LIST GRP VOLUMES'!E190</f>
        <v/>
      </c>
      <c r="F187" s="110" t="str">
        <f>'PRODUCTION LIST GRP VOLUMES'!F190</f>
        <v/>
      </c>
      <c r="G187" s="110" t="str">
        <f>'PRODUCTION LIST GRP VOLUMES'!G190</f>
        <v/>
      </c>
      <c r="H187" s="110" t="str">
        <f>'PRODUCTION LIST GRP VOLUMES'!H190</f>
        <v/>
      </c>
      <c r="I187" s="110" t="str">
        <f>'PRODUCTION LIST GRP VOLUMES'!I190</f>
        <v/>
      </c>
      <c r="J187" s="110" t="str">
        <f>'PRODUCTION LIST GRP VOLUMES'!J190</f>
        <v/>
      </c>
      <c r="K187" s="110" t="str">
        <f>'PRODUCTION LIST GRP VOLUMES'!K190</f>
        <v/>
      </c>
      <c r="L187" s="110" t="str">
        <f>'PRODUCTION LIST GRP VOLUMES'!L190</f>
        <v/>
      </c>
      <c r="M187" s="110" t="str">
        <f>'PRODUCTION LIST GRP VOLUMES'!M190</f>
        <v/>
      </c>
      <c r="N187" s="110" t="str">
        <f>'PRODUCTION LIST GRP VOLUMES'!N190</f>
        <v/>
      </c>
      <c r="O187" s="110" t="str">
        <f>'PRODUCTION LIST GRP VOLUMES'!O190</f>
        <v/>
      </c>
      <c r="P187" s="110" t="str">
        <f>'PRODUCTION LIST GRP VOLUMES'!P190</f>
        <v/>
      </c>
      <c r="Q187" s="110" t="str">
        <f>'PRODUCTION LIST GRP VOLUMES'!Q190</f>
        <v/>
      </c>
      <c r="R187" s="110" t="str">
        <f>'PRODUCTION LIST GRP VOLUMES'!R190</f>
        <v/>
      </c>
      <c r="S187" s="1006">
        <f t="shared" si="2"/>
        <v>0</v>
      </c>
    </row>
    <row r="188" spans="1:19" ht="21" customHeight="1">
      <c r="A188" s="364" t="str">
        <f>'PRODUCTION LIST GRP VOLUMES'!A191</f>
        <v>360-409-DT</v>
      </c>
      <c r="B188" s="1034" t="str">
        <f>IF('PRODUCTION LIST GRP VOLUMES'!C303=0,"",'PRODUCTION LIST GRP VOLUMES'!C303)</f>
        <v/>
      </c>
      <c r="C188" s="110" t="str">
        <f>'PRODUCTION LIST GRP VOLUMES'!C191</f>
        <v/>
      </c>
      <c r="D188" s="110" t="str">
        <f>'PRODUCTION LIST GRP VOLUMES'!D191</f>
        <v/>
      </c>
      <c r="E188" s="110" t="str">
        <f>'PRODUCTION LIST GRP VOLUMES'!E191</f>
        <v/>
      </c>
      <c r="F188" s="110" t="str">
        <f>'PRODUCTION LIST GRP VOLUMES'!F191</f>
        <v/>
      </c>
      <c r="G188" s="110" t="str">
        <f>'PRODUCTION LIST GRP VOLUMES'!G191</f>
        <v/>
      </c>
      <c r="H188" s="110" t="str">
        <f>'PRODUCTION LIST GRP VOLUMES'!H191</f>
        <v/>
      </c>
      <c r="I188" s="110" t="str">
        <f>'PRODUCTION LIST GRP VOLUMES'!I191</f>
        <v/>
      </c>
      <c r="J188" s="110" t="str">
        <f>'PRODUCTION LIST GRP VOLUMES'!J191</f>
        <v/>
      </c>
      <c r="K188" s="110" t="str">
        <f>'PRODUCTION LIST GRP VOLUMES'!K191</f>
        <v/>
      </c>
      <c r="L188" s="110" t="str">
        <f>'PRODUCTION LIST GRP VOLUMES'!L191</f>
        <v/>
      </c>
      <c r="M188" s="110" t="str">
        <f>'PRODUCTION LIST GRP VOLUMES'!M191</f>
        <v/>
      </c>
      <c r="N188" s="110" t="str">
        <f>'PRODUCTION LIST GRP VOLUMES'!N191</f>
        <v/>
      </c>
      <c r="O188" s="110" t="str">
        <f>'PRODUCTION LIST GRP VOLUMES'!O191</f>
        <v/>
      </c>
      <c r="P188" s="110" t="str">
        <f>'PRODUCTION LIST GRP VOLUMES'!P191</f>
        <v/>
      </c>
      <c r="Q188" s="110"/>
      <c r="R188" s="110"/>
      <c r="S188" s="1006">
        <f t="shared" ref="S188:S233" si="5">SUM(B188:R188)</f>
        <v>0</v>
      </c>
    </row>
    <row r="189" spans="1:19" ht="21" customHeight="1">
      <c r="A189" s="364" t="str">
        <f>'PRODUCTION LIST GRP VOLUMES'!A192</f>
        <v>360-410</v>
      </c>
      <c r="B189" s="1034"/>
      <c r="C189" s="110" t="str">
        <f>'PRODUCTION LIST GRP VOLUMES'!C192</f>
        <v/>
      </c>
      <c r="D189" s="110" t="str">
        <f>'PRODUCTION LIST GRP VOLUMES'!D192</f>
        <v/>
      </c>
      <c r="E189" s="110" t="str">
        <f>'PRODUCTION LIST GRP VOLUMES'!E192</f>
        <v/>
      </c>
      <c r="F189" s="110" t="str">
        <f>'PRODUCTION LIST GRP VOLUMES'!F192</f>
        <v/>
      </c>
      <c r="G189" s="110" t="str">
        <f>'PRODUCTION LIST GRP VOLUMES'!G192</f>
        <v/>
      </c>
      <c r="H189" s="110" t="str">
        <f>'PRODUCTION LIST GRP VOLUMES'!H192</f>
        <v/>
      </c>
      <c r="I189" s="110" t="str">
        <f>'PRODUCTION LIST GRP VOLUMES'!I192</f>
        <v/>
      </c>
      <c r="J189" s="110" t="str">
        <f>'PRODUCTION LIST GRP VOLUMES'!J192</f>
        <v/>
      </c>
      <c r="K189" s="110" t="str">
        <f>'PRODUCTION LIST GRP VOLUMES'!K192</f>
        <v/>
      </c>
      <c r="L189" s="110" t="str">
        <f>'PRODUCTION LIST GRP VOLUMES'!L192</f>
        <v/>
      </c>
      <c r="M189" s="110" t="str">
        <f>'PRODUCTION LIST GRP VOLUMES'!M192</f>
        <v/>
      </c>
      <c r="N189" s="110" t="str">
        <f>'PRODUCTION LIST GRP VOLUMES'!N192</f>
        <v/>
      </c>
      <c r="O189" s="110" t="str">
        <f>'PRODUCTION LIST GRP VOLUMES'!O192</f>
        <v/>
      </c>
      <c r="P189" s="110" t="str">
        <f>'PRODUCTION LIST GRP VOLUMES'!P192</f>
        <v/>
      </c>
      <c r="Q189" s="110" t="str">
        <f>'PRODUCTION LIST GRP VOLUMES'!Q192</f>
        <v/>
      </c>
      <c r="R189" s="110" t="str">
        <f>'PRODUCTION LIST GRP VOLUMES'!R192</f>
        <v/>
      </c>
      <c r="S189" s="1006">
        <f t="shared" si="5"/>
        <v>0</v>
      </c>
    </row>
    <row r="190" spans="1:19" ht="21" customHeight="1">
      <c r="A190" s="364" t="str">
        <f>'PRODUCTION LIST GRP VOLUMES'!A193</f>
        <v>360-410-DT</v>
      </c>
      <c r="B190" s="1034" t="str">
        <f>IF('PRODUCTION LIST GRP VOLUMES'!C304=0,"",'PRODUCTION LIST GRP VOLUMES'!C304)</f>
        <v/>
      </c>
      <c r="C190" s="110" t="str">
        <f>'PRODUCTION LIST GRP VOLUMES'!C193</f>
        <v/>
      </c>
      <c r="D190" s="110" t="str">
        <f>'PRODUCTION LIST GRP VOLUMES'!D193</f>
        <v/>
      </c>
      <c r="E190" s="110" t="str">
        <f>'PRODUCTION LIST GRP VOLUMES'!E193</f>
        <v/>
      </c>
      <c r="F190" s="110" t="str">
        <f>'PRODUCTION LIST GRP VOLUMES'!F193</f>
        <v/>
      </c>
      <c r="G190" s="110" t="str">
        <f>'PRODUCTION LIST GRP VOLUMES'!G193</f>
        <v/>
      </c>
      <c r="H190" s="110" t="str">
        <f>'PRODUCTION LIST GRP VOLUMES'!H193</f>
        <v/>
      </c>
      <c r="I190" s="110" t="str">
        <f>'PRODUCTION LIST GRP VOLUMES'!I193</f>
        <v/>
      </c>
      <c r="J190" s="110" t="str">
        <f>'PRODUCTION LIST GRP VOLUMES'!J193</f>
        <v/>
      </c>
      <c r="K190" s="110" t="str">
        <f>'PRODUCTION LIST GRP VOLUMES'!K193</f>
        <v/>
      </c>
      <c r="L190" s="110" t="str">
        <f>'PRODUCTION LIST GRP VOLUMES'!L193</f>
        <v/>
      </c>
      <c r="M190" s="110" t="str">
        <f>'PRODUCTION LIST GRP VOLUMES'!M193</f>
        <v/>
      </c>
      <c r="N190" s="110" t="str">
        <f>'PRODUCTION LIST GRP VOLUMES'!N193</f>
        <v/>
      </c>
      <c r="O190" s="110" t="str">
        <f>'PRODUCTION LIST GRP VOLUMES'!O193</f>
        <v/>
      </c>
      <c r="P190" s="110" t="str">
        <f>'PRODUCTION LIST GRP VOLUMES'!P193</f>
        <v/>
      </c>
      <c r="Q190" s="110"/>
      <c r="R190" s="110"/>
      <c r="S190" s="1006">
        <f t="shared" si="5"/>
        <v>0</v>
      </c>
    </row>
    <row r="191" spans="1:19" ht="21" customHeight="1">
      <c r="A191" s="364" t="str">
        <f>'PRODUCTION LIST GRP VOLUMES'!A194</f>
        <v>360-411</v>
      </c>
      <c r="B191" s="1034"/>
      <c r="C191" s="110" t="str">
        <f>'PRODUCTION LIST GRP VOLUMES'!C194</f>
        <v/>
      </c>
      <c r="D191" s="110" t="str">
        <f>'PRODUCTION LIST GRP VOLUMES'!D194</f>
        <v/>
      </c>
      <c r="E191" s="110" t="str">
        <f>'PRODUCTION LIST GRP VOLUMES'!E194</f>
        <v/>
      </c>
      <c r="F191" s="110" t="str">
        <f>'PRODUCTION LIST GRP VOLUMES'!F194</f>
        <v/>
      </c>
      <c r="G191" s="110" t="str">
        <f>'PRODUCTION LIST GRP VOLUMES'!G194</f>
        <v/>
      </c>
      <c r="H191" s="110" t="str">
        <f>'PRODUCTION LIST GRP VOLUMES'!H194</f>
        <v/>
      </c>
      <c r="I191" s="110" t="str">
        <f>'PRODUCTION LIST GRP VOLUMES'!I194</f>
        <v/>
      </c>
      <c r="J191" s="110" t="str">
        <f>'PRODUCTION LIST GRP VOLUMES'!J194</f>
        <v/>
      </c>
      <c r="K191" s="110" t="str">
        <f>'PRODUCTION LIST GRP VOLUMES'!K194</f>
        <v/>
      </c>
      <c r="L191" s="110" t="str">
        <f>'PRODUCTION LIST GRP VOLUMES'!L194</f>
        <v/>
      </c>
      <c r="M191" s="110" t="str">
        <f>'PRODUCTION LIST GRP VOLUMES'!M194</f>
        <v/>
      </c>
      <c r="N191" s="110" t="str">
        <f>'PRODUCTION LIST GRP VOLUMES'!N194</f>
        <v/>
      </c>
      <c r="O191" s="110" t="str">
        <f>'PRODUCTION LIST GRP VOLUMES'!O194</f>
        <v/>
      </c>
      <c r="P191" s="110" t="str">
        <f>'PRODUCTION LIST GRP VOLUMES'!P194</f>
        <v/>
      </c>
      <c r="Q191" s="110" t="str">
        <f>'PRODUCTION LIST GRP VOLUMES'!Q194</f>
        <v/>
      </c>
      <c r="R191" s="110" t="str">
        <f>'PRODUCTION LIST GRP VOLUMES'!R194</f>
        <v/>
      </c>
      <c r="S191" s="1006">
        <f t="shared" si="5"/>
        <v>0</v>
      </c>
    </row>
    <row r="192" spans="1:19" ht="21" customHeight="1">
      <c r="A192" s="364" t="str">
        <f>'PRODUCTION LIST GRP VOLUMES'!A195</f>
        <v>360-411-DT</v>
      </c>
      <c r="B192" s="1034" t="str">
        <f>IF('PRODUCTION LIST GRP VOLUMES'!C305=0,"",'PRODUCTION LIST GRP VOLUMES'!C305)</f>
        <v/>
      </c>
      <c r="C192" s="110" t="str">
        <f>'PRODUCTION LIST GRP VOLUMES'!C195</f>
        <v/>
      </c>
      <c r="D192" s="110" t="str">
        <f>'PRODUCTION LIST GRP VOLUMES'!D195</f>
        <v/>
      </c>
      <c r="E192" s="110" t="str">
        <f>'PRODUCTION LIST GRP VOLUMES'!E195</f>
        <v/>
      </c>
      <c r="F192" s="110" t="str">
        <f>'PRODUCTION LIST GRP VOLUMES'!F195</f>
        <v/>
      </c>
      <c r="G192" s="110" t="str">
        <f>'PRODUCTION LIST GRP VOLUMES'!G195</f>
        <v/>
      </c>
      <c r="H192" s="110" t="str">
        <f>'PRODUCTION LIST GRP VOLUMES'!H195</f>
        <v/>
      </c>
      <c r="I192" s="110" t="str">
        <f>'PRODUCTION LIST GRP VOLUMES'!I195</f>
        <v/>
      </c>
      <c r="J192" s="110" t="str">
        <f>'PRODUCTION LIST GRP VOLUMES'!J195</f>
        <v/>
      </c>
      <c r="K192" s="110" t="str">
        <f>'PRODUCTION LIST GRP VOLUMES'!K195</f>
        <v/>
      </c>
      <c r="L192" s="110" t="str">
        <f>'PRODUCTION LIST GRP VOLUMES'!L195</f>
        <v/>
      </c>
      <c r="M192" s="110" t="str">
        <f>'PRODUCTION LIST GRP VOLUMES'!M195</f>
        <v/>
      </c>
      <c r="N192" s="110" t="str">
        <f>'PRODUCTION LIST GRP VOLUMES'!N195</f>
        <v/>
      </c>
      <c r="O192" s="110" t="str">
        <f>'PRODUCTION LIST GRP VOLUMES'!O195</f>
        <v/>
      </c>
      <c r="P192" s="110" t="str">
        <f>'PRODUCTION LIST GRP VOLUMES'!P195</f>
        <v/>
      </c>
      <c r="Q192" s="110"/>
      <c r="R192" s="110"/>
      <c r="S192" s="1006">
        <f t="shared" si="5"/>
        <v>0</v>
      </c>
    </row>
    <row r="193" spans="1:19" ht="21" customHeight="1">
      <c r="A193" s="364" t="str">
        <f>'PRODUCTION LIST GRP VOLUMES'!A196</f>
        <v>360-412</v>
      </c>
      <c r="B193" s="1034"/>
      <c r="C193" s="110" t="str">
        <f>'PRODUCTION LIST GRP VOLUMES'!C196</f>
        <v/>
      </c>
      <c r="D193" s="110" t="str">
        <f>'PRODUCTION LIST GRP VOLUMES'!D196</f>
        <v/>
      </c>
      <c r="E193" s="110" t="str">
        <f>'PRODUCTION LIST GRP VOLUMES'!E196</f>
        <v/>
      </c>
      <c r="F193" s="110" t="str">
        <f>'PRODUCTION LIST GRP VOLUMES'!F196</f>
        <v/>
      </c>
      <c r="G193" s="110" t="str">
        <f>'PRODUCTION LIST GRP VOLUMES'!G196</f>
        <v/>
      </c>
      <c r="H193" s="110" t="str">
        <f>'PRODUCTION LIST GRP VOLUMES'!H196</f>
        <v/>
      </c>
      <c r="I193" s="110" t="str">
        <f>'PRODUCTION LIST GRP VOLUMES'!I196</f>
        <v/>
      </c>
      <c r="J193" s="110" t="str">
        <f>'PRODUCTION LIST GRP VOLUMES'!J196</f>
        <v/>
      </c>
      <c r="K193" s="110" t="str">
        <f>'PRODUCTION LIST GRP VOLUMES'!K196</f>
        <v/>
      </c>
      <c r="L193" s="110" t="str">
        <f>'PRODUCTION LIST GRP VOLUMES'!L196</f>
        <v/>
      </c>
      <c r="M193" s="110" t="str">
        <f>'PRODUCTION LIST GRP VOLUMES'!M196</f>
        <v/>
      </c>
      <c r="N193" s="110" t="str">
        <f>'PRODUCTION LIST GRP VOLUMES'!N196</f>
        <v/>
      </c>
      <c r="O193" s="110" t="str">
        <f>'PRODUCTION LIST GRP VOLUMES'!O196</f>
        <v/>
      </c>
      <c r="P193" s="110" t="str">
        <f>'PRODUCTION LIST GRP VOLUMES'!P196</f>
        <v/>
      </c>
      <c r="Q193" s="110" t="str">
        <f>'PRODUCTION LIST GRP VOLUMES'!Q196</f>
        <v/>
      </c>
      <c r="R193" s="110" t="str">
        <f>'PRODUCTION LIST GRP VOLUMES'!R196</f>
        <v/>
      </c>
      <c r="S193" s="1006">
        <f t="shared" si="5"/>
        <v>0</v>
      </c>
    </row>
    <row r="194" spans="1:19" ht="21" customHeight="1">
      <c r="A194" s="364" t="str">
        <f>'PRODUCTION LIST GRP VOLUMES'!A197</f>
        <v>360-412-DT</v>
      </c>
      <c r="B194" s="1034" t="str">
        <f>IF('PRODUCTION LIST GRP VOLUMES'!C306=0,"",'PRODUCTION LIST GRP VOLUMES'!C306)</f>
        <v/>
      </c>
      <c r="C194" s="110" t="str">
        <f>'PRODUCTION LIST GRP VOLUMES'!C197</f>
        <v/>
      </c>
      <c r="D194" s="110" t="str">
        <f>'PRODUCTION LIST GRP VOLUMES'!D197</f>
        <v/>
      </c>
      <c r="E194" s="110" t="str">
        <f>'PRODUCTION LIST GRP VOLUMES'!E197</f>
        <v/>
      </c>
      <c r="F194" s="110" t="str">
        <f>'PRODUCTION LIST GRP VOLUMES'!F197</f>
        <v/>
      </c>
      <c r="G194" s="110" t="str">
        <f>'PRODUCTION LIST GRP VOLUMES'!G197</f>
        <v/>
      </c>
      <c r="H194" s="110" t="str">
        <f>'PRODUCTION LIST GRP VOLUMES'!H197</f>
        <v/>
      </c>
      <c r="I194" s="110" t="str">
        <f>'PRODUCTION LIST GRP VOLUMES'!I197</f>
        <v/>
      </c>
      <c r="J194" s="110" t="str">
        <f>'PRODUCTION LIST GRP VOLUMES'!J197</f>
        <v/>
      </c>
      <c r="K194" s="110" t="str">
        <f>'PRODUCTION LIST GRP VOLUMES'!K197</f>
        <v/>
      </c>
      <c r="L194" s="110" t="str">
        <f>'PRODUCTION LIST GRP VOLUMES'!L197</f>
        <v/>
      </c>
      <c r="M194" s="110" t="str">
        <f>'PRODUCTION LIST GRP VOLUMES'!M197</f>
        <v/>
      </c>
      <c r="N194" s="110" t="str">
        <f>'PRODUCTION LIST GRP VOLUMES'!N197</f>
        <v/>
      </c>
      <c r="O194" s="110" t="str">
        <f>'PRODUCTION LIST GRP VOLUMES'!O197</f>
        <v/>
      </c>
      <c r="P194" s="110" t="str">
        <f>'PRODUCTION LIST GRP VOLUMES'!P197</f>
        <v/>
      </c>
      <c r="Q194" s="110"/>
      <c r="R194" s="110"/>
      <c r="S194" s="1006">
        <f t="shared" si="5"/>
        <v>0</v>
      </c>
    </row>
    <row r="195" spans="1:19" ht="21" customHeight="1">
      <c r="A195" s="364" t="str">
        <f>'PRODUCTION LIST GRP VOLUMES'!A198</f>
        <v>360-413</v>
      </c>
      <c r="B195" s="1034"/>
      <c r="C195" s="110" t="str">
        <f>'PRODUCTION LIST GRP VOLUMES'!C198</f>
        <v/>
      </c>
      <c r="D195" s="110" t="str">
        <f>'PRODUCTION LIST GRP VOLUMES'!D198</f>
        <v/>
      </c>
      <c r="E195" s="110" t="str">
        <f>'PRODUCTION LIST GRP VOLUMES'!E198</f>
        <v/>
      </c>
      <c r="F195" s="110" t="str">
        <f>'PRODUCTION LIST GRP VOLUMES'!F198</f>
        <v/>
      </c>
      <c r="G195" s="110" t="str">
        <f>'PRODUCTION LIST GRP VOLUMES'!G198</f>
        <v/>
      </c>
      <c r="H195" s="110" t="str">
        <f>'PRODUCTION LIST GRP VOLUMES'!H198</f>
        <v/>
      </c>
      <c r="I195" s="110" t="str">
        <f>'PRODUCTION LIST GRP VOLUMES'!I198</f>
        <v/>
      </c>
      <c r="J195" s="110" t="str">
        <f>'PRODUCTION LIST GRP VOLUMES'!J198</f>
        <v/>
      </c>
      <c r="K195" s="110" t="str">
        <f>'PRODUCTION LIST GRP VOLUMES'!K198</f>
        <v/>
      </c>
      <c r="L195" s="110" t="str">
        <f>'PRODUCTION LIST GRP VOLUMES'!L198</f>
        <v/>
      </c>
      <c r="M195" s="110" t="str">
        <f>'PRODUCTION LIST GRP VOLUMES'!M198</f>
        <v/>
      </c>
      <c r="N195" s="110" t="str">
        <f>'PRODUCTION LIST GRP VOLUMES'!N198</f>
        <v/>
      </c>
      <c r="O195" s="110" t="str">
        <f>'PRODUCTION LIST GRP VOLUMES'!O198</f>
        <v/>
      </c>
      <c r="P195" s="110" t="str">
        <f>'PRODUCTION LIST GRP VOLUMES'!P198</f>
        <v/>
      </c>
      <c r="Q195" s="110" t="str">
        <f>'PRODUCTION LIST GRP VOLUMES'!Q198</f>
        <v/>
      </c>
      <c r="R195" s="110" t="str">
        <f>'PRODUCTION LIST GRP VOLUMES'!R198</f>
        <v/>
      </c>
      <c r="S195" s="1006">
        <f t="shared" si="5"/>
        <v>0</v>
      </c>
    </row>
    <row r="196" spans="1:19" ht="21" customHeight="1">
      <c r="A196" s="364" t="str">
        <f>'PRODUCTION LIST GRP VOLUMES'!A199</f>
        <v>360-413-DT</v>
      </c>
      <c r="B196" s="1034" t="str">
        <f>IF('PRODUCTION LIST GRP VOLUMES'!C307=0,"",'PRODUCTION LIST GRP VOLUMES'!C307)</f>
        <v/>
      </c>
      <c r="C196" s="110" t="str">
        <f>'PRODUCTION LIST GRP VOLUMES'!C199</f>
        <v/>
      </c>
      <c r="D196" s="110" t="str">
        <f>'PRODUCTION LIST GRP VOLUMES'!D199</f>
        <v/>
      </c>
      <c r="E196" s="110" t="str">
        <f>'PRODUCTION LIST GRP VOLUMES'!E199</f>
        <v/>
      </c>
      <c r="F196" s="110" t="str">
        <f>'PRODUCTION LIST GRP VOLUMES'!F199</f>
        <v/>
      </c>
      <c r="G196" s="110" t="str">
        <f>'PRODUCTION LIST GRP VOLUMES'!G199</f>
        <v/>
      </c>
      <c r="H196" s="110" t="str">
        <f>'PRODUCTION LIST GRP VOLUMES'!H199</f>
        <v/>
      </c>
      <c r="I196" s="110" t="str">
        <f>'PRODUCTION LIST GRP VOLUMES'!I199</f>
        <v/>
      </c>
      <c r="J196" s="110" t="str">
        <f>'PRODUCTION LIST GRP VOLUMES'!J199</f>
        <v/>
      </c>
      <c r="K196" s="110" t="str">
        <f>'PRODUCTION LIST GRP VOLUMES'!K199</f>
        <v/>
      </c>
      <c r="L196" s="110" t="str">
        <f>'PRODUCTION LIST GRP VOLUMES'!L199</f>
        <v/>
      </c>
      <c r="M196" s="110" t="str">
        <f>'PRODUCTION LIST GRP VOLUMES'!M199</f>
        <v/>
      </c>
      <c r="N196" s="110" t="str">
        <f>'PRODUCTION LIST GRP VOLUMES'!N199</f>
        <v/>
      </c>
      <c r="O196" s="110" t="str">
        <f>'PRODUCTION LIST GRP VOLUMES'!O199</f>
        <v/>
      </c>
      <c r="P196" s="110" t="str">
        <f>'PRODUCTION LIST GRP VOLUMES'!P199</f>
        <v/>
      </c>
      <c r="Q196" s="110"/>
      <c r="R196" s="110"/>
      <c r="S196" s="1006">
        <f t="shared" si="5"/>
        <v>0</v>
      </c>
    </row>
    <row r="197" spans="1:19" ht="21" customHeight="1">
      <c r="A197" s="364" t="str">
        <f>'PRODUCTION LIST GRP VOLUMES'!A200</f>
        <v>360-414</v>
      </c>
      <c r="B197" s="1034"/>
      <c r="C197" s="110" t="str">
        <f>'PRODUCTION LIST GRP VOLUMES'!C200</f>
        <v/>
      </c>
      <c r="D197" s="110" t="str">
        <f>'PRODUCTION LIST GRP VOLUMES'!D200</f>
        <v/>
      </c>
      <c r="E197" s="110" t="str">
        <f>'PRODUCTION LIST GRP VOLUMES'!E200</f>
        <v/>
      </c>
      <c r="F197" s="110" t="str">
        <f>'PRODUCTION LIST GRP VOLUMES'!F200</f>
        <v/>
      </c>
      <c r="G197" s="110" t="str">
        <f>'PRODUCTION LIST GRP VOLUMES'!G200</f>
        <v/>
      </c>
      <c r="H197" s="110" t="str">
        <f>'PRODUCTION LIST GRP VOLUMES'!H200</f>
        <v/>
      </c>
      <c r="I197" s="110" t="str">
        <f>'PRODUCTION LIST GRP VOLUMES'!I200</f>
        <v/>
      </c>
      <c r="J197" s="110" t="str">
        <f>'PRODUCTION LIST GRP VOLUMES'!J200</f>
        <v/>
      </c>
      <c r="K197" s="110" t="str">
        <f>'PRODUCTION LIST GRP VOLUMES'!K200</f>
        <v/>
      </c>
      <c r="L197" s="110" t="str">
        <f>'PRODUCTION LIST GRP VOLUMES'!L200</f>
        <v/>
      </c>
      <c r="M197" s="110" t="str">
        <f>'PRODUCTION LIST GRP VOLUMES'!M200</f>
        <v/>
      </c>
      <c r="N197" s="110" t="str">
        <f>'PRODUCTION LIST GRP VOLUMES'!N200</f>
        <v/>
      </c>
      <c r="O197" s="110" t="str">
        <f>'PRODUCTION LIST GRP VOLUMES'!O200</f>
        <v/>
      </c>
      <c r="P197" s="110" t="str">
        <f>'PRODUCTION LIST GRP VOLUMES'!P200</f>
        <v/>
      </c>
      <c r="Q197" s="110" t="str">
        <f>'PRODUCTION LIST GRP VOLUMES'!Q200</f>
        <v/>
      </c>
      <c r="R197" s="110" t="str">
        <f>'PRODUCTION LIST GRP VOLUMES'!R200</f>
        <v/>
      </c>
      <c r="S197" s="1006">
        <f t="shared" si="5"/>
        <v>0</v>
      </c>
    </row>
    <row r="198" spans="1:19" ht="21" customHeight="1">
      <c r="A198" s="364" t="str">
        <f>'PRODUCTION LIST GRP VOLUMES'!A201</f>
        <v>360-414-DT</v>
      </c>
      <c r="B198" s="1034" t="str">
        <f>IF('PRODUCTION LIST GRP VOLUMES'!C308=0,"",'PRODUCTION LIST GRP VOLUMES'!C308)</f>
        <v/>
      </c>
      <c r="C198" s="110" t="str">
        <f>'PRODUCTION LIST GRP VOLUMES'!C201</f>
        <v/>
      </c>
      <c r="D198" s="110" t="str">
        <f>'PRODUCTION LIST GRP VOLUMES'!D201</f>
        <v/>
      </c>
      <c r="E198" s="110" t="str">
        <f>'PRODUCTION LIST GRP VOLUMES'!E201</f>
        <v/>
      </c>
      <c r="F198" s="110" t="str">
        <f>'PRODUCTION LIST GRP VOLUMES'!F201</f>
        <v/>
      </c>
      <c r="G198" s="110" t="str">
        <f>'PRODUCTION LIST GRP VOLUMES'!G201</f>
        <v/>
      </c>
      <c r="H198" s="110" t="str">
        <f>'PRODUCTION LIST GRP VOLUMES'!H201</f>
        <v/>
      </c>
      <c r="I198" s="110" t="str">
        <f>'PRODUCTION LIST GRP VOLUMES'!I201</f>
        <v/>
      </c>
      <c r="J198" s="110" t="str">
        <f>'PRODUCTION LIST GRP VOLUMES'!J201</f>
        <v/>
      </c>
      <c r="K198" s="110" t="str">
        <f>'PRODUCTION LIST GRP VOLUMES'!K201</f>
        <v/>
      </c>
      <c r="L198" s="110" t="str">
        <f>'PRODUCTION LIST GRP VOLUMES'!L201</f>
        <v/>
      </c>
      <c r="M198" s="110" t="str">
        <f>'PRODUCTION LIST GRP VOLUMES'!M201</f>
        <v/>
      </c>
      <c r="N198" s="110" t="str">
        <f>'PRODUCTION LIST GRP VOLUMES'!N201</f>
        <v/>
      </c>
      <c r="O198" s="110" t="str">
        <f>'PRODUCTION LIST GRP VOLUMES'!O201</f>
        <v/>
      </c>
      <c r="P198" s="110" t="str">
        <f>'PRODUCTION LIST GRP VOLUMES'!P201</f>
        <v/>
      </c>
      <c r="Q198" s="110"/>
      <c r="R198" s="110"/>
      <c r="S198" s="1006">
        <f t="shared" si="5"/>
        <v>0</v>
      </c>
    </row>
    <row r="199" spans="1:19" ht="21" customHeight="1">
      <c r="A199" s="364" t="str">
        <f>'PRODUCTION LIST GRP VOLUMES'!A202</f>
        <v>360-415</v>
      </c>
      <c r="B199" s="1034"/>
      <c r="C199" s="110" t="str">
        <f>'PRODUCTION LIST GRP VOLUMES'!C202</f>
        <v/>
      </c>
      <c r="D199" s="110" t="str">
        <f>'PRODUCTION LIST GRP VOLUMES'!D202</f>
        <v/>
      </c>
      <c r="E199" s="110" t="str">
        <f>'PRODUCTION LIST GRP VOLUMES'!E202</f>
        <v/>
      </c>
      <c r="F199" s="110" t="str">
        <f>'PRODUCTION LIST GRP VOLUMES'!F202</f>
        <v/>
      </c>
      <c r="G199" s="110" t="str">
        <f>'PRODUCTION LIST GRP VOLUMES'!G202</f>
        <v/>
      </c>
      <c r="H199" s="110" t="str">
        <f>'PRODUCTION LIST GRP VOLUMES'!H202</f>
        <v/>
      </c>
      <c r="I199" s="110" t="str">
        <f>'PRODUCTION LIST GRP VOLUMES'!I202</f>
        <v/>
      </c>
      <c r="J199" s="110" t="str">
        <f>'PRODUCTION LIST GRP VOLUMES'!J202</f>
        <v/>
      </c>
      <c r="K199" s="110" t="str">
        <f>'PRODUCTION LIST GRP VOLUMES'!K202</f>
        <v/>
      </c>
      <c r="L199" s="110" t="str">
        <f>'PRODUCTION LIST GRP VOLUMES'!L202</f>
        <v/>
      </c>
      <c r="M199" s="110" t="str">
        <f>'PRODUCTION LIST GRP VOLUMES'!M202</f>
        <v/>
      </c>
      <c r="N199" s="110" t="str">
        <f>'PRODUCTION LIST GRP VOLUMES'!N202</f>
        <v/>
      </c>
      <c r="O199" s="110" t="str">
        <f>'PRODUCTION LIST GRP VOLUMES'!O202</f>
        <v/>
      </c>
      <c r="P199" s="110" t="str">
        <f>'PRODUCTION LIST GRP VOLUMES'!P202</f>
        <v/>
      </c>
      <c r="Q199" s="110" t="str">
        <f>'PRODUCTION LIST GRP VOLUMES'!Q202</f>
        <v/>
      </c>
      <c r="R199" s="110" t="str">
        <f>'PRODUCTION LIST GRP VOLUMES'!R202</f>
        <v/>
      </c>
      <c r="S199" s="1006">
        <f t="shared" si="5"/>
        <v>0</v>
      </c>
    </row>
    <row r="200" spans="1:19" ht="23.25" customHeight="1">
      <c r="A200" s="364" t="str">
        <f>'PRODUCTION LIST GRP VOLUMES'!A203</f>
        <v>360-415-DT</v>
      </c>
      <c r="B200" s="1034" t="str">
        <f>IF('PRODUCTION LIST GRP VOLUMES'!C309=0,"",'PRODUCTION LIST GRP VOLUMES'!C309)</f>
        <v/>
      </c>
      <c r="C200" s="110" t="str">
        <f>'PRODUCTION LIST GRP VOLUMES'!C203</f>
        <v/>
      </c>
      <c r="D200" s="110" t="str">
        <f>'PRODUCTION LIST GRP VOLUMES'!D203</f>
        <v/>
      </c>
      <c r="E200" s="110" t="str">
        <f>'PRODUCTION LIST GRP VOLUMES'!E203</f>
        <v/>
      </c>
      <c r="F200" s="110" t="str">
        <f>'PRODUCTION LIST GRP VOLUMES'!F203</f>
        <v/>
      </c>
      <c r="G200" s="110" t="str">
        <f>'PRODUCTION LIST GRP VOLUMES'!G203</f>
        <v/>
      </c>
      <c r="H200" s="110" t="str">
        <f>'PRODUCTION LIST GRP VOLUMES'!H203</f>
        <v/>
      </c>
      <c r="I200" s="110" t="str">
        <f>'PRODUCTION LIST GRP VOLUMES'!I203</f>
        <v/>
      </c>
      <c r="J200" s="110" t="str">
        <f>'PRODUCTION LIST GRP VOLUMES'!J203</f>
        <v/>
      </c>
      <c r="K200" s="110" t="str">
        <f>'PRODUCTION LIST GRP VOLUMES'!K203</f>
        <v/>
      </c>
      <c r="L200" s="110" t="str">
        <f>'PRODUCTION LIST GRP VOLUMES'!L203</f>
        <v/>
      </c>
      <c r="M200" s="110" t="str">
        <f>'PRODUCTION LIST GRP VOLUMES'!M203</f>
        <v/>
      </c>
      <c r="N200" s="110" t="str">
        <f>'PRODUCTION LIST GRP VOLUMES'!N203</f>
        <v/>
      </c>
      <c r="O200" s="110" t="str">
        <f>'PRODUCTION LIST GRP VOLUMES'!O203</f>
        <v/>
      </c>
      <c r="P200" s="110" t="str">
        <f>'PRODUCTION LIST GRP VOLUMES'!P203</f>
        <v/>
      </c>
      <c r="Q200" s="110"/>
      <c r="R200" s="110"/>
      <c r="S200" s="1006">
        <f t="shared" si="5"/>
        <v>0</v>
      </c>
    </row>
    <row r="201" spans="1:19" ht="21" customHeight="1">
      <c r="A201" s="364" t="str">
        <f>'PRODUCTION LIST GRP VOLUMES'!A204</f>
        <v>360-416</v>
      </c>
      <c r="B201" s="1034"/>
      <c r="C201" s="110" t="str">
        <f>'PRODUCTION LIST GRP VOLUMES'!C204</f>
        <v/>
      </c>
      <c r="D201" s="110" t="str">
        <f>'PRODUCTION LIST GRP VOLUMES'!D204</f>
        <v/>
      </c>
      <c r="E201" s="110" t="str">
        <f>'PRODUCTION LIST GRP VOLUMES'!E204</f>
        <v/>
      </c>
      <c r="F201" s="110" t="str">
        <f>'PRODUCTION LIST GRP VOLUMES'!F204</f>
        <v/>
      </c>
      <c r="G201" s="110" t="str">
        <f>'PRODUCTION LIST GRP VOLUMES'!G204</f>
        <v/>
      </c>
      <c r="H201" s="110" t="str">
        <f>'PRODUCTION LIST GRP VOLUMES'!H204</f>
        <v/>
      </c>
      <c r="I201" s="110" t="str">
        <f>'PRODUCTION LIST GRP VOLUMES'!I204</f>
        <v/>
      </c>
      <c r="J201" s="110" t="str">
        <f>'PRODUCTION LIST GRP VOLUMES'!J204</f>
        <v/>
      </c>
      <c r="K201" s="110" t="str">
        <f>'PRODUCTION LIST GRP VOLUMES'!K204</f>
        <v/>
      </c>
      <c r="L201" s="110" t="str">
        <f>'PRODUCTION LIST GRP VOLUMES'!L204</f>
        <v/>
      </c>
      <c r="M201" s="110" t="str">
        <f>'PRODUCTION LIST GRP VOLUMES'!M204</f>
        <v/>
      </c>
      <c r="N201" s="110" t="str">
        <f>'PRODUCTION LIST GRP VOLUMES'!N204</f>
        <v/>
      </c>
      <c r="O201" s="110" t="str">
        <f>'PRODUCTION LIST GRP VOLUMES'!O204</f>
        <v/>
      </c>
      <c r="P201" s="110" t="str">
        <f>'PRODUCTION LIST GRP VOLUMES'!P204</f>
        <v/>
      </c>
      <c r="Q201" s="110" t="str">
        <f>'PRODUCTION LIST GRP VOLUMES'!Q204</f>
        <v/>
      </c>
      <c r="R201" s="110" t="str">
        <f>'PRODUCTION LIST GRP VOLUMES'!R204</f>
        <v/>
      </c>
      <c r="S201" s="1006">
        <f t="shared" si="5"/>
        <v>0</v>
      </c>
    </row>
    <row r="202" spans="1:19" ht="23.25" customHeight="1">
      <c r="A202" s="364" t="str">
        <f>'PRODUCTION LIST GRP VOLUMES'!A205</f>
        <v>360-416-DT</v>
      </c>
      <c r="B202" s="1034" t="str">
        <f>IF('PRODUCTION LIST GRP VOLUMES'!C310=0,"",'PRODUCTION LIST GRP VOLUMES'!C310)</f>
        <v/>
      </c>
      <c r="C202" s="110" t="str">
        <f>'PRODUCTION LIST GRP VOLUMES'!C205</f>
        <v/>
      </c>
      <c r="D202" s="110" t="str">
        <f>'PRODUCTION LIST GRP VOLUMES'!D205</f>
        <v/>
      </c>
      <c r="E202" s="110" t="str">
        <f>'PRODUCTION LIST GRP VOLUMES'!E205</f>
        <v/>
      </c>
      <c r="F202" s="110" t="str">
        <f>'PRODUCTION LIST GRP VOLUMES'!F205</f>
        <v/>
      </c>
      <c r="G202" s="110" t="str">
        <f>'PRODUCTION LIST GRP VOLUMES'!G205</f>
        <v/>
      </c>
      <c r="H202" s="110" t="str">
        <f>'PRODUCTION LIST GRP VOLUMES'!H205</f>
        <v/>
      </c>
      <c r="I202" s="110" t="str">
        <f>'PRODUCTION LIST GRP VOLUMES'!I205</f>
        <v/>
      </c>
      <c r="J202" s="110" t="str">
        <f>'PRODUCTION LIST GRP VOLUMES'!J205</f>
        <v/>
      </c>
      <c r="K202" s="110" t="str">
        <f>'PRODUCTION LIST GRP VOLUMES'!K205</f>
        <v/>
      </c>
      <c r="L202" s="110" t="str">
        <f>'PRODUCTION LIST GRP VOLUMES'!L205</f>
        <v/>
      </c>
      <c r="M202" s="110" t="str">
        <f>'PRODUCTION LIST GRP VOLUMES'!M205</f>
        <v/>
      </c>
      <c r="N202" s="110" t="str">
        <f>'PRODUCTION LIST GRP VOLUMES'!N205</f>
        <v/>
      </c>
      <c r="O202" s="110" t="str">
        <f>'PRODUCTION LIST GRP VOLUMES'!O205</f>
        <v/>
      </c>
      <c r="P202" s="110" t="str">
        <f>'PRODUCTION LIST GRP VOLUMES'!P205</f>
        <v/>
      </c>
      <c r="Q202" s="110"/>
      <c r="R202" s="110"/>
      <c r="S202" s="1006">
        <f t="shared" si="5"/>
        <v>0</v>
      </c>
    </row>
    <row r="203" spans="1:19" ht="21" customHeight="1">
      <c r="A203" s="364" t="str">
        <f>'PRODUCTION LIST GRP VOLUMES'!A206</f>
        <v>360-417</v>
      </c>
      <c r="B203" s="1034"/>
      <c r="C203" s="110" t="str">
        <f>'PRODUCTION LIST GRP VOLUMES'!C206</f>
        <v/>
      </c>
      <c r="D203" s="110" t="str">
        <f>'PRODUCTION LIST GRP VOLUMES'!D206</f>
        <v/>
      </c>
      <c r="E203" s="110" t="str">
        <f>'PRODUCTION LIST GRP VOLUMES'!E206</f>
        <v/>
      </c>
      <c r="F203" s="110" t="str">
        <f>'PRODUCTION LIST GRP VOLUMES'!F206</f>
        <v/>
      </c>
      <c r="G203" s="110" t="str">
        <f>'PRODUCTION LIST GRP VOLUMES'!G206</f>
        <v/>
      </c>
      <c r="H203" s="110" t="str">
        <f>'PRODUCTION LIST GRP VOLUMES'!H206</f>
        <v/>
      </c>
      <c r="I203" s="110" t="str">
        <f>'PRODUCTION LIST GRP VOLUMES'!I206</f>
        <v/>
      </c>
      <c r="J203" s="110" t="str">
        <f>'PRODUCTION LIST GRP VOLUMES'!J206</f>
        <v/>
      </c>
      <c r="K203" s="110" t="str">
        <f>'PRODUCTION LIST GRP VOLUMES'!K206</f>
        <v/>
      </c>
      <c r="L203" s="110" t="str">
        <f>'PRODUCTION LIST GRP VOLUMES'!L206</f>
        <v/>
      </c>
      <c r="M203" s="110" t="str">
        <f>'PRODUCTION LIST GRP VOLUMES'!M206</f>
        <v/>
      </c>
      <c r="N203" s="110" t="str">
        <f>'PRODUCTION LIST GRP VOLUMES'!N206</f>
        <v/>
      </c>
      <c r="O203" s="110" t="str">
        <f>'PRODUCTION LIST GRP VOLUMES'!O206</f>
        <v/>
      </c>
      <c r="P203" s="110" t="str">
        <f>'PRODUCTION LIST GRP VOLUMES'!P206</f>
        <v/>
      </c>
      <c r="Q203" s="110" t="str">
        <f>'PRODUCTION LIST GRP VOLUMES'!Q206</f>
        <v/>
      </c>
      <c r="R203" s="110" t="str">
        <f>'PRODUCTION LIST GRP VOLUMES'!R206</f>
        <v/>
      </c>
      <c r="S203" s="1006">
        <f t="shared" si="5"/>
        <v>0</v>
      </c>
    </row>
    <row r="204" spans="1:19" ht="21" customHeight="1">
      <c r="A204" s="364" t="str">
        <f>'PRODUCTION LIST GRP VOLUMES'!A207</f>
        <v>360-417-DT</v>
      </c>
      <c r="B204" s="1034" t="str">
        <f>IF('PRODUCTION LIST GRP VOLUMES'!C311=0,"",'PRODUCTION LIST GRP VOLUMES'!C311)</f>
        <v/>
      </c>
      <c r="C204" s="110" t="str">
        <f>'PRODUCTION LIST GRP VOLUMES'!C207</f>
        <v/>
      </c>
      <c r="D204" s="110" t="str">
        <f>'PRODUCTION LIST GRP VOLUMES'!D207</f>
        <v/>
      </c>
      <c r="E204" s="110" t="str">
        <f>'PRODUCTION LIST GRP VOLUMES'!E207</f>
        <v/>
      </c>
      <c r="F204" s="110" t="str">
        <f>'PRODUCTION LIST GRP VOLUMES'!F207</f>
        <v/>
      </c>
      <c r="G204" s="110" t="str">
        <f>'PRODUCTION LIST GRP VOLUMES'!G207</f>
        <v/>
      </c>
      <c r="H204" s="110" t="str">
        <f>'PRODUCTION LIST GRP VOLUMES'!H207</f>
        <v/>
      </c>
      <c r="I204" s="110" t="str">
        <f>'PRODUCTION LIST GRP VOLUMES'!I207</f>
        <v/>
      </c>
      <c r="J204" s="110" t="str">
        <f>'PRODUCTION LIST GRP VOLUMES'!J207</f>
        <v/>
      </c>
      <c r="K204" s="110" t="str">
        <f>'PRODUCTION LIST GRP VOLUMES'!K207</f>
        <v/>
      </c>
      <c r="L204" s="110" t="str">
        <f>'PRODUCTION LIST GRP VOLUMES'!L207</f>
        <v/>
      </c>
      <c r="M204" s="110" t="str">
        <f>'PRODUCTION LIST GRP VOLUMES'!M207</f>
        <v/>
      </c>
      <c r="N204" s="110" t="str">
        <f>'PRODUCTION LIST GRP VOLUMES'!N207</f>
        <v/>
      </c>
      <c r="O204" s="110" t="str">
        <f>'PRODUCTION LIST GRP VOLUMES'!O207</f>
        <v/>
      </c>
      <c r="P204" s="110" t="str">
        <f>'PRODUCTION LIST GRP VOLUMES'!P207</f>
        <v/>
      </c>
      <c r="Q204" s="110"/>
      <c r="R204" s="110"/>
      <c r="S204" s="1006">
        <f t="shared" si="5"/>
        <v>0</v>
      </c>
    </row>
    <row r="205" spans="1:19" ht="21" customHeight="1">
      <c r="A205" s="364" t="str">
        <f>'PRODUCTION LIST GRP VOLUMES'!A208</f>
        <v>360-418</v>
      </c>
      <c r="B205" s="1034"/>
      <c r="C205" s="110" t="str">
        <f>'PRODUCTION LIST GRP VOLUMES'!C208</f>
        <v/>
      </c>
      <c r="D205" s="110" t="str">
        <f>'PRODUCTION LIST GRP VOLUMES'!D208</f>
        <v/>
      </c>
      <c r="E205" s="110" t="str">
        <f>'PRODUCTION LIST GRP VOLUMES'!E208</f>
        <v/>
      </c>
      <c r="F205" s="110" t="str">
        <f>'PRODUCTION LIST GRP VOLUMES'!F208</f>
        <v/>
      </c>
      <c r="G205" s="110" t="str">
        <f>'PRODUCTION LIST GRP VOLUMES'!G208</f>
        <v/>
      </c>
      <c r="H205" s="110" t="str">
        <f>'PRODUCTION LIST GRP VOLUMES'!H208</f>
        <v/>
      </c>
      <c r="I205" s="110" t="str">
        <f>'PRODUCTION LIST GRP VOLUMES'!I208</f>
        <v/>
      </c>
      <c r="J205" s="110" t="str">
        <f>'PRODUCTION LIST GRP VOLUMES'!J208</f>
        <v/>
      </c>
      <c r="K205" s="110" t="str">
        <f>'PRODUCTION LIST GRP VOLUMES'!K208</f>
        <v/>
      </c>
      <c r="L205" s="110" t="str">
        <f>'PRODUCTION LIST GRP VOLUMES'!L208</f>
        <v/>
      </c>
      <c r="M205" s="110" t="str">
        <f>'PRODUCTION LIST GRP VOLUMES'!M208</f>
        <v/>
      </c>
      <c r="N205" s="110" t="str">
        <f>'PRODUCTION LIST GRP VOLUMES'!N208</f>
        <v/>
      </c>
      <c r="O205" s="110" t="str">
        <f>'PRODUCTION LIST GRP VOLUMES'!O208</f>
        <v/>
      </c>
      <c r="P205" s="110" t="str">
        <f>'PRODUCTION LIST GRP VOLUMES'!P208</f>
        <v/>
      </c>
      <c r="Q205" s="110" t="str">
        <f>'PRODUCTION LIST GRP VOLUMES'!Q208</f>
        <v/>
      </c>
      <c r="R205" s="110" t="str">
        <f>'PRODUCTION LIST GRP VOLUMES'!R208</f>
        <v/>
      </c>
      <c r="S205" s="1006">
        <f t="shared" si="5"/>
        <v>0</v>
      </c>
    </row>
    <row r="206" spans="1:19" ht="21" customHeight="1">
      <c r="A206" s="364" t="str">
        <f>'PRODUCTION LIST GRP VOLUMES'!A209</f>
        <v>360-418-DT</v>
      </c>
      <c r="B206" s="1034" t="str">
        <f>IF('PRODUCTION LIST GRP VOLUMES'!C312=0,"",'PRODUCTION LIST GRP VOLUMES'!C312)</f>
        <v/>
      </c>
      <c r="C206" s="110" t="str">
        <f>'PRODUCTION LIST GRP VOLUMES'!C209</f>
        <v/>
      </c>
      <c r="D206" s="110" t="str">
        <f>'PRODUCTION LIST GRP VOLUMES'!D209</f>
        <v/>
      </c>
      <c r="E206" s="110" t="str">
        <f>'PRODUCTION LIST GRP VOLUMES'!E209</f>
        <v/>
      </c>
      <c r="F206" s="110" t="str">
        <f>'PRODUCTION LIST GRP VOLUMES'!F209</f>
        <v/>
      </c>
      <c r="G206" s="110" t="str">
        <f>'PRODUCTION LIST GRP VOLUMES'!G209</f>
        <v/>
      </c>
      <c r="H206" s="110" t="str">
        <f>'PRODUCTION LIST GRP VOLUMES'!H209</f>
        <v/>
      </c>
      <c r="I206" s="110" t="str">
        <f>'PRODUCTION LIST GRP VOLUMES'!I209</f>
        <v/>
      </c>
      <c r="J206" s="110" t="str">
        <f>'PRODUCTION LIST GRP VOLUMES'!J209</f>
        <v/>
      </c>
      <c r="K206" s="110" t="str">
        <f>'PRODUCTION LIST GRP VOLUMES'!K209</f>
        <v/>
      </c>
      <c r="L206" s="110" t="str">
        <f>'PRODUCTION LIST GRP VOLUMES'!L209</f>
        <v/>
      </c>
      <c r="M206" s="110" t="str">
        <f>'PRODUCTION LIST GRP VOLUMES'!M209</f>
        <v/>
      </c>
      <c r="N206" s="110" t="str">
        <f>'PRODUCTION LIST GRP VOLUMES'!N209</f>
        <v/>
      </c>
      <c r="O206" s="110" t="str">
        <f>'PRODUCTION LIST GRP VOLUMES'!O209</f>
        <v/>
      </c>
      <c r="P206" s="110" t="str">
        <f>'PRODUCTION LIST GRP VOLUMES'!P209</f>
        <v/>
      </c>
      <c r="Q206" s="110"/>
      <c r="R206" s="110"/>
      <c r="S206" s="1006">
        <f t="shared" si="5"/>
        <v>0</v>
      </c>
    </row>
    <row r="207" spans="1:19" ht="21" customHeight="1">
      <c r="A207" s="364" t="str">
        <f>'PRODUCTION LIST GRP VOLUMES'!A210</f>
        <v>360-419</v>
      </c>
      <c r="B207" s="1034"/>
      <c r="C207" s="110" t="str">
        <f>'PRODUCTION LIST GRP VOLUMES'!C210</f>
        <v/>
      </c>
      <c r="D207" s="110" t="str">
        <f>'PRODUCTION LIST GRP VOLUMES'!D210</f>
        <v/>
      </c>
      <c r="E207" s="110" t="str">
        <f>'PRODUCTION LIST GRP VOLUMES'!E210</f>
        <v/>
      </c>
      <c r="F207" s="110" t="str">
        <f>'PRODUCTION LIST GRP VOLUMES'!F210</f>
        <v/>
      </c>
      <c r="G207" s="110" t="str">
        <f>'PRODUCTION LIST GRP VOLUMES'!G210</f>
        <v/>
      </c>
      <c r="H207" s="110" t="str">
        <f>'PRODUCTION LIST GRP VOLUMES'!H210</f>
        <v/>
      </c>
      <c r="I207" s="110" t="str">
        <f>'PRODUCTION LIST GRP VOLUMES'!I210</f>
        <v/>
      </c>
      <c r="J207" s="110" t="str">
        <f>'PRODUCTION LIST GRP VOLUMES'!J210</f>
        <v/>
      </c>
      <c r="K207" s="110" t="str">
        <f>'PRODUCTION LIST GRP VOLUMES'!K210</f>
        <v/>
      </c>
      <c r="L207" s="110" t="str">
        <f>'PRODUCTION LIST GRP VOLUMES'!L210</f>
        <v/>
      </c>
      <c r="M207" s="110" t="str">
        <f>'PRODUCTION LIST GRP VOLUMES'!M210</f>
        <v/>
      </c>
      <c r="N207" s="110" t="str">
        <f>'PRODUCTION LIST GRP VOLUMES'!N210</f>
        <v/>
      </c>
      <c r="O207" s="110" t="str">
        <f>'PRODUCTION LIST GRP VOLUMES'!O210</f>
        <v/>
      </c>
      <c r="P207" s="110" t="str">
        <f>'PRODUCTION LIST GRP VOLUMES'!P210</f>
        <v/>
      </c>
      <c r="Q207" s="110" t="str">
        <f>'PRODUCTION LIST GRP VOLUMES'!Q210</f>
        <v/>
      </c>
      <c r="R207" s="110" t="str">
        <f>'PRODUCTION LIST GRP VOLUMES'!R210</f>
        <v/>
      </c>
      <c r="S207" s="1006">
        <f t="shared" si="5"/>
        <v>0</v>
      </c>
    </row>
    <row r="208" spans="1:19" ht="23.25" customHeight="1">
      <c r="A208" s="364" t="str">
        <f>'PRODUCTION LIST GRP VOLUMES'!A211</f>
        <v>360-419-DT</v>
      </c>
      <c r="B208" s="1034" t="str">
        <f>IF('PRODUCTION LIST GRP VOLUMES'!C313=0,"",'PRODUCTION LIST GRP VOLUMES'!C313)</f>
        <v/>
      </c>
      <c r="C208" s="110" t="str">
        <f>'PRODUCTION LIST GRP VOLUMES'!C211</f>
        <v/>
      </c>
      <c r="D208" s="110" t="str">
        <f>'PRODUCTION LIST GRP VOLUMES'!D211</f>
        <v/>
      </c>
      <c r="E208" s="110" t="str">
        <f>'PRODUCTION LIST GRP VOLUMES'!E211</f>
        <v/>
      </c>
      <c r="F208" s="110" t="str">
        <f>'PRODUCTION LIST GRP VOLUMES'!F211</f>
        <v/>
      </c>
      <c r="G208" s="110" t="str">
        <f>'PRODUCTION LIST GRP VOLUMES'!G211</f>
        <v/>
      </c>
      <c r="H208" s="110" t="str">
        <f>'PRODUCTION LIST GRP VOLUMES'!H211</f>
        <v/>
      </c>
      <c r="I208" s="110" t="str">
        <f>'PRODUCTION LIST GRP VOLUMES'!I211</f>
        <v/>
      </c>
      <c r="J208" s="110" t="str">
        <f>'PRODUCTION LIST GRP VOLUMES'!J211</f>
        <v/>
      </c>
      <c r="K208" s="110" t="str">
        <f>'PRODUCTION LIST GRP VOLUMES'!K211</f>
        <v/>
      </c>
      <c r="L208" s="110" t="str">
        <f>'PRODUCTION LIST GRP VOLUMES'!L211</f>
        <v/>
      </c>
      <c r="M208" s="110" t="str">
        <f>'PRODUCTION LIST GRP VOLUMES'!M211</f>
        <v/>
      </c>
      <c r="N208" s="110" t="str">
        <f>'PRODUCTION LIST GRP VOLUMES'!N211</f>
        <v/>
      </c>
      <c r="O208" s="110" t="str">
        <f>'PRODUCTION LIST GRP VOLUMES'!O211</f>
        <v/>
      </c>
      <c r="P208" s="110" t="str">
        <f>'PRODUCTION LIST GRP VOLUMES'!P211</f>
        <v/>
      </c>
      <c r="Q208" s="110"/>
      <c r="R208" s="110"/>
      <c r="S208" s="1006">
        <f t="shared" si="5"/>
        <v>0</v>
      </c>
    </row>
    <row r="209" spans="1:19" ht="21" customHeight="1">
      <c r="A209" s="364" t="str">
        <f>'PRODUCTION LIST GRP VOLUMES'!A212</f>
        <v>360-420</v>
      </c>
      <c r="B209" s="1034"/>
      <c r="C209" s="110" t="str">
        <f>'PRODUCTION LIST GRP VOLUMES'!C212</f>
        <v/>
      </c>
      <c r="D209" s="110" t="str">
        <f>'PRODUCTION LIST GRP VOLUMES'!D212</f>
        <v/>
      </c>
      <c r="E209" s="110" t="str">
        <f>'PRODUCTION LIST GRP VOLUMES'!E212</f>
        <v/>
      </c>
      <c r="F209" s="110" t="str">
        <f>'PRODUCTION LIST GRP VOLUMES'!F212</f>
        <v/>
      </c>
      <c r="G209" s="110" t="str">
        <f>'PRODUCTION LIST GRP VOLUMES'!G212</f>
        <v/>
      </c>
      <c r="H209" s="110" t="str">
        <f>'PRODUCTION LIST GRP VOLUMES'!H212</f>
        <v/>
      </c>
      <c r="I209" s="110" t="str">
        <f>'PRODUCTION LIST GRP VOLUMES'!I212</f>
        <v/>
      </c>
      <c r="J209" s="110" t="str">
        <f>'PRODUCTION LIST GRP VOLUMES'!J212</f>
        <v/>
      </c>
      <c r="K209" s="110" t="str">
        <f>'PRODUCTION LIST GRP VOLUMES'!K212</f>
        <v/>
      </c>
      <c r="L209" s="110" t="str">
        <f>'PRODUCTION LIST GRP VOLUMES'!L212</f>
        <v/>
      </c>
      <c r="M209" s="110" t="str">
        <f>'PRODUCTION LIST GRP VOLUMES'!M212</f>
        <v/>
      </c>
      <c r="N209" s="110" t="str">
        <f>'PRODUCTION LIST GRP VOLUMES'!N212</f>
        <v/>
      </c>
      <c r="O209" s="110" t="str">
        <f>'PRODUCTION LIST GRP VOLUMES'!O212</f>
        <v/>
      </c>
      <c r="P209" s="110" t="str">
        <f>'PRODUCTION LIST GRP VOLUMES'!P212</f>
        <v/>
      </c>
      <c r="Q209" s="110" t="str">
        <f>'PRODUCTION LIST GRP VOLUMES'!Q212</f>
        <v/>
      </c>
      <c r="R209" s="110" t="str">
        <f>'PRODUCTION LIST GRP VOLUMES'!R212</f>
        <v/>
      </c>
      <c r="S209" s="1006">
        <f t="shared" si="5"/>
        <v>0</v>
      </c>
    </row>
    <row r="210" spans="1:19" ht="21" customHeight="1">
      <c r="A210" s="364" t="str">
        <f>'PRODUCTION LIST GRP VOLUMES'!A213</f>
        <v>360-420-DT</v>
      </c>
      <c r="B210" s="1034" t="str">
        <f>IF('PRODUCTION LIST GRP VOLUMES'!C314=0,"",'PRODUCTION LIST GRP VOLUMES'!C314)</f>
        <v/>
      </c>
      <c r="C210" s="110" t="str">
        <f>'PRODUCTION LIST GRP VOLUMES'!C213</f>
        <v/>
      </c>
      <c r="D210" s="110" t="str">
        <f>'PRODUCTION LIST GRP VOLUMES'!D213</f>
        <v/>
      </c>
      <c r="E210" s="110" t="str">
        <f>'PRODUCTION LIST GRP VOLUMES'!E213</f>
        <v/>
      </c>
      <c r="F210" s="110" t="str">
        <f>'PRODUCTION LIST GRP VOLUMES'!F213</f>
        <v/>
      </c>
      <c r="G210" s="110" t="str">
        <f>'PRODUCTION LIST GRP VOLUMES'!G213</f>
        <v/>
      </c>
      <c r="H210" s="110" t="str">
        <f>'PRODUCTION LIST GRP VOLUMES'!H213</f>
        <v/>
      </c>
      <c r="I210" s="110" t="str">
        <f>'PRODUCTION LIST GRP VOLUMES'!I213</f>
        <v/>
      </c>
      <c r="J210" s="110" t="str">
        <f>'PRODUCTION LIST GRP VOLUMES'!J213</f>
        <v/>
      </c>
      <c r="K210" s="110" t="str">
        <f>'PRODUCTION LIST GRP VOLUMES'!K213</f>
        <v/>
      </c>
      <c r="L210" s="110" t="str">
        <f>'PRODUCTION LIST GRP VOLUMES'!L213</f>
        <v/>
      </c>
      <c r="M210" s="110" t="str">
        <f>'PRODUCTION LIST GRP VOLUMES'!M213</f>
        <v/>
      </c>
      <c r="N210" s="110" t="str">
        <f>'PRODUCTION LIST GRP VOLUMES'!N213</f>
        <v/>
      </c>
      <c r="O210" s="110" t="str">
        <f>'PRODUCTION LIST GRP VOLUMES'!O213</f>
        <v/>
      </c>
      <c r="P210" s="110" t="str">
        <f>'PRODUCTION LIST GRP VOLUMES'!P213</f>
        <v/>
      </c>
      <c r="Q210" s="110"/>
      <c r="R210" s="110"/>
      <c r="S210" s="1006">
        <f t="shared" si="5"/>
        <v>0</v>
      </c>
    </row>
    <row r="211" spans="1:19" ht="21" customHeight="1">
      <c r="A211" s="364">
        <f>'PRODUCTION LIST GRP VOLUMES'!A214</f>
        <v>0</v>
      </c>
      <c r="B211" s="1034"/>
      <c r="C211" s="110" t="str">
        <f>'PRODUCTION LIST GRP VOLUMES'!C214</f>
        <v/>
      </c>
      <c r="D211" s="110" t="str">
        <f>'PRODUCTION LIST GRP VOLUMES'!D214</f>
        <v/>
      </c>
      <c r="E211" s="110" t="str">
        <f>'PRODUCTION LIST GRP VOLUMES'!E214</f>
        <v/>
      </c>
      <c r="F211" s="110" t="str">
        <f>'PRODUCTION LIST GRP VOLUMES'!F214</f>
        <v/>
      </c>
      <c r="G211" s="110" t="str">
        <f>'PRODUCTION LIST GRP VOLUMES'!G214</f>
        <v/>
      </c>
      <c r="H211" s="110" t="str">
        <f>'PRODUCTION LIST GRP VOLUMES'!H214</f>
        <v/>
      </c>
      <c r="I211" s="110" t="str">
        <f>'PRODUCTION LIST GRP VOLUMES'!I214</f>
        <v/>
      </c>
      <c r="J211" s="110" t="str">
        <f>'PRODUCTION LIST GRP VOLUMES'!J214</f>
        <v/>
      </c>
      <c r="K211" s="110" t="str">
        <f>'PRODUCTION LIST GRP VOLUMES'!K214</f>
        <v/>
      </c>
      <c r="L211" s="110" t="str">
        <f>'PRODUCTION LIST GRP VOLUMES'!L214</f>
        <v/>
      </c>
      <c r="M211" s="110" t="str">
        <f>'PRODUCTION LIST GRP VOLUMES'!M214</f>
        <v/>
      </c>
      <c r="N211" s="110" t="str">
        <f>'PRODUCTION LIST GRP VOLUMES'!N214</f>
        <v/>
      </c>
      <c r="O211" s="110" t="str">
        <f>'PRODUCTION LIST GRP VOLUMES'!O214</f>
        <v/>
      </c>
      <c r="P211" s="110" t="str">
        <f>'PRODUCTION LIST GRP VOLUMES'!P214</f>
        <v/>
      </c>
      <c r="Q211" s="110" t="str">
        <f>'PRODUCTION LIST GRP VOLUMES'!Q214</f>
        <v/>
      </c>
      <c r="R211" s="110" t="str">
        <f>'PRODUCTION LIST GRP VOLUMES'!R214</f>
        <v/>
      </c>
      <c r="S211" s="1006">
        <f t="shared" si="5"/>
        <v>0</v>
      </c>
    </row>
    <row r="212" spans="1:19" ht="21" customHeight="1">
      <c r="A212" s="364" t="str">
        <f>'PRODUCTION LIST GRP VOLUMES'!A215</f>
        <v>360-421</v>
      </c>
      <c r="B212" s="1034"/>
      <c r="C212" s="110" t="str">
        <f>'PRODUCTION LIST GRP VOLUMES'!C215</f>
        <v/>
      </c>
      <c r="D212" s="110" t="str">
        <f>'PRODUCTION LIST GRP VOLUMES'!D215</f>
        <v/>
      </c>
      <c r="E212" s="110" t="str">
        <f>'PRODUCTION LIST GRP VOLUMES'!E215</f>
        <v/>
      </c>
      <c r="F212" s="110" t="str">
        <f>'PRODUCTION LIST GRP VOLUMES'!F215</f>
        <v/>
      </c>
      <c r="G212" s="110" t="str">
        <f>'PRODUCTION LIST GRP VOLUMES'!G215</f>
        <v/>
      </c>
      <c r="H212" s="110" t="str">
        <f>'PRODUCTION LIST GRP VOLUMES'!H215</f>
        <v/>
      </c>
      <c r="I212" s="110" t="str">
        <f>'PRODUCTION LIST GRP VOLUMES'!I215</f>
        <v/>
      </c>
      <c r="J212" s="110" t="str">
        <f>'PRODUCTION LIST GRP VOLUMES'!J215</f>
        <v/>
      </c>
      <c r="K212" s="110" t="str">
        <f>'PRODUCTION LIST GRP VOLUMES'!K215</f>
        <v/>
      </c>
      <c r="L212" s="110" t="str">
        <f>'PRODUCTION LIST GRP VOLUMES'!L215</f>
        <v/>
      </c>
      <c r="M212" s="110" t="str">
        <f>'PRODUCTION LIST GRP VOLUMES'!M215</f>
        <v/>
      </c>
      <c r="N212" s="110" t="str">
        <f>'PRODUCTION LIST GRP VOLUMES'!N215</f>
        <v/>
      </c>
      <c r="O212" s="110" t="str">
        <f>'PRODUCTION LIST GRP VOLUMES'!O215</f>
        <v/>
      </c>
      <c r="P212" s="110" t="str">
        <f>'PRODUCTION LIST GRP VOLUMES'!P215</f>
        <v/>
      </c>
      <c r="Q212" s="110" t="str">
        <f>'PRODUCTION LIST GRP VOLUMES'!Q215</f>
        <v/>
      </c>
      <c r="R212" s="110" t="str">
        <f>'PRODUCTION LIST GRP VOLUMES'!R215</f>
        <v/>
      </c>
      <c r="S212" s="1006">
        <f t="shared" si="5"/>
        <v>0</v>
      </c>
    </row>
    <row r="213" spans="1:19" ht="21" customHeight="1">
      <c r="A213" s="364" t="str">
        <f>'PRODUCTION LIST GRP VOLUMES'!A216</f>
        <v>360-422</v>
      </c>
      <c r="B213" s="1034"/>
      <c r="C213" s="110" t="str">
        <f>'PRODUCTION LIST GRP VOLUMES'!C216</f>
        <v/>
      </c>
      <c r="D213" s="110" t="str">
        <f>'PRODUCTION LIST GRP VOLUMES'!D216</f>
        <v/>
      </c>
      <c r="E213" s="110" t="str">
        <f>'PRODUCTION LIST GRP VOLUMES'!E216</f>
        <v/>
      </c>
      <c r="F213" s="110" t="str">
        <f>'PRODUCTION LIST GRP VOLUMES'!F216</f>
        <v/>
      </c>
      <c r="G213" s="110" t="str">
        <f>'PRODUCTION LIST GRP VOLUMES'!G216</f>
        <v/>
      </c>
      <c r="H213" s="110" t="str">
        <f>'PRODUCTION LIST GRP VOLUMES'!H216</f>
        <v/>
      </c>
      <c r="I213" s="110" t="str">
        <f>'PRODUCTION LIST GRP VOLUMES'!I216</f>
        <v/>
      </c>
      <c r="J213" s="110" t="str">
        <f>'PRODUCTION LIST GRP VOLUMES'!J216</f>
        <v/>
      </c>
      <c r="K213" s="110" t="str">
        <f>'PRODUCTION LIST GRP VOLUMES'!K216</f>
        <v/>
      </c>
      <c r="L213" s="110" t="str">
        <f>'PRODUCTION LIST GRP VOLUMES'!L216</f>
        <v/>
      </c>
      <c r="M213" s="110" t="str">
        <f>'PRODUCTION LIST GRP VOLUMES'!M216</f>
        <v/>
      </c>
      <c r="N213" s="110" t="str">
        <f>'PRODUCTION LIST GRP VOLUMES'!N216</f>
        <v/>
      </c>
      <c r="O213" s="110" t="str">
        <f>'PRODUCTION LIST GRP VOLUMES'!O216</f>
        <v/>
      </c>
      <c r="P213" s="110" t="str">
        <f>'PRODUCTION LIST GRP VOLUMES'!P216</f>
        <v/>
      </c>
      <c r="Q213" s="110" t="str">
        <f>'PRODUCTION LIST GRP VOLUMES'!Q216</f>
        <v/>
      </c>
      <c r="R213" s="110" t="str">
        <f>'PRODUCTION LIST GRP VOLUMES'!R216</f>
        <v/>
      </c>
      <c r="S213" s="1006">
        <f t="shared" si="5"/>
        <v>0</v>
      </c>
    </row>
    <row r="214" spans="1:19" ht="21" customHeight="1">
      <c r="A214" s="364" t="str">
        <f>'PRODUCTION LIST GRP VOLUMES'!A217</f>
        <v>360-423</v>
      </c>
      <c r="B214" s="1034"/>
      <c r="C214" s="110" t="str">
        <f>'PRODUCTION LIST GRP VOLUMES'!C217</f>
        <v/>
      </c>
      <c r="D214" s="110" t="str">
        <f>'PRODUCTION LIST GRP VOLUMES'!D217</f>
        <v/>
      </c>
      <c r="E214" s="110" t="str">
        <f>'PRODUCTION LIST GRP VOLUMES'!E217</f>
        <v/>
      </c>
      <c r="F214" s="110" t="str">
        <f>'PRODUCTION LIST GRP VOLUMES'!F217</f>
        <v/>
      </c>
      <c r="G214" s="110" t="str">
        <f>'PRODUCTION LIST GRP VOLUMES'!G217</f>
        <v/>
      </c>
      <c r="H214" s="110" t="str">
        <f>'PRODUCTION LIST GRP VOLUMES'!H217</f>
        <v/>
      </c>
      <c r="I214" s="110" t="str">
        <f>'PRODUCTION LIST GRP VOLUMES'!I217</f>
        <v/>
      </c>
      <c r="J214" s="110" t="str">
        <f>'PRODUCTION LIST GRP VOLUMES'!J217</f>
        <v/>
      </c>
      <c r="K214" s="110" t="str">
        <f>'PRODUCTION LIST GRP VOLUMES'!K217</f>
        <v/>
      </c>
      <c r="L214" s="110" t="str">
        <f>'PRODUCTION LIST GRP VOLUMES'!L217</f>
        <v/>
      </c>
      <c r="M214" s="110" t="str">
        <f>'PRODUCTION LIST GRP VOLUMES'!M217</f>
        <v/>
      </c>
      <c r="N214" s="110" t="str">
        <f>'PRODUCTION LIST GRP VOLUMES'!N217</f>
        <v/>
      </c>
      <c r="O214" s="110" t="str">
        <f>'PRODUCTION LIST GRP VOLUMES'!O217</f>
        <v/>
      </c>
      <c r="P214" s="110" t="str">
        <f>'PRODUCTION LIST GRP VOLUMES'!P217</f>
        <v/>
      </c>
      <c r="Q214" s="110" t="str">
        <f>'PRODUCTION LIST GRP VOLUMES'!Q217</f>
        <v/>
      </c>
      <c r="R214" s="110" t="str">
        <f>'PRODUCTION LIST GRP VOLUMES'!R217</f>
        <v/>
      </c>
      <c r="S214" s="1006">
        <f t="shared" si="5"/>
        <v>0</v>
      </c>
    </row>
    <row r="215" spans="1:19" ht="21" customHeight="1">
      <c r="A215" s="364">
        <f>'PRODUCTION LIST GRP VOLUMES'!A218</f>
        <v>0</v>
      </c>
      <c r="B215" s="1034"/>
      <c r="C215" s="110" t="str">
        <f>'PRODUCTION LIST GRP VOLUMES'!C218</f>
        <v/>
      </c>
      <c r="D215" s="110" t="str">
        <f>'PRODUCTION LIST GRP VOLUMES'!D218</f>
        <v/>
      </c>
      <c r="E215" s="110" t="str">
        <f>'PRODUCTION LIST GRP VOLUMES'!E218</f>
        <v/>
      </c>
      <c r="F215" s="110" t="str">
        <f>'PRODUCTION LIST GRP VOLUMES'!F218</f>
        <v/>
      </c>
      <c r="G215" s="110" t="str">
        <f>'PRODUCTION LIST GRP VOLUMES'!G218</f>
        <v/>
      </c>
      <c r="H215" s="110" t="str">
        <f>'PRODUCTION LIST GRP VOLUMES'!H218</f>
        <v/>
      </c>
      <c r="I215" s="110" t="str">
        <f>'PRODUCTION LIST GRP VOLUMES'!I218</f>
        <v/>
      </c>
      <c r="J215" s="110" t="str">
        <f>'PRODUCTION LIST GRP VOLUMES'!J218</f>
        <v/>
      </c>
      <c r="K215" s="110" t="str">
        <f>'PRODUCTION LIST GRP VOLUMES'!K218</f>
        <v/>
      </c>
      <c r="L215" s="110" t="str">
        <f>'PRODUCTION LIST GRP VOLUMES'!L218</f>
        <v/>
      </c>
      <c r="M215" s="110" t="str">
        <f>'PRODUCTION LIST GRP VOLUMES'!M218</f>
        <v/>
      </c>
      <c r="N215" s="110" t="str">
        <f>'PRODUCTION LIST GRP VOLUMES'!N218</f>
        <v/>
      </c>
      <c r="O215" s="110" t="str">
        <f>'PRODUCTION LIST GRP VOLUMES'!O218</f>
        <v/>
      </c>
      <c r="P215" s="110" t="str">
        <f>'PRODUCTION LIST GRP VOLUMES'!P218</f>
        <v/>
      </c>
      <c r="Q215" s="110" t="str">
        <f>'PRODUCTION LIST GRP VOLUMES'!Q218</f>
        <v/>
      </c>
      <c r="R215" s="110" t="str">
        <f>'PRODUCTION LIST GRP VOLUMES'!R218</f>
        <v/>
      </c>
      <c r="S215" s="1006">
        <f t="shared" si="5"/>
        <v>0</v>
      </c>
    </row>
    <row r="216" spans="1:19" ht="21" customHeight="1">
      <c r="A216" s="364" t="str">
        <f>'PRODUCTION LIST GRP VOLUMES'!A219</f>
        <v>360-461</v>
      </c>
      <c r="B216" s="1034"/>
      <c r="C216" s="110" t="str">
        <f>'PRODUCTION LIST GRP VOLUMES'!C219</f>
        <v/>
      </c>
      <c r="D216" s="110" t="str">
        <f>'PRODUCTION LIST GRP VOLUMES'!D219</f>
        <v/>
      </c>
      <c r="E216" s="110" t="str">
        <f>'PRODUCTION LIST GRP VOLUMES'!E219</f>
        <v/>
      </c>
      <c r="F216" s="110" t="str">
        <f>'PRODUCTION LIST GRP VOLUMES'!F219</f>
        <v/>
      </c>
      <c r="G216" s="110" t="str">
        <f>'PRODUCTION LIST GRP VOLUMES'!G219</f>
        <v/>
      </c>
      <c r="H216" s="110" t="str">
        <f>'PRODUCTION LIST GRP VOLUMES'!H219</f>
        <v/>
      </c>
      <c r="I216" s="110" t="str">
        <f>'PRODUCTION LIST GRP VOLUMES'!I219</f>
        <v/>
      </c>
      <c r="J216" s="110" t="str">
        <f>'PRODUCTION LIST GRP VOLUMES'!J219</f>
        <v/>
      </c>
      <c r="K216" s="110" t="str">
        <f>'PRODUCTION LIST GRP VOLUMES'!K219</f>
        <v/>
      </c>
      <c r="L216" s="110" t="str">
        <f>'PRODUCTION LIST GRP VOLUMES'!L219</f>
        <v/>
      </c>
      <c r="M216" s="110" t="str">
        <f>'PRODUCTION LIST GRP VOLUMES'!M219</f>
        <v/>
      </c>
      <c r="N216" s="110" t="str">
        <f>'PRODUCTION LIST GRP VOLUMES'!N219</f>
        <v/>
      </c>
      <c r="O216" s="110" t="str">
        <f>'PRODUCTION LIST GRP VOLUMES'!O219</f>
        <v/>
      </c>
      <c r="P216" s="110" t="str">
        <f>'PRODUCTION LIST GRP VOLUMES'!P219</f>
        <v/>
      </c>
      <c r="Q216" s="110" t="str">
        <f>'PRODUCTION LIST GRP VOLUMES'!Q219</f>
        <v/>
      </c>
      <c r="R216" s="110" t="str">
        <f>'PRODUCTION LIST GRP VOLUMES'!R219</f>
        <v/>
      </c>
      <c r="S216" s="1006">
        <f t="shared" si="5"/>
        <v>0</v>
      </c>
    </row>
    <row r="217" spans="1:19" ht="21" customHeight="1">
      <c r="A217" s="364" t="str">
        <f>'PRODUCTION LIST GRP VOLUMES'!A220</f>
        <v>360-461-DT</v>
      </c>
      <c r="B217" s="1034" t="str">
        <f>IF('PRODUCTION LIST GRP VOLUMES'!C316=0,"",'PRODUCTION LIST GRP VOLUMES'!C316)</f>
        <v/>
      </c>
      <c r="C217" s="110" t="str">
        <f>'PRODUCTION LIST GRP VOLUMES'!C220</f>
        <v/>
      </c>
      <c r="D217" s="110" t="str">
        <f>'PRODUCTION LIST GRP VOLUMES'!D220</f>
        <v/>
      </c>
      <c r="E217" s="110" t="str">
        <f>'PRODUCTION LIST GRP VOLUMES'!E220</f>
        <v/>
      </c>
      <c r="F217" s="110" t="str">
        <f>'PRODUCTION LIST GRP VOLUMES'!F220</f>
        <v/>
      </c>
      <c r="G217" s="110" t="str">
        <f>'PRODUCTION LIST GRP VOLUMES'!G220</f>
        <v/>
      </c>
      <c r="H217" s="110" t="str">
        <f>'PRODUCTION LIST GRP VOLUMES'!H220</f>
        <v/>
      </c>
      <c r="I217" s="110" t="str">
        <f>'PRODUCTION LIST GRP VOLUMES'!I220</f>
        <v/>
      </c>
      <c r="J217" s="110" t="str">
        <f>'PRODUCTION LIST GRP VOLUMES'!J220</f>
        <v/>
      </c>
      <c r="K217" s="110" t="str">
        <f>'PRODUCTION LIST GRP VOLUMES'!K220</f>
        <v/>
      </c>
      <c r="L217" s="110" t="str">
        <f>'PRODUCTION LIST GRP VOLUMES'!L220</f>
        <v/>
      </c>
      <c r="M217" s="110" t="str">
        <f>'PRODUCTION LIST GRP VOLUMES'!M220</f>
        <v/>
      </c>
      <c r="N217" s="110" t="str">
        <f>'PRODUCTION LIST GRP VOLUMES'!N220</f>
        <v/>
      </c>
      <c r="O217" s="110" t="str">
        <f>'PRODUCTION LIST GRP VOLUMES'!O220</f>
        <v/>
      </c>
      <c r="P217" s="110" t="str">
        <f>'PRODUCTION LIST GRP VOLUMES'!P220</f>
        <v/>
      </c>
      <c r="Q217" s="110"/>
      <c r="R217" s="110"/>
      <c r="S217" s="1006">
        <f t="shared" si="5"/>
        <v>0</v>
      </c>
    </row>
    <row r="218" spans="1:19" ht="21" customHeight="1">
      <c r="A218" s="364" t="str">
        <f>'PRODUCTION LIST GRP VOLUMES'!A221</f>
        <v>360-463</v>
      </c>
      <c r="B218" s="1034"/>
      <c r="C218" s="110" t="str">
        <f>'PRODUCTION LIST GRP VOLUMES'!C221</f>
        <v/>
      </c>
      <c r="D218" s="110" t="str">
        <f>'PRODUCTION LIST GRP VOLUMES'!D221</f>
        <v/>
      </c>
      <c r="E218" s="110" t="str">
        <f>'PRODUCTION LIST GRP VOLUMES'!E221</f>
        <v/>
      </c>
      <c r="F218" s="110" t="str">
        <f>'PRODUCTION LIST GRP VOLUMES'!F221</f>
        <v/>
      </c>
      <c r="G218" s="110" t="str">
        <f>'PRODUCTION LIST GRP VOLUMES'!G221</f>
        <v/>
      </c>
      <c r="H218" s="110" t="str">
        <f>'PRODUCTION LIST GRP VOLUMES'!H221</f>
        <v/>
      </c>
      <c r="I218" s="110" t="str">
        <f>'PRODUCTION LIST GRP VOLUMES'!I221</f>
        <v/>
      </c>
      <c r="J218" s="110" t="str">
        <f>'PRODUCTION LIST GRP VOLUMES'!J221</f>
        <v/>
      </c>
      <c r="K218" s="110" t="str">
        <f>'PRODUCTION LIST GRP VOLUMES'!K221</f>
        <v/>
      </c>
      <c r="L218" s="110" t="str">
        <f>'PRODUCTION LIST GRP VOLUMES'!L221</f>
        <v/>
      </c>
      <c r="M218" s="110" t="str">
        <f>'PRODUCTION LIST GRP VOLUMES'!M221</f>
        <v/>
      </c>
      <c r="N218" s="110" t="str">
        <f>'PRODUCTION LIST GRP VOLUMES'!N221</f>
        <v/>
      </c>
      <c r="O218" s="110" t="str">
        <f>'PRODUCTION LIST GRP VOLUMES'!O221</f>
        <v/>
      </c>
      <c r="P218" s="110" t="str">
        <f>'PRODUCTION LIST GRP VOLUMES'!P221</f>
        <v/>
      </c>
      <c r="Q218" s="110" t="str">
        <f>'PRODUCTION LIST GRP VOLUMES'!Q221</f>
        <v/>
      </c>
      <c r="R218" s="110" t="str">
        <f>'PRODUCTION LIST GRP VOLUMES'!R221</f>
        <v/>
      </c>
      <c r="S218" s="1006">
        <f t="shared" si="5"/>
        <v>0</v>
      </c>
    </row>
    <row r="219" spans="1:19" ht="21" customHeight="1">
      <c r="A219" s="364" t="str">
        <f>'PRODUCTION LIST GRP VOLUMES'!A222</f>
        <v>360-463-DT</v>
      </c>
      <c r="B219" s="1034" t="str">
        <f>IF('PRODUCTION LIST GRP VOLUMES'!C317=0,"",'PRODUCTION LIST GRP VOLUMES'!C317)</f>
        <v/>
      </c>
      <c r="C219" s="110" t="str">
        <f>'PRODUCTION LIST GRP VOLUMES'!C222</f>
        <v/>
      </c>
      <c r="D219" s="110" t="str">
        <f>'PRODUCTION LIST GRP VOLUMES'!D222</f>
        <v/>
      </c>
      <c r="E219" s="110" t="str">
        <f>'PRODUCTION LIST GRP VOLUMES'!E222</f>
        <v/>
      </c>
      <c r="F219" s="110" t="str">
        <f>'PRODUCTION LIST GRP VOLUMES'!F222</f>
        <v/>
      </c>
      <c r="G219" s="110" t="str">
        <f>'PRODUCTION LIST GRP VOLUMES'!G222</f>
        <v/>
      </c>
      <c r="H219" s="110" t="str">
        <f>'PRODUCTION LIST GRP VOLUMES'!H222</f>
        <v/>
      </c>
      <c r="I219" s="110" t="str">
        <f>'PRODUCTION LIST GRP VOLUMES'!I222</f>
        <v/>
      </c>
      <c r="J219" s="110" t="str">
        <f>'PRODUCTION LIST GRP VOLUMES'!J222</f>
        <v/>
      </c>
      <c r="K219" s="110" t="str">
        <f>'PRODUCTION LIST GRP VOLUMES'!K222</f>
        <v/>
      </c>
      <c r="L219" s="110" t="str">
        <f>'PRODUCTION LIST GRP VOLUMES'!L222</f>
        <v/>
      </c>
      <c r="M219" s="110" t="str">
        <f>'PRODUCTION LIST GRP VOLUMES'!M222</f>
        <v/>
      </c>
      <c r="N219" s="110" t="str">
        <f>'PRODUCTION LIST GRP VOLUMES'!N222</f>
        <v/>
      </c>
      <c r="O219" s="110" t="str">
        <f>'PRODUCTION LIST GRP VOLUMES'!O222</f>
        <v/>
      </c>
      <c r="P219" s="110" t="str">
        <f>'PRODUCTION LIST GRP VOLUMES'!P222</f>
        <v/>
      </c>
      <c r="Q219" s="110"/>
      <c r="R219" s="110"/>
      <c r="S219" s="1006">
        <f t="shared" si="5"/>
        <v>0</v>
      </c>
    </row>
    <row r="220" spans="1:19" ht="21" customHeight="1">
      <c r="A220" s="364" t="str">
        <f>'PRODUCTION LIST GRP VOLUMES'!A223</f>
        <v>360-464</v>
      </c>
      <c r="B220" s="1034"/>
      <c r="C220" s="110" t="str">
        <f>'PRODUCTION LIST GRP VOLUMES'!C223</f>
        <v/>
      </c>
      <c r="D220" s="110" t="str">
        <f>'PRODUCTION LIST GRP VOLUMES'!D223</f>
        <v/>
      </c>
      <c r="E220" s="110" t="str">
        <f>'PRODUCTION LIST GRP VOLUMES'!E223</f>
        <v/>
      </c>
      <c r="F220" s="110" t="str">
        <f>'PRODUCTION LIST GRP VOLUMES'!F223</f>
        <v/>
      </c>
      <c r="G220" s="110" t="str">
        <f>'PRODUCTION LIST GRP VOLUMES'!G223</f>
        <v/>
      </c>
      <c r="H220" s="110" t="str">
        <f>'PRODUCTION LIST GRP VOLUMES'!H223</f>
        <v/>
      </c>
      <c r="I220" s="110" t="str">
        <f>'PRODUCTION LIST GRP VOLUMES'!I223</f>
        <v/>
      </c>
      <c r="J220" s="110" t="str">
        <f>'PRODUCTION LIST GRP VOLUMES'!J223</f>
        <v/>
      </c>
      <c r="K220" s="110" t="str">
        <f>'PRODUCTION LIST GRP VOLUMES'!K223</f>
        <v/>
      </c>
      <c r="L220" s="110" t="str">
        <f>'PRODUCTION LIST GRP VOLUMES'!L223</f>
        <v/>
      </c>
      <c r="M220" s="110" t="str">
        <f>'PRODUCTION LIST GRP VOLUMES'!M223</f>
        <v/>
      </c>
      <c r="N220" s="110" t="str">
        <f>'PRODUCTION LIST GRP VOLUMES'!N223</f>
        <v/>
      </c>
      <c r="O220" s="110" t="str">
        <f>'PRODUCTION LIST GRP VOLUMES'!O223</f>
        <v/>
      </c>
      <c r="P220" s="110" t="str">
        <f>'PRODUCTION LIST GRP VOLUMES'!P223</f>
        <v/>
      </c>
      <c r="Q220" s="110" t="str">
        <f>'PRODUCTION LIST GRP VOLUMES'!Q223</f>
        <v/>
      </c>
      <c r="R220" s="110" t="str">
        <f>'PRODUCTION LIST GRP VOLUMES'!R223</f>
        <v/>
      </c>
      <c r="S220" s="1006">
        <f t="shared" si="5"/>
        <v>0</v>
      </c>
    </row>
    <row r="221" spans="1:19" ht="21" customHeight="1">
      <c r="A221" s="364" t="str">
        <f>'PRODUCTION LIST GRP VOLUMES'!A224</f>
        <v>360-464-DT</v>
      </c>
      <c r="B221" s="1034" t="str">
        <f>IF('PRODUCTION LIST GRP VOLUMES'!C318=0,"",'PRODUCTION LIST GRP VOLUMES'!C318)</f>
        <v/>
      </c>
      <c r="C221" s="110" t="str">
        <f>'PRODUCTION LIST GRP VOLUMES'!C224</f>
        <v/>
      </c>
      <c r="D221" s="110" t="str">
        <f>'PRODUCTION LIST GRP VOLUMES'!D224</f>
        <v/>
      </c>
      <c r="E221" s="110" t="str">
        <f>'PRODUCTION LIST GRP VOLUMES'!E224</f>
        <v/>
      </c>
      <c r="F221" s="110" t="str">
        <f>'PRODUCTION LIST GRP VOLUMES'!F224</f>
        <v/>
      </c>
      <c r="G221" s="110" t="str">
        <f>'PRODUCTION LIST GRP VOLUMES'!G224</f>
        <v/>
      </c>
      <c r="H221" s="110" t="str">
        <f>'PRODUCTION LIST GRP VOLUMES'!H224</f>
        <v/>
      </c>
      <c r="I221" s="110" t="str">
        <f>'PRODUCTION LIST GRP VOLUMES'!I224</f>
        <v/>
      </c>
      <c r="J221" s="110" t="str">
        <f>'PRODUCTION LIST GRP VOLUMES'!J224</f>
        <v/>
      </c>
      <c r="K221" s="110" t="str">
        <f>'PRODUCTION LIST GRP VOLUMES'!K224</f>
        <v/>
      </c>
      <c r="L221" s="110" t="str">
        <f>'PRODUCTION LIST GRP VOLUMES'!L224</f>
        <v/>
      </c>
      <c r="M221" s="110" t="str">
        <f>'PRODUCTION LIST GRP VOLUMES'!M224</f>
        <v/>
      </c>
      <c r="N221" s="110" t="str">
        <f>'PRODUCTION LIST GRP VOLUMES'!N224</f>
        <v/>
      </c>
      <c r="O221" s="110" t="str">
        <f>'PRODUCTION LIST GRP VOLUMES'!O224</f>
        <v/>
      </c>
      <c r="P221" s="110" t="str">
        <f>'PRODUCTION LIST GRP VOLUMES'!P224</f>
        <v/>
      </c>
      <c r="Q221" s="110"/>
      <c r="R221" s="110"/>
      <c r="S221" s="1006">
        <f t="shared" si="5"/>
        <v>0</v>
      </c>
    </row>
    <row r="222" spans="1:19" ht="21" customHeight="1">
      <c r="A222" s="364" t="str">
        <f>'PRODUCTION LIST GRP VOLUMES'!A225</f>
        <v>360-470</v>
      </c>
      <c r="B222" s="1034"/>
      <c r="C222" s="110" t="str">
        <f>'PRODUCTION LIST GRP VOLUMES'!C225</f>
        <v/>
      </c>
      <c r="D222" s="110" t="str">
        <f>'PRODUCTION LIST GRP VOLUMES'!D225</f>
        <v/>
      </c>
      <c r="E222" s="110" t="str">
        <f>'PRODUCTION LIST GRP VOLUMES'!E225</f>
        <v/>
      </c>
      <c r="F222" s="110" t="str">
        <f>'PRODUCTION LIST GRP VOLUMES'!F225</f>
        <v/>
      </c>
      <c r="G222" s="110" t="str">
        <f>'PRODUCTION LIST GRP VOLUMES'!G225</f>
        <v/>
      </c>
      <c r="H222" s="110" t="str">
        <f>'PRODUCTION LIST GRP VOLUMES'!H225</f>
        <v/>
      </c>
      <c r="I222" s="110" t="str">
        <f>'PRODUCTION LIST GRP VOLUMES'!I225</f>
        <v/>
      </c>
      <c r="J222" s="110" t="str">
        <f>'PRODUCTION LIST GRP VOLUMES'!J225</f>
        <v/>
      </c>
      <c r="K222" s="110" t="str">
        <f>'PRODUCTION LIST GRP VOLUMES'!K225</f>
        <v/>
      </c>
      <c r="L222" s="110" t="str">
        <f>'PRODUCTION LIST GRP VOLUMES'!L225</f>
        <v/>
      </c>
      <c r="M222" s="110" t="str">
        <f>'PRODUCTION LIST GRP VOLUMES'!M225</f>
        <v/>
      </c>
      <c r="N222" s="110" t="str">
        <f>'PRODUCTION LIST GRP VOLUMES'!N225</f>
        <v/>
      </c>
      <c r="O222" s="110" t="str">
        <f>'PRODUCTION LIST GRP VOLUMES'!O225</f>
        <v/>
      </c>
      <c r="P222" s="110" t="str">
        <f>'PRODUCTION LIST GRP VOLUMES'!P225</f>
        <v/>
      </c>
      <c r="Q222" s="110" t="str">
        <f>'PRODUCTION LIST GRP VOLUMES'!Q225</f>
        <v/>
      </c>
      <c r="R222" s="110" t="str">
        <f>'PRODUCTION LIST GRP VOLUMES'!R225</f>
        <v/>
      </c>
      <c r="S222" s="1006">
        <f t="shared" si="5"/>
        <v>0</v>
      </c>
    </row>
    <row r="223" spans="1:19" ht="21" customHeight="1">
      <c r="A223" s="364" t="str">
        <f>'PRODUCTION LIST GRP VOLUMES'!A226</f>
        <v>360-470-DT</v>
      </c>
      <c r="B223" s="1034" t="str">
        <f>IF('PRODUCTION LIST GRP VOLUMES'!C319=0,"",'PRODUCTION LIST GRP VOLUMES'!C319)</f>
        <v/>
      </c>
      <c r="C223" s="110" t="str">
        <f>'PRODUCTION LIST GRP VOLUMES'!C226</f>
        <v/>
      </c>
      <c r="D223" s="110" t="str">
        <f>'PRODUCTION LIST GRP VOLUMES'!D226</f>
        <v/>
      </c>
      <c r="E223" s="110" t="str">
        <f>'PRODUCTION LIST GRP VOLUMES'!E226</f>
        <v/>
      </c>
      <c r="F223" s="110" t="str">
        <f>'PRODUCTION LIST GRP VOLUMES'!F226</f>
        <v/>
      </c>
      <c r="G223" s="110" t="str">
        <f>'PRODUCTION LIST GRP VOLUMES'!G226</f>
        <v/>
      </c>
      <c r="H223" s="110" t="str">
        <f>'PRODUCTION LIST GRP VOLUMES'!H226</f>
        <v/>
      </c>
      <c r="I223" s="110" t="str">
        <f>'PRODUCTION LIST GRP VOLUMES'!I226</f>
        <v/>
      </c>
      <c r="J223" s="110" t="str">
        <f>'PRODUCTION LIST GRP VOLUMES'!J226</f>
        <v/>
      </c>
      <c r="K223" s="110" t="str">
        <f>'PRODUCTION LIST GRP VOLUMES'!K226</f>
        <v/>
      </c>
      <c r="L223" s="110" t="str">
        <f>'PRODUCTION LIST GRP VOLUMES'!L226</f>
        <v/>
      </c>
      <c r="M223" s="110" t="str">
        <f>'PRODUCTION LIST GRP VOLUMES'!M226</f>
        <v/>
      </c>
      <c r="N223" s="110" t="str">
        <f>'PRODUCTION LIST GRP VOLUMES'!N226</f>
        <v/>
      </c>
      <c r="O223" s="110" t="str">
        <f>'PRODUCTION LIST GRP VOLUMES'!O226</f>
        <v/>
      </c>
      <c r="P223" s="110" t="str">
        <f>'PRODUCTION LIST GRP VOLUMES'!P226</f>
        <v/>
      </c>
      <c r="Q223" s="110"/>
      <c r="R223" s="110"/>
      <c r="S223" s="1006">
        <f t="shared" si="5"/>
        <v>0</v>
      </c>
    </row>
    <row r="224" spans="1:19" ht="21" customHeight="1">
      <c r="A224" s="364" t="str">
        <f>'PRODUCTION LIST GRP VOLUMES'!A227</f>
        <v>360-471</v>
      </c>
      <c r="B224" s="1034"/>
      <c r="C224" s="110" t="str">
        <f>'PRODUCTION LIST GRP VOLUMES'!C227</f>
        <v/>
      </c>
      <c r="D224" s="110" t="str">
        <f>'PRODUCTION LIST GRP VOLUMES'!D227</f>
        <v/>
      </c>
      <c r="E224" s="110" t="str">
        <f>'PRODUCTION LIST GRP VOLUMES'!E227</f>
        <v/>
      </c>
      <c r="F224" s="110" t="str">
        <f>'PRODUCTION LIST GRP VOLUMES'!F227</f>
        <v/>
      </c>
      <c r="G224" s="110" t="str">
        <f>'PRODUCTION LIST GRP VOLUMES'!G227</f>
        <v/>
      </c>
      <c r="H224" s="110" t="str">
        <f>'PRODUCTION LIST GRP VOLUMES'!H227</f>
        <v/>
      </c>
      <c r="I224" s="110" t="str">
        <f>'PRODUCTION LIST GRP VOLUMES'!I227</f>
        <v/>
      </c>
      <c r="J224" s="110" t="str">
        <f>'PRODUCTION LIST GRP VOLUMES'!J227</f>
        <v/>
      </c>
      <c r="K224" s="110" t="str">
        <f>'PRODUCTION LIST GRP VOLUMES'!K227</f>
        <v/>
      </c>
      <c r="L224" s="110" t="str">
        <f>'PRODUCTION LIST GRP VOLUMES'!L227</f>
        <v/>
      </c>
      <c r="M224" s="110" t="str">
        <f>'PRODUCTION LIST GRP VOLUMES'!M227</f>
        <v/>
      </c>
      <c r="N224" s="110" t="str">
        <f>'PRODUCTION LIST GRP VOLUMES'!N227</f>
        <v/>
      </c>
      <c r="O224" s="110" t="str">
        <f>'PRODUCTION LIST GRP VOLUMES'!O227</f>
        <v/>
      </c>
      <c r="P224" s="110" t="str">
        <f>'PRODUCTION LIST GRP VOLUMES'!P227</f>
        <v/>
      </c>
      <c r="Q224" s="110" t="str">
        <f>'PRODUCTION LIST GRP VOLUMES'!Q227</f>
        <v/>
      </c>
      <c r="R224" s="110" t="str">
        <f>'PRODUCTION LIST GRP VOLUMES'!R227</f>
        <v/>
      </c>
      <c r="S224" s="1006">
        <f t="shared" si="5"/>
        <v>0</v>
      </c>
    </row>
    <row r="225" spans="1:19" ht="21" customHeight="1">
      <c r="A225" s="364" t="str">
        <f>'PRODUCTION LIST GRP VOLUMES'!A228</f>
        <v>360-471-DT</v>
      </c>
      <c r="B225" s="1034" t="str">
        <f>IF('PRODUCTION LIST GRP VOLUMES'!C320=0,"",'PRODUCTION LIST GRP VOLUMES'!C320)</f>
        <v/>
      </c>
      <c r="C225" s="110" t="str">
        <f>'PRODUCTION LIST GRP VOLUMES'!C228</f>
        <v/>
      </c>
      <c r="D225" s="110" t="str">
        <f>'PRODUCTION LIST GRP VOLUMES'!D228</f>
        <v/>
      </c>
      <c r="E225" s="110" t="str">
        <f>'PRODUCTION LIST GRP VOLUMES'!E228</f>
        <v/>
      </c>
      <c r="F225" s="110" t="str">
        <f>'PRODUCTION LIST GRP VOLUMES'!F228</f>
        <v/>
      </c>
      <c r="G225" s="110" t="str">
        <f>'PRODUCTION LIST GRP VOLUMES'!G228</f>
        <v/>
      </c>
      <c r="H225" s="110" t="str">
        <f>'PRODUCTION LIST GRP VOLUMES'!H228</f>
        <v/>
      </c>
      <c r="I225" s="110" t="str">
        <f>'PRODUCTION LIST GRP VOLUMES'!I228</f>
        <v/>
      </c>
      <c r="J225" s="110" t="str">
        <f>'PRODUCTION LIST GRP VOLUMES'!J228</f>
        <v/>
      </c>
      <c r="K225" s="110" t="str">
        <f>'PRODUCTION LIST GRP VOLUMES'!K228</f>
        <v/>
      </c>
      <c r="L225" s="110" t="str">
        <f>'PRODUCTION LIST GRP VOLUMES'!L228</f>
        <v/>
      </c>
      <c r="M225" s="110" t="str">
        <f>'PRODUCTION LIST GRP VOLUMES'!M228</f>
        <v/>
      </c>
      <c r="N225" s="110" t="str">
        <f>'PRODUCTION LIST GRP VOLUMES'!N228</f>
        <v/>
      </c>
      <c r="O225" s="110" t="str">
        <f>'PRODUCTION LIST GRP VOLUMES'!O228</f>
        <v/>
      </c>
      <c r="P225" s="110" t="str">
        <f>'PRODUCTION LIST GRP VOLUMES'!P228</f>
        <v/>
      </c>
      <c r="Q225" s="110"/>
      <c r="R225" s="110"/>
      <c r="S225" s="1006">
        <f t="shared" si="5"/>
        <v>0</v>
      </c>
    </row>
    <row r="226" spans="1:19" ht="21" customHeight="1">
      <c r="A226" s="364" t="str">
        <f>'PRODUCTION LIST GRP VOLUMES'!A229</f>
        <v>360-474</v>
      </c>
      <c r="B226" s="1034"/>
      <c r="C226" s="110" t="str">
        <f>'PRODUCTION LIST GRP VOLUMES'!C229</f>
        <v/>
      </c>
      <c r="D226" s="110" t="str">
        <f>'PRODUCTION LIST GRP VOLUMES'!D229</f>
        <v/>
      </c>
      <c r="E226" s="110" t="str">
        <f>'PRODUCTION LIST GRP VOLUMES'!E229</f>
        <v/>
      </c>
      <c r="F226" s="110" t="str">
        <f>'PRODUCTION LIST GRP VOLUMES'!F229</f>
        <v/>
      </c>
      <c r="G226" s="110" t="str">
        <f>'PRODUCTION LIST GRP VOLUMES'!G229</f>
        <v/>
      </c>
      <c r="H226" s="110" t="str">
        <f>'PRODUCTION LIST GRP VOLUMES'!H229</f>
        <v/>
      </c>
      <c r="I226" s="110" t="str">
        <f>'PRODUCTION LIST GRP VOLUMES'!I229</f>
        <v/>
      </c>
      <c r="J226" s="110" t="str">
        <f>'PRODUCTION LIST GRP VOLUMES'!J229</f>
        <v/>
      </c>
      <c r="K226" s="110" t="str">
        <f>'PRODUCTION LIST GRP VOLUMES'!K229</f>
        <v/>
      </c>
      <c r="L226" s="110" t="str">
        <f>'PRODUCTION LIST GRP VOLUMES'!L229</f>
        <v/>
      </c>
      <c r="M226" s="110" t="str">
        <f>'PRODUCTION LIST GRP VOLUMES'!M229</f>
        <v/>
      </c>
      <c r="N226" s="110" t="str">
        <f>'PRODUCTION LIST GRP VOLUMES'!N229</f>
        <v/>
      </c>
      <c r="O226" s="110" t="str">
        <f>'PRODUCTION LIST GRP VOLUMES'!O229</f>
        <v/>
      </c>
      <c r="P226" s="110" t="str">
        <f>'PRODUCTION LIST GRP VOLUMES'!P229</f>
        <v/>
      </c>
      <c r="Q226" s="110" t="str">
        <f>'PRODUCTION LIST GRP VOLUMES'!Q229</f>
        <v/>
      </c>
      <c r="R226" s="110" t="str">
        <f>'PRODUCTION LIST GRP VOLUMES'!R229</f>
        <v/>
      </c>
      <c r="S226" s="1006">
        <f t="shared" si="5"/>
        <v>0</v>
      </c>
    </row>
    <row r="227" spans="1:19" ht="21" customHeight="1">
      <c r="A227" s="364" t="str">
        <f>'PRODUCTION LIST GRP VOLUMES'!A230</f>
        <v>360-474-DT</v>
      </c>
      <c r="B227" s="1034" t="str">
        <f>IF('PRODUCTION LIST GRP VOLUMES'!C321=0,"",'PRODUCTION LIST GRP VOLUMES'!C321)</f>
        <v/>
      </c>
      <c r="C227" s="110" t="str">
        <f>'PRODUCTION LIST GRP VOLUMES'!C230</f>
        <v/>
      </c>
      <c r="D227" s="110" t="str">
        <f>'PRODUCTION LIST GRP VOLUMES'!D230</f>
        <v/>
      </c>
      <c r="E227" s="110" t="str">
        <f>'PRODUCTION LIST GRP VOLUMES'!E230</f>
        <v/>
      </c>
      <c r="F227" s="110" t="str">
        <f>'PRODUCTION LIST GRP VOLUMES'!F230</f>
        <v/>
      </c>
      <c r="G227" s="110" t="str">
        <f>'PRODUCTION LIST GRP VOLUMES'!G230</f>
        <v/>
      </c>
      <c r="H227" s="110" t="str">
        <f>'PRODUCTION LIST GRP VOLUMES'!H230</f>
        <v/>
      </c>
      <c r="I227" s="110" t="str">
        <f>'PRODUCTION LIST GRP VOLUMES'!I230</f>
        <v/>
      </c>
      <c r="J227" s="110" t="str">
        <f>'PRODUCTION LIST GRP VOLUMES'!J230</f>
        <v/>
      </c>
      <c r="K227" s="110" t="str">
        <f>'PRODUCTION LIST GRP VOLUMES'!K230</f>
        <v/>
      </c>
      <c r="L227" s="110" t="str">
        <f>'PRODUCTION LIST GRP VOLUMES'!L230</f>
        <v/>
      </c>
      <c r="M227" s="110" t="str">
        <f>'PRODUCTION LIST GRP VOLUMES'!M230</f>
        <v/>
      </c>
      <c r="N227" s="110" t="str">
        <f>'PRODUCTION LIST GRP VOLUMES'!N230</f>
        <v/>
      </c>
      <c r="O227" s="110" t="str">
        <f>'PRODUCTION LIST GRP VOLUMES'!O230</f>
        <v/>
      </c>
      <c r="P227" s="110" t="str">
        <f>'PRODUCTION LIST GRP VOLUMES'!P230</f>
        <v/>
      </c>
      <c r="Q227" s="110"/>
      <c r="R227" s="110"/>
      <c r="S227" s="1006">
        <f t="shared" si="5"/>
        <v>0</v>
      </c>
    </row>
    <row r="228" spans="1:19" ht="21" customHeight="1">
      <c r="A228" s="364" t="str">
        <f>'PRODUCTION LIST GRP VOLUMES'!A231</f>
        <v>360-478</v>
      </c>
      <c r="B228" s="1034"/>
      <c r="C228" s="110" t="str">
        <f>'PRODUCTION LIST GRP VOLUMES'!C231</f>
        <v/>
      </c>
      <c r="D228" s="110" t="str">
        <f>'PRODUCTION LIST GRP VOLUMES'!D231</f>
        <v/>
      </c>
      <c r="E228" s="110" t="str">
        <f>'PRODUCTION LIST GRP VOLUMES'!E231</f>
        <v/>
      </c>
      <c r="F228" s="110" t="str">
        <f>'PRODUCTION LIST GRP VOLUMES'!F231</f>
        <v/>
      </c>
      <c r="G228" s="110" t="str">
        <f>'PRODUCTION LIST GRP VOLUMES'!G231</f>
        <v/>
      </c>
      <c r="H228" s="110" t="str">
        <f>'PRODUCTION LIST GRP VOLUMES'!H231</f>
        <v/>
      </c>
      <c r="I228" s="110" t="str">
        <f>'PRODUCTION LIST GRP VOLUMES'!I231</f>
        <v/>
      </c>
      <c r="J228" s="110" t="str">
        <f>'PRODUCTION LIST GRP VOLUMES'!J231</f>
        <v/>
      </c>
      <c r="K228" s="110" t="str">
        <f>'PRODUCTION LIST GRP VOLUMES'!K231</f>
        <v/>
      </c>
      <c r="L228" s="110" t="str">
        <f>'PRODUCTION LIST GRP VOLUMES'!L231</f>
        <v/>
      </c>
      <c r="M228" s="110" t="str">
        <f>'PRODUCTION LIST GRP VOLUMES'!M231</f>
        <v/>
      </c>
      <c r="N228" s="110" t="str">
        <f>'PRODUCTION LIST GRP VOLUMES'!N231</f>
        <v/>
      </c>
      <c r="O228" s="110" t="str">
        <f>'PRODUCTION LIST GRP VOLUMES'!O231</f>
        <v/>
      </c>
      <c r="P228" s="110" t="str">
        <f>'PRODUCTION LIST GRP VOLUMES'!P231</f>
        <v/>
      </c>
      <c r="Q228" s="110" t="str">
        <f>'PRODUCTION LIST GRP VOLUMES'!Q231</f>
        <v/>
      </c>
      <c r="R228" s="110" t="str">
        <f>'PRODUCTION LIST GRP VOLUMES'!R231</f>
        <v/>
      </c>
      <c r="S228" s="1006">
        <f t="shared" si="5"/>
        <v>0</v>
      </c>
    </row>
    <row r="229" spans="1:19" ht="21" customHeight="1">
      <c r="A229" s="364" t="str">
        <f>'PRODUCTION LIST GRP VOLUMES'!A232</f>
        <v>360-478-DT</v>
      </c>
      <c r="B229" s="1034" t="str">
        <f>IF('PRODUCTION LIST GRP VOLUMES'!C322=0,"",'PRODUCTION LIST GRP VOLUMES'!C322)</f>
        <v/>
      </c>
      <c r="C229" s="110" t="str">
        <f>'PRODUCTION LIST GRP VOLUMES'!C232</f>
        <v/>
      </c>
      <c r="D229" s="110" t="str">
        <f>'PRODUCTION LIST GRP VOLUMES'!D232</f>
        <v/>
      </c>
      <c r="E229" s="110" t="str">
        <f>'PRODUCTION LIST GRP VOLUMES'!E232</f>
        <v/>
      </c>
      <c r="F229" s="110" t="str">
        <f>'PRODUCTION LIST GRP VOLUMES'!F232</f>
        <v/>
      </c>
      <c r="G229" s="110" t="str">
        <f>'PRODUCTION LIST GRP VOLUMES'!G232</f>
        <v/>
      </c>
      <c r="H229" s="110" t="str">
        <f>'PRODUCTION LIST GRP VOLUMES'!H232</f>
        <v/>
      </c>
      <c r="I229" s="110" t="str">
        <f>'PRODUCTION LIST GRP VOLUMES'!I232</f>
        <v/>
      </c>
      <c r="J229" s="110" t="str">
        <f>'PRODUCTION LIST GRP VOLUMES'!J232</f>
        <v/>
      </c>
      <c r="K229" s="110" t="str">
        <f>'PRODUCTION LIST GRP VOLUMES'!K232</f>
        <v/>
      </c>
      <c r="L229" s="110" t="str">
        <f>'PRODUCTION LIST GRP VOLUMES'!L232</f>
        <v/>
      </c>
      <c r="M229" s="110" t="str">
        <f>'PRODUCTION LIST GRP VOLUMES'!M232</f>
        <v/>
      </c>
      <c r="N229" s="110" t="str">
        <f>'PRODUCTION LIST GRP VOLUMES'!N232</f>
        <v/>
      </c>
      <c r="O229" s="110" t="str">
        <f>'PRODUCTION LIST GRP VOLUMES'!O232</f>
        <v/>
      </c>
      <c r="P229" s="110" t="str">
        <f>'PRODUCTION LIST GRP VOLUMES'!P232</f>
        <v/>
      </c>
      <c r="Q229" s="110"/>
      <c r="R229" s="110"/>
      <c r="S229" s="1006">
        <f t="shared" si="5"/>
        <v>0</v>
      </c>
    </row>
    <row r="230" spans="1:19" ht="21" customHeight="1">
      <c r="A230" s="364" t="str">
        <f>'PRODUCTION LIST GRP VOLUMES'!A233</f>
        <v>360-479</v>
      </c>
      <c r="B230" s="1034"/>
      <c r="C230" s="110" t="str">
        <f>'PRODUCTION LIST GRP VOLUMES'!C233</f>
        <v/>
      </c>
      <c r="D230" s="110" t="str">
        <f>'PRODUCTION LIST GRP VOLUMES'!D233</f>
        <v/>
      </c>
      <c r="E230" s="110" t="str">
        <f>'PRODUCTION LIST GRP VOLUMES'!E233</f>
        <v/>
      </c>
      <c r="F230" s="110" t="str">
        <f>'PRODUCTION LIST GRP VOLUMES'!F233</f>
        <v/>
      </c>
      <c r="G230" s="110" t="str">
        <f>'PRODUCTION LIST GRP VOLUMES'!G233</f>
        <v/>
      </c>
      <c r="H230" s="110" t="str">
        <f>'PRODUCTION LIST GRP VOLUMES'!H233</f>
        <v/>
      </c>
      <c r="I230" s="110" t="str">
        <f>'PRODUCTION LIST GRP VOLUMES'!I233</f>
        <v/>
      </c>
      <c r="J230" s="110" t="str">
        <f>'PRODUCTION LIST GRP VOLUMES'!J233</f>
        <v/>
      </c>
      <c r="K230" s="110" t="str">
        <f>'PRODUCTION LIST GRP VOLUMES'!K233</f>
        <v/>
      </c>
      <c r="L230" s="110" t="str">
        <f>'PRODUCTION LIST GRP VOLUMES'!L233</f>
        <v/>
      </c>
      <c r="M230" s="110" t="str">
        <f>'PRODUCTION LIST GRP VOLUMES'!M233</f>
        <v/>
      </c>
      <c r="N230" s="110" t="str">
        <f>'PRODUCTION LIST GRP VOLUMES'!N233</f>
        <v/>
      </c>
      <c r="O230" s="110" t="str">
        <f>'PRODUCTION LIST GRP VOLUMES'!O233</f>
        <v/>
      </c>
      <c r="P230" s="110" t="str">
        <f>'PRODUCTION LIST GRP VOLUMES'!P233</f>
        <v/>
      </c>
      <c r="Q230" s="110" t="str">
        <f>'PRODUCTION LIST GRP VOLUMES'!Q233</f>
        <v/>
      </c>
      <c r="R230" s="110" t="str">
        <f>'PRODUCTION LIST GRP VOLUMES'!R233</f>
        <v/>
      </c>
      <c r="S230" s="1006">
        <f t="shared" si="5"/>
        <v>0</v>
      </c>
    </row>
    <row r="231" spans="1:19" ht="21" customHeight="1">
      <c r="A231" s="364" t="str">
        <f>'PRODUCTION LIST GRP VOLUMES'!A234</f>
        <v>360-479-DT</v>
      </c>
      <c r="B231" s="1034" t="str">
        <f>IF('PRODUCTION LIST GRP VOLUMES'!C323=0,"",'PRODUCTION LIST GRP VOLUMES'!C323)</f>
        <v/>
      </c>
      <c r="C231" s="110" t="str">
        <f>'PRODUCTION LIST GRP VOLUMES'!C234</f>
        <v/>
      </c>
      <c r="D231" s="110" t="str">
        <f>'PRODUCTION LIST GRP VOLUMES'!D234</f>
        <v/>
      </c>
      <c r="E231" s="110" t="str">
        <f>'PRODUCTION LIST GRP VOLUMES'!E234</f>
        <v/>
      </c>
      <c r="F231" s="110" t="str">
        <f>'PRODUCTION LIST GRP VOLUMES'!F234</f>
        <v/>
      </c>
      <c r="G231" s="110" t="str">
        <f>'PRODUCTION LIST GRP VOLUMES'!G234</f>
        <v/>
      </c>
      <c r="H231" s="110" t="str">
        <f>'PRODUCTION LIST GRP VOLUMES'!H234</f>
        <v/>
      </c>
      <c r="I231" s="110" t="str">
        <f>'PRODUCTION LIST GRP VOLUMES'!I234</f>
        <v/>
      </c>
      <c r="J231" s="110" t="str">
        <f>'PRODUCTION LIST GRP VOLUMES'!J234</f>
        <v/>
      </c>
      <c r="K231" s="110" t="str">
        <f>'PRODUCTION LIST GRP VOLUMES'!K234</f>
        <v/>
      </c>
      <c r="L231" s="110" t="str">
        <f>'PRODUCTION LIST GRP VOLUMES'!L234</f>
        <v/>
      </c>
      <c r="M231" s="110" t="str">
        <f>'PRODUCTION LIST GRP VOLUMES'!M234</f>
        <v/>
      </c>
      <c r="N231" s="110" t="str">
        <f>'PRODUCTION LIST GRP VOLUMES'!N234</f>
        <v/>
      </c>
      <c r="O231" s="110" t="str">
        <f>'PRODUCTION LIST GRP VOLUMES'!O234</f>
        <v/>
      </c>
      <c r="P231" s="110" t="str">
        <f>'PRODUCTION LIST GRP VOLUMES'!P234</f>
        <v/>
      </c>
      <c r="Q231" s="110"/>
      <c r="R231" s="110"/>
      <c r="S231" s="1006">
        <f t="shared" si="5"/>
        <v>0</v>
      </c>
    </row>
    <row r="232" spans="1:19" ht="21" customHeight="1">
      <c r="A232" s="364">
        <f>'PRODUCTION LIST GRP VOLUMES'!A235</f>
        <v>0</v>
      </c>
      <c r="B232" s="1034"/>
      <c r="C232" s="110" t="str">
        <f>'PRODUCTION LIST GRP VOLUMES'!C235</f>
        <v/>
      </c>
      <c r="D232" s="110" t="str">
        <f>'PRODUCTION LIST GRP VOLUMES'!D235</f>
        <v/>
      </c>
      <c r="E232" s="110" t="str">
        <f>'PRODUCTION LIST GRP VOLUMES'!E235</f>
        <v/>
      </c>
      <c r="F232" s="110" t="str">
        <f>'PRODUCTION LIST GRP VOLUMES'!F235</f>
        <v/>
      </c>
      <c r="G232" s="110" t="str">
        <f>'PRODUCTION LIST GRP VOLUMES'!G235</f>
        <v/>
      </c>
      <c r="H232" s="110" t="str">
        <f>'PRODUCTION LIST GRP VOLUMES'!H235</f>
        <v/>
      </c>
      <c r="I232" s="110" t="str">
        <f>'PRODUCTION LIST GRP VOLUMES'!I235</f>
        <v/>
      </c>
      <c r="J232" s="110" t="str">
        <f>'PRODUCTION LIST GRP VOLUMES'!J235</f>
        <v/>
      </c>
      <c r="K232" s="110" t="str">
        <f>'PRODUCTION LIST GRP VOLUMES'!K235</f>
        <v/>
      </c>
      <c r="L232" s="110" t="str">
        <f>'PRODUCTION LIST GRP VOLUMES'!L235</f>
        <v/>
      </c>
      <c r="M232" s="110" t="str">
        <f>'PRODUCTION LIST GRP VOLUMES'!M235</f>
        <v/>
      </c>
      <c r="N232" s="110" t="str">
        <f>'PRODUCTION LIST GRP VOLUMES'!N235</f>
        <v/>
      </c>
      <c r="O232" s="110" t="str">
        <f>'PRODUCTION LIST GRP VOLUMES'!O235</f>
        <v/>
      </c>
      <c r="P232" s="110" t="str">
        <f>'PRODUCTION LIST GRP VOLUMES'!P235</f>
        <v/>
      </c>
      <c r="Q232" s="110" t="str">
        <f>'PRODUCTION LIST GRP VOLUMES'!Q235</f>
        <v/>
      </c>
      <c r="R232" s="110" t="str">
        <f>'PRODUCTION LIST GRP VOLUMES'!R235</f>
        <v/>
      </c>
      <c r="S232" s="1006">
        <f t="shared" si="5"/>
        <v>0</v>
      </c>
    </row>
    <row r="233" spans="1:19" ht="21" customHeight="1">
      <c r="A233" s="364" t="str">
        <f>'PRODUCTION LIST GRP VOLUMES'!A236</f>
        <v>360-501</v>
      </c>
      <c r="B233" s="1034"/>
      <c r="C233" s="110" t="str">
        <f>'PRODUCTION LIST GRP VOLUMES'!C236</f>
        <v/>
      </c>
      <c r="D233" s="110" t="str">
        <f>'PRODUCTION LIST GRP VOLUMES'!D236</f>
        <v/>
      </c>
      <c r="E233" s="110" t="str">
        <f>'PRODUCTION LIST GRP VOLUMES'!E236</f>
        <v/>
      </c>
      <c r="F233" s="110" t="str">
        <f>'PRODUCTION LIST GRP VOLUMES'!F236</f>
        <v/>
      </c>
      <c r="G233" s="110" t="str">
        <f>'PRODUCTION LIST GRP VOLUMES'!G236</f>
        <v/>
      </c>
      <c r="H233" s="110" t="str">
        <f>'PRODUCTION LIST GRP VOLUMES'!H236</f>
        <v/>
      </c>
      <c r="I233" s="110" t="str">
        <f>'PRODUCTION LIST GRP VOLUMES'!I236</f>
        <v/>
      </c>
      <c r="J233" s="110" t="str">
        <f>'PRODUCTION LIST GRP VOLUMES'!J236</f>
        <v/>
      </c>
      <c r="K233" s="110" t="str">
        <f>'PRODUCTION LIST GRP VOLUMES'!K236</f>
        <v/>
      </c>
      <c r="L233" s="110" t="str">
        <f>'PRODUCTION LIST GRP VOLUMES'!L236</f>
        <v/>
      </c>
      <c r="M233" s="110" t="str">
        <f>'PRODUCTION LIST GRP VOLUMES'!M236</f>
        <v/>
      </c>
      <c r="N233" s="110" t="str">
        <f>'PRODUCTION LIST GRP VOLUMES'!N236</f>
        <v/>
      </c>
      <c r="O233" s="110" t="str">
        <f>'PRODUCTION LIST GRP VOLUMES'!O236</f>
        <v/>
      </c>
      <c r="P233" s="110" t="str">
        <f>'PRODUCTION LIST GRP VOLUMES'!P236</f>
        <v/>
      </c>
      <c r="Q233" s="110" t="str">
        <f>'PRODUCTION LIST GRP VOLUMES'!Q236</f>
        <v/>
      </c>
      <c r="R233" s="110" t="str">
        <f>'PRODUCTION LIST GRP VOLUMES'!R236</f>
        <v/>
      </c>
      <c r="S233" s="1006">
        <f t="shared" si="5"/>
        <v>0</v>
      </c>
    </row>
    <row r="234" spans="1:19" ht="21" customHeight="1">
      <c r="A234" s="364" t="str">
        <f>'PRODUCTION LIST GRP VOLUMES'!A237</f>
        <v>360-505</v>
      </c>
      <c r="B234" s="1034"/>
      <c r="C234" s="110" t="str">
        <f>'PRODUCTION LIST GRP VOLUMES'!C237</f>
        <v/>
      </c>
      <c r="D234" s="110" t="str">
        <f>'PRODUCTION LIST GRP VOLUMES'!D237</f>
        <v/>
      </c>
      <c r="E234" s="110" t="str">
        <f>'PRODUCTION LIST GRP VOLUMES'!E237</f>
        <v/>
      </c>
      <c r="F234" s="110" t="str">
        <f>'PRODUCTION LIST GRP VOLUMES'!F237</f>
        <v/>
      </c>
      <c r="G234" s="110" t="str">
        <f>'PRODUCTION LIST GRP VOLUMES'!G237</f>
        <v/>
      </c>
      <c r="H234" s="110" t="str">
        <f>'PRODUCTION LIST GRP VOLUMES'!H237</f>
        <v/>
      </c>
      <c r="I234" s="110" t="str">
        <f>'PRODUCTION LIST GRP VOLUMES'!I237</f>
        <v/>
      </c>
      <c r="J234" s="110" t="str">
        <f>'PRODUCTION LIST GRP VOLUMES'!J237</f>
        <v/>
      </c>
      <c r="K234" s="110" t="str">
        <f>'PRODUCTION LIST GRP VOLUMES'!K237</f>
        <v/>
      </c>
      <c r="L234" s="110" t="str">
        <f>'PRODUCTION LIST GRP VOLUMES'!L237</f>
        <v/>
      </c>
      <c r="M234" s="110" t="str">
        <f>'PRODUCTION LIST GRP VOLUMES'!M237</f>
        <v/>
      </c>
      <c r="N234" s="110" t="str">
        <f>'PRODUCTION LIST GRP VOLUMES'!N237</f>
        <v/>
      </c>
      <c r="O234" s="110" t="str">
        <f>'PRODUCTION LIST GRP VOLUMES'!O237</f>
        <v/>
      </c>
      <c r="P234" s="110" t="str">
        <f>'PRODUCTION LIST GRP VOLUMES'!P237</f>
        <v/>
      </c>
      <c r="Q234" s="110" t="str">
        <f>'PRODUCTION LIST GRP VOLUMES'!Q237</f>
        <v/>
      </c>
      <c r="R234" s="110" t="str">
        <f>'PRODUCTION LIST GRP VOLUMES'!R237</f>
        <v/>
      </c>
      <c r="S234" s="1006">
        <f t="shared" ref="S234:S248" si="6">SUM(B234:R234)</f>
        <v>0</v>
      </c>
    </row>
    <row r="235" spans="1:19" ht="21" customHeight="1">
      <c r="A235" s="364" t="str">
        <f>'PRODUCTION LIST GRP VOLUMES'!A238</f>
        <v>360-506</v>
      </c>
      <c r="B235" s="1034"/>
      <c r="C235" s="110" t="str">
        <f>'PRODUCTION LIST GRP VOLUMES'!C238</f>
        <v/>
      </c>
      <c r="D235" s="110" t="str">
        <f>'PRODUCTION LIST GRP VOLUMES'!D238</f>
        <v/>
      </c>
      <c r="E235" s="110" t="str">
        <f>'PRODUCTION LIST GRP VOLUMES'!E238</f>
        <v/>
      </c>
      <c r="F235" s="110" t="str">
        <f>'PRODUCTION LIST GRP VOLUMES'!F238</f>
        <v/>
      </c>
      <c r="G235" s="110" t="str">
        <f>'PRODUCTION LIST GRP VOLUMES'!G238</f>
        <v/>
      </c>
      <c r="H235" s="110" t="str">
        <f>'PRODUCTION LIST GRP VOLUMES'!H238</f>
        <v/>
      </c>
      <c r="I235" s="110" t="str">
        <f>'PRODUCTION LIST GRP VOLUMES'!I238</f>
        <v/>
      </c>
      <c r="J235" s="110" t="str">
        <f>'PRODUCTION LIST GRP VOLUMES'!J238</f>
        <v/>
      </c>
      <c r="K235" s="110" t="str">
        <f>'PRODUCTION LIST GRP VOLUMES'!K238</f>
        <v/>
      </c>
      <c r="L235" s="110" t="str">
        <f>'PRODUCTION LIST GRP VOLUMES'!L238</f>
        <v/>
      </c>
      <c r="M235" s="110" t="str">
        <f>'PRODUCTION LIST GRP VOLUMES'!M238</f>
        <v/>
      </c>
      <c r="N235" s="110" t="str">
        <f>'PRODUCTION LIST GRP VOLUMES'!N238</f>
        <v/>
      </c>
      <c r="O235" s="110" t="str">
        <f>'PRODUCTION LIST GRP VOLUMES'!O238</f>
        <v/>
      </c>
      <c r="P235" s="110" t="str">
        <f>'PRODUCTION LIST GRP VOLUMES'!P238</f>
        <v/>
      </c>
      <c r="Q235" s="110" t="str">
        <f>'PRODUCTION LIST GRP VOLUMES'!Q238</f>
        <v/>
      </c>
      <c r="R235" s="110" t="str">
        <f>'PRODUCTION LIST GRP VOLUMES'!R238</f>
        <v/>
      </c>
      <c r="S235" s="1006">
        <f t="shared" si="6"/>
        <v>0</v>
      </c>
    </row>
    <row r="236" spans="1:19" ht="21" customHeight="1">
      <c r="A236" s="364" t="str">
        <f>'PRODUCTION LIST GRP VOLUMES'!A239</f>
        <v>360-520</v>
      </c>
      <c r="B236" s="1034"/>
      <c r="C236" s="110" t="str">
        <f>'PRODUCTION LIST GRP VOLUMES'!C239</f>
        <v/>
      </c>
      <c r="D236" s="110">
        <f>'PRODUCTION LIST GRP VOLUMES'!D239</f>
        <v>0</v>
      </c>
      <c r="E236" s="110">
        <f>'PRODUCTION LIST GRP VOLUMES'!E239</f>
        <v>0</v>
      </c>
      <c r="F236" s="110">
        <f>'PRODUCTION LIST GRP VOLUMES'!F239</f>
        <v>0</v>
      </c>
      <c r="G236" s="110" t="str">
        <f>'PRODUCTION LIST GRP VOLUMES'!G239</f>
        <v/>
      </c>
      <c r="H236" s="110">
        <f>'PRODUCTION LIST GRP VOLUMES'!H239</f>
        <v>0</v>
      </c>
      <c r="I236" s="110">
        <f>'PRODUCTION LIST GRP VOLUMES'!I239</f>
        <v>0</v>
      </c>
      <c r="J236" s="110" t="str">
        <f>'PRODUCTION LIST GRP VOLUMES'!J239</f>
        <v/>
      </c>
      <c r="K236" s="110">
        <f>'PRODUCTION LIST GRP VOLUMES'!K239</f>
        <v>0</v>
      </c>
      <c r="L236" s="110">
        <f>'PRODUCTION LIST GRP VOLUMES'!L239</f>
        <v>0</v>
      </c>
      <c r="M236" s="110">
        <f>'PRODUCTION LIST GRP VOLUMES'!M239</f>
        <v>0</v>
      </c>
      <c r="N236" s="110">
        <f>'PRODUCTION LIST GRP VOLUMES'!N239</f>
        <v>0</v>
      </c>
      <c r="O236" s="110">
        <f>'PRODUCTION LIST GRP VOLUMES'!O239</f>
        <v>0</v>
      </c>
      <c r="P236" s="110">
        <f>'PRODUCTION LIST GRP VOLUMES'!P239</f>
        <v>0</v>
      </c>
      <c r="Q236" s="110">
        <f>'PRODUCTION LIST GRP VOLUMES'!Q239</f>
        <v>0</v>
      </c>
      <c r="R236" s="110">
        <f>'PRODUCTION LIST GRP VOLUMES'!R239</f>
        <v>0</v>
      </c>
      <c r="S236" s="1006">
        <f t="shared" si="6"/>
        <v>0</v>
      </c>
    </row>
    <row r="237" spans="1:19" ht="21" customHeight="1">
      <c r="A237" s="364">
        <f>'PRODUCTION LIST GRP VOLUMES'!A240</f>
        <v>0</v>
      </c>
      <c r="B237" s="1034"/>
      <c r="C237" s="110" t="str">
        <f>'PRODUCTION LIST GRP VOLUMES'!C240</f>
        <v/>
      </c>
      <c r="D237" s="110">
        <f>'PRODUCTION LIST GRP VOLUMES'!D240</f>
        <v>0</v>
      </c>
      <c r="E237" s="110">
        <f>'PRODUCTION LIST GRP VOLUMES'!E240</f>
        <v>0</v>
      </c>
      <c r="F237" s="110">
        <f>'PRODUCTION LIST GRP VOLUMES'!F240</f>
        <v>0</v>
      </c>
      <c r="G237" s="110" t="str">
        <f>'PRODUCTION LIST GRP VOLUMES'!G240</f>
        <v/>
      </c>
      <c r="H237" s="110">
        <f>'PRODUCTION LIST GRP VOLUMES'!H240</f>
        <v>0</v>
      </c>
      <c r="I237" s="110" t="str">
        <f>'PRODUCTION LIST GRP VOLUMES'!I240</f>
        <v/>
      </c>
      <c r="J237" s="110" t="str">
        <f>'PRODUCTION LIST GRP VOLUMES'!J240</f>
        <v/>
      </c>
      <c r="K237" s="110">
        <f>'PRODUCTION LIST GRP VOLUMES'!K240</f>
        <v>0</v>
      </c>
      <c r="L237" s="110">
        <f>'PRODUCTION LIST GRP VOLUMES'!L240</f>
        <v>0</v>
      </c>
      <c r="M237" s="110">
        <f>'PRODUCTION LIST GRP VOLUMES'!M240</f>
        <v>0</v>
      </c>
      <c r="N237" s="110">
        <f>'PRODUCTION LIST GRP VOLUMES'!N240</f>
        <v>0</v>
      </c>
      <c r="O237" s="110">
        <f>'PRODUCTION LIST GRP VOLUMES'!O240</f>
        <v>0</v>
      </c>
      <c r="P237" s="110">
        <f>'PRODUCTION LIST GRP VOLUMES'!P240</f>
        <v>0</v>
      </c>
      <c r="Q237" s="110">
        <f>'PRODUCTION LIST GRP VOLUMES'!Q240</f>
        <v>0</v>
      </c>
      <c r="R237" s="110">
        <f>'PRODUCTION LIST GRP VOLUMES'!R240</f>
        <v>0</v>
      </c>
      <c r="S237" s="1006">
        <f t="shared" si="6"/>
        <v>0</v>
      </c>
    </row>
    <row r="238" spans="1:19" ht="21" customHeight="1">
      <c r="A238" s="364" t="str">
        <f>'PRODUCTION LIST GRP VOLUMES'!A241</f>
        <v>360-539-DT</v>
      </c>
      <c r="B238" s="1034"/>
      <c r="C238" s="110" t="str">
        <f>'PRODUCTION LIST GRP VOLUMES'!C241</f>
        <v/>
      </c>
      <c r="D238" s="110">
        <f>'PRODUCTION LIST GRP VOLUMES'!D241</f>
        <v>0</v>
      </c>
      <c r="E238" s="110" t="str">
        <f>'PRODUCTION LIST GRP VOLUMES'!E241</f>
        <v/>
      </c>
      <c r="F238" s="110" t="str">
        <f>'PRODUCTION LIST GRP VOLUMES'!F241</f>
        <v/>
      </c>
      <c r="G238" s="110" t="str">
        <f>'PRODUCTION LIST GRP VOLUMES'!G241</f>
        <v/>
      </c>
      <c r="H238" s="110" t="str">
        <f>'PRODUCTION LIST GRP VOLUMES'!H241</f>
        <v/>
      </c>
      <c r="I238" s="110" t="str">
        <f>'PRODUCTION LIST GRP VOLUMES'!I241</f>
        <v/>
      </c>
      <c r="J238" s="110" t="str">
        <f>'PRODUCTION LIST GRP VOLUMES'!J241</f>
        <v/>
      </c>
      <c r="K238" s="110" t="str">
        <f>'PRODUCTION LIST GRP VOLUMES'!K241</f>
        <v/>
      </c>
      <c r="L238" s="110" t="str">
        <f>'PRODUCTION LIST GRP VOLUMES'!L241</f>
        <v/>
      </c>
      <c r="M238" s="110" t="str">
        <f>'PRODUCTION LIST GRP VOLUMES'!M241</f>
        <v/>
      </c>
      <c r="N238" s="110" t="str">
        <f>'PRODUCTION LIST GRP VOLUMES'!N241</f>
        <v/>
      </c>
      <c r="O238" s="110" t="str">
        <f>'PRODUCTION LIST GRP VOLUMES'!O241</f>
        <v/>
      </c>
      <c r="P238" s="110" t="str">
        <f>'PRODUCTION LIST GRP VOLUMES'!P241</f>
        <v/>
      </c>
      <c r="Q238" s="110" t="str">
        <f>'PRODUCTION LIST GRP VOLUMES'!Q241</f>
        <v/>
      </c>
      <c r="R238" s="110" t="str">
        <f>'PRODUCTION LIST GRP VOLUMES'!R241</f>
        <v/>
      </c>
      <c r="S238" s="1006">
        <f t="shared" si="6"/>
        <v>0</v>
      </c>
    </row>
    <row r="239" spans="1:19" ht="21" customHeight="1">
      <c r="A239" s="364" t="str">
        <f>'PRODUCTION LIST GRP VOLUMES'!A242</f>
        <v>360-540-DT</v>
      </c>
      <c r="B239" s="1034"/>
      <c r="C239" s="110">
        <f>'PRODUCTION LIST GRP VOLUMES'!C242</f>
        <v>0</v>
      </c>
      <c r="D239" s="110" t="str">
        <f>'PRODUCTION LIST GRP VOLUMES'!D242</f>
        <v/>
      </c>
      <c r="E239" s="110">
        <f>'PRODUCTION LIST GRP VOLUMES'!E242</f>
        <v>0</v>
      </c>
      <c r="F239" s="110" t="str">
        <f>'PRODUCTION LIST GRP VOLUMES'!F242</f>
        <v/>
      </c>
      <c r="G239" s="110" t="str">
        <f>'PRODUCTION LIST GRP VOLUMES'!G242</f>
        <v/>
      </c>
      <c r="H239" s="110" t="str">
        <f>'PRODUCTION LIST GRP VOLUMES'!H242</f>
        <v/>
      </c>
      <c r="I239" s="110" t="str">
        <f>'PRODUCTION LIST GRP VOLUMES'!I242</f>
        <v/>
      </c>
      <c r="J239" s="110" t="str">
        <f>'PRODUCTION LIST GRP VOLUMES'!J242</f>
        <v/>
      </c>
      <c r="K239" s="110" t="str">
        <f>'PRODUCTION LIST GRP VOLUMES'!K242</f>
        <v/>
      </c>
      <c r="L239" s="110" t="str">
        <f>'PRODUCTION LIST GRP VOLUMES'!L242</f>
        <v/>
      </c>
      <c r="M239" s="110" t="str">
        <f>'PRODUCTION LIST GRP VOLUMES'!M242</f>
        <v/>
      </c>
      <c r="N239" s="110" t="str">
        <f>'PRODUCTION LIST GRP VOLUMES'!N242</f>
        <v/>
      </c>
      <c r="O239" s="110" t="str">
        <f>'PRODUCTION LIST GRP VOLUMES'!O242</f>
        <v/>
      </c>
      <c r="P239" s="110" t="str">
        <f>'PRODUCTION LIST GRP VOLUMES'!P242</f>
        <v/>
      </c>
      <c r="Q239" s="110" t="str">
        <f>'PRODUCTION LIST GRP VOLUMES'!Q242</f>
        <v/>
      </c>
      <c r="R239" s="110" t="str">
        <f>'PRODUCTION LIST GRP VOLUMES'!R242</f>
        <v/>
      </c>
      <c r="S239" s="1006">
        <f t="shared" si="6"/>
        <v>0</v>
      </c>
    </row>
    <row r="240" spans="1:19" ht="21" customHeight="1">
      <c r="A240" s="364">
        <f>'PRODUCTION LIST GRP VOLUMES'!A243</f>
        <v>0</v>
      </c>
      <c r="B240" s="1034"/>
      <c r="C240" s="110" t="str">
        <f>'PRODUCTION LIST GRP VOLUMES'!C243</f>
        <v/>
      </c>
      <c r="D240" s="110" t="str">
        <f>'PRODUCTION LIST GRP VOLUMES'!D243</f>
        <v/>
      </c>
      <c r="E240" s="110" t="str">
        <f>'PRODUCTION LIST GRP VOLUMES'!E243</f>
        <v/>
      </c>
      <c r="F240" s="110" t="str">
        <f>'PRODUCTION LIST GRP VOLUMES'!F243</f>
        <v/>
      </c>
      <c r="G240" s="110" t="str">
        <f>'PRODUCTION LIST GRP VOLUMES'!G243</f>
        <v/>
      </c>
      <c r="H240" s="110" t="str">
        <f>'PRODUCTION LIST GRP VOLUMES'!H243</f>
        <v/>
      </c>
      <c r="I240" s="110" t="str">
        <f>'PRODUCTION LIST GRP VOLUMES'!I243</f>
        <v/>
      </c>
      <c r="J240" s="110" t="str">
        <f>'PRODUCTION LIST GRP VOLUMES'!J243</f>
        <v/>
      </c>
      <c r="K240" s="110" t="str">
        <f>'PRODUCTION LIST GRP VOLUMES'!K243</f>
        <v/>
      </c>
      <c r="L240" s="110" t="str">
        <f>'PRODUCTION LIST GRP VOLUMES'!L243</f>
        <v/>
      </c>
      <c r="M240" s="110" t="str">
        <f>'PRODUCTION LIST GRP VOLUMES'!M243</f>
        <v/>
      </c>
      <c r="N240" s="110" t="str">
        <f>'PRODUCTION LIST GRP VOLUMES'!N243</f>
        <v/>
      </c>
      <c r="O240" s="110" t="str">
        <f>'PRODUCTION LIST GRP VOLUMES'!O243</f>
        <v/>
      </c>
      <c r="P240" s="110" t="str">
        <f>'PRODUCTION LIST GRP VOLUMES'!P243</f>
        <v/>
      </c>
      <c r="Q240" s="110" t="str">
        <f>'PRODUCTION LIST GRP VOLUMES'!Q243</f>
        <v/>
      </c>
      <c r="R240" s="110" t="str">
        <f>'PRODUCTION LIST GRP VOLUMES'!R243</f>
        <v/>
      </c>
      <c r="S240" s="1006">
        <f t="shared" si="6"/>
        <v>0</v>
      </c>
    </row>
    <row r="241" spans="1:19" ht="21" customHeight="1">
      <c r="A241" s="364" t="str">
        <f>'PRODUCTION LIST GRP VOLUMES'!A244</f>
        <v>360-701</v>
      </c>
      <c r="B241" s="1034"/>
      <c r="C241" s="110" t="str">
        <f>'PRODUCTION LIST GRP VOLUMES'!C244</f>
        <v/>
      </c>
      <c r="D241" s="110" t="str">
        <f>'PRODUCTION LIST GRP VOLUMES'!D244</f>
        <v/>
      </c>
      <c r="E241" s="110" t="str">
        <f>'PRODUCTION LIST GRP VOLUMES'!E244</f>
        <v/>
      </c>
      <c r="F241" s="110" t="str">
        <f>'PRODUCTION LIST GRP VOLUMES'!F244</f>
        <v/>
      </c>
      <c r="G241" s="110" t="str">
        <f>'PRODUCTION LIST GRP VOLUMES'!G244</f>
        <v/>
      </c>
      <c r="H241" s="110" t="str">
        <f>'PRODUCTION LIST GRP VOLUMES'!H244</f>
        <v/>
      </c>
      <c r="I241" s="110" t="str">
        <f>'PRODUCTION LIST GRP VOLUMES'!I244</f>
        <v/>
      </c>
      <c r="J241" s="110" t="str">
        <f>'PRODUCTION LIST GRP VOLUMES'!J244</f>
        <v/>
      </c>
      <c r="K241" s="110" t="str">
        <f>'PRODUCTION LIST GRP VOLUMES'!K244</f>
        <v/>
      </c>
      <c r="L241" s="110" t="str">
        <f>'PRODUCTION LIST GRP VOLUMES'!L244</f>
        <v/>
      </c>
      <c r="M241" s="110" t="str">
        <f>'PRODUCTION LIST GRP VOLUMES'!M244</f>
        <v/>
      </c>
      <c r="N241" s="110" t="str">
        <f>'PRODUCTION LIST GRP VOLUMES'!N244</f>
        <v/>
      </c>
      <c r="O241" s="110" t="str">
        <f>'PRODUCTION LIST GRP VOLUMES'!O244</f>
        <v/>
      </c>
      <c r="P241" s="110" t="str">
        <f>'PRODUCTION LIST GRP VOLUMES'!P244</f>
        <v/>
      </c>
      <c r="Q241" s="110" t="str">
        <f>'PRODUCTION LIST GRP VOLUMES'!Q244</f>
        <v/>
      </c>
      <c r="R241" s="110" t="str">
        <f>'PRODUCTION LIST GRP VOLUMES'!R244</f>
        <v/>
      </c>
      <c r="S241" s="1006">
        <f t="shared" si="6"/>
        <v>0</v>
      </c>
    </row>
    <row r="242" spans="1:19" ht="21" customHeight="1">
      <c r="A242" s="364" t="str">
        <f>'PRODUCTION LIST GRP VOLUMES'!A245</f>
        <v>360-701-DT</v>
      </c>
      <c r="B242" s="1034" t="str">
        <f>IF('PRODUCTION LIST GRP VOLUMES'!C325=0,"",'PRODUCTION LIST GRP VOLUMES'!C325)</f>
        <v/>
      </c>
      <c r="C242" s="110" t="str">
        <f>'PRODUCTION LIST GRP VOLUMES'!C245</f>
        <v/>
      </c>
      <c r="D242" s="110" t="str">
        <f>'PRODUCTION LIST GRP VOLUMES'!D245</f>
        <v/>
      </c>
      <c r="E242" s="110" t="str">
        <f>'PRODUCTION LIST GRP VOLUMES'!E245</f>
        <v/>
      </c>
      <c r="F242" s="110" t="str">
        <f>'PRODUCTION LIST GRP VOLUMES'!F245</f>
        <v/>
      </c>
      <c r="G242" s="110" t="str">
        <f>'PRODUCTION LIST GRP VOLUMES'!G245</f>
        <v/>
      </c>
      <c r="H242" s="110" t="str">
        <f>'PRODUCTION LIST GRP VOLUMES'!H245</f>
        <v/>
      </c>
      <c r="I242" s="110" t="str">
        <f>'PRODUCTION LIST GRP VOLUMES'!I245</f>
        <v/>
      </c>
      <c r="J242" s="110" t="str">
        <f>'PRODUCTION LIST GRP VOLUMES'!J245</f>
        <v/>
      </c>
      <c r="K242" s="110" t="str">
        <f>'PRODUCTION LIST GRP VOLUMES'!K245</f>
        <v/>
      </c>
      <c r="L242" s="110" t="str">
        <f>'PRODUCTION LIST GRP VOLUMES'!L245</f>
        <v/>
      </c>
      <c r="M242" s="110" t="str">
        <f>'PRODUCTION LIST GRP VOLUMES'!M245</f>
        <v/>
      </c>
      <c r="N242" s="110" t="str">
        <f>'PRODUCTION LIST GRP VOLUMES'!N245</f>
        <v/>
      </c>
      <c r="O242" s="110" t="str">
        <f>'PRODUCTION LIST GRP VOLUMES'!O245</f>
        <v/>
      </c>
      <c r="P242" s="110" t="str">
        <f>'PRODUCTION LIST GRP VOLUMES'!P245</f>
        <v/>
      </c>
      <c r="Q242" s="110">
        <f>'PRODUCTION LIST GRP VOLUMES'!Q245</f>
        <v>0</v>
      </c>
      <c r="R242" s="110">
        <f>'PRODUCTION LIST GRP VOLUMES'!R245</f>
        <v>0</v>
      </c>
      <c r="S242" s="1006">
        <f t="shared" si="6"/>
        <v>0</v>
      </c>
    </row>
    <row r="243" spans="1:19" ht="21" customHeight="1">
      <c r="A243" s="364" t="str">
        <f>'PRODUCTION LIST GRP VOLUMES'!A246</f>
        <v>360-702</v>
      </c>
      <c r="B243" s="1034"/>
      <c r="C243" s="110" t="str">
        <f>'PRODUCTION LIST GRP VOLUMES'!C246</f>
        <v/>
      </c>
      <c r="D243" s="110" t="str">
        <f>'PRODUCTION LIST GRP VOLUMES'!D246</f>
        <v/>
      </c>
      <c r="E243" s="110" t="str">
        <f>'PRODUCTION LIST GRP VOLUMES'!E246</f>
        <v/>
      </c>
      <c r="F243" s="110" t="str">
        <f>'PRODUCTION LIST GRP VOLUMES'!F246</f>
        <v/>
      </c>
      <c r="G243" s="110" t="str">
        <f>'PRODUCTION LIST GRP VOLUMES'!G246</f>
        <v/>
      </c>
      <c r="H243" s="110" t="str">
        <f>'PRODUCTION LIST GRP VOLUMES'!H246</f>
        <v/>
      </c>
      <c r="I243" s="110" t="str">
        <f>'PRODUCTION LIST GRP VOLUMES'!I246</f>
        <v/>
      </c>
      <c r="J243" s="110" t="str">
        <f>'PRODUCTION LIST GRP VOLUMES'!J246</f>
        <v/>
      </c>
      <c r="K243" s="110" t="str">
        <f>'PRODUCTION LIST GRP VOLUMES'!K246</f>
        <v/>
      </c>
      <c r="L243" s="110" t="str">
        <f>'PRODUCTION LIST GRP VOLUMES'!L246</f>
        <v/>
      </c>
      <c r="M243" s="110" t="str">
        <f>'PRODUCTION LIST GRP VOLUMES'!M246</f>
        <v/>
      </c>
      <c r="N243" s="110" t="str">
        <f>'PRODUCTION LIST GRP VOLUMES'!N246</f>
        <v/>
      </c>
      <c r="O243" s="110" t="str">
        <f>'PRODUCTION LIST GRP VOLUMES'!O246</f>
        <v/>
      </c>
      <c r="P243" s="110" t="str">
        <f>'PRODUCTION LIST GRP VOLUMES'!P246</f>
        <v/>
      </c>
      <c r="Q243" s="110" t="str">
        <f>'PRODUCTION LIST GRP VOLUMES'!Q246</f>
        <v/>
      </c>
      <c r="R243" s="110" t="str">
        <f>'PRODUCTION LIST GRP VOLUMES'!R246</f>
        <v/>
      </c>
      <c r="S243" s="1006">
        <f t="shared" si="6"/>
        <v>0</v>
      </c>
    </row>
    <row r="244" spans="1:19" ht="21" customHeight="1">
      <c r="A244" s="364" t="str">
        <f>'PRODUCTION LIST GRP VOLUMES'!A247</f>
        <v>360-702-DT</v>
      </c>
      <c r="B244" s="1034" t="str">
        <f>IF('PRODUCTION LIST GRP VOLUMES'!C326=0,"",'PRODUCTION LIST GRP VOLUMES'!C326)</f>
        <v/>
      </c>
      <c r="C244" s="110" t="str">
        <f>'PRODUCTION LIST GRP VOLUMES'!C247</f>
        <v/>
      </c>
      <c r="D244" s="110" t="str">
        <f>'PRODUCTION LIST GRP VOLUMES'!D247</f>
        <v/>
      </c>
      <c r="E244" s="110" t="str">
        <f>'PRODUCTION LIST GRP VOLUMES'!E247</f>
        <v/>
      </c>
      <c r="F244" s="110" t="str">
        <f>'PRODUCTION LIST GRP VOLUMES'!F247</f>
        <v/>
      </c>
      <c r="G244" s="110" t="str">
        <f>'PRODUCTION LIST GRP VOLUMES'!G247</f>
        <v/>
      </c>
      <c r="H244" s="110" t="str">
        <f>'PRODUCTION LIST GRP VOLUMES'!H247</f>
        <v/>
      </c>
      <c r="I244" s="110" t="str">
        <f>'PRODUCTION LIST GRP VOLUMES'!I247</f>
        <v/>
      </c>
      <c r="J244" s="110" t="str">
        <f>'PRODUCTION LIST GRP VOLUMES'!J247</f>
        <v/>
      </c>
      <c r="K244" s="110" t="str">
        <f>'PRODUCTION LIST GRP VOLUMES'!K247</f>
        <v/>
      </c>
      <c r="L244" s="110" t="str">
        <f>'PRODUCTION LIST GRP VOLUMES'!L247</f>
        <v/>
      </c>
      <c r="M244" s="110" t="str">
        <f>'PRODUCTION LIST GRP VOLUMES'!M247</f>
        <v/>
      </c>
      <c r="N244" s="110" t="str">
        <f>'PRODUCTION LIST GRP VOLUMES'!N247</f>
        <v/>
      </c>
      <c r="O244" s="110" t="str">
        <f>'PRODUCTION LIST GRP VOLUMES'!O247</f>
        <v/>
      </c>
      <c r="P244" s="110" t="str">
        <f>'PRODUCTION LIST GRP VOLUMES'!P247</f>
        <v/>
      </c>
      <c r="Q244" s="110">
        <f>'PRODUCTION LIST GRP VOLUMES'!Q247</f>
        <v>0</v>
      </c>
      <c r="R244" s="110">
        <f>'PRODUCTION LIST GRP VOLUMES'!R247</f>
        <v>0</v>
      </c>
      <c r="S244" s="1006">
        <f t="shared" si="6"/>
        <v>0</v>
      </c>
    </row>
    <row r="245" spans="1:19" ht="21" customHeight="1">
      <c r="A245" s="364" t="str">
        <f>'PRODUCTION LIST GRP VOLUMES'!A248</f>
        <v>360-711-B</v>
      </c>
      <c r="B245" s="1034"/>
      <c r="C245" s="110" t="str">
        <f>'PRODUCTION LIST GRP VOLUMES'!C248</f>
        <v/>
      </c>
      <c r="D245" s="110" t="str">
        <f>'PRODUCTION LIST GRP VOLUMES'!D248</f>
        <v/>
      </c>
      <c r="E245" s="110" t="str">
        <f>'PRODUCTION LIST GRP VOLUMES'!E248</f>
        <v/>
      </c>
      <c r="F245" s="110" t="str">
        <f>'PRODUCTION LIST GRP VOLUMES'!F248</f>
        <v/>
      </c>
      <c r="G245" s="110" t="str">
        <f>'PRODUCTION LIST GRP VOLUMES'!G248</f>
        <v/>
      </c>
      <c r="H245" s="110" t="str">
        <f>'PRODUCTION LIST GRP VOLUMES'!H248</f>
        <v/>
      </c>
      <c r="I245" s="110" t="str">
        <f>'PRODUCTION LIST GRP VOLUMES'!I248</f>
        <v/>
      </c>
      <c r="J245" s="110" t="str">
        <f>'PRODUCTION LIST GRP VOLUMES'!J248</f>
        <v/>
      </c>
      <c r="K245" s="110" t="str">
        <f>'PRODUCTION LIST GRP VOLUMES'!K248</f>
        <v/>
      </c>
      <c r="L245" s="110" t="str">
        <f>'PRODUCTION LIST GRP VOLUMES'!L248</f>
        <v/>
      </c>
      <c r="M245" s="110" t="str">
        <f>'PRODUCTION LIST GRP VOLUMES'!M248</f>
        <v/>
      </c>
      <c r="N245" s="110" t="str">
        <f>'PRODUCTION LIST GRP VOLUMES'!N248</f>
        <v/>
      </c>
      <c r="O245" s="110" t="str">
        <f>'PRODUCTION LIST GRP VOLUMES'!O248</f>
        <v/>
      </c>
      <c r="P245" s="110" t="str">
        <f>'PRODUCTION LIST GRP VOLUMES'!P248</f>
        <v/>
      </c>
      <c r="Q245" s="110" t="str">
        <f>'PRODUCTION LIST GRP VOLUMES'!Q248</f>
        <v/>
      </c>
      <c r="R245" s="110" t="str">
        <f>'PRODUCTION LIST GRP VOLUMES'!R248</f>
        <v/>
      </c>
      <c r="S245" s="1006">
        <f t="shared" si="6"/>
        <v>0</v>
      </c>
    </row>
    <row r="246" spans="1:19" ht="21" customHeight="1">
      <c r="A246" s="364" t="str">
        <f>'PRODUCTION LIST GRP VOLUMES'!A249</f>
        <v>360-711-DT</v>
      </c>
      <c r="B246" s="1034" t="str">
        <f>IF('PRODUCTION LIST GRP VOLUMES'!C327=0,"",'PRODUCTION LIST GRP VOLUMES'!C327)</f>
        <v/>
      </c>
      <c r="C246" s="110" t="str">
        <f>'PRODUCTION LIST GRP VOLUMES'!C249</f>
        <v/>
      </c>
      <c r="D246" s="110" t="str">
        <f>'PRODUCTION LIST GRP VOLUMES'!D249</f>
        <v/>
      </c>
      <c r="E246" s="110" t="str">
        <f>'PRODUCTION LIST GRP VOLUMES'!E249</f>
        <v/>
      </c>
      <c r="F246" s="110" t="str">
        <f>'PRODUCTION LIST GRP VOLUMES'!F249</f>
        <v/>
      </c>
      <c r="G246" s="110" t="str">
        <f>'PRODUCTION LIST GRP VOLUMES'!G249</f>
        <v/>
      </c>
      <c r="H246" s="110" t="str">
        <f>'PRODUCTION LIST GRP VOLUMES'!H249</f>
        <v/>
      </c>
      <c r="I246" s="110" t="str">
        <f>'PRODUCTION LIST GRP VOLUMES'!I249</f>
        <v/>
      </c>
      <c r="J246" s="110" t="str">
        <f>'PRODUCTION LIST GRP VOLUMES'!J249</f>
        <v/>
      </c>
      <c r="K246" s="110" t="str">
        <f>'PRODUCTION LIST GRP VOLUMES'!K249</f>
        <v/>
      </c>
      <c r="L246" s="110" t="str">
        <f>'PRODUCTION LIST GRP VOLUMES'!L249</f>
        <v/>
      </c>
      <c r="M246" s="110" t="str">
        <f>'PRODUCTION LIST GRP VOLUMES'!M249</f>
        <v/>
      </c>
      <c r="N246" s="110" t="str">
        <f>'PRODUCTION LIST GRP VOLUMES'!N249</f>
        <v/>
      </c>
      <c r="O246" s="110" t="str">
        <f>'PRODUCTION LIST GRP VOLUMES'!O249</f>
        <v/>
      </c>
      <c r="P246" s="110" t="str">
        <f>'PRODUCTION LIST GRP VOLUMES'!P249</f>
        <v/>
      </c>
      <c r="Q246" s="110">
        <f>'PRODUCTION LIST GRP VOLUMES'!Q249</f>
        <v>0</v>
      </c>
      <c r="R246" s="110">
        <f>'PRODUCTION LIST GRP VOLUMES'!R249</f>
        <v>0</v>
      </c>
      <c r="S246" s="1006">
        <f t="shared" si="6"/>
        <v>0</v>
      </c>
    </row>
    <row r="247" spans="1:19" ht="21" customHeight="1">
      <c r="A247" s="364" t="str">
        <f>'PRODUCTION LIST GRP VOLUMES'!A250</f>
        <v>360-712-B</v>
      </c>
      <c r="B247" s="1034"/>
      <c r="C247" s="110" t="str">
        <f>'PRODUCTION LIST GRP VOLUMES'!C250</f>
        <v/>
      </c>
      <c r="D247" s="110" t="str">
        <f>'PRODUCTION LIST GRP VOLUMES'!D250</f>
        <v/>
      </c>
      <c r="E247" s="110" t="str">
        <f>'PRODUCTION LIST GRP VOLUMES'!E250</f>
        <v/>
      </c>
      <c r="F247" s="110" t="str">
        <f>'PRODUCTION LIST GRP VOLUMES'!F250</f>
        <v/>
      </c>
      <c r="G247" s="110" t="str">
        <f>'PRODUCTION LIST GRP VOLUMES'!G250</f>
        <v/>
      </c>
      <c r="H247" s="110" t="str">
        <f>'PRODUCTION LIST GRP VOLUMES'!H250</f>
        <v/>
      </c>
      <c r="I247" s="110" t="str">
        <f>'PRODUCTION LIST GRP VOLUMES'!I250</f>
        <v/>
      </c>
      <c r="J247" s="110" t="str">
        <f>'PRODUCTION LIST GRP VOLUMES'!J250</f>
        <v/>
      </c>
      <c r="K247" s="110" t="str">
        <f>'PRODUCTION LIST GRP VOLUMES'!K250</f>
        <v/>
      </c>
      <c r="L247" s="110" t="str">
        <f>'PRODUCTION LIST GRP VOLUMES'!L250</f>
        <v/>
      </c>
      <c r="M247" s="110" t="str">
        <f>'PRODUCTION LIST GRP VOLUMES'!M250</f>
        <v/>
      </c>
      <c r="N247" s="110" t="str">
        <f>'PRODUCTION LIST GRP VOLUMES'!N250</f>
        <v/>
      </c>
      <c r="O247" s="110" t="str">
        <f>'PRODUCTION LIST GRP VOLUMES'!O250</f>
        <v/>
      </c>
      <c r="P247" s="110" t="str">
        <f>'PRODUCTION LIST GRP VOLUMES'!P250</f>
        <v/>
      </c>
      <c r="Q247" s="110" t="str">
        <f>'PRODUCTION LIST GRP VOLUMES'!Q250</f>
        <v/>
      </c>
      <c r="R247" s="110" t="str">
        <f>'PRODUCTION LIST GRP VOLUMES'!R250</f>
        <v/>
      </c>
      <c r="S247" s="1006">
        <f t="shared" si="6"/>
        <v>0</v>
      </c>
    </row>
    <row r="248" spans="1:19" ht="21" customHeight="1">
      <c r="A248" s="364" t="str">
        <f>'PRODUCTION LIST GRP VOLUMES'!A251</f>
        <v>360-712-DT</v>
      </c>
      <c r="B248" s="1034" t="str">
        <f>IF('PRODUCTION LIST GRP VOLUMES'!C328=0,"",'PRODUCTION LIST GRP VOLUMES'!C328)</f>
        <v/>
      </c>
      <c r="C248" s="110" t="str">
        <f>'PRODUCTION LIST GRP VOLUMES'!C251</f>
        <v/>
      </c>
      <c r="D248" s="110" t="str">
        <f>'PRODUCTION LIST GRP VOLUMES'!D251</f>
        <v/>
      </c>
      <c r="E248" s="110" t="str">
        <f>'PRODUCTION LIST GRP VOLUMES'!E251</f>
        <v/>
      </c>
      <c r="F248" s="110" t="str">
        <f>'PRODUCTION LIST GRP VOLUMES'!F251</f>
        <v/>
      </c>
      <c r="G248" s="110" t="str">
        <f>'PRODUCTION LIST GRP VOLUMES'!G251</f>
        <v/>
      </c>
      <c r="H248" s="110" t="str">
        <f>'PRODUCTION LIST GRP VOLUMES'!H251</f>
        <v/>
      </c>
      <c r="I248" s="110" t="str">
        <f>'PRODUCTION LIST GRP VOLUMES'!I251</f>
        <v/>
      </c>
      <c r="J248" s="110" t="str">
        <f>'PRODUCTION LIST GRP VOLUMES'!J251</f>
        <v/>
      </c>
      <c r="K248" s="110" t="str">
        <f>'PRODUCTION LIST GRP VOLUMES'!K251</f>
        <v/>
      </c>
      <c r="L248" s="110" t="str">
        <f>'PRODUCTION LIST GRP VOLUMES'!L251</f>
        <v/>
      </c>
      <c r="M248" s="110" t="str">
        <f>'PRODUCTION LIST GRP VOLUMES'!M251</f>
        <v/>
      </c>
      <c r="N248" s="110" t="str">
        <f>'PRODUCTION LIST GRP VOLUMES'!N251</f>
        <v/>
      </c>
      <c r="O248" s="110" t="str">
        <f>'PRODUCTION LIST GRP VOLUMES'!O251</f>
        <v/>
      </c>
      <c r="P248" s="110" t="str">
        <f>'PRODUCTION LIST GRP VOLUMES'!P251</f>
        <v/>
      </c>
      <c r="Q248" s="110">
        <f>'PRODUCTION LIST GRP VOLUMES'!Q251</f>
        <v>0</v>
      </c>
      <c r="R248" s="110">
        <f>'PRODUCTION LIST GRP VOLUMES'!R251</f>
        <v>0</v>
      </c>
      <c r="S248" s="1006">
        <f t="shared" si="6"/>
        <v>0</v>
      </c>
    </row>
    <row r="249" spans="1:19" ht="23.25" customHeight="1">
      <c r="A249" s="340" t="s">
        <v>111</v>
      </c>
      <c r="B249" s="817"/>
      <c r="C249" s="117"/>
      <c r="D249" s="118"/>
      <c r="G249" s="37" t="s">
        <v>114</v>
      </c>
      <c r="H249" s="49"/>
      <c r="I249" s="49"/>
      <c r="J249" s="49"/>
      <c r="K249" s="49"/>
      <c r="L249" s="118"/>
      <c r="M249" s="118"/>
      <c r="N249" s="118"/>
      <c r="O249" s="118"/>
      <c r="P249" s="118"/>
      <c r="Q249" s="118"/>
      <c r="R249" s="118"/>
      <c r="S249" s="670"/>
    </row>
    <row r="250" spans="1:19" ht="23.25" customHeight="1">
      <c r="A250" s="340" t="s">
        <v>113</v>
      </c>
      <c r="B250" s="816"/>
      <c r="C250" s="117"/>
      <c r="D250" s="118"/>
      <c r="G250" s="37" t="s">
        <v>112</v>
      </c>
      <c r="H250" s="119"/>
      <c r="I250" s="119"/>
      <c r="J250" s="119"/>
      <c r="K250" s="119"/>
      <c r="L250" s="120"/>
      <c r="M250" s="120"/>
      <c r="N250" s="120"/>
      <c r="O250" s="118"/>
      <c r="P250" s="118"/>
      <c r="Q250" s="118"/>
      <c r="R250" s="118"/>
      <c r="S250" s="670"/>
    </row>
    <row r="251" spans="1:19" ht="23.25" customHeight="1">
      <c r="A251" s="340"/>
      <c r="B251" s="668"/>
      <c r="C251" s="121"/>
      <c r="G251" s="37" t="s">
        <v>115</v>
      </c>
      <c r="H251" s="119"/>
      <c r="I251" s="119"/>
      <c r="J251" s="119"/>
      <c r="K251" s="119"/>
      <c r="L251" s="120"/>
      <c r="M251" s="120"/>
      <c r="N251" s="120"/>
      <c r="O251" s="118"/>
      <c r="P251" s="118"/>
      <c r="Q251" s="118"/>
      <c r="R251" s="118"/>
      <c r="S251" s="670"/>
    </row>
  </sheetData>
  <sheetProtection selectLockedCells="1" selectUnlockedCells="1"/>
  <autoFilter ref="S2:S251" xr:uid="{7C707867-E6DB-4F34-AB61-109C1261C245}"/>
  <mergeCells count="2">
    <mergeCell ref="L1:O1"/>
    <mergeCell ref="A1:K1"/>
  </mergeCells>
  <pageMargins left="0.25" right="0.25" top="0.75" bottom="0.75" header="0.3" footer="0.3"/>
  <pageSetup paperSize="9" scale="81" fitToHeight="0" orientation="portrait" horizontalDpi="4294967292" verticalDpi="4294967292" r:id="rId1"/>
  <headerFooter alignWithMargins="0">
    <oddHeader>&amp;LPACKING LIST - 360holds - GRP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15F4-2035-45DC-9AC0-C14DA315A812}">
  <sheetPr codeName="Sheet1"/>
  <dimension ref="A1:J5863"/>
  <sheetViews>
    <sheetView showGridLines="0" workbookViewId="0">
      <pane ySplit="7" topLeftCell="A8" activePane="bottomLeft" state="frozen"/>
      <selection pane="bottomLeft" activeCell="G17" sqref="G17"/>
    </sheetView>
  </sheetViews>
  <sheetFormatPr defaultColWidth="9.296875" defaultRowHeight="15.6"/>
  <cols>
    <col min="1" max="1" width="25.796875" bestFit="1" customWidth="1"/>
    <col min="3" max="3" width="14.5" bestFit="1" customWidth="1"/>
    <col min="4" max="4" width="16.796875" customWidth="1"/>
    <col min="5" max="5" width="16" bestFit="1" customWidth="1"/>
    <col min="6" max="6" width="16.5" bestFit="1" customWidth="1"/>
    <col min="7" max="7" width="20.296875" bestFit="1" customWidth="1"/>
  </cols>
  <sheetData>
    <row r="1" spans="1:10">
      <c r="A1" t="s">
        <v>858</v>
      </c>
      <c r="B1" t="s">
        <v>6556</v>
      </c>
      <c r="C1" t="s">
        <v>847</v>
      </c>
      <c r="D1" s="553">
        <f ca="1">INDIRECT(A1&amp;B1)+INDIRECT(A3&amp;B3)</f>
        <v>0</v>
      </c>
      <c r="F1" t="s">
        <v>5664</v>
      </c>
      <c r="G1">
        <f ca="1">SUMIF(B10:B9685,0,E10:E9685)</f>
        <v>0</v>
      </c>
      <c r="I1" t="s">
        <v>848</v>
      </c>
      <c r="J1" s="554">
        <f ca="1">+G1-D1</f>
        <v>0</v>
      </c>
    </row>
    <row r="2" spans="1:10">
      <c r="A2" t="s">
        <v>859</v>
      </c>
      <c r="B2" t="s">
        <v>6557</v>
      </c>
      <c r="C2" t="s">
        <v>5663</v>
      </c>
      <c r="D2" s="553">
        <f ca="1">INDIRECT(A2&amp;B2)</f>
        <v>0</v>
      </c>
      <c r="F2" t="s">
        <v>849</v>
      </c>
      <c r="G2">
        <f ca="1">SUMIF(B10:B9685,"PU",E10:E9685)</f>
        <v>0</v>
      </c>
      <c r="I2" t="s">
        <v>850</v>
      </c>
      <c r="J2" s="554">
        <f ca="1">+G2-D2</f>
        <v>0</v>
      </c>
    </row>
    <row r="3" spans="1:10">
      <c r="A3" s="764" t="s">
        <v>6386</v>
      </c>
      <c r="B3" t="s">
        <v>6703</v>
      </c>
      <c r="D3" s="553"/>
      <c r="J3" s="766"/>
    </row>
    <row r="4" spans="1:10">
      <c r="A4" s="764"/>
      <c r="D4" s="553"/>
    </row>
    <row r="5" spans="1:10">
      <c r="G5" t="s">
        <v>858</v>
      </c>
      <c r="H5" s="555" t="s">
        <v>6992</v>
      </c>
      <c r="I5" s="555" t="s">
        <v>6991</v>
      </c>
    </row>
    <row r="6" spans="1:10">
      <c r="G6" t="s">
        <v>859</v>
      </c>
      <c r="H6" s="555" t="s">
        <v>6993</v>
      </c>
      <c r="I6" s="555" t="s">
        <v>6994</v>
      </c>
    </row>
    <row r="7" spans="1:10">
      <c r="G7" s="764" t="s">
        <v>6386</v>
      </c>
      <c r="H7" s="555" t="s">
        <v>6990</v>
      </c>
      <c r="I7" s="555" t="s">
        <v>6989</v>
      </c>
    </row>
    <row r="9" spans="1:10">
      <c r="A9" t="s">
        <v>851</v>
      </c>
      <c r="B9" t="s">
        <v>852</v>
      </c>
      <c r="C9" t="s">
        <v>853</v>
      </c>
      <c r="D9" t="s">
        <v>854</v>
      </c>
      <c r="E9" t="s">
        <v>855</v>
      </c>
    </row>
    <row r="10" spans="1:10" ht="12" customHeight="1">
      <c r="A10" t="str">
        <f>MID(D10,LEN(C10)+2,LEN(D10)-LEN(C10))</f>
        <v>01</v>
      </c>
      <c r="B10">
        <f>IF(IFERROR(FIND("PU",D10,1),0)&lt;&gt;0,"PU",0)</f>
        <v>0</v>
      </c>
      <c r="C10" t="s">
        <v>374</v>
      </c>
      <c r="D10" s="1" t="s">
        <v>860</v>
      </c>
      <c r="E10" s="765">
        <f t="shared" ref="E10:E73" ca="1" si="0">IFERROR(IFERROR(VLOOKUP(C10,INDIRECT($G$7&amp;$H$7),MATCH($A10,INDIRECT($G$7&amp;$I$7),0),0),IFERROR(VLOOKUP(C10,INDIRECT($G$6&amp;$H$6),MATCH($A10,INDIRECT($G$6&amp;$I$6),0),0),VLOOKUP(C10,INDIRECT($G$5&amp;$H$5),MATCH($A10,INDIRECT($G$5&amp;$I$5),0),0))),0)</f>
        <v>0</v>
      </c>
    </row>
    <row r="11" spans="1:10" ht="12" customHeight="1">
      <c r="A11" t="str">
        <f t="shared" ref="A11:A74" si="1">MID(D11,LEN(C11)+2,LEN(D11)-LEN(C11))</f>
        <v>02</v>
      </c>
      <c r="B11">
        <f t="shared" ref="B11:B74" si="2">IF(IFERROR(FIND("PU",D11,1),0)&lt;&gt;0,"PU",0)</f>
        <v>0</v>
      </c>
      <c r="C11" t="s">
        <v>374</v>
      </c>
      <c r="D11" s="1" t="s">
        <v>861</v>
      </c>
      <c r="E11" s="765">
        <f t="shared" ca="1" si="0"/>
        <v>0</v>
      </c>
    </row>
    <row r="12" spans="1:10" ht="12" customHeight="1">
      <c r="A12" t="str">
        <f t="shared" si="1"/>
        <v>03</v>
      </c>
      <c r="B12">
        <f t="shared" si="2"/>
        <v>0</v>
      </c>
      <c r="C12" t="s">
        <v>374</v>
      </c>
      <c r="D12" s="1" t="s">
        <v>862</v>
      </c>
      <c r="E12" s="765">
        <f t="shared" ca="1" si="0"/>
        <v>0</v>
      </c>
    </row>
    <row r="13" spans="1:10" ht="12" customHeight="1">
      <c r="A13" t="str">
        <f t="shared" si="1"/>
        <v>04</v>
      </c>
      <c r="B13">
        <f t="shared" si="2"/>
        <v>0</v>
      </c>
      <c r="C13" t="s">
        <v>374</v>
      </c>
      <c r="D13" s="1" t="s">
        <v>863</v>
      </c>
      <c r="E13" s="765">
        <f t="shared" ca="1" si="0"/>
        <v>0</v>
      </c>
    </row>
    <row r="14" spans="1:10" ht="12" customHeight="1">
      <c r="A14" t="str">
        <f t="shared" si="1"/>
        <v>05</v>
      </c>
      <c r="B14">
        <f t="shared" si="2"/>
        <v>0</v>
      </c>
      <c r="C14" t="s">
        <v>374</v>
      </c>
      <c r="D14" s="1" t="s">
        <v>864</v>
      </c>
      <c r="E14" s="765">
        <f t="shared" ca="1" si="0"/>
        <v>0</v>
      </c>
    </row>
    <row r="15" spans="1:10" ht="12" customHeight="1">
      <c r="A15" t="str">
        <f t="shared" si="1"/>
        <v>06</v>
      </c>
      <c r="B15">
        <f t="shared" si="2"/>
        <v>0</v>
      </c>
      <c r="C15" t="s">
        <v>374</v>
      </c>
      <c r="D15" s="1" t="s">
        <v>865</v>
      </c>
      <c r="E15" s="765">
        <f t="shared" ca="1" si="0"/>
        <v>0</v>
      </c>
    </row>
    <row r="16" spans="1:10" ht="12" customHeight="1">
      <c r="A16" t="str">
        <f t="shared" si="1"/>
        <v>07</v>
      </c>
      <c r="B16">
        <f t="shared" si="2"/>
        <v>0</v>
      </c>
      <c r="C16" t="s">
        <v>374</v>
      </c>
      <c r="D16" s="1" t="s">
        <v>866</v>
      </c>
      <c r="E16" s="765">
        <f t="shared" ca="1" si="0"/>
        <v>0</v>
      </c>
    </row>
    <row r="17" spans="1:5" ht="12" customHeight="1">
      <c r="A17" t="str">
        <f t="shared" si="1"/>
        <v>08</v>
      </c>
      <c r="B17">
        <f t="shared" si="2"/>
        <v>0</v>
      </c>
      <c r="C17" t="s">
        <v>374</v>
      </c>
      <c r="D17" s="1" t="s">
        <v>867</v>
      </c>
      <c r="E17" s="765">
        <f t="shared" ca="1" si="0"/>
        <v>0</v>
      </c>
    </row>
    <row r="18" spans="1:5" ht="12" customHeight="1">
      <c r="A18" t="str">
        <f t="shared" si="1"/>
        <v>09</v>
      </c>
      <c r="B18">
        <f t="shared" si="2"/>
        <v>0</v>
      </c>
      <c r="C18" t="s">
        <v>374</v>
      </c>
      <c r="D18" s="1" t="s">
        <v>868</v>
      </c>
      <c r="E18" s="765">
        <f t="shared" ca="1" si="0"/>
        <v>0</v>
      </c>
    </row>
    <row r="19" spans="1:5" ht="12" customHeight="1">
      <c r="A19" t="str">
        <f t="shared" si="1"/>
        <v>10</v>
      </c>
      <c r="B19">
        <f t="shared" si="2"/>
        <v>0</v>
      </c>
      <c r="C19" t="s">
        <v>374</v>
      </c>
      <c r="D19" s="1" t="s">
        <v>869</v>
      </c>
      <c r="E19" s="765">
        <f t="shared" ca="1" si="0"/>
        <v>0</v>
      </c>
    </row>
    <row r="20" spans="1:5" ht="12" customHeight="1">
      <c r="A20" t="str">
        <f t="shared" si="1"/>
        <v>11</v>
      </c>
      <c r="B20">
        <f t="shared" si="2"/>
        <v>0</v>
      </c>
      <c r="C20" t="s">
        <v>374</v>
      </c>
      <c r="D20" s="1" t="s">
        <v>870</v>
      </c>
      <c r="E20" s="765">
        <f t="shared" ca="1" si="0"/>
        <v>0</v>
      </c>
    </row>
    <row r="21" spans="1:5" ht="12" customHeight="1">
      <c r="A21" t="str">
        <f t="shared" si="1"/>
        <v>12</v>
      </c>
      <c r="B21">
        <f t="shared" si="2"/>
        <v>0</v>
      </c>
      <c r="C21" t="s">
        <v>374</v>
      </c>
      <c r="D21" s="1" t="s">
        <v>871</v>
      </c>
      <c r="E21" s="765">
        <f t="shared" ca="1" si="0"/>
        <v>0</v>
      </c>
    </row>
    <row r="22" spans="1:5" ht="12" customHeight="1">
      <c r="A22" t="str">
        <f t="shared" si="1"/>
        <v>13</v>
      </c>
      <c r="B22">
        <f t="shared" si="2"/>
        <v>0</v>
      </c>
      <c r="C22" t="s">
        <v>374</v>
      </c>
      <c r="D22" s="1" t="s">
        <v>872</v>
      </c>
      <c r="E22" s="765">
        <f t="shared" ca="1" si="0"/>
        <v>0</v>
      </c>
    </row>
    <row r="23" spans="1:5" ht="12" customHeight="1">
      <c r="A23" t="str">
        <f t="shared" si="1"/>
        <v>100</v>
      </c>
      <c r="B23">
        <f t="shared" si="2"/>
        <v>0</v>
      </c>
      <c r="C23" t="s">
        <v>374</v>
      </c>
      <c r="D23" s="1" t="s">
        <v>873</v>
      </c>
      <c r="E23" s="765">
        <f t="shared" ca="1" si="0"/>
        <v>0</v>
      </c>
    </row>
    <row r="24" spans="1:5" ht="12" customHeight="1">
      <c r="A24" t="str">
        <f t="shared" si="1"/>
        <v>01</v>
      </c>
      <c r="B24">
        <f t="shared" si="2"/>
        <v>0</v>
      </c>
      <c r="C24" t="s">
        <v>375</v>
      </c>
      <c r="D24" s="1" t="s">
        <v>874</v>
      </c>
      <c r="E24" s="765">
        <f t="shared" ca="1" si="0"/>
        <v>0</v>
      </c>
    </row>
    <row r="25" spans="1:5">
      <c r="A25" t="str">
        <f t="shared" si="1"/>
        <v>02</v>
      </c>
      <c r="B25">
        <f t="shared" si="2"/>
        <v>0</v>
      </c>
      <c r="C25" t="s">
        <v>375</v>
      </c>
      <c r="D25" s="1" t="s">
        <v>875</v>
      </c>
      <c r="E25" s="765">
        <f t="shared" ca="1" si="0"/>
        <v>0</v>
      </c>
    </row>
    <row r="26" spans="1:5">
      <c r="A26" t="str">
        <f t="shared" si="1"/>
        <v>03</v>
      </c>
      <c r="B26">
        <f t="shared" si="2"/>
        <v>0</v>
      </c>
      <c r="C26" t="s">
        <v>375</v>
      </c>
      <c r="D26" s="1" t="s">
        <v>876</v>
      </c>
      <c r="E26" s="765">
        <f t="shared" ca="1" si="0"/>
        <v>0</v>
      </c>
    </row>
    <row r="27" spans="1:5">
      <c r="A27" t="str">
        <f t="shared" si="1"/>
        <v>04</v>
      </c>
      <c r="B27">
        <f t="shared" si="2"/>
        <v>0</v>
      </c>
      <c r="C27" t="s">
        <v>375</v>
      </c>
      <c r="D27" s="1" t="s">
        <v>877</v>
      </c>
      <c r="E27" s="765">
        <f t="shared" ca="1" si="0"/>
        <v>0</v>
      </c>
    </row>
    <row r="28" spans="1:5">
      <c r="A28" t="str">
        <f t="shared" si="1"/>
        <v>05</v>
      </c>
      <c r="B28">
        <f t="shared" si="2"/>
        <v>0</v>
      </c>
      <c r="C28" t="s">
        <v>375</v>
      </c>
      <c r="D28" s="1" t="s">
        <v>878</v>
      </c>
      <c r="E28" s="765">
        <f t="shared" ca="1" si="0"/>
        <v>0</v>
      </c>
    </row>
    <row r="29" spans="1:5">
      <c r="A29" t="str">
        <f t="shared" si="1"/>
        <v>06</v>
      </c>
      <c r="B29">
        <f t="shared" si="2"/>
        <v>0</v>
      </c>
      <c r="C29" t="s">
        <v>375</v>
      </c>
      <c r="D29" s="1" t="s">
        <v>879</v>
      </c>
      <c r="E29" s="765">
        <f t="shared" ca="1" si="0"/>
        <v>0</v>
      </c>
    </row>
    <row r="30" spans="1:5">
      <c r="A30" t="str">
        <f t="shared" si="1"/>
        <v>07</v>
      </c>
      <c r="B30">
        <f t="shared" si="2"/>
        <v>0</v>
      </c>
      <c r="C30" t="s">
        <v>375</v>
      </c>
      <c r="D30" s="1" t="s">
        <v>880</v>
      </c>
      <c r="E30" s="765">
        <f t="shared" ca="1" si="0"/>
        <v>0</v>
      </c>
    </row>
    <row r="31" spans="1:5">
      <c r="A31" t="str">
        <f t="shared" si="1"/>
        <v>08</v>
      </c>
      <c r="B31">
        <f t="shared" si="2"/>
        <v>0</v>
      </c>
      <c r="C31" t="s">
        <v>375</v>
      </c>
      <c r="D31" s="1" t="s">
        <v>881</v>
      </c>
      <c r="E31" s="765">
        <f t="shared" ca="1" si="0"/>
        <v>0</v>
      </c>
    </row>
    <row r="32" spans="1:5">
      <c r="A32" t="str">
        <f t="shared" si="1"/>
        <v>09</v>
      </c>
      <c r="B32">
        <f t="shared" si="2"/>
        <v>0</v>
      </c>
      <c r="C32" t="s">
        <v>375</v>
      </c>
      <c r="D32" s="1" t="s">
        <v>882</v>
      </c>
      <c r="E32" s="765">
        <f t="shared" ca="1" si="0"/>
        <v>0</v>
      </c>
    </row>
    <row r="33" spans="1:5">
      <c r="A33" t="str">
        <f t="shared" si="1"/>
        <v>10</v>
      </c>
      <c r="B33">
        <f t="shared" si="2"/>
        <v>0</v>
      </c>
      <c r="C33" t="s">
        <v>375</v>
      </c>
      <c r="D33" s="1" t="s">
        <v>883</v>
      </c>
      <c r="E33" s="765">
        <f t="shared" ca="1" si="0"/>
        <v>0</v>
      </c>
    </row>
    <row r="34" spans="1:5">
      <c r="A34" t="str">
        <f t="shared" si="1"/>
        <v>11</v>
      </c>
      <c r="B34">
        <f t="shared" si="2"/>
        <v>0</v>
      </c>
      <c r="C34" t="s">
        <v>375</v>
      </c>
      <c r="D34" s="1" t="s">
        <v>884</v>
      </c>
      <c r="E34" s="765">
        <f t="shared" ca="1" si="0"/>
        <v>0</v>
      </c>
    </row>
    <row r="35" spans="1:5">
      <c r="A35" t="str">
        <f t="shared" si="1"/>
        <v>12</v>
      </c>
      <c r="B35">
        <f t="shared" si="2"/>
        <v>0</v>
      </c>
      <c r="C35" t="s">
        <v>375</v>
      </c>
      <c r="D35" s="1" t="s">
        <v>885</v>
      </c>
      <c r="E35" s="765">
        <f t="shared" ca="1" si="0"/>
        <v>0</v>
      </c>
    </row>
    <row r="36" spans="1:5">
      <c r="A36" t="str">
        <f t="shared" si="1"/>
        <v>13</v>
      </c>
      <c r="B36">
        <f t="shared" si="2"/>
        <v>0</v>
      </c>
      <c r="C36" t="s">
        <v>375</v>
      </c>
      <c r="D36" s="1" t="s">
        <v>886</v>
      </c>
      <c r="E36" s="765">
        <f t="shared" ca="1" si="0"/>
        <v>0</v>
      </c>
    </row>
    <row r="37" spans="1:5">
      <c r="A37" t="str">
        <f t="shared" si="1"/>
        <v>100</v>
      </c>
      <c r="B37">
        <f t="shared" si="2"/>
        <v>0</v>
      </c>
      <c r="C37" t="s">
        <v>375</v>
      </c>
      <c r="D37" s="1" t="s">
        <v>887</v>
      </c>
      <c r="E37" s="765">
        <f t="shared" ca="1" si="0"/>
        <v>0</v>
      </c>
    </row>
    <row r="38" spans="1:5">
      <c r="A38" t="str">
        <f t="shared" si="1"/>
        <v>01</v>
      </c>
      <c r="B38">
        <f t="shared" si="2"/>
        <v>0</v>
      </c>
      <c r="C38" t="s">
        <v>376</v>
      </c>
      <c r="D38" s="1" t="s">
        <v>888</v>
      </c>
      <c r="E38" s="765">
        <f t="shared" ca="1" si="0"/>
        <v>0</v>
      </c>
    </row>
    <row r="39" spans="1:5">
      <c r="A39" t="str">
        <f t="shared" si="1"/>
        <v>02</v>
      </c>
      <c r="B39">
        <f t="shared" si="2"/>
        <v>0</v>
      </c>
      <c r="C39" t="s">
        <v>376</v>
      </c>
      <c r="D39" s="1" t="s">
        <v>889</v>
      </c>
      <c r="E39" s="765">
        <f t="shared" ca="1" si="0"/>
        <v>0</v>
      </c>
    </row>
    <row r="40" spans="1:5">
      <c r="A40" t="str">
        <f t="shared" si="1"/>
        <v>03</v>
      </c>
      <c r="B40">
        <f t="shared" si="2"/>
        <v>0</v>
      </c>
      <c r="C40" t="s">
        <v>376</v>
      </c>
      <c r="D40" s="1" t="s">
        <v>890</v>
      </c>
      <c r="E40" s="765">
        <f t="shared" ca="1" si="0"/>
        <v>0</v>
      </c>
    </row>
    <row r="41" spans="1:5">
      <c r="A41" t="str">
        <f t="shared" si="1"/>
        <v>04</v>
      </c>
      <c r="B41">
        <f t="shared" si="2"/>
        <v>0</v>
      </c>
      <c r="C41" t="s">
        <v>376</v>
      </c>
      <c r="D41" s="1" t="s">
        <v>891</v>
      </c>
      <c r="E41" s="765">
        <f t="shared" ca="1" si="0"/>
        <v>0</v>
      </c>
    </row>
    <row r="42" spans="1:5">
      <c r="A42" t="str">
        <f t="shared" si="1"/>
        <v>05</v>
      </c>
      <c r="B42">
        <f t="shared" si="2"/>
        <v>0</v>
      </c>
      <c r="C42" t="s">
        <v>376</v>
      </c>
      <c r="D42" s="1" t="s">
        <v>892</v>
      </c>
      <c r="E42" s="765">
        <f t="shared" ca="1" si="0"/>
        <v>0</v>
      </c>
    </row>
    <row r="43" spans="1:5">
      <c r="A43" t="str">
        <f t="shared" si="1"/>
        <v>06</v>
      </c>
      <c r="B43">
        <f t="shared" si="2"/>
        <v>0</v>
      </c>
      <c r="C43" t="s">
        <v>376</v>
      </c>
      <c r="D43" s="1" t="s">
        <v>893</v>
      </c>
      <c r="E43" s="765">
        <f t="shared" ca="1" si="0"/>
        <v>0</v>
      </c>
    </row>
    <row r="44" spans="1:5">
      <c r="A44" t="str">
        <f t="shared" si="1"/>
        <v>07</v>
      </c>
      <c r="B44">
        <f t="shared" si="2"/>
        <v>0</v>
      </c>
      <c r="C44" t="s">
        <v>376</v>
      </c>
      <c r="D44" s="1" t="s">
        <v>894</v>
      </c>
      <c r="E44" s="765">
        <f t="shared" ca="1" si="0"/>
        <v>0</v>
      </c>
    </row>
    <row r="45" spans="1:5">
      <c r="A45" t="str">
        <f t="shared" si="1"/>
        <v>08</v>
      </c>
      <c r="B45">
        <f t="shared" si="2"/>
        <v>0</v>
      </c>
      <c r="C45" t="s">
        <v>376</v>
      </c>
      <c r="D45" s="1" t="s">
        <v>895</v>
      </c>
      <c r="E45" s="765">
        <f t="shared" ca="1" si="0"/>
        <v>0</v>
      </c>
    </row>
    <row r="46" spans="1:5">
      <c r="A46" t="str">
        <f t="shared" si="1"/>
        <v>09</v>
      </c>
      <c r="B46">
        <f t="shared" si="2"/>
        <v>0</v>
      </c>
      <c r="C46" t="s">
        <v>376</v>
      </c>
      <c r="D46" s="1" t="s">
        <v>896</v>
      </c>
      <c r="E46" s="765">
        <f t="shared" ca="1" si="0"/>
        <v>0</v>
      </c>
    </row>
    <row r="47" spans="1:5">
      <c r="A47" t="str">
        <f t="shared" si="1"/>
        <v>10</v>
      </c>
      <c r="B47">
        <f t="shared" si="2"/>
        <v>0</v>
      </c>
      <c r="C47" t="s">
        <v>376</v>
      </c>
      <c r="D47" s="1" t="s">
        <v>897</v>
      </c>
      <c r="E47" s="765">
        <f t="shared" ca="1" si="0"/>
        <v>0</v>
      </c>
    </row>
    <row r="48" spans="1:5">
      <c r="A48" t="str">
        <f t="shared" si="1"/>
        <v>11</v>
      </c>
      <c r="B48">
        <f t="shared" si="2"/>
        <v>0</v>
      </c>
      <c r="C48" t="s">
        <v>376</v>
      </c>
      <c r="D48" s="1" t="s">
        <v>898</v>
      </c>
      <c r="E48" s="765">
        <f t="shared" ca="1" si="0"/>
        <v>0</v>
      </c>
    </row>
    <row r="49" spans="1:5">
      <c r="A49" t="str">
        <f t="shared" si="1"/>
        <v>12</v>
      </c>
      <c r="B49">
        <f t="shared" si="2"/>
        <v>0</v>
      </c>
      <c r="C49" t="s">
        <v>376</v>
      </c>
      <c r="D49" s="1" t="s">
        <v>899</v>
      </c>
      <c r="E49" s="765">
        <f t="shared" ca="1" si="0"/>
        <v>0</v>
      </c>
    </row>
    <row r="50" spans="1:5">
      <c r="A50" t="str">
        <f t="shared" si="1"/>
        <v>13</v>
      </c>
      <c r="B50">
        <f t="shared" si="2"/>
        <v>0</v>
      </c>
      <c r="C50" t="s">
        <v>376</v>
      </c>
      <c r="D50" s="1" t="s">
        <v>900</v>
      </c>
      <c r="E50" s="765">
        <f t="shared" ca="1" si="0"/>
        <v>0</v>
      </c>
    </row>
    <row r="51" spans="1:5">
      <c r="A51" t="str">
        <f t="shared" si="1"/>
        <v>100</v>
      </c>
      <c r="B51">
        <f t="shared" si="2"/>
        <v>0</v>
      </c>
      <c r="C51" t="s">
        <v>376</v>
      </c>
      <c r="D51" s="1" t="s">
        <v>901</v>
      </c>
      <c r="E51" s="765">
        <f t="shared" ca="1" si="0"/>
        <v>0</v>
      </c>
    </row>
    <row r="52" spans="1:5">
      <c r="A52" t="str">
        <f t="shared" si="1"/>
        <v>01</v>
      </c>
      <c r="B52">
        <f t="shared" si="2"/>
        <v>0</v>
      </c>
      <c r="C52" t="s">
        <v>5660</v>
      </c>
      <c r="D52" s="1" t="s">
        <v>5702</v>
      </c>
      <c r="E52" s="765">
        <f t="shared" ca="1" si="0"/>
        <v>0</v>
      </c>
    </row>
    <row r="53" spans="1:5">
      <c r="A53" t="str">
        <f t="shared" si="1"/>
        <v>02</v>
      </c>
      <c r="B53">
        <f t="shared" si="2"/>
        <v>0</v>
      </c>
      <c r="C53" t="s">
        <v>5660</v>
      </c>
      <c r="D53" s="1" t="s">
        <v>5703</v>
      </c>
      <c r="E53" s="765">
        <f t="shared" ca="1" si="0"/>
        <v>0</v>
      </c>
    </row>
    <row r="54" spans="1:5">
      <c r="A54" t="str">
        <f t="shared" si="1"/>
        <v>03</v>
      </c>
      <c r="B54">
        <f t="shared" si="2"/>
        <v>0</v>
      </c>
      <c r="C54" t="s">
        <v>5660</v>
      </c>
      <c r="D54" s="1" t="s">
        <v>5704</v>
      </c>
      <c r="E54" s="765">
        <f t="shared" ca="1" si="0"/>
        <v>0</v>
      </c>
    </row>
    <row r="55" spans="1:5">
      <c r="A55" t="str">
        <f t="shared" si="1"/>
        <v>04</v>
      </c>
      <c r="B55">
        <f t="shared" si="2"/>
        <v>0</v>
      </c>
      <c r="C55" t="s">
        <v>5660</v>
      </c>
      <c r="D55" s="1" t="s">
        <v>5705</v>
      </c>
      <c r="E55" s="765">
        <f t="shared" ca="1" si="0"/>
        <v>0</v>
      </c>
    </row>
    <row r="56" spans="1:5">
      <c r="A56" t="str">
        <f t="shared" si="1"/>
        <v>05</v>
      </c>
      <c r="B56">
        <f t="shared" si="2"/>
        <v>0</v>
      </c>
      <c r="C56" t="s">
        <v>5660</v>
      </c>
      <c r="D56" s="1" t="s">
        <v>5706</v>
      </c>
      <c r="E56" s="765">
        <f t="shared" ca="1" si="0"/>
        <v>0</v>
      </c>
    </row>
    <row r="57" spans="1:5">
      <c r="A57" t="str">
        <f t="shared" si="1"/>
        <v>06</v>
      </c>
      <c r="B57">
        <f t="shared" si="2"/>
        <v>0</v>
      </c>
      <c r="C57" t="s">
        <v>5660</v>
      </c>
      <c r="D57" s="1" t="s">
        <v>5707</v>
      </c>
      <c r="E57" s="765">
        <f t="shared" ca="1" si="0"/>
        <v>0</v>
      </c>
    </row>
    <row r="58" spans="1:5">
      <c r="A58" t="str">
        <f t="shared" si="1"/>
        <v>07</v>
      </c>
      <c r="B58">
        <f t="shared" si="2"/>
        <v>0</v>
      </c>
      <c r="C58" t="s">
        <v>5660</v>
      </c>
      <c r="D58" s="1" t="s">
        <v>5708</v>
      </c>
      <c r="E58" s="765">
        <f t="shared" ca="1" si="0"/>
        <v>0</v>
      </c>
    </row>
    <row r="59" spans="1:5">
      <c r="A59" t="str">
        <f t="shared" si="1"/>
        <v>08</v>
      </c>
      <c r="B59">
        <f t="shared" si="2"/>
        <v>0</v>
      </c>
      <c r="C59" t="s">
        <v>5660</v>
      </c>
      <c r="D59" s="1" t="s">
        <v>5709</v>
      </c>
      <c r="E59" s="765">
        <f t="shared" ca="1" si="0"/>
        <v>0</v>
      </c>
    </row>
    <row r="60" spans="1:5">
      <c r="A60" t="str">
        <f t="shared" si="1"/>
        <v>09</v>
      </c>
      <c r="B60">
        <f t="shared" si="2"/>
        <v>0</v>
      </c>
      <c r="C60" t="s">
        <v>5660</v>
      </c>
      <c r="D60" s="1" t="s">
        <v>5710</v>
      </c>
      <c r="E60" s="765">
        <f t="shared" ca="1" si="0"/>
        <v>0</v>
      </c>
    </row>
    <row r="61" spans="1:5">
      <c r="A61" t="str">
        <f t="shared" si="1"/>
        <v>10</v>
      </c>
      <c r="B61">
        <f t="shared" si="2"/>
        <v>0</v>
      </c>
      <c r="C61" t="s">
        <v>5660</v>
      </c>
      <c r="D61" s="1" t="s">
        <v>5711</v>
      </c>
      <c r="E61" s="765">
        <f t="shared" ca="1" si="0"/>
        <v>0</v>
      </c>
    </row>
    <row r="62" spans="1:5">
      <c r="A62" t="str">
        <f t="shared" si="1"/>
        <v>11</v>
      </c>
      <c r="B62">
        <f t="shared" si="2"/>
        <v>0</v>
      </c>
      <c r="C62" t="s">
        <v>5660</v>
      </c>
      <c r="D62" s="1" t="s">
        <v>5715</v>
      </c>
      <c r="E62" s="765">
        <f t="shared" ca="1" si="0"/>
        <v>0</v>
      </c>
    </row>
    <row r="63" spans="1:5">
      <c r="A63" t="str">
        <f t="shared" si="1"/>
        <v>12</v>
      </c>
      <c r="B63">
        <f t="shared" si="2"/>
        <v>0</v>
      </c>
      <c r="C63" t="s">
        <v>5660</v>
      </c>
      <c r="D63" s="1" t="s">
        <v>5712</v>
      </c>
      <c r="E63" s="765">
        <f t="shared" ca="1" si="0"/>
        <v>0</v>
      </c>
    </row>
    <row r="64" spans="1:5">
      <c r="A64" t="str">
        <f t="shared" si="1"/>
        <v>13</v>
      </c>
      <c r="B64">
        <f t="shared" si="2"/>
        <v>0</v>
      </c>
      <c r="C64" t="s">
        <v>5660</v>
      </c>
      <c r="D64" s="1" t="s">
        <v>5713</v>
      </c>
      <c r="E64" s="765">
        <f t="shared" ca="1" si="0"/>
        <v>0</v>
      </c>
    </row>
    <row r="65" spans="1:5">
      <c r="A65" t="str">
        <f t="shared" si="1"/>
        <v>100</v>
      </c>
      <c r="B65">
        <f t="shared" si="2"/>
        <v>0</v>
      </c>
      <c r="C65" t="s">
        <v>5660</v>
      </c>
      <c r="D65" s="1" t="s">
        <v>5714</v>
      </c>
      <c r="E65" s="765">
        <f t="shared" ca="1" si="0"/>
        <v>0</v>
      </c>
    </row>
    <row r="66" spans="1:5">
      <c r="A66" t="str">
        <f t="shared" si="1"/>
        <v>01</v>
      </c>
      <c r="B66">
        <f t="shared" si="2"/>
        <v>0</v>
      </c>
      <c r="C66" t="s">
        <v>377</v>
      </c>
      <c r="D66" s="1" t="s">
        <v>902</v>
      </c>
      <c r="E66" s="765">
        <f t="shared" ca="1" si="0"/>
        <v>0</v>
      </c>
    </row>
    <row r="67" spans="1:5">
      <c r="A67" t="str">
        <f t="shared" si="1"/>
        <v>02</v>
      </c>
      <c r="B67">
        <f t="shared" si="2"/>
        <v>0</v>
      </c>
      <c r="C67" t="s">
        <v>377</v>
      </c>
      <c r="D67" s="1" t="s">
        <v>903</v>
      </c>
      <c r="E67" s="765">
        <f t="shared" ca="1" si="0"/>
        <v>0</v>
      </c>
    </row>
    <row r="68" spans="1:5">
      <c r="A68" t="str">
        <f t="shared" si="1"/>
        <v>03</v>
      </c>
      <c r="B68">
        <f t="shared" si="2"/>
        <v>0</v>
      </c>
      <c r="C68" t="s">
        <v>377</v>
      </c>
      <c r="D68" s="1" t="s">
        <v>904</v>
      </c>
      <c r="E68" s="765">
        <f t="shared" ca="1" si="0"/>
        <v>0</v>
      </c>
    </row>
    <row r="69" spans="1:5">
      <c r="A69" t="str">
        <f t="shared" si="1"/>
        <v>04</v>
      </c>
      <c r="B69">
        <f t="shared" si="2"/>
        <v>0</v>
      </c>
      <c r="C69" t="s">
        <v>377</v>
      </c>
      <c r="D69" s="1" t="s">
        <v>905</v>
      </c>
      <c r="E69" s="765">
        <f t="shared" ca="1" si="0"/>
        <v>0</v>
      </c>
    </row>
    <row r="70" spans="1:5">
      <c r="A70" t="str">
        <f t="shared" si="1"/>
        <v>05</v>
      </c>
      <c r="B70">
        <f t="shared" si="2"/>
        <v>0</v>
      </c>
      <c r="C70" t="s">
        <v>377</v>
      </c>
      <c r="D70" s="1" t="s">
        <v>906</v>
      </c>
      <c r="E70" s="765">
        <f t="shared" ca="1" si="0"/>
        <v>0</v>
      </c>
    </row>
    <row r="71" spans="1:5">
      <c r="A71" t="str">
        <f t="shared" si="1"/>
        <v>06</v>
      </c>
      <c r="B71">
        <f t="shared" si="2"/>
        <v>0</v>
      </c>
      <c r="C71" t="s">
        <v>377</v>
      </c>
      <c r="D71" s="1" t="s">
        <v>907</v>
      </c>
      <c r="E71" s="765">
        <f t="shared" ca="1" si="0"/>
        <v>0</v>
      </c>
    </row>
    <row r="72" spans="1:5">
      <c r="A72" t="str">
        <f t="shared" si="1"/>
        <v>07</v>
      </c>
      <c r="B72">
        <f t="shared" si="2"/>
        <v>0</v>
      </c>
      <c r="C72" t="s">
        <v>377</v>
      </c>
      <c r="D72" s="1" t="s">
        <v>908</v>
      </c>
      <c r="E72" s="765">
        <f t="shared" ca="1" si="0"/>
        <v>0</v>
      </c>
    </row>
    <row r="73" spans="1:5">
      <c r="A73" t="str">
        <f t="shared" si="1"/>
        <v>08</v>
      </c>
      <c r="B73">
        <f t="shared" si="2"/>
        <v>0</v>
      </c>
      <c r="C73" t="s">
        <v>377</v>
      </c>
      <c r="D73" s="1" t="s">
        <v>909</v>
      </c>
      <c r="E73" s="765">
        <f t="shared" ca="1" si="0"/>
        <v>0</v>
      </c>
    </row>
    <row r="74" spans="1:5">
      <c r="A74" t="str">
        <f t="shared" si="1"/>
        <v>09</v>
      </c>
      <c r="B74">
        <f t="shared" si="2"/>
        <v>0</v>
      </c>
      <c r="C74" t="s">
        <v>377</v>
      </c>
      <c r="D74" s="1" t="s">
        <v>910</v>
      </c>
      <c r="E74" s="765">
        <f t="shared" ref="E74:E137" ca="1" si="3">IFERROR(IFERROR(VLOOKUP(C74,INDIRECT($G$7&amp;$H$7),MATCH($A74,INDIRECT($G$7&amp;$I$7),0),0),IFERROR(VLOOKUP(C74,INDIRECT($G$6&amp;$H$6),MATCH($A74,INDIRECT($G$6&amp;$I$6),0),0),VLOOKUP(C74,INDIRECT($G$5&amp;$H$5),MATCH($A74,INDIRECT($G$5&amp;$I$5),0),0))),0)</f>
        <v>0</v>
      </c>
    </row>
    <row r="75" spans="1:5">
      <c r="A75" t="str">
        <f t="shared" ref="A75:A138" si="4">MID(D75,LEN(C75)+2,LEN(D75)-LEN(C75))</f>
        <v>10</v>
      </c>
      <c r="B75">
        <f t="shared" ref="B75:B138" si="5">IF(IFERROR(FIND("PU",D75,1),0)&lt;&gt;0,"PU",0)</f>
        <v>0</v>
      </c>
      <c r="C75" t="s">
        <v>377</v>
      </c>
      <c r="D75" s="1" t="s">
        <v>911</v>
      </c>
      <c r="E75" s="765">
        <f t="shared" ca="1" si="3"/>
        <v>0</v>
      </c>
    </row>
    <row r="76" spans="1:5">
      <c r="A76" t="str">
        <f t="shared" si="4"/>
        <v>11</v>
      </c>
      <c r="B76">
        <f t="shared" si="5"/>
        <v>0</v>
      </c>
      <c r="C76" t="s">
        <v>377</v>
      </c>
      <c r="D76" s="1" t="s">
        <v>912</v>
      </c>
      <c r="E76" s="765">
        <f t="shared" ca="1" si="3"/>
        <v>0</v>
      </c>
    </row>
    <row r="77" spans="1:5">
      <c r="A77" t="str">
        <f t="shared" si="4"/>
        <v>12</v>
      </c>
      <c r="B77">
        <f t="shared" si="5"/>
        <v>0</v>
      </c>
      <c r="C77" t="s">
        <v>377</v>
      </c>
      <c r="D77" s="1" t="s">
        <v>913</v>
      </c>
      <c r="E77" s="765">
        <f t="shared" ca="1" si="3"/>
        <v>0</v>
      </c>
    </row>
    <row r="78" spans="1:5">
      <c r="A78" t="str">
        <f t="shared" si="4"/>
        <v>13</v>
      </c>
      <c r="B78">
        <f t="shared" si="5"/>
        <v>0</v>
      </c>
      <c r="C78" t="s">
        <v>377</v>
      </c>
      <c r="D78" s="1" t="s">
        <v>914</v>
      </c>
      <c r="E78" s="765">
        <f t="shared" ca="1" si="3"/>
        <v>0</v>
      </c>
    </row>
    <row r="79" spans="1:5">
      <c r="A79" t="str">
        <f t="shared" si="4"/>
        <v>100</v>
      </c>
      <c r="B79">
        <f t="shared" si="5"/>
        <v>0</v>
      </c>
      <c r="C79" t="s">
        <v>377</v>
      </c>
      <c r="D79" s="1" t="s">
        <v>915</v>
      </c>
      <c r="E79" s="765">
        <f t="shared" ca="1" si="3"/>
        <v>0</v>
      </c>
    </row>
    <row r="80" spans="1:5">
      <c r="A80" t="str">
        <f t="shared" si="4"/>
        <v>01</v>
      </c>
      <c r="B80">
        <f t="shared" si="5"/>
        <v>0</v>
      </c>
      <c r="C80" t="s">
        <v>378</v>
      </c>
      <c r="D80" s="1" t="s">
        <v>916</v>
      </c>
      <c r="E80" s="765">
        <f t="shared" ca="1" si="3"/>
        <v>0</v>
      </c>
    </row>
    <row r="81" spans="1:5">
      <c r="A81" t="str">
        <f t="shared" si="4"/>
        <v>02</v>
      </c>
      <c r="B81">
        <f t="shared" si="5"/>
        <v>0</v>
      </c>
      <c r="C81" t="s">
        <v>378</v>
      </c>
      <c r="D81" s="1" t="s">
        <v>917</v>
      </c>
      <c r="E81" s="765">
        <f t="shared" ca="1" si="3"/>
        <v>0</v>
      </c>
    </row>
    <row r="82" spans="1:5">
      <c r="A82" t="str">
        <f t="shared" si="4"/>
        <v>03</v>
      </c>
      <c r="B82">
        <f t="shared" si="5"/>
        <v>0</v>
      </c>
      <c r="C82" t="s">
        <v>378</v>
      </c>
      <c r="D82" s="1" t="s">
        <v>918</v>
      </c>
      <c r="E82" s="765">
        <f t="shared" ca="1" si="3"/>
        <v>0</v>
      </c>
    </row>
    <row r="83" spans="1:5">
      <c r="A83" t="str">
        <f t="shared" si="4"/>
        <v>04</v>
      </c>
      <c r="B83">
        <f t="shared" si="5"/>
        <v>0</v>
      </c>
      <c r="C83" t="s">
        <v>378</v>
      </c>
      <c r="D83" s="1" t="s">
        <v>919</v>
      </c>
      <c r="E83" s="765">
        <f t="shared" ca="1" si="3"/>
        <v>0</v>
      </c>
    </row>
    <row r="84" spans="1:5">
      <c r="A84" t="str">
        <f t="shared" si="4"/>
        <v>05</v>
      </c>
      <c r="B84">
        <f t="shared" si="5"/>
        <v>0</v>
      </c>
      <c r="C84" t="s">
        <v>378</v>
      </c>
      <c r="D84" s="1" t="s">
        <v>920</v>
      </c>
      <c r="E84" s="765">
        <f t="shared" ca="1" si="3"/>
        <v>0</v>
      </c>
    </row>
    <row r="85" spans="1:5">
      <c r="A85" t="str">
        <f t="shared" si="4"/>
        <v>06</v>
      </c>
      <c r="B85">
        <f t="shared" si="5"/>
        <v>0</v>
      </c>
      <c r="C85" t="s">
        <v>378</v>
      </c>
      <c r="D85" s="1" t="s">
        <v>921</v>
      </c>
      <c r="E85" s="765">
        <f t="shared" ca="1" si="3"/>
        <v>0</v>
      </c>
    </row>
    <row r="86" spans="1:5">
      <c r="A86" t="str">
        <f t="shared" si="4"/>
        <v>07</v>
      </c>
      <c r="B86">
        <f t="shared" si="5"/>
        <v>0</v>
      </c>
      <c r="C86" t="s">
        <v>378</v>
      </c>
      <c r="D86" s="1" t="s">
        <v>922</v>
      </c>
      <c r="E86" s="765">
        <f t="shared" ca="1" si="3"/>
        <v>0</v>
      </c>
    </row>
    <row r="87" spans="1:5">
      <c r="A87" t="str">
        <f t="shared" si="4"/>
        <v>08</v>
      </c>
      <c r="B87">
        <f t="shared" si="5"/>
        <v>0</v>
      </c>
      <c r="C87" t="s">
        <v>378</v>
      </c>
      <c r="D87" s="1" t="s">
        <v>923</v>
      </c>
      <c r="E87" s="765">
        <f t="shared" ca="1" si="3"/>
        <v>0</v>
      </c>
    </row>
    <row r="88" spans="1:5">
      <c r="A88" t="str">
        <f t="shared" si="4"/>
        <v>09</v>
      </c>
      <c r="B88">
        <f t="shared" si="5"/>
        <v>0</v>
      </c>
      <c r="C88" t="s">
        <v>378</v>
      </c>
      <c r="D88" s="1" t="s">
        <v>924</v>
      </c>
      <c r="E88" s="765">
        <f t="shared" ca="1" si="3"/>
        <v>0</v>
      </c>
    </row>
    <row r="89" spans="1:5">
      <c r="A89" t="str">
        <f t="shared" si="4"/>
        <v>10</v>
      </c>
      <c r="B89">
        <f t="shared" si="5"/>
        <v>0</v>
      </c>
      <c r="C89" t="s">
        <v>378</v>
      </c>
      <c r="D89" s="1" t="s">
        <v>925</v>
      </c>
      <c r="E89" s="765">
        <f t="shared" ca="1" si="3"/>
        <v>0</v>
      </c>
    </row>
    <row r="90" spans="1:5">
      <c r="A90" t="str">
        <f t="shared" si="4"/>
        <v>11</v>
      </c>
      <c r="B90">
        <f t="shared" si="5"/>
        <v>0</v>
      </c>
      <c r="C90" t="s">
        <v>378</v>
      </c>
      <c r="D90" s="1" t="s">
        <v>926</v>
      </c>
      <c r="E90" s="765">
        <f t="shared" ca="1" si="3"/>
        <v>0</v>
      </c>
    </row>
    <row r="91" spans="1:5">
      <c r="A91" t="str">
        <f t="shared" si="4"/>
        <v>12</v>
      </c>
      <c r="B91">
        <f t="shared" si="5"/>
        <v>0</v>
      </c>
      <c r="C91" t="s">
        <v>378</v>
      </c>
      <c r="D91" s="1" t="s">
        <v>927</v>
      </c>
      <c r="E91" s="765">
        <f t="shared" ca="1" si="3"/>
        <v>0</v>
      </c>
    </row>
    <row r="92" spans="1:5">
      <c r="A92" t="str">
        <f t="shared" si="4"/>
        <v>13</v>
      </c>
      <c r="B92">
        <f t="shared" si="5"/>
        <v>0</v>
      </c>
      <c r="C92" t="s">
        <v>378</v>
      </c>
      <c r="D92" s="1" t="s">
        <v>928</v>
      </c>
      <c r="E92" s="765">
        <f t="shared" ca="1" si="3"/>
        <v>0</v>
      </c>
    </row>
    <row r="93" spans="1:5">
      <c r="A93" t="str">
        <f t="shared" si="4"/>
        <v>100</v>
      </c>
      <c r="B93">
        <f t="shared" si="5"/>
        <v>0</v>
      </c>
      <c r="C93" t="s">
        <v>378</v>
      </c>
      <c r="D93" s="1" t="s">
        <v>929</v>
      </c>
      <c r="E93" s="765">
        <f t="shared" ca="1" si="3"/>
        <v>0</v>
      </c>
    </row>
    <row r="94" spans="1:5">
      <c r="A94" t="str">
        <f t="shared" si="4"/>
        <v>01</v>
      </c>
      <c r="B94">
        <f t="shared" si="5"/>
        <v>0</v>
      </c>
      <c r="C94" t="s">
        <v>379</v>
      </c>
      <c r="D94" s="1" t="s">
        <v>930</v>
      </c>
      <c r="E94" s="765">
        <f t="shared" ca="1" si="3"/>
        <v>0</v>
      </c>
    </row>
    <row r="95" spans="1:5">
      <c r="A95" t="str">
        <f t="shared" si="4"/>
        <v>02</v>
      </c>
      <c r="B95">
        <f t="shared" si="5"/>
        <v>0</v>
      </c>
      <c r="C95" t="s">
        <v>379</v>
      </c>
      <c r="D95" s="1" t="s">
        <v>931</v>
      </c>
      <c r="E95" s="765">
        <f t="shared" ca="1" si="3"/>
        <v>0</v>
      </c>
    </row>
    <row r="96" spans="1:5">
      <c r="A96" t="str">
        <f t="shared" si="4"/>
        <v>03</v>
      </c>
      <c r="B96">
        <f t="shared" si="5"/>
        <v>0</v>
      </c>
      <c r="C96" t="s">
        <v>379</v>
      </c>
      <c r="D96" s="1" t="s">
        <v>932</v>
      </c>
      <c r="E96" s="765">
        <f t="shared" ca="1" si="3"/>
        <v>0</v>
      </c>
    </row>
    <row r="97" spans="1:5">
      <c r="A97" t="str">
        <f t="shared" si="4"/>
        <v>04</v>
      </c>
      <c r="B97">
        <f t="shared" si="5"/>
        <v>0</v>
      </c>
      <c r="C97" t="s">
        <v>379</v>
      </c>
      <c r="D97" s="1" t="s">
        <v>933</v>
      </c>
      <c r="E97" s="765">
        <f t="shared" ca="1" si="3"/>
        <v>0</v>
      </c>
    </row>
    <row r="98" spans="1:5">
      <c r="A98" t="str">
        <f t="shared" si="4"/>
        <v>05</v>
      </c>
      <c r="B98">
        <f t="shared" si="5"/>
        <v>0</v>
      </c>
      <c r="C98" t="s">
        <v>379</v>
      </c>
      <c r="D98" s="1" t="s">
        <v>934</v>
      </c>
      <c r="E98" s="765">
        <f t="shared" ca="1" si="3"/>
        <v>0</v>
      </c>
    </row>
    <row r="99" spans="1:5">
      <c r="A99" t="str">
        <f t="shared" si="4"/>
        <v>06</v>
      </c>
      <c r="B99">
        <f t="shared" si="5"/>
        <v>0</v>
      </c>
      <c r="C99" t="s">
        <v>379</v>
      </c>
      <c r="D99" s="1" t="s">
        <v>935</v>
      </c>
      <c r="E99" s="765">
        <f t="shared" ca="1" si="3"/>
        <v>0</v>
      </c>
    </row>
    <row r="100" spans="1:5">
      <c r="A100" t="str">
        <f t="shared" si="4"/>
        <v>07</v>
      </c>
      <c r="B100">
        <f t="shared" si="5"/>
        <v>0</v>
      </c>
      <c r="C100" t="s">
        <v>379</v>
      </c>
      <c r="D100" s="1" t="s">
        <v>936</v>
      </c>
      <c r="E100" s="765">
        <f t="shared" ca="1" si="3"/>
        <v>0</v>
      </c>
    </row>
    <row r="101" spans="1:5">
      <c r="A101" t="str">
        <f t="shared" si="4"/>
        <v>08</v>
      </c>
      <c r="B101">
        <f t="shared" si="5"/>
        <v>0</v>
      </c>
      <c r="C101" t="s">
        <v>379</v>
      </c>
      <c r="D101" s="1" t="s">
        <v>937</v>
      </c>
      <c r="E101" s="765">
        <f t="shared" ca="1" si="3"/>
        <v>0</v>
      </c>
    </row>
    <row r="102" spans="1:5">
      <c r="A102" t="str">
        <f t="shared" si="4"/>
        <v>09</v>
      </c>
      <c r="B102">
        <f t="shared" si="5"/>
        <v>0</v>
      </c>
      <c r="C102" t="s">
        <v>379</v>
      </c>
      <c r="D102" s="1" t="s">
        <v>938</v>
      </c>
      <c r="E102" s="765">
        <f t="shared" ca="1" si="3"/>
        <v>0</v>
      </c>
    </row>
    <row r="103" spans="1:5">
      <c r="A103" t="str">
        <f t="shared" si="4"/>
        <v>10</v>
      </c>
      <c r="B103">
        <f t="shared" si="5"/>
        <v>0</v>
      </c>
      <c r="C103" t="s">
        <v>379</v>
      </c>
      <c r="D103" s="1" t="s">
        <v>939</v>
      </c>
      <c r="E103" s="765">
        <f t="shared" ca="1" si="3"/>
        <v>0</v>
      </c>
    </row>
    <row r="104" spans="1:5">
      <c r="A104" t="str">
        <f t="shared" si="4"/>
        <v>11</v>
      </c>
      <c r="B104">
        <f t="shared" si="5"/>
        <v>0</v>
      </c>
      <c r="C104" t="s">
        <v>379</v>
      </c>
      <c r="D104" s="1" t="s">
        <v>940</v>
      </c>
      <c r="E104" s="765">
        <f t="shared" ca="1" si="3"/>
        <v>0</v>
      </c>
    </row>
    <row r="105" spans="1:5">
      <c r="A105" t="str">
        <f t="shared" si="4"/>
        <v>12</v>
      </c>
      <c r="B105">
        <f t="shared" si="5"/>
        <v>0</v>
      </c>
      <c r="C105" t="s">
        <v>379</v>
      </c>
      <c r="D105" s="1" t="s">
        <v>941</v>
      </c>
      <c r="E105" s="765">
        <f t="shared" ca="1" si="3"/>
        <v>0</v>
      </c>
    </row>
    <row r="106" spans="1:5">
      <c r="A106" t="str">
        <f t="shared" si="4"/>
        <v>13</v>
      </c>
      <c r="B106">
        <f t="shared" si="5"/>
        <v>0</v>
      </c>
      <c r="C106" t="s">
        <v>379</v>
      </c>
      <c r="D106" s="1" t="s">
        <v>942</v>
      </c>
      <c r="E106" s="765">
        <f t="shared" ca="1" si="3"/>
        <v>0</v>
      </c>
    </row>
    <row r="107" spans="1:5">
      <c r="A107" t="str">
        <f t="shared" si="4"/>
        <v>100</v>
      </c>
      <c r="B107">
        <f t="shared" si="5"/>
        <v>0</v>
      </c>
      <c r="C107" t="s">
        <v>379</v>
      </c>
      <c r="D107" s="1" t="s">
        <v>943</v>
      </c>
      <c r="E107" s="765">
        <f t="shared" ca="1" si="3"/>
        <v>0</v>
      </c>
    </row>
    <row r="108" spans="1:5">
      <c r="A108" t="str">
        <f t="shared" si="4"/>
        <v>01</v>
      </c>
      <c r="B108">
        <f t="shared" si="5"/>
        <v>0</v>
      </c>
      <c r="C108" t="s">
        <v>380</v>
      </c>
      <c r="D108" s="1" t="s">
        <v>944</v>
      </c>
      <c r="E108" s="765">
        <f t="shared" ca="1" si="3"/>
        <v>0</v>
      </c>
    </row>
    <row r="109" spans="1:5">
      <c r="A109" t="str">
        <f t="shared" si="4"/>
        <v>02</v>
      </c>
      <c r="B109">
        <f t="shared" si="5"/>
        <v>0</v>
      </c>
      <c r="C109" t="s">
        <v>380</v>
      </c>
      <c r="D109" s="1" t="s">
        <v>945</v>
      </c>
      <c r="E109" s="765">
        <f t="shared" ca="1" si="3"/>
        <v>0</v>
      </c>
    </row>
    <row r="110" spans="1:5">
      <c r="A110" t="str">
        <f t="shared" si="4"/>
        <v>03</v>
      </c>
      <c r="B110">
        <f t="shared" si="5"/>
        <v>0</v>
      </c>
      <c r="C110" t="s">
        <v>380</v>
      </c>
      <c r="D110" s="1" t="s">
        <v>946</v>
      </c>
      <c r="E110" s="765">
        <f t="shared" ca="1" si="3"/>
        <v>0</v>
      </c>
    </row>
    <row r="111" spans="1:5">
      <c r="A111" t="str">
        <f t="shared" si="4"/>
        <v>04</v>
      </c>
      <c r="B111">
        <f t="shared" si="5"/>
        <v>0</v>
      </c>
      <c r="C111" t="s">
        <v>380</v>
      </c>
      <c r="D111" s="1" t="s">
        <v>947</v>
      </c>
      <c r="E111" s="765">
        <f t="shared" ca="1" si="3"/>
        <v>0</v>
      </c>
    </row>
    <row r="112" spans="1:5">
      <c r="A112" t="str">
        <f t="shared" si="4"/>
        <v>05</v>
      </c>
      <c r="B112">
        <f t="shared" si="5"/>
        <v>0</v>
      </c>
      <c r="C112" t="s">
        <v>380</v>
      </c>
      <c r="D112" s="1" t="s">
        <v>948</v>
      </c>
      <c r="E112" s="765">
        <f t="shared" ca="1" si="3"/>
        <v>0</v>
      </c>
    </row>
    <row r="113" spans="1:5">
      <c r="A113" t="str">
        <f t="shared" si="4"/>
        <v>06</v>
      </c>
      <c r="B113">
        <f t="shared" si="5"/>
        <v>0</v>
      </c>
      <c r="C113" t="s">
        <v>380</v>
      </c>
      <c r="D113" s="1" t="s">
        <v>949</v>
      </c>
      <c r="E113" s="765">
        <f t="shared" ca="1" si="3"/>
        <v>0</v>
      </c>
    </row>
    <row r="114" spans="1:5">
      <c r="A114" t="str">
        <f t="shared" si="4"/>
        <v>07</v>
      </c>
      <c r="B114">
        <f t="shared" si="5"/>
        <v>0</v>
      </c>
      <c r="C114" t="s">
        <v>380</v>
      </c>
      <c r="D114" s="1" t="s">
        <v>950</v>
      </c>
      <c r="E114" s="765">
        <f t="shared" ca="1" si="3"/>
        <v>0</v>
      </c>
    </row>
    <row r="115" spans="1:5">
      <c r="A115" t="str">
        <f t="shared" si="4"/>
        <v>08</v>
      </c>
      <c r="B115">
        <f t="shared" si="5"/>
        <v>0</v>
      </c>
      <c r="C115" t="s">
        <v>380</v>
      </c>
      <c r="D115" s="1" t="s">
        <v>951</v>
      </c>
      <c r="E115" s="765">
        <f t="shared" ca="1" si="3"/>
        <v>0</v>
      </c>
    </row>
    <row r="116" spans="1:5">
      <c r="A116" t="str">
        <f t="shared" si="4"/>
        <v>09</v>
      </c>
      <c r="B116">
        <f t="shared" si="5"/>
        <v>0</v>
      </c>
      <c r="C116" t="s">
        <v>380</v>
      </c>
      <c r="D116" s="1" t="s">
        <v>952</v>
      </c>
      <c r="E116" s="765">
        <f t="shared" ca="1" si="3"/>
        <v>0</v>
      </c>
    </row>
    <row r="117" spans="1:5">
      <c r="A117" t="str">
        <f t="shared" si="4"/>
        <v>10</v>
      </c>
      <c r="B117">
        <f t="shared" si="5"/>
        <v>0</v>
      </c>
      <c r="C117" t="s">
        <v>380</v>
      </c>
      <c r="D117" s="1" t="s">
        <v>953</v>
      </c>
      <c r="E117" s="765">
        <f t="shared" ca="1" si="3"/>
        <v>0</v>
      </c>
    </row>
    <row r="118" spans="1:5">
      <c r="A118" t="str">
        <f t="shared" si="4"/>
        <v>11</v>
      </c>
      <c r="B118">
        <f t="shared" si="5"/>
        <v>0</v>
      </c>
      <c r="C118" t="s">
        <v>380</v>
      </c>
      <c r="D118" s="1" t="s">
        <v>954</v>
      </c>
      <c r="E118" s="765">
        <f t="shared" ca="1" si="3"/>
        <v>0</v>
      </c>
    </row>
    <row r="119" spans="1:5">
      <c r="A119" t="str">
        <f t="shared" si="4"/>
        <v>12</v>
      </c>
      <c r="B119">
        <f t="shared" si="5"/>
        <v>0</v>
      </c>
      <c r="C119" t="s">
        <v>380</v>
      </c>
      <c r="D119" s="1" t="s">
        <v>955</v>
      </c>
      <c r="E119" s="765">
        <f t="shared" ca="1" si="3"/>
        <v>0</v>
      </c>
    </row>
    <row r="120" spans="1:5">
      <c r="A120" t="str">
        <f t="shared" si="4"/>
        <v>13</v>
      </c>
      <c r="B120">
        <f t="shared" si="5"/>
        <v>0</v>
      </c>
      <c r="C120" t="s">
        <v>380</v>
      </c>
      <c r="D120" s="1" t="s">
        <v>956</v>
      </c>
      <c r="E120" s="765">
        <f t="shared" ca="1" si="3"/>
        <v>0</v>
      </c>
    </row>
    <row r="121" spans="1:5">
      <c r="A121" t="str">
        <f t="shared" si="4"/>
        <v>100</v>
      </c>
      <c r="B121">
        <f t="shared" si="5"/>
        <v>0</v>
      </c>
      <c r="C121" t="s">
        <v>380</v>
      </c>
      <c r="D121" s="1" t="s">
        <v>957</v>
      </c>
      <c r="E121" s="765">
        <f t="shared" ca="1" si="3"/>
        <v>0</v>
      </c>
    </row>
    <row r="122" spans="1:5">
      <c r="A122" t="str">
        <f t="shared" si="4"/>
        <v>01</v>
      </c>
      <c r="B122">
        <f t="shared" si="5"/>
        <v>0</v>
      </c>
      <c r="C122" t="s">
        <v>5661</v>
      </c>
      <c r="D122" s="1" t="s">
        <v>5716</v>
      </c>
      <c r="E122" s="765">
        <f t="shared" ca="1" si="3"/>
        <v>0</v>
      </c>
    </row>
    <row r="123" spans="1:5">
      <c r="A123" t="str">
        <f t="shared" si="4"/>
        <v>02</v>
      </c>
      <c r="B123">
        <f t="shared" si="5"/>
        <v>0</v>
      </c>
      <c r="C123" t="s">
        <v>5661</v>
      </c>
      <c r="D123" s="1" t="s">
        <v>5717</v>
      </c>
      <c r="E123" s="765">
        <f t="shared" ca="1" si="3"/>
        <v>0</v>
      </c>
    </row>
    <row r="124" spans="1:5">
      <c r="A124" t="str">
        <f t="shared" si="4"/>
        <v>03</v>
      </c>
      <c r="B124">
        <f t="shared" si="5"/>
        <v>0</v>
      </c>
      <c r="C124" t="s">
        <v>5661</v>
      </c>
      <c r="D124" s="1" t="s">
        <v>5718</v>
      </c>
      <c r="E124" s="765">
        <f t="shared" ca="1" si="3"/>
        <v>0</v>
      </c>
    </row>
    <row r="125" spans="1:5">
      <c r="A125" t="str">
        <f t="shared" si="4"/>
        <v>04</v>
      </c>
      <c r="B125">
        <f t="shared" si="5"/>
        <v>0</v>
      </c>
      <c r="C125" t="s">
        <v>5661</v>
      </c>
      <c r="D125" s="1" t="s">
        <v>5719</v>
      </c>
      <c r="E125" s="765">
        <f t="shared" ca="1" si="3"/>
        <v>0</v>
      </c>
    </row>
    <row r="126" spans="1:5">
      <c r="A126" t="str">
        <f t="shared" si="4"/>
        <v>05</v>
      </c>
      <c r="B126">
        <f t="shared" si="5"/>
        <v>0</v>
      </c>
      <c r="C126" t="s">
        <v>5661</v>
      </c>
      <c r="D126" s="1" t="s">
        <v>5720</v>
      </c>
      <c r="E126" s="765">
        <f t="shared" ca="1" si="3"/>
        <v>0</v>
      </c>
    </row>
    <row r="127" spans="1:5">
      <c r="A127" t="str">
        <f t="shared" si="4"/>
        <v>06</v>
      </c>
      <c r="B127">
        <f t="shared" si="5"/>
        <v>0</v>
      </c>
      <c r="C127" t="s">
        <v>5661</v>
      </c>
      <c r="D127" s="1" t="s">
        <v>5721</v>
      </c>
      <c r="E127" s="765">
        <f t="shared" ca="1" si="3"/>
        <v>0</v>
      </c>
    </row>
    <row r="128" spans="1:5">
      <c r="A128" t="str">
        <f t="shared" si="4"/>
        <v>07</v>
      </c>
      <c r="B128">
        <f t="shared" si="5"/>
        <v>0</v>
      </c>
      <c r="C128" t="s">
        <v>5661</v>
      </c>
      <c r="D128" s="1" t="s">
        <v>5722</v>
      </c>
      <c r="E128" s="765">
        <f t="shared" ca="1" si="3"/>
        <v>0</v>
      </c>
    </row>
    <row r="129" spans="1:5">
      <c r="A129" t="str">
        <f t="shared" si="4"/>
        <v>08</v>
      </c>
      <c r="B129">
        <f t="shared" si="5"/>
        <v>0</v>
      </c>
      <c r="C129" t="s">
        <v>5661</v>
      </c>
      <c r="D129" s="1" t="s">
        <v>5723</v>
      </c>
      <c r="E129" s="765">
        <f t="shared" ca="1" si="3"/>
        <v>0</v>
      </c>
    </row>
    <row r="130" spans="1:5">
      <c r="A130" t="str">
        <f t="shared" si="4"/>
        <v>09</v>
      </c>
      <c r="B130">
        <f t="shared" si="5"/>
        <v>0</v>
      </c>
      <c r="C130" t="s">
        <v>5661</v>
      </c>
      <c r="D130" s="1" t="s">
        <v>5724</v>
      </c>
      <c r="E130" s="765">
        <f t="shared" ca="1" si="3"/>
        <v>0</v>
      </c>
    </row>
    <row r="131" spans="1:5">
      <c r="A131" t="str">
        <f t="shared" si="4"/>
        <v>10</v>
      </c>
      <c r="B131">
        <f t="shared" si="5"/>
        <v>0</v>
      </c>
      <c r="C131" t="s">
        <v>5661</v>
      </c>
      <c r="D131" s="1" t="s">
        <v>5725</v>
      </c>
      <c r="E131" s="765">
        <f t="shared" ca="1" si="3"/>
        <v>0</v>
      </c>
    </row>
    <row r="132" spans="1:5">
      <c r="A132" t="str">
        <f t="shared" si="4"/>
        <v>11</v>
      </c>
      <c r="B132">
        <f t="shared" si="5"/>
        <v>0</v>
      </c>
      <c r="C132" t="s">
        <v>5661</v>
      </c>
      <c r="D132" s="1" t="s">
        <v>5726</v>
      </c>
      <c r="E132" s="765">
        <f t="shared" ca="1" si="3"/>
        <v>0</v>
      </c>
    </row>
    <row r="133" spans="1:5">
      <c r="A133" t="str">
        <f t="shared" si="4"/>
        <v>12</v>
      </c>
      <c r="B133">
        <f t="shared" si="5"/>
        <v>0</v>
      </c>
      <c r="C133" t="s">
        <v>5661</v>
      </c>
      <c r="D133" s="1" t="s">
        <v>5727</v>
      </c>
      <c r="E133" s="765">
        <f t="shared" ca="1" si="3"/>
        <v>0</v>
      </c>
    </row>
    <row r="134" spans="1:5">
      <c r="A134" t="str">
        <f t="shared" si="4"/>
        <v>13</v>
      </c>
      <c r="B134">
        <f t="shared" si="5"/>
        <v>0</v>
      </c>
      <c r="C134" t="s">
        <v>5661</v>
      </c>
      <c r="D134" s="1" t="s">
        <v>5728</v>
      </c>
      <c r="E134" s="765">
        <f t="shared" ca="1" si="3"/>
        <v>0</v>
      </c>
    </row>
    <row r="135" spans="1:5">
      <c r="A135" t="str">
        <f t="shared" si="4"/>
        <v>100</v>
      </c>
      <c r="B135">
        <f t="shared" si="5"/>
        <v>0</v>
      </c>
      <c r="C135" t="s">
        <v>5661</v>
      </c>
      <c r="D135" s="1" t="s">
        <v>5729</v>
      </c>
      <c r="E135" s="765">
        <f t="shared" ca="1" si="3"/>
        <v>0</v>
      </c>
    </row>
    <row r="136" spans="1:5">
      <c r="A136" t="str">
        <f t="shared" si="4"/>
        <v>01</v>
      </c>
      <c r="B136">
        <f t="shared" si="5"/>
        <v>0</v>
      </c>
      <c r="C136" t="s">
        <v>381</v>
      </c>
      <c r="D136" s="1" t="s">
        <v>958</v>
      </c>
      <c r="E136" s="765">
        <f t="shared" ca="1" si="3"/>
        <v>0</v>
      </c>
    </row>
    <row r="137" spans="1:5">
      <c r="A137" t="str">
        <f t="shared" si="4"/>
        <v>02</v>
      </c>
      <c r="B137">
        <f t="shared" si="5"/>
        <v>0</v>
      </c>
      <c r="C137" t="s">
        <v>381</v>
      </c>
      <c r="D137" s="1" t="s">
        <v>959</v>
      </c>
      <c r="E137" s="765">
        <f t="shared" ca="1" si="3"/>
        <v>0</v>
      </c>
    </row>
    <row r="138" spans="1:5">
      <c r="A138" t="str">
        <f t="shared" si="4"/>
        <v>03</v>
      </c>
      <c r="B138">
        <f t="shared" si="5"/>
        <v>0</v>
      </c>
      <c r="C138" t="s">
        <v>381</v>
      </c>
      <c r="D138" s="1" t="s">
        <v>960</v>
      </c>
      <c r="E138" s="765">
        <f t="shared" ref="E138:E201" ca="1" si="6">IFERROR(IFERROR(VLOOKUP(C138,INDIRECT($G$7&amp;$H$7),MATCH($A138,INDIRECT($G$7&amp;$I$7),0),0),IFERROR(VLOOKUP(C138,INDIRECT($G$6&amp;$H$6),MATCH($A138,INDIRECT($G$6&amp;$I$6),0),0),VLOOKUP(C138,INDIRECT($G$5&amp;$H$5),MATCH($A138,INDIRECT($G$5&amp;$I$5),0),0))),0)</f>
        <v>0</v>
      </c>
    </row>
    <row r="139" spans="1:5">
      <c r="A139" t="str">
        <f t="shared" ref="A139:A202" si="7">MID(D139,LEN(C139)+2,LEN(D139)-LEN(C139))</f>
        <v>04</v>
      </c>
      <c r="B139">
        <f t="shared" ref="B139:B202" si="8">IF(IFERROR(FIND("PU",D139,1),0)&lt;&gt;0,"PU",0)</f>
        <v>0</v>
      </c>
      <c r="C139" t="s">
        <v>381</v>
      </c>
      <c r="D139" s="1" t="s">
        <v>961</v>
      </c>
      <c r="E139" s="765">
        <f t="shared" ca="1" si="6"/>
        <v>0</v>
      </c>
    </row>
    <row r="140" spans="1:5">
      <c r="A140" t="str">
        <f t="shared" si="7"/>
        <v>05</v>
      </c>
      <c r="B140">
        <f t="shared" si="8"/>
        <v>0</v>
      </c>
      <c r="C140" t="s">
        <v>381</v>
      </c>
      <c r="D140" s="1" t="s">
        <v>962</v>
      </c>
      <c r="E140" s="765">
        <f t="shared" ca="1" si="6"/>
        <v>0</v>
      </c>
    </row>
    <row r="141" spans="1:5">
      <c r="A141" t="str">
        <f t="shared" si="7"/>
        <v>06</v>
      </c>
      <c r="B141">
        <f t="shared" si="8"/>
        <v>0</v>
      </c>
      <c r="C141" t="s">
        <v>381</v>
      </c>
      <c r="D141" s="1" t="s">
        <v>963</v>
      </c>
      <c r="E141" s="765">
        <f t="shared" ca="1" si="6"/>
        <v>0</v>
      </c>
    </row>
    <row r="142" spans="1:5">
      <c r="A142" t="str">
        <f t="shared" si="7"/>
        <v>07</v>
      </c>
      <c r="B142">
        <f t="shared" si="8"/>
        <v>0</v>
      </c>
      <c r="C142" t="s">
        <v>381</v>
      </c>
      <c r="D142" s="1" t="s">
        <v>964</v>
      </c>
      <c r="E142" s="765">
        <f t="shared" ca="1" si="6"/>
        <v>0</v>
      </c>
    </row>
    <row r="143" spans="1:5">
      <c r="A143" t="str">
        <f t="shared" si="7"/>
        <v>08</v>
      </c>
      <c r="B143">
        <f t="shared" si="8"/>
        <v>0</v>
      </c>
      <c r="C143" t="s">
        <v>381</v>
      </c>
      <c r="D143" s="1" t="s">
        <v>965</v>
      </c>
      <c r="E143" s="765">
        <f t="shared" ca="1" si="6"/>
        <v>0</v>
      </c>
    </row>
    <row r="144" spans="1:5">
      <c r="A144" t="str">
        <f t="shared" si="7"/>
        <v>09</v>
      </c>
      <c r="B144">
        <f t="shared" si="8"/>
        <v>0</v>
      </c>
      <c r="C144" t="s">
        <v>381</v>
      </c>
      <c r="D144" s="1" t="s">
        <v>966</v>
      </c>
      <c r="E144" s="765">
        <f t="shared" ca="1" si="6"/>
        <v>0</v>
      </c>
    </row>
    <row r="145" spans="1:5">
      <c r="A145" t="str">
        <f t="shared" si="7"/>
        <v>10</v>
      </c>
      <c r="B145">
        <f t="shared" si="8"/>
        <v>0</v>
      </c>
      <c r="C145" t="s">
        <v>381</v>
      </c>
      <c r="D145" s="1" t="s">
        <v>967</v>
      </c>
      <c r="E145" s="765">
        <f t="shared" ca="1" si="6"/>
        <v>0</v>
      </c>
    </row>
    <row r="146" spans="1:5">
      <c r="A146" t="str">
        <f t="shared" si="7"/>
        <v>11</v>
      </c>
      <c r="B146">
        <f t="shared" si="8"/>
        <v>0</v>
      </c>
      <c r="C146" t="s">
        <v>381</v>
      </c>
      <c r="D146" s="1" t="s">
        <v>968</v>
      </c>
      <c r="E146" s="765">
        <f t="shared" ca="1" si="6"/>
        <v>0</v>
      </c>
    </row>
    <row r="147" spans="1:5">
      <c r="A147" t="str">
        <f t="shared" si="7"/>
        <v>12</v>
      </c>
      <c r="B147">
        <f t="shared" si="8"/>
        <v>0</v>
      </c>
      <c r="C147" t="s">
        <v>381</v>
      </c>
      <c r="D147" s="1" t="s">
        <v>969</v>
      </c>
      <c r="E147" s="765">
        <f t="shared" ca="1" si="6"/>
        <v>0</v>
      </c>
    </row>
    <row r="148" spans="1:5">
      <c r="A148" t="str">
        <f t="shared" si="7"/>
        <v>13</v>
      </c>
      <c r="B148">
        <f t="shared" si="8"/>
        <v>0</v>
      </c>
      <c r="C148" t="s">
        <v>381</v>
      </c>
      <c r="D148" s="1" t="s">
        <v>970</v>
      </c>
      <c r="E148" s="765">
        <f t="shared" ca="1" si="6"/>
        <v>0</v>
      </c>
    </row>
    <row r="149" spans="1:5">
      <c r="A149" t="str">
        <f t="shared" si="7"/>
        <v>100</v>
      </c>
      <c r="B149">
        <f t="shared" si="8"/>
        <v>0</v>
      </c>
      <c r="C149" t="s">
        <v>381</v>
      </c>
      <c r="D149" s="1" t="s">
        <v>971</v>
      </c>
      <c r="E149" s="765">
        <f t="shared" ca="1" si="6"/>
        <v>0</v>
      </c>
    </row>
    <row r="150" spans="1:5">
      <c r="A150" t="str">
        <f t="shared" si="7"/>
        <v>01</v>
      </c>
      <c r="B150">
        <f t="shared" si="8"/>
        <v>0</v>
      </c>
      <c r="C150" t="s">
        <v>382</v>
      </c>
      <c r="D150" s="1" t="s">
        <v>972</v>
      </c>
      <c r="E150" s="765">
        <f t="shared" ca="1" si="6"/>
        <v>0</v>
      </c>
    </row>
    <row r="151" spans="1:5">
      <c r="A151" t="str">
        <f t="shared" si="7"/>
        <v>02</v>
      </c>
      <c r="B151">
        <f t="shared" si="8"/>
        <v>0</v>
      </c>
      <c r="C151" t="s">
        <v>382</v>
      </c>
      <c r="D151" s="1" t="s">
        <v>973</v>
      </c>
      <c r="E151" s="765">
        <f t="shared" ca="1" si="6"/>
        <v>0</v>
      </c>
    </row>
    <row r="152" spans="1:5">
      <c r="A152" t="str">
        <f t="shared" si="7"/>
        <v>03</v>
      </c>
      <c r="B152">
        <f t="shared" si="8"/>
        <v>0</v>
      </c>
      <c r="C152" t="s">
        <v>382</v>
      </c>
      <c r="D152" s="1" t="s">
        <v>974</v>
      </c>
      <c r="E152" s="765">
        <f t="shared" ca="1" si="6"/>
        <v>0</v>
      </c>
    </row>
    <row r="153" spans="1:5">
      <c r="A153" t="str">
        <f t="shared" si="7"/>
        <v>04</v>
      </c>
      <c r="B153">
        <f t="shared" si="8"/>
        <v>0</v>
      </c>
      <c r="C153" t="s">
        <v>382</v>
      </c>
      <c r="D153" s="1" t="s">
        <v>975</v>
      </c>
      <c r="E153" s="765">
        <f t="shared" ca="1" si="6"/>
        <v>0</v>
      </c>
    </row>
    <row r="154" spans="1:5">
      <c r="A154" t="str">
        <f t="shared" si="7"/>
        <v>05</v>
      </c>
      <c r="B154">
        <f t="shared" si="8"/>
        <v>0</v>
      </c>
      <c r="C154" t="s">
        <v>382</v>
      </c>
      <c r="D154" s="1" t="s">
        <v>976</v>
      </c>
      <c r="E154" s="765">
        <f t="shared" ca="1" si="6"/>
        <v>0</v>
      </c>
    </row>
    <row r="155" spans="1:5">
      <c r="A155" t="str">
        <f t="shared" si="7"/>
        <v>06</v>
      </c>
      <c r="B155">
        <f t="shared" si="8"/>
        <v>0</v>
      </c>
      <c r="C155" t="s">
        <v>382</v>
      </c>
      <c r="D155" s="1" t="s">
        <v>977</v>
      </c>
      <c r="E155" s="765">
        <f t="shared" ca="1" si="6"/>
        <v>0</v>
      </c>
    </row>
    <row r="156" spans="1:5">
      <c r="A156" t="str">
        <f t="shared" si="7"/>
        <v>07</v>
      </c>
      <c r="B156">
        <f t="shared" si="8"/>
        <v>0</v>
      </c>
      <c r="C156" t="s">
        <v>382</v>
      </c>
      <c r="D156" s="1" t="s">
        <v>978</v>
      </c>
      <c r="E156" s="765">
        <f t="shared" ca="1" si="6"/>
        <v>0</v>
      </c>
    </row>
    <row r="157" spans="1:5">
      <c r="A157" t="str">
        <f t="shared" si="7"/>
        <v>08</v>
      </c>
      <c r="B157">
        <f t="shared" si="8"/>
        <v>0</v>
      </c>
      <c r="C157" t="s">
        <v>382</v>
      </c>
      <c r="D157" s="1" t="s">
        <v>979</v>
      </c>
      <c r="E157" s="765">
        <f t="shared" ca="1" si="6"/>
        <v>0</v>
      </c>
    </row>
    <row r="158" spans="1:5">
      <c r="A158" t="str">
        <f t="shared" si="7"/>
        <v>09</v>
      </c>
      <c r="B158">
        <f t="shared" si="8"/>
        <v>0</v>
      </c>
      <c r="C158" t="s">
        <v>382</v>
      </c>
      <c r="D158" s="1" t="s">
        <v>980</v>
      </c>
      <c r="E158" s="765">
        <f t="shared" ca="1" si="6"/>
        <v>0</v>
      </c>
    </row>
    <row r="159" spans="1:5">
      <c r="A159" t="str">
        <f t="shared" si="7"/>
        <v>10</v>
      </c>
      <c r="B159">
        <f t="shared" si="8"/>
        <v>0</v>
      </c>
      <c r="C159" t="s">
        <v>382</v>
      </c>
      <c r="D159" s="1" t="s">
        <v>981</v>
      </c>
      <c r="E159" s="765">
        <f t="shared" ca="1" si="6"/>
        <v>0</v>
      </c>
    </row>
    <row r="160" spans="1:5">
      <c r="A160" t="str">
        <f t="shared" si="7"/>
        <v>11</v>
      </c>
      <c r="B160">
        <f t="shared" si="8"/>
        <v>0</v>
      </c>
      <c r="C160" t="s">
        <v>382</v>
      </c>
      <c r="D160" s="1" t="s">
        <v>982</v>
      </c>
      <c r="E160" s="765">
        <f t="shared" ca="1" si="6"/>
        <v>0</v>
      </c>
    </row>
    <row r="161" spans="1:5">
      <c r="A161" t="str">
        <f t="shared" si="7"/>
        <v>12</v>
      </c>
      <c r="B161">
        <f t="shared" si="8"/>
        <v>0</v>
      </c>
      <c r="C161" t="s">
        <v>382</v>
      </c>
      <c r="D161" s="1" t="s">
        <v>983</v>
      </c>
      <c r="E161" s="765">
        <f t="shared" ca="1" si="6"/>
        <v>0</v>
      </c>
    </row>
    <row r="162" spans="1:5">
      <c r="A162" t="str">
        <f t="shared" si="7"/>
        <v>13</v>
      </c>
      <c r="B162">
        <f t="shared" si="8"/>
        <v>0</v>
      </c>
      <c r="C162" t="s">
        <v>382</v>
      </c>
      <c r="D162" s="1" t="s">
        <v>984</v>
      </c>
      <c r="E162" s="765">
        <f t="shared" ca="1" si="6"/>
        <v>0</v>
      </c>
    </row>
    <row r="163" spans="1:5">
      <c r="A163" t="str">
        <f t="shared" si="7"/>
        <v>100</v>
      </c>
      <c r="B163">
        <f t="shared" si="8"/>
        <v>0</v>
      </c>
      <c r="C163" t="s">
        <v>382</v>
      </c>
      <c r="D163" s="1" t="s">
        <v>985</v>
      </c>
      <c r="E163" s="765">
        <f t="shared" ca="1" si="6"/>
        <v>0</v>
      </c>
    </row>
    <row r="164" spans="1:5">
      <c r="A164" t="str">
        <f t="shared" si="7"/>
        <v>01</v>
      </c>
      <c r="B164">
        <f t="shared" si="8"/>
        <v>0</v>
      </c>
      <c r="C164" t="s">
        <v>383</v>
      </c>
      <c r="D164" s="1" t="s">
        <v>986</v>
      </c>
      <c r="E164" s="765">
        <f t="shared" ca="1" si="6"/>
        <v>0</v>
      </c>
    </row>
    <row r="165" spans="1:5">
      <c r="A165" t="str">
        <f t="shared" si="7"/>
        <v>02</v>
      </c>
      <c r="B165">
        <f t="shared" si="8"/>
        <v>0</v>
      </c>
      <c r="C165" t="s">
        <v>383</v>
      </c>
      <c r="D165" s="1" t="s">
        <v>987</v>
      </c>
      <c r="E165" s="765">
        <f t="shared" ca="1" si="6"/>
        <v>0</v>
      </c>
    </row>
    <row r="166" spans="1:5">
      <c r="A166" t="str">
        <f t="shared" si="7"/>
        <v>03</v>
      </c>
      <c r="B166">
        <f t="shared" si="8"/>
        <v>0</v>
      </c>
      <c r="C166" t="s">
        <v>383</v>
      </c>
      <c r="D166" s="1" t="s">
        <v>988</v>
      </c>
      <c r="E166" s="765">
        <f t="shared" ca="1" si="6"/>
        <v>0</v>
      </c>
    </row>
    <row r="167" spans="1:5">
      <c r="A167" t="str">
        <f t="shared" si="7"/>
        <v>04</v>
      </c>
      <c r="B167">
        <f t="shared" si="8"/>
        <v>0</v>
      </c>
      <c r="C167" t="s">
        <v>383</v>
      </c>
      <c r="D167" s="1" t="s">
        <v>989</v>
      </c>
      <c r="E167" s="765">
        <f t="shared" ca="1" si="6"/>
        <v>0</v>
      </c>
    </row>
    <row r="168" spans="1:5">
      <c r="A168" t="str">
        <f t="shared" si="7"/>
        <v>05</v>
      </c>
      <c r="B168">
        <f t="shared" si="8"/>
        <v>0</v>
      </c>
      <c r="C168" t="s">
        <v>383</v>
      </c>
      <c r="D168" s="1" t="s">
        <v>990</v>
      </c>
      <c r="E168" s="765">
        <f t="shared" ca="1" si="6"/>
        <v>0</v>
      </c>
    </row>
    <row r="169" spans="1:5">
      <c r="A169" t="str">
        <f t="shared" si="7"/>
        <v>06</v>
      </c>
      <c r="B169">
        <f t="shared" si="8"/>
        <v>0</v>
      </c>
      <c r="C169" t="s">
        <v>383</v>
      </c>
      <c r="D169" s="1" t="s">
        <v>991</v>
      </c>
      <c r="E169" s="765">
        <f t="shared" ca="1" si="6"/>
        <v>0</v>
      </c>
    </row>
    <row r="170" spans="1:5">
      <c r="A170" t="str">
        <f t="shared" si="7"/>
        <v>07</v>
      </c>
      <c r="B170">
        <f t="shared" si="8"/>
        <v>0</v>
      </c>
      <c r="C170" t="s">
        <v>383</v>
      </c>
      <c r="D170" s="1" t="s">
        <v>992</v>
      </c>
      <c r="E170" s="765">
        <f t="shared" ca="1" si="6"/>
        <v>0</v>
      </c>
    </row>
    <row r="171" spans="1:5">
      <c r="A171" t="str">
        <f t="shared" si="7"/>
        <v>08</v>
      </c>
      <c r="B171">
        <f t="shared" si="8"/>
        <v>0</v>
      </c>
      <c r="C171" t="s">
        <v>383</v>
      </c>
      <c r="D171" s="1" t="s">
        <v>993</v>
      </c>
      <c r="E171" s="765">
        <f t="shared" ca="1" si="6"/>
        <v>0</v>
      </c>
    </row>
    <row r="172" spans="1:5">
      <c r="A172" t="str">
        <f t="shared" si="7"/>
        <v>09</v>
      </c>
      <c r="B172">
        <f t="shared" si="8"/>
        <v>0</v>
      </c>
      <c r="C172" t="s">
        <v>383</v>
      </c>
      <c r="D172" s="1" t="s">
        <v>994</v>
      </c>
      <c r="E172" s="765">
        <f t="shared" ca="1" si="6"/>
        <v>0</v>
      </c>
    </row>
    <row r="173" spans="1:5">
      <c r="A173" t="str">
        <f t="shared" si="7"/>
        <v>10</v>
      </c>
      <c r="B173">
        <f t="shared" si="8"/>
        <v>0</v>
      </c>
      <c r="C173" t="s">
        <v>383</v>
      </c>
      <c r="D173" s="1" t="s">
        <v>995</v>
      </c>
      <c r="E173" s="765">
        <f t="shared" ca="1" si="6"/>
        <v>0</v>
      </c>
    </row>
    <row r="174" spans="1:5">
      <c r="A174" t="str">
        <f t="shared" si="7"/>
        <v>11</v>
      </c>
      <c r="B174">
        <f t="shared" si="8"/>
        <v>0</v>
      </c>
      <c r="C174" t="s">
        <v>383</v>
      </c>
      <c r="D174" s="1" t="s">
        <v>996</v>
      </c>
      <c r="E174" s="765">
        <f t="shared" ca="1" si="6"/>
        <v>0</v>
      </c>
    </row>
    <row r="175" spans="1:5">
      <c r="A175" t="str">
        <f t="shared" si="7"/>
        <v>12</v>
      </c>
      <c r="B175">
        <f t="shared" si="8"/>
        <v>0</v>
      </c>
      <c r="C175" t="s">
        <v>383</v>
      </c>
      <c r="D175" s="1" t="s">
        <v>997</v>
      </c>
      <c r="E175" s="765">
        <f t="shared" ca="1" si="6"/>
        <v>0</v>
      </c>
    </row>
    <row r="176" spans="1:5">
      <c r="A176" t="str">
        <f t="shared" si="7"/>
        <v>13</v>
      </c>
      <c r="B176">
        <f t="shared" si="8"/>
        <v>0</v>
      </c>
      <c r="C176" t="s">
        <v>383</v>
      </c>
      <c r="D176" s="1" t="s">
        <v>998</v>
      </c>
      <c r="E176" s="765">
        <f t="shared" ca="1" si="6"/>
        <v>0</v>
      </c>
    </row>
    <row r="177" spans="1:5">
      <c r="A177" t="str">
        <f t="shared" si="7"/>
        <v>100</v>
      </c>
      <c r="B177">
        <f t="shared" si="8"/>
        <v>0</v>
      </c>
      <c r="C177" t="s">
        <v>383</v>
      </c>
      <c r="D177" s="1" t="s">
        <v>999</v>
      </c>
      <c r="E177" s="765">
        <f t="shared" ca="1" si="6"/>
        <v>0</v>
      </c>
    </row>
    <row r="178" spans="1:5">
      <c r="A178" t="str">
        <f t="shared" si="7"/>
        <v>01</v>
      </c>
      <c r="B178">
        <f t="shared" si="8"/>
        <v>0</v>
      </c>
      <c r="C178" t="s">
        <v>384</v>
      </c>
      <c r="D178" s="1" t="s">
        <v>1000</v>
      </c>
      <c r="E178" s="765">
        <f t="shared" ca="1" si="6"/>
        <v>0</v>
      </c>
    </row>
    <row r="179" spans="1:5">
      <c r="A179" t="str">
        <f t="shared" si="7"/>
        <v>02</v>
      </c>
      <c r="B179">
        <f t="shared" si="8"/>
        <v>0</v>
      </c>
      <c r="C179" t="s">
        <v>384</v>
      </c>
      <c r="D179" s="1" t="s">
        <v>1001</v>
      </c>
      <c r="E179" s="765">
        <f t="shared" ca="1" si="6"/>
        <v>0</v>
      </c>
    </row>
    <row r="180" spans="1:5">
      <c r="A180" t="str">
        <f t="shared" si="7"/>
        <v>03</v>
      </c>
      <c r="B180">
        <f t="shared" si="8"/>
        <v>0</v>
      </c>
      <c r="C180" t="s">
        <v>384</v>
      </c>
      <c r="D180" s="1" t="s">
        <v>1002</v>
      </c>
      <c r="E180" s="765">
        <f t="shared" ca="1" si="6"/>
        <v>0</v>
      </c>
    </row>
    <row r="181" spans="1:5">
      <c r="A181" t="str">
        <f t="shared" si="7"/>
        <v>04</v>
      </c>
      <c r="B181">
        <f t="shared" si="8"/>
        <v>0</v>
      </c>
      <c r="C181" t="s">
        <v>384</v>
      </c>
      <c r="D181" s="1" t="s">
        <v>1003</v>
      </c>
      <c r="E181" s="765">
        <f t="shared" ca="1" si="6"/>
        <v>0</v>
      </c>
    </row>
    <row r="182" spans="1:5">
      <c r="A182" t="str">
        <f t="shared" si="7"/>
        <v>05</v>
      </c>
      <c r="B182">
        <f t="shared" si="8"/>
        <v>0</v>
      </c>
      <c r="C182" t="s">
        <v>384</v>
      </c>
      <c r="D182" s="1" t="s">
        <v>1004</v>
      </c>
      <c r="E182" s="765">
        <f t="shared" ca="1" si="6"/>
        <v>0</v>
      </c>
    </row>
    <row r="183" spans="1:5">
      <c r="A183" t="str">
        <f t="shared" si="7"/>
        <v>06</v>
      </c>
      <c r="B183">
        <f t="shared" si="8"/>
        <v>0</v>
      </c>
      <c r="C183" t="s">
        <v>384</v>
      </c>
      <c r="D183" s="1" t="s">
        <v>1005</v>
      </c>
      <c r="E183" s="765">
        <f t="shared" ca="1" si="6"/>
        <v>0</v>
      </c>
    </row>
    <row r="184" spans="1:5">
      <c r="A184" t="str">
        <f t="shared" si="7"/>
        <v>07</v>
      </c>
      <c r="B184">
        <f t="shared" si="8"/>
        <v>0</v>
      </c>
      <c r="C184" t="s">
        <v>384</v>
      </c>
      <c r="D184" s="1" t="s">
        <v>1006</v>
      </c>
      <c r="E184" s="765">
        <f t="shared" ca="1" si="6"/>
        <v>0</v>
      </c>
    </row>
    <row r="185" spans="1:5">
      <c r="A185" t="str">
        <f t="shared" si="7"/>
        <v>08</v>
      </c>
      <c r="B185">
        <f t="shared" si="8"/>
        <v>0</v>
      </c>
      <c r="C185" t="s">
        <v>384</v>
      </c>
      <c r="D185" s="1" t="s">
        <v>1007</v>
      </c>
      <c r="E185" s="765">
        <f t="shared" ca="1" si="6"/>
        <v>0</v>
      </c>
    </row>
    <row r="186" spans="1:5">
      <c r="A186" t="str">
        <f t="shared" si="7"/>
        <v>09</v>
      </c>
      <c r="B186">
        <f t="shared" si="8"/>
        <v>0</v>
      </c>
      <c r="C186" t="s">
        <v>384</v>
      </c>
      <c r="D186" s="1" t="s">
        <v>1008</v>
      </c>
      <c r="E186" s="765">
        <f t="shared" ca="1" si="6"/>
        <v>0</v>
      </c>
    </row>
    <row r="187" spans="1:5">
      <c r="A187" t="str">
        <f t="shared" si="7"/>
        <v>10</v>
      </c>
      <c r="B187">
        <f t="shared" si="8"/>
        <v>0</v>
      </c>
      <c r="C187" t="s">
        <v>384</v>
      </c>
      <c r="D187" s="1" t="s">
        <v>1009</v>
      </c>
      <c r="E187" s="765">
        <f t="shared" ca="1" si="6"/>
        <v>0</v>
      </c>
    </row>
    <row r="188" spans="1:5">
      <c r="A188" t="str">
        <f t="shared" si="7"/>
        <v>11</v>
      </c>
      <c r="B188">
        <f t="shared" si="8"/>
        <v>0</v>
      </c>
      <c r="C188" t="s">
        <v>384</v>
      </c>
      <c r="D188" s="1" t="s">
        <v>1010</v>
      </c>
      <c r="E188" s="765">
        <f t="shared" ca="1" si="6"/>
        <v>0</v>
      </c>
    </row>
    <row r="189" spans="1:5">
      <c r="A189" t="str">
        <f t="shared" si="7"/>
        <v>12</v>
      </c>
      <c r="B189">
        <f t="shared" si="8"/>
        <v>0</v>
      </c>
      <c r="C189" t="s">
        <v>384</v>
      </c>
      <c r="D189" s="1" t="s">
        <v>1011</v>
      </c>
      <c r="E189" s="765">
        <f t="shared" ca="1" si="6"/>
        <v>0</v>
      </c>
    </row>
    <row r="190" spans="1:5">
      <c r="A190" t="str">
        <f t="shared" si="7"/>
        <v>13</v>
      </c>
      <c r="B190">
        <f t="shared" si="8"/>
        <v>0</v>
      </c>
      <c r="C190" t="s">
        <v>384</v>
      </c>
      <c r="D190" s="1" t="s">
        <v>1012</v>
      </c>
      <c r="E190" s="765">
        <f t="shared" ca="1" si="6"/>
        <v>0</v>
      </c>
    </row>
    <row r="191" spans="1:5">
      <c r="A191" t="str">
        <f t="shared" si="7"/>
        <v>100</v>
      </c>
      <c r="B191">
        <f t="shared" si="8"/>
        <v>0</v>
      </c>
      <c r="C191" t="s">
        <v>384</v>
      </c>
      <c r="D191" s="1" t="s">
        <v>1013</v>
      </c>
      <c r="E191" s="765">
        <f t="shared" ca="1" si="6"/>
        <v>0</v>
      </c>
    </row>
    <row r="192" spans="1:5">
      <c r="A192" t="str">
        <f t="shared" si="7"/>
        <v>01</v>
      </c>
      <c r="B192">
        <f t="shared" si="8"/>
        <v>0</v>
      </c>
      <c r="C192" t="s">
        <v>385</v>
      </c>
      <c r="D192" s="1" t="s">
        <v>1014</v>
      </c>
      <c r="E192" s="765">
        <f t="shared" ca="1" si="6"/>
        <v>0</v>
      </c>
    </row>
    <row r="193" spans="1:5">
      <c r="A193" t="str">
        <f t="shared" si="7"/>
        <v>02</v>
      </c>
      <c r="B193">
        <f t="shared" si="8"/>
        <v>0</v>
      </c>
      <c r="C193" t="s">
        <v>385</v>
      </c>
      <c r="D193" s="1" t="s">
        <v>1015</v>
      </c>
      <c r="E193" s="765">
        <f t="shared" ca="1" si="6"/>
        <v>0</v>
      </c>
    </row>
    <row r="194" spans="1:5">
      <c r="A194" t="str">
        <f t="shared" si="7"/>
        <v>03</v>
      </c>
      <c r="B194">
        <f t="shared" si="8"/>
        <v>0</v>
      </c>
      <c r="C194" t="s">
        <v>385</v>
      </c>
      <c r="D194" s="1" t="s">
        <v>1016</v>
      </c>
      <c r="E194" s="765">
        <f t="shared" ca="1" si="6"/>
        <v>0</v>
      </c>
    </row>
    <row r="195" spans="1:5">
      <c r="A195" t="str">
        <f t="shared" si="7"/>
        <v>04</v>
      </c>
      <c r="B195">
        <f t="shared" si="8"/>
        <v>0</v>
      </c>
      <c r="C195" t="s">
        <v>385</v>
      </c>
      <c r="D195" s="1" t="s">
        <v>1017</v>
      </c>
      <c r="E195" s="765">
        <f t="shared" ca="1" si="6"/>
        <v>0</v>
      </c>
    </row>
    <row r="196" spans="1:5">
      <c r="A196" t="str">
        <f t="shared" si="7"/>
        <v>05</v>
      </c>
      <c r="B196">
        <f t="shared" si="8"/>
        <v>0</v>
      </c>
      <c r="C196" t="s">
        <v>385</v>
      </c>
      <c r="D196" s="1" t="s">
        <v>1018</v>
      </c>
      <c r="E196" s="765">
        <f t="shared" ca="1" si="6"/>
        <v>0</v>
      </c>
    </row>
    <row r="197" spans="1:5">
      <c r="A197" t="str">
        <f t="shared" si="7"/>
        <v>06</v>
      </c>
      <c r="B197">
        <f t="shared" si="8"/>
        <v>0</v>
      </c>
      <c r="C197" t="s">
        <v>385</v>
      </c>
      <c r="D197" s="1" t="s">
        <v>1019</v>
      </c>
      <c r="E197" s="765">
        <f t="shared" ca="1" si="6"/>
        <v>0</v>
      </c>
    </row>
    <row r="198" spans="1:5">
      <c r="A198" t="str">
        <f t="shared" si="7"/>
        <v>07</v>
      </c>
      <c r="B198">
        <f t="shared" si="8"/>
        <v>0</v>
      </c>
      <c r="C198" t="s">
        <v>385</v>
      </c>
      <c r="D198" s="1" t="s">
        <v>1020</v>
      </c>
      <c r="E198" s="765">
        <f t="shared" ca="1" si="6"/>
        <v>0</v>
      </c>
    </row>
    <row r="199" spans="1:5">
      <c r="A199" t="str">
        <f t="shared" si="7"/>
        <v>08</v>
      </c>
      <c r="B199">
        <f t="shared" si="8"/>
        <v>0</v>
      </c>
      <c r="C199" t="s">
        <v>385</v>
      </c>
      <c r="D199" s="1" t="s">
        <v>1021</v>
      </c>
      <c r="E199" s="765">
        <f t="shared" ca="1" si="6"/>
        <v>0</v>
      </c>
    </row>
    <row r="200" spans="1:5">
      <c r="A200" t="str">
        <f t="shared" si="7"/>
        <v>09</v>
      </c>
      <c r="B200">
        <f t="shared" si="8"/>
        <v>0</v>
      </c>
      <c r="C200" t="s">
        <v>385</v>
      </c>
      <c r="D200" s="1" t="s">
        <v>1022</v>
      </c>
      <c r="E200" s="765">
        <f t="shared" ca="1" si="6"/>
        <v>0</v>
      </c>
    </row>
    <row r="201" spans="1:5">
      <c r="A201" t="str">
        <f t="shared" si="7"/>
        <v>10</v>
      </c>
      <c r="B201">
        <f t="shared" si="8"/>
        <v>0</v>
      </c>
      <c r="C201" t="s">
        <v>385</v>
      </c>
      <c r="D201" s="1" t="s">
        <v>1023</v>
      </c>
      <c r="E201" s="765">
        <f t="shared" ca="1" si="6"/>
        <v>0</v>
      </c>
    </row>
    <row r="202" spans="1:5">
      <c r="A202" t="str">
        <f t="shared" si="7"/>
        <v>11</v>
      </c>
      <c r="B202">
        <f t="shared" si="8"/>
        <v>0</v>
      </c>
      <c r="C202" t="s">
        <v>385</v>
      </c>
      <c r="D202" s="1" t="s">
        <v>1024</v>
      </c>
      <c r="E202" s="765">
        <f t="shared" ref="E202:E265" ca="1" si="9">IFERROR(IFERROR(VLOOKUP(C202,INDIRECT($G$7&amp;$H$7),MATCH($A202,INDIRECT($G$7&amp;$I$7),0),0),IFERROR(VLOOKUP(C202,INDIRECT($G$6&amp;$H$6),MATCH($A202,INDIRECT($G$6&amp;$I$6),0),0),VLOOKUP(C202,INDIRECT($G$5&amp;$H$5),MATCH($A202,INDIRECT($G$5&amp;$I$5),0),0))),0)</f>
        <v>0</v>
      </c>
    </row>
    <row r="203" spans="1:5">
      <c r="A203" t="str">
        <f t="shared" ref="A203:A266" si="10">MID(D203,LEN(C203)+2,LEN(D203)-LEN(C203))</f>
        <v>12</v>
      </c>
      <c r="B203">
        <f t="shared" ref="B203:B266" si="11">IF(IFERROR(FIND("PU",D203,1),0)&lt;&gt;0,"PU",0)</f>
        <v>0</v>
      </c>
      <c r="C203" t="s">
        <v>385</v>
      </c>
      <c r="D203" s="1" t="s">
        <v>1025</v>
      </c>
      <c r="E203" s="765">
        <f t="shared" ca="1" si="9"/>
        <v>0</v>
      </c>
    </row>
    <row r="204" spans="1:5">
      <c r="A204" t="str">
        <f t="shared" si="10"/>
        <v>13</v>
      </c>
      <c r="B204">
        <f t="shared" si="11"/>
        <v>0</v>
      </c>
      <c r="C204" t="s">
        <v>385</v>
      </c>
      <c r="D204" s="1" t="s">
        <v>1026</v>
      </c>
      <c r="E204" s="765">
        <f t="shared" ca="1" si="9"/>
        <v>0</v>
      </c>
    </row>
    <row r="205" spans="1:5">
      <c r="A205" t="str">
        <f t="shared" si="10"/>
        <v>100</v>
      </c>
      <c r="B205">
        <f t="shared" si="11"/>
        <v>0</v>
      </c>
      <c r="C205" t="s">
        <v>385</v>
      </c>
      <c r="D205" s="1" t="s">
        <v>1027</v>
      </c>
      <c r="E205" s="765">
        <f t="shared" ca="1" si="9"/>
        <v>0</v>
      </c>
    </row>
    <row r="206" spans="1:5">
      <c r="A206" t="str">
        <f t="shared" si="10"/>
        <v>01</v>
      </c>
      <c r="B206">
        <f t="shared" si="11"/>
        <v>0</v>
      </c>
      <c r="C206" t="s">
        <v>386</v>
      </c>
      <c r="D206" s="1" t="s">
        <v>1028</v>
      </c>
      <c r="E206" s="765">
        <f t="shared" ca="1" si="9"/>
        <v>0</v>
      </c>
    </row>
    <row r="207" spans="1:5">
      <c r="A207" t="str">
        <f t="shared" si="10"/>
        <v>02</v>
      </c>
      <c r="B207">
        <f t="shared" si="11"/>
        <v>0</v>
      </c>
      <c r="C207" t="s">
        <v>386</v>
      </c>
      <c r="D207" s="1" t="s">
        <v>1029</v>
      </c>
      <c r="E207" s="765">
        <f t="shared" ca="1" si="9"/>
        <v>0</v>
      </c>
    </row>
    <row r="208" spans="1:5">
      <c r="A208" t="str">
        <f t="shared" si="10"/>
        <v>03</v>
      </c>
      <c r="B208">
        <f t="shared" si="11"/>
        <v>0</v>
      </c>
      <c r="C208" t="s">
        <v>386</v>
      </c>
      <c r="D208" s="1" t="s">
        <v>1030</v>
      </c>
      <c r="E208" s="765">
        <f t="shared" ca="1" si="9"/>
        <v>0</v>
      </c>
    </row>
    <row r="209" spans="1:5">
      <c r="A209" t="str">
        <f t="shared" si="10"/>
        <v>04</v>
      </c>
      <c r="B209">
        <f t="shared" si="11"/>
        <v>0</v>
      </c>
      <c r="C209" t="s">
        <v>386</v>
      </c>
      <c r="D209" s="1" t="s">
        <v>1031</v>
      </c>
      <c r="E209" s="765">
        <f t="shared" ca="1" si="9"/>
        <v>0</v>
      </c>
    </row>
    <row r="210" spans="1:5">
      <c r="A210" t="str">
        <f t="shared" si="10"/>
        <v>05</v>
      </c>
      <c r="B210">
        <f t="shared" si="11"/>
        <v>0</v>
      </c>
      <c r="C210" t="s">
        <v>386</v>
      </c>
      <c r="D210" s="1" t="s">
        <v>1032</v>
      </c>
      <c r="E210" s="765">
        <f t="shared" ca="1" si="9"/>
        <v>0</v>
      </c>
    </row>
    <row r="211" spans="1:5">
      <c r="A211" t="str">
        <f t="shared" si="10"/>
        <v>06</v>
      </c>
      <c r="B211">
        <f t="shared" si="11"/>
        <v>0</v>
      </c>
      <c r="C211" t="s">
        <v>386</v>
      </c>
      <c r="D211" s="1" t="s">
        <v>1033</v>
      </c>
      <c r="E211" s="765">
        <f t="shared" ca="1" si="9"/>
        <v>0</v>
      </c>
    </row>
    <row r="212" spans="1:5">
      <c r="A212" t="str">
        <f t="shared" si="10"/>
        <v>07</v>
      </c>
      <c r="B212">
        <f t="shared" si="11"/>
        <v>0</v>
      </c>
      <c r="C212" t="s">
        <v>386</v>
      </c>
      <c r="D212" s="1" t="s">
        <v>1034</v>
      </c>
      <c r="E212" s="765">
        <f t="shared" ca="1" si="9"/>
        <v>0</v>
      </c>
    </row>
    <row r="213" spans="1:5">
      <c r="A213" t="str">
        <f t="shared" si="10"/>
        <v>08</v>
      </c>
      <c r="B213">
        <f t="shared" si="11"/>
        <v>0</v>
      </c>
      <c r="C213" t="s">
        <v>386</v>
      </c>
      <c r="D213" s="1" t="s">
        <v>1035</v>
      </c>
      <c r="E213" s="765">
        <f t="shared" ca="1" si="9"/>
        <v>0</v>
      </c>
    </row>
    <row r="214" spans="1:5">
      <c r="A214" t="str">
        <f t="shared" si="10"/>
        <v>09</v>
      </c>
      <c r="B214">
        <f t="shared" si="11"/>
        <v>0</v>
      </c>
      <c r="C214" t="s">
        <v>386</v>
      </c>
      <c r="D214" s="1" t="s">
        <v>1036</v>
      </c>
      <c r="E214" s="765">
        <f t="shared" ca="1" si="9"/>
        <v>0</v>
      </c>
    </row>
    <row r="215" spans="1:5">
      <c r="A215" t="str">
        <f t="shared" si="10"/>
        <v>10</v>
      </c>
      <c r="B215">
        <f t="shared" si="11"/>
        <v>0</v>
      </c>
      <c r="C215" t="s">
        <v>386</v>
      </c>
      <c r="D215" s="1" t="s">
        <v>1037</v>
      </c>
      <c r="E215" s="765">
        <f t="shared" ca="1" si="9"/>
        <v>0</v>
      </c>
    </row>
    <row r="216" spans="1:5">
      <c r="A216" t="str">
        <f t="shared" si="10"/>
        <v>11</v>
      </c>
      <c r="B216">
        <f t="shared" si="11"/>
        <v>0</v>
      </c>
      <c r="C216" t="s">
        <v>386</v>
      </c>
      <c r="D216" s="1" t="s">
        <v>1038</v>
      </c>
      <c r="E216" s="765">
        <f t="shared" ca="1" si="9"/>
        <v>0</v>
      </c>
    </row>
    <row r="217" spans="1:5">
      <c r="A217" t="str">
        <f t="shared" si="10"/>
        <v>12</v>
      </c>
      <c r="B217">
        <f t="shared" si="11"/>
        <v>0</v>
      </c>
      <c r="C217" t="s">
        <v>386</v>
      </c>
      <c r="D217" s="1" t="s">
        <v>1039</v>
      </c>
      <c r="E217" s="765">
        <f t="shared" ca="1" si="9"/>
        <v>0</v>
      </c>
    </row>
    <row r="218" spans="1:5">
      <c r="A218" t="str">
        <f t="shared" si="10"/>
        <v>13</v>
      </c>
      <c r="B218">
        <f t="shared" si="11"/>
        <v>0</v>
      </c>
      <c r="C218" t="s">
        <v>386</v>
      </c>
      <c r="D218" s="1" t="s">
        <v>1040</v>
      </c>
      <c r="E218" s="765">
        <f t="shared" ca="1" si="9"/>
        <v>0</v>
      </c>
    </row>
    <row r="219" spans="1:5">
      <c r="A219" t="str">
        <f t="shared" si="10"/>
        <v>100</v>
      </c>
      <c r="B219">
        <f t="shared" si="11"/>
        <v>0</v>
      </c>
      <c r="C219" t="s">
        <v>386</v>
      </c>
      <c r="D219" s="1" t="s">
        <v>1041</v>
      </c>
      <c r="E219" s="765">
        <f t="shared" ca="1" si="9"/>
        <v>0</v>
      </c>
    </row>
    <row r="220" spans="1:5">
      <c r="A220" t="str">
        <f t="shared" si="10"/>
        <v>01</v>
      </c>
      <c r="B220">
        <f t="shared" si="11"/>
        <v>0</v>
      </c>
      <c r="C220" t="s">
        <v>387</v>
      </c>
      <c r="D220" s="1" t="s">
        <v>1042</v>
      </c>
      <c r="E220" s="765">
        <f t="shared" ca="1" si="9"/>
        <v>0</v>
      </c>
    </row>
    <row r="221" spans="1:5">
      <c r="A221" t="str">
        <f t="shared" si="10"/>
        <v>02</v>
      </c>
      <c r="B221">
        <f t="shared" si="11"/>
        <v>0</v>
      </c>
      <c r="C221" t="s">
        <v>387</v>
      </c>
      <c r="D221" s="1" t="s">
        <v>1043</v>
      </c>
      <c r="E221" s="765">
        <f t="shared" ca="1" si="9"/>
        <v>0</v>
      </c>
    </row>
    <row r="222" spans="1:5">
      <c r="A222" t="str">
        <f t="shared" si="10"/>
        <v>03</v>
      </c>
      <c r="B222">
        <f t="shared" si="11"/>
        <v>0</v>
      </c>
      <c r="C222" t="s">
        <v>387</v>
      </c>
      <c r="D222" s="1" t="s">
        <v>1044</v>
      </c>
      <c r="E222" s="765">
        <f t="shared" ca="1" si="9"/>
        <v>0</v>
      </c>
    </row>
    <row r="223" spans="1:5">
      <c r="A223" t="str">
        <f t="shared" si="10"/>
        <v>04</v>
      </c>
      <c r="B223">
        <f t="shared" si="11"/>
        <v>0</v>
      </c>
      <c r="C223" t="s">
        <v>387</v>
      </c>
      <c r="D223" s="1" t="s">
        <v>1045</v>
      </c>
      <c r="E223" s="765">
        <f t="shared" ca="1" si="9"/>
        <v>0</v>
      </c>
    </row>
    <row r="224" spans="1:5">
      <c r="A224" t="str">
        <f t="shared" si="10"/>
        <v>05</v>
      </c>
      <c r="B224">
        <f t="shared" si="11"/>
        <v>0</v>
      </c>
      <c r="C224" t="s">
        <v>387</v>
      </c>
      <c r="D224" s="1" t="s">
        <v>1046</v>
      </c>
      <c r="E224" s="765">
        <f t="shared" ca="1" si="9"/>
        <v>0</v>
      </c>
    </row>
    <row r="225" spans="1:5">
      <c r="A225" t="str">
        <f t="shared" si="10"/>
        <v>06</v>
      </c>
      <c r="B225">
        <f t="shared" si="11"/>
        <v>0</v>
      </c>
      <c r="C225" t="s">
        <v>387</v>
      </c>
      <c r="D225" s="1" t="s">
        <v>1047</v>
      </c>
      <c r="E225" s="765">
        <f t="shared" ca="1" si="9"/>
        <v>0</v>
      </c>
    </row>
    <row r="226" spans="1:5">
      <c r="A226" t="str">
        <f t="shared" si="10"/>
        <v>07</v>
      </c>
      <c r="B226">
        <f t="shared" si="11"/>
        <v>0</v>
      </c>
      <c r="C226" t="s">
        <v>387</v>
      </c>
      <c r="D226" s="1" t="s">
        <v>1048</v>
      </c>
      <c r="E226" s="765">
        <f t="shared" ca="1" si="9"/>
        <v>0</v>
      </c>
    </row>
    <row r="227" spans="1:5">
      <c r="A227" t="str">
        <f t="shared" si="10"/>
        <v>08</v>
      </c>
      <c r="B227">
        <f t="shared" si="11"/>
        <v>0</v>
      </c>
      <c r="C227" t="s">
        <v>387</v>
      </c>
      <c r="D227" s="1" t="s">
        <v>1049</v>
      </c>
      <c r="E227" s="765">
        <f t="shared" ca="1" si="9"/>
        <v>0</v>
      </c>
    </row>
    <row r="228" spans="1:5">
      <c r="A228" t="str">
        <f t="shared" si="10"/>
        <v>09</v>
      </c>
      <c r="B228">
        <f t="shared" si="11"/>
        <v>0</v>
      </c>
      <c r="C228" t="s">
        <v>387</v>
      </c>
      <c r="D228" s="1" t="s">
        <v>1050</v>
      </c>
      <c r="E228" s="765">
        <f t="shared" ca="1" si="9"/>
        <v>0</v>
      </c>
    </row>
    <row r="229" spans="1:5">
      <c r="A229" t="str">
        <f t="shared" si="10"/>
        <v>10</v>
      </c>
      <c r="B229">
        <f t="shared" si="11"/>
        <v>0</v>
      </c>
      <c r="C229" t="s">
        <v>387</v>
      </c>
      <c r="D229" s="1" t="s">
        <v>1051</v>
      </c>
      <c r="E229" s="765">
        <f t="shared" ca="1" si="9"/>
        <v>0</v>
      </c>
    </row>
    <row r="230" spans="1:5">
      <c r="A230" t="str">
        <f t="shared" si="10"/>
        <v>11</v>
      </c>
      <c r="B230">
        <f t="shared" si="11"/>
        <v>0</v>
      </c>
      <c r="C230" t="s">
        <v>387</v>
      </c>
      <c r="D230" s="1" t="s">
        <v>1052</v>
      </c>
      <c r="E230" s="765">
        <f t="shared" ca="1" si="9"/>
        <v>0</v>
      </c>
    </row>
    <row r="231" spans="1:5">
      <c r="A231" t="str">
        <f t="shared" si="10"/>
        <v>12</v>
      </c>
      <c r="B231">
        <f t="shared" si="11"/>
        <v>0</v>
      </c>
      <c r="C231" t="s">
        <v>387</v>
      </c>
      <c r="D231" s="1" t="s">
        <v>1053</v>
      </c>
      <c r="E231" s="765">
        <f t="shared" ca="1" si="9"/>
        <v>0</v>
      </c>
    </row>
    <row r="232" spans="1:5">
      <c r="A232" t="str">
        <f t="shared" si="10"/>
        <v>13</v>
      </c>
      <c r="B232">
        <f t="shared" si="11"/>
        <v>0</v>
      </c>
      <c r="C232" t="s">
        <v>387</v>
      </c>
      <c r="D232" s="1" t="s">
        <v>1054</v>
      </c>
      <c r="E232" s="765">
        <f t="shared" ca="1" si="9"/>
        <v>0</v>
      </c>
    </row>
    <row r="233" spans="1:5">
      <c r="A233" t="str">
        <f t="shared" si="10"/>
        <v>100</v>
      </c>
      <c r="B233">
        <f t="shared" si="11"/>
        <v>0</v>
      </c>
      <c r="C233" t="s">
        <v>387</v>
      </c>
      <c r="D233" s="1" t="s">
        <v>1055</v>
      </c>
      <c r="E233" s="765">
        <f t="shared" ca="1" si="9"/>
        <v>0</v>
      </c>
    </row>
    <row r="234" spans="1:5">
      <c r="A234" t="str">
        <f t="shared" si="10"/>
        <v>01</v>
      </c>
      <c r="B234">
        <f t="shared" si="11"/>
        <v>0</v>
      </c>
      <c r="C234" t="s">
        <v>388</v>
      </c>
      <c r="D234" s="1" t="s">
        <v>1056</v>
      </c>
      <c r="E234" s="765">
        <f t="shared" ca="1" si="9"/>
        <v>0</v>
      </c>
    </row>
    <row r="235" spans="1:5">
      <c r="A235" t="str">
        <f t="shared" si="10"/>
        <v>02</v>
      </c>
      <c r="B235">
        <f t="shared" si="11"/>
        <v>0</v>
      </c>
      <c r="C235" t="s">
        <v>388</v>
      </c>
      <c r="D235" s="1" t="s">
        <v>1057</v>
      </c>
      <c r="E235" s="765">
        <f t="shared" ca="1" si="9"/>
        <v>0</v>
      </c>
    </row>
    <row r="236" spans="1:5">
      <c r="A236" t="str">
        <f t="shared" si="10"/>
        <v>03</v>
      </c>
      <c r="B236">
        <f t="shared" si="11"/>
        <v>0</v>
      </c>
      <c r="C236" t="s">
        <v>388</v>
      </c>
      <c r="D236" s="1" t="s">
        <v>1058</v>
      </c>
      <c r="E236" s="765">
        <f t="shared" ca="1" si="9"/>
        <v>0</v>
      </c>
    </row>
    <row r="237" spans="1:5">
      <c r="A237" t="str">
        <f t="shared" si="10"/>
        <v>04</v>
      </c>
      <c r="B237">
        <f t="shared" si="11"/>
        <v>0</v>
      </c>
      <c r="C237" t="s">
        <v>388</v>
      </c>
      <c r="D237" s="1" t="s">
        <v>1059</v>
      </c>
      <c r="E237" s="765">
        <f t="shared" ca="1" si="9"/>
        <v>0</v>
      </c>
    </row>
    <row r="238" spans="1:5">
      <c r="A238" t="str">
        <f t="shared" si="10"/>
        <v>05</v>
      </c>
      <c r="B238">
        <f t="shared" si="11"/>
        <v>0</v>
      </c>
      <c r="C238" t="s">
        <v>388</v>
      </c>
      <c r="D238" s="1" t="s">
        <v>1060</v>
      </c>
      <c r="E238" s="765">
        <f t="shared" ca="1" si="9"/>
        <v>0</v>
      </c>
    </row>
    <row r="239" spans="1:5">
      <c r="A239" t="str">
        <f t="shared" si="10"/>
        <v>06</v>
      </c>
      <c r="B239">
        <f t="shared" si="11"/>
        <v>0</v>
      </c>
      <c r="C239" t="s">
        <v>388</v>
      </c>
      <c r="D239" s="1" t="s">
        <v>1061</v>
      </c>
      <c r="E239" s="765">
        <f t="shared" ca="1" si="9"/>
        <v>0</v>
      </c>
    </row>
    <row r="240" spans="1:5">
      <c r="A240" t="str">
        <f t="shared" si="10"/>
        <v>07</v>
      </c>
      <c r="B240">
        <f t="shared" si="11"/>
        <v>0</v>
      </c>
      <c r="C240" t="s">
        <v>388</v>
      </c>
      <c r="D240" s="1" t="s">
        <v>1062</v>
      </c>
      <c r="E240" s="765">
        <f t="shared" ca="1" si="9"/>
        <v>0</v>
      </c>
    </row>
    <row r="241" spans="1:5">
      <c r="A241" t="str">
        <f t="shared" si="10"/>
        <v>08</v>
      </c>
      <c r="B241">
        <f t="shared" si="11"/>
        <v>0</v>
      </c>
      <c r="C241" t="s">
        <v>388</v>
      </c>
      <c r="D241" s="1" t="s">
        <v>1063</v>
      </c>
      <c r="E241" s="765">
        <f t="shared" ca="1" si="9"/>
        <v>0</v>
      </c>
    </row>
    <row r="242" spans="1:5">
      <c r="A242" t="str">
        <f t="shared" si="10"/>
        <v>09</v>
      </c>
      <c r="B242">
        <f t="shared" si="11"/>
        <v>0</v>
      </c>
      <c r="C242" t="s">
        <v>388</v>
      </c>
      <c r="D242" s="1" t="s">
        <v>1064</v>
      </c>
      <c r="E242" s="765">
        <f t="shared" ca="1" si="9"/>
        <v>0</v>
      </c>
    </row>
    <row r="243" spans="1:5">
      <c r="A243" t="str">
        <f t="shared" si="10"/>
        <v>10</v>
      </c>
      <c r="B243">
        <f t="shared" si="11"/>
        <v>0</v>
      </c>
      <c r="C243" t="s">
        <v>388</v>
      </c>
      <c r="D243" s="1" t="s">
        <v>1065</v>
      </c>
      <c r="E243" s="765">
        <f t="shared" ca="1" si="9"/>
        <v>0</v>
      </c>
    </row>
    <row r="244" spans="1:5">
      <c r="A244" t="str">
        <f t="shared" si="10"/>
        <v>11</v>
      </c>
      <c r="B244">
        <f t="shared" si="11"/>
        <v>0</v>
      </c>
      <c r="C244" t="s">
        <v>388</v>
      </c>
      <c r="D244" s="1" t="s">
        <v>1066</v>
      </c>
      <c r="E244" s="765">
        <f t="shared" ca="1" si="9"/>
        <v>0</v>
      </c>
    </row>
    <row r="245" spans="1:5">
      <c r="A245" t="str">
        <f t="shared" si="10"/>
        <v>12</v>
      </c>
      <c r="B245">
        <f t="shared" si="11"/>
        <v>0</v>
      </c>
      <c r="C245" t="s">
        <v>388</v>
      </c>
      <c r="D245" s="1" t="s">
        <v>1067</v>
      </c>
      <c r="E245" s="765">
        <f t="shared" ca="1" si="9"/>
        <v>0</v>
      </c>
    </row>
    <row r="246" spans="1:5">
      <c r="A246" t="str">
        <f t="shared" si="10"/>
        <v>13</v>
      </c>
      <c r="B246">
        <f t="shared" si="11"/>
        <v>0</v>
      </c>
      <c r="C246" t="s">
        <v>388</v>
      </c>
      <c r="D246" s="1" t="s">
        <v>1068</v>
      </c>
      <c r="E246" s="765">
        <f t="shared" ca="1" si="9"/>
        <v>0</v>
      </c>
    </row>
    <row r="247" spans="1:5">
      <c r="A247" t="str">
        <f t="shared" si="10"/>
        <v>100</v>
      </c>
      <c r="B247">
        <f t="shared" si="11"/>
        <v>0</v>
      </c>
      <c r="C247" t="s">
        <v>388</v>
      </c>
      <c r="D247" s="1" t="s">
        <v>1069</v>
      </c>
      <c r="E247" s="765">
        <f t="shared" ca="1" si="9"/>
        <v>0</v>
      </c>
    </row>
    <row r="248" spans="1:5">
      <c r="A248" t="str">
        <f t="shared" si="10"/>
        <v>01</v>
      </c>
      <c r="B248">
        <f t="shared" si="11"/>
        <v>0</v>
      </c>
      <c r="C248" t="s">
        <v>389</v>
      </c>
      <c r="D248" s="1" t="s">
        <v>1070</v>
      </c>
      <c r="E248" s="765">
        <f t="shared" ca="1" si="9"/>
        <v>0</v>
      </c>
    </row>
    <row r="249" spans="1:5">
      <c r="A249" t="str">
        <f t="shared" si="10"/>
        <v>02</v>
      </c>
      <c r="B249">
        <f t="shared" si="11"/>
        <v>0</v>
      </c>
      <c r="C249" t="s">
        <v>389</v>
      </c>
      <c r="D249" s="1" t="s">
        <v>1071</v>
      </c>
      <c r="E249" s="765">
        <f t="shared" ca="1" si="9"/>
        <v>0</v>
      </c>
    </row>
    <row r="250" spans="1:5">
      <c r="A250" t="str">
        <f t="shared" si="10"/>
        <v>03</v>
      </c>
      <c r="B250">
        <f t="shared" si="11"/>
        <v>0</v>
      </c>
      <c r="C250" t="s">
        <v>389</v>
      </c>
      <c r="D250" s="1" t="s">
        <v>1072</v>
      </c>
      <c r="E250" s="765">
        <f t="shared" ca="1" si="9"/>
        <v>0</v>
      </c>
    </row>
    <row r="251" spans="1:5">
      <c r="A251" t="str">
        <f t="shared" si="10"/>
        <v>04</v>
      </c>
      <c r="B251">
        <f t="shared" si="11"/>
        <v>0</v>
      </c>
      <c r="C251" t="s">
        <v>389</v>
      </c>
      <c r="D251" s="1" t="s">
        <v>1073</v>
      </c>
      <c r="E251" s="765">
        <f t="shared" ca="1" si="9"/>
        <v>0</v>
      </c>
    </row>
    <row r="252" spans="1:5">
      <c r="A252" t="str">
        <f t="shared" si="10"/>
        <v>05</v>
      </c>
      <c r="B252">
        <f t="shared" si="11"/>
        <v>0</v>
      </c>
      <c r="C252" t="s">
        <v>389</v>
      </c>
      <c r="D252" s="1" t="s">
        <v>1074</v>
      </c>
      <c r="E252" s="765">
        <f t="shared" ca="1" si="9"/>
        <v>0</v>
      </c>
    </row>
    <row r="253" spans="1:5">
      <c r="A253" t="str">
        <f t="shared" si="10"/>
        <v>06</v>
      </c>
      <c r="B253">
        <f t="shared" si="11"/>
        <v>0</v>
      </c>
      <c r="C253" t="s">
        <v>389</v>
      </c>
      <c r="D253" s="1" t="s">
        <v>1075</v>
      </c>
      <c r="E253" s="765">
        <f t="shared" ca="1" si="9"/>
        <v>0</v>
      </c>
    </row>
    <row r="254" spans="1:5">
      <c r="A254" t="str">
        <f t="shared" si="10"/>
        <v>07</v>
      </c>
      <c r="B254">
        <f t="shared" si="11"/>
        <v>0</v>
      </c>
      <c r="C254" t="s">
        <v>389</v>
      </c>
      <c r="D254" s="1" t="s">
        <v>1076</v>
      </c>
      <c r="E254" s="765">
        <f t="shared" ca="1" si="9"/>
        <v>0</v>
      </c>
    </row>
    <row r="255" spans="1:5">
      <c r="A255" t="str">
        <f t="shared" si="10"/>
        <v>08</v>
      </c>
      <c r="B255">
        <f t="shared" si="11"/>
        <v>0</v>
      </c>
      <c r="C255" t="s">
        <v>389</v>
      </c>
      <c r="D255" s="1" t="s">
        <v>1077</v>
      </c>
      <c r="E255" s="765">
        <f t="shared" ca="1" si="9"/>
        <v>0</v>
      </c>
    </row>
    <row r="256" spans="1:5">
      <c r="A256" t="str">
        <f t="shared" si="10"/>
        <v>09</v>
      </c>
      <c r="B256">
        <f t="shared" si="11"/>
        <v>0</v>
      </c>
      <c r="C256" t="s">
        <v>389</v>
      </c>
      <c r="D256" s="1" t="s">
        <v>1078</v>
      </c>
      <c r="E256" s="765">
        <f t="shared" ca="1" si="9"/>
        <v>0</v>
      </c>
    </row>
    <row r="257" spans="1:5">
      <c r="A257" t="str">
        <f t="shared" si="10"/>
        <v>10</v>
      </c>
      <c r="B257">
        <f t="shared" si="11"/>
        <v>0</v>
      </c>
      <c r="C257" t="s">
        <v>389</v>
      </c>
      <c r="D257" s="1" t="s">
        <v>1079</v>
      </c>
      <c r="E257" s="765">
        <f t="shared" ca="1" si="9"/>
        <v>0</v>
      </c>
    </row>
    <row r="258" spans="1:5">
      <c r="A258" t="str">
        <f t="shared" si="10"/>
        <v>11</v>
      </c>
      <c r="B258">
        <f t="shared" si="11"/>
        <v>0</v>
      </c>
      <c r="C258" t="s">
        <v>389</v>
      </c>
      <c r="D258" s="1" t="s">
        <v>1080</v>
      </c>
      <c r="E258" s="765">
        <f t="shared" ca="1" si="9"/>
        <v>0</v>
      </c>
    </row>
    <row r="259" spans="1:5">
      <c r="A259" t="str">
        <f t="shared" si="10"/>
        <v>12</v>
      </c>
      <c r="B259">
        <f t="shared" si="11"/>
        <v>0</v>
      </c>
      <c r="C259" t="s">
        <v>389</v>
      </c>
      <c r="D259" s="1" t="s">
        <v>1081</v>
      </c>
      <c r="E259" s="765">
        <f t="shared" ca="1" si="9"/>
        <v>0</v>
      </c>
    </row>
    <row r="260" spans="1:5">
      <c r="A260" t="str">
        <f t="shared" si="10"/>
        <v>13</v>
      </c>
      <c r="B260">
        <f t="shared" si="11"/>
        <v>0</v>
      </c>
      <c r="C260" t="s">
        <v>389</v>
      </c>
      <c r="D260" s="1" t="s">
        <v>1082</v>
      </c>
      <c r="E260" s="765">
        <f t="shared" ca="1" si="9"/>
        <v>0</v>
      </c>
    </row>
    <row r="261" spans="1:5">
      <c r="A261" t="str">
        <f t="shared" si="10"/>
        <v>100</v>
      </c>
      <c r="B261">
        <f t="shared" si="11"/>
        <v>0</v>
      </c>
      <c r="C261" t="s">
        <v>389</v>
      </c>
      <c r="D261" s="1" t="s">
        <v>1083</v>
      </c>
      <c r="E261" s="765">
        <f t="shared" ca="1" si="9"/>
        <v>0</v>
      </c>
    </row>
    <row r="262" spans="1:5">
      <c r="A262" t="str">
        <f t="shared" si="10"/>
        <v>01</v>
      </c>
      <c r="B262">
        <f t="shared" si="11"/>
        <v>0</v>
      </c>
      <c r="C262" t="s">
        <v>390</v>
      </c>
      <c r="D262" s="1" t="s">
        <v>1084</v>
      </c>
      <c r="E262" s="765">
        <f t="shared" ca="1" si="9"/>
        <v>0</v>
      </c>
    </row>
    <row r="263" spans="1:5">
      <c r="A263" t="str">
        <f t="shared" si="10"/>
        <v>02</v>
      </c>
      <c r="B263">
        <f t="shared" si="11"/>
        <v>0</v>
      </c>
      <c r="C263" t="s">
        <v>390</v>
      </c>
      <c r="D263" s="1" t="s">
        <v>1085</v>
      </c>
      <c r="E263" s="765">
        <f t="shared" ca="1" si="9"/>
        <v>0</v>
      </c>
    </row>
    <row r="264" spans="1:5">
      <c r="A264" t="str">
        <f t="shared" si="10"/>
        <v>03</v>
      </c>
      <c r="B264">
        <f t="shared" si="11"/>
        <v>0</v>
      </c>
      <c r="C264" t="s">
        <v>390</v>
      </c>
      <c r="D264" s="1" t="s">
        <v>1086</v>
      </c>
      <c r="E264" s="765">
        <f t="shared" ca="1" si="9"/>
        <v>0</v>
      </c>
    </row>
    <row r="265" spans="1:5">
      <c r="A265" t="str">
        <f t="shared" si="10"/>
        <v>04</v>
      </c>
      <c r="B265">
        <f t="shared" si="11"/>
        <v>0</v>
      </c>
      <c r="C265" t="s">
        <v>390</v>
      </c>
      <c r="D265" s="1" t="s">
        <v>1087</v>
      </c>
      <c r="E265" s="765">
        <f t="shared" ca="1" si="9"/>
        <v>0</v>
      </c>
    </row>
    <row r="266" spans="1:5">
      <c r="A266" t="str">
        <f t="shared" si="10"/>
        <v>05</v>
      </c>
      <c r="B266">
        <f t="shared" si="11"/>
        <v>0</v>
      </c>
      <c r="C266" t="s">
        <v>390</v>
      </c>
      <c r="D266" s="1" t="s">
        <v>1088</v>
      </c>
      <c r="E266" s="765">
        <f t="shared" ref="E266:E329" ca="1" si="12">IFERROR(IFERROR(VLOOKUP(C266,INDIRECT($G$7&amp;$H$7),MATCH($A266,INDIRECT($G$7&amp;$I$7),0),0),IFERROR(VLOOKUP(C266,INDIRECT($G$6&amp;$H$6),MATCH($A266,INDIRECT($G$6&amp;$I$6),0),0),VLOOKUP(C266,INDIRECT($G$5&amp;$H$5),MATCH($A266,INDIRECT($G$5&amp;$I$5),0),0))),0)</f>
        <v>0</v>
      </c>
    </row>
    <row r="267" spans="1:5">
      <c r="A267" t="str">
        <f t="shared" ref="A267:A330" si="13">MID(D267,LEN(C267)+2,LEN(D267)-LEN(C267))</f>
        <v>06</v>
      </c>
      <c r="B267">
        <f t="shared" ref="B267:B330" si="14">IF(IFERROR(FIND("PU",D267,1),0)&lt;&gt;0,"PU",0)</f>
        <v>0</v>
      </c>
      <c r="C267" t="s">
        <v>390</v>
      </c>
      <c r="D267" s="1" t="s">
        <v>1089</v>
      </c>
      <c r="E267" s="765">
        <f t="shared" ca="1" si="12"/>
        <v>0</v>
      </c>
    </row>
    <row r="268" spans="1:5">
      <c r="A268" t="str">
        <f t="shared" si="13"/>
        <v>07</v>
      </c>
      <c r="B268">
        <f t="shared" si="14"/>
        <v>0</v>
      </c>
      <c r="C268" t="s">
        <v>390</v>
      </c>
      <c r="D268" s="1" t="s">
        <v>1090</v>
      </c>
      <c r="E268" s="765">
        <f t="shared" ca="1" si="12"/>
        <v>0</v>
      </c>
    </row>
    <row r="269" spans="1:5">
      <c r="A269" t="str">
        <f t="shared" si="13"/>
        <v>08</v>
      </c>
      <c r="B269">
        <f t="shared" si="14"/>
        <v>0</v>
      </c>
      <c r="C269" t="s">
        <v>390</v>
      </c>
      <c r="D269" s="1" t="s">
        <v>1091</v>
      </c>
      <c r="E269" s="765">
        <f t="shared" ca="1" si="12"/>
        <v>0</v>
      </c>
    </row>
    <row r="270" spans="1:5">
      <c r="A270" t="str">
        <f t="shared" si="13"/>
        <v>09</v>
      </c>
      <c r="B270">
        <f t="shared" si="14"/>
        <v>0</v>
      </c>
      <c r="C270" t="s">
        <v>390</v>
      </c>
      <c r="D270" s="1" t="s">
        <v>1092</v>
      </c>
      <c r="E270" s="765">
        <f t="shared" ca="1" si="12"/>
        <v>0</v>
      </c>
    </row>
    <row r="271" spans="1:5">
      <c r="A271" t="str">
        <f t="shared" si="13"/>
        <v>10</v>
      </c>
      <c r="B271">
        <f t="shared" si="14"/>
        <v>0</v>
      </c>
      <c r="C271" t="s">
        <v>390</v>
      </c>
      <c r="D271" s="1" t="s">
        <v>1093</v>
      </c>
      <c r="E271" s="765">
        <f t="shared" ca="1" si="12"/>
        <v>0</v>
      </c>
    </row>
    <row r="272" spans="1:5">
      <c r="A272" t="str">
        <f t="shared" si="13"/>
        <v>11</v>
      </c>
      <c r="B272">
        <f t="shared" si="14"/>
        <v>0</v>
      </c>
      <c r="C272" t="s">
        <v>390</v>
      </c>
      <c r="D272" s="1" t="s">
        <v>1094</v>
      </c>
      <c r="E272" s="765">
        <f t="shared" ca="1" si="12"/>
        <v>0</v>
      </c>
    </row>
    <row r="273" spans="1:5">
      <c r="A273" t="str">
        <f t="shared" si="13"/>
        <v>12</v>
      </c>
      <c r="B273">
        <f t="shared" si="14"/>
        <v>0</v>
      </c>
      <c r="C273" t="s">
        <v>390</v>
      </c>
      <c r="D273" s="1" t="s">
        <v>1095</v>
      </c>
      <c r="E273" s="765">
        <f t="shared" ca="1" si="12"/>
        <v>0</v>
      </c>
    </row>
    <row r="274" spans="1:5">
      <c r="A274" t="str">
        <f t="shared" si="13"/>
        <v>13</v>
      </c>
      <c r="B274">
        <f t="shared" si="14"/>
        <v>0</v>
      </c>
      <c r="C274" t="s">
        <v>390</v>
      </c>
      <c r="D274" s="1" t="s">
        <v>1096</v>
      </c>
      <c r="E274" s="765">
        <f t="shared" ca="1" si="12"/>
        <v>0</v>
      </c>
    </row>
    <row r="275" spans="1:5">
      <c r="A275" t="str">
        <f t="shared" si="13"/>
        <v>100</v>
      </c>
      <c r="B275">
        <f t="shared" si="14"/>
        <v>0</v>
      </c>
      <c r="C275" t="s">
        <v>390</v>
      </c>
      <c r="D275" s="1" t="s">
        <v>1097</v>
      </c>
      <c r="E275" s="765">
        <f t="shared" ca="1" si="12"/>
        <v>0</v>
      </c>
    </row>
    <row r="276" spans="1:5">
      <c r="A276" t="str">
        <f t="shared" si="13"/>
        <v>01</v>
      </c>
      <c r="B276">
        <f t="shared" si="14"/>
        <v>0</v>
      </c>
      <c r="C276" t="s">
        <v>391</v>
      </c>
      <c r="D276" s="1" t="s">
        <v>1098</v>
      </c>
      <c r="E276" s="765">
        <f t="shared" ca="1" si="12"/>
        <v>0</v>
      </c>
    </row>
    <row r="277" spans="1:5">
      <c r="A277" t="str">
        <f t="shared" si="13"/>
        <v>02</v>
      </c>
      <c r="B277">
        <f t="shared" si="14"/>
        <v>0</v>
      </c>
      <c r="C277" t="s">
        <v>391</v>
      </c>
      <c r="D277" s="1" t="s">
        <v>1099</v>
      </c>
      <c r="E277" s="765">
        <f t="shared" ca="1" si="12"/>
        <v>0</v>
      </c>
    </row>
    <row r="278" spans="1:5">
      <c r="A278" t="str">
        <f t="shared" si="13"/>
        <v>03</v>
      </c>
      <c r="B278">
        <f t="shared" si="14"/>
        <v>0</v>
      </c>
      <c r="C278" t="s">
        <v>391</v>
      </c>
      <c r="D278" s="1" t="s">
        <v>1100</v>
      </c>
      <c r="E278" s="765">
        <f t="shared" ca="1" si="12"/>
        <v>0</v>
      </c>
    </row>
    <row r="279" spans="1:5">
      <c r="A279" t="str">
        <f t="shared" si="13"/>
        <v>04</v>
      </c>
      <c r="B279">
        <f t="shared" si="14"/>
        <v>0</v>
      </c>
      <c r="C279" t="s">
        <v>391</v>
      </c>
      <c r="D279" s="1" t="s">
        <v>1101</v>
      </c>
      <c r="E279" s="765">
        <f t="shared" ca="1" si="12"/>
        <v>0</v>
      </c>
    </row>
    <row r="280" spans="1:5">
      <c r="A280" t="str">
        <f t="shared" si="13"/>
        <v>05</v>
      </c>
      <c r="B280">
        <f t="shared" si="14"/>
        <v>0</v>
      </c>
      <c r="C280" t="s">
        <v>391</v>
      </c>
      <c r="D280" s="1" t="s">
        <v>1102</v>
      </c>
      <c r="E280" s="765">
        <f t="shared" ca="1" si="12"/>
        <v>0</v>
      </c>
    </row>
    <row r="281" spans="1:5">
      <c r="A281" t="str">
        <f t="shared" si="13"/>
        <v>06</v>
      </c>
      <c r="B281">
        <f t="shared" si="14"/>
        <v>0</v>
      </c>
      <c r="C281" t="s">
        <v>391</v>
      </c>
      <c r="D281" s="1" t="s">
        <v>1103</v>
      </c>
      <c r="E281" s="765">
        <f t="shared" ca="1" si="12"/>
        <v>0</v>
      </c>
    </row>
    <row r="282" spans="1:5">
      <c r="A282" t="str">
        <f t="shared" si="13"/>
        <v>07</v>
      </c>
      <c r="B282">
        <f t="shared" si="14"/>
        <v>0</v>
      </c>
      <c r="C282" t="s">
        <v>391</v>
      </c>
      <c r="D282" s="1" t="s">
        <v>1104</v>
      </c>
      <c r="E282" s="765">
        <f t="shared" ca="1" si="12"/>
        <v>0</v>
      </c>
    </row>
    <row r="283" spans="1:5">
      <c r="A283" t="str">
        <f t="shared" si="13"/>
        <v>08</v>
      </c>
      <c r="B283">
        <f t="shared" si="14"/>
        <v>0</v>
      </c>
      <c r="C283" t="s">
        <v>391</v>
      </c>
      <c r="D283" s="1" t="s">
        <v>1105</v>
      </c>
      <c r="E283" s="765">
        <f t="shared" ca="1" si="12"/>
        <v>0</v>
      </c>
    </row>
    <row r="284" spans="1:5">
      <c r="A284" t="str">
        <f t="shared" si="13"/>
        <v>09</v>
      </c>
      <c r="B284">
        <f t="shared" si="14"/>
        <v>0</v>
      </c>
      <c r="C284" t="s">
        <v>391</v>
      </c>
      <c r="D284" s="1" t="s">
        <v>1106</v>
      </c>
      <c r="E284" s="765">
        <f t="shared" ca="1" si="12"/>
        <v>0</v>
      </c>
    </row>
    <row r="285" spans="1:5">
      <c r="A285" t="str">
        <f t="shared" si="13"/>
        <v>10</v>
      </c>
      <c r="B285">
        <f t="shared" si="14"/>
        <v>0</v>
      </c>
      <c r="C285" t="s">
        <v>391</v>
      </c>
      <c r="D285" s="1" t="s">
        <v>1107</v>
      </c>
      <c r="E285" s="765">
        <f t="shared" ca="1" si="12"/>
        <v>0</v>
      </c>
    </row>
    <row r="286" spans="1:5">
      <c r="A286" t="str">
        <f t="shared" si="13"/>
        <v>11</v>
      </c>
      <c r="B286">
        <f t="shared" si="14"/>
        <v>0</v>
      </c>
      <c r="C286" t="s">
        <v>391</v>
      </c>
      <c r="D286" s="1" t="s">
        <v>1108</v>
      </c>
      <c r="E286" s="765">
        <f t="shared" ca="1" si="12"/>
        <v>0</v>
      </c>
    </row>
    <row r="287" spans="1:5">
      <c r="A287" t="str">
        <f t="shared" si="13"/>
        <v>12</v>
      </c>
      <c r="B287">
        <f t="shared" si="14"/>
        <v>0</v>
      </c>
      <c r="C287" t="s">
        <v>391</v>
      </c>
      <c r="D287" s="1" t="s">
        <v>1109</v>
      </c>
      <c r="E287" s="765">
        <f t="shared" ca="1" si="12"/>
        <v>0</v>
      </c>
    </row>
    <row r="288" spans="1:5">
      <c r="A288" t="str">
        <f t="shared" si="13"/>
        <v>13</v>
      </c>
      <c r="B288">
        <f t="shared" si="14"/>
        <v>0</v>
      </c>
      <c r="C288" t="s">
        <v>391</v>
      </c>
      <c r="D288" s="1" t="s">
        <v>1110</v>
      </c>
      <c r="E288" s="765">
        <f t="shared" ca="1" si="12"/>
        <v>0</v>
      </c>
    </row>
    <row r="289" spans="1:5">
      <c r="A289" t="str">
        <f t="shared" si="13"/>
        <v>100</v>
      </c>
      <c r="B289">
        <f t="shared" si="14"/>
        <v>0</v>
      </c>
      <c r="C289" t="s">
        <v>391</v>
      </c>
      <c r="D289" s="1" t="s">
        <v>1111</v>
      </c>
      <c r="E289" s="765">
        <f t="shared" ca="1" si="12"/>
        <v>0</v>
      </c>
    </row>
    <row r="290" spans="1:5">
      <c r="A290" t="str">
        <f t="shared" si="13"/>
        <v>01</v>
      </c>
      <c r="B290">
        <f t="shared" si="14"/>
        <v>0</v>
      </c>
      <c r="C290" t="s">
        <v>392</v>
      </c>
      <c r="D290" s="1" t="s">
        <v>1112</v>
      </c>
      <c r="E290" s="765">
        <f t="shared" ca="1" si="12"/>
        <v>0</v>
      </c>
    </row>
    <row r="291" spans="1:5">
      <c r="A291" t="str">
        <f t="shared" si="13"/>
        <v>02</v>
      </c>
      <c r="B291">
        <f t="shared" si="14"/>
        <v>0</v>
      </c>
      <c r="C291" t="s">
        <v>392</v>
      </c>
      <c r="D291" s="1" t="s">
        <v>1113</v>
      </c>
      <c r="E291" s="765">
        <f t="shared" ca="1" si="12"/>
        <v>0</v>
      </c>
    </row>
    <row r="292" spans="1:5">
      <c r="A292" t="str">
        <f t="shared" si="13"/>
        <v>03</v>
      </c>
      <c r="B292">
        <f t="shared" si="14"/>
        <v>0</v>
      </c>
      <c r="C292" t="s">
        <v>392</v>
      </c>
      <c r="D292" s="1" t="s">
        <v>1114</v>
      </c>
      <c r="E292" s="765">
        <f t="shared" ca="1" si="12"/>
        <v>0</v>
      </c>
    </row>
    <row r="293" spans="1:5">
      <c r="A293" t="str">
        <f t="shared" si="13"/>
        <v>04</v>
      </c>
      <c r="B293">
        <f t="shared" si="14"/>
        <v>0</v>
      </c>
      <c r="C293" t="s">
        <v>392</v>
      </c>
      <c r="D293" s="1" t="s">
        <v>1115</v>
      </c>
      <c r="E293" s="765">
        <f t="shared" ca="1" si="12"/>
        <v>0</v>
      </c>
    </row>
    <row r="294" spans="1:5">
      <c r="A294" t="str">
        <f t="shared" si="13"/>
        <v>05</v>
      </c>
      <c r="B294">
        <f t="shared" si="14"/>
        <v>0</v>
      </c>
      <c r="C294" t="s">
        <v>392</v>
      </c>
      <c r="D294" s="1" t="s">
        <v>1116</v>
      </c>
      <c r="E294" s="765">
        <f t="shared" ca="1" si="12"/>
        <v>0</v>
      </c>
    </row>
    <row r="295" spans="1:5">
      <c r="A295" t="str">
        <f t="shared" si="13"/>
        <v>06</v>
      </c>
      <c r="B295">
        <f t="shared" si="14"/>
        <v>0</v>
      </c>
      <c r="C295" t="s">
        <v>392</v>
      </c>
      <c r="D295" s="1" t="s">
        <v>1117</v>
      </c>
      <c r="E295" s="765">
        <f t="shared" ca="1" si="12"/>
        <v>0</v>
      </c>
    </row>
    <row r="296" spans="1:5">
      <c r="A296" t="str">
        <f t="shared" si="13"/>
        <v>07</v>
      </c>
      <c r="B296">
        <f t="shared" si="14"/>
        <v>0</v>
      </c>
      <c r="C296" t="s">
        <v>392</v>
      </c>
      <c r="D296" s="1" t="s">
        <v>1118</v>
      </c>
      <c r="E296" s="765">
        <f t="shared" ca="1" si="12"/>
        <v>0</v>
      </c>
    </row>
    <row r="297" spans="1:5">
      <c r="A297" t="str">
        <f t="shared" si="13"/>
        <v>08</v>
      </c>
      <c r="B297">
        <f t="shared" si="14"/>
        <v>0</v>
      </c>
      <c r="C297" t="s">
        <v>392</v>
      </c>
      <c r="D297" s="1" t="s">
        <v>1119</v>
      </c>
      <c r="E297" s="765">
        <f t="shared" ca="1" si="12"/>
        <v>0</v>
      </c>
    </row>
    <row r="298" spans="1:5">
      <c r="A298" t="str">
        <f t="shared" si="13"/>
        <v>09</v>
      </c>
      <c r="B298">
        <f t="shared" si="14"/>
        <v>0</v>
      </c>
      <c r="C298" t="s">
        <v>392</v>
      </c>
      <c r="D298" s="1" t="s">
        <v>1120</v>
      </c>
      <c r="E298" s="765">
        <f t="shared" ca="1" si="12"/>
        <v>0</v>
      </c>
    </row>
    <row r="299" spans="1:5">
      <c r="A299" t="str">
        <f t="shared" si="13"/>
        <v>10</v>
      </c>
      <c r="B299">
        <f t="shared" si="14"/>
        <v>0</v>
      </c>
      <c r="C299" t="s">
        <v>392</v>
      </c>
      <c r="D299" s="1" t="s">
        <v>1121</v>
      </c>
      <c r="E299" s="765">
        <f t="shared" ca="1" si="12"/>
        <v>0</v>
      </c>
    </row>
    <row r="300" spans="1:5">
      <c r="A300" t="str">
        <f t="shared" si="13"/>
        <v>11</v>
      </c>
      <c r="B300">
        <f t="shared" si="14"/>
        <v>0</v>
      </c>
      <c r="C300" t="s">
        <v>392</v>
      </c>
      <c r="D300" s="1" t="s">
        <v>1122</v>
      </c>
      <c r="E300" s="765">
        <f t="shared" ca="1" si="12"/>
        <v>0</v>
      </c>
    </row>
    <row r="301" spans="1:5">
      <c r="A301" t="str">
        <f t="shared" si="13"/>
        <v>12</v>
      </c>
      <c r="B301">
        <f t="shared" si="14"/>
        <v>0</v>
      </c>
      <c r="C301" t="s">
        <v>392</v>
      </c>
      <c r="D301" s="1" t="s">
        <v>1123</v>
      </c>
      <c r="E301" s="765">
        <f t="shared" ca="1" si="12"/>
        <v>0</v>
      </c>
    </row>
    <row r="302" spans="1:5">
      <c r="A302" t="str">
        <f t="shared" si="13"/>
        <v>13</v>
      </c>
      <c r="B302">
        <f t="shared" si="14"/>
        <v>0</v>
      </c>
      <c r="C302" t="s">
        <v>392</v>
      </c>
      <c r="D302" s="1" t="s">
        <v>1124</v>
      </c>
      <c r="E302" s="765">
        <f t="shared" ca="1" si="12"/>
        <v>0</v>
      </c>
    </row>
    <row r="303" spans="1:5">
      <c r="A303" t="str">
        <f t="shared" si="13"/>
        <v>100</v>
      </c>
      <c r="B303">
        <f t="shared" si="14"/>
        <v>0</v>
      </c>
      <c r="C303" t="s">
        <v>392</v>
      </c>
      <c r="D303" s="1" t="s">
        <v>1125</v>
      </c>
      <c r="E303" s="765">
        <f t="shared" ca="1" si="12"/>
        <v>0</v>
      </c>
    </row>
    <row r="304" spans="1:5">
      <c r="A304" t="str">
        <f t="shared" si="13"/>
        <v>01</v>
      </c>
      <c r="B304">
        <f t="shared" si="14"/>
        <v>0</v>
      </c>
      <c r="C304" t="s">
        <v>393</v>
      </c>
      <c r="D304" s="1" t="s">
        <v>1126</v>
      </c>
      <c r="E304" s="765">
        <f t="shared" ca="1" si="12"/>
        <v>0</v>
      </c>
    </row>
    <row r="305" spans="1:5">
      <c r="A305" t="str">
        <f t="shared" si="13"/>
        <v>02</v>
      </c>
      <c r="B305">
        <f t="shared" si="14"/>
        <v>0</v>
      </c>
      <c r="C305" t="s">
        <v>393</v>
      </c>
      <c r="D305" s="1" t="s">
        <v>1127</v>
      </c>
      <c r="E305" s="765">
        <f t="shared" ca="1" si="12"/>
        <v>0</v>
      </c>
    </row>
    <row r="306" spans="1:5">
      <c r="A306" t="str">
        <f t="shared" si="13"/>
        <v>03</v>
      </c>
      <c r="B306">
        <f t="shared" si="14"/>
        <v>0</v>
      </c>
      <c r="C306" t="s">
        <v>393</v>
      </c>
      <c r="D306" s="1" t="s">
        <v>1128</v>
      </c>
      <c r="E306" s="765">
        <f t="shared" ca="1" si="12"/>
        <v>0</v>
      </c>
    </row>
    <row r="307" spans="1:5">
      <c r="A307" t="str">
        <f t="shared" si="13"/>
        <v>04</v>
      </c>
      <c r="B307">
        <f t="shared" si="14"/>
        <v>0</v>
      </c>
      <c r="C307" t="s">
        <v>393</v>
      </c>
      <c r="D307" s="1" t="s">
        <v>1129</v>
      </c>
      <c r="E307" s="765">
        <f t="shared" ca="1" si="12"/>
        <v>0</v>
      </c>
    </row>
    <row r="308" spans="1:5">
      <c r="A308" t="str">
        <f t="shared" si="13"/>
        <v>05</v>
      </c>
      <c r="B308">
        <f t="shared" si="14"/>
        <v>0</v>
      </c>
      <c r="C308" t="s">
        <v>393</v>
      </c>
      <c r="D308" s="1" t="s">
        <v>1130</v>
      </c>
      <c r="E308" s="765">
        <f t="shared" ca="1" si="12"/>
        <v>0</v>
      </c>
    </row>
    <row r="309" spans="1:5">
      <c r="A309" t="str">
        <f t="shared" si="13"/>
        <v>06</v>
      </c>
      <c r="B309">
        <f t="shared" si="14"/>
        <v>0</v>
      </c>
      <c r="C309" t="s">
        <v>393</v>
      </c>
      <c r="D309" s="1" t="s">
        <v>1131</v>
      </c>
      <c r="E309" s="765">
        <f t="shared" ca="1" si="12"/>
        <v>0</v>
      </c>
    </row>
    <row r="310" spans="1:5">
      <c r="A310" t="str">
        <f t="shared" si="13"/>
        <v>07</v>
      </c>
      <c r="B310">
        <f t="shared" si="14"/>
        <v>0</v>
      </c>
      <c r="C310" t="s">
        <v>393</v>
      </c>
      <c r="D310" s="1" t="s">
        <v>1132</v>
      </c>
      <c r="E310" s="765">
        <f t="shared" ca="1" si="12"/>
        <v>0</v>
      </c>
    </row>
    <row r="311" spans="1:5">
      <c r="A311" t="str">
        <f t="shared" si="13"/>
        <v>08</v>
      </c>
      <c r="B311">
        <f t="shared" si="14"/>
        <v>0</v>
      </c>
      <c r="C311" t="s">
        <v>393</v>
      </c>
      <c r="D311" s="1" t="s">
        <v>1133</v>
      </c>
      <c r="E311" s="765">
        <f t="shared" ca="1" si="12"/>
        <v>0</v>
      </c>
    </row>
    <row r="312" spans="1:5">
      <c r="A312" t="str">
        <f t="shared" si="13"/>
        <v>09</v>
      </c>
      <c r="B312">
        <f t="shared" si="14"/>
        <v>0</v>
      </c>
      <c r="C312" t="s">
        <v>393</v>
      </c>
      <c r="D312" s="1" t="s">
        <v>1134</v>
      </c>
      <c r="E312" s="765">
        <f t="shared" ca="1" si="12"/>
        <v>0</v>
      </c>
    </row>
    <row r="313" spans="1:5">
      <c r="A313" t="str">
        <f t="shared" si="13"/>
        <v>10</v>
      </c>
      <c r="B313">
        <f t="shared" si="14"/>
        <v>0</v>
      </c>
      <c r="C313" t="s">
        <v>393</v>
      </c>
      <c r="D313" s="1" t="s">
        <v>1135</v>
      </c>
      <c r="E313" s="765">
        <f t="shared" ca="1" si="12"/>
        <v>0</v>
      </c>
    </row>
    <row r="314" spans="1:5">
      <c r="A314" t="str">
        <f t="shared" si="13"/>
        <v>11</v>
      </c>
      <c r="B314">
        <f t="shared" si="14"/>
        <v>0</v>
      </c>
      <c r="C314" t="s">
        <v>393</v>
      </c>
      <c r="D314" s="1" t="s">
        <v>1136</v>
      </c>
      <c r="E314" s="765">
        <f t="shared" ca="1" si="12"/>
        <v>0</v>
      </c>
    </row>
    <row r="315" spans="1:5">
      <c r="A315" t="str">
        <f t="shared" si="13"/>
        <v>12</v>
      </c>
      <c r="B315">
        <f t="shared" si="14"/>
        <v>0</v>
      </c>
      <c r="C315" t="s">
        <v>393</v>
      </c>
      <c r="D315" s="1" t="s">
        <v>1137</v>
      </c>
      <c r="E315" s="765">
        <f t="shared" ca="1" si="12"/>
        <v>0</v>
      </c>
    </row>
    <row r="316" spans="1:5">
      <c r="A316" t="str">
        <f t="shared" si="13"/>
        <v>13</v>
      </c>
      <c r="B316">
        <f t="shared" si="14"/>
        <v>0</v>
      </c>
      <c r="C316" t="s">
        <v>393</v>
      </c>
      <c r="D316" s="1" t="s">
        <v>1138</v>
      </c>
      <c r="E316" s="765">
        <f t="shared" ca="1" si="12"/>
        <v>0</v>
      </c>
    </row>
    <row r="317" spans="1:5">
      <c r="A317" t="str">
        <f t="shared" si="13"/>
        <v>100</v>
      </c>
      <c r="B317">
        <f t="shared" si="14"/>
        <v>0</v>
      </c>
      <c r="C317" t="s">
        <v>393</v>
      </c>
      <c r="D317" s="1" t="s">
        <v>1139</v>
      </c>
      <c r="E317" s="765">
        <f t="shared" ca="1" si="12"/>
        <v>0</v>
      </c>
    </row>
    <row r="318" spans="1:5">
      <c r="A318" t="str">
        <f t="shared" si="13"/>
        <v>01</v>
      </c>
      <c r="B318">
        <f t="shared" si="14"/>
        <v>0</v>
      </c>
      <c r="C318" t="s">
        <v>395</v>
      </c>
      <c r="D318" s="1" t="s">
        <v>1140</v>
      </c>
      <c r="E318" s="765">
        <f t="shared" ca="1" si="12"/>
        <v>0</v>
      </c>
    </row>
    <row r="319" spans="1:5">
      <c r="A319" t="str">
        <f t="shared" si="13"/>
        <v>02</v>
      </c>
      <c r="B319">
        <f t="shared" si="14"/>
        <v>0</v>
      </c>
      <c r="C319" t="s">
        <v>395</v>
      </c>
      <c r="D319" s="1" t="s">
        <v>1141</v>
      </c>
      <c r="E319" s="765">
        <f t="shared" ca="1" si="12"/>
        <v>0</v>
      </c>
    </row>
    <row r="320" spans="1:5">
      <c r="A320" t="str">
        <f t="shared" si="13"/>
        <v>03</v>
      </c>
      <c r="B320">
        <f t="shared" si="14"/>
        <v>0</v>
      </c>
      <c r="C320" t="s">
        <v>395</v>
      </c>
      <c r="D320" s="1" t="s">
        <v>1142</v>
      </c>
      <c r="E320" s="765">
        <f t="shared" ca="1" si="12"/>
        <v>0</v>
      </c>
    </row>
    <row r="321" spans="1:5">
      <c r="A321" t="str">
        <f t="shared" si="13"/>
        <v>04</v>
      </c>
      <c r="B321">
        <f t="shared" si="14"/>
        <v>0</v>
      </c>
      <c r="C321" t="s">
        <v>395</v>
      </c>
      <c r="D321" s="1" t="s">
        <v>1143</v>
      </c>
      <c r="E321" s="765">
        <f t="shared" ca="1" si="12"/>
        <v>0</v>
      </c>
    </row>
    <row r="322" spans="1:5">
      <c r="A322" t="str">
        <f t="shared" si="13"/>
        <v>05</v>
      </c>
      <c r="B322">
        <f t="shared" si="14"/>
        <v>0</v>
      </c>
      <c r="C322" t="s">
        <v>395</v>
      </c>
      <c r="D322" s="1" t="s">
        <v>1144</v>
      </c>
      <c r="E322" s="765">
        <f t="shared" ca="1" si="12"/>
        <v>0</v>
      </c>
    </row>
    <row r="323" spans="1:5">
      <c r="A323" t="str">
        <f t="shared" si="13"/>
        <v>06</v>
      </c>
      <c r="B323">
        <f t="shared" si="14"/>
        <v>0</v>
      </c>
      <c r="C323" t="s">
        <v>395</v>
      </c>
      <c r="D323" s="1" t="s">
        <v>1145</v>
      </c>
      <c r="E323" s="765">
        <f t="shared" ca="1" si="12"/>
        <v>0</v>
      </c>
    </row>
    <row r="324" spans="1:5">
      <c r="A324" t="str">
        <f t="shared" si="13"/>
        <v>07</v>
      </c>
      <c r="B324">
        <f t="shared" si="14"/>
        <v>0</v>
      </c>
      <c r="C324" t="s">
        <v>395</v>
      </c>
      <c r="D324" s="1" t="s">
        <v>1146</v>
      </c>
      <c r="E324" s="765">
        <f t="shared" ca="1" si="12"/>
        <v>0</v>
      </c>
    </row>
    <row r="325" spans="1:5">
      <c r="A325" t="str">
        <f t="shared" si="13"/>
        <v>08</v>
      </c>
      <c r="B325">
        <f t="shared" si="14"/>
        <v>0</v>
      </c>
      <c r="C325" t="s">
        <v>395</v>
      </c>
      <c r="D325" s="1" t="s">
        <v>1147</v>
      </c>
      <c r="E325" s="765">
        <f t="shared" ca="1" si="12"/>
        <v>0</v>
      </c>
    </row>
    <row r="326" spans="1:5">
      <c r="A326" t="str">
        <f t="shared" si="13"/>
        <v>09</v>
      </c>
      <c r="B326">
        <f t="shared" si="14"/>
        <v>0</v>
      </c>
      <c r="C326" t="s">
        <v>395</v>
      </c>
      <c r="D326" s="1" t="s">
        <v>1148</v>
      </c>
      <c r="E326" s="765">
        <f t="shared" ca="1" si="12"/>
        <v>0</v>
      </c>
    </row>
    <row r="327" spans="1:5">
      <c r="A327" t="str">
        <f t="shared" si="13"/>
        <v>10</v>
      </c>
      <c r="B327">
        <f t="shared" si="14"/>
        <v>0</v>
      </c>
      <c r="C327" t="s">
        <v>395</v>
      </c>
      <c r="D327" s="1" t="s">
        <v>1149</v>
      </c>
      <c r="E327" s="765">
        <f t="shared" ca="1" si="12"/>
        <v>0</v>
      </c>
    </row>
    <row r="328" spans="1:5">
      <c r="A328" t="str">
        <f t="shared" si="13"/>
        <v>11</v>
      </c>
      <c r="B328">
        <f t="shared" si="14"/>
        <v>0</v>
      </c>
      <c r="C328" t="s">
        <v>395</v>
      </c>
      <c r="D328" s="1" t="s">
        <v>1150</v>
      </c>
      <c r="E328" s="765">
        <f t="shared" ca="1" si="12"/>
        <v>0</v>
      </c>
    </row>
    <row r="329" spans="1:5">
      <c r="A329" t="str">
        <f t="shared" si="13"/>
        <v>12</v>
      </c>
      <c r="B329">
        <f t="shared" si="14"/>
        <v>0</v>
      </c>
      <c r="C329" t="s">
        <v>395</v>
      </c>
      <c r="D329" s="1" t="s">
        <v>1151</v>
      </c>
      <c r="E329" s="765">
        <f t="shared" ca="1" si="12"/>
        <v>0</v>
      </c>
    </row>
    <row r="330" spans="1:5">
      <c r="A330" t="str">
        <f t="shared" si="13"/>
        <v>13</v>
      </c>
      <c r="B330">
        <f t="shared" si="14"/>
        <v>0</v>
      </c>
      <c r="C330" t="s">
        <v>395</v>
      </c>
      <c r="D330" s="1" t="s">
        <v>1152</v>
      </c>
      <c r="E330" s="765">
        <f t="shared" ref="E330:E393" ca="1" si="15">IFERROR(IFERROR(VLOOKUP(C330,INDIRECT($G$7&amp;$H$7),MATCH($A330,INDIRECT($G$7&amp;$I$7),0),0),IFERROR(VLOOKUP(C330,INDIRECT($G$6&amp;$H$6),MATCH($A330,INDIRECT($G$6&amp;$I$6),0),0),VLOOKUP(C330,INDIRECT($G$5&amp;$H$5),MATCH($A330,INDIRECT($G$5&amp;$I$5),0),0))),0)</f>
        <v>0</v>
      </c>
    </row>
    <row r="331" spans="1:5">
      <c r="A331" t="str">
        <f t="shared" ref="A331:A394" si="16">MID(D331,LEN(C331)+2,LEN(D331)-LEN(C331))</f>
        <v>100</v>
      </c>
      <c r="B331">
        <f t="shared" ref="B331:B394" si="17">IF(IFERROR(FIND("PU",D331,1),0)&lt;&gt;0,"PU",0)</f>
        <v>0</v>
      </c>
      <c r="C331" t="s">
        <v>395</v>
      </c>
      <c r="D331" s="1" t="s">
        <v>1153</v>
      </c>
      <c r="E331" s="765">
        <f t="shared" ca="1" si="15"/>
        <v>0</v>
      </c>
    </row>
    <row r="332" spans="1:5">
      <c r="A332" t="str">
        <f t="shared" si="16"/>
        <v>01</v>
      </c>
      <c r="B332">
        <f t="shared" si="17"/>
        <v>0</v>
      </c>
      <c r="C332" t="s">
        <v>396</v>
      </c>
      <c r="D332" s="1" t="s">
        <v>1154</v>
      </c>
      <c r="E332" s="765">
        <f t="shared" ca="1" si="15"/>
        <v>0</v>
      </c>
    </row>
    <row r="333" spans="1:5">
      <c r="A333" t="str">
        <f t="shared" si="16"/>
        <v>02</v>
      </c>
      <c r="B333">
        <f t="shared" si="17"/>
        <v>0</v>
      </c>
      <c r="C333" t="s">
        <v>396</v>
      </c>
      <c r="D333" s="1" t="s">
        <v>1155</v>
      </c>
      <c r="E333" s="765">
        <f t="shared" ca="1" si="15"/>
        <v>0</v>
      </c>
    </row>
    <row r="334" spans="1:5">
      <c r="A334" t="str">
        <f t="shared" si="16"/>
        <v>03</v>
      </c>
      <c r="B334">
        <f t="shared" si="17"/>
        <v>0</v>
      </c>
      <c r="C334" t="s">
        <v>396</v>
      </c>
      <c r="D334" s="1" t="s">
        <v>1156</v>
      </c>
      <c r="E334" s="765">
        <f t="shared" ca="1" si="15"/>
        <v>0</v>
      </c>
    </row>
    <row r="335" spans="1:5">
      <c r="A335" t="str">
        <f t="shared" si="16"/>
        <v>04</v>
      </c>
      <c r="B335">
        <f t="shared" si="17"/>
        <v>0</v>
      </c>
      <c r="C335" t="s">
        <v>396</v>
      </c>
      <c r="D335" s="1" t="s">
        <v>1157</v>
      </c>
      <c r="E335" s="765">
        <f t="shared" ca="1" si="15"/>
        <v>0</v>
      </c>
    </row>
    <row r="336" spans="1:5">
      <c r="A336" t="str">
        <f t="shared" si="16"/>
        <v>05</v>
      </c>
      <c r="B336">
        <f t="shared" si="17"/>
        <v>0</v>
      </c>
      <c r="C336" t="s">
        <v>396</v>
      </c>
      <c r="D336" s="1" t="s">
        <v>1158</v>
      </c>
      <c r="E336" s="765">
        <f t="shared" ca="1" si="15"/>
        <v>0</v>
      </c>
    </row>
    <row r="337" spans="1:5">
      <c r="A337" t="str">
        <f t="shared" si="16"/>
        <v>06</v>
      </c>
      <c r="B337">
        <f t="shared" si="17"/>
        <v>0</v>
      </c>
      <c r="C337" t="s">
        <v>396</v>
      </c>
      <c r="D337" s="1" t="s">
        <v>1159</v>
      </c>
      <c r="E337" s="765">
        <f t="shared" ca="1" si="15"/>
        <v>0</v>
      </c>
    </row>
    <row r="338" spans="1:5">
      <c r="A338" t="str">
        <f t="shared" si="16"/>
        <v>07</v>
      </c>
      <c r="B338">
        <f t="shared" si="17"/>
        <v>0</v>
      </c>
      <c r="C338" t="s">
        <v>396</v>
      </c>
      <c r="D338" s="1" t="s">
        <v>1160</v>
      </c>
      <c r="E338" s="765">
        <f t="shared" ca="1" si="15"/>
        <v>0</v>
      </c>
    </row>
    <row r="339" spans="1:5">
      <c r="A339" t="str">
        <f t="shared" si="16"/>
        <v>08</v>
      </c>
      <c r="B339">
        <f t="shared" si="17"/>
        <v>0</v>
      </c>
      <c r="C339" t="s">
        <v>396</v>
      </c>
      <c r="D339" s="1" t="s">
        <v>1161</v>
      </c>
      <c r="E339" s="765">
        <f t="shared" ca="1" si="15"/>
        <v>0</v>
      </c>
    </row>
    <row r="340" spans="1:5">
      <c r="A340" t="str">
        <f t="shared" si="16"/>
        <v>09</v>
      </c>
      <c r="B340">
        <f t="shared" si="17"/>
        <v>0</v>
      </c>
      <c r="C340" t="s">
        <v>396</v>
      </c>
      <c r="D340" s="1" t="s">
        <v>1162</v>
      </c>
      <c r="E340" s="765">
        <f t="shared" ca="1" si="15"/>
        <v>0</v>
      </c>
    </row>
    <row r="341" spans="1:5">
      <c r="A341" t="str">
        <f t="shared" si="16"/>
        <v>10</v>
      </c>
      <c r="B341">
        <f t="shared" si="17"/>
        <v>0</v>
      </c>
      <c r="C341" t="s">
        <v>396</v>
      </c>
      <c r="D341" s="1" t="s">
        <v>1163</v>
      </c>
      <c r="E341" s="765">
        <f t="shared" ca="1" si="15"/>
        <v>0</v>
      </c>
    </row>
    <row r="342" spans="1:5">
      <c r="A342" t="str">
        <f t="shared" si="16"/>
        <v>11</v>
      </c>
      <c r="B342">
        <f t="shared" si="17"/>
        <v>0</v>
      </c>
      <c r="C342" t="s">
        <v>396</v>
      </c>
      <c r="D342" s="1" t="s">
        <v>1164</v>
      </c>
      <c r="E342" s="765">
        <f t="shared" ca="1" si="15"/>
        <v>0</v>
      </c>
    </row>
    <row r="343" spans="1:5">
      <c r="A343" t="str">
        <f t="shared" si="16"/>
        <v>12</v>
      </c>
      <c r="B343">
        <f t="shared" si="17"/>
        <v>0</v>
      </c>
      <c r="C343" t="s">
        <v>396</v>
      </c>
      <c r="D343" s="1" t="s">
        <v>1165</v>
      </c>
      <c r="E343" s="765">
        <f t="shared" ca="1" si="15"/>
        <v>0</v>
      </c>
    </row>
    <row r="344" spans="1:5">
      <c r="A344" t="str">
        <f t="shared" si="16"/>
        <v>13</v>
      </c>
      <c r="B344">
        <f t="shared" si="17"/>
        <v>0</v>
      </c>
      <c r="C344" t="s">
        <v>396</v>
      </c>
      <c r="D344" s="1" t="s">
        <v>1166</v>
      </c>
      <c r="E344" s="765">
        <f t="shared" ca="1" si="15"/>
        <v>0</v>
      </c>
    </row>
    <row r="345" spans="1:5">
      <c r="A345" t="str">
        <f t="shared" si="16"/>
        <v>100</v>
      </c>
      <c r="B345">
        <f t="shared" si="17"/>
        <v>0</v>
      </c>
      <c r="C345" t="s">
        <v>396</v>
      </c>
      <c r="D345" s="1" t="s">
        <v>1167</v>
      </c>
      <c r="E345" s="765">
        <f t="shared" ca="1" si="15"/>
        <v>0</v>
      </c>
    </row>
    <row r="346" spans="1:5">
      <c r="A346" t="str">
        <f t="shared" si="16"/>
        <v>01</v>
      </c>
      <c r="B346">
        <f t="shared" si="17"/>
        <v>0</v>
      </c>
      <c r="C346" t="s">
        <v>397</v>
      </c>
      <c r="D346" s="1" t="s">
        <v>1168</v>
      </c>
      <c r="E346" s="765">
        <f t="shared" ca="1" si="15"/>
        <v>0</v>
      </c>
    </row>
    <row r="347" spans="1:5">
      <c r="A347" t="str">
        <f t="shared" si="16"/>
        <v>02</v>
      </c>
      <c r="B347">
        <f t="shared" si="17"/>
        <v>0</v>
      </c>
      <c r="C347" t="s">
        <v>397</v>
      </c>
      <c r="D347" s="1" t="s">
        <v>1169</v>
      </c>
      <c r="E347" s="765">
        <f t="shared" ca="1" si="15"/>
        <v>0</v>
      </c>
    </row>
    <row r="348" spans="1:5">
      <c r="A348" t="str">
        <f t="shared" si="16"/>
        <v>03</v>
      </c>
      <c r="B348">
        <f t="shared" si="17"/>
        <v>0</v>
      </c>
      <c r="C348" t="s">
        <v>397</v>
      </c>
      <c r="D348" s="1" t="s">
        <v>1170</v>
      </c>
      <c r="E348" s="765">
        <f t="shared" ca="1" si="15"/>
        <v>0</v>
      </c>
    </row>
    <row r="349" spans="1:5">
      <c r="A349" t="str">
        <f t="shared" si="16"/>
        <v>04</v>
      </c>
      <c r="B349">
        <f t="shared" si="17"/>
        <v>0</v>
      </c>
      <c r="C349" t="s">
        <v>397</v>
      </c>
      <c r="D349" s="1" t="s">
        <v>1171</v>
      </c>
      <c r="E349" s="765">
        <f t="shared" ca="1" si="15"/>
        <v>0</v>
      </c>
    </row>
    <row r="350" spans="1:5">
      <c r="A350" t="str">
        <f t="shared" si="16"/>
        <v>05</v>
      </c>
      <c r="B350">
        <f t="shared" si="17"/>
        <v>0</v>
      </c>
      <c r="C350" t="s">
        <v>397</v>
      </c>
      <c r="D350" s="1" t="s">
        <v>1172</v>
      </c>
      <c r="E350" s="765">
        <f t="shared" ca="1" si="15"/>
        <v>0</v>
      </c>
    </row>
    <row r="351" spans="1:5">
      <c r="A351" t="str">
        <f t="shared" si="16"/>
        <v>06</v>
      </c>
      <c r="B351">
        <f t="shared" si="17"/>
        <v>0</v>
      </c>
      <c r="C351" t="s">
        <v>397</v>
      </c>
      <c r="D351" s="1" t="s">
        <v>1173</v>
      </c>
      <c r="E351" s="765">
        <f t="shared" ca="1" si="15"/>
        <v>0</v>
      </c>
    </row>
    <row r="352" spans="1:5">
      <c r="A352" t="str">
        <f t="shared" si="16"/>
        <v>07</v>
      </c>
      <c r="B352">
        <f t="shared" si="17"/>
        <v>0</v>
      </c>
      <c r="C352" t="s">
        <v>397</v>
      </c>
      <c r="D352" s="1" t="s">
        <v>1174</v>
      </c>
      <c r="E352" s="765">
        <f t="shared" ca="1" si="15"/>
        <v>0</v>
      </c>
    </row>
    <row r="353" spans="1:5">
      <c r="A353" t="str">
        <f t="shared" si="16"/>
        <v>08</v>
      </c>
      <c r="B353">
        <f t="shared" si="17"/>
        <v>0</v>
      </c>
      <c r="C353" t="s">
        <v>397</v>
      </c>
      <c r="D353" s="1" t="s">
        <v>1175</v>
      </c>
      <c r="E353" s="765">
        <f t="shared" ca="1" si="15"/>
        <v>0</v>
      </c>
    </row>
    <row r="354" spans="1:5">
      <c r="A354" t="str">
        <f t="shared" si="16"/>
        <v>09</v>
      </c>
      <c r="B354">
        <f t="shared" si="17"/>
        <v>0</v>
      </c>
      <c r="C354" t="s">
        <v>397</v>
      </c>
      <c r="D354" s="1" t="s">
        <v>1176</v>
      </c>
      <c r="E354" s="765">
        <f t="shared" ca="1" si="15"/>
        <v>0</v>
      </c>
    </row>
    <row r="355" spans="1:5">
      <c r="A355" t="str">
        <f t="shared" si="16"/>
        <v>10</v>
      </c>
      <c r="B355">
        <f t="shared" si="17"/>
        <v>0</v>
      </c>
      <c r="C355" t="s">
        <v>397</v>
      </c>
      <c r="D355" s="1" t="s">
        <v>1177</v>
      </c>
      <c r="E355" s="765">
        <f t="shared" ca="1" si="15"/>
        <v>0</v>
      </c>
    </row>
    <row r="356" spans="1:5">
      <c r="A356" t="str">
        <f t="shared" si="16"/>
        <v>11</v>
      </c>
      <c r="B356">
        <f t="shared" si="17"/>
        <v>0</v>
      </c>
      <c r="C356" t="s">
        <v>397</v>
      </c>
      <c r="D356" s="1" t="s">
        <v>1178</v>
      </c>
      <c r="E356" s="765">
        <f t="shared" ca="1" si="15"/>
        <v>0</v>
      </c>
    </row>
    <row r="357" spans="1:5">
      <c r="A357" t="str">
        <f t="shared" si="16"/>
        <v>12</v>
      </c>
      <c r="B357">
        <f t="shared" si="17"/>
        <v>0</v>
      </c>
      <c r="C357" t="s">
        <v>397</v>
      </c>
      <c r="D357" s="1" t="s">
        <v>1179</v>
      </c>
      <c r="E357" s="765">
        <f t="shared" ca="1" si="15"/>
        <v>0</v>
      </c>
    </row>
    <row r="358" spans="1:5">
      <c r="A358" t="str">
        <f t="shared" si="16"/>
        <v>13</v>
      </c>
      <c r="B358">
        <f t="shared" si="17"/>
        <v>0</v>
      </c>
      <c r="C358" t="s">
        <v>397</v>
      </c>
      <c r="D358" s="1" t="s">
        <v>1180</v>
      </c>
      <c r="E358" s="765">
        <f t="shared" ca="1" si="15"/>
        <v>0</v>
      </c>
    </row>
    <row r="359" spans="1:5">
      <c r="A359" t="str">
        <f t="shared" si="16"/>
        <v>100</v>
      </c>
      <c r="B359">
        <f t="shared" si="17"/>
        <v>0</v>
      </c>
      <c r="C359" t="s">
        <v>397</v>
      </c>
      <c r="D359" s="1" t="s">
        <v>1181</v>
      </c>
      <c r="E359" s="765">
        <f t="shared" ca="1" si="15"/>
        <v>0</v>
      </c>
    </row>
    <row r="360" spans="1:5">
      <c r="A360" t="str">
        <f t="shared" si="16"/>
        <v>01</v>
      </c>
      <c r="B360">
        <f t="shared" si="17"/>
        <v>0</v>
      </c>
      <c r="C360" t="s">
        <v>398</v>
      </c>
      <c r="D360" s="1" t="s">
        <v>1182</v>
      </c>
      <c r="E360" s="765">
        <f t="shared" ca="1" si="15"/>
        <v>0</v>
      </c>
    </row>
    <row r="361" spans="1:5">
      <c r="A361" t="str">
        <f t="shared" si="16"/>
        <v>02</v>
      </c>
      <c r="B361">
        <f t="shared" si="17"/>
        <v>0</v>
      </c>
      <c r="C361" t="s">
        <v>398</v>
      </c>
      <c r="D361" s="1" t="s">
        <v>1183</v>
      </c>
      <c r="E361" s="765">
        <f t="shared" ca="1" si="15"/>
        <v>0</v>
      </c>
    </row>
    <row r="362" spans="1:5">
      <c r="A362" t="str">
        <f t="shared" si="16"/>
        <v>03</v>
      </c>
      <c r="B362">
        <f t="shared" si="17"/>
        <v>0</v>
      </c>
      <c r="C362" t="s">
        <v>398</v>
      </c>
      <c r="D362" s="1" t="s">
        <v>1184</v>
      </c>
      <c r="E362" s="765">
        <f t="shared" ca="1" si="15"/>
        <v>0</v>
      </c>
    </row>
    <row r="363" spans="1:5">
      <c r="A363" t="str">
        <f t="shared" si="16"/>
        <v>04</v>
      </c>
      <c r="B363">
        <f t="shared" si="17"/>
        <v>0</v>
      </c>
      <c r="C363" t="s">
        <v>398</v>
      </c>
      <c r="D363" s="1" t="s">
        <v>1185</v>
      </c>
      <c r="E363" s="765">
        <f t="shared" ca="1" si="15"/>
        <v>0</v>
      </c>
    </row>
    <row r="364" spans="1:5">
      <c r="A364" t="str">
        <f t="shared" si="16"/>
        <v>05</v>
      </c>
      <c r="B364">
        <f t="shared" si="17"/>
        <v>0</v>
      </c>
      <c r="C364" t="s">
        <v>398</v>
      </c>
      <c r="D364" s="1" t="s">
        <v>1186</v>
      </c>
      <c r="E364" s="765">
        <f t="shared" ca="1" si="15"/>
        <v>0</v>
      </c>
    </row>
    <row r="365" spans="1:5">
      <c r="A365" t="str">
        <f t="shared" si="16"/>
        <v>06</v>
      </c>
      <c r="B365">
        <f t="shared" si="17"/>
        <v>0</v>
      </c>
      <c r="C365" t="s">
        <v>398</v>
      </c>
      <c r="D365" s="1" t="s">
        <v>1187</v>
      </c>
      <c r="E365" s="765">
        <f t="shared" ca="1" si="15"/>
        <v>0</v>
      </c>
    </row>
    <row r="366" spans="1:5">
      <c r="A366" t="str">
        <f t="shared" si="16"/>
        <v>07</v>
      </c>
      <c r="B366">
        <f t="shared" si="17"/>
        <v>0</v>
      </c>
      <c r="C366" t="s">
        <v>398</v>
      </c>
      <c r="D366" s="1" t="s">
        <v>1188</v>
      </c>
      <c r="E366" s="765">
        <f t="shared" ca="1" si="15"/>
        <v>0</v>
      </c>
    </row>
    <row r="367" spans="1:5">
      <c r="A367" t="str">
        <f t="shared" si="16"/>
        <v>08</v>
      </c>
      <c r="B367">
        <f t="shared" si="17"/>
        <v>0</v>
      </c>
      <c r="C367" t="s">
        <v>398</v>
      </c>
      <c r="D367" s="1" t="s">
        <v>1189</v>
      </c>
      <c r="E367" s="765">
        <f t="shared" ca="1" si="15"/>
        <v>0</v>
      </c>
    </row>
    <row r="368" spans="1:5">
      <c r="A368" t="str">
        <f t="shared" si="16"/>
        <v>09</v>
      </c>
      <c r="B368">
        <f t="shared" si="17"/>
        <v>0</v>
      </c>
      <c r="C368" t="s">
        <v>398</v>
      </c>
      <c r="D368" s="1" t="s">
        <v>1190</v>
      </c>
      <c r="E368" s="765">
        <f t="shared" ca="1" si="15"/>
        <v>0</v>
      </c>
    </row>
    <row r="369" spans="1:5">
      <c r="A369" t="str">
        <f t="shared" si="16"/>
        <v>10</v>
      </c>
      <c r="B369">
        <f t="shared" si="17"/>
        <v>0</v>
      </c>
      <c r="C369" t="s">
        <v>398</v>
      </c>
      <c r="D369" s="1" t="s">
        <v>1191</v>
      </c>
      <c r="E369" s="765">
        <f t="shared" ca="1" si="15"/>
        <v>0</v>
      </c>
    </row>
    <row r="370" spans="1:5">
      <c r="A370" t="str">
        <f t="shared" si="16"/>
        <v>11</v>
      </c>
      <c r="B370">
        <f t="shared" si="17"/>
        <v>0</v>
      </c>
      <c r="C370" t="s">
        <v>398</v>
      </c>
      <c r="D370" s="1" t="s">
        <v>1192</v>
      </c>
      <c r="E370" s="765">
        <f t="shared" ca="1" si="15"/>
        <v>0</v>
      </c>
    </row>
    <row r="371" spans="1:5">
      <c r="A371" t="str">
        <f t="shared" si="16"/>
        <v>12</v>
      </c>
      <c r="B371">
        <f t="shared" si="17"/>
        <v>0</v>
      </c>
      <c r="C371" t="s">
        <v>398</v>
      </c>
      <c r="D371" s="1" t="s">
        <v>1193</v>
      </c>
      <c r="E371" s="765">
        <f t="shared" ca="1" si="15"/>
        <v>0</v>
      </c>
    </row>
    <row r="372" spans="1:5">
      <c r="A372" t="str">
        <f t="shared" si="16"/>
        <v>13</v>
      </c>
      <c r="B372">
        <f t="shared" si="17"/>
        <v>0</v>
      </c>
      <c r="C372" t="s">
        <v>398</v>
      </c>
      <c r="D372" s="1" t="s">
        <v>1194</v>
      </c>
      <c r="E372" s="765">
        <f t="shared" ca="1" si="15"/>
        <v>0</v>
      </c>
    </row>
    <row r="373" spans="1:5">
      <c r="A373" t="str">
        <f t="shared" si="16"/>
        <v>100</v>
      </c>
      <c r="B373">
        <f t="shared" si="17"/>
        <v>0</v>
      </c>
      <c r="C373" t="s">
        <v>398</v>
      </c>
      <c r="D373" s="1" t="s">
        <v>1195</v>
      </c>
      <c r="E373" s="765">
        <f t="shared" ca="1" si="15"/>
        <v>0</v>
      </c>
    </row>
    <row r="374" spans="1:5">
      <c r="A374" t="str">
        <f t="shared" si="16"/>
        <v>01</v>
      </c>
      <c r="B374">
        <f t="shared" si="17"/>
        <v>0</v>
      </c>
      <c r="C374" t="s">
        <v>537</v>
      </c>
      <c r="D374" s="1" t="s">
        <v>1196</v>
      </c>
      <c r="E374" s="765">
        <f t="shared" ca="1" si="15"/>
        <v>0</v>
      </c>
    </row>
    <row r="375" spans="1:5">
      <c r="A375" t="str">
        <f t="shared" si="16"/>
        <v>02</v>
      </c>
      <c r="B375">
        <f t="shared" si="17"/>
        <v>0</v>
      </c>
      <c r="C375" t="s">
        <v>537</v>
      </c>
      <c r="D375" s="1" t="s">
        <v>1197</v>
      </c>
      <c r="E375" s="765">
        <f t="shared" ca="1" si="15"/>
        <v>0</v>
      </c>
    </row>
    <row r="376" spans="1:5">
      <c r="A376" t="str">
        <f t="shared" si="16"/>
        <v>03</v>
      </c>
      <c r="B376">
        <f t="shared" si="17"/>
        <v>0</v>
      </c>
      <c r="C376" t="s">
        <v>537</v>
      </c>
      <c r="D376" s="1" t="s">
        <v>1198</v>
      </c>
      <c r="E376" s="765">
        <f t="shared" ca="1" si="15"/>
        <v>0</v>
      </c>
    </row>
    <row r="377" spans="1:5">
      <c r="A377" t="str">
        <f t="shared" si="16"/>
        <v>04</v>
      </c>
      <c r="B377">
        <f t="shared" si="17"/>
        <v>0</v>
      </c>
      <c r="C377" t="s">
        <v>537</v>
      </c>
      <c r="D377" s="1" t="s">
        <v>1199</v>
      </c>
      <c r="E377" s="765">
        <f t="shared" ca="1" si="15"/>
        <v>0</v>
      </c>
    </row>
    <row r="378" spans="1:5">
      <c r="A378" t="str">
        <f t="shared" si="16"/>
        <v>05</v>
      </c>
      <c r="B378">
        <f t="shared" si="17"/>
        <v>0</v>
      </c>
      <c r="C378" t="s">
        <v>537</v>
      </c>
      <c r="D378" s="1" t="s">
        <v>1200</v>
      </c>
      <c r="E378" s="765">
        <f t="shared" ca="1" si="15"/>
        <v>0</v>
      </c>
    </row>
    <row r="379" spans="1:5">
      <c r="A379" t="str">
        <f t="shared" si="16"/>
        <v>06</v>
      </c>
      <c r="B379">
        <f t="shared" si="17"/>
        <v>0</v>
      </c>
      <c r="C379" t="s">
        <v>537</v>
      </c>
      <c r="D379" s="1" t="s">
        <v>1201</v>
      </c>
      <c r="E379" s="765">
        <f t="shared" ca="1" si="15"/>
        <v>0</v>
      </c>
    </row>
    <row r="380" spans="1:5">
      <c r="A380" t="str">
        <f t="shared" si="16"/>
        <v>07</v>
      </c>
      <c r="B380">
        <f t="shared" si="17"/>
        <v>0</v>
      </c>
      <c r="C380" t="s">
        <v>537</v>
      </c>
      <c r="D380" s="1" t="s">
        <v>1202</v>
      </c>
      <c r="E380" s="765">
        <f t="shared" ca="1" si="15"/>
        <v>0</v>
      </c>
    </row>
    <row r="381" spans="1:5">
      <c r="A381" t="str">
        <f t="shared" si="16"/>
        <v>08</v>
      </c>
      <c r="B381">
        <f t="shared" si="17"/>
        <v>0</v>
      </c>
      <c r="C381" t="s">
        <v>537</v>
      </c>
      <c r="D381" s="1" t="s">
        <v>1203</v>
      </c>
      <c r="E381" s="765">
        <f t="shared" ca="1" si="15"/>
        <v>0</v>
      </c>
    </row>
    <row r="382" spans="1:5">
      <c r="A382" t="str">
        <f t="shared" si="16"/>
        <v>09</v>
      </c>
      <c r="B382">
        <f t="shared" si="17"/>
        <v>0</v>
      </c>
      <c r="C382" t="s">
        <v>537</v>
      </c>
      <c r="D382" s="1" t="s">
        <v>1204</v>
      </c>
      <c r="E382" s="765">
        <f t="shared" ca="1" si="15"/>
        <v>0</v>
      </c>
    </row>
    <row r="383" spans="1:5">
      <c r="A383" t="str">
        <f t="shared" si="16"/>
        <v>10</v>
      </c>
      <c r="B383">
        <f t="shared" si="17"/>
        <v>0</v>
      </c>
      <c r="C383" t="s">
        <v>537</v>
      </c>
      <c r="D383" s="1" t="s">
        <v>1205</v>
      </c>
      <c r="E383" s="765">
        <f t="shared" ca="1" si="15"/>
        <v>0</v>
      </c>
    </row>
    <row r="384" spans="1:5">
      <c r="A384" t="str">
        <f t="shared" si="16"/>
        <v>11</v>
      </c>
      <c r="B384">
        <f t="shared" si="17"/>
        <v>0</v>
      </c>
      <c r="C384" t="s">
        <v>537</v>
      </c>
      <c r="D384" s="1" t="s">
        <v>1206</v>
      </c>
      <c r="E384" s="765">
        <f t="shared" ca="1" si="15"/>
        <v>0</v>
      </c>
    </row>
    <row r="385" spans="1:5">
      <c r="A385" t="str">
        <f t="shared" si="16"/>
        <v>12</v>
      </c>
      <c r="B385">
        <f t="shared" si="17"/>
        <v>0</v>
      </c>
      <c r="C385" t="s">
        <v>537</v>
      </c>
      <c r="D385" s="1" t="s">
        <v>1207</v>
      </c>
      <c r="E385" s="765">
        <f t="shared" ca="1" si="15"/>
        <v>0</v>
      </c>
    </row>
    <row r="386" spans="1:5">
      <c r="A386" t="str">
        <f t="shared" si="16"/>
        <v>13</v>
      </c>
      <c r="B386">
        <f t="shared" si="17"/>
        <v>0</v>
      </c>
      <c r="C386" t="s">
        <v>537</v>
      </c>
      <c r="D386" s="1" t="s">
        <v>1208</v>
      </c>
      <c r="E386" s="765">
        <f t="shared" ca="1" si="15"/>
        <v>0</v>
      </c>
    </row>
    <row r="387" spans="1:5">
      <c r="A387" t="str">
        <f t="shared" si="16"/>
        <v>100</v>
      </c>
      <c r="B387">
        <f t="shared" si="17"/>
        <v>0</v>
      </c>
      <c r="C387" t="s">
        <v>537</v>
      </c>
      <c r="D387" s="1" t="s">
        <v>1209</v>
      </c>
      <c r="E387" s="765">
        <f t="shared" ca="1" si="15"/>
        <v>0</v>
      </c>
    </row>
    <row r="388" spans="1:5">
      <c r="A388" t="str">
        <f t="shared" si="16"/>
        <v>01</v>
      </c>
      <c r="B388">
        <f t="shared" si="17"/>
        <v>0</v>
      </c>
      <c r="C388" t="s">
        <v>399</v>
      </c>
      <c r="D388" s="1" t="s">
        <v>1210</v>
      </c>
      <c r="E388" s="765">
        <f t="shared" ca="1" si="15"/>
        <v>0</v>
      </c>
    </row>
    <row r="389" spans="1:5">
      <c r="A389" t="str">
        <f t="shared" si="16"/>
        <v>02</v>
      </c>
      <c r="B389">
        <f t="shared" si="17"/>
        <v>0</v>
      </c>
      <c r="C389" t="s">
        <v>399</v>
      </c>
      <c r="D389" s="1" t="s">
        <v>1211</v>
      </c>
      <c r="E389" s="765">
        <f t="shared" ca="1" si="15"/>
        <v>0</v>
      </c>
    </row>
    <row r="390" spans="1:5">
      <c r="A390" t="str">
        <f t="shared" si="16"/>
        <v>03</v>
      </c>
      <c r="B390">
        <f t="shared" si="17"/>
        <v>0</v>
      </c>
      <c r="C390" t="s">
        <v>399</v>
      </c>
      <c r="D390" s="1" t="s">
        <v>1212</v>
      </c>
      <c r="E390" s="765">
        <f t="shared" ca="1" si="15"/>
        <v>0</v>
      </c>
    </row>
    <row r="391" spans="1:5">
      <c r="A391" t="str">
        <f t="shared" si="16"/>
        <v>04</v>
      </c>
      <c r="B391">
        <f t="shared" si="17"/>
        <v>0</v>
      </c>
      <c r="C391" t="s">
        <v>399</v>
      </c>
      <c r="D391" s="1" t="s">
        <v>1213</v>
      </c>
      <c r="E391" s="765">
        <f t="shared" ca="1" si="15"/>
        <v>0</v>
      </c>
    </row>
    <row r="392" spans="1:5">
      <c r="A392" t="str">
        <f t="shared" si="16"/>
        <v>05</v>
      </c>
      <c r="B392">
        <f t="shared" si="17"/>
        <v>0</v>
      </c>
      <c r="C392" t="s">
        <v>399</v>
      </c>
      <c r="D392" s="1" t="s">
        <v>1214</v>
      </c>
      <c r="E392" s="765">
        <f t="shared" ca="1" si="15"/>
        <v>0</v>
      </c>
    </row>
    <row r="393" spans="1:5">
      <c r="A393" t="str">
        <f t="shared" si="16"/>
        <v>06</v>
      </c>
      <c r="B393">
        <f t="shared" si="17"/>
        <v>0</v>
      </c>
      <c r="C393" t="s">
        <v>399</v>
      </c>
      <c r="D393" s="1" t="s">
        <v>1215</v>
      </c>
      <c r="E393" s="765">
        <f t="shared" ca="1" si="15"/>
        <v>0</v>
      </c>
    </row>
    <row r="394" spans="1:5">
      <c r="A394" t="str">
        <f t="shared" si="16"/>
        <v>07</v>
      </c>
      <c r="B394">
        <f t="shared" si="17"/>
        <v>0</v>
      </c>
      <c r="C394" t="s">
        <v>399</v>
      </c>
      <c r="D394" s="1" t="s">
        <v>1216</v>
      </c>
      <c r="E394" s="765">
        <f t="shared" ref="E394:E457" ca="1" si="18">IFERROR(IFERROR(VLOOKUP(C394,INDIRECT($G$7&amp;$H$7),MATCH($A394,INDIRECT($G$7&amp;$I$7),0),0),IFERROR(VLOOKUP(C394,INDIRECT($G$6&amp;$H$6),MATCH($A394,INDIRECT($G$6&amp;$I$6),0),0),VLOOKUP(C394,INDIRECT($G$5&amp;$H$5),MATCH($A394,INDIRECT($G$5&amp;$I$5),0),0))),0)</f>
        <v>0</v>
      </c>
    </row>
    <row r="395" spans="1:5">
      <c r="A395" t="str">
        <f t="shared" ref="A395:A458" si="19">MID(D395,LEN(C395)+2,LEN(D395)-LEN(C395))</f>
        <v>08</v>
      </c>
      <c r="B395">
        <f t="shared" ref="B395:B458" si="20">IF(IFERROR(FIND("PU",D395,1),0)&lt;&gt;0,"PU",0)</f>
        <v>0</v>
      </c>
      <c r="C395" t="s">
        <v>399</v>
      </c>
      <c r="D395" s="1" t="s">
        <v>1217</v>
      </c>
      <c r="E395" s="765">
        <f t="shared" ca="1" si="18"/>
        <v>0</v>
      </c>
    </row>
    <row r="396" spans="1:5">
      <c r="A396" t="str">
        <f t="shared" si="19"/>
        <v>09</v>
      </c>
      <c r="B396">
        <f t="shared" si="20"/>
        <v>0</v>
      </c>
      <c r="C396" t="s">
        <v>399</v>
      </c>
      <c r="D396" s="1" t="s">
        <v>1218</v>
      </c>
      <c r="E396" s="765">
        <f t="shared" ca="1" si="18"/>
        <v>0</v>
      </c>
    </row>
    <row r="397" spans="1:5">
      <c r="A397" t="str">
        <f t="shared" si="19"/>
        <v>10</v>
      </c>
      <c r="B397">
        <f t="shared" si="20"/>
        <v>0</v>
      </c>
      <c r="C397" t="s">
        <v>399</v>
      </c>
      <c r="D397" s="1" t="s">
        <v>1219</v>
      </c>
      <c r="E397" s="765">
        <f t="shared" ca="1" si="18"/>
        <v>0</v>
      </c>
    </row>
    <row r="398" spans="1:5">
      <c r="A398" t="str">
        <f t="shared" si="19"/>
        <v>11</v>
      </c>
      <c r="B398">
        <f t="shared" si="20"/>
        <v>0</v>
      </c>
      <c r="C398" t="s">
        <v>399</v>
      </c>
      <c r="D398" s="1" t="s">
        <v>1220</v>
      </c>
      <c r="E398" s="765">
        <f t="shared" ca="1" si="18"/>
        <v>0</v>
      </c>
    </row>
    <row r="399" spans="1:5">
      <c r="A399" t="str">
        <f t="shared" si="19"/>
        <v>12</v>
      </c>
      <c r="B399">
        <f t="shared" si="20"/>
        <v>0</v>
      </c>
      <c r="C399" t="s">
        <v>399</v>
      </c>
      <c r="D399" s="1" t="s">
        <v>1221</v>
      </c>
      <c r="E399" s="765">
        <f t="shared" ca="1" si="18"/>
        <v>0</v>
      </c>
    </row>
    <row r="400" spans="1:5">
      <c r="A400" t="str">
        <f t="shared" si="19"/>
        <v>13</v>
      </c>
      <c r="B400">
        <f t="shared" si="20"/>
        <v>0</v>
      </c>
      <c r="C400" t="s">
        <v>399</v>
      </c>
      <c r="D400" s="1" t="s">
        <v>1222</v>
      </c>
      <c r="E400" s="765">
        <f t="shared" ca="1" si="18"/>
        <v>0</v>
      </c>
    </row>
    <row r="401" spans="1:5">
      <c r="A401" t="str">
        <f t="shared" si="19"/>
        <v>100</v>
      </c>
      <c r="B401">
        <f t="shared" si="20"/>
        <v>0</v>
      </c>
      <c r="C401" t="s">
        <v>399</v>
      </c>
      <c r="D401" s="1" t="s">
        <v>1223</v>
      </c>
      <c r="E401" s="765">
        <f t="shared" ca="1" si="18"/>
        <v>0</v>
      </c>
    </row>
    <row r="402" spans="1:5">
      <c r="A402" t="str">
        <f t="shared" si="19"/>
        <v>01</v>
      </c>
      <c r="B402">
        <f t="shared" si="20"/>
        <v>0</v>
      </c>
      <c r="C402" t="s">
        <v>400</v>
      </c>
      <c r="D402" s="1" t="s">
        <v>1224</v>
      </c>
      <c r="E402" s="765">
        <f t="shared" ca="1" si="18"/>
        <v>0</v>
      </c>
    </row>
    <row r="403" spans="1:5">
      <c r="A403" t="str">
        <f t="shared" si="19"/>
        <v>02</v>
      </c>
      <c r="B403">
        <f t="shared" si="20"/>
        <v>0</v>
      </c>
      <c r="C403" t="s">
        <v>400</v>
      </c>
      <c r="D403" s="1" t="s">
        <v>1225</v>
      </c>
      <c r="E403" s="765">
        <f t="shared" ca="1" si="18"/>
        <v>0</v>
      </c>
    </row>
    <row r="404" spans="1:5">
      <c r="A404" t="str">
        <f t="shared" si="19"/>
        <v>03</v>
      </c>
      <c r="B404">
        <f t="shared" si="20"/>
        <v>0</v>
      </c>
      <c r="C404" t="s">
        <v>400</v>
      </c>
      <c r="D404" s="1" t="s">
        <v>1226</v>
      </c>
      <c r="E404" s="765">
        <f t="shared" ca="1" si="18"/>
        <v>0</v>
      </c>
    </row>
    <row r="405" spans="1:5">
      <c r="A405" t="str">
        <f t="shared" si="19"/>
        <v>04</v>
      </c>
      <c r="B405">
        <f t="shared" si="20"/>
        <v>0</v>
      </c>
      <c r="C405" t="s">
        <v>400</v>
      </c>
      <c r="D405" s="1" t="s">
        <v>1227</v>
      </c>
      <c r="E405" s="765">
        <f t="shared" ca="1" si="18"/>
        <v>0</v>
      </c>
    </row>
    <row r="406" spans="1:5">
      <c r="A406" t="str">
        <f t="shared" si="19"/>
        <v>05</v>
      </c>
      <c r="B406">
        <f t="shared" si="20"/>
        <v>0</v>
      </c>
      <c r="C406" t="s">
        <v>400</v>
      </c>
      <c r="D406" s="1" t="s">
        <v>1228</v>
      </c>
      <c r="E406" s="765">
        <f t="shared" ca="1" si="18"/>
        <v>0</v>
      </c>
    </row>
    <row r="407" spans="1:5">
      <c r="A407" t="str">
        <f t="shared" si="19"/>
        <v>06</v>
      </c>
      <c r="B407">
        <f t="shared" si="20"/>
        <v>0</v>
      </c>
      <c r="C407" t="s">
        <v>400</v>
      </c>
      <c r="D407" s="1" t="s">
        <v>1229</v>
      </c>
      <c r="E407" s="765">
        <f t="shared" ca="1" si="18"/>
        <v>0</v>
      </c>
    </row>
    <row r="408" spans="1:5">
      <c r="A408" t="str">
        <f t="shared" si="19"/>
        <v>07</v>
      </c>
      <c r="B408">
        <f t="shared" si="20"/>
        <v>0</v>
      </c>
      <c r="C408" t="s">
        <v>400</v>
      </c>
      <c r="D408" s="1" t="s">
        <v>1230</v>
      </c>
      <c r="E408" s="765">
        <f t="shared" ca="1" si="18"/>
        <v>0</v>
      </c>
    </row>
    <row r="409" spans="1:5">
      <c r="A409" t="str">
        <f t="shared" si="19"/>
        <v>08</v>
      </c>
      <c r="B409">
        <f t="shared" si="20"/>
        <v>0</v>
      </c>
      <c r="C409" t="s">
        <v>400</v>
      </c>
      <c r="D409" s="1" t="s">
        <v>1231</v>
      </c>
      <c r="E409" s="765">
        <f t="shared" ca="1" si="18"/>
        <v>0</v>
      </c>
    </row>
    <row r="410" spans="1:5">
      <c r="A410" t="str">
        <f t="shared" si="19"/>
        <v>09</v>
      </c>
      <c r="B410">
        <f t="shared" si="20"/>
        <v>0</v>
      </c>
      <c r="C410" t="s">
        <v>400</v>
      </c>
      <c r="D410" s="1" t="s">
        <v>1232</v>
      </c>
      <c r="E410" s="765">
        <f t="shared" ca="1" si="18"/>
        <v>0</v>
      </c>
    </row>
    <row r="411" spans="1:5">
      <c r="A411" t="str">
        <f t="shared" si="19"/>
        <v>10</v>
      </c>
      <c r="B411">
        <f t="shared" si="20"/>
        <v>0</v>
      </c>
      <c r="C411" t="s">
        <v>400</v>
      </c>
      <c r="D411" s="1" t="s">
        <v>1233</v>
      </c>
      <c r="E411" s="765">
        <f t="shared" ca="1" si="18"/>
        <v>0</v>
      </c>
    </row>
    <row r="412" spans="1:5">
      <c r="A412" t="str">
        <f t="shared" si="19"/>
        <v>11</v>
      </c>
      <c r="B412">
        <f t="shared" si="20"/>
        <v>0</v>
      </c>
      <c r="C412" t="s">
        <v>400</v>
      </c>
      <c r="D412" s="1" t="s">
        <v>1234</v>
      </c>
      <c r="E412" s="765">
        <f t="shared" ca="1" si="18"/>
        <v>0</v>
      </c>
    </row>
    <row r="413" spans="1:5">
      <c r="A413" t="str">
        <f t="shared" si="19"/>
        <v>12</v>
      </c>
      <c r="B413">
        <f t="shared" si="20"/>
        <v>0</v>
      </c>
      <c r="C413" t="s">
        <v>400</v>
      </c>
      <c r="D413" s="1" t="s">
        <v>1235</v>
      </c>
      <c r="E413" s="765">
        <f t="shared" ca="1" si="18"/>
        <v>0</v>
      </c>
    </row>
    <row r="414" spans="1:5">
      <c r="A414" t="str">
        <f t="shared" si="19"/>
        <v>13</v>
      </c>
      <c r="B414">
        <f t="shared" si="20"/>
        <v>0</v>
      </c>
      <c r="C414" t="s">
        <v>400</v>
      </c>
      <c r="D414" s="1" t="s">
        <v>1236</v>
      </c>
      <c r="E414" s="765">
        <f t="shared" ca="1" si="18"/>
        <v>0</v>
      </c>
    </row>
    <row r="415" spans="1:5">
      <c r="A415" t="str">
        <f t="shared" si="19"/>
        <v>100</v>
      </c>
      <c r="B415">
        <f t="shared" si="20"/>
        <v>0</v>
      </c>
      <c r="C415" t="s">
        <v>400</v>
      </c>
      <c r="D415" s="1" t="s">
        <v>1237</v>
      </c>
      <c r="E415" s="765">
        <f t="shared" ca="1" si="18"/>
        <v>0</v>
      </c>
    </row>
    <row r="416" spans="1:5">
      <c r="A416" t="str">
        <f t="shared" si="19"/>
        <v>01</v>
      </c>
      <c r="B416">
        <f t="shared" si="20"/>
        <v>0</v>
      </c>
      <c r="C416" t="s">
        <v>401</v>
      </c>
      <c r="D416" s="1" t="s">
        <v>1238</v>
      </c>
      <c r="E416" s="765">
        <f t="shared" ca="1" si="18"/>
        <v>0</v>
      </c>
    </row>
    <row r="417" spans="1:5">
      <c r="A417" t="str">
        <f t="shared" si="19"/>
        <v>02</v>
      </c>
      <c r="B417">
        <f t="shared" si="20"/>
        <v>0</v>
      </c>
      <c r="C417" t="s">
        <v>401</v>
      </c>
      <c r="D417" s="1" t="s">
        <v>1239</v>
      </c>
      <c r="E417" s="765">
        <f t="shared" ca="1" si="18"/>
        <v>0</v>
      </c>
    </row>
    <row r="418" spans="1:5">
      <c r="A418" t="str">
        <f t="shared" si="19"/>
        <v>03</v>
      </c>
      <c r="B418">
        <f t="shared" si="20"/>
        <v>0</v>
      </c>
      <c r="C418" t="s">
        <v>401</v>
      </c>
      <c r="D418" s="1" t="s">
        <v>1240</v>
      </c>
      <c r="E418" s="765">
        <f t="shared" ca="1" si="18"/>
        <v>0</v>
      </c>
    </row>
    <row r="419" spans="1:5">
      <c r="A419" t="str">
        <f t="shared" si="19"/>
        <v>04</v>
      </c>
      <c r="B419">
        <f t="shared" si="20"/>
        <v>0</v>
      </c>
      <c r="C419" t="s">
        <v>401</v>
      </c>
      <c r="D419" s="1" t="s">
        <v>1241</v>
      </c>
      <c r="E419" s="765">
        <f t="shared" ca="1" si="18"/>
        <v>0</v>
      </c>
    </row>
    <row r="420" spans="1:5">
      <c r="A420" t="str">
        <f t="shared" si="19"/>
        <v>05</v>
      </c>
      <c r="B420">
        <f t="shared" si="20"/>
        <v>0</v>
      </c>
      <c r="C420" t="s">
        <v>401</v>
      </c>
      <c r="D420" s="1" t="s">
        <v>1242</v>
      </c>
      <c r="E420" s="765">
        <f t="shared" ca="1" si="18"/>
        <v>0</v>
      </c>
    </row>
    <row r="421" spans="1:5">
      <c r="A421" t="str">
        <f t="shared" si="19"/>
        <v>06</v>
      </c>
      <c r="B421">
        <f t="shared" si="20"/>
        <v>0</v>
      </c>
      <c r="C421" t="s">
        <v>401</v>
      </c>
      <c r="D421" s="1" t="s">
        <v>1243</v>
      </c>
      <c r="E421" s="765">
        <f t="shared" ca="1" si="18"/>
        <v>0</v>
      </c>
    </row>
    <row r="422" spans="1:5">
      <c r="A422" t="str">
        <f t="shared" si="19"/>
        <v>07</v>
      </c>
      <c r="B422">
        <f t="shared" si="20"/>
        <v>0</v>
      </c>
      <c r="C422" t="s">
        <v>401</v>
      </c>
      <c r="D422" s="1" t="s">
        <v>1244</v>
      </c>
      <c r="E422" s="765">
        <f t="shared" ca="1" si="18"/>
        <v>0</v>
      </c>
    </row>
    <row r="423" spans="1:5">
      <c r="A423" t="str">
        <f t="shared" si="19"/>
        <v>08</v>
      </c>
      <c r="B423">
        <f t="shared" si="20"/>
        <v>0</v>
      </c>
      <c r="C423" t="s">
        <v>401</v>
      </c>
      <c r="D423" s="1" t="s">
        <v>1245</v>
      </c>
      <c r="E423" s="765">
        <f t="shared" ca="1" si="18"/>
        <v>0</v>
      </c>
    </row>
    <row r="424" spans="1:5">
      <c r="A424" t="str">
        <f t="shared" si="19"/>
        <v>09</v>
      </c>
      <c r="B424">
        <f t="shared" si="20"/>
        <v>0</v>
      </c>
      <c r="C424" t="s">
        <v>401</v>
      </c>
      <c r="D424" s="1" t="s">
        <v>1246</v>
      </c>
      <c r="E424" s="765">
        <f t="shared" ca="1" si="18"/>
        <v>0</v>
      </c>
    </row>
    <row r="425" spans="1:5">
      <c r="A425" t="str">
        <f t="shared" si="19"/>
        <v>10</v>
      </c>
      <c r="B425">
        <f t="shared" si="20"/>
        <v>0</v>
      </c>
      <c r="C425" t="s">
        <v>401</v>
      </c>
      <c r="D425" s="1" t="s">
        <v>1247</v>
      </c>
      <c r="E425" s="765">
        <f t="shared" ca="1" si="18"/>
        <v>0</v>
      </c>
    </row>
    <row r="426" spans="1:5">
      <c r="A426" t="str">
        <f t="shared" si="19"/>
        <v>11</v>
      </c>
      <c r="B426">
        <f t="shared" si="20"/>
        <v>0</v>
      </c>
      <c r="C426" t="s">
        <v>401</v>
      </c>
      <c r="D426" s="1" t="s">
        <v>1248</v>
      </c>
      <c r="E426" s="765">
        <f t="shared" ca="1" si="18"/>
        <v>0</v>
      </c>
    </row>
    <row r="427" spans="1:5">
      <c r="A427" t="str">
        <f t="shared" si="19"/>
        <v>12</v>
      </c>
      <c r="B427">
        <f t="shared" si="20"/>
        <v>0</v>
      </c>
      <c r="C427" t="s">
        <v>401</v>
      </c>
      <c r="D427" s="1" t="s">
        <v>1249</v>
      </c>
      <c r="E427" s="765">
        <f t="shared" ca="1" si="18"/>
        <v>0</v>
      </c>
    </row>
    <row r="428" spans="1:5">
      <c r="A428" t="str">
        <f t="shared" si="19"/>
        <v>13</v>
      </c>
      <c r="B428">
        <f t="shared" si="20"/>
        <v>0</v>
      </c>
      <c r="C428" t="s">
        <v>401</v>
      </c>
      <c r="D428" s="1" t="s">
        <v>1250</v>
      </c>
      <c r="E428" s="765">
        <f t="shared" ca="1" si="18"/>
        <v>0</v>
      </c>
    </row>
    <row r="429" spans="1:5">
      <c r="A429" t="str">
        <f t="shared" si="19"/>
        <v>100</v>
      </c>
      <c r="B429">
        <f t="shared" si="20"/>
        <v>0</v>
      </c>
      <c r="C429" t="s">
        <v>401</v>
      </c>
      <c r="D429" s="1" t="s">
        <v>1251</v>
      </c>
      <c r="E429" s="765">
        <f t="shared" ca="1" si="18"/>
        <v>0</v>
      </c>
    </row>
    <row r="430" spans="1:5">
      <c r="A430" t="str">
        <f t="shared" si="19"/>
        <v>01</v>
      </c>
      <c r="B430">
        <f t="shared" si="20"/>
        <v>0</v>
      </c>
      <c r="C430" t="s">
        <v>402</v>
      </c>
      <c r="D430" s="1" t="s">
        <v>1252</v>
      </c>
      <c r="E430" s="765">
        <f t="shared" ca="1" si="18"/>
        <v>0</v>
      </c>
    </row>
    <row r="431" spans="1:5">
      <c r="A431" t="str">
        <f t="shared" si="19"/>
        <v>02</v>
      </c>
      <c r="B431">
        <f t="shared" si="20"/>
        <v>0</v>
      </c>
      <c r="C431" t="s">
        <v>402</v>
      </c>
      <c r="D431" s="1" t="s">
        <v>1253</v>
      </c>
      <c r="E431" s="765">
        <f t="shared" ca="1" si="18"/>
        <v>0</v>
      </c>
    </row>
    <row r="432" spans="1:5">
      <c r="A432" t="str">
        <f t="shared" si="19"/>
        <v>03</v>
      </c>
      <c r="B432">
        <f t="shared" si="20"/>
        <v>0</v>
      </c>
      <c r="C432" t="s">
        <v>402</v>
      </c>
      <c r="D432" s="1" t="s">
        <v>1254</v>
      </c>
      <c r="E432" s="765">
        <f t="shared" ca="1" si="18"/>
        <v>0</v>
      </c>
    </row>
    <row r="433" spans="1:5">
      <c r="A433" t="str">
        <f t="shared" si="19"/>
        <v>04</v>
      </c>
      <c r="B433">
        <f t="shared" si="20"/>
        <v>0</v>
      </c>
      <c r="C433" t="s">
        <v>402</v>
      </c>
      <c r="D433" s="1" t="s">
        <v>1255</v>
      </c>
      <c r="E433" s="765">
        <f t="shared" ca="1" si="18"/>
        <v>0</v>
      </c>
    </row>
    <row r="434" spans="1:5">
      <c r="A434" t="str">
        <f t="shared" si="19"/>
        <v>05</v>
      </c>
      <c r="B434">
        <f t="shared" si="20"/>
        <v>0</v>
      </c>
      <c r="C434" t="s">
        <v>402</v>
      </c>
      <c r="D434" s="1" t="s">
        <v>1256</v>
      </c>
      <c r="E434" s="765">
        <f t="shared" ca="1" si="18"/>
        <v>0</v>
      </c>
    </row>
    <row r="435" spans="1:5">
      <c r="A435" t="str">
        <f t="shared" si="19"/>
        <v>06</v>
      </c>
      <c r="B435">
        <f t="shared" si="20"/>
        <v>0</v>
      </c>
      <c r="C435" t="s">
        <v>402</v>
      </c>
      <c r="D435" s="1" t="s">
        <v>1257</v>
      </c>
      <c r="E435" s="765">
        <f t="shared" ca="1" si="18"/>
        <v>0</v>
      </c>
    </row>
    <row r="436" spans="1:5">
      <c r="A436" t="str">
        <f t="shared" si="19"/>
        <v>07</v>
      </c>
      <c r="B436">
        <f t="shared" si="20"/>
        <v>0</v>
      </c>
      <c r="C436" t="s">
        <v>402</v>
      </c>
      <c r="D436" s="1" t="s">
        <v>1258</v>
      </c>
      <c r="E436" s="765">
        <f t="shared" ca="1" si="18"/>
        <v>0</v>
      </c>
    </row>
    <row r="437" spans="1:5">
      <c r="A437" t="str">
        <f t="shared" si="19"/>
        <v>08</v>
      </c>
      <c r="B437">
        <f t="shared" si="20"/>
        <v>0</v>
      </c>
      <c r="C437" t="s">
        <v>402</v>
      </c>
      <c r="D437" s="1" t="s">
        <v>1259</v>
      </c>
      <c r="E437" s="765">
        <f t="shared" ca="1" si="18"/>
        <v>0</v>
      </c>
    </row>
    <row r="438" spans="1:5">
      <c r="A438" t="str">
        <f t="shared" si="19"/>
        <v>09</v>
      </c>
      <c r="B438">
        <f t="shared" si="20"/>
        <v>0</v>
      </c>
      <c r="C438" t="s">
        <v>402</v>
      </c>
      <c r="D438" s="1" t="s">
        <v>1260</v>
      </c>
      <c r="E438" s="765">
        <f t="shared" ca="1" si="18"/>
        <v>0</v>
      </c>
    </row>
    <row r="439" spans="1:5">
      <c r="A439" t="str">
        <f t="shared" si="19"/>
        <v>10</v>
      </c>
      <c r="B439">
        <f t="shared" si="20"/>
        <v>0</v>
      </c>
      <c r="C439" t="s">
        <v>402</v>
      </c>
      <c r="D439" s="1" t="s">
        <v>1261</v>
      </c>
      <c r="E439" s="765">
        <f t="shared" ca="1" si="18"/>
        <v>0</v>
      </c>
    </row>
    <row r="440" spans="1:5">
      <c r="A440" t="str">
        <f t="shared" si="19"/>
        <v>11</v>
      </c>
      <c r="B440">
        <f t="shared" si="20"/>
        <v>0</v>
      </c>
      <c r="C440" t="s">
        <v>402</v>
      </c>
      <c r="D440" s="1" t="s">
        <v>1262</v>
      </c>
      <c r="E440" s="765">
        <f t="shared" ca="1" si="18"/>
        <v>0</v>
      </c>
    </row>
    <row r="441" spans="1:5">
      <c r="A441" t="str">
        <f t="shared" si="19"/>
        <v>12</v>
      </c>
      <c r="B441">
        <f t="shared" si="20"/>
        <v>0</v>
      </c>
      <c r="C441" t="s">
        <v>402</v>
      </c>
      <c r="D441" s="1" t="s">
        <v>1263</v>
      </c>
      <c r="E441" s="765">
        <f t="shared" ca="1" si="18"/>
        <v>0</v>
      </c>
    </row>
    <row r="442" spans="1:5">
      <c r="A442" t="str">
        <f t="shared" si="19"/>
        <v>13</v>
      </c>
      <c r="B442">
        <f t="shared" si="20"/>
        <v>0</v>
      </c>
      <c r="C442" t="s">
        <v>402</v>
      </c>
      <c r="D442" s="1" t="s">
        <v>1264</v>
      </c>
      <c r="E442" s="765">
        <f t="shared" ca="1" si="18"/>
        <v>0</v>
      </c>
    </row>
    <row r="443" spans="1:5">
      <c r="A443" t="str">
        <f t="shared" si="19"/>
        <v>100</v>
      </c>
      <c r="B443">
        <f t="shared" si="20"/>
        <v>0</v>
      </c>
      <c r="C443" t="s">
        <v>402</v>
      </c>
      <c r="D443" s="1" t="s">
        <v>1265</v>
      </c>
      <c r="E443" s="765">
        <f t="shared" ca="1" si="18"/>
        <v>0</v>
      </c>
    </row>
    <row r="444" spans="1:5">
      <c r="A444" t="str">
        <f t="shared" si="19"/>
        <v>01</v>
      </c>
      <c r="B444">
        <f t="shared" si="20"/>
        <v>0</v>
      </c>
      <c r="C444" t="s">
        <v>403</v>
      </c>
      <c r="D444" s="1" t="s">
        <v>1266</v>
      </c>
      <c r="E444" s="765">
        <f t="shared" ca="1" si="18"/>
        <v>0</v>
      </c>
    </row>
    <row r="445" spans="1:5">
      <c r="A445" t="str">
        <f t="shared" si="19"/>
        <v>02</v>
      </c>
      <c r="B445">
        <f t="shared" si="20"/>
        <v>0</v>
      </c>
      <c r="C445" t="s">
        <v>403</v>
      </c>
      <c r="D445" s="1" t="s">
        <v>1267</v>
      </c>
      <c r="E445" s="765">
        <f t="shared" ca="1" si="18"/>
        <v>0</v>
      </c>
    </row>
    <row r="446" spans="1:5">
      <c r="A446" t="str">
        <f t="shared" si="19"/>
        <v>03</v>
      </c>
      <c r="B446">
        <f t="shared" si="20"/>
        <v>0</v>
      </c>
      <c r="C446" t="s">
        <v>403</v>
      </c>
      <c r="D446" s="1" t="s">
        <v>1268</v>
      </c>
      <c r="E446" s="765">
        <f t="shared" ca="1" si="18"/>
        <v>0</v>
      </c>
    </row>
    <row r="447" spans="1:5">
      <c r="A447" t="str">
        <f t="shared" si="19"/>
        <v>04</v>
      </c>
      <c r="B447">
        <f t="shared" si="20"/>
        <v>0</v>
      </c>
      <c r="C447" t="s">
        <v>403</v>
      </c>
      <c r="D447" s="1" t="s">
        <v>1269</v>
      </c>
      <c r="E447" s="765">
        <f t="shared" ca="1" si="18"/>
        <v>0</v>
      </c>
    </row>
    <row r="448" spans="1:5">
      <c r="A448" t="str">
        <f t="shared" si="19"/>
        <v>05</v>
      </c>
      <c r="B448">
        <f t="shared" si="20"/>
        <v>0</v>
      </c>
      <c r="C448" t="s">
        <v>403</v>
      </c>
      <c r="D448" s="1" t="s">
        <v>1270</v>
      </c>
      <c r="E448" s="765">
        <f t="shared" ca="1" si="18"/>
        <v>0</v>
      </c>
    </row>
    <row r="449" spans="1:5">
      <c r="A449" t="str">
        <f t="shared" si="19"/>
        <v>06</v>
      </c>
      <c r="B449">
        <f t="shared" si="20"/>
        <v>0</v>
      </c>
      <c r="C449" t="s">
        <v>403</v>
      </c>
      <c r="D449" s="1" t="s">
        <v>1271</v>
      </c>
      <c r="E449" s="765">
        <f t="shared" ca="1" si="18"/>
        <v>0</v>
      </c>
    </row>
    <row r="450" spans="1:5">
      <c r="A450" t="str">
        <f t="shared" si="19"/>
        <v>07</v>
      </c>
      <c r="B450">
        <f t="shared" si="20"/>
        <v>0</v>
      </c>
      <c r="C450" t="s">
        <v>403</v>
      </c>
      <c r="D450" s="1" t="s">
        <v>1272</v>
      </c>
      <c r="E450" s="765">
        <f t="shared" ca="1" si="18"/>
        <v>0</v>
      </c>
    </row>
    <row r="451" spans="1:5">
      <c r="A451" t="str">
        <f t="shared" si="19"/>
        <v>08</v>
      </c>
      <c r="B451">
        <f t="shared" si="20"/>
        <v>0</v>
      </c>
      <c r="C451" t="s">
        <v>403</v>
      </c>
      <c r="D451" s="1" t="s">
        <v>1273</v>
      </c>
      <c r="E451" s="765">
        <f t="shared" ca="1" si="18"/>
        <v>0</v>
      </c>
    </row>
    <row r="452" spans="1:5">
      <c r="A452" t="str">
        <f t="shared" si="19"/>
        <v>09</v>
      </c>
      <c r="B452">
        <f t="shared" si="20"/>
        <v>0</v>
      </c>
      <c r="C452" t="s">
        <v>403</v>
      </c>
      <c r="D452" s="1" t="s">
        <v>1274</v>
      </c>
      <c r="E452" s="765">
        <f t="shared" ca="1" si="18"/>
        <v>0</v>
      </c>
    </row>
    <row r="453" spans="1:5">
      <c r="A453" t="str">
        <f t="shared" si="19"/>
        <v>10</v>
      </c>
      <c r="B453">
        <f t="shared" si="20"/>
        <v>0</v>
      </c>
      <c r="C453" t="s">
        <v>403</v>
      </c>
      <c r="D453" s="1" t="s">
        <v>1275</v>
      </c>
      <c r="E453" s="765">
        <f t="shared" ca="1" si="18"/>
        <v>0</v>
      </c>
    </row>
    <row r="454" spans="1:5">
      <c r="A454" t="str">
        <f t="shared" si="19"/>
        <v>11</v>
      </c>
      <c r="B454">
        <f t="shared" si="20"/>
        <v>0</v>
      </c>
      <c r="C454" t="s">
        <v>403</v>
      </c>
      <c r="D454" s="1" t="s">
        <v>1276</v>
      </c>
      <c r="E454" s="765">
        <f t="shared" ca="1" si="18"/>
        <v>0</v>
      </c>
    </row>
    <row r="455" spans="1:5">
      <c r="A455" t="str">
        <f t="shared" si="19"/>
        <v>12</v>
      </c>
      <c r="B455">
        <f t="shared" si="20"/>
        <v>0</v>
      </c>
      <c r="C455" t="s">
        <v>403</v>
      </c>
      <c r="D455" s="1" t="s">
        <v>1277</v>
      </c>
      <c r="E455" s="765">
        <f t="shared" ca="1" si="18"/>
        <v>0</v>
      </c>
    </row>
    <row r="456" spans="1:5">
      <c r="A456" t="str">
        <f t="shared" si="19"/>
        <v>13</v>
      </c>
      <c r="B456">
        <f t="shared" si="20"/>
        <v>0</v>
      </c>
      <c r="C456" t="s">
        <v>403</v>
      </c>
      <c r="D456" s="1" t="s">
        <v>1278</v>
      </c>
      <c r="E456" s="765">
        <f t="shared" ca="1" si="18"/>
        <v>0</v>
      </c>
    </row>
    <row r="457" spans="1:5">
      <c r="A457" t="str">
        <f t="shared" si="19"/>
        <v>100</v>
      </c>
      <c r="B457">
        <f t="shared" si="20"/>
        <v>0</v>
      </c>
      <c r="C457" t="s">
        <v>403</v>
      </c>
      <c r="D457" s="1" t="s">
        <v>1279</v>
      </c>
      <c r="E457" s="765">
        <f t="shared" ca="1" si="18"/>
        <v>0</v>
      </c>
    </row>
    <row r="458" spans="1:5">
      <c r="A458" t="str">
        <f t="shared" si="19"/>
        <v>01</v>
      </c>
      <c r="B458">
        <f t="shared" si="20"/>
        <v>0</v>
      </c>
      <c r="C458" t="s">
        <v>404</v>
      </c>
      <c r="D458" s="1" t="s">
        <v>1280</v>
      </c>
      <c r="E458" s="765">
        <f t="shared" ref="E458:E521" ca="1" si="21">IFERROR(IFERROR(VLOOKUP(C458,INDIRECT($G$7&amp;$H$7),MATCH($A458,INDIRECT($G$7&amp;$I$7),0),0),IFERROR(VLOOKUP(C458,INDIRECT($G$6&amp;$H$6),MATCH($A458,INDIRECT($G$6&amp;$I$6),0),0),VLOOKUP(C458,INDIRECT($G$5&amp;$H$5),MATCH($A458,INDIRECT($G$5&amp;$I$5),0),0))),0)</f>
        <v>0</v>
      </c>
    </row>
    <row r="459" spans="1:5">
      <c r="A459" t="str">
        <f t="shared" ref="A459:A522" si="22">MID(D459,LEN(C459)+2,LEN(D459)-LEN(C459))</f>
        <v>02</v>
      </c>
      <c r="B459">
        <f t="shared" ref="B459:B522" si="23">IF(IFERROR(FIND("PU",D459,1),0)&lt;&gt;0,"PU",0)</f>
        <v>0</v>
      </c>
      <c r="C459" t="s">
        <v>404</v>
      </c>
      <c r="D459" s="1" t="s">
        <v>1281</v>
      </c>
      <c r="E459" s="765">
        <f t="shared" ca="1" si="21"/>
        <v>0</v>
      </c>
    </row>
    <row r="460" spans="1:5">
      <c r="A460" t="str">
        <f t="shared" si="22"/>
        <v>03</v>
      </c>
      <c r="B460">
        <f t="shared" si="23"/>
        <v>0</v>
      </c>
      <c r="C460" t="s">
        <v>404</v>
      </c>
      <c r="D460" s="1" t="s">
        <v>1282</v>
      </c>
      <c r="E460" s="765">
        <f t="shared" ca="1" si="21"/>
        <v>0</v>
      </c>
    </row>
    <row r="461" spans="1:5">
      <c r="A461" t="str">
        <f t="shared" si="22"/>
        <v>04</v>
      </c>
      <c r="B461">
        <f t="shared" si="23"/>
        <v>0</v>
      </c>
      <c r="C461" t="s">
        <v>404</v>
      </c>
      <c r="D461" s="1" t="s">
        <v>1283</v>
      </c>
      <c r="E461" s="765">
        <f t="shared" ca="1" si="21"/>
        <v>0</v>
      </c>
    </row>
    <row r="462" spans="1:5">
      <c r="A462" t="str">
        <f t="shared" si="22"/>
        <v>05</v>
      </c>
      <c r="B462">
        <f t="shared" si="23"/>
        <v>0</v>
      </c>
      <c r="C462" t="s">
        <v>404</v>
      </c>
      <c r="D462" s="1" t="s">
        <v>1284</v>
      </c>
      <c r="E462" s="765">
        <f t="shared" ca="1" si="21"/>
        <v>0</v>
      </c>
    </row>
    <row r="463" spans="1:5">
      <c r="A463" t="str">
        <f t="shared" si="22"/>
        <v>06</v>
      </c>
      <c r="B463">
        <f t="shared" si="23"/>
        <v>0</v>
      </c>
      <c r="C463" t="s">
        <v>404</v>
      </c>
      <c r="D463" s="1" t="s">
        <v>1285</v>
      </c>
      <c r="E463" s="765">
        <f t="shared" ca="1" si="21"/>
        <v>0</v>
      </c>
    </row>
    <row r="464" spans="1:5">
      <c r="A464" t="str">
        <f t="shared" si="22"/>
        <v>07</v>
      </c>
      <c r="B464">
        <f t="shared" si="23"/>
        <v>0</v>
      </c>
      <c r="C464" t="s">
        <v>404</v>
      </c>
      <c r="D464" s="1" t="s">
        <v>1286</v>
      </c>
      <c r="E464" s="765">
        <f t="shared" ca="1" si="21"/>
        <v>0</v>
      </c>
    </row>
    <row r="465" spans="1:5">
      <c r="A465" t="str">
        <f t="shared" si="22"/>
        <v>08</v>
      </c>
      <c r="B465">
        <f t="shared" si="23"/>
        <v>0</v>
      </c>
      <c r="C465" t="s">
        <v>404</v>
      </c>
      <c r="D465" s="1" t="s">
        <v>1287</v>
      </c>
      <c r="E465" s="765">
        <f t="shared" ca="1" si="21"/>
        <v>0</v>
      </c>
    </row>
    <row r="466" spans="1:5">
      <c r="A466" t="str">
        <f t="shared" si="22"/>
        <v>09</v>
      </c>
      <c r="B466">
        <f t="shared" si="23"/>
        <v>0</v>
      </c>
      <c r="C466" t="s">
        <v>404</v>
      </c>
      <c r="D466" s="1" t="s">
        <v>1288</v>
      </c>
      <c r="E466" s="765">
        <f t="shared" ca="1" si="21"/>
        <v>0</v>
      </c>
    </row>
    <row r="467" spans="1:5">
      <c r="A467" t="str">
        <f t="shared" si="22"/>
        <v>10</v>
      </c>
      <c r="B467">
        <f t="shared" si="23"/>
        <v>0</v>
      </c>
      <c r="C467" t="s">
        <v>404</v>
      </c>
      <c r="D467" s="1" t="s">
        <v>1289</v>
      </c>
      <c r="E467" s="765">
        <f t="shared" ca="1" si="21"/>
        <v>0</v>
      </c>
    </row>
    <row r="468" spans="1:5">
      <c r="A468" t="str">
        <f t="shared" si="22"/>
        <v>11</v>
      </c>
      <c r="B468">
        <f t="shared" si="23"/>
        <v>0</v>
      </c>
      <c r="C468" t="s">
        <v>404</v>
      </c>
      <c r="D468" s="1" t="s">
        <v>1290</v>
      </c>
      <c r="E468" s="765">
        <f t="shared" ca="1" si="21"/>
        <v>0</v>
      </c>
    </row>
    <row r="469" spans="1:5">
      <c r="A469" t="str">
        <f t="shared" si="22"/>
        <v>12</v>
      </c>
      <c r="B469">
        <f t="shared" si="23"/>
        <v>0</v>
      </c>
      <c r="C469" t="s">
        <v>404</v>
      </c>
      <c r="D469" s="1" t="s">
        <v>1291</v>
      </c>
      <c r="E469" s="765">
        <f t="shared" ca="1" si="21"/>
        <v>0</v>
      </c>
    </row>
    <row r="470" spans="1:5">
      <c r="A470" t="str">
        <f t="shared" si="22"/>
        <v>13</v>
      </c>
      <c r="B470">
        <f t="shared" si="23"/>
        <v>0</v>
      </c>
      <c r="C470" t="s">
        <v>404</v>
      </c>
      <c r="D470" s="1" t="s">
        <v>1292</v>
      </c>
      <c r="E470" s="765">
        <f t="shared" ca="1" si="21"/>
        <v>0</v>
      </c>
    </row>
    <row r="471" spans="1:5">
      <c r="A471" t="str">
        <f t="shared" si="22"/>
        <v>100</v>
      </c>
      <c r="B471">
        <f t="shared" si="23"/>
        <v>0</v>
      </c>
      <c r="C471" t="s">
        <v>404</v>
      </c>
      <c r="D471" s="1" t="s">
        <v>1293</v>
      </c>
      <c r="E471" s="765">
        <f t="shared" ca="1" si="21"/>
        <v>0</v>
      </c>
    </row>
    <row r="472" spans="1:5">
      <c r="A472" t="str">
        <f t="shared" si="22"/>
        <v>01</v>
      </c>
      <c r="B472">
        <f t="shared" si="23"/>
        <v>0</v>
      </c>
      <c r="C472" t="s">
        <v>405</v>
      </c>
      <c r="D472" s="1" t="s">
        <v>1294</v>
      </c>
      <c r="E472" s="765">
        <f t="shared" ca="1" si="21"/>
        <v>0</v>
      </c>
    </row>
    <row r="473" spans="1:5">
      <c r="A473" t="str">
        <f t="shared" si="22"/>
        <v>02</v>
      </c>
      <c r="B473">
        <f t="shared" si="23"/>
        <v>0</v>
      </c>
      <c r="C473" t="s">
        <v>405</v>
      </c>
      <c r="D473" s="1" t="s">
        <v>1295</v>
      </c>
      <c r="E473" s="765">
        <f t="shared" ca="1" si="21"/>
        <v>0</v>
      </c>
    </row>
    <row r="474" spans="1:5">
      <c r="A474" t="str">
        <f t="shared" si="22"/>
        <v>03</v>
      </c>
      <c r="B474">
        <f t="shared" si="23"/>
        <v>0</v>
      </c>
      <c r="C474" t="s">
        <v>405</v>
      </c>
      <c r="D474" s="1" t="s">
        <v>1296</v>
      </c>
      <c r="E474" s="765">
        <f t="shared" ca="1" si="21"/>
        <v>0</v>
      </c>
    </row>
    <row r="475" spans="1:5">
      <c r="A475" t="str">
        <f t="shared" si="22"/>
        <v>04</v>
      </c>
      <c r="B475">
        <f t="shared" si="23"/>
        <v>0</v>
      </c>
      <c r="C475" t="s">
        <v>405</v>
      </c>
      <c r="D475" s="1" t="s">
        <v>1297</v>
      </c>
      <c r="E475" s="765">
        <f t="shared" ca="1" si="21"/>
        <v>0</v>
      </c>
    </row>
    <row r="476" spans="1:5">
      <c r="A476" t="str">
        <f t="shared" si="22"/>
        <v>05</v>
      </c>
      <c r="B476">
        <f t="shared" si="23"/>
        <v>0</v>
      </c>
      <c r="C476" t="s">
        <v>405</v>
      </c>
      <c r="D476" s="1" t="s">
        <v>1298</v>
      </c>
      <c r="E476" s="765">
        <f t="shared" ca="1" si="21"/>
        <v>0</v>
      </c>
    </row>
    <row r="477" spans="1:5">
      <c r="A477" t="str">
        <f t="shared" si="22"/>
        <v>06</v>
      </c>
      <c r="B477">
        <f t="shared" si="23"/>
        <v>0</v>
      </c>
      <c r="C477" t="s">
        <v>405</v>
      </c>
      <c r="D477" s="1" t="s">
        <v>1299</v>
      </c>
      <c r="E477" s="765">
        <f t="shared" ca="1" si="21"/>
        <v>0</v>
      </c>
    </row>
    <row r="478" spans="1:5">
      <c r="A478" t="str">
        <f t="shared" si="22"/>
        <v>07</v>
      </c>
      <c r="B478">
        <f t="shared" si="23"/>
        <v>0</v>
      </c>
      <c r="C478" t="s">
        <v>405</v>
      </c>
      <c r="D478" s="1" t="s">
        <v>1300</v>
      </c>
      <c r="E478" s="765">
        <f t="shared" ca="1" si="21"/>
        <v>0</v>
      </c>
    </row>
    <row r="479" spans="1:5">
      <c r="A479" t="str">
        <f t="shared" si="22"/>
        <v>08</v>
      </c>
      <c r="B479">
        <f t="shared" si="23"/>
        <v>0</v>
      </c>
      <c r="C479" t="s">
        <v>405</v>
      </c>
      <c r="D479" s="1" t="s">
        <v>1301</v>
      </c>
      <c r="E479" s="765">
        <f t="shared" ca="1" si="21"/>
        <v>0</v>
      </c>
    </row>
    <row r="480" spans="1:5">
      <c r="A480" t="str">
        <f t="shared" si="22"/>
        <v>09</v>
      </c>
      <c r="B480">
        <f t="shared" si="23"/>
        <v>0</v>
      </c>
      <c r="C480" t="s">
        <v>405</v>
      </c>
      <c r="D480" s="1" t="s">
        <v>1302</v>
      </c>
      <c r="E480" s="765">
        <f t="shared" ca="1" si="21"/>
        <v>0</v>
      </c>
    </row>
    <row r="481" spans="1:5">
      <c r="A481" t="str">
        <f t="shared" si="22"/>
        <v>10</v>
      </c>
      <c r="B481">
        <f t="shared" si="23"/>
        <v>0</v>
      </c>
      <c r="C481" t="s">
        <v>405</v>
      </c>
      <c r="D481" s="1" t="s">
        <v>1303</v>
      </c>
      <c r="E481" s="765">
        <f t="shared" ca="1" si="21"/>
        <v>0</v>
      </c>
    </row>
    <row r="482" spans="1:5">
      <c r="A482" t="str">
        <f t="shared" si="22"/>
        <v>11</v>
      </c>
      <c r="B482">
        <f t="shared" si="23"/>
        <v>0</v>
      </c>
      <c r="C482" t="s">
        <v>405</v>
      </c>
      <c r="D482" s="1" t="s">
        <v>1304</v>
      </c>
      <c r="E482" s="765">
        <f t="shared" ca="1" si="21"/>
        <v>0</v>
      </c>
    </row>
    <row r="483" spans="1:5">
      <c r="A483" t="str">
        <f t="shared" si="22"/>
        <v>12</v>
      </c>
      <c r="B483">
        <f t="shared" si="23"/>
        <v>0</v>
      </c>
      <c r="C483" t="s">
        <v>405</v>
      </c>
      <c r="D483" s="1" t="s">
        <v>1305</v>
      </c>
      <c r="E483" s="765">
        <f t="shared" ca="1" si="21"/>
        <v>0</v>
      </c>
    </row>
    <row r="484" spans="1:5">
      <c r="A484" t="str">
        <f t="shared" si="22"/>
        <v>13</v>
      </c>
      <c r="B484">
        <f t="shared" si="23"/>
        <v>0</v>
      </c>
      <c r="C484" t="s">
        <v>405</v>
      </c>
      <c r="D484" s="1" t="s">
        <v>1306</v>
      </c>
      <c r="E484" s="765">
        <f t="shared" ca="1" si="21"/>
        <v>0</v>
      </c>
    </row>
    <row r="485" spans="1:5">
      <c r="A485" t="str">
        <f t="shared" si="22"/>
        <v>100</v>
      </c>
      <c r="B485">
        <f t="shared" si="23"/>
        <v>0</v>
      </c>
      <c r="C485" t="s">
        <v>405</v>
      </c>
      <c r="D485" s="1" t="s">
        <v>1307</v>
      </c>
      <c r="E485" s="765">
        <f t="shared" ca="1" si="21"/>
        <v>0</v>
      </c>
    </row>
    <row r="486" spans="1:5">
      <c r="A486" t="str">
        <f t="shared" si="22"/>
        <v>01</v>
      </c>
      <c r="B486">
        <f t="shared" si="23"/>
        <v>0</v>
      </c>
      <c r="C486" t="s">
        <v>406</v>
      </c>
      <c r="D486" s="1" t="s">
        <v>1308</v>
      </c>
      <c r="E486" s="765">
        <f t="shared" ca="1" si="21"/>
        <v>0</v>
      </c>
    </row>
    <row r="487" spans="1:5">
      <c r="A487" t="str">
        <f t="shared" si="22"/>
        <v>02</v>
      </c>
      <c r="B487">
        <f t="shared" si="23"/>
        <v>0</v>
      </c>
      <c r="C487" t="s">
        <v>406</v>
      </c>
      <c r="D487" s="1" t="s">
        <v>1309</v>
      </c>
      <c r="E487" s="765">
        <f t="shared" ca="1" si="21"/>
        <v>0</v>
      </c>
    </row>
    <row r="488" spans="1:5">
      <c r="A488" t="str">
        <f t="shared" si="22"/>
        <v>03</v>
      </c>
      <c r="B488">
        <f t="shared" si="23"/>
        <v>0</v>
      </c>
      <c r="C488" t="s">
        <v>406</v>
      </c>
      <c r="D488" s="1" t="s">
        <v>1310</v>
      </c>
      <c r="E488" s="765">
        <f t="shared" ca="1" si="21"/>
        <v>0</v>
      </c>
    </row>
    <row r="489" spans="1:5">
      <c r="A489" t="str">
        <f t="shared" si="22"/>
        <v>04</v>
      </c>
      <c r="B489">
        <f t="shared" si="23"/>
        <v>0</v>
      </c>
      <c r="C489" t="s">
        <v>406</v>
      </c>
      <c r="D489" s="1" t="s">
        <v>1311</v>
      </c>
      <c r="E489" s="765">
        <f t="shared" ca="1" si="21"/>
        <v>0</v>
      </c>
    </row>
    <row r="490" spans="1:5">
      <c r="A490" t="str">
        <f t="shared" si="22"/>
        <v>05</v>
      </c>
      <c r="B490">
        <f t="shared" si="23"/>
        <v>0</v>
      </c>
      <c r="C490" t="s">
        <v>406</v>
      </c>
      <c r="D490" s="1" t="s">
        <v>1312</v>
      </c>
      <c r="E490" s="765">
        <f t="shared" ca="1" si="21"/>
        <v>0</v>
      </c>
    </row>
    <row r="491" spans="1:5">
      <c r="A491" t="str">
        <f t="shared" si="22"/>
        <v>06</v>
      </c>
      <c r="B491">
        <f t="shared" si="23"/>
        <v>0</v>
      </c>
      <c r="C491" t="s">
        <v>406</v>
      </c>
      <c r="D491" s="1" t="s">
        <v>1313</v>
      </c>
      <c r="E491" s="765">
        <f t="shared" ca="1" si="21"/>
        <v>0</v>
      </c>
    </row>
    <row r="492" spans="1:5">
      <c r="A492" t="str">
        <f t="shared" si="22"/>
        <v>07</v>
      </c>
      <c r="B492">
        <f t="shared" si="23"/>
        <v>0</v>
      </c>
      <c r="C492" t="s">
        <v>406</v>
      </c>
      <c r="D492" s="1" t="s">
        <v>1314</v>
      </c>
      <c r="E492" s="765">
        <f t="shared" ca="1" si="21"/>
        <v>0</v>
      </c>
    </row>
    <row r="493" spans="1:5">
      <c r="A493" t="str">
        <f t="shared" si="22"/>
        <v>08</v>
      </c>
      <c r="B493">
        <f t="shared" si="23"/>
        <v>0</v>
      </c>
      <c r="C493" t="s">
        <v>406</v>
      </c>
      <c r="D493" s="1" t="s">
        <v>1315</v>
      </c>
      <c r="E493" s="765">
        <f t="shared" ca="1" si="21"/>
        <v>0</v>
      </c>
    </row>
    <row r="494" spans="1:5">
      <c r="A494" t="str">
        <f t="shared" si="22"/>
        <v>09</v>
      </c>
      <c r="B494">
        <f t="shared" si="23"/>
        <v>0</v>
      </c>
      <c r="C494" t="s">
        <v>406</v>
      </c>
      <c r="D494" s="1" t="s">
        <v>1316</v>
      </c>
      <c r="E494" s="765">
        <f t="shared" ca="1" si="21"/>
        <v>0</v>
      </c>
    </row>
    <row r="495" spans="1:5">
      <c r="A495" t="str">
        <f t="shared" si="22"/>
        <v>10</v>
      </c>
      <c r="B495">
        <f t="shared" si="23"/>
        <v>0</v>
      </c>
      <c r="C495" t="s">
        <v>406</v>
      </c>
      <c r="D495" s="1" t="s">
        <v>1317</v>
      </c>
      <c r="E495" s="765">
        <f t="shared" ca="1" si="21"/>
        <v>0</v>
      </c>
    </row>
    <row r="496" spans="1:5">
      <c r="A496" t="str">
        <f t="shared" si="22"/>
        <v>11</v>
      </c>
      <c r="B496">
        <f t="shared" si="23"/>
        <v>0</v>
      </c>
      <c r="C496" t="s">
        <v>406</v>
      </c>
      <c r="D496" s="1" t="s">
        <v>1318</v>
      </c>
      <c r="E496" s="765">
        <f t="shared" ca="1" si="21"/>
        <v>0</v>
      </c>
    </row>
    <row r="497" spans="1:5">
      <c r="A497" t="str">
        <f t="shared" si="22"/>
        <v>12</v>
      </c>
      <c r="B497">
        <f t="shared" si="23"/>
        <v>0</v>
      </c>
      <c r="C497" t="s">
        <v>406</v>
      </c>
      <c r="D497" s="1" t="s">
        <v>1319</v>
      </c>
      <c r="E497" s="765">
        <f t="shared" ca="1" si="21"/>
        <v>0</v>
      </c>
    </row>
    <row r="498" spans="1:5">
      <c r="A498" t="str">
        <f t="shared" si="22"/>
        <v>13</v>
      </c>
      <c r="B498">
        <f t="shared" si="23"/>
        <v>0</v>
      </c>
      <c r="C498" t="s">
        <v>406</v>
      </c>
      <c r="D498" s="1" t="s">
        <v>1320</v>
      </c>
      <c r="E498" s="765">
        <f t="shared" ca="1" si="21"/>
        <v>0</v>
      </c>
    </row>
    <row r="499" spans="1:5">
      <c r="A499" t="str">
        <f t="shared" si="22"/>
        <v>100</v>
      </c>
      <c r="B499">
        <f t="shared" si="23"/>
        <v>0</v>
      </c>
      <c r="C499" t="s">
        <v>406</v>
      </c>
      <c r="D499" s="1" t="s">
        <v>1321</v>
      </c>
      <c r="E499" s="765">
        <f t="shared" ca="1" si="21"/>
        <v>0</v>
      </c>
    </row>
    <row r="500" spans="1:5">
      <c r="A500" t="str">
        <f t="shared" si="22"/>
        <v>01</v>
      </c>
      <c r="B500">
        <f t="shared" si="23"/>
        <v>0</v>
      </c>
      <c r="C500" t="s">
        <v>842</v>
      </c>
      <c r="D500" s="1" t="s">
        <v>1322</v>
      </c>
      <c r="E500" s="765">
        <f t="shared" ca="1" si="21"/>
        <v>0</v>
      </c>
    </row>
    <row r="501" spans="1:5">
      <c r="A501" t="str">
        <f t="shared" si="22"/>
        <v>01</v>
      </c>
      <c r="B501">
        <f t="shared" si="23"/>
        <v>0</v>
      </c>
      <c r="C501" t="s">
        <v>842</v>
      </c>
      <c r="D501" s="1" t="s">
        <v>1322</v>
      </c>
      <c r="E501" s="765">
        <f t="shared" ca="1" si="21"/>
        <v>0</v>
      </c>
    </row>
    <row r="502" spans="1:5">
      <c r="A502" t="str">
        <f t="shared" si="22"/>
        <v>01</v>
      </c>
      <c r="B502">
        <f t="shared" si="23"/>
        <v>0</v>
      </c>
      <c r="C502" t="s">
        <v>842</v>
      </c>
      <c r="D502" s="1" t="s">
        <v>1322</v>
      </c>
      <c r="E502" s="765">
        <f t="shared" ca="1" si="21"/>
        <v>0</v>
      </c>
    </row>
    <row r="503" spans="1:5">
      <c r="A503" t="str">
        <f t="shared" si="22"/>
        <v>01</v>
      </c>
      <c r="B503">
        <f t="shared" si="23"/>
        <v>0</v>
      </c>
      <c r="C503" t="s">
        <v>842</v>
      </c>
      <c r="D503" s="1" t="s">
        <v>1322</v>
      </c>
      <c r="E503" s="765">
        <f t="shared" ca="1" si="21"/>
        <v>0</v>
      </c>
    </row>
    <row r="504" spans="1:5">
      <c r="A504" t="str">
        <f t="shared" si="22"/>
        <v>01</v>
      </c>
      <c r="B504">
        <f t="shared" si="23"/>
        <v>0</v>
      </c>
      <c r="C504" t="s">
        <v>842</v>
      </c>
      <c r="D504" s="1" t="s">
        <v>1322</v>
      </c>
      <c r="E504" s="765">
        <f t="shared" ca="1" si="21"/>
        <v>0</v>
      </c>
    </row>
    <row r="505" spans="1:5">
      <c r="A505" t="str">
        <f t="shared" si="22"/>
        <v>01</v>
      </c>
      <c r="B505">
        <f t="shared" si="23"/>
        <v>0</v>
      </c>
      <c r="C505" t="s">
        <v>842</v>
      </c>
      <c r="D505" s="1" t="s">
        <v>1322</v>
      </c>
      <c r="E505" s="765">
        <f t="shared" ca="1" si="21"/>
        <v>0</v>
      </c>
    </row>
    <row r="506" spans="1:5">
      <c r="A506" t="str">
        <f t="shared" si="22"/>
        <v>01</v>
      </c>
      <c r="B506">
        <f t="shared" si="23"/>
        <v>0</v>
      </c>
      <c r="C506" t="s">
        <v>842</v>
      </c>
      <c r="D506" s="1" t="s">
        <v>1322</v>
      </c>
      <c r="E506" s="765">
        <f t="shared" ca="1" si="21"/>
        <v>0</v>
      </c>
    </row>
    <row r="507" spans="1:5">
      <c r="A507" t="str">
        <f t="shared" si="22"/>
        <v>01</v>
      </c>
      <c r="B507">
        <f t="shared" si="23"/>
        <v>0</v>
      </c>
      <c r="C507" t="s">
        <v>842</v>
      </c>
      <c r="D507" s="1" t="s">
        <v>1322</v>
      </c>
      <c r="E507" s="765">
        <f t="shared" ca="1" si="21"/>
        <v>0</v>
      </c>
    </row>
    <row r="508" spans="1:5">
      <c r="A508" t="str">
        <f t="shared" si="22"/>
        <v>01</v>
      </c>
      <c r="B508">
        <f t="shared" si="23"/>
        <v>0</v>
      </c>
      <c r="C508" t="s">
        <v>842</v>
      </c>
      <c r="D508" s="1" t="s">
        <v>1322</v>
      </c>
      <c r="E508" s="765">
        <f t="shared" ca="1" si="21"/>
        <v>0</v>
      </c>
    </row>
    <row r="509" spans="1:5">
      <c r="A509" t="str">
        <f t="shared" si="22"/>
        <v>01</v>
      </c>
      <c r="B509">
        <f t="shared" si="23"/>
        <v>0</v>
      </c>
      <c r="C509" t="s">
        <v>842</v>
      </c>
      <c r="D509" s="1" t="s">
        <v>1322</v>
      </c>
      <c r="E509" s="765">
        <f t="shared" ca="1" si="21"/>
        <v>0</v>
      </c>
    </row>
    <row r="510" spans="1:5">
      <c r="A510" t="str">
        <f t="shared" si="22"/>
        <v>01</v>
      </c>
      <c r="B510">
        <f t="shared" si="23"/>
        <v>0</v>
      </c>
      <c r="C510" t="s">
        <v>842</v>
      </c>
      <c r="D510" s="1" t="s">
        <v>1322</v>
      </c>
      <c r="E510" s="765">
        <f t="shared" ca="1" si="21"/>
        <v>0</v>
      </c>
    </row>
    <row r="511" spans="1:5">
      <c r="A511" t="str">
        <f t="shared" si="22"/>
        <v>01</v>
      </c>
      <c r="B511">
        <f t="shared" si="23"/>
        <v>0</v>
      </c>
      <c r="C511" t="s">
        <v>842</v>
      </c>
      <c r="D511" s="1" t="s">
        <v>1322</v>
      </c>
      <c r="E511" s="765">
        <f t="shared" ca="1" si="21"/>
        <v>0</v>
      </c>
    </row>
    <row r="512" spans="1:5">
      <c r="A512" t="str">
        <f t="shared" si="22"/>
        <v>01</v>
      </c>
      <c r="B512">
        <f t="shared" si="23"/>
        <v>0</v>
      </c>
      <c r="C512" t="s">
        <v>842</v>
      </c>
      <c r="D512" s="1" t="s">
        <v>1322</v>
      </c>
      <c r="E512" s="765">
        <f t="shared" ca="1" si="21"/>
        <v>0</v>
      </c>
    </row>
    <row r="513" spans="1:5">
      <c r="A513" t="str">
        <f t="shared" si="22"/>
        <v>01</v>
      </c>
      <c r="B513">
        <f t="shared" si="23"/>
        <v>0</v>
      </c>
      <c r="C513" t="s">
        <v>842</v>
      </c>
      <c r="D513" s="1" t="s">
        <v>1322</v>
      </c>
      <c r="E513" s="765">
        <f t="shared" ca="1" si="21"/>
        <v>0</v>
      </c>
    </row>
    <row r="514" spans="1:5">
      <c r="A514" t="str">
        <f t="shared" si="22"/>
        <v>01</v>
      </c>
      <c r="B514">
        <f t="shared" si="23"/>
        <v>0</v>
      </c>
      <c r="C514" t="s">
        <v>407</v>
      </c>
      <c r="D514" s="1" t="s">
        <v>1323</v>
      </c>
      <c r="E514" s="765">
        <f t="shared" ca="1" si="21"/>
        <v>0</v>
      </c>
    </row>
    <row r="515" spans="1:5">
      <c r="A515" t="str">
        <f t="shared" si="22"/>
        <v>02</v>
      </c>
      <c r="B515">
        <f t="shared" si="23"/>
        <v>0</v>
      </c>
      <c r="C515" t="s">
        <v>407</v>
      </c>
      <c r="D515" s="1" t="s">
        <v>1324</v>
      </c>
      <c r="E515" s="765">
        <f t="shared" ca="1" si="21"/>
        <v>0</v>
      </c>
    </row>
    <row r="516" spans="1:5">
      <c r="A516" t="str">
        <f t="shared" si="22"/>
        <v>03</v>
      </c>
      <c r="B516">
        <f t="shared" si="23"/>
        <v>0</v>
      </c>
      <c r="C516" t="s">
        <v>407</v>
      </c>
      <c r="D516" s="1" t="s">
        <v>1325</v>
      </c>
      <c r="E516" s="765">
        <f t="shared" ca="1" si="21"/>
        <v>0</v>
      </c>
    </row>
    <row r="517" spans="1:5">
      <c r="A517" t="str">
        <f t="shared" si="22"/>
        <v>04</v>
      </c>
      <c r="B517">
        <f t="shared" si="23"/>
        <v>0</v>
      </c>
      <c r="C517" t="s">
        <v>407</v>
      </c>
      <c r="D517" s="1" t="s">
        <v>1326</v>
      </c>
      <c r="E517" s="765">
        <f t="shared" ca="1" si="21"/>
        <v>0</v>
      </c>
    </row>
    <row r="518" spans="1:5">
      <c r="A518" t="str">
        <f t="shared" si="22"/>
        <v>05</v>
      </c>
      <c r="B518">
        <f t="shared" si="23"/>
        <v>0</v>
      </c>
      <c r="C518" t="s">
        <v>407</v>
      </c>
      <c r="D518" s="1" t="s">
        <v>1327</v>
      </c>
      <c r="E518" s="765">
        <f t="shared" ca="1" si="21"/>
        <v>0</v>
      </c>
    </row>
    <row r="519" spans="1:5">
      <c r="A519" t="str">
        <f t="shared" si="22"/>
        <v>06</v>
      </c>
      <c r="B519">
        <f t="shared" si="23"/>
        <v>0</v>
      </c>
      <c r="C519" t="s">
        <v>407</v>
      </c>
      <c r="D519" s="1" t="s">
        <v>1328</v>
      </c>
      <c r="E519" s="765">
        <f t="shared" ca="1" si="21"/>
        <v>0</v>
      </c>
    </row>
    <row r="520" spans="1:5">
      <c r="A520" t="str">
        <f t="shared" si="22"/>
        <v>07</v>
      </c>
      <c r="B520">
        <f t="shared" si="23"/>
        <v>0</v>
      </c>
      <c r="C520" t="s">
        <v>407</v>
      </c>
      <c r="D520" s="1" t="s">
        <v>1329</v>
      </c>
      <c r="E520" s="765">
        <f t="shared" ca="1" si="21"/>
        <v>0</v>
      </c>
    </row>
    <row r="521" spans="1:5">
      <c r="A521" t="str">
        <f t="shared" si="22"/>
        <v>08</v>
      </c>
      <c r="B521">
        <f t="shared" si="23"/>
        <v>0</v>
      </c>
      <c r="C521" t="s">
        <v>407</v>
      </c>
      <c r="D521" s="1" t="s">
        <v>1330</v>
      </c>
      <c r="E521" s="765">
        <f t="shared" ca="1" si="21"/>
        <v>0</v>
      </c>
    </row>
    <row r="522" spans="1:5">
      <c r="A522" t="str">
        <f t="shared" si="22"/>
        <v>09</v>
      </c>
      <c r="B522">
        <f t="shared" si="23"/>
        <v>0</v>
      </c>
      <c r="C522" t="s">
        <v>407</v>
      </c>
      <c r="D522" s="1" t="s">
        <v>1331</v>
      </c>
      <c r="E522" s="765">
        <f t="shared" ref="E522:E585" ca="1" si="24">IFERROR(IFERROR(VLOOKUP(C522,INDIRECT($G$7&amp;$H$7),MATCH($A522,INDIRECT($G$7&amp;$I$7),0),0),IFERROR(VLOOKUP(C522,INDIRECT($G$6&amp;$H$6),MATCH($A522,INDIRECT($G$6&amp;$I$6),0),0),VLOOKUP(C522,INDIRECT($G$5&amp;$H$5),MATCH($A522,INDIRECT($G$5&amp;$I$5),0),0))),0)</f>
        <v>0</v>
      </c>
    </row>
    <row r="523" spans="1:5">
      <c r="A523" t="str">
        <f t="shared" ref="A523:A586" si="25">MID(D523,LEN(C523)+2,LEN(D523)-LEN(C523))</f>
        <v>10</v>
      </c>
      <c r="B523">
        <f t="shared" ref="B523:B586" si="26">IF(IFERROR(FIND("PU",D523,1),0)&lt;&gt;0,"PU",0)</f>
        <v>0</v>
      </c>
      <c r="C523" t="s">
        <v>407</v>
      </c>
      <c r="D523" s="1" t="s">
        <v>1332</v>
      </c>
      <c r="E523" s="765">
        <f t="shared" ca="1" si="24"/>
        <v>0</v>
      </c>
    </row>
    <row r="524" spans="1:5">
      <c r="A524" t="str">
        <f t="shared" si="25"/>
        <v>11</v>
      </c>
      <c r="B524">
        <f t="shared" si="26"/>
        <v>0</v>
      </c>
      <c r="C524" t="s">
        <v>407</v>
      </c>
      <c r="D524" s="1" t="s">
        <v>1333</v>
      </c>
      <c r="E524" s="765">
        <f t="shared" ca="1" si="24"/>
        <v>0</v>
      </c>
    </row>
    <row r="525" spans="1:5">
      <c r="A525" t="str">
        <f t="shared" si="25"/>
        <v>12</v>
      </c>
      <c r="B525">
        <f t="shared" si="26"/>
        <v>0</v>
      </c>
      <c r="C525" t="s">
        <v>407</v>
      </c>
      <c r="D525" s="1" t="s">
        <v>1334</v>
      </c>
      <c r="E525" s="765">
        <f t="shared" ca="1" si="24"/>
        <v>0</v>
      </c>
    </row>
    <row r="526" spans="1:5">
      <c r="A526" t="str">
        <f t="shared" si="25"/>
        <v>13</v>
      </c>
      <c r="B526">
        <f t="shared" si="26"/>
        <v>0</v>
      </c>
      <c r="C526" t="s">
        <v>407</v>
      </c>
      <c r="D526" s="1" t="s">
        <v>1335</v>
      </c>
      <c r="E526" s="765">
        <f t="shared" ca="1" si="24"/>
        <v>0</v>
      </c>
    </row>
    <row r="527" spans="1:5">
      <c r="A527" t="str">
        <f t="shared" si="25"/>
        <v>100</v>
      </c>
      <c r="B527">
        <f t="shared" si="26"/>
        <v>0</v>
      </c>
      <c r="C527" t="s">
        <v>407</v>
      </c>
      <c r="D527" s="1" t="s">
        <v>1336</v>
      </c>
      <c r="E527" s="765">
        <f t="shared" ca="1" si="24"/>
        <v>0</v>
      </c>
    </row>
    <row r="528" spans="1:5">
      <c r="A528" t="str">
        <f t="shared" si="25"/>
        <v>01</v>
      </c>
      <c r="B528">
        <f t="shared" si="26"/>
        <v>0</v>
      </c>
      <c r="C528" t="s">
        <v>843</v>
      </c>
      <c r="D528" s="1" t="s">
        <v>1337</v>
      </c>
      <c r="E528" s="765">
        <f t="shared" ca="1" si="24"/>
        <v>0</v>
      </c>
    </row>
    <row r="529" spans="1:5">
      <c r="A529" t="str">
        <f t="shared" si="25"/>
        <v>02</v>
      </c>
      <c r="B529">
        <f t="shared" si="26"/>
        <v>0</v>
      </c>
      <c r="C529" t="s">
        <v>843</v>
      </c>
      <c r="D529" s="1" t="s">
        <v>1338</v>
      </c>
      <c r="E529" s="765">
        <f t="shared" ca="1" si="24"/>
        <v>0</v>
      </c>
    </row>
    <row r="530" spans="1:5">
      <c r="A530" t="str">
        <f t="shared" si="25"/>
        <v>03</v>
      </c>
      <c r="B530">
        <f t="shared" si="26"/>
        <v>0</v>
      </c>
      <c r="C530" t="s">
        <v>843</v>
      </c>
      <c r="D530" s="1" t="s">
        <v>1339</v>
      </c>
      <c r="E530" s="765">
        <f t="shared" ca="1" si="24"/>
        <v>0</v>
      </c>
    </row>
    <row r="531" spans="1:5">
      <c r="A531" t="str">
        <f t="shared" si="25"/>
        <v>04</v>
      </c>
      <c r="B531">
        <f t="shared" si="26"/>
        <v>0</v>
      </c>
      <c r="C531" t="s">
        <v>843</v>
      </c>
      <c r="D531" s="1" t="s">
        <v>1340</v>
      </c>
      <c r="E531" s="765">
        <f t="shared" ca="1" si="24"/>
        <v>0</v>
      </c>
    </row>
    <row r="532" spans="1:5">
      <c r="A532" t="str">
        <f t="shared" si="25"/>
        <v>05</v>
      </c>
      <c r="B532">
        <f t="shared" si="26"/>
        <v>0</v>
      </c>
      <c r="C532" t="s">
        <v>843</v>
      </c>
      <c r="D532" s="1" t="s">
        <v>1341</v>
      </c>
      <c r="E532" s="765">
        <f t="shared" ca="1" si="24"/>
        <v>0</v>
      </c>
    </row>
    <row r="533" spans="1:5">
      <c r="A533" t="str">
        <f t="shared" si="25"/>
        <v>06</v>
      </c>
      <c r="B533">
        <f t="shared" si="26"/>
        <v>0</v>
      </c>
      <c r="C533" t="s">
        <v>843</v>
      </c>
      <c r="D533" s="1" t="s">
        <v>1342</v>
      </c>
      <c r="E533" s="765">
        <f t="shared" ca="1" si="24"/>
        <v>0</v>
      </c>
    </row>
    <row r="534" spans="1:5">
      <c r="A534" t="str">
        <f t="shared" si="25"/>
        <v>07</v>
      </c>
      <c r="B534">
        <f t="shared" si="26"/>
        <v>0</v>
      </c>
      <c r="C534" t="s">
        <v>843</v>
      </c>
      <c r="D534" s="1" t="s">
        <v>1343</v>
      </c>
      <c r="E534" s="765">
        <f t="shared" ca="1" si="24"/>
        <v>0</v>
      </c>
    </row>
    <row r="535" spans="1:5">
      <c r="A535" t="str">
        <f t="shared" si="25"/>
        <v>08</v>
      </c>
      <c r="B535">
        <f t="shared" si="26"/>
        <v>0</v>
      </c>
      <c r="C535" t="s">
        <v>843</v>
      </c>
      <c r="D535" s="1" t="s">
        <v>1344</v>
      </c>
      <c r="E535" s="765">
        <f t="shared" ca="1" si="24"/>
        <v>0</v>
      </c>
    </row>
    <row r="536" spans="1:5">
      <c r="A536" t="str">
        <f t="shared" si="25"/>
        <v>09</v>
      </c>
      <c r="B536">
        <f t="shared" si="26"/>
        <v>0</v>
      </c>
      <c r="C536" t="s">
        <v>843</v>
      </c>
      <c r="D536" s="1" t="s">
        <v>1345</v>
      </c>
      <c r="E536" s="765">
        <f t="shared" ca="1" si="24"/>
        <v>0</v>
      </c>
    </row>
    <row r="537" spans="1:5">
      <c r="A537" t="str">
        <f t="shared" si="25"/>
        <v>10</v>
      </c>
      <c r="B537">
        <f t="shared" si="26"/>
        <v>0</v>
      </c>
      <c r="C537" t="s">
        <v>843</v>
      </c>
      <c r="D537" s="1" t="s">
        <v>1346</v>
      </c>
      <c r="E537" s="765">
        <f t="shared" ca="1" si="24"/>
        <v>0</v>
      </c>
    </row>
    <row r="538" spans="1:5">
      <c r="A538" t="str">
        <f t="shared" si="25"/>
        <v>11</v>
      </c>
      <c r="B538">
        <f t="shared" si="26"/>
        <v>0</v>
      </c>
      <c r="C538" t="s">
        <v>843</v>
      </c>
      <c r="D538" s="1" t="s">
        <v>1347</v>
      </c>
      <c r="E538" s="765">
        <f t="shared" ca="1" si="24"/>
        <v>0</v>
      </c>
    </row>
    <row r="539" spans="1:5">
      <c r="A539" t="str">
        <f t="shared" si="25"/>
        <v>12</v>
      </c>
      <c r="B539">
        <f t="shared" si="26"/>
        <v>0</v>
      </c>
      <c r="C539" t="s">
        <v>843</v>
      </c>
      <c r="D539" s="1" t="s">
        <v>1348</v>
      </c>
      <c r="E539" s="765">
        <f t="shared" ca="1" si="24"/>
        <v>0</v>
      </c>
    </row>
    <row r="540" spans="1:5">
      <c r="A540" t="str">
        <f t="shared" si="25"/>
        <v>13</v>
      </c>
      <c r="B540">
        <f t="shared" si="26"/>
        <v>0</v>
      </c>
      <c r="C540" t="s">
        <v>843</v>
      </c>
      <c r="D540" s="1" t="s">
        <v>1349</v>
      </c>
      <c r="E540" s="765">
        <f t="shared" ca="1" si="24"/>
        <v>0</v>
      </c>
    </row>
    <row r="541" spans="1:5">
      <c r="A541" t="str">
        <f t="shared" si="25"/>
        <v>100</v>
      </c>
      <c r="B541">
        <f t="shared" si="26"/>
        <v>0</v>
      </c>
      <c r="C541" t="s">
        <v>843</v>
      </c>
      <c r="D541" s="1" t="s">
        <v>1350</v>
      </c>
      <c r="E541" s="765">
        <f t="shared" ca="1" si="24"/>
        <v>0</v>
      </c>
    </row>
    <row r="542" spans="1:5">
      <c r="A542" t="str">
        <f t="shared" si="25"/>
        <v>01</v>
      </c>
      <c r="B542">
        <f t="shared" si="26"/>
        <v>0</v>
      </c>
      <c r="C542" t="s">
        <v>408</v>
      </c>
      <c r="D542" s="1" t="s">
        <v>1351</v>
      </c>
      <c r="E542" s="765">
        <f t="shared" ca="1" si="24"/>
        <v>0</v>
      </c>
    </row>
    <row r="543" spans="1:5">
      <c r="A543" t="str">
        <f t="shared" si="25"/>
        <v>02</v>
      </c>
      <c r="B543">
        <f t="shared" si="26"/>
        <v>0</v>
      </c>
      <c r="C543" t="s">
        <v>408</v>
      </c>
      <c r="D543" s="1" t="s">
        <v>1352</v>
      </c>
      <c r="E543" s="765">
        <f t="shared" ca="1" si="24"/>
        <v>0</v>
      </c>
    </row>
    <row r="544" spans="1:5">
      <c r="A544" t="str">
        <f t="shared" si="25"/>
        <v>03</v>
      </c>
      <c r="B544">
        <f t="shared" si="26"/>
        <v>0</v>
      </c>
      <c r="C544" t="s">
        <v>408</v>
      </c>
      <c r="D544" s="1" t="s">
        <v>1353</v>
      </c>
      <c r="E544" s="765">
        <f t="shared" ca="1" si="24"/>
        <v>0</v>
      </c>
    </row>
    <row r="545" spans="1:5">
      <c r="A545" t="str">
        <f t="shared" si="25"/>
        <v>04</v>
      </c>
      <c r="B545">
        <f t="shared" si="26"/>
        <v>0</v>
      </c>
      <c r="C545" t="s">
        <v>408</v>
      </c>
      <c r="D545" s="1" t="s">
        <v>1354</v>
      </c>
      <c r="E545" s="765">
        <f t="shared" ca="1" si="24"/>
        <v>0</v>
      </c>
    </row>
    <row r="546" spans="1:5">
      <c r="A546" t="str">
        <f t="shared" si="25"/>
        <v>05</v>
      </c>
      <c r="B546">
        <f t="shared" si="26"/>
        <v>0</v>
      </c>
      <c r="C546" t="s">
        <v>408</v>
      </c>
      <c r="D546" s="1" t="s">
        <v>1355</v>
      </c>
      <c r="E546" s="765">
        <f t="shared" ca="1" si="24"/>
        <v>0</v>
      </c>
    </row>
    <row r="547" spans="1:5">
      <c r="A547" t="str">
        <f t="shared" si="25"/>
        <v>06</v>
      </c>
      <c r="B547">
        <f t="shared" si="26"/>
        <v>0</v>
      </c>
      <c r="C547" t="s">
        <v>408</v>
      </c>
      <c r="D547" s="1" t="s">
        <v>1356</v>
      </c>
      <c r="E547" s="765">
        <f t="shared" ca="1" si="24"/>
        <v>0</v>
      </c>
    </row>
    <row r="548" spans="1:5">
      <c r="A548" t="str">
        <f t="shared" si="25"/>
        <v>07</v>
      </c>
      <c r="B548">
        <f t="shared" si="26"/>
        <v>0</v>
      </c>
      <c r="C548" t="s">
        <v>408</v>
      </c>
      <c r="D548" s="1" t="s">
        <v>1357</v>
      </c>
      <c r="E548" s="765">
        <f t="shared" ca="1" si="24"/>
        <v>0</v>
      </c>
    </row>
    <row r="549" spans="1:5">
      <c r="A549" t="str">
        <f t="shared" si="25"/>
        <v>08</v>
      </c>
      <c r="B549">
        <f t="shared" si="26"/>
        <v>0</v>
      </c>
      <c r="C549" t="s">
        <v>408</v>
      </c>
      <c r="D549" s="1" t="s">
        <v>1358</v>
      </c>
      <c r="E549" s="765">
        <f t="shared" ca="1" si="24"/>
        <v>0</v>
      </c>
    </row>
    <row r="550" spans="1:5">
      <c r="A550" t="str">
        <f t="shared" si="25"/>
        <v>09</v>
      </c>
      <c r="B550">
        <f t="shared" si="26"/>
        <v>0</v>
      </c>
      <c r="C550" t="s">
        <v>408</v>
      </c>
      <c r="D550" s="1" t="s">
        <v>1359</v>
      </c>
      <c r="E550" s="765">
        <f t="shared" ca="1" si="24"/>
        <v>0</v>
      </c>
    </row>
    <row r="551" spans="1:5">
      <c r="A551" t="str">
        <f t="shared" si="25"/>
        <v>10</v>
      </c>
      <c r="B551">
        <f t="shared" si="26"/>
        <v>0</v>
      </c>
      <c r="C551" t="s">
        <v>408</v>
      </c>
      <c r="D551" s="1" t="s">
        <v>1360</v>
      </c>
      <c r="E551" s="765">
        <f t="shared" ca="1" si="24"/>
        <v>0</v>
      </c>
    </row>
    <row r="552" spans="1:5">
      <c r="A552" t="str">
        <f t="shared" si="25"/>
        <v>11</v>
      </c>
      <c r="B552">
        <f t="shared" si="26"/>
        <v>0</v>
      </c>
      <c r="C552" t="s">
        <v>408</v>
      </c>
      <c r="D552" s="1" t="s">
        <v>1361</v>
      </c>
      <c r="E552" s="765">
        <f t="shared" ca="1" si="24"/>
        <v>0</v>
      </c>
    </row>
    <row r="553" spans="1:5">
      <c r="A553" t="str">
        <f t="shared" si="25"/>
        <v>12</v>
      </c>
      <c r="B553">
        <f t="shared" si="26"/>
        <v>0</v>
      </c>
      <c r="C553" t="s">
        <v>408</v>
      </c>
      <c r="D553" s="1" t="s">
        <v>1362</v>
      </c>
      <c r="E553" s="765">
        <f t="shared" ca="1" si="24"/>
        <v>0</v>
      </c>
    </row>
    <row r="554" spans="1:5">
      <c r="A554" t="str">
        <f t="shared" si="25"/>
        <v>13</v>
      </c>
      <c r="B554">
        <f t="shared" si="26"/>
        <v>0</v>
      </c>
      <c r="C554" t="s">
        <v>408</v>
      </c>
      <c r="D554" s="1" t="s">
        <v>1363</v>
      </c>
      <c r="E554" s="765">
        <f t="shared" ca="1" si="24"/>
        <v>0</v>
      </c>
    </row>
    <row r="555" spans="1:5">
      <c r="A555" t="str">
        <f t="shared" si="25"/>
        <v>100</v>
      </c>
      <c r="B555">
        <f t="shared" si="26"/>
        <v>0</v>
      </c>
      <c r="C555" t="s">
        <v>408</v>
      </c>
      <c r="D555" s="1" t="s">
        <v>1364</v>
      </c>
      <c r="E555" s="765">
        <f t="shared" ca="1" si="24"/>
        <v>0</v>
      </c>
    </row>
    <row r="556" spans="1:5">
      <c r="A556" t="str">
        <f t="shared" si="25"/>
        <v>01</v>
      </c>
      <c r="B556">
        <f t="shared" si="26"/>
        <v>0</v>
      </c>
      <c r="C556" t="s">
        <v>844</v>
      </c>
      <c r="D556" s="1" t="s">
        <v>1365</v>
      </c>
      <c r="E556" s="765">
        <f t="shared" ca="1" si="24"/>
        <v>0</v>
      </c>
    </row>
    <row r="557" spans="1:5">
      <c r="A557" t="str">
        <f t="shared" si="25"/>
        <v>02</v>
      </c>
      <c r="B557">
        <f t="shared" si="26"/>
        <v>0</v>
      </c>
      <c r="C557" t="s">
        <v>844</v>
      </c>
      <c r="D557" s="1" t="s">
        <v>1366</v>
      </c>
      <c r="E557" s="765">
        <f t="shared" ca="1" si="24"/>
        <v>0</v>
      </c>
    </row>
    <row r="558" spans="1:5">
      <c r="A558" t="str">
        <f t="shared" si="25"/>
        <v>03</v>
      </c>
      <c r="B558">
        <f t="shared" si="26"/>
        <v>0</v>
      </c>
      <c r="C558" t="s">
        <v>844</v>
      </c>
      <c r="D558" s="1" t="s">
        <v>1367</v>
      </c>
      <c r="E558" s="765">
        <f t="shared" ca="1" si="24"/>
        <v>0</v>
      </c>
    </row>
    <row r="559" spans="1:5">
      <c r="A559" t="str">
        <f t="shared" si="25"/>
        <v>04</v>
      </c>
      <c r="B559">
        <f t="shared" si="26"/>
        <v>0</v>
      </c>
      <c r="C559" t="s">
        <v>844</v>
      </c>
      <c r="D559" s="1" t="s">
        <v>1368</v>
      </c>
      <c r="E559" s="765">
        <f t="shared" ca="1" si="24"/>
        <v>0</v>
      </c>
    </row>
    <row r="560" spans="1:5">
      <c r="A560" t="str">
        <f t="shared" si="25"/>
        <v>05</v>
      </c>
      <c r="B560">
        <f t="shared" si="26"/>
        <v>0</v>
      </c>
      <c r="C560" t="s">
        <v>844</v>
      </c>
      <c r="D560" s="1" t="s">
        <v>1369</v>
      </c>
      <c r="E560" s="765">
        <f t="shared" ca="1" si="24"/>
        <v>0</v>
      </c>
    </row>
    <row r="561" spans="1:5">
      <c r="A561" t="str">
        <f t="shared" si="25"/>
        <v>06</v>
      </c>
      <c r="B561">
        <f t="shared" si="26"/>
        <v>0</v>
      </c>
      <c r="C561" t="s">
        <v>844</v>
      </c>
      <c r="D561" s="1" t="s">
        <v>1370</v>
      </c>
      <c r="E561" s="765">
        <f t="shared" ca="1" si="24"/>
        <v>0</v>
      </c>
    </row>
    <row r="562" spans="1:5">
      <c r="A562" t="str">
        <f t="shared" si="25"/>
        <v>07</v>
      </c>
      <c r="B562">
        <f t="shared" si="26"/>
        <v>0</v>
      </c>
      <c r="C562" t="s">
        <v>844</v>
      </c>
      <c r="D562" s="1" t="s">
        <v>1371</v>
      </c>
      <c r="E562" s="765">
        <f t="shared" ca="1" si="24"/>
        <v>0</v>
      </c>
    </row>
    <row r="563" spans="1:5">
      <c r="A563" t="str">
        <f t="shared" si="25"/>
        <v>08</v>
      </c>
      <c r="B563">
        <f t="shared" si="26"/>
        <v>0</v>
      </c>
      <c r="C563" t="s">
        <v>844</v>
      </c>
      <c r="D563" s="1" t="s">
        <v>1372</v>
      </c>
      <c r="E563" s="765">
        <f t="shared" ca="1" si="24"/>
        <v>0</v>
      </c>
    </row>
    <row r="564" spans="1:5">
      <c r="A564" t="str">
        <f t="shared" si="25"/>
        <v>09</v>
      </c>
      <c r="B564">
        <f t="shared" si="26"/>
        <v>0</v>
      </c>
      <c r="C564" t="s">
        <v>844</v>
      </c>
      <c r="D564" s="1" t="s">
        <v>1373</v>
      </c>
      <c r="E564" s="765">
        <f t="shared" ca="1" si="24"/>
        <v>0</v>
      </c>
    </row>
    <row r="565" spans="1:5">
      <c r="A565" t="str">
        <f t="shared" si="25"/>
        <v>10</v>
      </c>
      <c r="B565">
        <f t="shared" si="26"/>
        <v>0</v>
      </c>
      <c r="C565" t="s">
        <v>844</v>
      </c>
      <c r="D565" s="1" t="s">
        <v>1374</v>
      </c>
      <c r="E565" s="765">
        <f t="shared" ca="1" si="24"/>
        <v>0</v>
      </c>
    </row>
    <row r="566" spans="1:5">
      <c r="A566" t="str">
        <f t="shared" si="25"/>
        <v>11</v>
      </c>
      <c r="B566">
        <f t="shared" si="26"/>
        <v>0</v>
      </c>
      <c r="C566" t="s">
        <v>844</v>
      </c>
      <c r="D566" s="1" t="s">
        <v>1375</v>
      </c>
      <c r="E566" s="765">
        <f t="shared" ca="1" si="24"/>
        <v>0</v>
      </c>
    </row>
    <row r="567" spans="1:5">
      <c r="A567" t="str">
        <f t="shared" si="25"/>
        <v>12</v>
      </c>
      <c r="B567">
        <f t="shared" si="26"/>
        <v>0</v>
      </c>
      <c r="C567" t="s">
        <v>844</v>
      </c>
      <c r="D567" s="1" t="s">
        <v>1376</v>
      </c>
      <c r="E567" s="765">
        <f t="shared" ca="1" si="24"/>
        <v>0</v>
      </c>
    </row>
    <row r="568" spans="1:5">
      <c r="A568" t="str">
        <f t="shared" si="25"/>
        <v>13</v>
      </c>
      <c r="B568">
        <f t="shared" si="26"/>
        <v>0</v>
      </c>
      <c r="C568" t="s">
        <v>844</v>
      </c>
      <c r="D568" s="1" t="s">
        <v>1377</v>
      </c>
      <c r="E568" s="765">
        <f t="shared" ca="1" si="24"/>
        <v>0</v>
      </c>
    </row>
    <row r="569" spans="1:5">
      <c r="A569" t="str">
        <f t="shared" si="25"/>
        <v>100</v>
      </c>
      <c r="B569">
        <f t="shared" si="26"/>
        <v>0</v>
      </c>
      <c r="C569" t="s">
        <v>844</v>
      </c>
      <c r="D569" s="1" t="s">
        <v>1378</v>
      </c>
      <c r="E569" s="765">
        <f t="shared" ca="1" si="24"/>
        <v>0</v>
      </c>
    </row>
    <row r="570" spans="1:5">
      <c r="A570" t="str">
        <f t="shared" si="25"/>
        <v>01</v>
      </c>
      <c r="B570">
        <f t="shared" si="26"/>
        <v>0</v>
      </c>
      <c r="C570" t="s">
        <v>409</v>
      </c>
      <c r="D570" s="1" t="s">
        <v>1379</v>
      </c>
      <c r="E570" s="765">
        <f t="shared" ca="1" si="24"/>
        <v>0</v>
      </c>
    </row>
    <row r="571" spans="1:5">
      <c r="A571" t="str">
        <f t="shared" si="25"/>
        <v>02</v>
      </c>
      <c r="B571">
        <f t="shared" si="26"/>
        <v>0</v>
      </c>
      <c r="C571" t="s">
        <v>409</v>
      </c>
      <c r="D571" s="1" t="s">
        <v>1380</v>
      </c>
      <c r="E571" s="765">
        <f t="shared" ca="1" si="24"/>
        <v>0</v>
      </c>
    </row>
    <row r="572" spans="1:5">
      <c r="A572" t="str">
        <f t="shared" si="25"/>
        <v>03</v>
      </c>
      <c r="B572">
        <f t="shared" si="26"/>
        <v>0</v>
      </c>
      <c r="C572" t="s">
        <v>409</v>
      </c>
      <c r="D572" s="1" t="s">
        <v>1381</v>
      </c>
      <c r="E572" s="765">
        <f t="shared" ca="1" si="24"/>
        <v>0</v>
      </c>
    </row>
    <row r="573" spans="1:5">
      <c r="A573" t="str">
        <f t="shared" si="25"/>
        <v>04</v>
      </c>
      <c r="B573">
        <f t="shared" si="26"/>
        <v>0</v>
      </c>
      <c r="C573" t="s">
        <v>409</v>
      </c>
      <c r="D573" s="1" t="s">
        <v>1382</v>
      </c>
      <c r="E573" s="765">
        <f t="shared" ca="1" si="24"/>
        <v>0</v>
      </c>
    </row>
    <row r="574" spans="1:5">
      <c r="A574" t="str">
        <f t="shared" si="25"/>
        <v>05</v>
      </c>
      <c r="B574">
        <f t="shared" si="26"/>
        <v>0</v>
      </c>
      <c r="C574" t="s">
        <v>409</v>
      </c>
      <c r="D574" s="1" t="s">
        <v>1383</v>
      </c>
      <c r="E574" s="765">
        <f t="shared" ca="1" si="24"/>
        <v>0</v>
      </c>
    </row>
    <row r="575" spans="1:5">
      <c r="A575" t="str">
        <f t="shared" si="25"/>
        <v>06</v>
      </c>
      <c r="B575">
        <f t="shared" si="26"/>
        <v>0</v>
      </c>
      <c r="C575" t="s">
        <v>409</v>
      </c>
      <c r="D575" s="1" t="s">
        <v>1384</v>
      </c>
      <c r="E575" s="765">
        <f t="shared" ca="1" si="24"/>
        <v>0</v>
      </c>
    </row>
    <row r="576" spans="1:5">
      <c r="A576" t="str">
        <f t="shared" si="25"/>
        <v>07</v>
      </c>
      <c r="B576">
        <f t="shared" si="26"/>
        <v>0</v>
      </c>
      <c r="C576" t="s">
        <v>409</v>
      </c>
      <c r="D576" s="1" t="s">
        <v>1385</v>
      </c>
      <c r="E576" s="765">
        <f t="shared" ca="1" si="24"/>
        <v>0</v>
      </c>
    </row>
    <row r="577" spans="1:5">
      <c r="A577" t="str">
        <f t="shared" si="25"/>
        <v>08</v>
      </c>
      <c r="B577">
        <f t="shared" si="26"/>
        <v>0</v>
      </c>
      <c r="C577" t="s">
        <v>409</v>
      </c>
      <c r="D577" s="1" t="s">
        <v>1386</v>
      </c>
      <c r="E577" s="765">
        <f t="shared" ca="1" si="24"/>
        <v>0</v>
      </c>
    </row>
    <row r="578" spans="1:5">
      <c r="A578" t="str">
        <f t="shared" si="25"/>
        <v>09</v>
      </c>
      <c r="B578">
        <f t="shared" si="26"/>
        <v>0</v>
      </c>
      <c r="C578" t="s">
        <v>409</v>
      </c>
      <c r="D578" s="1" t="s">
        <v>1387</v>
      </c>
      <c r="E578" s="765">
        <f t="shared" ca="1" si="24"/>
        <v>0</v>
      </c>
    </row>
    <row r="579" spans="1:5">
      <c r="A579" t="str">
        <f t="shared" si="25"/>
        <v>10</v>
      </c>
      <c r="B579">
        <f t="shared" si="26"/>
        <v>0</v>
      </c>
      <c r="C579" t="s">
        <v>409</v>
      </c>
      <c r="D579" s="1" t="s">
        <v>1388</v>
      </c>
      <c r="E579" s="765">
        <f t="shared" ca="1" si="24"/>
        <v>0</v>
      </c>
    </row>
    <row r="580" spans="1:5">
      <c r="A580" t="str">
        <f t="shared" si="25"/>
        <v>11</v>
      </c>
      <c r="B580">
        <f t="shared" si="26"/>
        <v>0</v>
      </c>
      <c r="C580" t="s">
        <v>409</v>
      </c>
      <c r="D580" s="1" t="s">
        <v>1389</v>
      </c>
      <c r="E580" s="765">
        <f t="shared" ca="1" si="24"/>
        <v>0</v>
      </c>
    </row>
    <row r="581" spans="1:5">
      <c r="A581" t="str">
        <f t="shared" si="25"/>
        <v>12</v>
      </c>
      <c r="B581">
        <f t="shared" si="26"/>
        <v>0</v>
      </c>
      <c r="C581" t="s">
        <v>409</v>
      </c>
      <c r="D581" s="1" t="s">
        <v>1390</v>
      </c>
      <c r="E581" s="765">
        <f t="shared" ca="1" si="24"/>
        <v>0</v>
      </c>
    </row>
    <row r="582" spans="1:5">
      <c r="A582" t="str">
        <f t="shared" si="25"/>
        <v>13</v>
      </c>
      <c r="B582">
        <f t="shared" si="26"/>
        <v>0</v>
      </c>
      <c r="C582" t="s">
        <v>409</v>
      </c>
      <c r="D582" s="1" t="s">
        <v>1391</v>
      </c>
      <c r="E582" s="765">
        <f t="shared" ca="1" si="24"/>
        <v>0</v>
      </c>
    </row>
    <row r="583" spans="1:5">
      <c r="A583" t="str">
        <f t="shared" si="25"/>
        <v>100</v>
      </c>
      <c r="B583">
        <f t="shared" si="26"/>
        <v>0</v>
      </c>
      <c r="C583" t="s">
        <v>409</v>
      </c>
      <c r="D583" s="1" t="s">
        <v>1392</v>
      </c>
      <c r="E583" s="765">
        <f t="shared" ca="1" si="24"/>
        <v>0</v>
      </c>
    </row>
    <row r="584" spans="1:5">
      <c r="A584" t="str">
        <f t="shared" si="25"/>
        <v>01</v>
      </c>
      <c r="B584">
        <f t="shared" si="26"/>
        <v>0</v>
      </c>
      <c r="C584" t="s">
        <v>846</v>
      </c>
      <c r="D584" s="1" t="s">
        <v>1393</v>
      </c>
      <c r="E584" s="765">
        <f t="shared" ca="1" si="24"/>
        <v>0</v>
      </c>
    </row>
    <row r="585" spans="1:5">
      <c r="A585" t="str">
        <f t="shared" si="25"/>
        <v>02</v>
      </c>
      <c r="B585">
        <f t="shared" si="26"/>
        <v>0</v>
      </c>
      <c r="C585" t="s">
        <v>846</v>
      </c>
      <c r="D585" s="1" t="s">
        <v>1394</v>
      </c>
      <c r="E585" s="765">
        <f t="shared" ca="1" si="24"/>
        <v>0</v>
      </c>
    </row>
    <row r="586" spans="1:5">
      <c r="A586" t="str">
        <f t="shared" si="25"/>
        <v>03</v>
      </c>
      <c r="B586">
        <f t="shared" si="26"/>
        <v>0</v>
      </c>
      <c r="C586" t="s">
        <v>846</v>
      </c>
      <c r="D586" s="1" t="s">
        <v>1395</v>
      </c>
      <c r="E586" s="765">
        <f t="shared" ref="E586:E649" ca="1" si="27">IFERROR(IFERROR(VLOOKUP(C586,INDIRECT($G$7&amp;$H$7),MATCH($A586,INDIRECT($G$7&amp;$I$7),0),0),IFERROR(VLOOKUP(C586,INDIRECT($G$6&amp;$H$6),MATCH($A586,INDIRECT($G$6&amp;$I$6),0),0),VLOOKUP(C586,INDIRECT($G$5&amp;$H$5),MATCH($A586,INDIRECT($G$5&amp;$I$5),0),0))),0)</f>
        <v>0</v>
      </c>
    </row>
    <row r="587" spans="1:5">
      <c r="A587" t="str">
        <f t="shared" ref="A587:A650" si="28">MID(D587,LEN(C587)+2,LEN(D587)-LEN(C587))</f>
        <v>04</v>
      </c>
      <c r="B587">
        <f t="shared" ref="B587:B650" si="29">IF(IFERROR(FIND("PU",D587,1),0)&lt;&gt;0,"PU",0)</f>
        <v>0</v>
      </c>
      <c r="C587" t="s">
        <v>846</v>
      </c>
      <c r="D587" s="1" t="s">
        <v>1396</v>
      </c>
      <c r="E587" s="765">
        <f t="shared" ca="1" si="27"/>
        <v>0</v>
      </c>
    </row>
    <row r="588" spans="1:5">
      <c r="A588" t="str">
        <f t="shared" si="28"/>
        <v>05</v>
      </c>
      <c r="B588">
        <f t="shared" si="29"/>
        <v>0</v>
      </c>
      <c r="C588" t="s">
        <v>846</v>
      </c>
      <c r="D588" s="1" t="s">
        <v>1397</v>
      </c>
      <c r="E588" s="765">
        <f t="shared" ca="1" si="27"/>
        <v>0</v>
      </c>
    </row>
    <row r="589" spans="1:5">
      <c r="A589" t="str">
        <f t="shared" si="28"/>
        <v>06</v>
      </c>
      <c r="B589">
        <f t="shared" si="29"/>
        <v>0</v>
      </c>
      <c r="C589" t="s">
        <v>846</v>
      </c>
      <c r="D589" s="1" t="s">
        <v>1398</v>
      </c>
      <c r="E589" s="765">
        <f t="shared" ca="1" si="27"/>
        <v>0</v>
      </c>
    </row>
    <row r="590" spans="1:5">
      <c r="A590" t="str">
        <f t="shared" si="28"/>
        <v>07</v>
      </c>
      <c r="B590">
        <f t="shared" si="29"/>
        <v>0</v>
      </c>
      <c r="C590" t="s">
        <v>846</v>
      </c>
      <c r="D590" s="1" t="s">
        <v>1399</v>
      </c>
      <c r="E590" s="765">
        <f t="shared" ca="1" si="27"/>
        <v>0</v>
      </c>
    </row>
    <row r="591" spans="1:5">
      <c r="A591" t="str">
        <f t="shared" si="28"/>
        <v>08</v>
      </c>
      <c r="B591">
        <f t="shared" si="29"/>
        <v>0</v>
      </c>
      <c r="C591" t="s">
        <v>846</v>
      </c>
      <c r="D591" s="1" t="s">
        <v>1400</v>
      </c>
      <c r="E591" s="765">
        <f t="shared" ca="1" si="27"/>
        <v>0</v>
      </c>
    </row>
    <row r="592" spans="1:5">
      <c r="A592" t="str">
        <f t="shared" si="28"/>
        <v>09</v>
      </c>
      <c r="B592">
        <f t="shared" si="29"/>
        <v>0</v>
      </c>
      <c r="C592" t="s">
        <v>846</v>
      </c>
      <c r="D592" s="1" t="s">
        <v>1401</v>
      </c>
      <c r="E592" s="765">
        <f t="shared" ca="1" si="27"/>
        <v>0</v>
      </c>
    </row>
    <row r="593" spans="1:5">
      <c r="A593" t="str">
        <f t="shared" si="28"/>
        <v>10</v>
      </c>
      <c r="B593">
        <f t="shared" si="29"/>
        <v>0</v>
      </c>
      <c r="C593" t="s">
        <v>846</v>
      </c>
      <c r="D593" s="1" t="s">
        <v>1402</v>
      </c>
      <c r="E593" s="765">
        <f t="shared" ca="1" si="27"/>
        <v>0</v>
      </c>
    </row>
    <row r="594" spans="1:5">
      <c r="A594" t="str">
        <f t="shared" si="28"/>
        <v>11</v>
      </c>
      <c r="B594">
        <f t="shared" si="29"/>
        <v>0</v>
      </c>
      <c r="C594" t="s">
        <v>846</v>
      </c>
      <c r="D594" s="1" t="s">
        <v>1403</v>
      </c>
      <c r="E594" s="765">
        <f t="shared" ca="1" si="27"/>
        <v>0</v>
      </c>
    </row>
    <row r="595" spans="1:5">
      <c r="A595" t="str">
        <f t="shared" si="28"/>
        <v>12</v>
      </c>
      <c r="B595">
        <f t="shared" si="29"/>
        <v>0</v>
      </c>
      <c r="C595" t="s">
        <v>846</v>
      </c>
      <c r="D595" s="1" t="s">
        <v>1404</v>
      </c>
      <c r="E595" s="765">
        <f t="shared" ca="1" si="27"/>
        <v>0</v>
      </c>
    </row>
    <row r="596" spans="1:5">
      <c r="A596" t="str">
        <f t="shared" si="28"/>
        <v>13</v>
      </c>
      <c r="B596">
        <f t="shared" si="29"/>
        <v>0</v>
      </c>
      <c r="C596" t="s">
        <v>846</v>
      </c>
      <c r="D596" s="1" t="s">
        <v>1405</v>
      </c>
      <c r="E596" s="765">
        <f t="shared" ca="1" si="27"/>
        <v>0</v>
      </c>
    </row>
    <row r="597" spans="1:5">
      <c r="A597" t="str">
        <f t="shared" si="28"/>
        <v>100</v>
      </c>
      <c r="B597">
        <f t="shared" si="29"/>
        <v>0</v>
      </c>
      <c r="C597" t="s">
        <v>846</v>
      </c>
      <c r="D597" s="1" t="s">
        <v>1406</v>
      </c>
      <c r="E597" s="765">
        <f t="shared" ca="1" si="27"/>
        <v>0</v>
      </c>
    </row>
    <row r="598" spans="1:5">
      <c r="A598" t="str">
        <f t="shared" si="28"/>
        <v>01</v>
      </c>
      <c r="B598">
        <f t="shared" si="29"/>
        <v>0</v>
      </c>
      <c r="C598" t="s">
        <v>410</v>
      </c>
      <c r="D598" s="1" t="s">
        <v>1407</v>
      </c>
      <c r="E598" s="765">
        <f t="shared" ca="1" si="27"/>
        <v>0</v>
      </c>
    </row>
    <row r="599" spans="1:5">
      <c r="A599" t="str">
        <f t="shared" si="28"/>
        <v>02</v>
      </c>
      <c r="B599">
        <f t="shared" si="29"/>
        <v>0</v>
      </c>
      <c r="C599" t="s">
        <v>410</v>
      </c>
      <c r="D599" s="1" t="s">
        <v>1408</v>
      </c>
      <c r="E599" s="765">
        <f t="shared" ca="1" si="27"/>
        <v>0</v>
      </c>
    </row>
    <row r="600" spans="1:5">
      <c r="A600" t="str">
        <f t="shared" si="28"/>
        <v>03</v>
      </c>
      <c r="B600">
        <f t="shared" si="29"/>
        <v>0</v>
      </c>
      <c r="C600" t="s">
        <v>410</v>
      </c>
      <c r="D600" s="1" t="s">
        <v>1409</v>
      </c>
      <c r="E600" s="765">
        <f t="shared" ca="1" si="27"/>
        <v>0</v>
      </c>
    </row>
    <row r="601" spans="1:5">
      <c r="A601" t="str">
        <f t="shared" si="28"/>
        <v>04</v>
      </c>
      <c r="B601">
        <f t="shared" si="29"/>
        <v>0</v>
      </c>
      <c r="C601" t="s">
        <v>410</v>
      </c>
      <c r="D601" s="1" t="s">
        <v>1410</v>
      </c>
      <c r="E601" s="765">
        <f t="shared" ca="1" si="27"/>
        <v>0</v>
      </c>
    </row>
    <row r="602" spans="1:5">
      <c r="A602" t="str">
        <f t="shared" si="28"/>
        <v>05</v>
      </c>
      <c r="B602">
        <f t="shared" si="29"/>
        <v>0</v>
      </c>
      <c r="C602" t="s">
        <v>410</v>
      </c>
      <c r="D602" s="1" t="s">
        <v>1411</v>
      </c>
      <c r="E602" s="765">
        <f t="shared" ca="1" si="27"/>
        <v>0</v>
      </c>
    </row>
    <row r="603" spans="1:5">
      <c r="A603" t="str">
        <f t="shared" si="28"/>
        <v>06</v>
      </c>
      <c r="B603">
        <f t="shared" si="29"/>
        <v>0</v>
      </c>
      <c r="C603" t="s">
        <v>410</v>
      </c>
      <c r="D603" s="1" t="s">
        <v>1412</v>
      </c>
      <c r="E603" s="765">
        <f t="shared" ca="1" si="27"/>
        <v>0</v>
      </c>
    </row>
    <row r="604" spans="1:5">
      <c r="A604" t="str">
        <f t="shared" si="28"/>
        <v>07</v>
      </c>
      <c r="B604">
        <f t="shared" si="29"/>
        <v>0</v>
      </c>
      <c r="C604" t="s">
        <v>410</v>
      </c>
      <c r="D604" s="1" t="s">
        <v>1413</v>
      </c>
      <c r="E604" s="765">
        <f t="shared" ca="1" si="27"/>
        <v>0</v>
      </c>
    </row>
    <row r="605" spans="1:5">
      <c r="A605" t="str">
        <f t="shared" si="28"/>
        <v>08</v>
      </c>
      <c r="B605">
        <f t="shared" si="29"/>
        <v>0</v>
      </c>
      <c r="C605" t="s">
        <v>410</v>
      </c>
      <c r="D605" s="1" t="s">
        <v>1414</v>
      </c>
      <c r="E605" s="765">
        <f t="shared" ca="1" si="27"/>
        <v>0</v>
      </c>
    </row>
    <row r="606" spans="1:5">
      <c r="A606" t="str">
        <f t="shared" si="28"/>
        <v>09</v>
      </c>
      <c r="B606">
        <f t="shared" si="29"/>
        <v>0</v>
      </c>
      <c r="C606" t="s">
        <v>410</v>
      </c>
      <c r="D606" s="1" t="s">
        <v>1415</v>
      </c>
      <c r="E606" s="765">
        <f t="shared" ca="1" si="27"/>
        <v>0</v>
      </c>
    </row>
    <row r="607" spans="1:5">
      <c r="A607" t="str">
        <f t="shared" si="28"/>
        <v>10</v>
      </c>
      <c r="B607">
        <f t="shared" si="29"/>
        <v>0</v>
      </c>
      <c r="C607" t="s">
        <v>410</v>
      </c>
      <c r="D607" s="1" t="s">
        <v>1416</v>
      </c>
      <c r="E607" s="765">
        <f t="shared" ca="1" si="27"/>
        <v>0</v>
      </c>
    </row>
    <row r="608" spans="1:5">
      <c r="A608" t="str">
        <f t="shared" si="28"/>
        <v>11</v>
      </c>
      <c r="B608">
        <f t="shared" si="29"/>
        <v>0</v>
      </c>
      <c r="C608" t="s">
        <v>410</v>
      </c>
      <c r="D608" s="1" t="s">
        <v>1417</v>
      </c>
      <c r="E608" s="765">
        <f t="shared" ca="1" si="27"/>
        <v>0</v>
      </c>
    </row>
    <row r="609" spans="1:5">
      <c r="A609" t="str">
        <f t="shared" si="28"/>
        <v>12</v>
      </c>
      <c r="B609">
        <f t="shared" si="29"/>
        <v>0</v>
      </c>
      <c r="C609" t="s">
        <v>410</v>
      </c>
      <c r="D609" s="1" t="s">
        <v>1418</v>
      </c>
      <c r="E609" s="765">
        <f t="shared" ca="1" si="27"/>
        <v>0</v>
      </c>
    </row>
    <row r="610" spans="1:5">
      <c r="A610" t="str">
        <f t="shared" si="28"/>
        <v>13</v>
      </c>
      <c r="B610">
        <f t="shared" si="29"/>
        <v>0</v>
      </c>
      <c r="C610" t="s">
        <v>410</v>
      </c>
      <c r="D610" s="1" t="s">
        <v>1419</v>
      </c>
      <c r="E610" s="765">
        <f t="shared" ca="1" si="27"/>
        <v>0</v>
      </c>
    </row>
    <row r="611" spans="1:5">
      <c r="A611" t="str">
        <f t="shared" si="28"/>
        <v>100</v>
      </c>
      <c r="B611">
        <f t="shared" si="29"/>
        <v>0</v>
      </c>
      <c r="C611" t="s">
        <v>410</v>
      </c>
      <c r="D611" s="1" t="s">
        <v>1420</v>
      </c>
      <c r="E611" s="765">
        <f t="shared" ca="1" si="27"/>
        <v>0</v>
      </c>
    </row>
    <row r="612" spans="1:5">
      <c r="A612" t="str">
        <f t="shared" si="28"/>
        <v>01</v>
      </c>
      <c r="B612">
        <f t="shared" si="29"/>
        <v>0</v>
      </c>
      <c r="C612" t="s">
        <v>845</v>
      </c>
      <c r="D612" s="1" t="s">
        <v>1421</v>
      </c>
      <c r="E612" s="765">
        <f t="shared" ca="1" si="27"/>
        <v>0</v>
      </c>
    </row>
    <row r="613" spans="1:5">
      <c r="A613" t="str">
        <f t="shared" si="28"/>
        <v>02</v>
      </c>
      <c r="B613">
        <f t="shared" si="29"/>
        <v>0</v>
      </c>
      <c r="C613" t="s">
        <v>845</v>
      </c>
      <c r="D613" s="1" t="s">
        <v>1422</v>
      </c>
      <c r="E613" s="765">
        <f t="shared" ca="1" si="27"/>
        <v>0</v>
      </c>
    </row>
    <row r="614" spans="1:5">
      <c r="A614" t="str">
        <f t="shared" si="28"/>
        <v>03</v>
      </c>
      <c r="B614">
        <f t="shared" si="29"/>
        <v>0</v>
      </c>
      <c r="C614" t="s">
        <v>845</v>
      </c>
      <c r="D614" s="1" t="s">
        <v>1423</v>
      </c>
      <c r="E614" s="765">
        <f t="shared" ca="1" si="27"/>
        <v>0</v>
      </c>
    </row>
    <row r="615" spans="1:5">
      <c r="A615" t="str">
        <f t="shared" si="28"/>
        <v>04</v>
      </c>
      <c r="B615">
        <f t="shared" si="29"/>
        <v>0</v>
      </c>
      <c r="C615" t="s">
        <v>845</v>
      </c>
      <c r="D615" s="1" t="s">
        <v>1424</v>
      </c>
      <c r="E615" s="765">
        <f t="shared" ca="1" si="27"/>
        <v>0</v>
      </c>
    </row>
    <row r="616" spans="1:5">
      <c r="A616" t="str">
        <f t="shared" si="28"/>
        <v>05</v>
      </c>
      <c r="B616">
        <f t="shared" si="29"/>
        <v>0</v>
      </c>
      <c r="C616" t="s">
        <v>845</v>
      </c>
      <c r="D616" s="1" t="s">
        <v>1425</v>
      </c>
      <c r="E616" s="765">
        <f t="shared" ca="1" si="27"/>
        <v>0</v>
      </c>
    </row>
    <row r="617" spans="1:5">
      <c r="A617" t="str">
        <f t="shared" si="28"/>
        <v>06</v>
      </c>
      <c r="B617">
        <f t="shared" si="29"/>
        <v>0</v>
      </c>
      <c r="C617" t="s">
        <v>845</v>
      </c>
      <c r="D617" s="1" t="s">
        <v>1426</v>
      </c>
      <c r="E617" s="765">
        <f t="shared" ca="1" si="27"/>
        <v>0</v>
      </c>
    </row>
    <row r="618" spans="1:5">
      <c r="A618" t="str">
        <f t="shared" si="28"/>
        <v>07</v>
      </c>
      <c r="B618">
        <f t="shared" si="29"/>
        <v>0</v>
      </c>
      <c r="C618" t="s">
        <v>845</v>
      </c>
      <c r="D618" s="1" t="s">
        <v>1427</v>
      </c>
      <c r="E618" s="765">
        <f t="shared" ca="1" si="27"/>
        <v>0</v>
      </c>
    </row>
    <row r="619" spans="1:5">
      <c r="A619" t="str">
        <f t="shared" si="28"/>
        <v>08</v>
      </c>
      <c r="B619">
        <f t="shared" si="29"/>
        <v>0</v>
      </c>
      <c r="C619" t="s">
        <v>845</v>
      </c>
      <c r="D619" s="1" t="s">
        <v>1428</v>
      </c>
      <c r="E619" s="765">
        <f t="shared" ca="1" si="27"/>
        <v>0</v>
      </c>
    </row>
    <row r="620" spans="1:5">
      <c r="A620" t="str">
        <f t="shared" si="28"/>
        <v>09</v>
      </c>
      <c r="B620">
        <f t="shared" si="29"/>
        <v>0</v>
      </c>
      <c r="C620" t="s">
        <v>845</v>
      </c>
      <c r="D620" s="1" t="s">
        <v>1429</v>
      </c>
      <c r="E620" s="765">
        <f t="shared" ca="1" si="27"/>
        <v>0</v>
      </c>
    </row>
    <row r="621" spans="1:5">
      <c r="A621" t="str">
        <f t="shared" si="28"/>
        <v>10</v>
      </c>
      <c r="B621">
        <f t="shared" si="29"/>
        <v>0</v>
      </c>
      <c r="C621" t="s">
        <v>845</v>
      </c>
      <c r="D621" s="1" t="s">
        <v>1430</v>
      </c>
      <c r="E621" s="765">
        <f t="shared" ca="1" si="27"/>
        <v>0</v>
      </c>
    </row>
    <row r="622" spans="1:5">
      <c r="A622" t="str">
        <f t="shared" si="28"/>
        <v>11</v>
      </c>
      <c r="B622">
        <f t="shared" si="29"/>
        <v>0</v>
      </c>
      <c r="C622" t="s">
        <v>845</v>
      </c>
      <c r="D622" s="1" t="s">
        <v>1431</v>
      </c>
      <c r="E622" s="765">
        <f t="shared" ca="1" si="27"/>
        <v>0</v>
      </c>
    </row>
    <row r="623" spans="1:5">
      <c r="A623" t="str">
        <f t="shared" si="28"/>
        <v>12</v>
      </c>
      <c r="B623">
        <f t="shared" si="29"/>
        <v>0</v>
      </c>
      <c r="C623" t="s">
        <v>845</v>
      </c>
      <c r="D623" s="1" t="s">
        <v>1432</v>
      </c>
      <c r="E623" s="765">
        <f t="shared" ca="1" si="27"/>
        <v>0</v>
      </c>
    </row>
    <row r="624" spans="1:5">
      <c r="A624" t="str">
        <f t="shared" si="28"/>
        <v>13</v>
      </c>
      <c r="B624">
        <f t="shared" si="29"/>
        <v>0</v>
      </c>
      <c r="C624" t="s">
        <v>845</v>
      </c>
      <c r="D624" s="1" t="s">
        <v>1433</v>
      </c>
      <c r="E624" s="765">
        <f t="shared" ca="1" si="27"/>
        <v>0</v>
      </c>
    </row>
    <row r="625" spans="1:5">
      <c r="A625" t="str">
        <f t="shared" si="28"/>
        <v>100</v>
      </c>
      <c r="B625">
        <f t="shared" si="29"/>
        <v>0</v>
      </c>
      <c r="C625" t="s">
        <v>845</v>
      </c>
      <c r="D625" s="1" t="s">
        <v>1434</v>
      </c>
      <c r="E625" s="765">
        <f t="shared" ca="1" si="27"/>
        <v>0</v>
      </c>
    </row>
    <row r="626" spans="1:5">
      <c r="A626" t="str">
        <f t="shared" si="28"/>
        <v>01</v>
      </c>
      <c r="B626">
        <f t="shared" si="29"/>
        <v>0</v>
      </c>
      <c r="C626" t="s">
        <v>428</v>
      </c>
      <c r="D626" s="1" t="s">
        <v>1435</v>
      </c>
      <c r="E626" s="765">
        <f t="shared" ca="1" si="27"/>
        <v>0</v>
      </c>
    </row>
    <row r="627" spans="1:5">
      <c r="A627" t="str">
        <f t="shared" si="28"/>
        <v>02</v>
      </c>
      <c r="B627">
        <f t="shared" si="29"/>
        <v>0</v>
      </c>
      <c r="C627" t="s">
        <v>428</v>
      </c>
      <c r="D627" s="1" t="s">
        <v>1436</v>
      </c>
      <c r="E627" s="765">
        <f t="shared" ca="1" si="27"/>
        <v>0</v>
      </c>
    </row>
    <row r="628" spans="1:5">
      <c r="A628" t="str">
        <f t="shared" si="28"/>
        <v>03</v>
      </c>
      <c r="B628">
        <f t="shared" si="29"/>
        <v>0</v>
      </c>
      <c r="C628" t="s">
        <v>428</v>
      </c>
      <c r="D628" s="1" t="s">
        <v>1437</v>
      </c>
      <c r="E628" s="765">
        <f t="shared" ca="1" si="27"/>
        <v>0</v>
      </c>
    </row>
    <row r="629" spans="1:5">
      <c r="A629" t="str">
        <f t="shared" si="28"/>
        <v>04</v>
      </c>
      <c r="B629">
        <f t="shared" si="29"/>
        <v>0</v>
      </c>
      <c r="C629" t="s">
        <v>428</v>
      </c>
      <c r="D629" s="1" t="s">
        <v>1438</v>
      </c>
      <c r="E629" s="765">
        <f t="shared" ca="1" si="27"/>
        <v>0</v>
      </c>
    </row>
    <row r="630" spans="1:5">
      <c r="A630" t="str">
        <f t="shared" si="28"/>
        <v>05</v>
      </c>
      <c r="B630">
        <f t="shared" si="29"/>
        <v>0</v>
      </c>
      <c r="C630" t="s">
        <v>428</v>
      </c>
      <c r="D630" s="1" t="s">
        <v>1439</v>
      </c>
      <c r="E630" s="765">
        <f t="shared" ca="1" si="27"/>
        <v>0</v>
      </c>
    </row>
    <row r="631" spans="1:5">
      <c r="A631" t="str">
        <f t="shared" si="28"/>
        <v>06</v>
      </c>
      <c r="B631">
        <f t="shared" si="29"/>
        <v>0</v>
      </c>
      <c r="C631" t="s">
        <v>428</v>
      </c>
      <c r="D631" s="1" t="s">
        <v>1440</v>
      </c>
      <c r="E631" s="765">
        <f t="shared" ca="1" si="27"/>
        <v>0</v>
      </c>
    </row>
    <row r="632" spans="1:5">
      <c r="A632" t="str">
        <f t="shared" si="28"/>
        <v>07</v>
      </c>
      <c r="B632">
        <f t="shared" si="29"/>
        <v>0</v>
      </c>
      <c r="C632" t="s">
        <v>428</v>
      </c>
      <c r="D632" s="1" t="s">
        <v>1441</v>
      </c>
      <c r="E632" s="765">
        <f t="shared" ca="1" si="27"/>
        <v>0</v>
      </c>
    </row>
    <row r="633" spans="1:5">
      <c r="A633" t="str">
        <f t="shared" si="28"/>
        <v>08</v>
      </c>
      <c r="B633">
        <f t="shared" si="29"/>
        <v>0</v>
      </c>
      <c r="C633" t="s">
        <v>428</v>
      </c>
      <c r="D633" s="1" t="s">
        <v>1442</v>
      </c>
      <c r="E633" s="765">
        <f t="shared" ca="1" si="27"/>
        <v>0</v>
      </c>
    </row>
    <row r="634" spans="1:5">
      <c r="A634" t="str">
        <f t="shared" si="28"/>
        <v>09</v>
      </c>
      <c r="B634">
        <f t="shared" si="29"/>
        <v>0</v>
      </c>
      <c r="C634" t="s">
        <v>428</v>
      </c>
      <c r="D634" s="1" t="s">
        <v>1443</v>
      </c>
      <c r="E634" s="765">
        <f t="shared" ca="1" si="27"/>
        <v>0</v>
      </c>
    </row>
    <row r="635" spans="1:5">
      <c r="A635" t="str">
        <f t="shared" si="28"/>
        <v>10</v>
      </c>
      <c r="B635">
        <f t="shared" si="29"/>
        <v>0</v>
      </c>
      <c r="C635" t="s">
        <v>428</v>
      </c>
      <c r="D635" s="1" t="s">
        <v>1444</v>
      </c>
      <c r="E635" s="765">
        <f t="shared" ca="1" si="27"/>
        <v>0</v>
      </c>
    </row>
    <row r="636" spans="1:5">
      <c r="A636" t="str">
        <f t="shared" si="28"/>
        <v>11</v>
      </c>
      <c r="B636">
        <f t="shared" si="29"/>
        <v>0</v>
      </c>
      <c r="C636" t="s">
        <v>428</v>
      </c>
      <c r="D636" s="1" t="s">
        <v>1445</v>
      </c>
      <c r="E636" s="765">
        <f t="shared" ca="1" si="27"/>
        <v>0</v>
      </c>
    </row>
    <row r="637" spans="1:5">
      <c r="A637" t="str">
        <f t="shared" si="28"/>
        <v>12</v>
      </c>
      <c r="B637">
        <f t="shared" si="29"/>
        <v>0</v>
      </c>
      <c r="C637" t="s">
        <v>428</v>
      </c>
      <c r="D637" s="1" t="s">
        <v>1446</v>
      </c>
      <c r="E637" s="765">
        <f t="shared" ca="1" si="27"/>
        <v>0</v>
      </c>
    </row>
    <row r="638" spans="1:5">
      <c r="A638" t="str">
        <f t="shared" si="28"/>
        <v>13</v>
      </c>
      <c r="B638">
        <f t="shared" si="29"/>
        <v>0</v>
      </c>
      <c r="C638" t="s">
        <v>428</v>
      </c>
      <c r="D638" s="1" t="s">
        <v>1447</v>
      </c>
      <c r="E638" s="765">
        <f t="shared" ca="1" si="27"/>
        <v>0</v>
      </c>
    </row>
    <row r="639" spans="1:5">
      <c r="A639" t="str">
        <f t="shared" si="28"/>
        <v>100</v>
      </c>
      <c r="B639">
        <f t="shared" si="29"/>
        <v>0</v>
      </c>
      <c r="C639" t="s">
        <v>428</v>
      </c>
      <c r="D639" s="1" t="s">
        <v>1448</v>
      </c>
      <c r="E639" s="765">
        <f t="shared" ca="1" si="27"/>
        <v>0</v>
      </c>
    </row>
    <row r="640" spans="1:5">
      <c r="A640" t="str">
        <f t="shared" si="28"/>
        <v>01</v>
      </c>
      <c r="B640">
        <f t="shared" si="29"/>
        <v>0</v>
      </c>
      <c r="C640" t="s">
        <v>577</v>
      </c>
      <c r="D640" s="1" t="s">
        <v>1449</v>
      </c>
      <c r="E640" s="765">
        <f t="shared" ca="1" si="27"/>
        <v>0</v>
      </c>
    </row>
    <row r="641" spans="1:5">
      <c r="A641" t="str">
        <f t="shared" si="28"/>
        <v>02</v>
      </c>
      <c r="B641">
        <f t="shared" si="29"/>
        <v>0</v>
      </c>
      <c r="C641" t="s">
        <v>577</v>
      </c>
      <c r="D641" s="1" t="s">
        <v>1450</v>
      </c>
      <c r="E641" s="765">
        <f t="shared" ca="1" si="27"/>
        <v>0</v>
      </c>
    </row>
    <row r="642" spans="1:5">
      <c r="A642" t="str">
        <f t="shared" si="28"/>
        <v>03</v>
      </c>
      <c r="B642">
        <f t="shared" si="29"/>
        <v>0</v>
      </c>
      <c r="C642" t="s">
        <v>577</v>
      </c>
      <c r="D642" s="1" t="s">
        <v>1451</v>
      </c>
      <c r="E642" s="765">
        <f t="shared" ca="1" si="27"/>
        <v>0</v>
      </c>
    </row>
    <row r="643" spans="1:5">
      <c r="A643" t="str">
        <f t="shared" si="28"/>
        <v>04</v>
      </c>
      <c r="B643">
        <f t="shared" si="29"/>
        <v>0</v>
      </c>
      <c r="C643" t="s">
        <v>577</v>
      </c>
      <c r="D643" s="1" t="s">
        <v>1452</v>
      </c>
      <c r="E643" s="765">
        <f t="shared" ca="1" si="27"/>
        <v>0</v>
      </c>
    </row>
    <row r="644" spans="1:5">
      <c r="A644" t="str">
        <f t="shared" si="28"/>
        <v>05</v>
      </c>
      <c r="B644">
        <f t="shared" si="29"/>
        <v>0</v>
      </c>
      <c r="C644" t="s">
        <v>577</v>
      </c>
      <c r="D644" s="1" t="s">
        <v>1453</v>
      </c>
      <c r="E644" s="765">
        <f t="shared" ca="1" si="27"/>
        <v>0</v>
      </c>
    </row>
    <row r="645" spans="1:5">
      <c r="A645" t="str">
        <f t="shared" si="28"/>
        <v>06</v>
      </c>
      <c r="B645">
        <f t="shared" si="29"/>
        <v>0</v>
      </c>
      <c r="C645" t="s">
        <v>577</v>
      </c>
      <c r="D645" s="1" t="s">
        <v>1454</v>
      </c>
      <c r="E645" s="765">
        <f t="shared" ca="1" si="27"/>
        <v>0</v>
      </c>
    </row>
    <row r="646" spans="1:5">
      <c r="A646" t="str">
        <f t="shared" si="28"/>
        <v>07</v>
      </c>
      <c r="B646">
        <f t="shared" si="29"/>
        <v>0</v>
      </c>
      <c r="C646" t="s">
        <v>577</v>
      </c>
      <c r="D646" s="1" t="s">
        <v>1455</v>
      </c>
      <c r="E646" s="765">
        <f t="shared" ca="1" si="27"/>
        <v>0</v>
      </c>
    </row>
    <row r="647" spans="1:5">
      <c r="A647" t="str">
        <f t="shared" si="28"/>
        <v>08</v>
      </c>
      <c r="B647">
        <f t="shared" si="29"/>
        <v>0</v>
      </c>
      <c r="C647" t="s">
        <v>577</v>
      </c>
      <c r="D647" s="1" t="s">
        <v>1456</v>
      </c>
      <c r="E647" s="765">
        <f t="shared" ca="1" si="27"/>
        <v>0</v>
      </c>
    </row>
    <row r="648" spans="1:5">
      <c r="A648" t="str">
        <f t="shared" si="28"/>
        <v>09</v>
      </c>
      <c r="B648">
        <f t="shared" si="29"/>
        <v>0</v>
      </c>
      <c r="C648" t="s">
        <v>577</v>
      </c>
      <c r="D648" s="1" t="s">
        <v>1457</v>
      </c>
      <c r="E648" s="765">
        <f t="shared" ca="1" si="27"/>
        <v>0</v>
      </c>
    </row>
    <row r="649" spans="1:5">
      <c r="A649" t="str">
        <f t="shared" si="28"/>
        <v>10</v>
      </c>
      <c r="B649">
        <f t="shared" si="29"/>
        <v>0</v>
      </c>
      <c r="C649" t="s">
        <v>577</v>
      </c>
      <c r="D649" s="1" t="s">
        <v>1458</v>
      </c>
      <c r="E649" s="765">
        <f t="shared" ca="1" si="27"/>
        <v>0</v>
      </c>
    </row>
    <row r="650" spans="1:5">
      <c r="A650" t="str">
        <f t="shared" si="28"/>
        <v>11</v>
      </c>
      <c r="B650">
        <f t="shared" si="29"/>
        <v>0</v>
      </c>
      <c r="C650" t="s">
        <v>577</v>
      </c>
      <c r="D650" s="1" t="s">
        <v>1459</v>
      </c>
      <c r="E650" s="765">
        <f t="shared" ref="E650:E713" ca="1" si="30">IFERROR(IFERROR(VLOOKUP(C650,INDIRECT($G$7&amp;$H$7),MATCH($A650,INDIRECT($G$7&amp;$I$7),0),0),IFERROR(VLOOKUP(C650,INDIRECT($G$6&amp;$H$6),MATCH($A650,INDIRECT($G$6&amp;$I$6),0),0),VLOOKUP(C650,INDIRECT($G$5&amp;$H$5),MATCH($A650,INDIRECT($G$5&amp;$I$5),0),0))),0)</f>
        <v>0</v>
      </c>
    </row>
    <row r="651" spans="1:5">
      <c r="A651" t="str">
        <f t="shared" ref="A651:A714" si="31">MID(D651,LEN(C651)+2,LEN(D651)-LEN(C651))</f>
        <v>12</v>
      </c>
      <c r="B651">
        <f t="shared" ref="B651:B714" si="32">IF(IFERROR(FIND("PU",D651,1),0)&lt;&gt;0,"PU",0)</f>
        <v>0</v>
      </c>
      <c r="C651" t="s">
        <v>577</v>
      </c>
      <c r="D651" s="1" t="s">
        <v>1460</v>
      </c>
      <c r="E651" s="765">
        <f t="shared" ca="1" si="30"/>
        <v>0</v>
      </c>
    </row>
    <row r="652" spans="1:5">
      <c r="A652" t="str">
        <f t="shared" si="31"/>
        <v>13</v>
      </c>
      <c r="B652">
        <f t="shared" si="32"/>
        <v>0</v>
      </c>
      <c r="C652" t="s">
        <v>577</v>
      </c>
      <c r="D652" s="1" t="s">
        <v>1461</v>
      </c>
      <c r="E652" s="765">
        <f t="shared" ca="1" si="30"/>
        <v>0</v>
      </c>
    </row>
    <row r="653" spans="1:5">
      <c r="A653" t="str">
        <f t="shared" si="31"/>
        <v>100</v>
      </c>
      <c r="B653">
        <f t="shared" si="32"/>
        <v>0</v>
      </c>
      <c r="C653" t="s">
        <v>577</v>
      </c>
      <c r="D653" s="1" t="s">
        <v>1462</v>
      </c>
      <c r="E653" s="765">
        <f t="shared" ca="1" si="30"/>
        <v>0</v>
      </c>
    </row>
    <row r="654" spans="1:5">
      <c r="A654" t="str">
        <f t="shared" si="31"/>
        <v>01</v>
      </c>
      <c r="B654">
        <f t="shared" si="32"/>
        <v>0</v>
      </c>
      <c r="C654" t="s">
        <v>578</v>
      </c>
      <c r="D654" s="1" t="s">
        <v>1463</v>
      </c>
      <c r="E654" s="765">
        <f t="shared" ca="1" si="30"/>
        <v>0</v>
      </c>
    </row>
    <row r="655" spans="1:5">
      <c r="A655" t="str">
        <f t="shared" si="31"/>
        <v>02</v>
      </c>
      <c r="B655">
        <f t="shared" si="32"/>
        <v>0</v>
      </c>
      <c r="C655" t="s">
        <v>578</v>
      </c>
      <c r="D655" s="1" t="s">
        <v>1464</v>
      </c>
      <c r="E655" s="765">
        <f t="shared" ca="1" si="30"/>
        <v>0</v>
      </c>
    </row>
    <row r="656" spans="1:5">
      <c r="A656" t="str">
        <f t="shared" si="31"/>
        <v>03</v>
      </c>
      <c r="B656">
        <f t="shared" si="32"/>
        <v>0</v>
      </c>
      <c r="C656" t="s">
        <v>578</v>
      </c>
      <c r="D656" s="1" t="s">
        <v>1465</v>
      </c>
      <c r="E656" s="765">
        <f t="shared" ca="1" si="30"/>
        <v>0</v>
      </c>
    </row>
    <row r="657" spans="1:5">
      <c r="A657" t="str">
        <f t="shared" si="31"/>
        <v>04</v>
      </c>
      <c r="B657">
        <f t="shared" si="32"/>
        <v>0</v>
      </c>
      <c r="C657" t="s">
        <v>578</v>
      </c>
      <c r="D657" s="1" t="s">
        <v>1466</v>
      </c>
      <c r="E657" s="765">
        <f t="shared" ca="1" si="30"/>
        <v>0</v>
      </c>
    </row>
    <row r="658" spans="1:5">
      <c r="A658" t="str">
        <f t="shared" si="31"/>
        <v>05</v>
      </c>
      <c r="B658">
        <f t="shared" si="32"/>
        <v>0</v>
      </c>
      <c r="C658" t="s">
        <v>578</v>
      </c>
      <c r="D658" s="1" t="s">
        <v>1467</v>
      </c>
      <c r="E658" s="765">
        <f t="shared" ca="1" si="30"/>
        <v>0</v>
      </c>
    </row>
    <row r="659" spans="1:5">
      <c r="A659" t="str">
        <f t="shared" si="31"/>
        <v>06</v>
      </c>
      <c r="B659">
        <f t="shared" si="32"/>
        <v>0</v>
      </c>
      <c r="C659" t="s">
        <v>578</v>
      </c>
      <c r="D659" s="1" t="s">
        <v>1468</v>
      </c>
      <c r="E659" s="765">
        <f t="shared" ca="1" si="30"/>
        <v>0</v>
      </c>
    </row>
    <row r="660" spans="1:5">
      <c r="A660" t="str">
        <f t="shared" si="31"/>
        <v>07</v>
      </c>
      <c r="B660">
        <f t="shared" si="32"/>
        <v>0</v>
      </c>
      <c r="C660" t="s">
        <v>578</v>
      </c>
      <c r="D660" s="1" t="s">
        <v>1469</v>
      </c>
      <c r="E660" s="765">
        <f t="shared" ca="1" si="30"/>
        <v>0</v>
      </c>
    </row>
    <row r="661" spans="1:5">
      <c r="A661" t="str">
        <f t="shared" si="31"/>
        <v>08</v>
      </c>
      <c r="B661">
        <f t="shared" si="32"/>
        <v>0</v>
      </c>
      <c r="C661" t="s">
        <v>578</v>
      </c>
      <c r="D661" s="1" t="s">
        <v>1470</v>
      </c>
      <c r="E661" s="765">
        <f t="shared" ca="1" si="30"/>
        <v>0</v>
      </c>
    </row>
    <row r="662" spans="1:5">
      <c r="A662" t="str">
        <f t="shared" si="31"/>
        <v>09</v>
      </c>
      <c r="B662">
        <f t="shared" si="32"/>
        <v>0</v>
      </c>
      <c r="C662" t="s">
        <v>578</v>
      </c>
      <c r="D662" s="1" t="s">
        <v>1471</v>
      </c>
      <c r="E662" s="765">
        <f t="shared" ca="1" si="30"/>
        <v>0</v>
      </c>
    </row>
    <row r="663" spans="1:5">
      <c r="A663" t="str">
        <f t="shared" si="31"/>
        <v>10</v>
      </c>
      <c r="B663">
        <f t="shared" si="32"/>
        <v>0</v>
      </c>
      <c r="C663" t="s">
        <v>578</v>
      </c>
      <c r="D663" s="1" t="s">
        <v>1472</v>
      </c>
      <c r="E663" s="765">
        <f t="shared" ca="1" si="30"/>
        <v>0</v>
      </c>
    </row>
    <row r="664" spans="1:5">
      <c r="A664" t="str">
        <f t="shared" si="31"/>
        <v>11</v>
      </c>
      <c r="B664">
        <f t="shared" si="32"/>
        <v>0</v>
      </c>
      <c r="C664" t="s">
        <v>578</v>
      </c>
      <c r="D664" s="1" t="s">
        <v>1473</v>
      </c>
      <c r="E664" s="765">
        <f t="shared" ca="1" si="30"/>
        <v>0</v>
      </c>
    </row>
    <row r="665" spans="1:5">
      <c r="A665" t="str">
        <f t="shared" si="31"/>
        <v>12</v>
      </c>
      <c r="B665">
        <f t="shared" si="32"/>
        <v>0</v>
      </c>
      <c r="C665" t="s">
        <v>578</v>
      </c>
      <c r="D665" s="1" t="s">
        <v>1474</v>
      </c>
      <c r="E665" s="765">
        <f t="shared" ca="1" si="30"/>
        <v>0</v>
      </c>
    </row>
    <row r="666" spans="1:5">
      <c r="A666" t="str">
        <f t="shared" si="31"/>
        <v>13</v>
      </c>
      <c r="B666">
        <f t="shared" si="32"/>
        <v>0</v>
      </c>
      <c r="C666" t="s">
        <v>578</v>
      </c>
      <c r="D666" s="1" t="s">
        <v>1475</v>
      </c>
      <c r="E666" s="765">
        <f t="shared" ca="1" si="30"/>
        <v>0</v>
      </c>
    </row>
    <row r="667" spans="1:5">
      <c r="A667" t="str">
        <f t="shared" si="31"/>
        <v>100</v>
      </c>
      <c r="B667">
        <f t="shared" si="32"/>
        <v>0</v>
      </c>
      <c r="C667" t="s">
        <v>578</v>
      </c>
      <c r="D667" s="1" t="s">
        <v>1476</v>
      </c>
      <c r="E667" s="765">
        <f t="shared" ca="1" si="30"/>
        <v>0</v>
      </c>
    </row>
    <row r="668" spans="1:5">
      <c r="A668" t="str">
        <f t="shared" si="31"/>
        <v>01</v>
      </c>
      <c r="B668">
        <f t="shared" si="32"/>
        <v>0</v>
      </c>
      <c r="C668" t="s">
        <v>579</v>
      </c>
      <c r="D668" s="1" t="s">
        <v>1477</v>
      </c>
      <c r="E668" s="765">
        <f t="shared" ca="1" si="30"/>
        <v>0</v>
      </c>
    </row>
    <row r="669" spans="1:5">
      <c r="A669" t="str">
        <f t="shared" si="31"/>
        <v>02</v>
      </c>
      <c r="B669">
        <f t="shared" si="32"/>
        <v>0</v>
      </c>
      <c r="C669" t="s">
        <v>579</v>
      </c>
      <c r="D669" s="1" t="s">
        <v>1478</v>
      </c>
      <c r="E669" s="765">
        <f t="shared" ca="1" si="30"/>
        <v>0</v>
      </c>
    </row>
    <row r="670" spans="1:5">
      <c r="A670" t="str">
        <f t="shared" si="31"/>
        <v>03</v>
      </c>
      <c r="B670">
        <f t="shared" si="32"/>
        <v>0</v>
      </c>
      <c r="C670" t="s">
        <v>579</v>
      </c>
      <c r="D670" s="1" t="s">
        <v>1479</v>
      </c>
      <c r="E670" s="765">
        <f t="shared" ca="1" si="30"/>
        <v>0</v>
      </c>
    </row>
    <row r="671" spans="1:5">
      <c r="A671" t="str">
        <f t="shared" si="31"/>
        <v>04</v>
      </c>
      <c r="B671">
        <f t="shared" si="32"/>
        <v>0</v>
      </c>
      <c r="C671" t="s">
        <v>579</v>
      </c>
      <c r="D671" s="1" t="s">
        <v>1480</v>
      </c>
      <c r="E671" s="765">
        <f t="shared" ca="1" si="30"/>
        <v>0</v>
      </c>
    </row>
    <row r="672" spans="1:5">
      <c r="A672" t="str">
        <f t="shared" si="31"/>
        <v>05</v>
      </c>
      <c r="B672">
        <f t="shared" si="32"/>
        <v>0</v>
      </c>
      <c r="C672" t="s">
        <v>579</v>
      </c>
      <c r="D672" s="1" t="s">
        <v>1481</v>
      </c>
      <c r="E672" s="765">
        <f t="shared" ca="1" si="30"/>
        <v>0</v>
      </c>
    </row>
    <row r="673" spans="1:5">
      <c r="A673" t="str">
        <f t="shared" si="31"/>
        <v>06</v>
      </c>
      <c r="B673">
        <f t="shared" si="32"/>
        <v>0</v>
      </c>
      <c r="C673" t="s">
        <v>579</v>
      </c>
      <c r="D673" s="1" t="s">
        <v>1482</v>
      </c>
      <c r="E673" s="765">
        <f t="shared" ca="1" si="30"/>
        <v>0</v>
      </c>
    </row>
    <row r="674" spans="1:5">
      <c r="A674" t="str">
        <f t="shared" si="31"/>
        <v>07</v>
      </c>
      <c r="B674">
        <f t="shared" si="32"/>
        <v>0</v>
      </c>
      <c r="C674" t="s">
        <v>579</v>
      </c>
      <c r="D674" s="1" t="s">
        <v>1483</v>
      </c>
      <c r="E674" s="765">
        <f t="shared" ca="1" si="30"/>
        <v>0</v>
      </c>
    </row>
    <row r="675" spans="1:5">
      <c r="A675" t="str">
        <f t="shared" si="31"/>
        <v>08</v>
      </c>
      <c r="B675">
        <f t="shared" si="32"/>
        <v>0</v>
      </c>
      <c r="C675" t="s">
        <v>579</v>
      </c>
      <c r="D675" s="1" t="s">
        <v>1484</v>
      </c>
      <c r="E675" s="765">
        <f t="shared" ca="1" si="30"/>
        <v>0</v>
      </c>
    </row>
    <row r="676" spans="1:5">
      <c r="A676" t="str">
        <f t="shared" si="31"/>
        <v>09</v>
      </c>
      <c r="B676">
        <f t="shared" si="32"/>
        <v>0</v>
      </c>
      <c r="C676" t="s">
        <v>579</v>
      </c>
      <c r="D676" s="1" t="s">
        <v>1485</v>
      </c>
      <c r="E676" s="765">
        <f t="shared" ca="1" si="30"/>
        <v>0</v>
      </c>
    </row>
    <row r="677" spans="1:5">
      <c r="A677" t="str">
        <f t="shared" si="31"/>
        <v>10</v>
      </c>
      <c r="B677">
        <f t="shared" si="32"/>
        <v>0</v>
      </c>
      <c r="C677" t="s">
        <v>579</v>
      </c>
      <c r="D677" s="1" t="s">
        <v>1486</v>
      </c>
      <c r="E677" s="765">
        <f t="shared" ca="1" si="30"/>
        <v>0</v>
      </c>
    </row>
    <row r="678" spans="1:5">
      <c r="A678" t="str">
        <f t="shared" si="31"/>
        <v>11</v>
      </c>
      <c r="B678">
        <f t="shared" si="32"/>
        <v>0</v>
      </c>
      <c r="C678" t="s">
        <v>579</v>
      </c>
      <c r="D678" s="1" t="s">
        <v>1487</v>
      </c>
      <c r="E678" s="765">
        <f t="shared" ca="1" si="30"/>
        <v>0</v>
      </c>
    </row>
    <row r="679" spans="1:5">
      <c r="A679" t="str">
        <f t="shared" si="31"/>
        <v>12</v>
      </c>
      <c r="B679">
        <f t="shared" si="32"/>
        <v>0</v>
      </c>
      <c r="C679" t="s">
        <v>579</v>
      </c>
      <c r="D679" s="1" t="s">
        <v>1488</v>
      </c>
      <c r="E679" s="765">
        <f t="shared" ca="1" si="30"/>
        <v>0</v>
      </c>
    </row>
    <row r="680" spans="1:5">
      <c r="A680" t="str">
        <f t="shared" si="31"/>
        <v>13</v>
      </c>
      <c r="B680">
        <f t="shared" si="32"/>
        <v>0</v>
      </c>
      <c r="C680" t="s">
        <v>579</v>
      </c>
      <c r="D680" s="1" t="s">
        <v>1489</v>
      </c>
      <c r="E680" s="765">
        <f t="shared" ca="1" si="30"/>
        <v>0</v>
      </c>
    </row>
    <row r="681" spans="1:5">
      <c r="A681" t="str">
        <f t="shared" si="31"/>
        <v>100</v>
      </c>
      <c r="B681">
        <f t="shared" si="32"/>
        <v>0</v>
      </c>
      <c r="C681" t="s">
        <v>579</v>
      </c>
      <c r="D681" s="1" t="s">
        <v>1490</v>
      </c>
      <c r="E681" s="765">
        <f t="shared" ca="1" si="30"/>
        <v>0</v>
      </c>
    </row>
    <row r="682" spans="1:5">
      <c r="A682" t="str">
        <f t="shared" si="31"/>
        <v>01</v>
      </c>
      <c r="B682">
        <f t="shared" si="32"/>
        <v>0</v>
      </c>
      <c r="C682" t="s">
        <v>580</v>
      </c>
      <c r="D682" s="1" t="s">
        <v>1491</v>
      </c>
      <c r="E682" s="765">
        <f t="shared" ca="1" si="30"/>
        <v>0</v>
      </c>
    </row>
    <row r="683" spans="1:5">
      <c r="A683" t="str">
        <f t="shared" si="31"/>
        <v>02</v>
      </c>
      <c r="B683">
        <f t="shared" si="32"/>
        <v>0</v>
      </c>
      <c r="C683" t="s">
        <v>580</v>
      </c>
      <c r="D683" s="1" t="s">
        <v>1492</v>
      </c>
      <c r="E683" s="765">
        <f t="shared" ca="1" si="30"/>
        <v>0</v>
      </c>
    </row>
    <row r="684" spans="1:5">
      <c r="A684" t="str">
        <f t="shared" si="31"/>
        <v>03</v>
      </c>
      <c r="B684">
        <f t="shared" si="32"/>
        <v>0</v>
      </c>
      <c r="C684" t="s">
        <v>580</v>
      </c>
      <c r="D684" s="1" t="s">
        <v>1493</v>
      </c>
      <c r="E684" s="765">
        <f t="shared" ca="1" si="30"/>
        <v>0</v>
      </c>
    </row>
    <row r="685" spans="1:5">
      <c r="A685" t="str">
        <f t="shared" si="31"/>
        <v>04</v>
      </c>
      <c r="B685">
        <f t="shared" si="32"/>
        <v>0</v>
      </c>
      <c r="C685" t="s">
        <v>580</v>
      </c>
      <c r="D685" s="1" t="s">
        <v>1494</v>
      </c>
      <c r="E685" s="765">
        <f t="shared" ca="1" si="30"/>
        <v>0</v>
      </c>
    </row>
    <row r="686" spans="1:5">
      <c r="A686" t="str">
        <f t="shared" si="31"/>
        <v>05</v>
      </c>
      <c r="B686">
        <f t="shared" si="32"/>
        <v>0</v>
      </c>
      <c r="C686" t="s">
        <v>580</v>
      </c>
      <c r="D686" s="1" t="s">
        <v>1495</v>
      </c>
      <c r="E686" s="765">
        <f t="shared" ca="1" si="30"/>
        <v>0</v>
      </c>
    </row>
    <row r="687" spans="1:5">
      <c r="A687" t="str">
        <f t="shared" si="31"/>
        <v>06</v>
      </c>
      <c r="B687">
        <f t="shared" si="32"/>
        <v>0</v>
      </c>
      <c r="C687" t="s">
        <v>580</v>
      </c>
      <c r="D687" s="1" t="s">
        <v>1496</v>
      </c>
      <c r="E687" s="765">
        <f t="shared" ca="1" si="30"/>
        <v>0</v>
      </c>
    </row>
    <row r="688" spans="1:5">
      <c r="A688" t="str">
        <f t="shared" si="31"/>
        <v>07</v>
      </c>
      <c r="B688">
        <f t="shared" si="32"/>
        <v>0</v>
      </c>
      <c r="C688" t="s">
        <v>580</v>
      </c>
      <c r="D688" s="1" t="s">
        <v>1497</v>
      </c>
      <c r="E688" s="765">
        <f t="shared" ca="1" si="30"/>
        <v>0</v>
      </c>
    </row>
    <row r="689" spans="1:5">
      <c r="A689" t="str">
        <f t="shared" si="31"/>
        <v>08</v>
      </c>
      <c r="B689">
        <f t="shared" si="32"/>
        <v>0</v>
      </c>
      <c r="C689" t="s">
        <v>580</v>
      </c>
      <c r="D689" s="1" t="s">
        <v>1498</v>
      </c>
      <c r="E689" s="765">
        <f t="shared" ca="1" si="30"/>
        <v>0</v>
      </c>
    </row>
    <row r="690" spans="1:5">
      <c r="A690" t="str">
        <f t="shared" si="31"/>
        <v>09</v>
      </c>
      <c r="B690">
        <f t="shared" si="32"/>
        <v>0</v>
      </c>
      <c r="C690" t="s">
        <v>580</v>
      </c>
      <c r="D690" s="1" t="s">
        <v>1499</v>
      </c>
      <c r="E690" s="765">
        <f t="shared" ca="1" si="30"/>
        <v>0</v>
      </c>
    </row>
    <row r="691" spans="1:5">
      <c r="A691" t="str">
        <f t="shared" si="31"/>
        <v>10</v>
      </c>
      <c r="B691">
        <f t="shared" si="32"/>
        <v>0</v>
      </c>
      <c r="C691" t="s">
        <v>580</v>
      </c>
      <c r="D691" s="1" t="s">
        <v>1500</v>
      </c>
      <c r="E691" s="765">
        <f t="shared" ca="1" si="30"/>
        <v>0</v>
      </c>
    </row>
    <row r="692" spans="1:5">
      <c r="A692" t="str">
        <f t="shared" si="31"/>
        <v>11</v>
      </c>
      <c r="B692">
        <f t="shared" si="32"/>
        <v>0</v>
      </c>
      <c r="C692" t="s">
        <v>580</v>
      </c>
      <c r="D692" s="1" t="s">
        <v>1501</v>
      </c>
      <c r="E692" s="765">
        <f t="shared" ca="1" si="30"/>
        <v>0</v>
      </c>
    </row>
    <row r="693" spans="1:5">
      <c r="A693" t="str">
        <f t="shared" si="31"/>
        <v>12</v>
      </c>
      <c r="B693">
        <f t="shared" si="32"/>
        <v>0</v>
      </c>
      <c r="C693" t="s">
        <v>580</v>
      </c>
      <c r="D693" s="1" t="s">
        <v>1502</v>
      </c>
      <c r="E693" s="765">
        <f t="shared" ca="1" si="30"/>
        <v>0</v>
      </c>
    </row>
    <row r="694" spans="1:5">
      <c r="A694" t="str">
        <f t="shared" si="31"/>
        <v>13</v>
      </c>
      <c r="B694">
        <f t="shared" si="32"/>
        <v>0</v>
      </c>
      <c r="C694" t="s">
        <v>580</v>
      </c>
      <c r="D694" s="1" t="s">
        <v>1503</v>
      </c>
      <c r="E694" s="765">
        <f t="shared" ca="1" si="30"/>
        <v>0</v>
      </c>
    </row>
    <row r="695" spans="1:5">
      <c r="A695" t="str">
        <f t="shared" si="31"/>
        <v>100</v>
      </c>
      <c r="B695">
        <f t="shared" si="32"/>
        <v>0</v>
      </c>
      <c r="C695" t="s">
        <v>580</v>
      </c>
      <c r="D695" s="1" t="s">
        <v>1504</v>
      </c>
      <c r="E695" s="765">
        <f t="shared" ca="1" si="30"/>
        <v>0</v>
      </c>
    </row>
    <row r="696" spans="1:5">
      <c r="A696" t="str">
        <f t="shared" si="31"/>
        <v>01</v>
      </c>
      <c r="B696">
        <f t="shared" si="32"/>
        <v>0</v>
      </c>
      <c r="C696" t="s">
        <v>581</v>
      </c>
      <c r="D696" s="1" t="s">
        <v>1505</v>
      </c>
      <c r="E696" s="765">
        <f t="shared" ca="1" si="30"/>
        <v>0</v>
      </c>
    </row>
    <row r="697" spans="1:5">
      <c r="A697" t="str">
        <f t="shared" si="31"/>
        <v>02</v>
      </c>
      <c r="B697">
        <f t="shared" si="32"/>
        <v>0</v>
      </c>
      <c r="C697" t="s">
        <v>581</v>
      </c>
      <c r="D697" s="1" t="s">
        <v>1506</v>
      </c>
      <c r="E697" s="765">
        <f t="shared" ca="1" si="30"/>
        <v>0</v>
      </c>
    </row>
    <row r="698" spans="1:5">
      <c r="A698" t="str">
        <f t="shared" si="31"/>
        <v>03</v>
      </c>
      <c r="B698">
        <f t="shared" si="32"/>
        <v>0</v>
      </c>
      <c r="C698" t="s">
        <v>581</v>
      </c>
      <c r="D698" s="1" t="s">
        <v>1507</v>
      </c>
      <c r="E698" s="765">
        <f t="shared" ca="1" si="30"/>
        <v>0</v>
      </c>
    </row>
    <row r="699" spans="1:5">
      <c r="A699" t="str">
        <f t="shared" si="31"/>
        <v>04</v>
      </c>
      <c r="B699">
        <f t="shared" si="32"/>
        <v>0</v>
      </c>
      <c r="C699" t="s">
        <v>581</v>
      </c>
      <c r="D699" s="1" t="s">
        <v>1508</v>
      </c>
      <c r="E699" s="765">
        <f t="shared" ca="1" si="30"/>
        <v>0</v>
      </c>
    </row>
    <row r="700" spans="1:5">
      <c r="A700" t="str">
        <f t="shared" si="31"/>
        <v>05</v>
      </c>
      <c r="B700">
        <f t="shared" si="32"/>
        <v>0</v>
      </c>
      <c r="C700" t="s">
        <v>581</v>
      </c>
      <c r="D700" s="1" t="s">
        <v>1509</v>
      </c>
      <c r="E700" s="765">
        <f t="shared" ca="1" si="30"/>
        <v>0</v>
      </c>
    </row>
    <row r="701" spans="1:5">
      <c r="A701" t="str">
        <f t="shared" si="31"/>
        <v>06</v>
      </c>
      <c r="B701">
        <f t="shared" si="32"/>
        <v>0</v>
      </c>
      <c r="C701" t="s">
        <v>581</v>
      </c>
      <c r="D701" s="1" t="s">
        <v>1510</v>
      </c>
      <c r="E701" s="765">
        <f t="shared" ca="1" si="30"/>
        <v>0</v>
      </c>
    </row>
    <row r="702" spans="1:5">
      <c r="A702" t="str">
        <f t="shared" si="31"/>
        <v>07</v>
      </c>
      <c r="B702">
        <f t="shared" si="32"/>
        <v>0</v>
      </c>
      <c r="C702" t="s">
        <v>581</v>
      </c>
      <c r="D702" s="1" t="s">
        <v>1511</v>
      </c>
      <c r="E702" s="765">
        <f t="shared" ca="1" si="30"/>
        <v>0</v>
      </c>
    </row>
    <row r="703" spans="1:5">
      <c r="A703" t="str">
        <f t="shared" si="31"/>
        <v>08</v>
      </c>
      <c r="B703">
        <f t="shared" si="32"/>
        <v>0</v>
      </c>
      <c r="C703" t="s">
        <v>581</v>
      </c>
      <c r="D703" s="1" t="s">
        <v>1512</v>
      </c>
      <c r="E703" s="765">
        <f t="shared" ca="1" si="30"/>
        <v>0</v>
      </c>
    </row>
    <row r="704" spans="1:5">
      <c r="A704" t="str">
        <f t="shared" si="31"/>
        <v>09</v>
      </c>
      <c r="B704">
        <f t="shared" si="32"/>
        <v>0</v>
      </c>
      <c r="C704" t="s">
        <v>581</v>
      </c>
      <c r="D704" s="1" t="s">
        <v>1513</v>
      </c>
      <c r="E704" s="765">
        <f t="shared" ca="1" si="30"/>
        <v>0</v>
      </c>
    </row>
    <row r="705" spans="1:5">
      <c r="A705" t="str">
        <f t="shared" si="31"/>
        <v>10</v>
      </c>
      <c r="B705">
        <f t="shared" si="32"/>
        <v>0</v>
      </c>
      <c r="C705" t="s">
        <v>581</v>
      </c>
      <c r="D705" s="1" t="s">
        <v>1514</v>
      </c>
      <c r="E705" s="765">
        <f t="shared" ca="1" si="30"/>
        <v>0</v>
      </c>
    </row>
    <row r="706" spans="1:5">
      <c r="A706" t="str">
        <f t="shared" si="31"/>
        <v>11</v>
      </c>
      <c r="B706">
        <f t="shared" si="32"/>
        <v>0</v>
      </c>
      <c r="C706" t="s">
        <v>581</v>
      </c>
      <c r="D706" s="1" t="s">
        <v>1515</v>
      </c>
      <c r="E706" s="765">
        <f t="shared" ca="1" si="30"/>
        <v>0</v>
      </c>
    </row>
    <row r="707" spans="1:5">
      <c r="A707" t="str">
        <f t="shared" si="31"/>
        <v>12</v>
      </c>
      <c r="B707">
        <f t="shared" si="32"/>
        <v>0</v>
      </c>
      <c r="C707" t="s">
        <v>581</v>
      </c>
      <c r="D707" s="1" t="s">
        <v>1516</v>
      </c>
      <c r="E707" s="765">
        <f t="shared" ca="1" si="30"/>
        <v>0</v>
      </c>
    </row>
    <row r="708" spans="1:5">
      <c r="A708" t="str">
        <f t="shared" si="31"/>
        <v>13</v>
      </c>
      <c r="B708">
        <f t="shared" si="32"/>
        <v>0</v>
      </c>
      <c r="C708" t="s">
        <v>581</v>
      </c>
      <c r="D708" s="1" t="s">
        <v>1517</v>
      </c>
      <c r="E708" s="765">
        <f t="shared" ca="1" si="30"/>
        <v>0</v>
      </c>
    </row>
    <row r="709" spans="1:5">
      <c r="A709" t="str">
        <f t="shared" si="31"/>
        <v>100</v>
      </c>
      <c r="B709">
        <f t="shared" si="32"/>
        <v>0</v>
      </c>
      <c r="C709" t="s">
        <v>581</v>
      </c>
      <c r="D709" s="1" t="s">
        <v>1518</v>
      </c>
      <c r="E709" s="765">
        <f t="shared" ca="1" si="30"/>
        <v>0</v>
      </c>
    </row>
    <row r="710" spans="1:5">
      <c r="A710" t="str">
        <f t="shared" si="31"/>
        <v>01</v>
      </c>
      <c r="B710">
        <f t="shared" si="32"/>
        <v>0</v>
      </c>
      <c r="C710" t="s">
        <v>582</v>
      </c>
      <c r="D710" s="1" t="s">
        <v>1519</v>
      </c>
      <c r="E710" s="765">
        <f t="shared" ca="1" si="30"/>
        <v>0</v>
      </c>
    </row>
    <row r="711" spans="1:5">
      <c r="A711" t="str">
        <f t="shared" si="31"/>
        <v>02</v>
      </c>
      <c r="B711">
        <f t="shared" si="32"/>
        <v>0</v>
      </c>
      <c r="C711" t="s">
        <v>582</v>
      </c>
      <c r="D711" s="1" t="s">
        <v>1520</v>
      </c>
      <c r="E711" s="765">
        <f t="shared" ca="1" si="30"/>
        <v>0</v>
      </c>
    </row>
    <row r="712" spans="1:5">
      <c r="A712" t="str">
        <f t="shared" si="31"/>
        <v>03</v>
      </c>
      <c r="B712">
        <f t="shared" si="32"/>
        <v>0</v>
      </c>
      <c r="C712" t="s">
        <v>582</v>
      </c>
      <c r="D712" s="1" t="s">
        <v>1521</v>
      </c>
      <c r="E712" s="765">
        <f t="shared" ca="1" si="30"/>
        <v>0</v>
      </c>
    </row>
    <row r="713" spans="1:5">
      <c r="A713" t="str">
        <f t="shared" si="31"/>
        <v>04</v>
      </c>
      <c r="B713">
        <f t="shared" si="32"/>
        <v>0</v>
      </c>
      <c r="C713" t="s">
        <v>582</v>
      </c>
      <c r="D713" s="1" t="s">
        <v>1522</v>
      </c>
      <c r="E713" s="765">
        <f t="shared" ca="1" si="30"/>
        <v>0</v>
      </c>
    </row>
    <row r="714" spans="1:5">
      <c r="A714" t="str">
        <f t="shared" si="31"/>
        <v>05</v>
      </c>
      <c r="B714">
        <f t="shared" si="32"/>
        <v>0</v>
      </c>
      <c r="C714" t="s">
        <v>582</v>
      </c>
      <c r="D714" s="1" t="s">
        <v>1523</v>
      </c>
      <c r="E714" s="765">
        <f t="shared" ref="E714:E777" ca="1" si="33">IFERROR(IFERROR(VLOOKUP(C714,INDIRECT($G$7&amp;$H$7),MATCH($A714,INDIRECT($G$7&amp;$I$7),0),0),IFERROR(VLOOKUP(C714,INDIRECT($G$6&amp;$H$6),MATCH($A714,INDIRECT($G$6&amp;$I$6),0),0),VLOOKUP(C714,INDIRECT($G$5&amp;$H$5),MATCH($A714,INDIRECT($G$5&amp;$I$5),0),0))),0)</f>
        <v>0</v>
      </c>
    </row>
    <row r="715" spans="1:5">
      <c r="A715" t="str">
        <f t="shared" ref="A715:A778" si="34">MID(D715,LEN(C715)+2,LEN(D715)-LEN(C715))</f>
        <v>06</v>
      </c>
      <c r="B715">
        <f t="shared" ref="B715:B778" si="35">IF(IFERROR(FIND("PU",D715,1),0)&lt;&gt;0,"PU",0)</f>
        <v>0</v>
      </c>
      <c r="C715" t="s">
        <v>582</v>
      </c>
      <c r="D715" s="1" t="s">
        <v>1524</v>
      </c>
      <c r="E715" s="765">
        <f t="shared" ca="1" si="33"/>
        <v>0</v>
      </c>
    </row>
    <row r="716" spans="1:5">
      <c r="A716" t="str">
        <f t="shared" si="34"/>
        <v>07</v>
      </c>
      <c r="B716">
        <f t="shared" si="35"/>
        <v>0</v>
      </c>
      <c r="C716" t="s">
        <v>582</v>
      </c>
      <c r="D716" s="1" t="s">
        <v>1525</v>
      </c>
      <c r="E716" s="765">
        <f t="shared" ca="1" si="33"/>
        <v>0</v>
      </c>
    </row>
    <row r="717" spans="1:5">
      <c r="A717" t="str">
        <f t="shared" si="34"/>
        <v>08</v>
      </c>
      <c r="B717">
        <f t="shared" si="35"/>
        <v>0</v>
      </c>
      <c r="C717" t="s">
        <v>582</v>
      </c>
      <c r="D717" s="1" t="s">
        <v>1526</v>
      </c>
      <c r="E717" s="765">
        <f t="shared" ca="1" si="33"/>
        <v>0</v>
      </c>
    </row>
    <row r="718" spans="1:5">
      <c r="A718" t="str">
        <f t="shared" si="34"/>
        <v>09</v>
      </c>
      <c r="B718">
        <f t="shared" si="35"/>
        <v>0</v>
      </c>
      <c r="C718" t="s">
        <v>582</v>
      </c>
      <c r="D718" s="1" t="s">
        <v>1527</v>
      </c>
      <c r="E718" s="765">
        <f t="shared" ca="1" si="33"/>
        <v>0</v>
      </c>
    </row>
    <row r="719" spans="1:5">
      <c r="A719" t="str">
        <f t="shared" si="34"/>
        <v>10</v>
      </c>
      <c r="B719">
        <f t="shared" si="35"/>
        <v>0</v>
      </c>
      <c r="C719" t="s">
        <v>582</v>
      </c>
      <c r="D719" s="1" t="s">
        <v>1528</v>
      </c>
      <c r="E719" s="765">
        <f t="shared" ca="1" si="33"/>
        <v>0</v>
      </c>
    </row>
    <row r="720" spans="1:5">
      <c r="A720" t="str">
        <f t="shared" si="34"/>
        <v>11</v>
      </c>
      <c r="B720">
        <f t="shared" si="35"/>
        <v>0</v>
      </c>
      <c r="C720" t="s">
        <v>582</v>
      </c>
      <c r="D720" s="1" t="s">
        <v>1529</v>
      </c>
      <c r="E720" s="765">
        <f t="shared" ca="1" si="33"/>
        <v>0</v>
      </c>
    </row>
    <row r="721" spans="1:5">
      <c r="A721" t="str">
        <f t="shared" si="34"/>
        <v>12</v>
      </c>
      <c r="B721">
        <f t="shared" si="35"/>
        <v>0</v>
      </c>
      <c r="C721" t="s">
        <v>582</v>
      </c>
      <c r="D721" s="1" t="s">
        <v>1530</v>
      </c>
      <c r="E721" s="765">
        <f t="shared" ca="1" si="33"/>
        <v>0</v>
      </c>
    </row>
    <row r="722" spans="1:5">
      <c r="A722" t="str">
        <f t="shared" si="34"/>
        <v>13</v>
      </c>
      <c r="B722">
        <f t="shared" si="35"/>
        <v>0</v>
      </c>
      <c r="C722" t="s">
        <v>582</v>
      </c>
      <c r="D722" s="1" t="s">
        <v>1531</v>
      </c>
      <c r="E722" s="765">
        <f t="shared" ca="1" si="33"/>
        <v>0</v>
      </c>
    </row>
    <row r="723" spans="1:5">
      <c r="A723" t="str">
        <f t="shared" si="34"/>
        <v>100</v>
      </c>
      <c r="B723">
        <f t="shared" si="35"/>
        <v>0</v>
      </c>
      <c r="C723" t="s">
        <v>582</v>
      </c>
      <c r="D723" s="1" t="s">
        <v>1532</v>
      </c>
      <c r="E723" s="765">
        <f t="shared" ca="1" si="33"/>
        <v>0</v>
      </c>
    </row>
    <row r="724" spans="1:5">
      <c r="A724" t="str">
        <f t="shared" si="34"/>
        <v>01</v>
      </c>
      <c r="B724">
        <f t="shared" si="35"/>
        <v>0</v>
      </c>
      <c r="C724" t="s">
        <v>583</v>
      </c>
      <c r="D724" s="1" t="s">
        <v>1533</v>
      </c>
      <c r="E724" s="765">
        <f t="shared" ca="1" si="33"/>
        <v>0</v>
      </c>
    </row>
    <row r="725" spans="1:5">
      <c r="A725" t="str">
        <f t="shared" si="34"/>
        <v>02</v>
      </c>
      <c r="B725">
        <f t="shared" si="35"/>
        <v>0</v>
      </c>
      <c r="C725" t="s">
        <v>583</v>
      </c>
      <c r="D725" s="1" t="s">
        <v>1534</v>
      </c>
      <c r="E725" s="765">
        <f t="shared" ca="1" si="33"/>
        <v>0</v>
      </c>
    </row>
    <row r="726" spans="1:5">
      <c r="A726" t="str">
        <f t="shared" si="34"/>
        <v>03</v>
      </c>
      <c r="B726">
        <f t="shared" si="35"/>
        <v>0</v>
      </c>
      <c r="C726" t="s">
        <v>583</v>
      </c>
      <c r="D726" s="1" t="s">
        <v>1535</v>
      </c>
      <c r="E726" s="765">
        <f t="shared" ca="1" si="33"/>
        <v>0</v>
      </c>
    </row>
    <row r="727" spans="1:5">
      <c r="A727" t="str">
        <f t="shared" si="34"/>
        <v>04</v>
      </c>
      <c r="B727">
        <f t="shared" si="35"/>
        <v>0</v>
      </c>
      <c r="C727" t="s">
        <v>583</v>
      </c>
      <c r="D727" s="1" t="s">
        <v>1536</v>
      </c>
      <c r="E727" s="765">
        <f t="shared" ca="1" si="33"/>
        <v>0</v>
      </c>
    </row>
    <row r="728" spans="1:5">
      <c r="A728" t="str">
        <f t="shared" si="34"/>
        <v>05</v>
      </c>
      <c r="B728">
        <f t="shared" si="35"/>
        <v>0</v>
      </c>
      <c r="C728" t="s">
        <v>583</v>
      </c>
      <c r="D728" s="1" t="s">
        <v>1537</v>
      </c>
      <c r="E728" s="765">
        <f t="shared" ca="1" si="33"/>
        <v>0</v>
      </c>
    </row>
    <row r="729" spans="1:5">
      <c r="A729" t="str">
        <f t="shared" si="34"/>
        <v>06</v>
      </c>
      <c r="B729">
        <f t="shared" si="35"/>
        <v>0</v>
      </c>
      <c r="C729" t="s">
        <v>583</v>
      </c>
      <c r="D729" s="1" t="s">
        <v>1538</v>
      </c>
      <c r="E729" s="765">
        <f t="shared" ca="1" si="33"/>
        <v>0</v>
      </c>
    </row>
    <row r="730" spans="1:5">
      <c r="A730" t="str">
        <f t="shared" si="34"/>
        <v>07</v>
      </c>
      <c r="B730">
        <f t="shared" si="35"/>
        <v>0</v>
      </c>
      <c r="C730" t="s">
        <v>583</v>
      </c>
      <c r="D730" s="1" t="s">
        <v>1539</v>
      </c>
      <c r="E730" s="765">
        <f t="shared" ca="1" si="33"/>
        <v>0</v>
      </c>
    </row>
    <row r="731" spans="1:5">
      <c r="A731" t="str">
        <f t="shared" si="34"/>
        <v>08</v>
      </c>
      <c r="B731">
        <f t="shared" si="35"/>
        <v>0</v>
      </c>
      <c r="C731" t="s">
        <v>583</v>
      </c>
      <c r="D731" s="1" t="s">
        <v>1540</v>
      </c>
      <c r="E731" s="765">
        <f t="shared" ca="1" si="33"/>
        <v>0</v>
      </c>
    </row>
    <row r="732" spans="1:5">
      <c r="A732" t="str">
        <f t="shared" si="34"/>
        <v>09</v>
      </c>
      <c r="B732">
        <f t="shared" si="35"/>
        <v>0</v>
      </c>
      <c r="C732" t="s">
        <v>583</v>
      </c>
      <c r="D732" s="1" t="s">
        <v>1541</v>
      </c>
      <c r="E732" s="765">
        <f t="shared" ca="1" si="33"/>
        <v>0</v>
      </c>
    </row>
    <row r="733" spans="1:5">
      <c r="A733" t="str">
        <f t="shared" si="34"/>
        <v>10</v>
      </c>
      <c r="B733">
        <f t="shared" si="35"/>
        <v>0</v>
      </c>
      <c r="C733" t="s">
        <v>583</v>
      </c>
      <c r="D733" s="1" t="s">
        <v>1542</v>
      </c>
      <c r="E733" s="765">
        <f t="shared" ca="1" si="33"/>
        <v>0</v>
      </c>
    </row>
    <row r="734" spans="1:5">
      <c r="A734" t="str">
        <f t="shared" si="34"/>
        <v>11</v>
      </c>
      <c r="B734">
        <f t="shared" si="35"/>
        <v>0</v>
      </c>
      <c r="C734" t="s">
        <v>583</v>
      </c>
      <c r="D734" s="1" t="s">
        <v>1543</v>
      </c>
      <c r="E734" s="765">
        <f t="shared" ca="1" si="33"/>
        <v>0</v>
      </c>
    </row>
    <row r="735" spans="1:5">
      <c r="A735" t="str">
        <f t="shared" si="34"/>
        <v>12</v>
      </c>
      <c r="B735">
        <f t="shared" si="35"/>
        <v>0</v>
      </c>
      <c r="C735" t="s">
        <v>583</v>
      </c>
      <c r="D735" s="1" t="s">
        <v>1544</v>
      </c>
      <c r="E735" s="765">
        <f t="shared" ca="1" si="33"/>
        <v>0</v>
      </c>
    </row>
    <row r="736" spans="1:5">
      <c r="A736" t="str">
        <f t="shared" si="34"/>
        <v>13</v>
      </c>
      <c r="B736">
        <f t="shared" si="35"/>
        <v>0</v>
      </c>
      <c r="C736" t="s">
        <v>583</v>
      </c>
      <c r="D736" s="1" t="s">
        <v>1545</v>
      </c>
      <c r="E736" s="765">
        <f t="shared" ca="1" si="33"/>
        <v>0</v>
      </c>
    </row>
    <row r="737" spans="1:5">
      <c r="A737" t="str">
        <f t="shared" si="34"/>
        <v>100</v>
      </c>
      <c r="B737">
        <f t="shared" si="35"/>
        <v>0</v>
      </c>
      <c r="C737" t="s">
        <v>583</v>
      </c>
      <c r="D737" s="1" t="s">
        <v>1546</v>
      </c>
      <c r="E737" s="765">
        <f t="shared" ca="1" si="33"/>
        <v>0</v>
      </c>
    </row>
    <row r="738" spans="1:5">
      <c r="A738" t="str">
        <f t="shared" si="34"/>
        <v>01</v>
      </c>
      <c r="B738">
        <f t="shared" si="35"/>
        <v>0</v>
      </c>
      <c r="C738" t="s">
        <v>584</v>
      </c>
      <c r="D738" s="1" t="s">
        <v>1547</v>
      </c>
      <c r="E738" s="765">
        <f t="shared" ca="1" si="33"/>
        <v>0</v>
      </c>
    </row>
    <row r="739" spans="1:5">
      <c r="A739" t="str">
        <f t="shared" si="34"/>
        <v>02</v>
      </c>
      <c r="B739">
        <f t="shared" si="35"/>
        <v>0</v>
      </c>
      <c r="C739" t="s">
        <v>584</v>
      </c>
      <c r="D739" s="1" t="s">
        <v>1548</v>
      </c>
      <c r="E739" s="765">
        <f t="shared" ca="1" si="33"/>
        <v>0</v>
      </c>
    </row>
    <row r="740" spans="1:5">
      <c r="A740" t="str">
        <f t="shared" si="34"/>
        <v>03</v>
      </c>
      <c r="B740">
        <f t="shared" si="35"/>
        <v>0</v>
      </c>
      <c r="C740" t="s">
        <v>584</v>
      </c>
      <c r="D740" s="1" t="s">
        <v>1549</v>
      </c>
      <c r="E740" s="765">
        <f t="shared" ca="1" si="33"/>
        <v>0</v>
      </c>
    </row>
    <row r="741" spans="1:5">
      <c r="A741" t="str">
        <f t="shared" si="34"/>
        <v>04</v>
      </c>
      <c r="B741">
        <f t="shared" si="35"/>
        <v>0</v>
      </c>
      <c r="C741" t="s">
        <v>584</v>
      </c>
      <c r="D741" s="1" t="s">
        <v>1550</v>
      </c>
      <c r="E741" s="765">
        <f t="shared" ca="1" si="33"/>
        <v>0</v>
      </c>
    </row>
    <row r="742" spans="1:5">
      <c r="A742" t="str">
        <f t="shared" si="34"/>
        <v>05</v>
      </c>
      <c r="B742">
        <f t="shared" si="35"/>
        <v>0</v>
      </c>
      <c r="C742" t="s">
        <v>584</v>
      </c>
      <c r="D742" s="1" t="s">
        <v>1551</v>
      </c>
      <c r="E742" s="765">
        <f t="shared" ca="1" si="33"/>
        <v>0</v>
      </c>
    </row>
    <row r="743" spans="1:5">
      <c r="A743" t="str">
        <f t="shared" si="34"/>
        <v>06</v>
      </c>
      <c r="B743">
        <f t="shared" si="35"/>
        <v>0</v>
      </c>
      <c r="C743" t="s">
        <v>584</v>
      </c>
      <c r="D743" s="1" t="s">
        <v>1552</v>
      </c>
      <c r="E743" s="765">
        <f t="shared" ca="1" si="33"/>
        <v>0</v>
      </c>
    </row>
    <row r="744" spans="1:5">
      <c r="A744" t="str">
        <f t="shared" si="34"/>
        <v>07</v>
      </c>
      <c r="B744">
        <f t="shared" si="35"/>
        <v>0</v>
      </c>
      <c r="C744" t="s">
        <v>584</v>
      </c>
      <c r="D744" s="1" t="s">
        <v>1553</v>
      </c>
      <c r="E744" s="765">
        <f t="shared" ca="1" si="33"/>
        <v>0</v>
      </c>
    </row>
    <row r="745" spans="1:5">
      <c r="A745" t="str">
        <f t="shared" si="34"/>
        <v>08</v>
      </c>
      <c r="B745">
        <f t="shared" si="35"/>
        <v>0</v>
      </c>
      <c r="C745" t="s">
        <v>584</v>
      </c>
      <c r="D745" s="1" t="s">
        <v>1554</v>
      </c>
      <c r="E745" s="765">
        <f t="shared" ca="1" si="33"/>
        <v>0</v>
      </c>
    </row>
    <row r="746" spans="1:5">
      <c r="A746" t="str">
        <f t="shared" si="34"/>
        <v>09</v>
      </c>
      <c r="B746">
        <f t="shared" si="35"/>
        <v>0</v>
      </c>
      <c r="C746" t="s">
        <v>584</v>
      </c>
      <c r="D746" s="1" t="s">
        <v>1555</v>
      </c>
      <c r="E746" s="765">
        <f t="shared" ca="1" si="33"/>
        <v>0</v>
      </c>
    </row>
    <row r="747" spans="1:5">
      <c r="A747" t="str">
        <f t="shared" si="34"/>
        <v>10</v>
      </c>
      <c r="B747">
        <f t="shared" si="35"/>
        <v>0</v>
      </c>
      <c r="C747" t="s">
        <v>584</v>
      </c>
      <c r="D747" s="1" t="s">
        <v>1556</v>
      </c>
      <c r="E747" s="765">
        <f t="shared" ca="1" si="33"/>
        <v>0</v>
      </c>
    </row>
    <row r="748" spans="1:5">
      <c r="A748" t="str">
        <f t="shared" si="34"/>
        <v>11</v>
      </c>
      <c r="B748">
        <f t="shared" si="35"/>
        <v>0</v>
      </c>
      <c r="C748" t="s">
        <v>584</v>
      </c>
      <c r="D748" s="1" t="s">
        <v>1557</v>
      </c>
      <c r="E748" s="765">
        <f t="shared" ca="1" si="33"/>
        <v>0</v>
      </c>
    </row>
    <row r="749" spans="1:5">
      <c r="A749" t="str">
        <f t="shared" si="34"/>
        <v>12</v>
      </c>
      <c r="B749">
        <f t="shared" si="35"/>
        <v>0</v>
      </c>
      <c r="C749" t="s">
        <v>584</v>
      </c>
      <c r="D749" s="1" t="s">
        <v>1558</v>
      </c>
      <c r="E749" s="765">
        <f t="shared" ca="1" si="33"/>
        <v>0</v>
      </c>
    </row>
    <row r="750" spans="1:5">
      <c r="A750" t="str">
        <f t="shared" si="34"/>
        <v>13</v>
      </c>
      <c r="B750">
        <f t="shared" si="35"/>
        <v>0</v>
      </c>
      <c r="C750" t="s">
        <v>584</v>
      </c>
      <c r="D750" s="1" t="s">
        <v>1559</v>
      </c>
      <c r="E750" s="765">
        <f t="shared" ca="1" si="33"/>
        <v>0</v>
      </c>
    </row>
    <row r="751" spans="1:5">
      <c r="A751" t="str">
        <f t="shared" si="34"/>
        <v>100</v>
      </c>
      <c r="B751">
        <f t="shared" si="35"/>
        <v>0</v>
      </c>
      <c r="C751" t="s">
        <v>584</v>
      </c>
      <c r="D751" s="1" t="s">
        <v>1560</v>
      </c>
      <c r="E751" s="765">
        <f t="shared" ca="1" si="33"/>
        <v>0</v>
      </c>
    </row>
    <row r="752" spans="1:5">
      <c r="A752" t="str">
        <f t="shared" si="34"/>
        <v>01</v>
      </c>
      <c r="B752">
        <f t="shared" si="35"/>
        <v>0</v>
      </c>
      <c r="C752" t="s">
        <v>585</v>
      </c>
      <c r="D752" s="1" t="s">
        <v>1561</v>
      </c>
      <c r="E752" s="765">
        <f t="shared" ca="1" si="33"/>
        <v>0</v>
      </c>
    </row>
    <row r="753" spans="1:5">
      <c r="A753" t="str">
        <f t="shared" si="34"/>
        <v>02</v>
      </c>
      <c r="B753">
        <f t="shared" si="35"/>
        <v>0</v>
      </c>
      <c r="C753" t="s">
        <v>585</v>
      </c>
      <c r="D753" s="1" t="s">
        <v>1562</v>
      </c>
      <c r="E753" s="765">
        <f t="shared" ca="1" si="33"/>
        <v>0</v>
      </c>
    </row>
    <row r="754" spans="1:5">
      <c r="A754" t="str">
        <f t="shared" si="34"/>
        <v>03</v>
      </c>
      <c r="B754">
        <f t="shared" si="35"/>
        <v>0</v>
      </c>
      <c r="C754" t="s">
        <v>585</v>
      </c>
      <c r="D754" s="1" t="s">
        <v>1563</v>
      </c>
      <c r="E754" s="765">
        <f t="shared" ca="1" si="33"/>
        <v>0</v>
      </c>
    </row>
    <row r="755" spans="1:5">
      <c r="A755" t="str">
        <f t="shared" si="34"/>
        <v>04</v>
      </c>
      <c r="B755">
        <f t="shared" si="35"/>
        <v>0</v>
      </c>
      <c r="C755" t="s">
        <v>585</v>
      </c>
      <c r="D755" s="1" t="s">
        <v>1564</v>
      </c>
      <c r="E755" s="765">
        <f t="shared" ca="1" si="33"/>
        <v>0</v>
      </c>
    </row>
    <row r="756" spans="1:5">
      <c r="A756" t="str">
        <f t="shared" si="34"/>
        <v>05</v>
      </c>
      <c r="B756">
        <f t="shared" si="35"/>
        <v>0</v>
      </c>
      <c r="C756" t="s">
        <v>585</v>
      </c>
      <c r="D756" s="1" t="s">
        <v>1565</v>
      </c>
      <c r="E756" s="765">
        <f t="shared" ca="1" si="33"/>
        <v>0</v>
      </c>
    </row>
    <row r="757" spans="1:5">
      <c r="A757" t="str">
        <f t="shared" si="34"/>
        <v>06</v>
      </c>
      <c r="B757">
        <f t="shared" si="35"/>
        <v>0</v>
      </c>
      <c r="C757" t="s">
        <v>585</v>
      </c>
      <c r="D757" s="1" t="s">
        <v>1566</v>
      </c>
      <c r="E757" s="765">
        <f t="shared" ca="1" si="33"/>
        <v>0</v>
      </c>
    </row>
    <row r="758" spans="1:5">
      <c r="A758" t="str">
        <f t="shared" si="34"/>
        <v>07</v>
      </c>
      <c r="B758">
        <f t="shared" si="35"/>
        <v>0</v>
      </c>
      <c r="C758" t="s">
        <v>585</v>
      </c>
      <c r="D758" s="1" t="s">
        <v>1567</v>
      </c>
      <c r="E758" s="765">
        <f t="shared" ca="1" si="33"/>
        <v>0</v>
      </c>
    </row>
    <row r="759" spans="1:5">
      <c r="A759" t="str">
        <f t="shared" si="34"/>
        <v>08</v>
      </c>
      <c r="B759">
        <f t="shared" si="35"/>
        <v>0</v>
      </c>
      <c r="C759" t="s">
        <v>585</v>
      </c>
      <c r="D759" s="1" t="s">
        <v>1568</v>
      </c>
      <c r="E759" s="765">
        <f t="shared" ca="1" si="33"/>
        <v>0</v>
      </c>
    </row>
    <row r="760" spans="1:5">
      <c r="A760" t="str">
        <f t="shared" si="34"/>
        <v>09</v>
      </c>
      <c r="B760">
        <f t="shared" si="35"/>
        <v>0</v>
      </c>
      <c r="C760" t="s">
        <v>585</v>
      </c>
      <c r="D760" s="1" t="s">
        <v>1569</v>
      </c>
      <c r="E760" s="765">
        <f t="shared" ca="1" si="33"/>
        <v>0</v>
      </c>
    </row>
    <row r="761" spans="1:5">
      <c r="A761" t="str">
        <f t="shared" si="34"/>
        <v>10</v>
      </c>
      <c r="B761">
        <f t="shared" si="35"/>
        <v>0</v>
      </c>
      <c r="C761" t="s">
        <v>585</v>
      </c>
      <c r="D761" s="1" t="s">
        <v>1570</v>
      </c>
      <c r="E761" s="765">
        <f t="shared" ca="1" si="33"/>
        <v>0</v>
      </c>
    </row>
    <row r="762" spans="1:5">
      <c r="A762" t="str">
        <f t="shared" si="34"/>
        <v>11</v>
      </c>
      <c r="B762">
        <f t="shared" si="35"/>
        <v>0</v>
      </c>
      <c r="C762" t="s">
        <v>585</v>
      </c>
      <c r="D762" s="1" t="s">
        <v>1571</v>
      </c>
      <c r="E762" s="765">
        <f t="shared" ca="1" si="33"/>
        <v>0</v>
      </c>
    </row>
    <row r="763" spans="1:5">
      <c r="A763" t="str">
        <f t="shared" si="34"/>
        <v>12</v>
      </c>
      <c r="B763">
        <f t="shared" si="35"/>
        <v>0</v>
      </c>
      <c r="C763" t="s">
        <v>585</v>
      </c>
      <c r="D763" s="1" t="s">
        <v>1572</v>
      </c>
      <c r="E763" s="765">
        <f t="shared" ca="1" si="33"/>
        <v>0</v>
      </c>
    </row>
    <row r="764" spans="1:5">
      <c r="A764" t="str">
        <f t="shared" si="34"/>
        <v>13</v>
      </c>
      <c r="B764">
        <f t="shared" si="35"/>
        <v>0</v>
      </c>
      <c r="C764" t="s">
        <v>585</v>
      </c>
      <c r="D764" s="1" t="s">
        <v>1573</v>
      </c>
      <c r="E764" s="765">
        <f t="shared" ca="1" si="33"/>
        <v>0</v>
      </c>
    </row>
    <row r="765" spans="1:5">
      <c r="A765" t="str">
        <f t="shared" si="34"/>
        <v>100</v>
      </c>
      <c r="B765">
        <f t="shared" si="35"/>
        <v>0</v>
      </c>
      <c r="C765" t="s">
        <v>585</v>
      </c>
      <c r="D765" s="1" t="s">
        <v>1574</v>
      </c>
      <c r="E765" s="765">
        <f t="shared" ca="1" si="33"/>
        <v>0</v>
      </c>
    </row>
    <row r="766" spans="1:5">
      <c r="A766" t="str">
        <f t="shared" si="34"/>
        <v>01</v>
      </c>
      <c r="B766">
        <f t="shared" si="35"/>
        <v>0</v>
      </c>
      <c r="C766" t="s">
        <v>586</v>
      </c>
      <c r="D766" s="1" t="s">
        <v>1575</v>
      </c>
      <c r="E766" s="765">
        <f t="shared" ca="1" si="33"/>
        <v>0</v>
      </c>
    </row>
    <row r="767" spans="1:5">
      <c r="A767" t="str">
        <f t="shared" si="34"/>
        <v>02</v>
      </c>
      <c r="B767">
        <f t="shared" si="35"/>
        <v>0</v>
      </c>
      <c r="C767" t="s">
        <v>586</v>
      </c>
      <c r="D767" s="1" t="s">
        <v>1576</v>
      </c>
      <c r="E767" s="765">
        <f t="shared" ca="1" si="33"/>
        <v>0</v>
      </c>
    </row>
    <row r="768" spans="1:5">
      <c r="A768" t="str">
        <f t="shared" si="34"/>
        <v>03</v>
      </c>
      <c r="B768">
        <f t="shared" si="35"/>
        <v>0</v>
      </c>
      <c r="C768" t="s">
        <v>586</v>
      </c>
      <c r="D768" s="1" t="s">
        <v>1577</v>
      </c>
      <c r="E768" s="765">
        <f t="shared" ca="1" si="33"/>
        <v>0</v>
      </c>
    </row>
    <row r="769" spans="1:5">
      <c r="A769" t="str">
        <f t="shared" si="34"/>
        <v>04</v>
      </c>
      <c r="B769">
        <f t="shared" si="35"/>
        <v>0</v>
      </c>
      <c r="C769" t="s">
        <v>586</v>
      </c>
      <c r="D769" s="1" t="s">
        <v>1578</v>
      </c>
      <c r="E769" s="765">
        <f t="shared" ca="1" si="33"/>
        <v>0</v>
      </c>
    </row>
    <row r="770" spans="1:5">
      <c r="A770" t="str">
        <f t="shared" si="34"/>
        <v>05</v>
      </c>
      <c r="B770">
        <f t="shared" si="35"/>
        <v>0</v>
      </c>
      <c r="C770" t="s">
        <v>586</v>
      </c>
      <c r="D770" s="1" t="s">
        <v>1579</v>
      </c>
      <c r="E770" s="765">
        <f t="shared" ca="1" si="33"/>
        <v>0</v>
      </c>
    </row>
    <row r="771" spans="1:5">
      <c r="A771" t="str">
        <f t="shared" si="34"/>
        <v>06</v>
      </c>
      <c r="B771">
        <f t="shared" si="35"/>
        <v>0</v>
      </c>
      <c r="C771" t="s">
        <v>586</v>
      </c>
      <c r="D771" s="1" t="s">
        <v>1580</v>
      </c>
      <c r="E771" s="765">
        <f t="shared" ca="1" si="33"/>
        <v>0</v>
      </c>
    </row>
    <row r="772" spans="1:5">
      <c r="A772" t="str">
        <f t="shared" si="34"/>
        <v>07</v>
      </c>
      <c r="B772">
        <f t="shared" si="35"/>
        <v>0</v>
      </c>
      <c r="C772" t="s">
        <v>586</v>
      </c>
      <c r="D772" s="1" t="s">
        <v>1581</v>
      </c>
      <c r="E772" s="765">
        <f t="shared" ca="1" si="33"/>
        <v>0</v>
      </c>
    </row>
    <row r="773" spans="1:5">
      <c r="A773" t="str">
        <f t="shared" si="34"/>
        <v>08</v>
      </c>
      <c r="B773">
        <f t="shared" si="35"/>
        <v>0</v>
      </c>
      <c r="C773" t="s">
        <v>586</v>
      </c>
      <c r="D773" s="1" t="s">
        <v>1582</v>
      </c>
      <c r="E773" s="765">
        <f t="shared" ca="1" si="33"/>
        <v>0</v>
      </c>
    </row>
    <row r="774" spans="1:5">
      <c r="A774" t="str">
        <f t="shared" si="34"/>
        <v>09</v>
      </c>
      <c r="B774">
        <f t="shared" si="35"/>
        <v>0</v>
      </c>
      <c r="C774" t="s">
        <v>586</v>
      </c>
      <c r="D774" s="1" t="s">
        <v>1583</v>
      </c>
      <c r="E774" s="765">
        <f t="shared" ca="1" si="33"/>
        <v>0</v>
      </c>
    </row>
    <row r="775" spans="1:5">
      <c r="A775" t="str">
        <f t="shared" si="34"/>
        <v>10</v>
      </c>
      <c r="B775">
        <f t="shared" si="35"/>
        <v>0</v>
      </c>
      <c r="C775" t="s">
        <v>586</v>
      </c>
      <c r="D775" s="1" t="s">
        <v>1584</v>
      </c>
      <c r="E775" s="765">
        <f t="shared" ca="1" si="33"/>
        <v>0</v>
      </c>
    </row>
    <row r="776" spans="1:5">
      <c r="A776" t="str">
        <f t="shared" si="34"/>
        <v>11</v>
      </c>
      <c r="B776">
        <f t="shared" si="35"/>
        <v>0</v>
      </c>
      <c r="C776" t="s">
        <v>586</v>
      </c>
      <c r="D776" s="1" t="s">
        <v>1585</v>
      </c>
      <c r="E776" s="765">
        <f t="shared" ca="1" si="33"/>
        <v>0</v>
      </c>
    </row>
    <row r="777" spans="1:5">
      <c r="A777" t="str">
        <f t="shared" si="34"/>
        <v>12</v>
      </c>
      <c r="B777">
        <f t="shared" si="35"/>
        <v>0</v>
      </c>
      <c r="C777" t="s">
        <v>586</v>
      </c>
      <c r="D777" s="1" t="s">
        <v>1586</v>
      </c>
      <c r="E777" s="765">
        <f t="shared" ca="1" si="33"/>
        <v>0</v>
      </c>
    </row>
    <row r="778" spans="1:5">
      <c r="A778" t="str">
        <f t="shared" si="34"/>
        <v>13</v>
      </c>
      <c r="B778">
        <f t="shared" si="35"/>
        <v>0</v>
      </c>
      <c r="C778" t="s">
        <v>586</v>
      </c>
      <c r="D778" s="1" t="s">
        <v>1587</v>
      </c>
      <c r="E778" s="765">
        <f t="shared" ref="E778:E841" ca="1" si="36">IFERROR(IFERROR(VLOOKUP(C778,INDIRECT($G$7&amp;$H$7),MATCH($A778,INDIRECT($G$7&amp;$I$7),0),0),IFERROR(VLOOKUP(C778,INDIRECT($G$6&amp;$H$6),MATCH($A778,INDIRECT($G$6&amp;$I$6),0),0),VLOOKUP(C778,INDIRECT($G$5&amp;$H$5),MATCH($A778,INDIRECT($G$5&amp;$I$5),0),0))),0)</f>
        <v>0</v>
      </c>
    </row>
    <row r="779" spans="1:5">
      <c r="A779" t="str">
        <f t="shared" ref="A779:A842" si="37">MID(D779,LEN(C779)+2,LEN(D779)-LEN(C779))</f>
        <v>100</v>
      </c>
      <c r="B779">
        <f t="shared" ref="B779:B842" si="38">IF(IFERROR(FIND("PU",D779,1),0)&lt;&gt;0,"PU",0)</f>
        <v>0</v>
      </c>
      <c r="C779" t="s">
        <v>586</v>
      </c>
      <c r="D779" s="1" t="s">
        <v>1588</v>
      </c>
      <c r="E779" s="765">
        <f t="shared" ca="1" si="36"/>
        <v>0</v>
      </c>
    </row>
    <row r="780" spans="1:5">
      <c r="A780" t="str">
        <f t="shared" si="37"/>
        <v>01</v>
      </c>
      <c r="B780">
        <f t="shared" si="38"/>
        <v>0</v>
      </c>
      <c r="C780" t="s">
        <v>587</v>
      </c>
      <c r="D780" s="1" t="s">
        <v>1589</v>
      </c>
      <c r="E780" s="765">
        <f t="shared" ca="1" si="36"/>
        <v>0</v>
      </c>
    </row>
    <row r="781" spans="1:5">
      <c r="A781" t="str">
        <f t="shared" si="37"/>
        <v>02</v>
      </c>
      <c r="B781">
        <f t="shared" si="38"/>
        <v>0</v>
      </c>
      <c r="C781" t="s">
        <v>587</v>
      </c>
      <c r="D781" s="1" t="s">
        <v>1590</v>
      </c>
      <c r="E781" s="765">
        <f t="shared" ca="1" si="36"/>
        <v>0</v>
      </c>
    </row>
    <row r="782" spans="1:5">
      <c r="A782" t="str">
        <f t="shared" si="37"/>
        <v>03</v>
      </c>
      <c r="B782">
        <f t="shared" si="38"/>
        <v>0</v>
      </c>
      <c r="C782" t="s">
        <v>587</v>
      </c>
      <c r="D782" s="1" t="s">
        <v>1591</v>
      </c>
      <c r="E782" s="765">
        <f t="shared" ca="1" si="36"/>
        <v>0</v>
      </c>
    </row>
    <row r="783" spans="1:5">
      <c r="A783" t="str">
        <f t="shared" si="37"/>
        <v>04</v>
      </c>
      <c r="B783">
        <f t="shared" si="38"/>
        <v>0</v>
      </c>
      <c r="C783" t="s">
        <v>587</v>
      </c>
      <c r="D783" s="1" t="s">
        <v>1592</v>
      </c>
      <c r="E783" s="765">
        <f t="shared" ca="1" si="36"/>
        <v>0</v>
      </c>
    </row>
    <row r="784" spans="1:5">
      <c r="A784" t="str">
        <f t="shared" si="37"/>
        <v>05</v>
      </c>
      <c r="B784">
        <f t="shared" si="38"/>
        <v>0</v>
      </c>
      <c r="C784" t="s">
        <v>587</v>
      </c>
      <c r="D784" s="1" t="s">
        <v>1593</v>
      </c>
      <c r="E784" s="765">
        <f t="shared" ca="1" si="36"/>
        <v>0</v>
      </c>
    </row>
    <row r="785" spans="1:5">
      <c r="A785" t="str">
        <f t="shared" si="37"/>
        <v>06</v>
      </c>
      <c r="B785">
        <f t="shared" si="38"/>
        <v>0</v>
      </c>
      <c r="C785" t="s">
        <v>587</v>
      </c>
      <c r="D785" s="1" t="s">
        <v>1594</v>
      </c>
      <c r="E785" s="765">
        <f t="shared" ca="1" si="36"/>
        <v>0</v>
      </c>
    </row>
    <row r="786" spans="1:5">
      <c r="A786" t="str">
        <f t="shared" si="37"/>
        <v>07</v>
      </c>
      <c r="B786">
        <f t="shared" si="38"/>
        <v>0</v>
      </c>
      <c r="C786" t="s">
        <v>587</v>
      </c>
      <c r="D786" s="1" t="s">
        <v>1595</v>
      </c>
      <c r="E786" s="765">
        <f t="shared" ca="1" si="36"/>
        <v>0</v>
      </c>
    </row>
    <row r="787" spans="1:5">
      <c r="A787" t="str">
        <f t="shared" si="37"/>
        <v>08</v>
      </c>
      <c r="B787">
        <f t="shared" si="38"/>
        <v>0</v>
      </c>
      <c r="C787" t="s">
        <v>587</v>
      </c>
      <c r="D787" s="1" t="s">
        <v>1596</v>
      </c>
      <c r="E787" s="765">
        <f t="shared" ca="1" si="36"/>
        <v>0</v>
      </c>
    </row>
    <row r="788" spans="1:5">
      <c r="A788" t="str">
        <f t="shared" si="37"/>
        <v>09</v>
      </c>
      <c r="B788">
        <f t="shared" si="38"/>
        <v>0</v>
      </c>
      <c r="C788" t="s">
        <v>587</v>
      </c>
      <c r="D788" s="1" t="s">
        <v>1597</v>
      </c>
      <c r="E788" s="765">
        <f t="shared" ca="1" si="36"/>
        <v>0</v>
      </c>
    </row>
    <row r="789" spans="1:5">
      <c r="A789" t="str">
        <f t="shared" si="37"/>
        <v>10</v>
      </c>
      <c r="B789">
        <f t="shared" si="38"/>
        <v>0</v>
      </c>
      <c r="C789" t="s">
        <v>587</v>
      </c>
      <c r="D789" s="1" t="s">
        <v>1598</v>
      </c>
      <c r="E789" s="765">
        <f t="shared" ca="1" si="36"/>
        <v>0</v>
      </c>
    </row>
    <row r="790" spans="1:5">
      <c r="A790" t="str">
        <f t="shared" si="37"/>
        <v>11</v>
      </c>
      <c r="B790">
        <f t="shared" si="38"/>
        <v>0</v>
      </c>
      <c r="C790" t="s">
        <v>587</v>
      </c>
      <c r="D790" s="1" t="s">
        <v>1599</v>
      </c>
      <c r="E790" s="765">
        <f t="shared" ca="1" si="36"/>
        <v>0</v>
      </c>
    </row>
    <row r="791" spans="1:5">
      <c r="A791" t="str">
        <f t="shared" si="37"/>
        <v>12</v>
      </c>
      <c r="B791">
        <f t="shared" si="38"/>
        <v>0</v>
      </c>
      <c r="C791" t="s">
        <v>587</v>
      </c>
      <c r="D791" s="1" t="s">
        <v>1600</v>
      </c>
      <c r="E791" s="765">
        <f t="shared" ca="1" si="36"/>
        <v>0</v>
      </c>
    </row>
    <row r="792" spans="1:5">
      <c r="A792" t="str">
        <f t="shared" si="37"/>
        <v>13</v>
      </c>
      <c r="B792">
        <f t="shared" si="38"/>
        <v>0</v>
      </c>
      <c r="C792" t="s">
        <v>587</v>
      </c>
      <c r="D792" s="1" t="s">
        <v>1601</v>
      </c>
      <c r="E792" s="765">
        <f t="shared" ca="1" si="36"/>
        <v>0</v>
      </c>
    </row>
    <row r="793" spans="1:5">
      <c r="A793" t="str">
        <f t="shared" si="37"/>
        <v>100</v>
      </c>
      <c r="B793">
        <f t="shared" si="38"/>
        <v>0</v>
      </c>
      <c r="C793" t="s">
        <v>587</v>
      </c>
      <c r="D793" s="1" t="s">
        <v>1602</v>
      </c>
      <c r="E793" s="765">
        <f t="shared" ca="1" si="36"/>
        <v>0</v>
      </c>
    </row>
    <row r="794" spans="1:5">
      <c r="A794" t="str">
        <f t="shared" si="37"/>
        <v>01</v>
      </c>
      <c r="B794">
        <f t="shared" si="38"/>
        <v>0</v>
      </c>
      <c r="C794" t="s">
        <v>588</v>
      </c>
      <c r="D794" s="1" t="s">
        <v>1603</v>
      </c>
      <c r="E794" s="765">
        <f t="shared" ca="1" si="36"/>
        <v>0</v>
      </c>
    </row>
    <row r="795" spans="1:5">
      <c r="A795" t="str">
        <f t="shared" si="37"/>
        <v>02</v>
      </c>
      <c r="B795">
        <f t="shared" si="38"/>
        <v>0</v>
      </c>
      <c r="C795" t="s">
        <v>588</v>
      </c>
      <c r="D795" s="1" t="s">
        <v>1604</v>
      </c>
      <c r="E795" s="765">
        <f t="shared" ca="1" si="36"/>
        <v>0</v>
      </c>
    </row>
    <row r="796" spans="1:5">
      <c r="A796" t="str">
        <f t="shared" si="37"/>
        <v>03</v>
      </c>
      <c r="B796">
        <f t="shared" si="38"/>
        <v>0</v>
      </c>
      <c r="C796" t="s">
        <v>588</v>
      </c>
      <c r="D796" s="1" t="s">
        <v>1605</v>
      </c>
      <c r="E796" s="765">
        <f t="shared" ca="1" si="36"/>
        <v>0</v>
      </c>
    </row>
    <row r="797" spans="1:5">
      <c r="A797" t="str">
        <f t="shared" si="37"/>
        <v>04</v>
      </c>
      <c r="B797">
        <f t="shared" si="38"/>
        <v>0</v>
      </c>
      <c r="C797" t="s">
        <v>588</v>
      </c>
      <c r="D797" s="1" t="s">
        <v>1606</v>
      </c>
      <c r="E797" s="765">
        <f t="shared" ca="1" si="36"/>
        <v>0</v>
      </c>
    </row>
    <row r="798" spans="1:5">
      <c r="A798" t="str">
        <f t="shared" si="37"/>
        <v>05</v>
      </c>
      <c r="B798">
        <f t="shared" si="38"/>
        <v>0</v>
      </c>
      <c r="C798" t="s">
        <v>588</v>
      </c>
      <c r="D798" s="1" t="s">
        <v>1607</v>
      </c>
      <c r="E798" s="765">
        <f t="shared" ca="1" si="36"/>
        <v>0</v>
      </c>
    </row>
    <row r="799" spans="1:5">
      <c r="A799" t="str">
        <f t="shared" si="37"/>
        <v>06</v>
      </c>
      <c r="B799">
        <f t="shared" si="38"/>
        <v>0</v>
      </c>
      <c r="C799" t="s">
        <v>588</v>
      </c>
      <c r="D799" s="1" t="s">
        <v>1608</v>
      </c>
      <c r="E799" s="765">
        <f t="shared" ca="1" si="36"/>
        <v>0</v>
      </c>
    </row>
    <row r="800" spans="1:5">
      <c r="A800" t="str">
        <f t="shared" si="37"/>
        <v>07</v>
      </c>
      <c r="B800">
        <f t="shared" si="38"/>
        <v>0</v>
      </c>
      <c r="C800" t="s">
        <v>588</v>
      </c>
      <c r="D800" s="1" t="s">
        <v>1609</v>
      </c>
      <c r="E800" s="765">
        <f t="shared" ca="1" si="36"/>
        <v>0</v>
      </c>
    </row>
    <row r="801" spans="1:5">
      <c r="A801" t="str">
        <f t="shared" si="37"/>
        <v>08</v>
      </c>
      <c r="B801">
        <f t="shared" si="38"/>
        <v>0</v>
      </c>
      <c r="C801" t="s">
        <v>588</v>
      </c>
      <c r="D801" s="1" t="s">
        <v>1610</v>
      </c>
      <c r="E801" s="765">
        <f t="shared" ca="1" si="36"/>
        <v>0</v>
      </c>
    </row>
    <row r="802" spans="1:5">
      <c r="A802" t="str">
        <f t="shared" si="37"/>
        <v>09</v>
      </c>
      <c r="B802">
        <f t="shared" si="38"/>
        <v>0</v>
      </c>
      <c r="C802" t="s">
        <v>588</v>
      </c>
      <c r="D802" s="1" t="s">
        <v>1611</v>
      </c>
      <c r="E802" s="765">
        <f t="shared" ca="1" si="36"/>
        <v>0</v>
      </c>
    </row>
    <row r="803" spans="1:5">
      <c r="A803" t="str">
        <f t="shared" si="37"/>
        <v>10</v>
      </c>
      <c r="B803">
        <f t="shared" si="38"/>
        <v>0</v>
      </c>
      <c r="C803" t="s">
        <v>588</v>
      </c>
      <c r="D803" s="1" t="s">
        <v>1612</v>
      </c>
      <c r="E803" s="765">
        <f t="shared" ca="1" si="36"/>
        <v>0</v>
      </c>
    </row>
    <row r="804" spans="1:5">
      <c r="A804" t="str">
        <f t="shared" si="37"/>
        <v>11</v>
      </c>
      <c r="B804">
        <f t="shared" si="38"/>
        <v>0</v>
      </c>
      <c r="C804" t="s">
        <v>588</v>
      </c>
      <c r="D804" s="1" t="s">
        <v>1613</v>
      </c>
      <c r="E804" s="765">
        <f t="shared" ca="1" si="36"/>
        <v>0</v>
      </c>
    </row>
    <row r="805" spans="1:5">
      <c r="A805" t="str">
        <f t="shared" si="37"/>
        <v>12</v>
      </c>
      <c r="B805">
        <f t="shared" si="38"/>
        <v>0</v>
      </c>
      <c r="C805" t="s">
        <v>588</v>
      </c>
      <c r="D805" s="1" t="s">
        <v>1614</v>
      </c>
      <c r="E805" s="765">
        <f t="shared" ca="1" si="36"/>
        <v>0</v>
      </c>
    </row>
    <row r="806" spans="1:5">
      <c r="A806" t="str">
        <f t="shared" si="37"/>
        <v>13</v>
      </c>
      <c r="B806">
        <f t="shared" si="38"/>
        <v>0</v>
      </c>
      <c r="C806" t="s">
        <v>588</v>
      </c>
      <c r="D806" s="1" t="s">
        <v>1615</v>
      </c>
      <c r="E806" s="765">
        <f t="shared" ca="1" si="36"/>
        <v>0</v>
      </c>
    </row>
    <row r="807" spans="1:5">
      <c r="A807" t="str">
        <f t="shared" si="37"/>
        <v>100</v>
      </c>
      <c r="B807">
        <f t="shared" si="38"/>
        <v>0</v>
      </c>
      <c r="C807" t="s">
        <v>588</v>
      </c>
      <c r="D807" s="1" t="s">
        <v>1616</v>
      </c>
      <c r="E807" s="765">
        <f t="shared" ca="1" si="36"/>
        <v>0</v>
      </c>
    </row>
    <row r="808" spans="1:5">
      <c r="A808" t="str">
        <f t="shared" si="37"/>
        <v>01</v>
      </c>
      <c r="B808">
        <f t="shared" si="38"/>
        <v>0</v>
      </c>
      <c r="C808" t="s">
        <v>589</v>
      </c>
      <c r="D808" s="1" t="s">
        <v>1617</v>
      </c>
      <c r="E808" s="765">
        <f t="shared" ca="1" si="36"/>
        <v>0</v>
      </c>
    </row>
    <row r="809" spans="1:5">
      <c r="A809" t="str">
        <f t="shared" si="37"/>
        <v>02</v>
      </c>
      <c r="B809">
        <f t="shared" si="38"/>
        <v>0</v>
      </c>
      <c r="C809" t="s">
        <v>589</v>
      </c>
      <c r="D809" s="1" t="s">
        <v>1618</v>
      </c>
      <c r="E809" s="765">
        <f t="shared" ca="1" si="36"/>
        <v>0</v>
      </c>
    </row>
    <row r="810" spans="1:5">
      <c r="A810" t="str">
        <f t="shared" si="37"/>
        <v>03</v>
      </c>
      <c r="B810">
        <f t="shared" si="38"/>
        <v>0</v>
      </c>
      <c r="C810" t="s">
        <v>589</v>
      </c>
      <c r="D810" s="1" t="s">
        <v>1619</v>
      </c>
      <c r="E810" s="765">
        <f t="shared" ca="1" si="36"/>
        <v>0</v>
      </c>
    </row>
    <row r="811" spans="1:5">
      <c r="A811" t="str">
        <f t="shared" si="37"/>
        <v>04</v>
      </c>
      <c r="B811">
        <f t="shared" si="38"/>
        <v>0</v>
      </c>
      <c r="C811" t="s">
        <v>589</v>
      </c>
      <c r="D811" s="1" t="s">
        <v>1620</v>
      </c>
      <c r="E811" s="765">
        <f t="shared" ca="1" si="36"/>
        <v>0</v>
      </c>
    </row>
    <row r="812" spans="1:5">
      <c r="A812" t="str">
        <f t="shared" si="37"/>
        <v>05</v>
      </c>
      <c r="B812">
        <f t="shared" si="38"/>
        <v>0</v>
      </c>
      <c r="C812" t="s">
        <v>589</v>
      </c>
      <c r="D812" s="1" t="s">
        <v>1621</v>
      </c>
      <c r="E812" s="765">
        <f t="shared" ca="1" si="36"/>
        <v>0</v>
      </c>
    </row>
    <row r="813" spans="1:5">
      <c r="A813" t="str">
        <f t="shared" si="37"/>
        <v>06</v>
      </c>
      <c r="B813">
        <f t="shared" si="38"/>
        <v>0</v>
      </c>
      <c r="C813" t="s">
        <v>589</v>
      </c>
      <c r="D813" s="1" t="s">
        <v>1622</v>
      </c>
      <c r="E813" s="765">
        <f t="shared" ca="1" si="36"/>
        <v>0</v>
      </c>
    </row>
    <row r="814" spans="1:5">
      <c r="A814" t="str">
        <f t="shared" si="37"/>
        <v>07</v>
      </c>
      <c r="B814">
        <f t="shared" si="38"/>
        <v>0</v>
      </c>
      <c r="C814" t="s">
        <v>589</v>
      </c>
      <c r="D814" s="1" t="s">
        <v>1623</v>
      </c>
      <c r="E814" s="765">
        <f t="shared" ca="1" si="36"/>
        <v>0</v>
      </c>
    </row>
    <row r="815" spans="1:5">
      <c r="A815" t="str">
        <f t="shared" si="37"/>
        <v>08</v>
      </c>
      <c r="B815">
        <f t="shared" si="38"/>
        <v>0</v>
      </c>
      <c r="C815" t="s">
        <v>589</v>
      </c>
      <c r="D815" s="1" t="s">
        <v>1624</v>
      </c>
      <c r="E815" s="765">
        <f t="shared" ca="1" si="36"/>
        <v>0</v>
      </c>
    </row>
    <row r="816" spans="1:5">
      <c r="A816" t="str">
        <f t="shared" si="37"/>
        <v>09</v>
      </c>
      <c r="B816">
        <f t="shared" si="38"/>
        <v>0</v>
      </c>
      <c r="C816" t="s">
        <v>589</v>
      </c>
      <c r="D816" s="1" t="s">
        <v>1625</v>
      </c>
      <c r="E816" s="765">
        <f t="shared" ca="1" si="36"/>
        <v>0</v>
      </c>
    </row>
    <row r="817" spans="1:5">
      <c r="A817" t="str">
        <f t="shared" si="37"/>
        <v>10</v>
      </c>
      <c r="B817">
        <f t="shared" si="38"/>
        <v>0</v>
      </c>
      <c r="C817" t="s">
        <v>589</v>
      </c>
      <c r="D817" s="1" t="s">
        <v>1626</v>
      </c>
      <c r="E817" s="765">
        <f t="shared" ca="1" si="36"/>
        <v>0</v>
      </c>
    </row>
    <row r="818" spans="1:5">
      <c r="A818" t="str">
        <f t="shared" si="37"/>
        <v>11</v>
      </c>
      <c r="B818">
        <f t="shared" si="38"/>
        <v>0</v>
      </c>
      <c r="C818" t="s">
        <v>589</v>
      </c>
      <c r="D818" s="1" t="s">
        <v>1627</v>
      </c>
      <c r="E818" s="765">
        <f t="shared" ca="1" si="36"/>
        <v>0</v>
      </c>
    </row>
    <row r="819" spans="1:5">
      <c r="A819" t="str">
        <f t="shared" si="37"/>
        <v>12</v>
      </c>
      <c r="B819">
        <f t="shared" si="38"/>
        <v>0</v>
      </c>
      <c r="C819" t="s">
        <v>589</v>
      </c>
      <c r="D819" s="1" t="s">
        <v>1628</v>
      </c>
      <c r="E819" s="765">
        <f t="shared" ca="1" si="36"/>
        <v>0</v>
      </c>
    </row>
    <row r="820" spans="1:5">
      <c r="A820" t="str">
        <f t="shared" si="37"/>
        <v>13</v>
      </c>
      <c r="B820">
        <f t="shared" si="38"/>
        <v>0</v>
      </c>
      <c r="C820" t="s">
        <v>589</v>
      </c>
      <c r="D820" s="1" t="s">
        <v>1629</v>
      </c>
      <c r="E820" s="765">
        <f t="shared" ca="1" si="36"/>
        <v>0</v>
      </c>
    </row>
    <row r="821" spans="1:5">
      <c r="A821" t="str">
        <f t="shared" si="37"/>
        <v>100</v>
      </c>
      <c r="B821">
        <f t="shared" si="38"/>
        <v>0</v>
      </c>
      <c r="C821" t="s">
        <v>589</v>
      </c>
      <c r="D821" s="1" t="s">
        <v>1630</v>
      </c>
      <c r="E821" s="765">
        <f t="shared" ca="1" si="36"/>
        <v>0</v>
      </c>
    </row>
    <row r="822" spans="1:5">
      <c r="A822" t="str">
        <f t="shared" si="37"/>
        <v>01</v>
      </c>
      <c r="B822">
        <f t="shared" si="38"/>
        <v>0</v>
      </c>
      <c r="C822" t="s">
        <v>590</v>
      </c>
      <c r="D822" s="1" t="s">
        <v>1631</v>
      </c>
      <c r="E822" s="765">
        <f t="shared" ca="1" si="36"/>
        <v>0</v>
      </c>
    </row>
    <row r="823" spans="1:5">
      <c r="A823" t="str">
        <f t="shared" si="37"/>
        <v>02</v>
      </c>
      <c r="B823">
        <f t="shared" si="38"/>
        <v>0</v>
      </c>
      <c r="C823" t="s">
        <v>590</v>
      </c>
      <c r="D823" s="1" t="s">
        <v>1632</v>
      </c>
      <c r="E823" s="765">
        <f t="shared" ca="1" si="36"/>
        <v>0</v>
      </c>
    </row>
    <row r="824" spans="1:5">
      <c r="A824" t="str">
        <f t="shared" si="37"/>
        <v>03</v>
      </c>
      <c r="B824">
        <f t="shared" si="38"/>
        <v>0</v>
      </c>
      <c r="C824" t="s">
        <v>590</v>
      </c>
      <c r="D824" s="1" t="s">
        <v>1633</v>
      </c>
      <c r="E824" s="765">
        <f t="shared" ca="1" si="36"/>
        <v>0</v>
      </c>
    </row>
    <row r="825" spans="1:5">
      <c r="A825" t="str">
        <f t="shared" si="37"/>
        <v>04</v>
      </c>
      <c r="B825">
        <f t="shared" si="38"/>
        <v>0</v>
      </c>
      <c r="C825" t="s">
        <v>590</v>
      </c>
      <c r="D825" s="1" t="s">
        <v>1634</v>
      </c>
      <c r="E825" s="765">
        <f t="shared" ca="1" si="36"/>
        <v>0</v>
      </c>
    </row>
    <row r="826" spans="1:5">
      <c r="A826" t="str">
        <f t="shared" si="37"/>
        <v>05</v>
      </c>
      <c r="B826">
        <f t="shared" si="38"/>
        <v>0</v>
      </c>
      <c r="C826" t="s">
        <v>590</v>
      </c>
      <c r="D826" s="1" t="s">
        <v>1635</v>
      </c>
      <c r="E826" s="765">
        <f t="shared" ca="1" si="36"/>
        <v>0</v>
      </c>
    </row>
    <row r="827" spans="1:5">
      <c r="A827" t="str">
        <f t="shared" si="37"/>
        <v>06</v>
      </c>
      <c r="B827">
        <f t="shared" si="38"/>
        <v>0</v>
      </c>
      <c r="C827" t="s">
        <v>590</v>
      </c>
      <c r="D827" s="1" t="s">
        <v>1636</v>
      </c>
      <c r="E827" s="765">
        <f t="shared" ca="1" si="36"/>
        <v>0</v>
      </c>
    </row>
    <row r="828" spans="1:5">
      <c r="A828" t="str">
        <f t="shared" si="37"/>
        <v>07</v>
      </c>
      <c r="B828">
        <f t="shared" si="38"/>
        <v>0</v>
      </c>
      <c r="C828" t="s">
        <v>590</v>
      </c>
      <c r="D828" s="1" t="s">
        <v>1637</v>
      </c>
      <c r="E828" s="765">
        <f t="shared" ca="1" si="36"/>
        <v>0</v>
      </c>
    </row>
    <row r="829" spans="1:5">
      <c r="A829" t="str">
        <f t="shared" si="37"/>
        <v>08</v>
      </c>
      <c r="B829">
        <f t="shared" si="38"/>
        <v>0</v>
      </c>
      <c r="C829" t="s">
        <v>590</v>
      </c>
      <c r="D829" s="1" t="s">
        <v>1638</v>
      </c>
      <c r="E829" s="765">
        <f t="shared" ca="1" si="36"/>
        <v>0</v>
      </c>
    </row>
    <row r="830" spans="1:5">
      <c r="A830" t="str">
        <f t="shared" si="37"/>
        <v>09</v>
      </c>
      <c r="B830">
        <f t="shared" si="38"/>
        <v>0</v>
      </c>
      <c r="C830" t="s">
        <v>590</v>
      </c>
      <c r="D830" s="1" t="s">
        <v>1639</v>
      </c>
      <c r="E830" s="765">
        <f t="shared" ca="1" si="36"/>
        <v>0</v>
      </c>
    </row>
    <row r="831" spans="1:5">
      <c r="A831" t="str">
        <f t="shared" si="37"/>
        <v>10</v>
      </c>
      <c r="B831">
        <f t="shared" si="38"/>
        <v>0</v>
      </c>
      <c r="C831" t="s">
        <v>590</v>
      </c>
      <c r="D831" s="1" t="s">
        <v>1640</v>
      </c>
      <c r="E831" s="765">
        <f t="shared" ca="1" si="36"/>
        <v>0</v>
      </c>
    </row>
    <row r="832" spans="1:5">
      <c r="A832" t="str">
        <f t="shared" si="37"/>
        <v>11</v>
      </c>
      <c r="B832">
        <f t="shared" si="38"/>
        <v>0</v>
      </c>
      <c r="C832" t="s">
        <v>590</v>
      </c>
      <c r="D832" s="1" t="s">
        <v>1641</v>
      </c>
      <c r="E832" s="765">
        <f t="shared" ca="1" si="36"/>
        <v>0</v>
      </c>
    </row>
    <row r="833" spans="1:5">
      <c r="A833" t="str">
        <f t="shared" si="37"/>
        <v>12</v>
      </c>
      <c r="B833">
        <f t="shared" si="38"/>
        <v>0</v>
      </c>
      <c r="C833" t="s">
        <v>590</v>
      </c>
      <c r="D833" s="1" t="s">
        <v>1642</v>
      </c>
      <c r="E833" s="765">
        <f t="shared" ca="1" si="36"/>
        <v>0</v>
      </c>
    </row>
    <row r="834" spans="1:5">
      <c r="A834" t="str">
        <f t="shared" si="37"/>
        <v>13</v>
      </c>
      <c r="B834">
        <f t="shared" si="38"/>
        <v>0</v>
      </c>
      <c r="C834" t="s">
        <v>590</v>
      </c>
      <c r="D834" s="1" t="s">
        <v>1643</v>
      </c>
      <c r="E834" s="765">
        <f t="shared" ca="1" si="36"/>
        <v>0</v>
      </c>
    </row>
    <row r="835" spans="1:5">
      <c r="A835" t="str">
        <f t="shared" si="37"/>
        <v>100</v>
      </c>
      <c r="B835">
        <f t="shared" si="38"/>
        <v>0</v>
      </c>
      <c r="C835" t="s">
        <v>590</v>
      </c>
      <c r="D835" s="1" t="s">
        <v>1644</v>
      </c>
      <c r="E835" s="765">
        <f t="shared" ca="1" si="36"/>
        <v>0</v>
      </c>
    </row>
    <row r="836" spans="1:5">
      <c r="A836" t="str">
        <f t="shared" si="37"/>
        <v>01</v>
      </c>
      <c r="B836">
        <f t="shared" si="38"/>
        <v>0</v>
      </c>
      <c r="C836" t="s">
        <v>591</v>
      </c>
      <c r="D836" s="1" t="s">
        <v>1645</v>
      </c>
      <c r="E836" s="765">
        <f t="shared" ca="1" si="36"/>
        <v>0</v>
      </c>
    </row>
    <row r="837" spans="1:5">
      <c r="A837" t="str">
        <f t="shared" si="37"/>
        <v>02</v>
      </c>
      <c r="B837">
        <f t="shared" si="38"/>
        <v>0</v>
      </c>
      <c r="C837" t="s">
        <v>591</v>
      </c>
      <c r="D837" s="1" t="s">
        <v>1646</v>
      </c>
      <c r="E837" s="765">
        <f t="shared" ca="1" si="36"/>
        <v>0</v>
      </c>
    </row>
    <row r="838" spans="1:5">
      <c r="A838" t="str">
        <f t="shared" si="37"/>
        <v>03</v>
      </c>
      <c r="B838">
        <f t="shared" si="38"/>
        <v>0</v>
      </c>
      <c r="C838" t="s">
        <v>591</v>
      </c>
      <c r="D838" s="1" t="s">
        <v>1647</v>
      </c>
      <c r="E838" s="765">
        <f t="shared" ca="1" si="36"/>
        <v>0</v>
      </c>
    </row>
    <row r="839" spans="1:5">
      <c r="A839" t="str">
        <f t="shared" si="37"/>
        <v>04</v>
      </c>
      <c r="B839">
        <f t="shared" si="38"/>
        <v>0</v>
      </c>
      <c r="C839" t="s">
        <v>591</v>
      </c>
      <c r="D839" s="1" t="s">
        <v>1648</v>
      </c>
      <c r="E839" s="765">
        <f t="shared" ca="1" si="36"/>
        <v>0</v>
      </c>
    </row>
    <row r="840" spans="1:5">
      <c r="A840" t="str">
        <f t="shared" si="37"/>
        <v>05</v>
      </c>
      <c r="B840">
        <f t="shared" si="38"/>
        <v>0</v>
      </c>
      <c r="C840" t="s">
        <v>591</v>
      </c>
      <c r="D840" s="1" t="s">
        <v>1649</v>
      </c>
      <c r="E840" s="765">
        <f t="shared" ca="1" si="36"/>
        <v>0</v>
      </c>
    </row>
    <row r="841" spans="1:5">
      <c r="A841" t="str">
        <f t="shared" si="37"/>
        <v>06</v>
      </c>
      <c r="B841">
        <f t="shared" si="38"/>
        <v>0</v>
      </c>
      <c r="C841" t="s">
        <v>591</v>
      </c>
      <c r="D841" s="1" t="s">
        <v>1650</v>
      </c>
      <c r="E841" s="765">
        <f t="shared" ca="1" si="36"/>
        <v>0</v>
      </c>
    </row>
    <row r="842" spans="1:5">
      <c r="A842" t="str">
        <f t="shared" si="37"/>
        <v>07</v>
      </c>
      <c r="B842">
        <f t="shared" si="38"/>
        <v>0</v>
      </c>
      <c r="C842" t="s">
        <v>591</v>
      </c>
      <c r="D842" s="1" t="s">
        <v>1651</v>
      </c>
      <c r="E842" s="765">
        <f t="shared" ref="E842:E905" ca="1" si="39">IFERROR(IFERROR(VLOOKUP(C842,INDIRECT($G$7&amp;$H$7),MATCH($A842,INDIRECT($G$7&amp;$I$7),0),0),IFERROR(VLOOKUP(C842,INDIRECT($G$6&amp;$H$6),MATCH($A842,INDIRECT($G$6&amp;$I$6),0),0),VLOOKUP(C842,INDIRECT($G$5&amp;$H$5),MATCH($A842,INDIRECT($G$5&amp;$I$5),0),0))),0)</f>
        <v>0</v>
      </c>
    </row>
    <row r="843" spans="1:5">
      <c r="A843" t="str">
        <f t="shared" ref="A843:A906" si="40">MID(D843,LEN(C843)+2,LEN(D843)-LEN(C843))</f>
        <v>08</v>
      </c>
      <c r="B843">
        <f t="shared" ref="B843:B906" si="41">IF(IFERROR(FIND("PU",D843,1),0)&lt;&gt;0,"PU",0)</f>
        <v>0</v>
      </c>
      <c r="C843" t="s">
        <v>591</v>
      </c>
      <c r="D843" s="1" t="s">
        <v>1652</v>
      </c>
      <c r="E843" s="765">
        <f t="shared" ca="1" si="39"/>
        <v>0</v>
      </c>
    </row>
    <row r="844" spans="1:5">
      <c r="A844" t="str">
        <f t="shared" si="40"/>
        <v>09</v>
      </c>
      <c r="B844">
        <f t="shared" si="41"/>
        <v>0</v>
      </c>
      <c r="C844" t="s">
        <v>591</v>
      </c>
      <c r="D844" s="1" t="s">
        <v>1653</v>
      </c>
      <c r="E844" s="765">
        <f t="shared" ca="1" si="39"/>
        <v>0</v>
      </c>
    </row>
    <row r="845" spans="1:5">
      <c r="A845" t="str">
        <f t="shared" si="40"/>
        <v>10</v>
      </c>
      <c r="B845">
        <f t="shared" si="41"/>
        <v>0</v>
      </c>
      <c r="C845" t="s">
        <v>591</v>
      </c>
      <c r="D845" s="1" t="s">
        <v>1654</v>
      </c>
      <c r="E845" s="765">
        <f t="shared" ca="1" si="39"/>
        <v>0</v>
      </c>
    </row>
    <row r="846" spans="1:5">
      <c r="A846" t="str">
        <f t="shared" si="40"/>
        <v>11</v>
      </c>
      <c r="B846">
        <f t="shared" si="41"/>
        <v>0</v>
      </c>
      <c r="C846" t="s">
        <v>591</v>
      </c>
      <c r="D846" s="1" t="s">
        <v>1655</v>
      </c>
      <c r="E846" s="765">
        <f t="shared" ca="1" si="39"/>
        <v>0</v>
      </c>
    </row>
    <row r="847" spans="1:5">
      <c r="A847" t="str">
        <f t="shared" si="40"/>
        <v>12</v>
      </c>
      <c r="B847">
        <f t="shared" si="41"/>
        <v>0</v>
      </c>
      <c r="C847" t="s">
        <v>591</v>
      </c>
      <c r="D847" s="1" t="s">
        <v>1656</v>
      </c>
      <c r="E847" s="765">
        <f t="shared" ca="1" si="39"/>
        <v>0</v>
      </c>
    </row>
    <row r="848" spans="1:5">
      <c r="A848" t="str">
        <f t="shared" si="40"/>
        <v>13</v>
      </c>
      <c r="B848">
        <f t="shared" si="41"/>
        <v>0</v>
      </c>
      <c r="C848" t="s">
        <v>591</v>
      </c>
      <c r="D848" s="1" t="s">
        <v>1657</v>
      </c>
      <c r="E848" s="765">
        <f t="shared" ca="1" si="39"/>
        <v>0</v>
      </c>
    </row>
    <row r="849" spans="1:5">
      <c r="A849" t="str">
        <f t="shared" si="40"/>
        <v>100</v>
      </c>
      <c r="B849">
        <f t="shared" si="41"/>
        <v>0</v>
      </c>
      <c r="C849" t="s">
        <v>591</v>
      </c>
      <c r="D849" s="1" t="s">
        <v>1658</v>
      </c>
      <c r="E849" s="765">
        <f t="shared" ca="1" si="39"/>
        <v>0</v>
      </c>
    </row>
    <row r="850" spans="1:5">
      <c r="A850" t="str">
        <f t="shared" si="40"/>
        <v>01</v>
      </c>
      <c r="B850">
        <f t="shared" si="41"/>
        <v>0</v>
      </c>
      <c r="C850" t="s">
        <v>592</v>
      </c>
      <c r="D850" s="1" t="s">
        <v>1659</v>
      </c>
      <c r="E850" s="765">
        <f t="shared" ca="1" si="39"/>
        <v>0</v>
      </c>
    </row>
    <row r="851" spans="1:5">
      <c r="A851" t="str">
        <f t="shared" si="40"/>
        <v>02</v>
      </c>
      <c r="B851">
        <f t="shared" si="41"/>
        <v>0</v>
      </c>
      <c r="C851" t="s">
        <v>592</v>
      </c>
      <c r="D851" s="1" t="s">
        <v>1660</v>
      </c>
      <c r="E851" s="765">
        <f t="shared" ca="1" si="39"/>
        <v>0</v>
      </c>
    </row>
    <row r="852" spans="1:5">
      <c r="A852" t="str">
        <f t="shared" si="40"/>
        <v>03</v>
      </c>
      <c r="B852">
        <f t="shared" si="41"/>
        <v>0</v>
      </c>
      <c r="C852" t="s">
        <v>592</v>
      </c>
      <c r="D852" s="1" t="s">
        <v>1661</v>
      </c>
      <c r="E852" s="765">
        <f t="shared" ca="1" si="39"/>
        <v>0</v>
      </c>
    </row>
    <row r="853" spans="1:5">
      <c r="A853" t="str">
        <f t="shared" si="40"/>
        <v>04</v>
      </c>
      <c r="B853">
        <f t="shared" si="41"/>
        <v>0</v>
      </c>
      <c r="C853" t="s">
        <v>592</v>
      </c>
      <c r="D853" s="1" t="s">
        <v>1662</v>
      </c>
      <c r="E853" s="765">
        <f t="shared" ca="1" si="39"/>
        <v>0</v>
      </c>
    </row>
    <row r="854" spans="1:5">
      <c r="A854" t="str">
        <f t="shared" si="40"/>
        <v>05</v>
      </c>
      <c r="B854">
        <f t="shared" si="41"/>
        <v>0</v>
      </c>
      <c r="C854" t="s">
        <v>592</v>
      </c>
      <c r="D854" s="1" t="s">
        <v>1663</v>
      </c>
      <c r="E854" s="765">
        <f t="shared" ca="1" si="39"/>
        <v>0</v>
      </c>
    </row>
    <row r="855" spans="1:5">
      <c r="A855" t="str">
        <f t="shared" si="40"/>
        <v>06</v>
      </c>
      <c r="B855">
        <f t="shared" si="41"/>
        <v>0</v>
      </c>
      <c r="C855" t="s">
        <v>592</v>
      </c>
      <c r="D855" s="1" t="s">
        <v>1664</v>
      </c>
      <c r="E855" s="765">
        <f t="shared" ca="1" si="39"/>
        <v>0</v>
      </c>
    </row>
    <row r="856" spans="1:5">
      <c r="A856" t="str">
        <f t="shared" si="40"/>
        <v>07</v>
      </c>
      <c r="B856">
        <f t="shared" si="41"/>
        <v>0</v>
      </c>
      <c r="C856" t="s">
        <v>592</v>
      </c>
      <c r="D856" s="1" t="s">
        <v>1665</v>
      </c>
      <c r="E856" s="765">
        <f t="shared" ca="1" si="39"/>
        <v>0</v>
      </c>
    </row>
    <row r="857" spans="1:5">
      <c r="A857" t="str">
        <f t="shared" si="40"/>
        <v>08</v>
      </c>
      <c r="B857">
        <f t="shared" si="41"/>
        <v>0</v>
      </c>
      <c r="C857" t="s">
        <v>592</v>
      </c>
      <c r="D857" s="1" t="s">
        <v>1666</v>
      </c>
      <c r="E857" s="765">
        <f t="shared" ca="1" si="39"/>
        <v>0</v>
      </c>
    </row>
    <row r="858" spans="1:5">
      <c r="A858" t="str">
        <f t="shared" si="40"/>
        <v>09</v>
      </c>
      <c r="B858">
        <f t="shared" si="41"/>
        <v>0</v>
      </c>
      <c r="C858" t="s">
        <v>592</v>
      </c>
      <c r="D858" s="1" t="s">
        <v>1667</v>
      </c>
      <c r="E858" s="765">
        <f t="shared" ca="1" si="39"/>
        <v>0</v>
      </c>
    </row>
    <row r="859" spans="1:5">
      <c r="A859" t="str">
        <f t="shared" si="40"/>
        <v>10</v>
      </c>
      <c r="B859">
        <f t="shared" si="41"/>
        <v>0</v>
      </c>
      <c r="C859" t="s">
        <v>592</v>
      </c>
      <c r="D859" s="1" t="s">
        <v>1668</v>
      </c>
      <c r="E859" s="765">
        <f t="shared" ca="1" si="39"/>
        <v>0</v>
      </c>
    </row>
    <row r="860" spans="1:5">
      <c r="A860" t="str">
        <f t="shared" si="40"/>
        <v>11</v>
      </c>
      <c r="B860">
        <f t="shared" si="41"/>
        <v>0</v>
      </c>
      <c r="C860" t="s">
        <v>592</v>
      </c>
      <c r="D860" s="1" t="s">
        <v>1669</v>
      </c>
      <c r="E860" s="765">
        <f t="shared" ca="1" si="39"/>
        <v>0</v>
      </c>
    </row>
    <row r="861" spans="1:5">
      <c r="A861" t="str">
        <f t="shared" si="40"/>
        <v>12</v>
      </c>
      <c r="B861">
        <f t="shared" si="41"/>
        <v>0</v>
      </c>
      <c r="C861" t="s">
        <v>592</v>
      </c>
      <c r="D861" s="1" t="s">
        <v>1670</v>
      </c>
      <c r="E861" s="765">
        <f t="shared" ca="1" si="39"/>
        <v>0</v>
      </c>
    </row>
    <row r="862" spans="1:5">
      <c r="A862" t="str">
        <f t="shared" si="40"/>
        <v>13</v>
      </c>
      <c r="B862">
        <f t="shared" si="41"/>
        <v>0</v>
      </c>
      <c r="C862" t="s">
        <v>592</v>
      </c>
      <c r="D862" s="1" t="s">
        <v>1671</v>
      </c>
      <c r="E862" s="765">
        <f t="shared" ca="1" si="39"/>
        <v>0</v>
      </c>
    </row>
    <row r="863" spans="1:5">
      <c r="A863" t="str">
        <f t="shared" si="40"/>
        <v>100</v>
      </c>
      <c r="B863">
        <f t="shared" si="41"/>
        <v>0</v>
      </c>
      <c r="C863" t="s">
        <v>592</v>
      </c>
      <c r="D863" s="1" t="s">
        <v>1672</v>
      </c>
      <c r="E863" s="765">
        <f t="shared" ca="1" si="39"/>
        <v>0</v>
      </c>
    </row>
    <row r="864" spans="1:5">
      <c r="A864" t="str">
        <f t="shared" si="40"/>
        <v>01</v>
      </c>
      <c r="B864">
        <f t="shared" si="41"/>
        <v>0</v>
      </c>
      <c r="C864" t="s">
        <v>609</v>
      </c>
      <c r="D864" s="1" t="s">
        <v>1673</v>
      </c>
      <c r="E864" s="765">
        <f t="shared" ca="1" si="39"/>
        <v>0</v>
      </c>
    </row>
    <row r="865" spans="1:5">
      <c r="A865" t="str">
        <f t="shared" si="40"/>
        <v>02</v>
      </c>
      <c r="B865">
        <f t="shared" si="41"/>
        <v>0</v>
      </c>
      <c r="C865" t="s">
        <v>609</v>
      </c>
      <c r="D865" s="1" t="s">
        <v>1674</v>
      </c>
      <c r="E865" s="765">
        <f t="shared" ca="1" si="39"/>
        <v>0</v>
      </c>
    </row>
    <row r="866" spans="1:5">
      <c r="A866" t="str">
        <f t="shared" si="40"/>
        <v>03</v>
      </c>
      <c r="B866">
        <f t="shared" si="41"/>
        <v>0</v>
      </c>
      <c r="C866" t="s">
        <v>609</v>
      </c>
      <c r="D866" s="1" t="s">
        <v>1675</v>
      </c>
      <c r="E866" s="765">
        <f t="shared" ca="1" si="39"/>
        <v>0</v>
      </c>
    </row>
    <row r="867" spans="1:5">
      <c r="A867" t="str">
        <f t="shared" si="40"/>
        <v>04</v>
      </c>
      <c r="B867">
        <f t="shared" si="41"/>
        <v>0</v>
      </c>
      <c r="C867" t="s">
        <v>609</v>
      </c>
      <c r="D867" s="1" t="s">
        <v>1676</v>
      </c>
      <c r="E867" s="765">
        <f t="shared" ca="1" si="39"/>
        <v>0</v>
      </c>
    </row>
    <row r="868" spans="1:5">
      <c r="A868" t="str">
        <f t="shared" si="40"/>
        <v>05</v>
      </c>
      <c r="B868">
        <f t="shared" si="41"/>
        <v>0</v>
      </c>
      <c r="C868" t="s">
        <v>609</v>
      </c>
      <c r="D868" s="1" t="s">
        <v>1677</v>
      </c>
      <c r="E868" s="765">
        <f t="shared" ca="1" si="39"/>
        <v>0</v>
      </c>
    </row>
    <row r="869" spans="1:5">
      <c r="A869" t="str">
        <f t="shared" si="40"/>
        <v>06</v>
      </c>
      <c r="B869">
        <f t="shared" si="41"/>
        <v>0</v>
      </c>
      <c r="C869" t="s">
        <v>609</v>
      </c>
      <c r="D869" s="1" t="s">
        <v>1678</v>
      </c>
      <c r="E869" s="765">
        <f t="shared" ca="1" si="39"/>
        <v>0</v>
      </c>
    </row>
    <row r="870" spans="1:5">
      <c r="A870" t="str">
        <f t="shared" si="40"/>
        <v>07</v>
      </c>
      <c r="B870">
        <f t="shared" si="41"/>
        <v>0</v>
      </c>
      <c r="C870" t="s">
        <v>609</v>
      </c>
      <c r="D870" s="1" t="s">
        <v>1679</v>
      </c>
      <c r="E870" s="765">
        <f t="shared" ca="1" si="39"/>
        <v>0</v>
      </c>
    </row>
    <row r="871" spans="1:5">
      <c r="A871" t="str">
        <f t="shared" si="40"/>
        <v>08</v>
      </c>
      <c r="B871">
        <f t="shared" si="41"/>
        <v>0</v>
      </c>
      <c r="C871" t="s">
        <v>609</v>
      </c>
      <c r="D871" s="1" t="s">
        <v>1680</v>
      </c>
      <c r="E871" s="765">
        <f t="shared" ca="1" si="39"/>
        <v>0</v>
      </c>
    </row>
    <row r="872" spans="1:5">
      <c r="A872" t="str">
        <f t="shared" si="40"/>
        <v>09</v>
      </c>
      <c r="B872">
        <f t="shared" si="41"/>
        <v>0</v>
      </c>
      <c r="C872" t="s">
        <v>609</v>
      </c>
      <c r="D872" s="1" t="s">
        <v>1681</v>
      </c>
      <c r="E872" s="765">
        <f t="shared" ca="1" si="39"/>
        <v>0</v>
      </c>
    </row>
    <row r="873" spans="1:5">
      <c r="A873" t="str">
        <f t="shared" si="40"/>
        <v>10</v>
      </c>
      <c r="B873">
        <f t="shared" si="41"/>
        <v>0</v>
      </c>
      <c r="C873" t="s">
        <v>609</v>
      </c>
      <c r="D873" s="1" t="s">
        <v>1682</v>
      </c>
      <c r="E873" s="765">
        <f t="shared" ca="1" si="39"/>
        <v>0</v>
      </c>
    </row>
    <row r="874" spans="1:5">
      <c r="A874" t="str">
        <f t="shared" si="40"/>
        <v>11</v>
      </c>
      <c r="B874">
        <f t="shared" si="41"/>
        <v>0</v>
      </c>
      <c r="C874" t="s">
        <v>609</v>
      </c>
      <c r="D874" s="1" t="s">
        <v>1683</v>
      </c>
      <c r="E874" s="765">
        <f t="shared" ca="1" si="39"/>
        <v>0</v>
      </c>
    </row>
    <row r="875" spans="1:5">
      <c r="A875" t="str">
        <f t="shared" si="40"/>
        <v>12</v>
      </c>
      <c r="B875">
        <f t="shared" si="41"/>
        <v>0</v>
      </c>
      <c r="C875" t="s">
        <v>609</v>
      </c>
      <c r="D875" s="1" t="s">
        <v>1684</v>
      </c>
      <c r="E875" s="765">
        <f t="shared" ca="1" si="39"/>
        <v>0</v>
      </c>
    </row>
    <row r="876" spans="1:5">
      <c r="A876" t="str">
        <f t="shared" si="40"/>
        <v>13</v>
      </c>
      <c r="B876">
        <f t="shared" si="41"/>
        <v>0</v>
      </c>
      <c r="C876" t="s">
        <v>609</v>
      </c>
      <c r="D876" s="1" t="s">
        <v>1685</v>
      </c>
      <c r="E876" s="765">
        <f t="shared" ca="1" si="39"/>
        <v>0</v>
      </c>
    </row>
    <row r="877" spans="1:5">
      <c r="A877" t="str">
        <f t="shared" si="40"/>
        <v>100</v>
      </c>
      <c r="B877">
        <f t="shared" si="41"/>
        <v>0</v>
      </c>
      <c r="C877" t="s">
        <v>609</v>
      </c>
      <c r="D877" s="1" t="s">
        <v>1686</v>
      </c>
      <c r="E877" s="765">
        <f t="shared" ca="1" si="39"/>
        <v>0</v>
      </c>
    </row>
    <row r="878" spans="1:5">
      <c r="A878" t="str">
        <f t="shared" si="40"/>
        <v>01</v>
      </c>
      <c r="B878">
        <f t="shared" si="41"/>
        <v>0</v>
      </c>
      <c r="C878" t="s">
        <v>411</v>
      </c>
      <c r="D878" s="1" t="s">
        <v>1687</v>
      </c>
      <c r="E878" s="765">
        <f t="shared" ca="1" si="39"/>
        <v>0</v>
      </c>
    </row>
    <row r="879" spans="1:5">
      <c r="A879" t="str">
        <f t="shared" si="40"/>
        <v>02</v>
      </c>
      <c r="B879">
        <f t="shared" si="41"/>
        <v>0</v>
      </c>
      <c r="C879" t="s">
        <v>411</v>
      </c>
      <c r="D879" s="1" t="s">
        <v>1688</v>
      </c>
      <c r="E879" s="765">
        <f t="shared" ca="1" si="39"/>
        <v>0</v>
      </c>
    </row>
    <row r="880" spans="1:5">
      <c r="A880" t="str">
        <f t="shared" si="40"/>
        <v>03</v>
      </c>
      <c r="B880">
        <f t="shared" si="41"/>
        <v>0</v>
      </c>
      <c r="C880" t="s">
        <v>411</v>
      </c>
      <c r="D880" s="1" t="s">
        <v>1689</v>
      </c>
      <c r="E880" s="765">
        <f t="shared" ca="1" si="39"/>
        <v>0</v>
      </c>
    </row>
    <row r="881" spans="1:5">
      <c r="A881" t="str">
        <f t="shared" si="40"/>
        <v>04</v>
      </c>
      <c r="B881">
        <f t="shared" si="41"/>
        <v>0</v>
      </c>
      <c r="C881" t="s">
        <v>411</v>
      </c>
      <c r="D881" s="1" t="s">
        <v>1690</v>
      </c>
      <c r="E881" s="765">
        <f t="shared" ca="1" si="39"/>
        <v>0</v>
      </c>
    </row>
    <row r="882" spans="1:5">
      <c r="A882" t="str">
        <f t="shared" si="40"/>
        <v>05</v>
      </c>
      <c r="B882">
        <f t="shared" si="41"/>
        <v>0</v>
      </c>
      <c r="C882" t="s">
        <v>411</v>
      </c>
      <c r="D882" s="1" t="s">
        <v>1691</v>
      </c>
      <c r="E882" s="765">
        <f t="shared" ca="1" si="39"/>
        <v>0</v>
      </c>
    </row>
    <row r="883" spans="1:5">
      <c r="A883" t="str">
        <f t="shared" si="40"/>
        <v>06</v>
      </c>
      <c r="B883">
        <f t="shared" si="41"/>
        <v>0</v>
      </c>
      <c r="C883" t="s">
        <v>411</v>
      </c>
      <c r="D883" s="1" t="s">
        <v>1692</v>
      </c>
      <c r="E883" s="765">
        <f t="shared" ca="1" si="39"/>
        <v>0</v>
      </c>
    </row>
    <row r="884" spans="1:5">
      <c r="A884" t="str">
        <f t="shared" si="40"/>
        <v>07</v>
      </c>
      <c r="B884">
        <f t="shared" si="41"/>
        <v>0</v>
      </c>
      <c r="C884" t="s">
        <v>411</v>
      </c>
      <c r="D884" s="1" t="s">
        <v>1693</v>
      </c>
      <c r="E884" s="765">
        <f t="shared" ca="1" si="39"/>
        <v>0</v>
      </c>
    </row>
    <row r="885" spans="1:5">
      <c r="A885" t="str">
        <f t="shared" si="40"/>
        <v>08</v>
      </c>
      <c r="B885">
        <f t="shared" si="41"/>
        <v>0</v>
      </c>
      <c r="C885" t="s">
        <v>411</v>
      </c>
      <c r="D885" s="1" t="s">
        <v>1694</v>
      </c>
      <c r="E885" s="765">
        <f t="shared" ca="1" si="39"/>
        <v>0</v>
      </c>
    </row>
    <row r="886" spans="1:5">
      <c r="A886" t="str">
        <f t="shared" si="40"/>
        <v>09</v>
      </c>
      <c r="B886">
        <f t="shared" si="41"/>
        <v>0</v>
      </c>
      <c r="C886" t="s">
        <v>411</v>
      </c>
      <c r="D886" s="1" t="s">
        <v>1695</v>
      </c>
      <c r="E886" s="765">
        <f t="shared" ca="1" si="39"/>
        <v>0</v>
      </c>
    </row>
    <row r="887" spans="1:5">
      <c r="A887" t="str">
        <f t="shared" si="40"/>
        <v>10</v>
      </c>
      <c r="B887">
        <f t="shared" si="41"/>
        <v>0</v>
      </c>
      <c r="C887" t="s">
        <v>411</v>
      </c>
      <c r="D887" s="1" t="s">
        <v>1696</v>
      </c>
      <c r="E887" s="765">
        <f t="shared" ca="1" si="39"/>
        <v>0</v>
      </c>
    </row>
    <row r="888" spans="1:5">
      <c r="A888" t="str">
        <f t="shared" si="40"/>
        <v>11</v>
      </c>
      <c r="B888">
        <f t="shared" si="41"/>
        <v>0</v>
      </c>
      <c r="C888" t="s">
        <v>411</v>
      </c>
      <c r="D888" s="1" t="s">
        <v>1697</v>
      </c>
      <c r="E888" s="765">
        <f t="shared" ca="1" si="39"/>
        <v>0</v>
      </c>
    </row>
    <row r="889" spans="1:5">
      <c r="A889" t="str">
        <f t="shared" si="40"/>
        <v>12</v>
      </c>
      <c r="B889">
        <f t="shared" si="41"/>
        <v>0</v>
      </c>
      <c r="C889" t="s">
        <v>411</v>
      </c>
      <c r="D889" s="1" t="s">
        <v>1698</v>
      </c>
      <c r="E889" s="765">
        <f t="shared" ca="1" si="39"/>
        <v>0</v>
      </c>
    </row>
    <row r="890" spans="1:5">
      <c r="A890" t="str">
        <f t="shared" si="40"/>
        <v>13</v>
      </c>
      <c r="B890">
        <f t="shared" si="41"/>
        <v>0</v>
      </c>
      <c r="C890" t="s">
        <v>411</v>
      </c>
      <c r="D890" s="1" t="s">
        <v>1699</v>
      </c>
      <c r="E890" s="765">
        <f t="shared" ca="1" si="39"/>
        <v>0</v>
      </c>
    </row>
    <row r="891" spans="1:5">
      <c r="A891" t="str">
        <f t="shared" si="40"/>
        <v>100</v>
      </c>
      <c r="B891">
        <f t="shared" si="41"/>
        <v>0</v>
      </c>
      <c r="C891" t="s">
        <v>411</v>
      </c>
      <c r="D891" s="1" t="s">
        <v>1700</v>
      </c>
      <c r="E891" s="765">
        <f t="shared" ca="1" si="39"/>
        <v>0</v>
      </c>
    </row>
    <row r="892" spans="1:5">
      <c r="A892" t="str">
        <f t="shared" si="40"/>
        <v>01</v>
      </c>
      <c r="B892">
        <f t="shared" si="41"/>
        <v>0</v>
      </c>
      <c r="C892" t="s">
        <v>412</v>
      </c>
      <c r="D892" s="1" t="s">
        <v>1701</v>
      </c>
      <c r="E892" s="765">
        <f t="shared" ca="1" si="39"/>
        <v>0</v>
      </c>
    </row>
    <row r="893" spans="1:5">
      <c r="A893" t="str">
        <f t="shared" si="40"/>
        <v>02</v>
      </c>
      <c r="B893">
        <f t="shared" si="41"/>
        <v>0</v>
      </c>
      <c r="C893" t="s">
        <v>412</v>
      </c>
      <c r="D893" s="1" t="s">
        <v>1702</v>
      </c>
      <c r="E893" s="765">
        <f t="shared" ca="1" si="39"/>
        <v>0</v>
      </c>
    </row>
    <row r="894" spans="1:5">
      <c r="A894" t="str">
        <f t="shared" si="40"/>
        <v>03</v>
      </c>
      <c r="B894">
        <f t="shared" si="41"/>
        <v>0</v>
      </c>
      <c r="C894" t="s">
        <v>412</v>
      </c>
      <c r="D894" s="1" t="s">
        <v>1703</v>
      </c>
      <c r="E894" s="765">
        <f t="shared" ca="1" si="39"/>
        <v>0</v>
      </c>
    </row>
    <row r="895" spans="1:5">
      <c r="A895" t="str">
        <f t="shared" si="40"/>
        <v>04</v>
      </c>
      <c r="B895">
        <f t="shared" si="41"/>
        <v>0</v>
      </c>
      <c r="C895" t="s">
        <v>412</v>
      </c>
      <c r="D895" s="1" t="s">
        <v>1704</v>
      </c>
      <c r="E895" s="765">
        <f t="shared" ca="1" si="39"/>
        <v>0</v>
      </c>
    </row>
    <row r="896" spans="1:5">
      <c r="A896" t="str">
        <f t="shared" si="40"/>
        <v>05</v>
      </c>
      <c r="B896">
        <f t="shared" si="41"/>
        <v>0</v>
      </c>
      <c r="C896" t="s">
        <v>412</v>
      </c>
      <c r="D896" s="1" t="s">
        <v>1705</v>
      </c>
      <c r="E896" s="765">
        <f t="shared" ca="1" si="39"/>
        <v>0</v>
      </c>
    </row>
    <row r="897" spans="1:5">
      <c r="A897" t="str">
        <f t="shared" si="40"/>
        <v>06</v>
      </c>
      <c r="B897">
        <f t="shared" si="41"/>
        <v>0</v>
      </c>
      <c r="C897" t="s">
        <v>412</v>
      </c>
      <c r="D897" s="1" t="s">
        <v>1706</v>
      </c>
      <c r="E897" s="765">
        <f t="shared" ca="1" si="39"/>
        <v>0</v>
      </c>
    </row>
    <row r="898" spans="1:5">
      <c r="A898" t="str">
        <f t="shared" si="40"/>
        <v>07</v>
      </c>
      <c r="B898">
        <f t="shared" si="41"/>
        <v>0</v>
      </c>
      <c r="C898" t="s">
        <v>412</v>
      </c>
      <c r="D898" s="1" t="s">
        <v>1707</v>
      </c>
      <c r="E898" s="765">
        <f t="shared" ca="1" si="39"/>
        <v>0</v>
      </c>
    </row>
    <row r="899" spans="1:5">
      <c r="A899" t="str">
        <f t="shared" si="40"/>
        <v>08</v>
      </c>
      <c r="B899">
        <f t="shared" si="41"/>
        <v>0</v>
      </c>
      <c r="C899" t="s">
        <v>412</v>
      </c>
      <c r="D899" s="1" t="s">
        <v>1708</v>
      </c>
      <c r="E899" s="765">
        <f t="shared" ca="1" si="39"/>
        <v>0</v>
      </c>
    </row>
    <row r="900" spans="1:5">
      <c r="A900" t="str">
        <f t="shared" si="40"/>
        <v>09</v>
      </c>
      <c r="B900">
        <f t="shared" si="41"/>
        <v>0</v>
      </c>
      <c r="C900" t="s">
        <v>412</v>
      </c>
      <c r="D900" s="1" t="s">
        <v>1709</v>
      </c>
      <c r="E900" s="765">
        <f t="shared" ca="1" si="39"/>
        <v>0</v>
      </c>
    </row>
    <row r="901" spans="1:5">
      <c r="A901" t="str">
        <f t="shared" si="40"/>
        <v>10</v>
      </c>
      <c r="B901">
        <f t="shared" si="41"/>
        <v>0</v>
      </c>
      <c r="C901" t="s">
        <v>412</v>
      </c>
      <c r="D901" s="1" t="s">
        <v>1710</v>
      </c>
      <c r="E901" s="765">
        <f t="shared" ca="1" si="39"/>
        <v>0</v>
      </c>
    </row>
    <row r="902" spans="1:5">
      <c r="A902" t="str">
        <f t="shared" si="40"/>
        <v>11</v>
      </c>
      <c r="B902">
        <f t="shared" si="41"/>
        <v>0</v>
      </c>
      <c r="C902" t="s">
        <v>412</v>
      </c>
      <c r="D902" s="1" t="s">
        <v>1711</v>
      </c>
      <c r="E902" s="765">
        <f t="shared" ca="1" si="39"/>
        <v>0</v>
      </c>
    </row>
    <row r="903" spans="1:5">
      <c r="A903" t="str">
        <f t="shared" si="40"/>
        <v>12</v>
      </c>
      <c r="B903">
        <f t="shared" si="41"/>
        <v>0</v>
      </c>
      <c r="C903" t="s">
        <v>412</v>
      </c>
      <c r="D903" s="1" t="s">
        <v>1712</v>
      </c>
      <c r="E903" s="765">
        <f t="shared" ca="1" si="39"/>
        <v>0</v>
      </c>
    </row>
    <row r="904" spans="1:5">
      <c r="A904" t="str">
        <f t="shared" si="40"/>
        <v>13</v>
      </c>
      <c r="B904">
        <f t="shared" si="41"/>
        <v>0</v>
      </c>
      <c r="C904" t="s">
        <v>412</v>
      </c>
      <c r="D904" s="1" t="s">
        <v>1713</v>
      </c>
      <c r="E904" s="765">
        <f t="shared" ca="1" si="39"/>
        <v>0</v>
      </c>
    </row>
    <row r="905" spans="1:5">
      <c r="A905" t="str">
        <f t="shared" si="40"/>
        <v>100</v>
      </c>
      <c r="B905">
        <f t="shared" si="41"/>
        <v>0</v>
      </c>
      <c r="C905" t="s">
        <v>412</v>
      </c>
      <c r="D905" s="1" t="s">
        <v>1714</v>
      </c>
      <c r="E905" s="765">
        <f t="shared" ca="1" si="39"/>
        <v>0</v>
      </c>
    </row>
    <row r="906" spans="1:5">
      <c r="A906" t="str">
        <f t="shared" si="40"/>
        <v>01</v>
      </c>
      <c r="B906">
        <f t="shared" si="41"/>
        <v>0</v>
      </c>
      <c r="C906" t="s">
        <v>610</v>
      </c>
      <c r="D906" s="1" t="s">
        <v>1715</v>
      </c>
      <c r="E906" s="765">
        <f t="shared" ref="E906:E969" ca="1" si="42">IFERROR(IFERROR(VLOOKUP(C906,INDIRECT($G$7&amp;$H$7),MATCH($A906,INDIRECT($G$7&amp;$I$7),0),0),IFERROR(VLOOKUP(C906,INDIRECT($G$6&amp;$H$6),MATCH($A906,INDIRECT($G$6&amp;$I$6),0),0),VLOOKUP(C906,INDIRECT($G$5&amp;$H$5),MATCH($A906,INDIRECT($G$5&amp;$I$5),0),0))),0)</f>
        <v>0</v>
      </c>
    </row>
    <row r="907" spans="1:5">
      <c r="A907" t="str">
        <f t="shared" ref="A907:A970" si="43">MID(D907,LEN(C907)+2,LEN(D907)-LEN(C907))</f>
        <v>02</v>
      </c>
      <c r="B907">
        <f t="shared" ref="B907:B970" si="44">IF(IFERROR(FIND("PU",D907,1),0)&lt;&gt;0,"PU",0)</f>
        <v>0</v>
      </c>
      <c r="C907" t="s">
        <v>610</v>
      </c>
      <c r="D907" s="1" t="s">
        <v>1716</v>
      </c>
      <c r="E907" s="765">
        <f t="shared" ca="1" si="42"/>
        <v>0</v>
      </c>
    </row>
    <row r="908" spans="1:5">
      <c r="A908" t="str">
        <f t="shared" si="43"/>
        <v>03</v>
      </c>
      <c r="B908">
        <f t="shared" si="44"/>
        <v>0</v>
      </c>
      <c r="C908" t="s">
        <v>610</v>
      </c>
      <c r="D908" s="1" t="s">
        <v>1717</v>
      </c>
      <c r="E908" s="765">
        <f t="shared" ca="1" si="42"/>
        <v>0</v>
      </c>
    </row>
    <row r="909" spans="1:5">
      <c r="A909" t="str">
        <f t="shared" si="43"/>
        <v>04</v>
      </c>
      <c r="B909">
        <f t="shared" si="44"/>
        <v>0</v>
      </c>
      <c r="C909" t="s">
        <v>610</v>
      </c>
      <c r="D909" s="1" t="s">
        <v>1718</v>
      </c>
      <c r="E909" s="765">
        <f t="shared" ca="1" si="42"/>
        <v>0</v>
      </c>
    </row>
    <row r="910" spans="1:5">
      <c r="A910" t="str">
        <f t="shared" si="43"/>
        <v>05</v>
      </c>
      <c r="B910">
        <f t="shared" si="44"/>
        <v>0</v>
      </c>
      <c r="C910" t="s">
        <v>610</v>
      </c>
      <c r="D910" s="1" t="s">
        <v>1719</v>
      </c>
      <c r="E910" s="765">
        <f t="shared" ca="1" si="42"/>
        <v>0</v>
      </c>
    </row>
    <row r="911" spans="1:5">
      <c r="A911" t="str">
        <f t="shared" si="43"/>
        <v>06</v>
      </c>
      <c r="B911">
        <f t="shared" si="44"/>
        <v>0</v>
      </c>
      <c r="C911" t="s">
        <v>610</v>
      </c>
      <c r="D911" s="1" t="s">
        <v>1720</v>
      </c>
      <c r="E911" s="765">
        <f t="shared" ca="1" si="42"/>
        <v>0</v>
      </c>
    </row>
    <row r="912" spans="1:5">
      <c r="A912" t="str">
        <f t="shared" si="43"/>
        <v>07</v>
      </c>
      <c r="B912">
        <f t="shared" si="44"/>
        <v>0</v>
      </c>
      <c r="C912" t="s">
        <v>610</v>
      </c>
      <c r="D912" s="1" t="s">
        <v>1721</v>
      </c>
      <c r="E912" s="765">
        <f t="shared" ca="1" si="42"/>
        <v>0</v>
      </c>
    </row>
    <row r="913" spans="1:5">
      <c r="A913" t="str">
        <f t="shared" si="43"/>
        <v>08</v>
      </c>
      <c r="B913">
        <f t="shared" si="44"/>
        <v>0</v>
      </c>
      <c r="C913" t="s">
        <v>610</v>
      </c>
      <c r="D913" s="1" t="s">
        <v>1722</v>
      </c>
      <c r="E913" s="765">
        <f t="shared" ca="1" si="42"/>
        <v>0</v>
      </c>
    </row>
    <row r="914" spans="1:5">
      <c r="A914" t="str">
        <f t="shared" si="43"/>
        <v>09</v>
      </c>
      <c r="B914">
        <f t="shared" si="44"/>
        <v>0</v>
      </c>
      <c r="C914" t="s">
        <v>610</v>
      </c>
      <c r="D914" s="1" t="s">
        <v>1723</v>
      </c>
      <c r="E914" s="765">
        <f t="shared" ca="1" si="42"/>
        <v>0</v>
      </c>
    </row>
    <row r="915" spans="1:5">
      <c r="A915" t="str">
        <f t="shared" si="43"/>
        <v>10</v>
      </c>
      <c r="B915">
        <f t="shared" si="44"/>
        <v>0</v>
      </c>
      <c r="C915" t="s">
        <v>610</v>
      </c>
      <c r="D915" s="1" t="s">
        <v>1724</v>
      </c>
      <c r="E915" s="765">
        <f t="shared" ca="1" si="42"/>
        <v>0</v>
      </c>
    </row>
    <row r="916" spans="1:5">
      <c r="A916" t="str">
        <f t="shared" si="43"/>
        <v>11</v>
      </c>
      <c r="B916">
        <f t="shared" si="44"/>
        <v>0</v>
      </c>
      <c r="C916" t="s">
        <v>610</v>
      </c>
      <c r="D916" s="1" t="s">
        <v>1725</v>
      </c>
      <c r="E916" s="765">
        <f t="shared" ca="1" si="42"/>
        <v>0</v>
      </c>
    </row>
    <row r="917" spans="1:5">
      <c r="A917" t="str">
        <f t="shared" si="43"/>
        <v>12</v>
      </c>
      <c r="B917">
        <f t="shared" si="44"/>
        <v>0</v>
      </c>
      <c r="C917" t="s">
        <v>610</v>
      </c>
      <c r="D917" s="1" t="s">
        <v>1726</v>
      </c>
      <c r="E917" s="765">
        <f t="shared" ca="1" si="42"/>
        <v>0</v>
      </c>
    </row>
    <row r="918" spans="1:5">
      <c r="A918" t="str">
        <f t="shared" si="43"/>
        <v>13</v>
      </c>
      <c r="B918">
        <f t="shared" si="44"/>
        <v>0</v>
      </c>
      <c r="C918" t="s">
        <v>610</v>
      </c>
      <c r="D918" s="1" t="s">
        <v>1727</v>
      </c>
      <c r="E918" s="765">
        <f t="shared" ca="1" si="42"/>
        <v>0</v>
      </c>
    </row>
    <row r="919" spans="1:5">
      <c r="A919" t="str">
        <f t="shared" si="43"/>
        <v>100</v>
      </c>
      <c r="B919">
        <f t="shared" si="44"/>
        <v>0</v>
      </c>
      <c r="C919" t="s">
        <v>610</v>
      </c>
      <c r="D919" s="1" t="s">
        <v>1728</v>
      </c>
      <c r="E919" s="765">
        <f t="shared" ca="1" si="42"/>
        <v>0</v>
      </c>
    </row>
    <row r="920" spans="1:5">
      <c r="A920" t="str">
        <f t="shared" si="43"/>
        <v>01</v>
      </c>
      <c r="B920">
        <f t="shared" si="44"/>
        <v>0</v>
      </c>
      <c r="C920" t="s">
        <v>413</v>
      </c>
      <c r="D920" s="1" t="s">
        <v>1729</v>
      </c>
      <c r="E920" s="765">
        <f t="shared" ca="1" si="42"/>
        <v>0</v>
      </c>
    </row>
    <row r="921" spans="1:5">
      <c r="A921" t="str">
        <f t="shared" si="43"/>
        <v>02</v>
      </c>
      <c r="B921">
        <f t="shared" si="44"/>
        <v>0</v>
      </c>
      <c r="C921" t="s">
        <v>413</v>
      </c>
      <c r="D921" s="1" t="s">
        <v>1730</v>
      </c>
      <c r="E921" s="765">
        <f t="shared" ca="1" si="42"/>
        <v>0</v>
      </c>
    </row>
    <row r="922" spans="1:5">
      <c r="A922" t="str">
        <f t="shared" si="43"/>
        <v>03</v>
      </c>
      <c r="B922">
        <f t="shared" si="44"/>
        <v>0</v>
      </c>
      <c r="C922" t="s">
        <v>413</v>
      </c>
      <c r="D922" s="1" t="s">
        <v>1731</v>
      </c>
      <c r="E922" s="765">
        <f t="shared" ca="1" si="42"/>
        <v>0</v>
      </c>
    </row>
    <row r="923" spans="1:5">
      <c r="A923" t="str">
        <f t="shared" si="43"/>
        <v>04</v>
      </c>
      <c r="B923">
        <f t="shared" si="44"/>
        <v>0</v>
      </c>
      <c r="C923" t="s">
        <v>413</v>
      </c>
      <c r="D923" s="1" t="s">
        <v>1732</v>
      </c>
      <c r="E923" s="765">
        <f t="shared" ca="1" si="42"/>
        <v>0</v>
      </c>
    </row>
    <row r="924" spans="1:5">
      <c r="A924" t="str">
        <f t="shared" si="43"/>
        <v>05</v>
      </c>
      <c r="B924">
        <f t="shared" si="44"/>
        <v>0</v>
      </c>
      <c r="C924" t="s">
        <v>413</v>
      </c>
      <c r="D924" s="1" t="s">
        <v>1733</v>
      </c>
      <c r="E924" s="765">
        <f t="shared" ca="1" si="42"/>
        <v>0</v>
      </c>
    </row>
    <row r="925" spans="1:5">
      <c r="A925" t="str">
        <f t="shared" si="43"/>
        <v>06</v>
      </c>
      <c r="B925">
        <f t="shared" si="44"/>
        <v>0</v>
      </c>
      <c r="C925" t="s">
        <v>413</v>
      </c>
      <c r="D925" s="1" t="s">
        <v>1734</v>
      </c>
      <c r="E925" s="765">
        <f t="shared" ca="1" si="42"/>
        <v>0</v>
      </c>
    </row>
    <row r="926" spans="1:5">
      <c r="A926" t="str">
        <f t="shared" si="43"/>
        <v>07</v>
      </c>
      <c r="B926">
        <f t="shared" si="44"/>
        <v>0</v>
      </c>
      <c r="C926" t="s">
        <v>413</v>
      </c>
      <c r="D926" s="1" t="s">
        <v>1735</v>
      </c>
      <c r="E926" s="765">
        <f t="shared" ca="1" si="42"/>
        <v>0</v>
      </c>
    </row>
    <row r="927" spans="1:5">
      <c r="A927" t="str">
        <f t="shared" si="43"/>
        <v>08</v>
      </c>
      <c r="B927">
        <f t="shared" si="44"/>
        <v>0</v>
      </c>
      <c r="C927" t="s">
        <v>413</v>
      </c>
      <c r="D927" s="1" t="s">
        <v>1736</v>
      </c>
      <c r="E927" s="765">
        <f t="shared" ca="1" si="42"/>
        <v>0</v>
      </c>
    </row>
    <row r="928" spans="1:5">
      <c r="A928" t="str">
        <f t="shared" si="43"/>
        <v>09</v>
      </c>
      <c r="B928">
        <f t="shared" si="44"/>
        <v>0</v>
      </c>
      <c r="C928" t="s">
        <v>413</v>
      </c>
      <c r="D928" s="1" t="s">
        <v>1737</v>
      </c>
      <c r="E928" s="765">
        <f t="shared" ca="1" si="42"/>
        <v>0</v>
      </c>
    </row>
    <row r="929" spans="1:5">
      <c r="A929" t="str">
        <f t="shared" si="43"/>
        <v>10</v>
      </c>
      <c r="B929">
        <f t="shared" si="44"/>
        <v>0</v>
      </c>
      <c r="C929" t="s">
        <v>413</v>
      </c>
      <c r="D929" s="1" t="s">
        <v>1738</v>
      </c>
      <c r="E929" s="765">
        <f t="shared" ca="1" si="42"/>
        <v>0</v>
      </c>
    </row>
    <row r="930" spans="1:5">
      <c r="A930" t="str">
        <f t="shared" si="43"/>
        <v>11</v>
      </c>
      <c r="B930">
        <f t="shared" si="44"/>
        <v>0</v>
      </c>
      <c r="C930" t="s">
        <v>413</v>
      </c>
      <c r="D930" s="1" t="s">
        <v>1739</v>
      </c>
      <c r="E930" s="765">
        <f t="shared" ca="1" si="42"/>
        <v>0</v>
      </c>
    </row>
    <row r="931" spans="1:5">
      <c r="A931" t="str">
        <f t="shared" si="43"/>
        <v>12</v>
      </c>
      <c r="B931">
        <f t="shared" si="44"/>
        <v>0</v>
      </c>
      <c r="C931" t="s">
        <v>413</v>
      </c>
      <c r="D931" s="1" t="s">
        <v>1740</v>
      </c>
      <c r="E931" s="765">
        <f t="shared" ca="1" si="42"/>
        <v>0</v>
      </c>
    </row>
    <row r="932" spans="1:5">
      <c r="A932" t="str">
        <f t="shared" si="43"/>
        <v>13</v>
      </c>
      <c r="B932">
        <f t="shared" si="44"/>
        <v>0</v>
      </c>
      <c r="C932" t="s">
        <v>413</v>
      </c>
      <c r="D932" s="1" t="s">
        <v>1741</v>
      </c>
      <c r="E932" s="765">
        <f t="shared" ca="1" si="42"/>
        <v>0</v>
      </c>
    </row>
    <row r="933" spans="1:5">
      <c r="A933" t="str">
        <f t="shared" si="43"/>
        <v>100</v>
      </c>
      <c r="B933">
        <f t="shared" si="44"/>
        <v>0</v>
      </c>
      <c r="C933" t="s">
        <v>413</v>
      </c>
      <c r="D933" s="1" t="s">
        <v>1742</v>
      </c>
      <c r="E933" s="765">
        <f t="shared" ca="1" si="42"/>
        <v>0</v>
      </c>
    </row>
    <row r="934" spans="1:5">
      <c r="A934" t="str">
        <f t="shared" si="43"/>
        <v>01</v>
      </c>
      <c r="B934">
        <f t="shared" si="44"/>
        <v>0</v>
      </c>
      <c r="C934" t="s">
        <v>414</v>
      </c>
      <c r="D934" s="1" t="s">
        <v>1743</v>
      </c>
      <c r="E934" s="765">
        <f t="shared" ca="1" si="42"/>
        <v>0</v>
      </c>
    </row>
    <row r="935" spans="1:5">
      <c r="A935" t="str">
        <f t="shared" si="43"/>
        <v>02</v>
      </c>
      <c r="B935">
        <f t="shared" si="44"/>
        <v>0</v>
      </c>
      <c r="C935" t="s">
        <v>414</v>
      </c>
      <c r="D935" s="1" t="s">
        <v>1744</v>
      </c>
      <c r="E935" s="765">
        <f t="shared" ca="1" si="42"/>
        <v>0</v>
      </c>
    </row>
    <row r="936" spans="1:5">
      <c r="A936" t="str">
        <f t="shared" si="43"/>
        <v>03</v>
      </c>
      <c r="B936">
        <f t="shared" si="44"/>
        <v>0</v>
      </c>
      <c r="C936" t="s">
        <v>414</v>
      </c>
      <c r="D936" s="1" t="s">
        <v>1745</v>
      </c>
      <c r="E936" s="765">
        <f t="shared" ca="1" si="42"/>
        <v>0</v>
      </c>
    </row>
    <row r="937" spans="1:5">
      <c r="A937" t="str">
        <f t="shared" si="43"/>
        <v>04</v>
      </c>
      <c r="B937">
        <f t="shared" si="44"/>
        <v>0</v>
      </c>
      <c r="C937" t="s">
        <v>414</v>
      </c>
      <c r="D937" s="1" t="s">
        <v>1746</v>
      </c>
      <c r="E937" s="765">
        <f t="shared" ca="1" si="42"/>
        <v>0</v>
      </c>
    </row>
    <row r="938" spans="1:5">
      <c r="A938" t="str">
        <f t="shared" si="43"/>
        <v>05</v>
      </c>
      <c r="B938">
        <f t="shared" si="44"/>
        <v>0</v>
      </c>
      <c r="C938" t="s">
        <v>414</v>
      </c>
      <c r="D938" s="1" t="s">
        <v>1747</v>
      </c>
      <c r="E938" s="765">
        <f t="shared" ca="1" si="42"/>
        <v>0</v>
      </c>
    </row>
    <row r="939" spans="1:5">
      <c r="A939" t="str">
        <f t="shared" si="43"/>
        <v>06</v>
      </c>
      <c r="B939">
        <f t="shared" si="44"/>
        <v>0</v>
      </c>
      <c r="C939" t="s">
        <v>414</v>
      </c>
      <c r="D939" s="1" t="s">
        <v>1748</v>
      </c>
      <c r="E939" s="765">
        <f t="shared" ca="1" si="42"/>
        <v>0</v>
      </c>
    </row>
    <row r="940" spans="1:5">
      <c r="A940" t="str">
        <f t="shared" si="43"/>
        <v>07</v>
      </c>
      <c r="B940">
        <f t="shared" si="44"/>
        <v>0</v>
      </c>
      <c r="C940" t="s">
        <v>414</v>
      </c>
      <c r="D940" s="1" t="s">
        <v>1749</v>
      </c>
      <c r="E940" s="765">
        <f t="shared" ca="1" si="42"/>
        <v>0</v>
      </c>
    </row>
    <row r="941" spans="1:5">
      <c r="A941" t="str">
        <f t="shared" si="43"/>
        <v>08</v>
      </c>
      <c r="B941">
        <f t="shared" si="44"/>
        <v>0</v>
      </c>
      <c r="C941" t="s">
        <v>414</v>
      </c>
      <c r="D941" s="1" t="s">
        <v>1750</v>
      </c>
      <c r="E941" s="765">
        <f t="shared" ca="1" si="42"/>
        <v>0</v>
      </c>
    </row>
    <row r="942" spans="1:5">
      <c r="A942" t="str">
        <f t="shared" si="43"/>
        <v>09</v>
      </c>
      <c r="B942">
        <f t="shared" si="44"/>
        <v>0</v>
      </c>
      <c r="C942" t="s">
        <v>414</v>
      </c>
      <c r="D942" s="1" t="s">
        <v>1751</v>
      </c>
      <c r="E942" s="765">
        <f t="shared" ca="1" si="42"/>
        <v>0</v>
      </c>
    </row>
    <row r="943" spans="1:5">
      <c r="A943" t="str">
        <f t="shared" si="43"/>
        <v>10</v>
      </c>
      <c r="B943">
        <f t="shared" si="44"/>
        <v>0</v>
      </c>
      <c r="C943" t="s">
        <v>414</v>
      </c>
      <c r="D943" s="1" t="s">
        <v>1752</v>
      </c>
      <c r="E943" s="765">
        <f t="shared" ca="1" si="42"/>
        <v>0</v>
      </c>
    </row>
    <row r="944" spans="1:5">
      <c r="A944" t="str">
        <f t="shared" si="43"/>
        <v>11</v>
      </c>
      <c r="B944">
        <f t="shared" si="44"/>
        <v>0</v>
      </c>
      <c r="C944" t="s">
        <v>414</v>
      </c>
      <c r="D944" s="1" t="s">
        <v>1753</v>
      </c>
      <c r="E944" s="765">
        <f t="shared" ca="1" si="42"/>
        <v>0</v>
      </c>
    </row>
    <row r="945" spans="1:5">
      <c r="A945" t="str">
        <f t="shared" si="43"/>
        <v>12</v>
      </c>
      <c r="B945">
        <f t="shared" si="44"/>
        <v>0</v>
      </c>
      <c r="C945" t="s">
        <v>414</v>
      </c>
      <c r="D945" s="1" t="s">
        <v>1754</v>
      </c>
      <c r="E945" s="765">
        <f t="shared" ca="1" si="42"/>
        <v>0</v>
      </c>
    </row>
    <row r="946" spans="1:5">
      <c r="A946" t="str">
        <f t="shared" si="43"/>
        <v>13</v>
      </c>
      <c r="B946">
        <f t="shared" si="44"/>
        <v>0</v>
      </c>
      <c r="C946" t="s">
        <v>414</v>
      </c>
      <c r="D946" s="1" t="s">
        <v>1755</v>
      </c>
      <c r="E946" s="765">
        <f t="shared" ca="1" si="42"/>
        <v>0</v>
      </c>
    </row>
    <row r="947" spans="1:5">
      <c r="A947" t="str">
        <f t="shared" si="43"/>
        <v>100</v>
      </c>
      <c r="B947">
        <f t="shared" si="44"/>
        <v>0</v>
      </c>
      <c r="C947" t="s">
        <v>414</v>
      </c>
      <c r="D947" s="1" t="s">
        <v>1756</v>
      </c>
      <c r="E947" s="765">
        <f t="shared" ca="1" si="42"/>
        <v>0</v>
      </c>
    </row>
    <row r="948" spans="1:5">
      <c r="A948" t="str">
        <f t="shared" si="43"/>
        <v>01</v>
      </c>
      <c r="B948">
        <f t="shared" si="44"/>
        <v>0</v>
      </c>
      <c r="C948" t="s">
        <v>415</v>
      </c>
      <c r="D948" s="1" t="s">
        <v>1757</v>
      </c>
      <c r="E948" s="765">
        <f t="shared" ca="1" si="42"/>
        <v>0</v>
      </c>
    </row>
    <row r="949" spans="1:5">
      <c r="A949" t="str">
        <f t="shared" si="43"/>
        <v>02</v>
      </c>
      <c r="B949">
        <f t="shared" si="44"/>
        <v>0</v>
      </c>
      <c r="C949" t="s">
        <v>415</v>
      </c>
      <c r="D949" s="1" t="s">
        <v>1758</v>
      </c>
      <c r="E949" s="765">
        <f t="shared" ca="1" si="42"/>
        <v>0</v>
      </c>
    </row>
    <row r="950" spans="1:5">
      <c r="A950" t="str">
        <f t="shared" si="43"/>
        <v>03</v>
      </c>
      <c r="B950">
        <f t="shared" si="44"/>
        <v>0</v>
      </c>
      <c r="C950" t="s">
        <v>415</v>
      </c>
      <c r="D950" s="1" t="s">
        <v>1759</v>
      </c>
      <c r="E950" s="765">
        <f t="shared" ca="1" si="42"/>
        <v>0</v>
      </c>
    </row>
    <row r="951" spans="1:5">
      <c r="A951" t="str">
        <f t="shared" si="43"/>
        <v>04</v>
      </c>
      <c r="B951">
        <f t="shared" si="44"/>
        <v>0</v>
      </c>
      <c r="C951" t="s">
        <v>415</v>
      </c>
      <c r="D951" s="1" t="s">
        <v>1760</v>
      </c>
      <c r="E951" s="765">
        <f t="shared" ca="1" si="42"/>
        <v>0</v>
      </c>
    </row>
    <row r="952" spans="1:5">
      <c r="A952" t="str">
        <f t="shared" si="43"/>
        <v>05</v>
      </c>
      <c r="B952">
        <f t="shared" si="44"/>
        <v>0</v>
      </c>
      <c r="C952" t="s">
        <v>415</v>
      </c>
      <c r="D952" s="1" t="s">
        <v>1761</v>
      </c>
      <c r="E952" s="765">
        <f t="shared" ca="1" si="42"/>
        <v>0</v>
      </c>
    </row>
    <row r="953" spans="1:5">
      <c r="A953" t="str">
        <f t="shared" si="43"/>
        <v>06</v>
      </c>
      <c r="B953">
        <f t="shared" si="44"/>
        <v>0</v>
      </c>
      <c r="C953" t="s">
        <v>415</v>
      </c>
      <c r="D953" s="1" t="s">
        <v>1762</v>
      </c>
      <c r="E953" s="765">
        <f t="shared" ca="1" si="42"/>
        <v>0</v>
      </c>
    </row>
    <row r="954" spans="1:5">
      <c r="A954" t="str">
        <f t="shared" si="43"/>
        <v>07</v>
      </c>
      <c r="B954">
        <f t="shared" si="44"/>
        <v>0</v>
      </c>
      <c r="C954" t="s">
        <v>415</v>
      </c>
      <c r="D954" s="1" t="s">
        <v>1763</v>
      </c>
      <c r="E954" s="765">
        <f t="shared" ca="1" si="42"/>
        <v>0</v>
      </c>
    </row>
    <row r="955" spans="1:5">
      <c r="A955" t="str">
        <f t="shared" si="43"/>
        <v>08</v>
      </c>
      <c r="B955">
        <f t="shared" si="44"/>
        <v>0</v>
      </c>
      <c r="C955" t="s">
        <v>415</v>
      </c>
      <c r="D955" s="1" t="s">
        <v>1764</v>
      </c>
      <c r="E955" s="765">
        <f t="shared" ca="1" si="42"/>
        <v>0</v>
      </c>
    </row>
    <row r="956" spans="1:5">
      <c r="A956" t="str">
        <f t="shared" si="43"/>
        <v>09</v>
      </c>
      <c r="B956">
        <f t="shared" si="44"/>
        <v>0</v>
      </c>
      <c r="C956" t="s">
        <v>415</v>
      </c>
      <c r="D956" s="1" t="s">
        <v>1765</v>
      </c>
      <c r="E956" s="765">
        <f t="shared" ca="1" si="42"/>
        <v>0</v>
      </c>
    </row>
    <row r="957" spans="1:5">
      <c r="A957" t="str">
        <f t="shared" si="43"/>
        <v>10</v>
      </c>
      <c r="B957">
        <f t="shared" si="44"/>
        <v>0</v>
      </c>
      <c r="C957" t="s">
        <v>415</v>
      </c>
      <c r="D957" s="1" t="s">
        <v>1766</v>
      </c>
      <c r="E957" s="765">
        <f t="shared" ca="1" si="42"/>
        <v>0</v>
      </c>
    </row>
    <row r="958" spans="1:5">
      <c r="A958" t="str">
        <f t="shared" si="43"/>
        <v>11</v>
      </c>
      <c r="B958">
        <f t="shared" si="44"/>
        <v>0</v>
      </c>
      <c r="C958" t="s">
        <v>415</v>
      </c>
      <c r="D958" s="1" t="s">
        <v>1767</v>
      </c>
      <c r="E958" s="765">
        <f t="shared" ca="1" si="42"/>
        <v>0</v>
      </c>
    </row>
    <row r="959" spans="1:5">
      <c r="A959" t="str">
        <f t="shared" si="43"/>
        <v>12</v>
      </c>
      <c r="B959">
        <f t="shared" si="44"/>
        <v>0</v>
      </c>
      <c r="C959" t="s">
        <v>415</v>
      </c>
      <c r="D959" s="1" t="s">
        <v>1768</v>
      </c>
      <c r="E959" s="765">
        <f t="shared" ca="1" si="42"/>
        <v>0</v>
      </c>
    </row>
    <row r="960" spans="1:5">
      <c r="A960" t="str">
        <f t="shared" si="43"/>
        <v>13</v>
      </c>
      <c r="B960">
        <f t="shared" si="44"/>
        <v>0</v>
      </c>
      <c r="C960" t="s">
        <v>415</v>
      </c>
      <c r="D960" s="1" t="s">
        <v>1769</v>
      </c>
      <c r="E960" s="765">
        <f t="shared" ca="1" si="42"/>
        <v>0</v>
      </c>
    </row>
    <row r="961" spans="1:5">
      <c r="A961" t="str">
        <f t="shared" si="43"/>
        <v>100</v>
      </c>
      <c r="B961">
        <f t="shared" si="44"/>
        <v>0</v>
      </c>
      <c r="C961" t="s">
        <v>415</v>
      </c>
      <c r="D961" s="1" t="s">
        <v>1770</v>
      </c>
      <c r="E961" s="765">
        <f t="shared" ca="1" si="42"/>
        <v>0</v>
      </c>
    </row>
    <row r="962" spans="1:5">
      <c r="A962" t="str">
        <f t="shared" si="43"/>
        <v>01</v>
      </c>
      <c r="B962">
        <f t="shared" si="44"/>
        <v>0</v>
      </c>
      <c r="C962" t="s">
        <v>416</v>
      </c>
      <c r="D962" s="1" t="s">
        <v>1771</v>
      </c>
      <c r="E962" s="765">
        <f t="shared" ca="1" si="42"/>
        <v>0</v>
      </c>
    </row>
    <row r="963" spans="1:5">
      <c r="A963" t="str">
        <f t="shared" si="43"/>
        <v>02</v>
      </c>
      <c r="B963">
        <f t="shared" si="44"/>
        <v>0</v>
      </c>
      <c r="C963" t="s">
        <v>416</v>
      </c>
      <c r="D963" s="1" t="s">
        <v>1772</v>
      </c>
      <c r="E963" s="765">
        <f t="shared" ca="1" si="42"/>
        <v>0</v>
      </c>
    </row>
    <row r="964" spans="1:5">
      <c r="A964" t="str">
        <f t="shared" si="43"/>
        <v>03</v>
      </c>
      <c r="B964">
        <f t="shared" si="44"/>
        <v>0</v>
      </c>
      <c r="C964" t="s">
        <v>416</v>
      </c>
      <c r="D964" s="1" t="s">
        <v>1773</v>
      </c>
      <c r="E964" s="765">
        <f t="shared" ca="1" si="42"/>
        <v>0</v>
      </c>
    </row>
    <row r="965" spans="1:5">
      <c r="A965" t="str">
        <f t="shared" si="43"/>
        <v>04</v>
      </c>
      <c r="B965">
        <f t="shared" si="44"/>
        <v>0</v>
      </c>
      <c r="C965" t="s">
        <v>416</v>
      </c>
      <c r="D965" s="1" t="s">
        <v>1774</v>
      </c>
      <c r="E965" s="765">
        <f t="shared" ca="1" si="42"/>
        <v>0</v>
      </c>
    </row>
    <row r="966" spans="1:5">
      <c r="A966" t="str">
        <f t="shared" si="43"/>
        <v>05</v>
      </c>
      <c r="B966">
        <f t="shared" si="44"/>
        <v>0</v>
      </c>
      <c r="C966" t="s">
        <v>416</v>
      </c>
      <c r="D966" s="1" t="s">
        <v>1775</v>
      </c>
      <c r="E966" s="765">
        <f t="shared" ca="1" si="42"/>
        <v>0</v>
      </c>
    </row>
    <row r="967" spans="1:5">
      <c r="A967" t="str">
        <f t="shared" si="43"/>
        <v>06</v>
      </c>
      <c r="B967">
        <f t="shared" si="44"/>
        <v>0</v>
      </c>
      <c r="C967" t="s">
        <v>416</v>
      </c>
      <c r="D967" s="1" t="s">
        <v>1776</v>
      </c>
      <c r="E967" s="765">
        <f t="shared" ca="1" si="42"/>
        <v>0</v>
      </c>
    </row>
    <row r="968" spans="1:5">
      <c r="A968" t="str">
        <f t="shared" si="43"/>
        <v>07</v>
      </c>
      <c r="B968">
        <f t="shared" si="44"/>
        <v>0</v>
      </c>
      <c r="C968" t="s">
        <v>416</v>
      </c>
      <c r="D968" s="1" t="s">
        <v>1777</v>
      </c>
      <c r="E968" s="765">
        <f t="shared" ca="1" si="42"/>
        <v>0</v>
      </c>
    </row>
    <row r="969" spans="1:5">
      <c r="A969" t="str">
        <f t="shared" si="43"/>
        <v>08</v>
      </c>
      <c r="B969">
        <f t="shared" si="44"/>
        <v>0</v>
      </c>
      <c r="C969" t="s">
        <v>416</v>
      </c>
      <c r="D969" s="1" t="s">
        <v>1778</v>
      </c>
      <c r="E969" s="765">
        <f t="shared" ca="1" si="42"/>
        <v>0</v>
      </c>
    </row>
    <row r="970" spans="1:5">
      <c r="A970" t="str">
        <f t="shared" si="43"/>
        <v>09</v>
      </c>
      <c r="B970">
        <f t="shared" si="44"/>
        <v>0</v>
      </c>
      <c r="C970" t="s">
        <v>416</v>
      </c>
      <c r="D970" s="1" t="s">
        <v>1779</v>
      </c>
      <c r="E970" s="765">
        <f t="shared" ref="E970:E1033" ca="1" si="45">IFERROR(IFERROR(VLOOKUP(C970,INDIRECT($G$7&amp;$H$7),MATCH($A970,INDIRECT($G$7&amp;$I$7),0),0),IFERROR(VLOOKUP(C970,INDIRECT($G$6&amp;$H$6),MATCH($A970,INDIRECT($G$6&amp;$I$6),0),0),VLOOKUP(C970,INDIRECT($G$5&amp;$H$5),MATCH($A970,INDIRECT($G$5&amp;$I$5),0),0))),0)</f>
        <v>0</v>
      </c>
    </row>
    <row r="971" spans="1:5">
      <c r="A971" t="str">
        <f t="shared" ref="A971:A1034" si="46">MID(D971,LEN(C971)+2,LEN(D971)-LEN(C971))</f>
        <v>10</v>
      </c>
      <c r="B971">
        <f t="shared" ref="B971:B1034" si="47">IF(IFERROR(FIND("PU",D971,1),0)&lt;&gt;0,"PU",0)</f>
        <v>0</v>
      </c>
      <c r="C971" t="s">
        <v>416</v>
      </c>
      <c r="D971" s="1" t="s">
        <v>1780</v>
      </c>
      <c r="E971" s="765">
        <f t="shared" ca="1" si="45"/>
        <v>0</v>
      </c>
    </row>
    <row r="972" spans="1:5">
      <c r="A972" t="str">
        <f t="shared" si="46"/>
        <v>11</v>
      </c>
      <c r="B972">
        <f t="shared" si="47"/>
        <v>0</v>
      </c>
      <c r="C972" t="s">
        <v>416</v>
      </c>
      <c r="D972" s="1" t="s">
        <v>1781</v>
      </c>
      <c r="E972" s="765">
        <f t="shared" ca="1" si="45"/>
        <v>0</v>
      </c>
    </row>
    <row r="973" spans="1:5">
      <c r="A973" t="str">
        <f t="shared" si="46"/>
        <v>12</v>
      </c>
      <c r="B973">
        <f t="shared" si="47"/>
        <v>0</v>
      </c>
      <c r="C973" t="s">
        <v>416</v>
      </c>
      <c r="D973" s="1" t="s">
        <v>1782</v>
      </c>
      <c r="E973" s="765">
        <f t="shared" ca="1" si="45"/>
        <v>0</v>
      </c>
    </row>
    <row r="974" spans="1:5">
      <c r="A974" t="str">
        <f t="shared" si="46"/>
        <v>13</v>
      </c>
      <c r="B974">
        <f t="shared" si="47"/>
        <v>0</v>
      </c>
      <c r="C974" t="s">
        <v>416</v>
      </c>
      <c r="D974" s="1" t="s">
        <v>1783</v>
      </c>
      <c r="E974" s="765">
        <f t="shared" ca="1" si="45"/>
        <v>0</v>
      </c>
    </row>
    <row r="975" spans="1:5">
      <c r="A975" t="str">
        <f t="shared" si="46"/>
        <v>100</v>
      </c>
      <c r="B975">
        <f t="shared" si="47"/>
        <v>0</v>
      </c>
      <c r="C975" t="s">
        <v>416</v>
      </c>
      <c r="D975" s="1" t="s">
        <v>1784</v>
      </c>
      <c r="E975" s="765">
        <f t="shared" ca="1" si="45"/>
        <v>0</v>
      </c>
    </row>
    <row r="976" spans="1:5">
      <c r="A976" t="str">
        <f t="shared" si="46"/>
        <v>01</v>
      </c>
      <c r="B976">
        <f t="shared" si="47"/>
        <v>0</v>
      </c>
      <c r="C976" t="s">
        <v>624</v>
      </c>
      <c r="D976" s="1" t="s">
        <v>1785</v>
      </c>
      <c r="E976" s="765">
        <f t="shared" ca="1" si="45"/>
        <v>0</v>
      </c>
    </row>
    <row r="977" spans="1:5">
      <c r="A977" t="str">
        <f t="shared" si="46"/>
        <v>02</v>
      </c>
      <c r="B977">
        <f t="shared" si="47"/>
        <v>0</v>
      </c>
      <c r="C977" t="s">
        <v>624</v>
      </c>
      <c r="D977" s="1" t="s">
        <v>1786</v>
      </c>
      <c r="E977" s="765">
        <f t="shared" ca="1" si="45"/>
        <v>0</v>
      </c>
    </row>
    <row r="978" spans="1:5">
      <c r="A978" t="str">
        <f t="shared" si="46"/>
        <v>03</v>
      </c>
      <c r="B978">
        <f t="shared" si="47"/>
        <v>0</v>
      </c>
      <c r="C978" t="s">
        <v>624</v>
      </c>
      <c r="D978" s="1" t="s">
        <v>1787</v>
      </c>
      <c r="E978" s="765">
        <f t="shared" ca="1" si="45"/>
        <v>0</v>
      </c>
    </row>
    <row r="979" spans="1:5">
      <c r="A979" t="str">
        <f t="shared" si="46"/>
        <v>04</v>
      </c>
      <c r="B979">
        <f t="shared" si="47"/>
        <v>0</v>
      </c>
      <c r="C979" t="s">
        <v>624</v>
      </c>
      <c r="D979" s="1" t="s">
        <v>1788</v>
      </c>
      <c r="E979" s="765">
        <f t="shared" ca="1" si="45"/>
        <v>0</v>
      </c>
    </row>
    <row r="980" spans="1:5">
      <c r="A980" t="str">
        <f t="shared" si="46"/>
        <v>05</v>
      </c>
      <c r="B980">
        <f t="shared" si="47"/>
        <v>0</v>
      </c>
      <c r="C980" t="s">
        <v>624</v>
      </c>
      <c r="D980" s="1" t="s">
        <v>1789</v>
      </c>
      <c r="E980" s="765">
        <f t="shared" ca="1" si="45"/>
        <v>0</v>
      </c>
    </row>
    <row r="981" spans="1:5">
      <c r="A981" t="str">
        <f t="shared" si="46"/>
        <v>06</v>
      </c>
      <c r="B981">
        <f t="shared" si="47"/>
        <v>0</v>
      </c>
      <c r="C981" t="s">
        <v>624</v>
      </c>
      <c r="D981" s="1" t="s">
        <v>1790</v>
      </c>
      <c r="E981" s="765">
        <f t="shared" ca="1" si="45"/>
        <v>0</v>
      </c>
    </row>
    <row r="982" spans="1:5">
      <c r="A982" t="str">
        <f t="shared" si="46"/>
        <v>07</v>
      </c>
      <c r="B982">
        <f t="shared" si="47"/>
        <v>0</v>
      </c>
      <c r="C982" t="s">
        <v>624</v>
      </c>
      <c r="D982" s="1" t="s">
        <v>1791</v>
      </c>
      <c r="E982" s="765">
        <f t="shared" ca="1" si="45"/>
        <v>0</v>
      </c>
    </row>
    <row r="983" spans="1:5">
      <c r="A983" t="str">
        <f t="shared" si="46"/>
        <v>08</v>
      </c>
      <c r="B983">
        <f t="shared" si="47"/>
        <v>0</v>
      </c>
      <c r="C983" t="s">
        <v>624</v>
      </c>
      <c r="D983" s="1" t="s">
        <v>1792</v>
      </c>
      <c r="E983" s="765">
        <f t="shared" ca="1" si="45"/>
        <v>0</v>
      </c>
    </row>
    <row r="984" spans="1:5">
      <c r="A984" t="str">
        <f t="shared" si="46"/>
        <v>09</v>
      </c>
      <c r="B984">
        <f t="shared" si="47"/>
        <v>0</v>
      </c>
      <c r="C984" t="s">
        <v>624</v>
      </c>
      <c r="D984" s="1" t="s">
        <v>1793</v>
      </c>
      <c r="E984" s="765">
        <f t="shared" ca="1" si="45"/>
        <v>0</v>
      </c>
    </row>
    <row r="985" spans="1:5">
      <c r="A985" t="str">
        <f t="shared" si="46"/>
        <v>10</v>
      </c>
      <c r="B985">
        <f t="shared" si="47"/>
        <v>0</v>
      </c>
      <c r="C985" t="s">
        <v>624</v>
      </c>
      <c r="D985" s="1" t="s">
        <v>1794</v>
      </c>
      <c r="E985" s="765">
        <f t="shared" ca="1" si="45"/>
        <v>0</v>
      </c>
    </row>
    <row r="986" spans="1:5">
      <c r="A986" t="str">
        <f t="shared" si="46"/>
        <v>11</v>
      </c>
      <c r="B986">
        <f t="shared" si="47"/>
        <v>0</v>
      </c>
      <c r="C986" t="s">
        <v>624</v>
      </c>
      <c r="D986" s="1" t="s">
        <v>1795</v>
      </c>
      <c r="E986" s="765">
        <f t="shared" ca="1" si="45"/>
        <v>0</v>
      </c>
    </row>
    <row r="987" spans="1:5">
      <c r="A987" t="str">
        <f t="shared" si="46"/>
        <v>12</v>
      </c>
      <c r="B987">
        <f t="shared" si="47"/>
        <v>0</v>
      </c>
      <c r="C987" t="s">
        <v>624</v>
      </c>
      <c r="D987" s="1" t="s">
        <v>1796</v>
      </c>
      <c r="E987" s="765">
        <f t="shared" ca="1" si="45"/>
        <v>0</v>
      </c>
    </row>
    <row r="988" spans="1:5">
      <c r="A988" t="str">
        <f t="shared" si="46"/>
        <v>13</v>
      </c>
      <c r="B988">
        <f t="shared" si="47"/>
        <v>0</v>
      </c>
      <c r="C988" t="s">
        <v>624</v>
      </c>
      <c r="D988" s="1" t="s">
        <v>1797</v>
      </c>
      <c r="E988" s="765">
        <f t="shared" ca="1" si="45"/>
        <v>0</v>
      </c>
    </row>
    <row r="989" spans="1:5">
      <c r="A989" t="str">
        <f t="shared" si="46"/>
        <v>100</v>
      </c>
      <c r="B989">
        <f t="shared" si="47"/>
        <v>0</v>
      </c>
      <c r="C989" t="s">
        <v>624</v>
      </c>
      <c r="D989" s="1" t="s">
        <v>1798</v>
      </c>
      <c r="E989" s="765">
        <f t="shared" ca="1" si="45"/>
        <v>0</v>
      </c>
    </row>
    <row r="990" spans="1:5">
      <c r="A990" t="str">
        <f t="shared" si="46"/>
        <v>01</v>
      </c>
      <c r="B990">
        <f t="shared" si="47"/>
        <v>0</v>
      </c>
      <c r="C990" t="s">
        <v>611</v>
      </c>
      <c r="D990" s="1" t="s">
        <v>1799</v>
      </c>
      <c r="E990" s="765">
        <f t="shared" ca="1" si="45"/>
        <v>0</v>
      </c>
    </row>
    <row r="991" spans="1:5">
      <c r="A991" t="str">
        <f t="shared" si="46"/>
        <v>02</v>
      </c>
      <c r="B991">
        <f t="shared" si="47"/>
        <v>0</v>
      </c>
      <c r="C991" t="s">
        <v>611</v>
      </c>
      <c r="D991" s="1" t="s">
        <v>1800</v>
      </c>
      <c r="E991" s="765">
        <f t="shared" ca="1" si="45"/>
        <v>0</v>
      </c>
    </row>
    <row r="992" spans="1:5">
      <c r="A992" t="str">
        <f t="shared" si="46"/>
        <v>03</v>
      </c>
      <c r="B992">
        <f t="shared" si="47"/>
        <v>0</v>
      </c>
      <c r="C992" t="s">
        <v>611</v>
      </c>
      <c r="D992" s="1" t="s">
        <v>1801</v>
      </c>
      <c r="E992" s="765">
        <f t="shared" ca="1" si="45"/>
        <v>0</v>
      </c>
    </row>
    <row r="993" spans="1:5">
      <c r="A993" t="str">
        <f t="shared" si="46"/>
        <v>04</v>
      </c>
      <c r="B993">
        <f t="shared" si="47"/>
        <v>0</v>
      </c>
      <c r="C993" t="s">
        <v>611</v>
      </c>
      <c r="D993" s="1" t="s">
        <v>1802</v>
      </c>
      <c r="E993" s="765">
        <f t="shared" ca="1" si="45"/>
        <v>0</v>
      </c>
    </row>
    <row r="994" spans="1:5">
      <c r="A994" t="str">
        <f t="shared" si="46"/>
        <v>05</v>
      </c>
      <c r="B994">
        <f t="shared" si="47"/>
        <v>0</v>
      </c>
      <c r="C994" t="s">
        <v>611</v>
      </c>
      <c r="D994" s="1" t="s">
        <v>1803</v>
      </c>
      <c r="E994" s="765">
        <f t="shared" ca="1" si="45"/>
        <v>0</v>
      </c>
    </row>
    <row r="995" spans="1:5">
      <c r="A995" t="str">
        <f t="shared" si="46"/>
        <v>06</v>
      </c>
      <c r="B995">
        <f t="shared" si="47"/>
        <v>0</v>
      </c>
      <c r="C995" t="s">
        <v>611</v>
      </c>
      <c r="D995" s="1" t="s">
        <v>1804</v>
      </c>
      <c r="E995" s="765">
        <f t="shared" ca="1" si="45"/>
        <v>0</v>
      </c>
    </row>
    <row r="996" spans="1:5">
      <c r="A996" t="str">
        <f t="shared" si="46"/>
        <v>07</v>
      </c>
      <c r="B996">
        <f t="shared" si="47"/>
        <v>0</v>
      </c>
      <c r="C996" t="s">
        <v>611</v>
      </c>
      <c r="D996" s="1" t="s">
        <v>1805</v>
      </c>
      <c r="E996" s="765">
        <f t="shared" ca="1" si="45"/>
        <v>0</v>
      </c>
    </row>
    <row r="997" spans="1:5">
      <c r="A997" t="str">
        <f t="shared" si="46"/>
        <v>08</v>
      </c>
      <c r="B997">
        <f t="shared" si="47"/>
        <v>0</v>
      </c>
      <c r="C997" t="s">
        <v>611</v>
      </c>
      <c r="D997" s="1" t="s">
        <v>1806</v>
      </c>
      <c r="E997" s="765">
        <f t="shared" ca="1" si="45"/>
        <v>0</v>
      </c>
    </row>
    <row r="998" spans="1:5">
      <c r="A998" t="str">
        <f t="shared" si="46"/>
        <v>09</v>
      </c>
      <c r="B998">
        <f t="shared" si="47"/>
        <v>0</v>
      </c>
      <c r="C998" t="s">
        <v>611</v>
      </c>
      <c r="D998" s="1" t="s">
        <v>1807</v>
      </c>
      <c r="E998" s="765">
        <f t="shared" ca="1" si="45"/>
        <v>0</v>
      </c>
    </row>
    <row r="999" spans="1:5">
      <c r="A999" t="str">
        <f t="shared" si="46"/>
        <v>10</v>
      </c>
      <c r="B999">
        <f t="shared" si="47"/>
        <v>0</v>
      </c>
      <c r="C999" t="s">
        <v>611</v>
      </c>
      <c r="D999" s="1" t="s">
        <v>1808</v>
      </c>
      <c r="E999" s="765">
        <f t="shared" ca="1" si="45"/>
        <v>0</v>
      </c>
    </row>
    <row r="1000" spans="1:5">
      <c r="A1000" t="str">
        <f t="shared" si="46"/>
        <v>11</v>
      </c>
      <c r="B1000">
        <f t="shared" si="47"/>
        <v>0</v>
      </c>
      <c r="C1000" t="s">
        <v>611</v>
      </c>
      <c r="D1000" s="1" t="s">
        <v>1809</v>
      </c>
      <c r="E1000" s="765">
        <f t="shared" ca="1" si="45"/>
        <v>0</v>
      </c>
    </row>
    <row r="1001" spans="1:5">
      <c r="A1001" t="str">
        <f t="shared" si="46"/>
        <v>12</v>
      </c>
      <c r="B1001">
        <f t="shared" si="47"/>
        <v>0</v>
      </c>
      <c r="C1001" t="s">
        <v>611</v>
      </c>
      <c r="D1001" s="1" t="s">
        <v>1810</v>
      </c>
      <c r="E1001" s="765">
        <f t="shared" ca="1" si="45"/>
        <v>0</v>
      </c>
    </row>
    <row r="1002" spans="1:5">
      <c r="A1002" t="str">
        <f t="shared" si="46"/>
        <v>13</v>
      </c>
      <c r="B1002">
        <f t="shared" si="47"/>
        <v>0</v>
      </c>
      <c r="C1002" t="s">
        <v>611</v>
      </c>
      <c r="D1002" s="1" t="s">
        <v>1811</v>
      </c>
      <c r="E1002" s="765">
        <f t="shared" ca="1" si="45"/>
        <v>0</v>
      </c>
    </row>
    <row r="1003" spans="1:5">
      <c r="A1003" t="str">
        <f t="shared" si="46"/>
        <v>100</v>
      </c>
      <c r="B1003">
        <f t="shared" si="47"/>
        <v>0</v>
      </c>
      <c r="C1003" t="s">
        <v>611</v>
      </c>
      <c r="D1003" s="1" t="s">
        <v>1812</v>
      </c>
      <c r="E1003" s="765">
        <f t="shared" ca="1" si="45"/>
        <v>0</v>
      </c>
    </row>
    <row r="1004" spans="1:5">
      <c r="A1004" t="str">
        <f t="shared" si="46"/>
        <v>01</v>
      </c>
      <c r="B1004">
        <f t="shared" si="47"/>
        <v>0</v>
      </c>
      <c r="C1004" t="s">
        <v>426</v>
      </c>
      <c r="D1004" s="1" t="s">
        <v>1813</v>
      </c>
      <c r="E1004" s="765">
        <f t="shared" ca="1" si="45"/>
        <v>0</v>
      </c>
    </row>
    <row r="1005" spans="1:5">
      <c r="A1005" t="str">
        <f t="shared" si="46"/>
        <v>02</v>
      </c>
      <c r="B1005">
        <f t="shared" si="47"/>
        <v>0</v>
      </c>
      <c r="C1005" t="s">
        <v>426</v>
      </c>
      <c r="D1005" s="1" t="s">
        <v>1814</v>
      </c>
      <c r="E1005" s="765">
        <f t="shared" ca="1" si="45"/>
        <v>0</v>
      </c>
    </row>
    <row r="1006" spans="1:5">
      <c r="A1006" t="str">
        <f t="shared" si="46"/>
        <v>03</v>
      </c>
      <c r="B1006">
        <f t="shared" si="47"/>
        <v>0</v>
      </c>
      <c r="C1006" t="s">
        <v>426</v>
      </c>
      <c r="D1006" s="1" t="s">
        <v>1815</v>
      </c>
      <c r="E1006" s="765">
        <f t="shared" ca="1" si="45"/>
        <v>0</v>
      </c>
    </row>
    <row r="1007" spans="1:5">
      <c r="A1007" t="str">
        <f t="shared" si="46"/>
        <v>04</v>
      </c>
      <c r="B1007">
        <f t="shared" si="47"/>
        <v>0</v>
      </c>
      <c r="C1007" t="s">
        <v>426</v>
      </c>
      <c r="D1007" s="1" t="s">
        <v>1816</v>
      </c>
      <c r="E1007" s="765">
        <f t="shared" ca="1" si="45"/>
        <v>0</v>
      </c>
    </row>
    <row r="1008" spans="1:5">
      <c r="A1008" t="str">
        <f t="shared" si="46"/>
        <v>05</v>
      </c>
      <c r="B1008">
        <f t="shared" si="47"/>
        <v>0</v>
      </c>
      <c r="C1008" t="s">
        <v>426</v>
      </c>
      <c r="D1008" s="1" t="s">
        <v>1817</v>
      </c>
      <c r="E1008" s="765">
        <f t="shared" ca="1" si="45"/>
        <v>0</v>
      </c>
    </row>
    <row r="1009" spans="1:5">
      <c r="A1009" t="str">
        <f t="shared" si="46"/>
        <v>06</v>
      </c>
      <c r="B1009">
        <f t="shared" si="47"/>
        <v>0</v>
      </c>
      <c r="C1009" t="s">
        <v>426</v>
      </c>
      <c r="D1009" s="1" t="s">
        <v>1818</v>
      </c>
      <c r="E1009" s="765">
        <f t="shared" ca="1" si="45"/>
        <v>0</v>
      </c>
    </row>
    <row r="1010" spans="1:5">
      <c r="A1010" t="str">
        <f t="shared" si="46"/>
        <v>07</v>
      </c>
      <c r="B1010">
        <f t="shared" si="47"/>
        <v>0</v>
      </c>
      <c r="C1010" t="s">
        <v>426</v>
      </c>
      <c r="D1010" s="1" t="s">
        <v>1819</v>
      </c>
      <c r="E1010" s="765">
        <f t="shared" ca="1" si="45"/>
        <v>0</v>
      </c>
    </row>
    <row r="1011" spans="1:5">
      <c r="A1011" t="str">
        <f t="shared" si="46"/>
        <v>08</v>
      </c>
      <c r="B1011">
        <f t="shared" si="47"/>
        <v>0</v>
      </c>
      <c r="C1011" t="s">
        <v>426</v>
      </c>
      <c r="D1011" s="1" t="s">
        <v>1820</v>
      </c>
      <c r="E1011" s="765">
        <f t="shared" ca="1" si="45"/>
        <v>0</v>
      </c>
    </row>
    <row r="1012" spans="1:5">
      <c r="A1012" t="str">
        <f t="shared" si="46"/>
        <v>09</v>
      </c>
      <c r="B1012">
        <f t="shared" si="47"/>
        <v>0</v>
      </c>
      <c r="C1012" t="s">
        <v>426</v>
      </c>
      <c r="D1012" s="1" t="s">
        <v>1821</v>
      </c>
      <c r="E1012" s="765">
        <f t="shared" ca="1" si="45"/>
        <v>0</v>
      </c>
    </row>
    <row r="1013" spans="1:5">
      <c r="A1013" t="str">
        <f t="shared" si="46"/>
        <v>10</v>
      </c>
      <c r="B1013">
        <f t="shared" si="47"/>
        <v>0</v>
      </c>
      <c r="C1013" t="s">
        <v>426</v>
      </c>
      <c r="D1013" s="1" t="s">
        <v>1822</v>
      </c>
      <c r="E1013" s="765">
        <f t="shared" ca="1" si="45"/>
        <v>0</v>
      </c>
    </row>
    <row r="1014" spans="1:5">
      <c r="A1014" t="str">
        <f t="shared" si="46"/>
        <v>11</v>
      </c>
      <c r="B1014">
        <f t="shared" si="47"/>
        <v>0</v>
      </c>
      <c r="C1014" t="s">
        <v>426</v>
      </c>
      <c r="D1014" s="1" t="s">
        <v>1823</v>
      </c>
      <c r="E1014" s="765">
        <f t="shared" ca="1" si="45"/>
        <v>0</v>
      </c>
    </row>
    <row r="1015" spans="1:5">
      <c r="A1015" t="str">
        <f t="shared" si="46"/>
        <v>12</v>
      </c>
      <c r="B1015">
        <f t="shared" si="47"/>
        <v>0</v>
      </c>
      <c r="C1015" t="s">
        <v>426</v>
      </c>
      <c r="D1015" s="1" t="s">
        <v>1824</v>
      </c>
      <c r="E1015" s="765">
        <f t="shared" ca="1" si="45"/>
        <v>0</v>
      </c>
    </row>
    <row r="1016" spans="1:5">
      <c r="A1016" t="str">
        <f t="shared" si="46"/>
        <v>13</v>
      </c>
      <c r="B1016">
        <f t="shared" si="47"/>
        <v>0</v>
      </c>
      <c r="C1016" t="s">
        <v>426</v>
      </c>
      <c r="D1016" s="1" t="s">
        <v>1825</v>
      </c>
      <c r="E1016" s="765">
        <f t="shared" ca="1" si="45"/>
        <v>0</v>
      </c>
    </row>
    <row r="1017" spans="1:5">
      <c r="A1017" t="str">
        <f t="shared" si="46"/>
        <v>100</v>
      </c>
      <c r="B1017">
        <f t="shared" si="47"/>
        <v>0</v>
      </c>
      <c r="C1017" t="s">
        <v>426</v>
      </c>
      <c r="D1017" s="1" t="s">
        <v>1826</v>
      </c>
      <c r="E1017" s="765">
        <f t="shared" ca="1" si="45"/>
        <v>0</v>
      </c>
    </row>
    <row r="1018" spans="1:5">
      <c r="A1018" t="str">
        <f t="shared" si="46"/>
        <v>01</v>
      </c>
      <c r="B1018">
        <f t="shared" si="47"/>
        <v>0</v>
      </c>
      <c r="C1018" t="s">
        <v>420</v>
      </c>
      <c r="D1018" s="1" t="s">
        <v>1827</v>
      </c>
      <c r="E1018" s="765">
        <f t="shared" ca="1" si="45"/>
        <v>0</v>
      </c>
    </row>
    <row r="1019" spans="1:5">
      <c r="A1019" t="str">
        <f t="shared" si="46"/>
        <v>02</v>
      </c>
      <c r="B1019">
        <f t="shared" si="47"/>
        <v>0</v>
      </c>
      <c r="C1019" t="s">
        <v>420</v>
      </c>
      <c r="D1019" s="1" t="s">
        <v>1828</v>
      </c>
      <c r="E1019" s="765">
        <f t="shared" ca="1" si="45"/>
        <v>0</v>
      </c>
    </row>
    <row r="1020" spans="1:5">
      <c r="A1020" t="str">
        <f t="shared" si="46"/>
        <v>03</v>
      </c>
      <c r="B1020">
        <f t="shared" si="47"/>
        <v>0</v>
      </c>
      <c r="C1020" t="s">
        <v>420</v>
      </c>
      <c r="D1020" s="1" t="s">
        <v>1829</v>
      </c>
      <c r="E1020" s="765">
        <f t="shared" ca="1" si="45"/>
        <v>0</v>
      </c>
    </row>
    <row r="1021" spans="1:5">
      <c r="A1021" t="str">
        <f t="shared" si="46"/>
        <v>04</v>
      </c>
      <c r="B1021">
        <f t="shared" si="47"/>
        <v>0</v>
      </c>
      <c r="C1021" t="s">
        <v>420</v>
      </c>
      <c r="D1021" s="1" t="s">
        <v>1830</v>
      </c>
      <c r="E1021" s="765">
        <f t="shared" ca="1" si="45"/>
        <v>0</v>
      </c>
    </row>
    <row r="1022" spans="1:5">
      <c r="A1022" t="str">
        <f t="shared" si="46"/>
        <v>05</v>
      </c>
      <c r="B1022">
        <f t="shared" si="47"/>
        <v>0</v>
      </c>
      <c r="C1022" t="s">
        <v>420</v>
      </c>
      <c r="D1022" s="1" t="s">
        <v>1831</v>
      </c>
      <c r="E1022" s="765">
        <f t="shared" ca="1" si="45"/>
        <v>0</v>
      </c>
    </row>
    <row r="1023" spans="1:5">
      <c r="A1023" t="str">
        <f t="shared" si="46"/>
        <v>06</v>
      </c>
      <c r="B1023">
        <f t="shared" si="47"/>
        <v>0</v>
      </c>
      <c r="C1023" t="s">
        <v>420</v>
      </c>
      <c r="D1023" s="1" t="s">
        <v>1832</v>
      </c>
      <c r="E1023" s="765">
        <f t="shared" ca="1" si="45"/>
        <v>0</v>
      </c>
    </row>
    <row r="1024" spans="1:5">
      <c r="A1024" t="str">
        <f t="shared" si="46"/>
        <v>07</v>
      </c>
      <c r="B1024">
        <f t="shared" si="47"/>
        <v>0</v>
      </c>
      <c r="C1024" t="s">
        <v>420</v>
      </c>
      <c r="D1024" s="1" t="s">
        <v>1833</v>
      </c>
      <c r="E1024" s="765">
        <f t="shared" ca="1" si="45"/>
        <v>0</v>
      </c>
    </row>
    <row r="1025" spans="1:5">
      <c r="A1025" t="str">
        <f t="shared" si="46"/>
        <v>08</v>
      </c>
      <c r="B1025">
        <f t="shared" si="47"/>
        <v>0</v>
      </c>
      <c r="C1025" t="s">
        <v>420</v>
      </c>
      <c r="D1025" s="1" t="s">
        <v>1834</v>
      </c>
      <c r="E1025" s="765">
        <f t="shared" ca="1" si="45"/>
        <v>0</v>
      </c>
    </row>
    <row r="1026" spans="1:5">
      <c r="A1026" t="str">
        <f t="shared" si="46"/>
        <v>09</v>
      </c>
      <c r="B1026">
        <f t="shared" si="47"/>
        <v>0</v>
      </c>
      <c r="C1026" t="s">
        <v>420</v>
      </c>
      <c r="D1026" s="1" t="s">
        <v>1835</v>
      </c>
      <c r="E1026" s="765">
        <f t="shared" ca="1" si="45"/>
        <v>0</v>
      </c>
    </row>
    <row r="1027" spans="1:5">
      <c r="A1027" t="str">
        <f t="shared" si="46"/>
        <v>10</v>
      </c>
      <c r="B1027">
        <f t="shared" si="47"/>
        <v>0</v>
      </c>
      <c r="C1027" t="s">
        <v>420</v>
      </c>
      <c r="D1027" s="1" t="s">
        <v>1836</v>
      </c>
      <c r="E1027" s="765">
        <f t="shared" ca="1" si="45"/>
        <v>0</v>
      </c>
    </row>
    <row r="1028" spans="1:5">
      <c r="A1028" t="str">
        <f t="shared" si="46"/>
        <v>11</v>
      </c>
      <c r="B1028">
        <f t="shared" si="47"/>
        <v>0</v>
      </c>
      <c r="C1028" t="s">
        <v>420</v>
      </c>
      <c r="D1028" s="1" t="s">
        <v>1837</v>
      </c>
      <c r="E1028" s="765">
        <f t="shared" ca="1" si="45"/>
        <v>0</v>
      </c>
    </row>
    <row r="1029" spans="1:5">
      <c r="A1029" t="str">
        <f t="shared" si="46"/>
        <v>12</v>
      </c>
      <c r="B1029">
        <f t="shared" si="47"/>
        <v>0</v>
      </c>
      <c r="C1029" t="s">
        <v>420</v>
      </c>
      <c r="D1029" s="1" t="s">
        <v>1838</v>
      </c>
      <c r="E1029" s="765">
        <f t="shared" ca="1" si="45"/>
        <v>0</v>
      </c>
    </row>
    <row r="1030" spans="1:5">
      <c r="A1030" t="str">
        <f t="shared" si="46"/>
        <v>13</v>
      </c>
      <c r="B1030">
        <f t="shared" si="47"/>
        <v>0</v>
      </c>
      <c r="C1030" t="s">
        <v>420</v>
      </c>
      <c r="D1030" s="1" t="s">
        <v>1839</v>
      </c>
      <c r="E1030" s="765">
        <f t="shared" ca="1" si="45"/>
        <v>0</v>
      </c>
    </row>
    <row r="1031" spans="1:5">
      <c r="A1031" t="str">
        <f t="shared" si="46"/>
        <v>100</v>
      </c>
      <c r="B1031">
        <f t="shared" si="47"/>
        <v>0</v>
      </c>
      <c r="C1031" t="s">
        <v>420</v>
      </c>
      <c r="D1031" s="1" t="s">
        <v>1840</v>
      </c>
      <c r="E1031" s="765">
        <f t="shared" ca="1" si="45"/>
        <v>0</v>
      </c>
    </row>
    <row r="1032" spans="1:5">
      <c r="A1032" t="str">
        <f t="shared" si="46"/>
        <v>01</v>
      </c>
      <c r="B1032">
        <f t="shared" si="47"/>
        <v>0</v>
      </c>
      <c r="C1032" t="s">
        <v>421</v>
      </c>
      <c r="D1032" s="1" t="s">
        <v>1841</v>
      </c>
      <c r="E1032" s="765">
        <f t="shared" ca="1" si="45"/>
        <v>0</v>
      </c>
    </row>
    <row r="1033" spans="1:5">
      <c r="A1033" t="str">
        <f t="shared" si="46"/>
        <v>02</v>
      </c>
      <c r="B1033">
        <f t="shared" si="47"/>
        <v>0</v>
      </c>
      <c r="C1033" t="s">
        <v>421</v>
      </c>
      <c r="D1033" s="1" t="s">
        <v>1842</v>
      </c>
      <c r="E1033" s="765">
        <f t="shared" ca="1" si="45"/>
        <v>0</v>
      </c>
    </row>
    <row r="1034" spans="1:5">
      <c r="A1034" t="str">
        <f t="shared" si="46"/>
        <v>03</v>
      </c>
      <c r="B1034">
        <f t="shared" si="47"/>
        <v>0</v>
      </c>
      <c r="C1034" t="s">
        <v>421</v>
      </c>
      <c r="D1034" s="1" t="s">
        <v>1843</v>
      </c>
      <c r="E1034" s="765">
        <f t="shared" ref="E1034:E1097" ca="1" si="48">IFERROR(IFERROR(VLOOKUP(C1034,INDIRECT($G$7&amp;$H$7),MATCH($A1034,INDIRECT($G$7&amp;$I$7),0),0),IFERROR(VLOOKUP(C1034,INDIRECT($G$6&amp;$H$6),MATCH($A1034,INDIRECT($G$6&amp;$I$6),0),0),VLOOKUP(C1034,INDIRECT($G$5&amp;$H$5),MATCH($A1034,INDIRECT($G$5&amp;$I$5),0),0))),0)</f>
        <v>0</v>
      </c>
    </row>
    <row r="1035" spans="1:5">
      <c r="A1035" t="str">
        <f t="shared" ref="A1035:A1098" si="49">MID(D1035,LEN(C1035)+2,LEN(D1035)-LEN(C1035))</f>
        <v>04</v>
      </c>
      <c r="B1035">
        <f t="shared" ref="B1035:B1098" si="50">IF(IFERROR(FIND("PU",D1035,1),0)&lt;&gt;0,"PU",0)</f>
        <v>0</v>
      </c>
      <c r="C1035" t="s">
        <v>421</v>
      </c>
      <c r="D1035" s="1" t="s">
        <v>1844</v>
      </c>
      <c r="E1035" s="765">
        <f t="shared" ca="1" si="48"/>
        <v>0</v>
      </c>
    </row>
    <row r="1036" spans="1:5">
      <c r="A1036" t="str">
        <f t="shared" si="49"/>
        <v>05</v>
      </c>
      <c r="B1036">
        <f t="shared" si="50"/>
        <v>0</v>
      </c>
      <c r="C1036" t="s">
        <v>421</v>
      </c>
      <c r="D1036" s="1" t="s">
        <v>1845</v>
      </c>
      <c r="E1036" s="765">
        <f t="shared" ca="1" si="48"/>
        <v>0</v>
      </c>
    </row>
    <row r="1037" spans="1:5">
      <c r="A1037" t="str">
        <f t="shared" si="49"/>
        <v>06</v>
      </c>
      <c r="B1037">
        <f t="shared" si="50"/>
        <v>0</v>
      </c>
      <c r="C1037" t="s">
        <v>421</v>
      </c>
      <c r="D1037" s="1" t="s">
        <v>1846</v>
      </c>
      <c r="E1037" s="765">
        <f t="shared" ca="1" si="48"/>
        <v>0</v>
      </c>
    </row>
    <row r="1038" spans="1:5">
      <c r="A1038" t="str">
        <f t="shared" si="49"/>
        <v>07</v>
      </c>
      <c r="B1038">
        <f t="shared" si="50"/>
        <v>0</v>
      </c>
      <c r="C1038" t="s">
        <v>421</v>
      </c>
      <c r="D1038" s="1" t="s">
        <v>1847</v>
      </c>
      <c r="E1038" s="765">
        <f t="shared" ca="1" si="48"/>
        <v>0</v>
      </c>
    </row>
    <row r="1039" spans="1:5">
      <c r="A1039" t="str">
        <f t="shared" si="49"/>
        <v>08</v>
      </c>
      <c r="B1039">
        <f t="shared" si="50"/>
        <v>0</v>
      </c>
      <c r="C1039" t="s">
        <v>421</v>
      </c>
      <c r="D1039" s="1" t="s">
        <v>1848</v>
      </c>
      <c r="E1039" s="765">
        <f t="shared" ca="1" si="48"/>
        <v>0</v>
      </c>
    </row>
    <row r="1040" spans="1:5">
      <c r="A1040" t="str">
        <f t="shared" si="49"/>
        <v>09</v>
      </c>
      <c r="B1040">
        <f t="shared" si="50"/>
        <v>0</v>
      </c>
      <c r="C1040" t="s">
        <v>421</v>
      </c>
      <c r="D1040" s="1" t="s">
        <v>1849</v>
      </c>
      <c r="E1040" s="765">
        <f t="shared" ca="1" si="48"/>
        <v>0</v>
      </c>
    </row>
    <row r="1041" spans="1:5">
      <c r="A1041" t="str">
        <f t="shared" si="49"/>
        <v>10</v>
      </c>
      <c r="B1041">
        <f t="shared" si="50"/>
        <v>0</v>
      </c>
      <c r="C1041" t="s">
        <v>421</v>
      </c>
      <c r="D1041" s="1" t="s">
        <v>1850</v>
      </c>
      <c r="E1041" s="765">
        <f t="shared" ca="1" si="48"/>
        <v>0</v>
      </c>
    </row>
    <row r="1042" spans="1:5">
      <c r="A1042" t="str">
        <f t="shared" si="49"/>
        <v>11</v>
      </c>
      <c r="B1042">
        <f t="shared" si="50"/>
        <v>0</v>
      </c>
      <c r="C1042" t="s">
        <v>421</v>
      </c>
      <c r="D1042" s="1" t="s">
        <v>1851</v>
      </c>
      <c r="E1042" s="765">
        <f t="shared" ca="1" si="48"/>
        <v>0</v>
      </c>
    </row>
    <row r="1043" spans="1:5">
      <c r="A1043" t="str">
        <f t="shared" si="49"/>
        <v>12</v>
      </c>
      <c r="B1043">
        <f t="shared" si="50"/>
        <v>0</v>
      </c>
      <c r="C1043" t="s">
        <v>421</v>
      </c>
      <c r="D1043" s="1" t="s">
        <v>1852</v>
      </c>
      <c r="E1043" s="765">
        <f t="shared" ca="1" si="48"/>
        <v>0</v>
      </c>
    </row>
    <row r="1044" spans="1:5">
      <c r="A1044" t="str">
        <f t="shared" si="49"/>
        <v>13</v>
      </c>
      <c r="B1044">
        <f t="shared" si="50"/>
        <v>0</v>
      </c>
      <c r="C1044" t="s">
        <v>421</v>
      </c>
      <c r="D1044" s="1" t="s">
        <v>1853</v>
      </c>
      <c r="E1044" s="765">
        <f t="shared" ca="1" si="48"/>
        <v>0</v>
      </c>
    </row>
    <row r="1045" spans="1:5">
      <c r="A1045" t="str">
        <f t="shared" si="49"/>
        <v>100</v>
      </c>
      <c r="B1045">
        <f t="shared" si="50"/>
        <v>0</v>
      </c>
      <c r="C1045" t="s">
        <v>421</v>
      </c>
      <c r="D1045" s="1" t="s">
        <v>1854</v>
      </c>
      <c r="E1045" s="765">
        <f t="shared" ca="1" si="48"/>
        <v>0</v>
      </c>
    </row>
    <row r="1046" spans="1:5">
      <c r="A1046" t="str">
        <f t="shared" si="49"/>
        <v>01</v>
      </c>
      <c r="B1046">
        <f t="shared" si="50"/>
        <v>0</v>
      </c>
      <c r="C1046" t="s">
        <v>422</v>
      </c>
      <c r="D1046" s="1" t="s">
        <v>1855</v>
      </c>
      <c r="E1046" s="765">
        <f t="shared" ca="1" si="48"/>
        <v>0</v>
      </c>
    </row>
    <row r="1047" spans="1:5">
      <c r="A1047" t="str">
        <f t="shared" si="49"/>
        <v>02</v>
      </c>
      <c r="B1047">
        <f t="shared" si="50"/>
        <v>0</v>
      </c>
      <c r="C1047" t="s">
        <v>422</v>
      </c>
      <c r="D1047" s="1" t="s">
        <v>1856</v>
      </c>
      <c r="E1047" s="765">
        <f t="shared" ca="1" si="48"/>
        <v>0</v>
      </c>
    </row>
    <row r="1048" spans="1:5">
      <c r="A1048" t="str">
        <f t="shared" si="49"/>
        <v>03</v>
      </c>
      <c r="B1048">
        <f t="shared" si="50"/>
        <v>0</v>
      </c>
      <c r="C1048" t="s">
        <v>422</v>
      </c>
      <c r="D1048" s="1" t="s">
        <v>1857</v>
      </c>
      <c r="E1048" s="765">
        <f t="shared" ca="1" si="48"/>
        <v>0</v>
      </c>
    </row>
    <row r="1049" spans="1:5">
      <c r="A1049" t="str">
        <f t="shared" si="49"/>
        <v>04</v>
      </c>
      <c r="B1049">
        <f t="shared" si="50"/>
        <v>0</v>
      </c>
      <c r="C1049" t="s">
        <v>422</v>
      </c>
      <c r="D1049" s="1" t="s">
        <v>1858</v>
      </c>
      <c r="E1049" s="765">
        <f t="shared" ca="1" si="48"/>
        <v>0</v>
      </c>
    </row>
    <row r="1050" spans="1:5">
      <c r="A1050" t="str">
        <f t="shared" si="49"/>
        <v>05</v>
      </c>
      <c r="B1050">
        <f t="shared" si="50"/>
        <v>0</v>
      </c>
      <c r="C1050" t="s">
        <v>422</v>
      </c>
      <c r="D1050" s="1" t="s">
        <v>1859</v>
      </c>
      <c r="E1050" s="765">
        <f t="shared" ca="1" si="48"/>
        <v>0</v>
      </c>
    </row>
    <row r="1051" spans="1:5">
      <c r="A1051" t="str">
        <f t="shared" si="49"/>
        <v>06</v>
      </c>
      <c r="B1051">
        <f t="shared" si="50"/>
        <v>0</v>
      </c>
      <c r="C1051" t="s">
        <v>422</v>
      </c>
      <c r="D1051" s="1" t="s">
        <v>1860</v>
      </c>
      <c r="E1051" s="765">
        <f t="shared" ca="1" si="48"/>
        <v>0</v>
      </c>
    </row>
    <row r="1052" spans="1:5">
      <c r="A1052" t="str">
        <f t="shared" si="49"/>
        <v>07</v>
      </c>
      <c r="B1052">
        <f t="shared" si="50"/>
        <v>0</v>
      </c>
      <c r="C1052" t="s">
        <v>422</v>
      </c>
      <c r="D1052" s="1" t="s">
        <v>1861</v>
      </c>
      <c r="E1052" s="765">
        <f t="shared" ca="1" si="48"/>
        <v>0</v>
      </c>
    </row>
    <row r="1053" spans="1:5">
      <c r="A1053" t="str">
        <f t="shared" si="49"/>
        <v>08</v>
      </c>
      <c r="B1053">
        <f t="shared" si="50"/>
        <v>0</v>
      </c>
      <c r="C1053" t="s">
        <v>422</v>
      </c>
      <c r="D1053" s="1" t="s">
        <v>1862</v>
      </c>
      <c r="E1053" s="765">
        <f t="shared" ca="1" si="48"/>
        <v>0</v>
      </c>
    </row>
    <row r="1054" spans="1:5">
      <c r="A1054" t="str">
        <f t="shared" si="49"/>
        <v>09</v>
      </c>
      <c r="B1054">
        <f t="shared" si="50"/>
        <v>0</v>
      </c>
      <c r="C1054" t="s">
        <v>422</v>
      </c>
      <c r="D1054" s="1" t="s">
        <v>1863</v>
      </c>
      <c r="E1054" s="765">
        <f t="shared" ca="1" si="48"/>
        <v>0</v>
      </c>
    </row>
    <row r="1055" spans="1:5">
      <c r="A1055" t="str">
        <f t="shared" si="49"/>
        <v>10</v>
      </c>
      <c r="B1055">
        <f t="shared" si="50"/>
        <v>0</v>
      </c>
      <c r="C1055" t="s">
        <v>422</v>
      </c>
      <c r="D1055" s="1" t="s">
        <v>1864</v>
      </c>
      <c r="E1055" s="765">
        <f t="shared" ca="1" si="48"/>
        <v>0</v>
      </c>
    </row>
    <row r="1056" spans="1:5">
      <c r="A1056" t="str">
        <f t="shared" si="49"/>
        <v>11</v>
      </c>
      <c r="B1056">
        <f t="shared" si="50"/>
        <v>0</v>
      </c>
      <c r="C1056" t="s">
        <v>422</v>
      </c>
      <c r="D1056" s="1" t="s">
        <v>1865</v>
      </c>
      <c r="E1056" s="765">
        <f t="shared" ca="1" si="48"/>
        <v>0</v>
      </c>
    </row>
    <row r="1057" spans="1:5">
      <c r="A1057" t="str">
        <f t="shared" si="49"/>
        <v>12</v>
      </c>
      <c r="B1057">
        <f t="shared" si="50"/>
        <v>0</v>
      </c>
      <c r="C1057" t="s">
        <v>422</v>
      </c>
      <c r="D1057" s="1" t="s">
        <v>1866</v>
      </c>
      <c r="E1057" s="765">
        <f t="shared" ca="1" si="48"/>
        <v>0</v>
      </c>
    </row>
    <row r="1058" spans="1:5">
      <c r="A1058" t="str">
        <f t="shared" si="49"/>
        <v>13</v>
      </c>
      <c r="B1058">
        <f t="shared" si="50"/>
        <v>0</v>
      </c>
      <c r="C1058" t="s">
        <v>422</v>
      </c>
      <c r="D1058" s="1" t="s">
        <v>1867</v>
      </c>
      <c r="E1058" s="765">
        <f t="shared" ca="1" si="48"/>
        <v>0</v>
      </c>
    </row>
    <row r="1059" spans="1:5">
      <c r="A1059" t="str">
        <f t="shared" si="49"/>
        <v>100</v>
      </c>
      <c r="B1059">
        <f t="shared" si="50"/>
        <v>0</v>
      </c>
      <c r="C1059" t="s">
        <v>422</v>
      </c>
      <c r="D1059" s="1" t="s">
        <v>1868</v>
      </c>
      <c r="E1059" s="765">
        <f t="shared" ca="1" si="48"/>
        <v>0</v>
      </c>
    </row>
    <row r="1060" spans="1:5">
      <c r="A1060" t="str">
        <f t="shared" si="49"/>
        <v>01</v>
      </c>
      <c r="B1060">
        <f t="shared" si="50"/>
        <v>0</v>
      </c>
      <c r="C1060" t="s">
        <v>423</v>
      </c>
      <c r="D1060" s="1" t="s">
        <v>1869</v>
      </c>
      <c r="E1060" s="765">
        <f t="shared" ca="1" si="48"/>
        <v>0</v>
      </c>
    </row>
    <row r="1061" spans="1:5">
      <c r="A1061" t="str">
        <f t="shared" si="49"/>
        <v>02</v>
      </c>
      <c r="B1061">
        <f t="shared" si="50"/>
        <v>0</v>
      </c>
      <c r="C1061" t="s">
        <v>423</v>
      </c>
      <c r="D1061" s="1" t="s">
        <v>1870</v>
      </c>
      <c r="E1061" s="765">
        <f t="shared" ca="1" si="48"/>
        <v>0</v>
      </c>
    </row>
    <row r="1062" spans="1:5">
      <c r="A1062" t="str">
        <f t="shared" si="49"/>
        <v>03</v>
      </c>
      <c r="B1062">
        <f t="shared" si="50"/>
        <v>0</v>
      </c>
      <c r="C1062" t="s">
        <v>423</v>
      </c>
      <c r="D1062" s="1" t="s">
        <v>1871</v>
      </c>
      <c r="E1062" s="765">
        <f t="shared" ca="1" si="48"/>
        <v>0</v>
      </c>
    </row>
    <row r="1063" spans="1:5">
      <c r="A1063" t="str">
        <f t="shared" si="49"/>
        <v>04</v>
      </c>
      <c r="B1063">
        <f t="shared" si="50"/>
        <v>0</v>
      </c>
      <c r="C1063" t="s">
        <v>423</v>
      </c>
      <c r="D1063" s="1" t="s">
        <v>1872</v>
      </c>
      <c r="E1063" s="765">
        <f t="shared" ca="1" si="48"/>
        <v>0</v>
      </c>
    </row>
    <row r="1064" spans="1:5">
      <c r="A1064" t="str">
        <f t="shared" si="49"/>
        <v>05</v>
      </c>
      <c r="B1064">
        <f t="shared" si="50"/>
        <v>0</v>
      </c>
      <c r="C1064" t="s">
        <v>423</v>
      </c>
      <c r="D1064" s="1" t="s">
        <v>1873</v>
      </c>
      <c r="E1064" s="765">
        <f t="shared" ca="1" si="48"/>
        <v>0</v>
      </c>
    </row>
    <row r="1065" spans="1:5">
      <c r="A1065" t="str">
        <f t="shared" si="49"/>
        <v>06</v>
      </c>
      <c r="B1065">
        <f t="shared" si="50"/>
        <v>0</v>
      </c>
      <c r="C1065" t="s">
        <v>423</v>
      </c>
      <c r="D1065" s="1" t="s">
        <v>1874</v>
      </c>
      <c r="E1065" s="765">
        <f t="shared" ca="1" si="48"/>
        <v>0</v>
      </c>
    </row>
    <row r="1066" spans="1:5">
      <c r="A1066" t="str">
        <f t="shared" si="49"/>
        <v>07</v>
      </c>
      <c r="B1066">
        <f t="shared" si="50"/>
        <v>0</v>
      </c>
      <c r="C1066" t="s">
        <v>423</v>
      </c>
      <c r="D1066" s="1" t="s">
        <v>1875</v>
      </c>
      <c r="E1066" s="765">
        <f t="shared" ca="1" si="48"/>
        <v>0</v>
      </c>
    </row>
    <row r="1067" spans="1:5">
      <c r="A1067" t="str">
        <f t="shared" si="49"/>
        <v>08</v>
      </c>
      <c r="B1067">
        <f t="shared" si="50"/>
        <v>0</v>
      </c>
      <c r="C1067" t="s">
        <v>423</v>
      </c>
      <c r="D1067" s="1" t="s">
        <v>1876</v>
      </c>
      <c r="E1067" s="765">
        <f t="shared" ca="1" si="48"/>
        <v>0</v>
      </c>
    </row>
    <row r="1068" spans="1:5">
      <c r="A1068" t="str">
        <f t="shared" si="49"/>
        <v>09</v>
      </c>
      <c r="B1068">
        <f t="shared" si="50"/>
        <v>0</v>
      </c>
      <c r="C1068" t="s">
        <v>423</v>
      </c>
      <c r="D1068" s="1" t="s">
        <v>1877</v>
      </c>
      <c r="E1068" s="765">
        <f t="shared" ca="1" si="48"/>
        <v>0</v>
      </c>
    </row>
    <row r="1069" spans="1:5">
      <c r="A1069" t="str">
        <f t="shared" si="49"/>
        <v>10</v>
      </c>
      <c r="B1069">
        <f t="shared" si="50"/>
        <v>0</v>
      </c>
      <c r="C1069" t="s">
        <v>423</v>
      </c>
      <c r="D1069" s="1" t="s">
        <v>1878</v>
      </c>
      <c r="E1069" s="765">
        <f t="shared" ca="1" si="48"/>
        <v>0</v>
      </c>
    </row>
    <row r="1070" spans="1:5">
      <c r="A1070" t="str">
        <f t="shared" si="49"/>
        <v>11</v>
      </c>
      <c r="B1070">
        <f t="shared" si="50"/>
        <v>0</v>
      </c>
      <c r="C1070" t="s">
        <v>423</v>
      </c>
      <c r="D1070" s="1" t="s">
        <v>1879</v>
      </c>
      <c r="E1070" s="765">
        <f t="shared" ca="1" si="48"/>
        <v>0</v>
      </c>
    </row>
    <row r="1071" spans="1:5">
      <c r="A1071" t="str">
        <f t="shared" si="49"/>
        <v>12</v>
      </c>
      <c r="B1071">
        <f t="shared" si="50"/>
        <v>0</v>
      </c>
      <c r="C1071" t="s">
        <v>423</v>
      </c>
      <c r="D1071" s="1" t="s">
        <v>1880</v>
      </c>
      <c r="E1071" s="765">
        <f t="shared" ca="1" si="48"/>
        <v>0</v>
      </c>
    </row>
    <row r="1072" spans="1:5">
      <c r="A1072" t="str">
        <f t="shared" si="49"/>
        <v>13</v>
      </c>
      <c r="B1072">
        <f t="shared" si="50"/>
        <v>0</v>
      </c>
      <c r="C1072" t="s">
        <v>423</v>
      </c>
      <c r="D1072" s="1" t="s">
        <v>1881</v>
      </c>
      <c r="E1072" s="765">
        <f t="shared" ca="1" si="48"/>
        <v>0</v>
      </c>
    </row>
    <row r="1073" spans="1:5">
      <c r="A1073" t="str">
        <f t="shared" si="49"/>
        <v>100</v>
      </c>
      <c r="B1073">
        <f t="shared" si="50"/>
        <v>0</v>
      </c>
      <c r="C1073" t="s">
        <v>423</v>
      </c>
      <c r="D1073" s="1" t="s">
        <v>1882</v>
      </c>
      <c r="E1073" s="765">
        <f t="shared" ca="1" si="48"/>
        <v>0</v>
      </c>
    </row>
    <row r="1074" spans="1:5">
      <c r="A1074" t="str">
        <f t="shared" si="49"/>
        <v>01</v>
      </c>
      <c r="B1074">
        <f t="shared" si="50"/>
        <v>0</v>
      </c>
      <c r="C1074" t="s">
        <v>417</v>
      </c>
      <c r="D1074" s="1" t="s">
        <v>1883</v>
      </c>
      <c r="E1074" s="765">
        <f t="shared" ca="1" si="48"/>
        <v>0</v>
      </c>
    </row>
    <row r="1075" spans="1:5">
      <c r="A1075" t="str">
        <f t="shared" si="49"/>
        <v>02</v>
      </c>
      <c r="B1075">
        <f t="shared" si="50"/>
        <v>0</v>
      </c>
      <c r="C1075" t="s">
        <v>417</v>
      </c>
      <c r="D1075" s="1" t="s">
        <v>1884</v>
      </c>
      <c r="E1075" s="765">
        <f t="shared" ca="1" si="48"/>
        <v>0</v>
      </c>
    </row>
    <row r="1076" spans="1:5">
      <c r="A1076" t="str">
        <f t="shared" si="49"/>
        <v>03</v>
      </c>
      <c r="B1076">
        <f t="shared" si="50"/>
        <v>0</v>
      </c>
      <c r="C1076" t="s">
        <v>417</v>
      </c>
      <c r="D1076" s="1" t="s">
        <v>1885</v>
      </c>
      <c r="E1076" s="765">
        <f t="shared" ca="1" si="48"/>
        <v>0</v>
      </c>
    </row>
    <row r="1077" spans="1:5">
      <c r="A1077" t="str">
        <f t="shared" si="49"/>
        <v>04</v>
      </c>
      <c r="B1077">
        <f t="shared" si="50"/>
        <v>0</v>
      </c>
      <c r="C1077" t="s">
        <v>417</v>
      </c>
      <c r="D1077" s="1" t="s">
        <v>1886</v>
      </c>
      <c r="E1077" s="765">
        <f t="shared" ca="1" si="48"/>
        <v>0</v>
      </c>
    </row>
    <row r="1078" spans="1:5">
      <c r="A1078" t="str">
        <f t="shared" si="49"/>
        <v>05</v>
      </c>
      <c r="B1078">
        <f t="shared" si="50"/>
        <v>0</v>
      </c>
      <c r="C1078" t="s">
        <v>417</v>
      </c>
      <c r="D1078" s="1" t="s">
        <v>1887</v>
      </c>
      <c r="E1078" s="765">
        <f t="shared" ca="1" si="48"/>
        <v>0</v>
      </c>
    </row>
    <row r="1079" spans="1:5">
      <c r="A1079" t="str">
        <f t="shared" si="49"/>
        <v>06</v>
      </c>
      <c r="B1079">
        <f t="shared" si="50"/>
        <v>0</v>
      </c>
      <c r="C1079" t="s">
        <v>417</v>
      </c>
      <c r="D1079" s="1" t="s">
        <v>1888</v>
      </c>
      <c r="E1079" s="765">
        <f t="shared" ca="1" si="48"/>
        <v>0</v>
      </c>
    </row>
    <row r="1080" spans="1:5">
      <c r="A1080" t="str">
        <f t="shared" si="49"/>
        <v>07</v>
      </c>
      <c r="B1080">
        <f t="shared" si="50"/>
        <v>0</v>
      </c>
      <c r="C1080" t="s">
        <v>417</v>
      </c>
      <c r="D1080" s="1" t="s">
        <v>1889</v>
      </c>
      <c r="E1080" s="765">
        <f t="shared" ca="1" si="48"/>
        <v>0</v>
      </c>
    </row>
    <row r="1081" spans="1:5">
      <c r="A1081" t="str">
        <f t="shared" si="49"/>
        <v>08</v>
      </c>
      <c r="B1081">
        <f t="shared" si="50"/>
        <v>0</v>
      </c>
      <c r="C1081" t="s">
        <v>417</v>
      </c>
      <c r="D1081" s="1" t="s">
        <v>1890</v>
      </c>
      <c r="E1081" s="765">
        <f t="shared" ca="1" si="48"/>
        <v>0</v>
      </c>
    </row>
    <row r="1082" spans="1:5">
      <c r="A1082" t="str">
        <f t="shared" si="49"/>
        <v>09</v>
      </c>
      <c r="B1082">
        <f t="shared" si="50"/>
        <v>0</v>
      </c>
      <c r="C1082" t="s">
        <v>417</v>
      </c>
      <c r="D1082" s="1" t="s">
        <v>1891</v>
      </c>
      <c r="E1082" s="765">
        <f t="shared" ca="1" si="48"/>
        <v>0</v>
      </c>
    </row>
    <row r="1083" spans="1:5">
      <c r="A1083" t="str">
        <f t="shared" si="49"/>
        <v>10</v>
      </c>
      <c r="B1083">
        <f t="shared" si="50"/>
        <v>0</v>
      </c>
      <c r="C1083" t="s">
        <v>417</v>
      </c>
      <c r="D1083" s="1" t="s">
        <v>1892</v>
      </c>
      <c r="E1083" s="765">
        <f t="shared" ca="1" si="48"/>
        <v>0</v>
      </c>
    </row>
    <row r="1084" spans="1:5">
      <c r="A1084" t="str">
        <f t="shared" si="49"/>
        <v>11</v>
      </c>
      <c r="B1084">
        <f t="shared" si="50"/>
        <v>0</v>
      </c>
      <c r="C1084" t="s">
        <v>417</v>
      </c>
      <c r="D1084" s="1" t="s">
        <v>1893</v>
      </c>
      <c r="E1084" s="765">
        <f t="shared" ca="1" si="48"/>
        <v>0</v>
      </c>
    </row>
    <row r="1085" spans="1:5">
      <c r="A1085" t="str">
        <f t="shared" si="49"/>
        <v>12</v>
      </c>
      <c r="B1085">
        <f t="shared" si="50"/>
        <v>0</v>
      </c>
      <c r="C1085" t="s">
        <v>417</v>
      </c>
      <c r="D1085" s="1" t="s">
        <v>1894</v>
      </c>
      <c r="E1085" s="765">
        <f t="shared" ca="1" si="48"/>
        <v>0</v>
      </c>
    </row>
    <row r="1086" spans="1:5">
      <c r="A1086" t="str">
        <f t="shared" si="49"/>
        <v>13</v>
      </c>
      <c r="B1086">
        <f t="shared" si="50"/>
        <v>0</v>
      </c>
      <c r="C1086" t="s">
        <v>417</v>
      </c>
      <c r="D1086" s="1" t="s">
        <v>1895</v>
      </c>
      <c r="E1086" s="765">
        <f t="shared" ca="1" si="48"/>
        <v>0</v>
      </c>
    </row>
    <row r="1087" spans="1:5">
      <c r="A1087" t="str">
        <f t="shared" si="49"/>
        <v>100</v>
      </c>
      <c r="B1087">
        <f t="shared" si="50"/>
        <v>0</v>
      </c>
      <c r="C1087" t="s">
        <v>417</v>
      </c>
      <c r="D1087" s="1" t="s">
        <v>1896</v>
      </c>
      <c r="E1087" s="765">
        <f t="shared" ca="1" si="48"/>
        <v>0</v>
      </c>
    </row>
    <row r="1088" spans="1:5">
      <c r="A1088" t="str">
        <f t="shared" si="49"/>
        <v>01</v>
      </c>
      <c r="B1088">
        <f t="shared" si="50"/>
        <v>0</v>
      </c>
      <c r="C1088" t="s">
        <v>424</v>
      </c>
      <c r="D1088" s="1" t="s">
        <v>1897</v>
      </c>
      <c r="E1088" s="765">
        <f t="shared" ca="1" si="48"/>
        <v>0</v>
      </c>
    </row>
    <row r="1089" spans="1:5">
      <c r="A1089" t="str">
        <f t="shared" si="49"/>
        <v>02</v>
      </c>
      <c r="B1089">
        <f t="shared" si="50"/>
        <v>0</v>
      </c>
      <c r="C1089" t="s">
        <v>424</v>
      </c>
      <c r="D1089" s="1" t="s">
        <v>1898</v>
      </c>
      <c r="E1089" s="765">
        <f t="shared" ca="1" si="48"/>
        <v>0</v>
      </c>
    </row>
    <row r="1090" spans="1:5">
      <c r="A1090" t="str">
        <f t="shared" si="49"/>
        <v>03</v>
      </c>
      <c r="B1090">
        <f t="shared" si="50"/>
        <v>0</v>
      </c>
      <c r="C1090" t="s">
        <v>424</v>
      </c>
      <c r="D1090" s="1" t="s">
        <v>1899</v>
      </c>
      <c r="E1090" s="765">
        <f t="shared" ca="1" si="48"/>
        <v>0</v>
      </c>
    </row>
    <row r="1091" spans="1:5">
      <c r="A1091" t="str">
        <f t="shared" si="49"/>
        <v>04</v>
      </c>
      <c r="B1091">
        <f t="shared" si="50"/>
        <v>0</v>
      </c>
      <c r="C1091" t="s">
        <v>424</v>
      </c>
      <c r="D1091" s="1" t="s">
        <v>1900</v>
      </c>
      <c r="E1091" s="765">
        <f t="shared" ca="1" si="48"/>
        <v>0</v>
      </c>
    </row>
    <row r="1092" spans="1:5">
      <c r="A1092" t="str">
        <f t="shared" si="49"/>
        <v>05</v>
      </c>
      <c r="B1092">
        <f t="shared" si="50"/>
        <v>0</v>
      </c>
      <c r="C1092" t="s">
        <v>424</v>
      </c>
      <c r="D1092" s="1" t="s">
        <v>1901</v>
      </c>
      <c r="E1092" s="765">
        <f t="shared" ca="1" si="48"/>
        <v>0</v>
      </c>
    </row>
    <row r="1093" spans="1:5">
      <c r="A1093" t="str">
        <f t="shared" si="49"/>
        <v>06</v>
      </c>
      <c r="B1093">
        <f t="shared" si="50"/>
        <v>0</v>
      </c>
      <c r="C1093" t="s">
        <v>424</v>
      </c>
      <c r="D1093" s="1" t="s">
        <v>1902</v>
      </c>
      <c r="E1093" s="765">
        <f t="shared" ca="1" si="48"/>
        <v>0</v>
      </c>
    </row>
    <row r="1094" spans="1:5">
      <c r="A1094" t="str">
        <f t="shared" si="49"/>
        <v>07</v>
      </c>
      <c r="B1094">
        <f t="shared" si="50"/>
        <v>0</v>
      </c>
      <c r="C1094" t="s">
        <v>424</v>
      </c>
      <c r="D1094" s="1" t="s">
        <v>1903</v>
      </c>
      <c r="E1094" s="765">
        <f t="shared" ca="1" si="48"/>
        <v>0</v>
      </c>
    </row>
    <row r="1095" spans="1:5">
      <c r="A1095" t="str">
        <f t="shared" si="49"/>
        <v>08</v>
      </c>
      <c r="B1095">
        <f t="shared" si="50"/>
        <v>0</v>
      </c>
      <c r="C1095" t="s">
        <v>424</v>
      </c>
      <c r="D1095" s="1" t="s">
        <v>1904</v>
      </c>
      <c r="E1095" s="765">
        <f t="shared" ca="1" si="48"/>
        <v>0</v>
      </c>
    </row>
    <row r="1096" spans="1:5">
      <c r="A1096" t="str">
        <f t="shared" si="49"/>
        <v>09</v>
      </c>
      <c r="B1096">
        <f t="shared" si="50"/>
        <v>0</v>
      </c>
      <c r="C1096" t="s">
        <v>424</v>
      </c>
      <c r="D1096" s="1" t="s">
        <v>1905</v>
      </c>
      <c r="E1096" s="765">
        <f t="shared" ca="1" si="48"/>
        <v>0</v>
      </c>
    </row>
    <row r="1097" spans="1:5">
      <c r="A1097" t="str">
        <f t="shared" si="49"/>
        <v>10</v>
      </c>
      <c r="B1097">
        <f t="shared" si="50"/>
        <v>0</v>
      </c>
      <c r="C1097" t="s">
        <v>424</v>
      </c>
      <c r="D1097" s="1" t="s">
        <v>1906</v>
      </c>
      <c r="E1097" s="765">
        <f t="shared" ca="1" si="48"/>
        <v>0</v>
      </c>
    </row>
    <row r="1098" spans="1:5">
      <c r="A1098" t="str">
        <f t="shared" si="49"/>
        <v>11</v>
      </c>
      <c r="B1098">
        <f t="shared" si="50"/>
        <v>0</v>
      </c>
      <c r="C1098" t="s">
        <v>424</v>
      </c>
      <c r="D1098" s="1" t="s">
        <v>1907</v>
      </c>
      <c r="E1098" s="765">
        <f t="shared" ref="E1098:E1161" ca="1" si="51">IFERROR(IFERROR(VLOOKUP(C1098,INDIRECT($G$7&amp;$H$7),MATCH($A1098,INDIRECT($G$7&amp;$I$7),0),0),IFERROR(VLOOKUP(C1098,INDIRECT($G$6&amp;$H$6),MATCH($A1098,INDIRECT($G$6&amp;$I$6),0),0),VLOOKUP(C1098,INDIRECT($G$5&amp;$H$5),MATCH($A1098,INDIRECT($G$5&amp;$I$5),0),0))),0)</f>
        <v>0</v>
      </c>
    </row>
    <row r="1099" spans="1:5">
      <c r="A1099" t="str">
        <f t="shared" ref="A1099:A1162" si="52">MID(D1099,LEN(C1099)+2,LEN(D1099)-LEN(C1099))</f>
        <v>12</v>
      </c>
      <c r="B1099">
        <f t="shared" ref="B1099:B1162" si="53">IF(IFERROR(FIND("PU",D1099,1),0)&lt;&gt;0,"PU",0)</f>
        <v>0</v>
      </c>
      <c r="C1099" t="s">
        <v>424</v>
      </c>
      <c r="D1099" s="1" t="s">
        <v>1908</v>
      </c>
      <c r="E1099" s="765">
        <f t="shared" ca="1" si="51"/>
        <v>0</v>
      </c>
    </row>
    <row r="1100" spans="1:5">
      <c r="A1100" t="str">
        <f t="shared" si="52"/>
        <v>13</v>
      </c>
      <c r="B1100">
        <f t="shared" si="53"/>
        <v>0</v>
      </c>
      <c r="C1100" t="s">
        <v>424</v>
      </c>
      <c r="D1100" s="1" t="s">
        <v>1909</v>
      </c>
      <c r="E1100" s="765">
        <f t="shared" ca="1" si="51"/>
        <v>0</v>
      </c>
    </row>
    <row r="1101" spans="1:5">
      <c r="A1101" t="str">
        <f t="shared" si="52"/>
        <v>100</v>
      </c>
      <c r="B1101">
        <f t="shared" si="53"/>
        <v>0</v>
      </c>
      <c r="C1101" t="s">
        <v>424</v>
      </c>
      <c r="D1101" s="1" t="s">
        <v>1910</v>
      </c>
      <c r="E1101" s="765">
        <f t="shared" ca="1" si="51"/>
        <v>0</v>
      </c>
    </row>
    <row r="1102" spans="1:5">
      <c r="A1102" t="str">
        <f t="shared" si="52"/>
        <v>01</v>
      </c>
      <c r="B1102">
        <f t="shared" si="53"/>
        <v>0</v>
      </c>
      <c r="C1102" t="s">
        <v>425</v>
      </c>
      <c r="D1102" s="1" t="s">
        <v>1911</v>
      </c>
      <c r="E1102" s="765">
        <f t="shared" ca="1" si="51"/>
        <v>0</v>
      </c>
    </row>
    <row r="1103" spans="1:5">
      <c r="A1103" t="str">
        <f t="shared" si="52"/>
        <v>02</v>
      </c>
      <c r="B1103">
        <f t="shared" si="53"/>
        <v>0</v>
      </c>
      <c r="C1103" t="s">
        <v>425</v>
      </c>
      <c r="D1103" s="1" t="s">
        <v>1912</v>
      </c>
      <c r="E1103" s="765">
        <f t="shared" ca="1" si="51"/>
        <v>0</v>
      </c>
    </row>
    <row r="1104" spans="1:5">
      <c r="A1104" t="str">
        <f t="shared" si="52"/>
        <v>03</v>
      </c>
      <c r="B1104">
        <f t="shared" si="53"/>
        <v>0</v>
      </c>
      <c r="C1104" t="s">
        <v>425</v>
      </c>
      <c r="D1104" s="1" t="s">
        <v>1913</v>
      </c>
      <c r="E1104" s="765">
        <f t="shared" ca="1" si="51"/>
        <v>0</v>
      </c>
    </row>
    <row r="1105" spans="1:5">
      <c r="A1105" t="str">
        <f t="shared" si="52"/>
        <v>04</v>
      </c>
      <c r="B1105">
        <f t="shared" si="53"/>
        <v>0</v>
      </c>
      <c r="C1105" t="s">
        <v>425</v>
      </c>
      <c r="D1105" s="1" t="s">
        <v>1914</v>
      </c>
      <c r="E1105" s="765">
        <f t="shared" ca="1" si="51"/>
        <v>0</v>
      </c>
    </row>
    <row r="1106" spans="1:5">
      <c r="A1106" t="str">
        <f t="shared" si="52"/>
        <v>05</v>
      </c>
      <c r="B1106">
        <f t="shared" si="53"/>
        <v>0</v>
      </c>
      <c r="C1106" t="s">
        <v>425</v>
      </c>
      <c r="D1106" s="1" t="s">
        <v>1915</v>
      </c>
      <c r="E1106" s="765">
        <f t="shared" ca="1" si="51"/>
        <v>0</v>
      </c>
    </row>
    <row r="1107" spans="1:5">
      <c r="A1107" t="str">
        <f t="shared" si="52"/>
        <v>06</v>
      </c>
      <c r="B1107">
        <f t="shared" si="53"/>
        <v>0</v>
      </c>
      <c r="C1107" t="s">
        <v>425</v>
      </c>
      <c r="D1107" s="1" t="s">
        <v>1916</v>
      </c>
      <c r="E1107" s="765">
        <f t="shared" ca="1" si="51"/>
        <v>0</v>
      </c>
    </row>
    <row r="1108" spans="1:5">
      <c r="A1108" t="str">
        <f t="shared" si="52"/>
        <v>07</v>
      </c>
      <c r="B1108">
        <f t="shared" si="53"/>
        <v>0</v>
      </c>
      <c r="C1108" t="s">
        <v>425</v>
      </c>
      <c r="D1108" s="1" t="s">
        <v>1917</v>
      </c>
      <c r="E1108" s="765">
        <f t="shared" ca="1" si="51"/>
        <v>0</v>
      </c>
    </row>
    <row r="1109" spans="1:5">
      <c r="A1109" t="str">
        <f t="shared" si="52"/>
        <v>08</v>
      </c>
      <c r="B1109">
        <f t="shared" si="53"/>
        <v>0</v>
      </c>
      <c r="C1109" t="s">
        <v>425</v>
      </c>
      <c r="D1109" s="1" t="s">
        <v>1918</v>
      </c>
      <c r="E1109" s="765">
        <f t="shared" ca="1" si="51"/>
        <v>0</v>
      </c>
    </row>
    <row r="1110" spans="1:5">
      <c r="A1110" t="str">
        <f t="shared" si="52"/>
        <v>09</v>
      </c>
      <c r="B1110">
        <f t="shared" si="53"/>
        <v>0</v>
      </c>
      <c r="C1110" t="s">
        <v>425</v>
      </c>
      <c r="D1110" s="1" t="s">
        <v>1919</v>
      </c>
      <c r="E1110" s="765">
        <f t="shared" ca="1" si="51"/>
        <v>0</v>
      </c>
    </row>
    <row r="1111" spans="1:5">
      <c r="A1111" t="str">
        <f t="shared" si="52"/>
        <v>10</v>
      </c>
      <c r="B1111">
        <f t="shared" si="53"/>
        <v>0</v>
      </c>
      <c r="C1111" t="s">
        <v>425</v>
      </c>
      <c r="D1111" s="1" t="s">
        <v>1920</v>
      </c>
      <c r="E1111" s="765">
        <f t="shared" ca="1" si="51"/>
        <v>0</v>
      </c>
    </row>
    <row r="1112" spans="1:5">
      <c r="A1112" t="str">
        <f t="shared" si="52"/>
        <v>11</v>
      </c>
      <c r="B1112">
        <f t="shared" si="53"/>
        <v>0</v>
      </c>
      <c r="C1112" t="s">
        <v>425</v>
      </c>
      <c r="D1112" s="1" t="s">
        <v>1921</v>
      </c>
      <c r="E1112" s="765">
        <f t="shared" ca="1" si="51"/>
        <v>0</v>
      </c>
    </row>
    <row r="1113" spans="1:5">
      <c r="A1113" t="str">
        <f t="shared" si="52"/>
        <v>12</v>
      </c>
      <c r="B1113">
        <f t="shared" si="53"/>
        <v>0</v>
      </c>
      <c r="C1113" t="s">
        <v>425</v>
      </c>
      <c r="D1113" s="1" t="s">
        <v>1922</v>
      </c>
      <c r="E1113" s="765">
        <f t="shared" ca="1" si="51"/>
        <v>0</v>
      </c>
    </row>
    <row r="1114" spans="1:5">
      <c r="A1114" t="str">
        <f t="shared" si="52"/>
        <v>13</v>
      </c>
      <c r="B1114">
        <f t="shared" si="53"/>
        <v>0</v>
      </c>
      <c r="C1114" t="s">
        <v>425</v>
      </c>
      <c r="D1114" s="1" t="s">
        <v>1923</v>
      </c>
      <c r="E1114" s="765">
        <f t="shared" ca="1" si="51"/>
        <v>0</v>
      </c>
    </row>
    <row r="1115" spans="1:5">
      <c r="A1115" t="str">
        <f t="shared" si="52"/>
        <v>100</v>
      </c>
      <c r="B1115">
        <f t="shared" si="53"/>
        <v>0</v>
      </c>
      <c r="C1115" t="s">
        <v>425</v>
      </c>
      <c r="D1115" s="1" t="s">
        <v>1924</v>
      </c>
      <c r="E1115" s="765">
        <f t="shared" ca="1" si="51"/>
        <v>0</v>
      </c>
    </row>
    <row r="1116" spans="1:5">
      <c r="A1116" t="str">
        <f t="shared" si="52"/>
        <v>01</v>
      </c>
      <c r="B1116">
        <f t="shared" si="53"/>
        <v>0</v>
      </c>
      <c r="C1116" t="s">
        <v>418</v>
      </c>
      <c r="D1116" s="1" t="s">
        <v>1925</v>
      </c>
      <c r="E1116" s="765">
        <f t="shared" ca="1" si="51"/>
        <v>0</v>
      </c>
    </row>
    <row r="1117" spans="1:5">
      <c r="A1117" t="str">
        <f t="shared" si="52"/>
        <v>02</v>
      </c>
      <c r="B1117">
        <f t="shared" si="53"/>
        <v>0</v>
      </c>
      <c r="C1117" t="s">
        <v>418</v>
      </c>
      <c r="D1117" s="1" t="s">
        <v>1926</v>
      </c>
      <c r="E1117" s="765">
        <f t="shared" ca="1" si="51"/>
        <v>0</v>
      </c>
    </row>
    <row r="1118" spans="1:5">
      <c r="A1118" t="str">
        <f t="shared" si="52"/>
        <v>03</v>
      </c>
      <c r="B1118">
        <f t="shared" si="53"/>
        <v>0</v>
      </c>
      <c r="C1118" t="s">
        <v>418</v>
      </c>
      <c r="D1118" s="1" t="s">
        <v>1927</v>
      </c>
      <c r="E1118" s="765">
        <f t="shared" ca="1" si="51"/>
        <v>0</v>
      </c>
    </row>
    <row r="1119" spans="1:5">
      <c r="A1119" t="str">
        <f t="shared" si="52"/>
        <v>04</v>
      </c>
      <c r="B1119">
        <f t="shared" si="53"/>
        <v>0</v>
      </c>
      <c r="C1119" t="s">
        <v>418</v>
      </c>
      <c r="D1119" s="1" t="s">
        <v>1928</v>
      </c>
      <c r="E1119" s="765">
        <f t="shared" ca="1" si="51"/>
        <v>0</v>
      </c>
    </row>
    <row r="1120" spans="1:5">
      <c r="A1120" t="str">
        <f t="shared" si="52"/>
        <v>05</v>
      </c>
      <c r="B1120">
        <f t="shared" si="53"/>
        <v>0</v>
      </c>
      <c r="C1120" t="s">
        <v>418</v>
      </c>
      <c r="D1120" s="1" t="s">
        <v>1929</v>
      </c>
      <c r="E1120" s="765">
        <f t="shared" ca="1" si="51"/>
        <v>0</v>
      </c>
    </row>
    <row r="1121" spans="1:5">
      <c r="A1121" t="str">
        <f t="shared" si="52"/>
        <v>06</v>
      </c>
      <c r="B1121">
        <f t="shared" si="53"/>
        <v>0</v>
      </c>
      <c r="C1121" t="s">
        <v>418</v>
      </c>
      <c r="D1121" s="1" t="s">
        <v>1930</v>
      </c>
      <c r="E1121" s="765">
        <f t="shared" ca="1" si="51"/>
        <v>0</v>
      </c>
    </row>
    <row r="1122" spans="1:5">
      <c r="A1122" t="str">
        <f t="shared" si="52"/>
        <v>07</v>
      </c>
      <c r="B1122">
        <f t="shared" si="53"/>
        <v>0</v>
      </c>
      <c r="C1122" t="s">
        <v>418</v>
      </c>
      <c r="D1122" s="1" t="s">
        <v>1931</v>
      </c>
      <c r="E1122" s="765">
        <f t="shared" ca="1" si="51"/>
        <v>0</v>
      </c>
    </row>
    <row r="1123" spans="1:5">
      <c r="A1123" t="str">
        <f t="shared" si="52"/>
        <v>08</v>
      </c>
      <c r="B1123">
        <f t="shared" si="53"/>
        <v>0</v>
      </c>
      <c r="C1123" t="s">
        <v>418</v>
      </c>
      <c r="D1123" s="1" t="s">
        <v>1932</v>
      </c>
      <c r="E1123" s="765">
        <f t="shared" ca="1" si="51"/>
        <v>0</v>
      </c>
    </row>
    <row r="1124" spans="1:5">
      <c r="A1124" t="str">
        <f t="shared" si="52"/>
        <v>09</v>
      </c>
      <c r="B1124">
        <f t="shared" si="53"/>
        <v>0</v>
      </c>
      <c r="C1124" t="s">
        <v>418</v>
      </c>
      <c r="D1124" s="1" t="s">
        <v>1933</v>
      </c>
      <c r="E1124" s="765">
        <f t="shared" ca="1" si="51"/>
        <v>0</v>
      </c>
    </row>
    <row r="1125" spans="1:5">
      <c r="A1125" t="str">
        <f t="shared" si="52"/>
        <v>10</v>
      </c>
      <c r="B1125">
        <f t="shared" si="53"/>
        <v>0</v>
      </c>
      <c r="C1125" t="s">
        <v>418</v>
      </c>
      <c r="D1125" s="1" t="s">
        <v>1934</v>
      </c>
      <c r="E1125" s="765">
        <f t="shared" ca="1" si="51"/>
        <v>0</v>
      </c>
    </row>
    <row r="1126" spans="1:5">
      <c r="A1126" t="str">
        <f t="shared" si="52"/>
        <v>11</v>
      </c>
      <c r="B1126">
        <f t="shared" si="53"/>
        <v>0</v>
      </c>
      <c r="C1126" t="s">
        <v>418</v>
      </c>
      <c r="D1126" s="1" t="s">
        <v>1935</v>
      </c>
      <c r="E1126" s="765">
        <f t="shared" ca="1" si="51"/>
        <v>0</v>
      </c>
    </row>
    <row r="1127" spans="1:5">
      <c r="A1127" t="str">
        <f t="shared" si="52"/>
        <v>12</v>
      </c>
      <c r="B1127">
        <f t="shared" si="53"/>
        <v>0</v>
      </c>
      <c r="C1127" t="s">
        <v>418</v>
      </c>
      <c r="D1127" s="1" t="s">
        <v>1936</v>
      </c>
      <c r="E1127" s="765">
        <f t="shared" ca="1" si="51"/>
        <v>0</v>
      </c>
    </row>
    <row r="1128" spans="1:5">
      <c r="A1128" t="str">
        <f t="shared" si="52"/>
        <v>13</v>
      </c>
      <c r="B1128">
        <f t="shared" si="53"/>
        <v>0</v>
      </c>
      <c r="C1128" t="s">
        <v>418</v>
      </c>
      <c r="D1128" s="1" t="s">
        <v>1937</v>
      </c>
      <c r="E1128" s="765">
        <f t="shared" ca="1" si="51"/>
        <v>0</v>
      </c>
    </row>
    <row r="1129" spans="1:5">
      <c r="A1129" t="str">
        <f t="shared" si="52"/>
        <v>100</v>
      </c>
      <c r="B1129">
        <f t="shared" si="53"/>
        <v>0</v>
      </c>
      <c r="C1129" t="s">
        <v>418</v>
      </c>
      <c r="D1129" s="1" t="s">
        <v>1938</v>
      </c>
      <c r="E1129" s="765">
        <f t="shared" ca="1" si="51"/>
        <v>0</v>
      </c>
    </row>
    <row r="1130" spans="1:5">
      <c r="A1130" t="str">
        <f t="shared" si="52"/>
        <v>01</v>
      </c>
      <c r="B1130">
        <f t="shared" si="53"/>
        <v>0</v>
      </c>
      <c r="C1130" t="s">
        <v>419</v>
      </c>
      <c r="D1130" s="1" t="s">
        <v>1939</v>
      </c>
      <c r="E1130" s="765">
        <f t="shared" ca="1" si="51"/>
        <v>0</v>
      </c>
    </row>
    <row r="1131" spans="1:5">
      <c r="A1131" t="str">
        <f t="shared" si="52"/>
        <v>02</v>
      </c>
      <c r="B1131">
        <f t="shared" si="53"/>
        <v>0</v>
      </c>
      <c r="C1131" t="s">
        <v>419</v>
      </c>
      <c r="D1131" s="1" t="s">
        <v>1940</v>
      </c>
      <c r="E1131" s="765">
        <f t="shared" ca="1" si="51"/>
        <v>0</v>
      </c>
    </row>
    <row r="1132" spans="1:5">
      <c r="A1132" t="str">
        <f t="shared" si="52"/>
        <v>03</v>
      </c>
      <c r="B1132">
        <f t="shared" si="53"/>
        <v>0</v>
      </c>
      <c r="C1132" t="s">
        <v>419</v>
      </c>
      <c r="D1132" s="1" t="s">
        <v>1941</v>
      </c>
      <c r="E1132" s="765">
        <f t="shared" ca="1" si="51"/>
        <v>0</v>
      </c>
    </row>
    <row r="1133" spans="1:5">
      <c r="A1133" t="str">
        <f t="shared" si="52"/>
        <v>04</v>
      </c>
      <c r="B1133">
        <f t="shared" si="53"/>
        <v>0</v>
      </c>
      <c r="C1133" t="s">
        <v>419</v>
      </c>
      <c r="D1133" s="1" t="s">
        <v>1942</v>
      </c>
      <c r="E1133" s="765">
        <f t="shared" ca="1" si="51"/>
        <v>0</v>
      </c>
    </row>
    <row r="1134" spans="1:5">
      <c r="A1134" t="str">
        <f t="shared" si="52"/>
        <v>05</v>
      </c>
      <c r="B1134">
        <f t="shared" si="53"/>
        <v>0</v>
      </c>
      <c r="C1134" t="s">
        <v>419</v>
      </c>
      <c r="D1134" s="1" t="s">
        <v>1943</v>
      </c>
      <c r="E1134" s="765">
        <f t="shared" ca="1" si="51"/>
        <v>0</v>
      </c>
    </row>
    <row r="1135" spans="1:5">
      <c r="A1135" t="str">
        <f t="shared" si="52"/>
        <v>06</v>
      </c>
      <c r="B1135">
        <f t="shared" si="53"/>
        <v>0</v>
      </c>
      <c r="C1135" t="s">
        <v>419</v>
      </c>
      <c r="D1135" s="1" t="s">
        <v>1944</v>
      </c>
      <c r="E1135" s="765">
        <f t="shared" ca="1" si="51"/>
        <v>0</v>
      </c>
    </row>
    <row r="1136" spans="1:5">
      <c r="A1136" t="str">
        <f t="shared" si="52"/>
        <v>07</v>
      </c>
      <c r="B1136">
        <f t="shared" si="53"/>
        <v>0</v>
      </c>
      <c r="C1136" t="s">
        <v>419</v>
      </c>
      <c r="D1136" s="1" t="s">
        <v>1945</v>
      </c>
      <c r="E1136" s="765">
        <f t="shared" ca="1" si="51"/>
        <v>0</v>
      </c>
    </row>
    <row r="1137" spans="1:5">
      <c r="A1137" t="str">
        <f t="shared" si="52"/>
        <v>08</v>
      </c>
      <c r="B1137">
        <f t="shared" si="53"/>
        <v>0</v>
      </c>
      <c r="C1137" t="s">
        <v>419</v>
      </c>
      <c r="D1137" s="1" t="s">
        <v>1946</v>
      </c>
      <c r="E1137" s="765">
        <f t="shared" ca="1" si="51"/>
        <v>0</v>
      </c>
    </row>
    <row r="1138" spans="1:5">
      <c r="A1138" t="str">
        <f t="shared" si="52"/>
        <v>09</v>
      </c>
      <c r="B1138">
        <f t="shared" si="53"/>
        <v>0</v>
      </c>
      <c r="C1138" t="s">
        <v>419</v>
      </c>
      <c r="D1138" s="1" t="s">
        <v>1947</v>
      </c>
      <c r="E1138" s="765">
        <f t="shared" ca="1" si="51"/>
        <v>0</v>
      </c>
    </row>
    <row r="1139" spans="1:5">
      <c r="A1139" t="str">
        <f t="shared" si="52"/>
        <v>10</v>
      </c>
      <c r="B1139">
        <f t="shared" si="53"/>
        <v>0</v>
      </c>
      <c r="C1139" t="s">
        <v>419</v>
      </c>
      <c r="D1139" s="1" t="s">
        <v>1948</v>
      </c>
      <c r="E1139" s="765">
        <f t="shared" ca="1" si="51"/>
        <v>0</v>
      </c>
    </row>
    <row r="1140" spans="1:5">
      <c r="A1140" t="str">
        <f t="shared" si="52"/>
        <v>11</v>
      </c>
      <c r="B1140">
        <f t="shared" si="53"/>
        <v>0</v>
      </c>
      <c r="C1140" t="s">
        <v>419</v>
      </c>
      <c r="D1140" s="1" t="s">
        <v>1949</v>
      </c>
      <c r="E1140" s="765">
        <f t="shared" ca="1" si="51"/>
        <v>0</v>
      </c>
    </row>
    <row r="1141" spans="1:5">
      <c r="A1141" t="str">
        <f t="shared" si="52"/>
        <v>12</v>
      </c>
      <c r="B1141">
        <f t="shared" si="53"/>
        <v>0</v>
      </c>
      <c r="C1141" t="s">
        <v>419</v>
      </c>
      <c r="D1141" s="1" t="s">
        <v>1950</v>
      </c>
      <c r="E1141" s="765">
        <f t="shared" ca="1" si="51"/>
        <v>0</v>
      </c>
    </row>
    <row r="1142" spans="1:5">
      <c r="A1142" t="str">
        <f t="shared" si="52"/>
        <v>13</v>
      </c>
      <c r="B1142">
        <f t="shared" si="53"/>
        <v>0</v>
      </c>
      <c r="C1142" t="s">
        <v>419</v>
      </c>
      <c r="D1142" s="1" t="s">
        <v>1951</v>
      </c>
      <c r="E1142" s="765">
        <f t="shared" ca="1" si="51"/>
        <v>0</v>
      </c>
    </row>
    <row r="1143" spans="1:5">
      <c r="A1143" t="str">
        <f t="shared" si="52"/>
        <v>100</v>
      </c>
      <c r="B1143">
        <f t="shared" si="53"/>
        <v>0</v>
      </c>
      <c r="C1143" t="s">
        <v>419</v>
      </c>
      <c r="D1143" s="1" t="s">
        <v>1952</v>
      </c>
      <c r="E1143" s="765">
        <f t="shared" ca="1" si="51"/>
        <v>0</v>
      </c>
    </row>
    <row r="1144" spans="1:5">
      <c r="A1144" t="str">
        <f t="shared" si="52"/>
        <v>01</v>
      </c>
      <c r="B1144">
        <f t="shared" si="53"/>
        <v>0</v>
      </c>
      <c r="C1144" t="s">
        <v>427</v>
      </c>
      <c r="D1144" s="1" t="s">
        <v>1953</v>
      </c>
      <c r="E1144" s="765">
        <f t="shared" ca="1" si="51"/>
        <v>0</v>
      </c>
    </row>
    <row r="1145" spans="1:5">
      <c r="A1145" t="str">
        <f t="shared" si="52"/>
        <v>02</v>
      </c>
      <c r="B1145">
        <f t="shared" si="53"/>
        <v>0</v>
      </c>
      <c r="C1145" t="s">
        <v>427</v>
      </c>
      <c r="D1145" s="1" t="s">
        <v>1954</v>
      </c>
      <c r="E1145" s="765">
        <f t="shared" ca="1" si="51"/>
        <v>0</v>
      </c>
    </row>
    <row r="1146" spans="1:5">
      <c r="A1146" t="str">
        <f t="shared" si="52"/>
        <v>03</v>
      </c>
      <c r="B1146">
        <f t="shared" si="53"/>
        <v>0</v>
      </c>
      <c r="C1146" t="s">
        <v>427</v>
      </c>
      <c r="D1146" s="1" t="s">
        <v>1955</v>
      </c>
      <c r="E1146" s="765">
        <f t="shared" ca="1" si="51"/>
        <v>0</v>
      </c>
    </row>
    <row r="1147" spans="1:5">
      <c r="A1147" t="str">
        <f t="shared" si="52"/>
        <v>04</v>
      </c>
      <c r="B1147">
        <f t="shared" si="53"/>
        <v>0</v>
      </c>
      <c r="C1147" t="s">
        <v>427</v>
      </c>
      <c r="D1147" s="1" t="s">
        <v>1956</v>
      </c>
      <c r="E1147" s="765">
        <f t="shared" ca="1" si="51"/>
        <v>0</v>
      </c>
    </row>
    <row r="1148" spans="1:5">
      <c r="A1148" t="str">
        <f t="shared" si="52"/>
        <v>05</v>
      </c>
      <c r="B1148">
        <f t="shared" si="53"/>
        <v>0</v>
      </c>
      <c r="C1148" t="s">
        <v>427</v>
      </c>
      <c r="D1148" s="1" t="s">
        <v>1957</v>
      </c>
      <c r="E1148" s="765">
        <f t="shared" ca="1" si="51"/>
        <v>0</v>
      </c>
    </row>
    <row r="1149" spans="1:5">
      <c r="A1149" t="str">
        <f t="shared" si="52"/>
        <v>06</v>
      </c>
      <c r="B1149">
        <f t="shared" si="53"/>
        <v>0</v>
      </c>
      <c r="C1149" t="s">
        <v>427</v>
      </c>
      <c r="D1149" s="1" t="s">
        <v>1958</v>
      </c>
      <c r="E1149" s="765">
        <f t="shared" ca="1" si="51"/>
        <v>0</v>
      </c>
    </row>
    <row r="1150" spans="1:5">
      <c r="A1150" t="str">
        <f t="shared" si="52"/>
        <v>07</v>
      </c>
      <c r="B1150">
        <f t="shared" si="53"/>
        <v>0</v>
      </c>
      <c r="C1150" t="s">
        <v>427</v>
      </c>
      <c r="D1150" s="1" t="s">
        <v>1959</v>
      </c>
      <c r="E1150" s="765">
        <f t="shared" ca="1" si="51"/>
        <v>0</v>
      </c>
    </row>
    <row r="1151" spans="1:5">
      <c r="A1151" t="str">
        <f t="shared" si="52"/>
        <v>08</v>
      </c>
      <c r="B1151">
        <f t="shared" si="53"/>
        <v>0</v>
      </c>
      <c r="C1151" t="s">
        <v>427</v>
      </c>
      <c r="D1151" s="1" t="s">
        <v>1960</v>
      </c>
      <c r="E1151" s="765">
        <f t="shared" ca="1" si="51"/>
        <v>0</v>
      </c>
    </row>
    <row r="1152" spans="1:5">
      <c r="A1152" t="str">
        <f t="shared" si="52"/>
        <v>09</v>
      </c>
      <c r="B1152">
        <f t="shared" si="53"/>
        <v>0</v>
      </c>
      <c r="C1152" t="s">
        <v>427</v>
      </c>
      <c r="D1152" s="1" t="s">
        <v>1961</v>
      </c>
      <c r="E1152" s="765">
        <f t="shared" ca="1" si="51"/>
        <v>0</v>
      </c>
    </row>
    <row r="1153" spans="1:5">
      <c r="A1153" t="str">
        <f t="shared" si="52"/>
        <v>10</v>
      </c>
      <c r="B1153">
        <f t="shared" si="53"/>
        <v>0</v>
      </c>
      <c r="C1153" t="s">
        <v>427</v>
      </c>
      <c r="D1153" s="1" t="s">
        <v>1962</v>
      </c>
      <c r="E1153" s="765">
        <f t="shared" ca="1" si="51"/>
        <v>0</v>
      </c>
    </row>
    <row r="1154" spans="1:5">
      <c r="A1154" t="str">
        <f t="shared" si="52"/>
        <v>11</v>
      </c>
      <c r="B1154">
        <f t="shared" si="53"/>
        <v>0</v>
      </c>
      <c r="C1154" t="s">
        <v>427</v>
      </c>
      <c r="D1154" s="1" t="s">
        <v>1963</v>
      </c>
      <c r="E1154" s="765">
        <f t="shared" ca="1" si="51"/>
        <v>0</v>
      </c>
    </row>
    <row r="1155" spans="1:5">
      <c r="A1155" t="str">
        <f t="shared" si="52"/>
        <v>12</v>
      </c>
      <c r="B1155">
        <f t="shared" si="53"/>
        <v>0</v>
      </c>
      <c r="C1155" t="s">
        <v>427</v>
      </c>
      <c r="D1155" s="1" t="s">
        <v>1964</v>
      </c>
      <c r="E1155" s="765">
        <f t="shared" ca="1" si="51"/>
        <v>0</v>
      </c>
    </row>
    <row r="1156" spans="1:5">
      <c r="A1156" t="str">
        <f t="shared" si="52"/>
        <v>13</v>
      </c>
      <c r="B1156">
        <f t="shared" si="53"/>
        <v>0</v>
      </c>
      <c r="C1156" t="s">
        <v>427</v>
      </c>
      <c r="D1156" s="1" t="s">
        <v>1965</v>
      </c>
      <c r="E1156" s="765">
        <f t="shared" ca="1" si="51"/>
        <v>0</v>
      </c>
    </row>
    <row r="1157" spans="1:5">
      <c r="A1157" t="str">
        <f t="shared" si="52"/>
        <v>100</v>
      </c>
      <c r="B1157">
        <f t="shared" si="53"/>
        <v>0</v>
      </c>
      <c r="C1157" t="s">
        <v>427</v>
      </c>
      <c r="D1157" s="1" t="s">
        <v>1966</v>
      </c>
      <c r="E1157" s="765">
        <f t="shared" ca="1" si="51"/>
        <v>0</v>
      </c>
    </row>
    <row r="1158" spans="1:5">
      <c r="A1158" t="str">
        <f t="shared" si="52"/>
        <v>01</v>
      </c>
      <c r="B1158">
        <f t="shared" si="53"/>
        <v>0</v>
      </c>
      <c r="C1158" t="s">
        <v>5656</v>
      </c>
      <c r="D1158" s="1" t="s">
        <v>5730</v>
      </c>
      <c r="E1158" s="765">
        <f t="shared" ca="1" si="51"/>
        <v>0</v>
      </c>
    </row>
    <row r="1159" spans="1:5">
      <c r="A1159" t="str">
        <f t="shared" si="52"/>
        <v>02</v>
      </c>
      <c r="B1159">
        <f t="shared" si="53"/>
        <v>0</v>
      </c>
      <c r="C1159" t="s">
        <v>5656</v>
      </c>
      <c r="D1159" s="1" t="s">
        <v>5731</v>
      </c>
      <c r="E1159" s="765">
        <f t="shared" ca="1" si="51"/>
        <v>0</v>
      </c>
    </row>
    <row r="1160" spans="1:5">
      <c r="A1160" t="str">
        <f t="shared" si="52"/>
        <v>03</v>
      </c>
      <c r="B1160">
        <f t="shared" si="53"/>
        <v>0</v>
      </c>
      <c r="C1160" t="s">
        <v>5656</v>
      </c>
      <c r="D1160" s="1" t="s">
        <v>5732</v>
      </c>
      <c r="E1160" s="765">
        <f t="shared" ca="1" si="51"/>
        <v>0</v>
      </c>
    </row>
    <row r="1161" spans="1:5">
      <c r="A1161" t="str">
        <f t="shared" si="52"/>
        <v>04</v>
      </c>
      <c r="B1161">
        <f t="shared" si="53"/>
        <v>0</v>
      </c>
      <c r="C1161" t="s">
        <v>5656</v>
      </c>
      <c r="D1161" s="1" t="s">
        <v>5733</v>
      </c>
      <c r="E1161" s="765">
        <f t="shared" ca="1" si="51"/>
        <v>0</v>
      </c>
    </row>
    <row r="1162" spans="1:5">
      <c r="A1162" t="str">
        <f t="shared" si="52"/>
        <v>05</v>
      </c>
      <c r="B1162">
        <f t="shared" si="53"/>
        <v>0</v>
      </c>
      <c r="C1162" t="s">
        <v>5656</v>
      </c>
      <c r="D1162" s="1" t="s">
        <v>5734</v>
      </c>
      <c r="E1162" s="765">
        <f t="shared" ref="E1162:E1225" ca="1" si="54">IFERROR(IFERROR(VLOOKUP(C1162,INDIRECT($G$7&amp;$H$7),MATCH($A1162,INDIRECT($G$7&amp;$I$7),0),0),IFERROR(VLOOKUP(C1162,INDIRECT($G$6&amp;$H$6),MATCH($A1162,INDIRECT($G$6&amp;$I$6),0),0),VLOOKUP(C1162,INDIRECT($G$5&amp;$H$5),MATCH($A1162,INDIRECT($G$5&amp;$I$5),0),0))),0)</f>
        <v>0</v>
      </c>
    </row>
    <row r="1163" spans="1:5">
      <c r="A1163" t="str">
        <f t="shared" ref="A1163:A1226" si="55">MID(D1163,LEN(C1163)+2,LEN(D1163)-LEN(C1163))</f>
        <v>06</v>
      </c>
      <c r="B1163">
        <f t="shared" ref="B1163:B1226" si="56">IF(IFERROR(FIND("PU",D1163,1),0)&lt;&gt;0,"PU",0)</f>
        <v>0</v>
      </c>
      <c r="C1163" t="s">
        <v>5656</v>
      </c>
      <c r="D1163" s="1" t="s">
        <v>5735</v>
      </c>
      <c r="E1163" s="765">
        <f t="shared" ca="1" si="54"/>
        <v>0</v>
      </c>
    </row>
    <row r="1164" spans="1:5">
      <c r="A1164" t="str">
        <f t="shared" si="55"/>
        <v>07</v>
      </c>
      <c r="B1164">
        <f t="shared" si="56"/>
        <v>0</v>
      </c>
      <c r="C1164" t="s">
        <v>5656</v>
      </c>
      <c r="D1164" s="1" t="s">
        <v>5736</v>
      </c>
      <c r="E1164" s="765">
        <f t="shared" ca="1" si="54"/>
        <v>0</v>
      </c>
    </row>
    <row r="1165" spans="1:5">
      <c r="A1165" t="str">
        <f t="shared" si="55"/>
        <v>08</v>
      </c>
      <c r="B1165">
        <f t="shared" si="56"/>
        <v>0</v>
      </c>
      <c r="C1165" t="s">
        <v>5656</v>
      </c>
      <c r="D1165" s="1" t="s">
        <v>5737</v>
      </c>
      <c r="E1165" s="765">
        <f t="shared" ca="1" si="54"/>
        <v>0</v>
      </c>
    </row>
    <row r="1166" spans="1:5">
      <c r="A1166" t="str">
        <f t="shared" si="55"/>
        <v>09</v>
      </c>
      <c r="B1166">
        <f t="shared" si="56"/>
        <v>0</v>
      </c>
      <c r="C1166" t="s">
        <v>5656</v>
      </c>
      <c r="D1166" s="1" t="s">
        <v>5738</v>
      </c>
      <c r="E1166" s="765">
        <f t="shared" ca="1" si="54"/>
        <v>0</v>
      </c>
    </row>
    <row r="1167" spans="1:5">
      <c r="A1167" t="str">
        <f t="shared" si="55"/>
        <v>10</v>
      </c>
      <c r="B1167">
        <f t="shared" si="56"/>
        <v>0</v>
      </c>
      <c r="C1167" t="s">
        <v>5656</v>
      </c>
      <c r="D1167" s="1" t="s">
        <v>5739</v>
      </c>
      <c r="E1167" s="765">
        <f t="shared" ca="1" si="54"/>
        <v>0</v>
      </c>
    </row>
    <row r="1168" spans="1:5">
      <c r="A1168" t="str">
        <f t="shared" si="55"/>
        <v>11</v>
      </c>
      <c r="B1168">
        <f t="shared" si="56"/>
        <v>0</v>
      </c>
      <c r="C1168" t="s">
        <v>5656</v>
      </c>
      <c r="D1168" s="1" t="s">
        <v>5740</v>
      </c>
      <c r="E1168" s="765">
        <f t="shared" ca="1" si="54"/>
        <v>0</v>
      </c>
    </row>
    <row r="1169" spans="1:5">
      <c r="A1169" t="str">
        <f t="shared" si="55"/>
        <v>12</v>
      </c>
      <c r="B1169">
        <f t="shared" si="56"/>
        <v>0</v>
      </c>
      <c r="C1169" t="s">
        <v>5656</v>
      </c>
      <c r="D1169" s="1" t="s">
        <v>5741</v>
      </c>
      <c r="E1169" s="765">
        <f t="shared" ca="1" si="54"/>
        <v>0</v>
      </c>
    </row>
    <row r="1170" spans="1:5">
      <c r="A1170" t="str">
        <f t="shared" si="55"/>
        <v>13</v>
      </c>
      <c r="B1170">
        <f t="shared" si="56"/>
        <v>0</v>
      </c>
      <c r="C1170" t="s">
        <v>5656</v>
      </c>
      <c r="D1170" s="1" t="s">
        <v>5742</v>
      </c>
      <c r="E1170" s="765">
        <f t="shared" ca="1" si="54"/>
        <v>0</v>
      </c>
    </row>
    <row r="1171" spans="1:5">
      <c r="A1171" t="str">
        <f t="shared" si="55"/>
        <v>100</v>
      </c>
      <c r="B1171">
        <f t="shared" si="56"/>
        <v>0</v>
      </c>
      <c r="C1171" t="s">
        <v>5656</v>
      </c>
      <c r="D1171" s="1" t="s">
        <v>5743</v>
      </c>
      <c r="E1171" s="765">
        <f t="shared" ca="1" si="54"/>
        <v>0</v>
      </c>
    </row>
    <row r="1172" spans="1:5">
      <c r="A1172" t="str">
        <f t="shared" si="55"/>
        <v>01</v>
      </c>
      <c r="B1172">
        <f t="shared" si="56"/>
        <v>0</v>
      </c>
      <c r="C1172" t="s">
        <v>5657</v>
      </c>
      <c r="D1172" s="1" t="s">
        <v>5758</v>
      </c>
      <c r="E1172" s="765">
        <f t="shared" ca="1" si="54"/>
        <v>0</v>
      </c>
    </row>
    <row r="1173" spans="1:5">
      <c r="A1173" t="str">
        <f t="shared" si="55"/>
        <v>02</v>
      </c>
      <c r="B1173">
        <f t="shared" si="56"/>
        <v>0</v>
      </c>
      <c r="C1173" t="s">
        <v>5657</v>
      </c>
      <c r="D1173" s="1" t="s">
        <v>5759</v>
      </c>
      <c r="E1173" s="765">
        <f t="shared" ca="1" si="54"/>
        <v>0</v>
      </c>
    </row>
    <row r="1174" spans="1:5">
      <c r="A1174" t="str">
        <f t="shared" si="55"/>
        <v>03</v>
      </c>
      <c r="B1174">
        <f t="shared" si="56"/>
        <v>0</v>
      </c>
      <c r="C1174" t="s">
        <v>5657</v>
      </c>
      <c r="D1174" s="1" t="s">
        <v>5760</v>
      </c>
      <c r="E1174" s="765">
        <f t="shared" ca="1" si="54"/>
        <v>0</v>
      </c>
    </row>
    <row r="1175" spans="1:5">
      <c r="A1175" t="str">
        <f t="shared" si="55"/>
        <v>04</v>
      </c>
      <c r="B1175">
        <f t="shared" si="56"/>
        <v>0</v>
      </c>
      <c r="C1175" t="s">
        <v>5657</v>
      </c>
      <c r="D1175" s="1" t="s">
        <v>5761</v>
      </c>
      <c r="E1175" s="765">
        <f t="shared" ca="1" si="54"/>
        <v>0</v>
      </c>
    </row>
    <row r="1176" spans="1:5">
      <c r="A1176" t="str">
        <f t="shared" si="55"/>
        <v>05</v>
      </c>
      <c r="B1176">
        <f t="shared" si="56"/>
        <v>0</v>
      </c>
      <c r="C1176" t="s">
        <v>5657</v>
      </c>
      <c r="D1176" s="1" t="s">
        <v>5762</v>
      </c>
      <c r="E1176" s="765">
        <f t="shared" ca="1" si="54"/>
        <v>0</v>
      </c>
    </row>
    <row r="1177" spans="1:5">
      <c r="A1177" t="str">
        <f t="shared" si="55"/>
        <v>06</v>
      </c>
      <c r="B1177">
        <f t="shared" si="56"/>
        <v>0</v>
      </c>
      <c r="C1177" t="s">
        <v>5657</v>
      </c>
      <c r="D1177" s="1" t="s">
        <v>5763</v>
      </c>
      <c r="E1177" s="765">
        <f t="shared" ca="1" si="54"/>
        <v>0</v>
      </c>
    </row>
    <row r="1178" spans="1:5">
      <c r="A1178" t="str">
        <f t="shared" si="55"/>
        <v>07</v>
      </c>
      <c r="B1178">
        <f t="shared" si="56"/>
        <v>0</v>
      </c>
      <c r="C1178" t="s">
        <v>5657</v>
      </c>
      <c r="D1178" s="1" t="s">
        <v>5764</v>
      </c>
      <c r="E1178" s="765">
        <f t="shared" ca="1" si="54"/>
        <v>0</v>
      </c>
    </row>
    <row r="1179" spans="1:5">
      <c r="A1179" t="str">
        <f t="shared" si="55"/>
        <v>08</v>
      </c>
      <c r="B1179">
        <f t="shared" si="56"/>
        <v>0</v>
      </c>
      <c r="C1179" t="s">
        <v>5657</v>
      </c>
      <c r="D1179" s="1" t="s">
        <v>5765</v>
      </c>
      <c r="E1179" s="765">
        <f t="shared" ca="1" si="54"/>
        <v>0</v>
      </c>
    </row>
    <row r="1180" spans="1:5">
      <c r="A1180" t="str">
        <f t="shared" si="55"/>
        <v>09</v>
      </c>
      <c r="B1180">
        <f t="shared" si="56"/>
        <v>0</v>
      </c>
      <c r="C1180" t="s">
        <v>5657</v>
      </c>
      <c r="D1180" s="1" t="s">
        <v>5766</v>
      </c>
      <c r="E1180" s="765">
        <f t="shared" ca="1" si="54"/>
        <v>0</v>
      </c>
    </row>
    <row r="1181" spans="1:5">
      <c r="A1181" t="str">
        <f t="shared" si="55"/>
        <v>10</v>
      </c>
      <c r="B1181">
        <f t="shared" si="56"/>
        <v>0</v>
      </c>
      <c r="C1181" t="s">
        <v>5657</v>
      </c>
      <c r="D1181" s="1" t="s">
        <v>5767</v>
      </c>
      <c r="E1181" s="765">
        <f t="shared" ca="1" si="54"/>
        <v>0</v>
      </c>
    </row>
    <row r="1182" spans="1:5">
      <c r="A1182" t="str">
        <f t="shared" si="55"/>
        <v>11</v>
      </c>
      <c r="B1182">
        <f t="shared" si="56"/>
        <v>0</v>
      </c>
      <c r="C1182" t="s">
        <v>5657</v>
      </c>
      <c r="D1182" s="1" t="s">
        <v>5768</v>
      </c>
      <c r="E1182" s="765">
        <f t="shared" ca="1" si="54"/>
        <v>0</v>
      </c>
    </row>
    <row r="1183" spans="1:5">
      <c r="A1183" t="str">
        <f t="shared" si="55"/>
        <v>12</v>
      </c>
      <c r="B1183">
        <f t="shared" si="56"/>
        <v>0</v>
      </c>
      <c r="C1183" t="s">
        <v>5657</v>
      </c>
      <c r="D1183" s="1" t="s">
        <v>5769</v>
      </c>
      <c r="E1183" s="765">
        <f t="shared" ca="1" si="54"/>
        <v>0</v>
      </c>
    </row>
    <row r="1184" spans="1:5">
      <c r="A1184" t="str">
        <f t="shared" si="55"/>
        <v>13</v>
      </c>
      <c r="B1184">
        <f t="shared" si="56"/>
        <v>0</v>
      </c>
      <c r="C1184" t="s">
        <v>5657</v>
      </c>
      <c r="D1184" s="1" t="s">
        <v>5770</v>
      </c>
      <c r="E1184" s="765">
        <f t="shared" ca="1" si="54"/>
        <v>0</v>
      </c>
    </row>
    <row r="1185" spans="1:5">
      <c r="A1185" t="str">
        <f t="shared" si="55"/>
        <v>100</v>
      </c>
      <c r="B1185">
        <f t="shared" si="56"/>
        <v>0</v>
      </c>
      <c r="C1185" t="s">
        <v>5657</v>
      </c>
      <c r="D1185" s="1" t="s">
        <v>5771</v>
      </c>
      <c r="E1185" s="765">
        <f t="shared" ca="1" si="54"/>
        <v>0</v>
      </c>
    </row>
    <row r="1186" spans="1:5">
      <c r="A1186" t="str">
        <f t="shared" si="55"/>
        <v>01</v>
      </c>
      <c r="B1186">
        <f t="shared" si="56"/>
        <v>0</v>
      </c>
      <c r="C1186" t="s">
        <v>5658</v>
      </c>
      <c r="D1186" s="1" t="s">
        <v>5744</v>
      </c>
      <c r="E1186" s="765">
        <f t="shared" ca="1" si="54"/>
        <v>0</v>
      </c>
    </row>
    <row r="1187" spans="1:5">
      <c r="A1187" t="str">
        <f t="shared" si="55"/>
        <v>02</v>
      </c>
      <c r="B1187">
        <f t="shared" si="56"/>
        <v>0</v>
      </c>
      <c r="C1187" t="s">
        <v>5658</v>
      </c>
      <c r="D1187" s="1" t="s">
        <v>5745</v>
      </c>
      <c r="E1187" s="765">
        <f t="shared" ca="1" si="54"/>
        <v>0</v>
      </c>
    </row>
    <row r="1188" spans="1:5">
      <c r="A1188" t="str">
        <f t="shared" si="55"/>
        <v>03</v>
      </c>
      <c r="B1188">
        <f t="shared" si="56"/>
        <v>0</v>
      </c>
      <c r="C1188" t="s">
        <v>5658</v>
      </c>
      <c r="D1188" s="1" t="s">
        <v>5746</v>
      </c>
      <c r="E1188" s="765">
        <f t="shared" ca="1" si="54"/>
        <v>0</v>
      </c>
    </row>
    <row r="1189" spans="1:5">
      <c r="A1189" t="str">
        <f t="shared" si="55"/>
        <v>04</v>
      </c>
      <c r="B1189">
        <f t="shared" si="56"/>
        <v>0</v>
      </c>
      <c r="C1189" t="s">
        <v>5658</v>
      </c>
      <c r="D1189" s="1" t="s">
        <v>5747</v>
      </c>
      <c r="E1189" s="765">
        <f t="shared" ca="1" si="54"/>
        <v>0</v>
      </c>
    </row>
    <row r="1190" spans="1:5">
      <c r="A1190" t="str">
        <f t="shared" si="55"/>
        <v>05</v>
      </c>
      <c r="B1190">
        <f t="shared" si="56"/>
        <v>0</v>
      </c>
      <c r="C1190" t="s">
        <v>5658</v>
      </c>
      <c r="D1190" s="1" t="s">
        <v>5748</v>
      </c>
      <c r="E1190" s="765">
        <f t="shared" ca="1" si="54"/>
        <v>0</v>
      </c>
    </row>
    <row r="1191" spans="1:5">
      <c r="A1191" t="str">
        <f t="shared" si="55"/>
        <v>06</v>
      </c>
      <c r="B1191">
        <f t="shared" si="56"/>
        <v>0</v>
      </c>
      <c r="C1191" t="s">
        <v>5658</v>
      </c>
      <c r="D1191" s="1" t="s">
        <v>5749</v>
      </c>
      <c r="E1191" s="765">
        <f t="shared" ca="1" si="54"/>
        <v>0</v>
      </c>
    </row>
    <row r="1192" spans="1:5">
      <c r="A1192" t="str">
        <f t="shared" si="55"/>
        <v>07</v>
      </c>
      <c r="B1192">
        <f t="shared" si="56"/>
        <v>0</v>
      </c>
      <c r="C1192" t="s">
        <v>5658</v>
      </c>
      <c r="D1192" s="1" t="s">
        <v>5750</v>
      </c>
      <c r="E1192" s="765">
        <f t="shared" ca="1" si="54"/>
        <v>0</v>
      </c>
    </row>
    <row r="1193" spans="1:5">
      <c r="A1193" t="str">
        <f t="shared" si="55"/>
        <v>08</v>
      </c>
      <c r="B1193">
        <f t="shared" si="56"/>
        <v>0</v>
      </c>
      <c r="C1193" t="s">
        <v>5658</v>
      </c>
      <c r="D1193" s="1" t="s">
        <v>5751</v>
      </c>
      <c r="E1193" s="765">
        <f t="shared" ca="1" si="54"/>
        <v>0</v>
      </c>
    </row>
    <row r="1194" spans="1:5">
      <c r="A1194" t="str">
        <f t="shared" si="55"/>
        <v>09</v>
      </c>
      <c r="B1194">
        <f t="shared" si="56"/>
        <v>0</v>
      </c>
      <c r="C1194" t="s">
        <v>5658</v>
      </c>
      <c r="D1194" s="1" t="s">
        <v>5752</v>
      </c>
      <c r="E1194" s="765">
        <f t="shared" ca="1" si="54"/>
        <v>0</v>
      </c>
    </row>
    <row r="1195" spans="1:5">
      <c r="A1195" t="str">
        <f t="shared" si="55"/>
        <v>10</v>
      </c>
      <c r="B1195">
        <f t="shared" si="56"/>
        <v>0</v>
      </c>
      <c r="C1195" t="s">
        <v>5658</v>
      </c>
      <c r="D1195" s="1" t="s">
        <v>5753</v>
      </c>
      <c r="E1195" s="765">
        <f t="shared" ca="1" si="54"/>
        <v>0</v>
      </c>
    </row>
    <row r="1196" spans="1:5">
      <c r="A1196" t="str">
        <f t="shared" si="55"/>
        <v>11</v>
      </c>
      <c r="B1196">
        <f t="shared" si="56"/>
        <v>0</v>
      </c>
      <c r="C1196" t="s">
        <v>5658</v>
      </c>
      <c r="D1196" s="1" t="s">
        <v>5754</v>
      </c>
      <c r="E1196" s="765">
        <f t="shared" ca="1" si="54"/>
        <v>0</v>
      </c>
    </row>
    <row r="1197" spans="1:5">
      <c r="A1197" t="str">
        <f t="shared" si="55"/>
        <v>12</v>
      </c>
      <c r="B1197">
        <f t="shared" si="56"/>
        <v>0</v>
      </c>
      <c r="C1197" t="s">
        <v>5658</v>
      </c>
      <c r="D1197" s="1" t="s">
        <v>5755</v>
      </c>
      <c r="E1197" s="765">
        <f t="shared" ca="1" si="54"/>
        <v>0</v>
      </c>
    </row>
    <row r="1198" spans="1:5">
      <c r="A1198" t="str">
        <f t="shared" si="55"/>
        <v>13</v>
      </c>
      <c r="B1198">
        <f t="shared" si="56"/>
        <v>0</v>
      </c>
      <c r="C1198" t="s">
        <v>5658</v>
      </c>
      <c r="D1198" s="1" t="s">
        <v>5756</v>
      </c>
      <c r="E1198" s="765">
        <f t="shared" ca="1" si="54"/>
        <v>0</v>
      </c>
    </row>
    <row r="1199" spans="1:5">
      <c r="A1199" t="str">
        <f t="shared" si="55"/>
        <v>100</v>
      </c>
      <c r="B1199">
        <f t="shared" si="56"/>
        <v>0</v>
      </c>
      <c r="C1199" t="s">
        <v>5658</v>
      </c>
      <c r="D1199" s="1" t="s">
        <v>5757</v>
      </c>
      <c r="E1199" s="765">
        <f t="shared" ca="1" si="54"/>
        <v>0</v>
      </c>
    </row>
    <row r="1200" spans="1:5">
      <c r="A1200" t="str">
        <f t="shared" si="55"/>
        <v>01</v>
      </c>
      <c r="B1200">
        <f t="shared" si="56"/>
        <v>0</v>
      </c>
      <c r="C1200" t="s">
        <v>5659</v>
      </c>
      <c r="D1200" s="1" t="s">
        <v>5772</v>
      </c>
      <c r="E1200" s="765">
        <f t="shared" ca="1" si="54"/>
        <v>0</v>
      </c>
    </row>
    <row r="1201" spans="1:5">
      <c r="A1201" t="str">
        <f t="shared" si="55"/>
        <v>02</v>
      </c>
      <c r="B1201">
        <f t="shared" si="56"/>
        <v>0</v>
      </c>
      <c r="C1201" t="s">
        <v>5659</v>
      </c>
      <c r="D1201" s="1" t="s">
        <v>5773</v>
      </c>
      <c r="E1201" s="765">
        <f t="shared" ca="1" si="54"/>
        <v>0</v>
      </c>
    </row>
    <row r="1202" spans="1:5">
      <c r="A1202" t="str">
        <f t="shared" si="55"/>
        <v>03</v>
      </c>
      <c r="B1202">
        <f t="shared" si="56"/>
        <v>0</v>
      </c>
      <c r="C1202" t="s">
        <v>5659</v>
      </c>
      <c r="D1202" s="1" t="s">
        <v>5774</v>
      </c>
      <c r="E1202" s="765">
        <f t="shared" ca="1" si="54"/>
        <v>0</v>
      </c>
    </row>
    <row r="1203" spans="1:5">
      <c r="A1203" t="str">
        <f t="shared" si="55"/>
        <v>04</v>
      </c>
      <c r="B1203">
        <f t="shared" si="56"/>
        <v>0</v>
      </c>
      <c r="C1203" t="s">
        <v>5659</v>
      </c>
      <c r="D1203" s="1" t="s">
        <v>5775</v>
      </c>
      <c r="E1203" s="765">
        <f t="shared" ca="1" si="54"/>
        <v>0</v>
      </c>
    </row>
    <row r="1204" spans="1:5">
      <c r="A1204" t="str">
        <f t="shared" si="55"/>
        <v>05</v>
      </c>
      <c r="B1204">
        <f t="shared" si="56"/>
        <v>0</v>
      </c>
      <c r="C1204" t="s">
        <v>5659</v>
      </c>
      <c r="D1204" s="1" t="s">
        <v>5776</v>
      </c>
      <c r="E1204" s="765">
        <f t="shared" ca="1" si="54"/>
        <v>0</v>
      </c>
    </row>
    <row r="1205" spans="1:5">
      <c r="A1205" t="str">
        <f t="shared" si="55"/>
        <v>06</v>
      </c>
      <c r="B1205">
        <f t="shared" si="56"/>
        <v>0</v>
      </c>
      <c r="C1205" t="s">
        <v>5659</v>
      </c>
      <c r="D1205" s="1" t="s">
        <v>5777</v>
      </c>
      <c r="E1205" s="765">
        <f t="shared" ca="1" si="54"/>
        <v>0</v>
      </c>
    </row>
    <row r="1206" spans="1:5">
      <c r="A1206" t="str">
        <f t="shared" si="55"/>
        <v>07</v>
      </c>
      <c r="B1206">
        <f t="shared" si="56"/>
        <v>0</v>
      </c>
      <c r="C1206" t="s">
        <v>5659</v>
      </c>
      <c r="D1206" s="1" t="s">
        <v>5778</v>
      </c>
      <c r="E1206" s="765">
        <f t="shared" ca="1" si="54"/>
        <v>0</v>
      </c>
    </row>
    <row r="1207" spans="1:5">
      <c r="A1207" t="str">
        <f t="shared" si="55"/>
        <v>08</v>
      </c>
      <c r="B1207">
        <f t="shared" si="56"/>
        <v>0</v>
      </c>
      <c r="C1207" t="s">
        <v>5659</v>
      </c>
      <c r="D1207" s="1" t="s">
        <v>5779</v>
      </c>
      <c r="E1207" s="765">
        <f t="shared" ca="1" si="54"/>
        <v>0</v>
      </c>
    </row>
    <row r="1208" spans="1:5">
      <c r="A1208" t="str">
        <f t="shared" si="55"/>
        <v>09</v>
      </c>
      <c r="B1208">
        <f t="shared" si="56"/>
        <v>0</v>
      </c>
      <c r="C1208" t="s">
        <v>5659</v>
      </c>
      <c r="D1208" s="1" t="s">
        <v>5780</v>
      </c>
      <c r="E1208" s="765">
        <f t="shared" ca="1" si="54"/>
        <v>0</v>
      </c>
    </row>
    <row r="1209" spans="1:5">
      <c r="A1209" t="str">
        <f t="shared" si="55"/>
        <v>10</v>
      </c>
      <c r="B1209">
        <f t="shared" si="56"/>
        <v>0</v>
      </c>
      <c r="C1209" t="s">
        <v>5659</v>
      </c>
      <c r="D1209" s="1" t="s">
        <v>5781</v>
      </c>
      <c r="E1209" s="765">
        <f t="shared" ca="1" si="54"/>
        <v>0</v>
      </c>
    </row>
    <row r="1210" spans="1:5">
      <c r="A1210" t="str">
        <f t="shared" si="55"/>
        <v>11</v>
      </c>
      <c r="B1210">
        <f t="shared" si="56"/>
        <v>0</v>
      </c>
      <c r="C1210" t="s">
        <v>5659</v>
      </c>
      <c r="D1210" s="1" t="s">
        <v>5782</v>
      </c>
      <c r="E1210" s="765">
        <f t="shared" ca="1" si="54"/>
        <v>0</v>
      </c>
    </row>
    <row r="1211" spans="1:5">
      <c r="A1211" t="str">
        <f t="shared" si="55"/>
        <v>12</v>
      </c>
      <c r="B1211">
        <f t="shared" si="56"/>
        <v>0</v>
      </c>
      <c r="C1211" t="s">
        <v>5659</v>
      </c>
      <c r="D1211" s="1" t="s">
        <v>5783</v>
      </c>
      <c r="E1211" s="765">
        <f t="shared" ca="1" si="54"/>
        <v>0</v>
      </c>
    </row>
    <row r="1212" spans="1:5">
      <c r="A1212" t="str">
        <f t="shared" si="55"/>
        <v>13</v>
      </c>
      <c r="B1212">
        <f t="shared" si="56"/>
        <v>0</v>
      </c>
      <c r="C1212" t="s">
        <v>5659</v>
      </c>
      <c r="D1212" s="1" t="s">
        <v>5784</v>
      </c>
      <c r="E1212" s="765">
        <f t="shared" ca="1" si="54"/>
        <v>0</v>
      </c>
    </row>
    <row r="1213" spans="1:5">
      <c r="A1213" t="str">
        <f t="shared" si="55"/>
        <v>100</v>
      </c>
      <c r="B1213">
        <f t="shared" si="56"/>
        <v>0</v>
      </c>
      <c r="C1213" t="s">
        <v>5659</v>
      </c>
      <c r="D1213" s="1" t="s">
        <v>5785</v>
      </c>
      <c r="E1213" s="765">
        <f t="shared" ca="1" si="54"/>
        <v>0</v>
      </c>
    </row>
    <row r="1214" spans="1:5">
      <c r="A1214" t="str">
        <f t="shared" si="55"/>
        <v>01</v>
      </c>
      <c r="B1214">
        <f t="shared" si="56"/>
        <v>0</v>
      </c>
      <c r="C1214" t="s">
        <v>429</v>
      </c>
      <c r="D1214" s="1" t="s">
        <v>1967</v>
      </c>
      <c r="E1214" s="765">
        <f t="shared" ca="1" si="54"/>
        <v>0</v>
      </c>
    </row>
    <row r="1215" spans="1:5">
      <c r="A1215" t="str">
        <f t="shared" si="55"/>
        <v>02</v>
      </c>
      <c r="B1215">
        <f t="shared" si="56"/>
        <v>0</v>
      </c>
      <c r="C1215" t="s">
        <v>429</v>
      </c>
      <c r="D1215" s="1" t="s">
        <v>1968</v>
      </c>
      <c r="E1215" s="765">
        <f t="shared" ca="1" si="54"/>
        <v>0</v>
      </c>
    </row>
    <row r="1216" spans="1:5">
      <c r="A1216" t="str">
        <f t="shared" si="55"/>
        <v>03</v>
      </c>
      <c r="B1216">
        <f t="shared" si="56"/>
        <v>0</v>
      </c>
      <c r="C1216" t="s">
        <v>429</v>
      </c>
      <c r="D1216" s="1" t="s">
        <v>1969</v>
      </c>
      <c r="E1216" s="765">
        <f t="shared" ca="1" si="54"/>
        <v>0</v>
      </c>
    </row>
    <row r="1217" spans="1:5">
      <c r="A1217" t="str">
        <f t="shared" si="55"/>
        <v>04</v>
      </c>
      <c r="B1217">
        <f t="shared" si="56"/>
        <v>0</v>
      </c>
      <c r="C1217" t="s">
        <v>429</v>
      </c>
      <c r="D1217" s="1" t="s">
        <v>1970</v>
      </c>
      <c r="E1217" s="765">
        <f t="shared" ca="1" si="54"/>
        <v>0</v>
      </c>
    </row>
    <row r="1218" spans="1:5">
      <c r="A1218" t="str">
        <f t="shared" si="55"/>
        <v>05</v>
      </c>
      <c r="B1218">
        <f t="shared" si="56"/>
        <v>0</v>
      </c>
      <c r="C1218" t="s">
        <v>429</v>
      </c>
      <c r="D1218" s="1" t="s">
        <v>1971</v>
      </c>
      <c r="E1218" s="765">
        <f t="shared" ca="1" si="54"/>
        <v>0</v>
      </c>
    </row>
    <row r="1219" spans="1:5">
      <c r="A1219" t="str">
        <f t="shared" si="55"/>
        <v>06</v>
      </c>
      <c r="B1219">
        <f t="shared" si="56"/>
        <v>0</v>
      </c>
      <c r="C1219" t="s">
        <v>429</v>
      </c>
      <c r="D1219" s="1" t="s">
        <v>1972</v>
      </c>
      <c r="E1219" s="765">
        <f t="shared" ca="1" si="54"/>
        <v>0</v>
      </c>
    </row>
    <row r="1220" spans="1:5">
      <c r="A1220" t="str">
        <f t="shared" si="55"/>
        <v>07</v>
      </c>
      <c r="B1220">
        <f t="shared" si="56"/>
        <v>0</v>
      </c>
      <c r="C1220" t="s">
        <v>429</v>
      </c>
      <c r="D1220" s="1" t="s">
        <v>1973</v>
      </c>
      <c r="E1220" s="765">
        <f t="shared" ca="1" si="54"/>
        <v>0</v>
      </c>
    </row>
    <row r="1221" spans="1:5">
      <c r="A1221" t="str">
        <f t="shared" si="55"/>
        <v>08</v>
      </c>
      <c r="B1221">
        <f t="shared" si="56"/>
        <v>0</v>
      </c>
      <c r="C1221" t="s">
        <v>429</v>
      </c>
      <c r="D1221" s="1" t="s">
        <v>1974</v>
      </c>
      <c r="E1221" s="765">
        <f t="shared" ca="1" si="54"/>
        <v>0</v>
      </c>
    </row>
    <row r="1222" spans="1:5">
      <c r="A1222" t="str">
        <f t="shared" si="55"/>
        <v>09</v>
      </c>
      <c r="B1222">
        <f t="shared" si="56"/>
        <v>0</v>
      </c>
      <c r="C1222" t="s">
        <v>429</v>
      </c>
      <c r="D1222" s="1" t="s">
        <v>1975</v>
      </c>
      <c r="E1222" s="765">
        <f t="shared" ca="1" si="54"/>
        <v>0</v>
      </c>
    </row>
    <row r="1223" spans="1:5">
      <c r="A1223" t="str">
        <f t="shared" si="55"/>
        <v>10</v>
      </c>
      <c r="B1223">
        <f t="shared" si="56"/>
        <v>0</v>
      </c>
      <c r="C1223" t="s">
        <v>429</v>
      </c>
      <c r="D1223" s="1" t="s">
        <v>1976</v>
      </c>
      <c r="E1223" s="765">
        <f t="shared" ca="1" si="54"/>
        <v>0</v>
      </c>
    </row>
    <row r="1224" spans="1:5">
      <c r="A1224" t="str">
        <f t="shared" si="55"/>
        <v>11</v>
      </c>
      <c r="B1224">
        <f t="shared" si="56"/>
        <v>0</v>
      </c>
      <c r="C1224" t="s">
        <v>429</v>
      </c>
      <c r="D1224" s="1" t="s">
        <v>1977</v>
      </c>
      <c r="E1224" s="765">
        <f t="shared" ca="1" si="54"/>
        <v>0</v>
      </c>
    </row>
    <row r="1225" spans="1:5">
      <c r="A1225" t="str">
        <f t="shared" si="55"/>
        <v>12</v>
      </c>
      <c r="B1225">
        <f t="shared" si="56"/>
        <v>0</v>
      </c>
      <c r="C1225" t="s">
        <v>429</v>
      </c>
      <c r="D1225" s="1" t="s">
        <v>1978</v>
      </c>
      <c r="E1225" s="765">
        <f t="shared" ca="1" si="54"/>
        <v>0</v>
      </c>
    </row>
    <row r="1226" spans="1:5">
      <c r="A1226" t="str">
        <f t="shared" si="55"/>
        <v>13</v>
      </c>
      <c r="B1226">
        <f t="shared" si="56"/>
        <v>0</v>
      </c>
      <c r="C1226" t="s">
        <v>429</v>
      </c>
      <c r="D1226" s="1" t="s">
        <v>1979</v>
      </c>
      <c r="E1226" s="765">
        <f t="shared" ref="E1226:E1289" ca="1" si="57">IFERROR(IFERROR(VLOOKUP(C1226,INDIRECT($G$7&amp;$H$7),MATCH($A1226,INDIRECT($G$7&amp;$I$7),0),0),IFERROR(VLOOKUP(C1226,INDIRECT($G$6&amp;$H$6),MATCH($A1226,INDIRECT($G$6&amp;$I$6),0),0),VLOOKUP(C1226,INDIRECT($G$5&amp;$H$5),MATCH($A1226,INDIRECT($G$5&amp;$I$5),0),0))),0)</f>
        <v>0</v>
      </c>
    </row>
    <row r="1227" spans="1:5">
      <c r="A1227" t="str">
        <f t="shared" ref="A1227:A1290" si="58">MID(D1227,LEN(C1227)+2,LEN(D1227)-LEN(C1227))</f>
        <v>100</v>
      </c>
      <c r="B1227">
        <f t="shared" ref="B1227:B1290" si="59">IF(IFERROR(FIND("PU",D1227,1),0)&lt;&gt;0,"PU",0)</f>
        <v>0</v>
      </c>
      <c r="C1227" t="s">
        <v>429</v>
      </c>
      <c r="D1227" s="1" t="s">
        <v>1980</v>
      </c>
      <c r="E1227" s="765">
        <f t="shared" ca="1" si="57"/>
        <v>0</v>
      </c>
    </row>
    <row r="1228" spans="1:5">
      <c r="A1228" t="str">
        <f t="shared" si="58"/>
        <v>01</v>
      </c>
      <c r="B1228">
        <f t="shared" si="59"/>
        <v>0</v>
      </c>
      <c r="C1228" t="s">
        <v>430</v>
      </c>
      <c r="D1228" s="1" t="s">
        <v>1981</v>
      </c>
      <c r="E1228" s="765">
        <f t="shared" ca="1" si="57"/>
        <v>0</v>
      </c>
    </row>
    <row r="1229" spans="1:5">
      <c r="A1229" t="str">
        <f t="shared" si="58"/>
        <v>02</v>
      </c>
      <c r="B1229">
        <f t="shared" si="59"/>
        <v>0</v>
      </c>
      <c r="C1229" t="s">
        <v>430</v>
      </c>
      <c r="D1229" s="1" t="s">
        <v>1982</v>
      </c>
      <c r="E1229" s="765">
        <f t="shared" ca="1" si="57"/>
        <v>0</v>
      </c>
    </row>
    <row r="1230" spans="1:5">
      <c r="A1230" t="str">
        <f t="shared" si="58"/>
        <v>03</v>
      </c>
      <c r="B1230">
        <f t="shared" si="59"/>
        <v>0</v>
      </c>
      <c r="C1230" t="s">
        <v>430</v>
      </c>
      <c r="D1230" s="1" t="s">
        <v>1983</v>
      </c>
      <c r="E1230" s="765">
        <f t="shared" ca="1" si="57"/>
        <v>0</v>
      </c>
    </row>
    <row r="1231" spans="1:5">
      <c r="A1231" t="str">
        <f t="shared" si="58"/>
        <v>04</v>
      </c>
      <c r="B1231">
        <f t="shared" si="59"/>
        <v>0</v>
      </c>
      <c r="C1231" t="s">
        <v>430</v>
      </c>
      <c r="D1231" s="1" t="s">
        <v>1984</v>
      </c>
      <c r="E1231" s="765">
        <f t="shared" ca="1" si="57"/>
        <v>0</v>
      </c>
    </row>
    <row r="1232" spans="1:5">
      <c r="A1232" t="str">
        <f t="shared" si="58"/>
        <v>05</v>
      </c>
      <c r="B1232">
        <f t="shared" si="59"/>
        <v>0</v>
      </c>
      <c r="C1232" t="s">
        <v>430</v>
      </c>
      <c r="D1232" s="1" t="s">
        <v>1985</v>
      </c>
      <c r="E1232" s="765">
        <f t="shared" ca="1" si="57"/>
        <v>0</v>
      </c>
    </row>
    <row r="1233" spans="1:5">
      <c r="A1233" t="str">
        <f t="shared" si="58"/>
        <v>06</v>
      </c>
      <c r="B1233">
        <f t="shared" si="59"/>
        <v>0</v>
      </c>
      <c r="C1233" t="s">
        <v>430</v>
      </c>
      <c r="D1233" s="1" t="s">
        <v>1986</v>
      </c>
      <c r="E1233" s="765">
        <f t="shared" ca="1" si="57"/>
        <v>0</v>
      </c>
    </row>
    <row r="1234" spans="1:5">
      <c r="A1234" t="str">
        <f t="shared" si="58"/>
        <v>07</v>
      </c>
      <c r="B1234">
        <f t="shared" si="59"/>
        <v>0</v>
      </c>
      <c r="C1234" t="s">
        <v>430</v>
      </c>
      <c r="D1234" s="1" t="s">
        <v>1987</v>
      </c>
      <c r="E1234" s="765">
        <f t="shared" ca="1" si="57"/>
        <v>0</v>
      </c>
    </row>
    <row r="1235" spans="1:5">
      <c r="A1235" t="str">
        <f t="shared" si="58"/>
        <v>08</v>
      </c>
      <c r="B1235">
        <f t="shared" si="59"/>
        <v>0</v>
      </c>
      <c r="C1235" t="s">
        <v>430</v>
      </c>
      <c r="D1235" s="1" t="s">
        <v>1988</v>
      </c>
      <c r="E1235" s="765">
        <f t="shared" ca="1" si="57"/>
        <v>0</v>
      </c>
    </row>
    <row r="1236" spans="1:5">
      <c r="A1236" t="str">
        <f t="shared" si="58"/>
        <v>09</v>
      </c>
      <c r="B1236">
        <f t="shared" si="59"/>
        <v>0</v>
      </c>
      <c r="C1236" t="s">
        <v>430</v>
      </c>
      <c r="D1236" s="1" t="s">
        <v>1989</v>
      </c>
      <c r="E1236" s="765">
        <f t="shared" ca="1" si="57"/>
        <v>0</v>
      </c>
    </row>
    <row r="1237" spans="1:5">
      <c r="A1237" t="str">
        <f t="shared" si="58"/>
        <v>10</v>
      </c>
      <c r="B1237">
        <f t="shared" si="59"/>
        <v>0</v>
      </c>
      <c r="C1237" t="s">
        <v>430</v>
      </c>
      <c r="D1237" s="1" t="s">
        <v>1990</v>
      </c>
      <c r="E1237" s="765">
        <f t="shared" ca="1" si="57"/>
        <v>0</v>
      </c>
    </row>
    <row r="1238" spans="1:5">
      <c r="A1238" t="str">
        <f t="shared" si="58"/>
        <v>11</v>
      </c>
      <c r="B1238">
        <f t="shared" si="59"/>
        <v>0</v>
      </c>
      <c r="C1238" t="s">
        <v>430</v>
      </c>
      <c r="D1238" s="1" t="s">
        <v>1991</v>
      </c>
      <c r="E1238" s="765">
        <f t="shared" ca="1" si="57"/>
        <v>0</v>
      </c>
    </row>
    <row r="1239" spans="1:5">
      <c r="A1239" t="str">
        <f t="shared" si="58"/>
        <v>12</v>
      </c>
      <c r="B1239">
        <f t="shared" si="59"/>
        <v>0</v>
      </c>
      <c r="C1239" t="s">
        <v>430</v>
      </c>
      <c r="D1239" s="1" t="s">
        <v>1992</v>
      </c>
      <c r="E1239" s="765">
        <f t="shared" ca="1" si="57"/>
        <v>0</v>
      </c>
    </row>
    <row r="1240" spans="1:5">
      <c r="A1240" t="str">
        <f t="shared" si="58"/>
        <v>13</v>
      </c>
      <c r="B1240">
        <f t="shared" si="59"/>
        <v>0</v>
      </c>
      <c r="C1240" t="s">
        <v>430</v>
      </c>
      <c r="D1240" s="1" t="s">
        <v>1993</v>
      </c>
      <c r="E1240" s="765">
        <f t="shared" ca="1" si="57"/>
        <v>0</v>
      </c>
    </row>
    <row r="1241" spans="1:5">
      <c r="A1241" t="str">
        <f t="shared" si="58"/>
        <v>100</v>
      </c>
      <c r="B1241">
        <f t="shared" si="59"/>
        <v>0</v>
      </c>
      <c r="C1241" t="s">
        <v>430</v>
      </c>
      <c r="D1241" s="1" t="s">
        <v>1994</v>
      </c>
      <c r="E1241" s="765">
        <f t="shared" ca="1" si="57"/>
        <v>0</v>
      </c>
    </row>
    <row r="1242" spans="1:5">
      <c r="A1242" t="str">
        <f t="shared" si="58"/>
        <v>01</v>
      </c>
      <c r="B1242">
        <f t="shared" si="59"/>
        <v>0</v>
      </c>
      <c r="C1242" t="s">
        <v>431</v>
      </c>
      <c r="D1242" s="1" t="s">
        <v>1995</v>
      </c>
      <c r="E1242" s="765">
        <f t="shared" ca="1" si="57"/>
        <v>0</v>
      </c>
    </row>
    <row r="1243" spans="1:5">
      <c r="A1243" t="str">
        <f t="shared" si="58"/>
        <v>02</v>
      </c>
      <c r="B1243">
        <f t="shared" si="59"/>
        <v>0</v>
      </c>
      <c r="C1243" t="s">
        <v>431</v>
      </c>
      <c r="D1243" s="1" t="s">
        <v>1996</v>
      </c>
      <c r="E1243" s="765">
        <f t="shared" ca="1" si="57"/>
        <v>0</v>
      </c>
    </row>
    <row r="1244" spans="1:5">
      <c r="A1244" t="str">
        <f t="shared" si="58"/>
        <v>03</v>
      </c>
      <c r="B1244">
        <f t="shared" si="59"/>
        <v>0</v>
      </c>
      <c r="C1244" t="s">
        <v>431</v>
      </c>
      <c r="D1244" s="1" t="s">
        <v>1997</v>
      </c>
      <c r="E1244" s="765">
        <f t="shared" ca="1" si="57"/>
        <v>0</v>
      </c>
    </row>
    <row r="1245" spans="1:5">
      <c r="A1245" t="str">
        <f t="shared" si="58"/>
        <v>04</v>
      </c>
      <c r="B1245">
        <f t="shared" si="59"/>
        <v>0</v>
      </c>
      <c r="C1245" t="s">
        <v>431</v>
      </c>
      <c r="D1245" s="1" t="s">
        <v>1998</v>
      </c>
      <c r="E1245" s="765">
        <f t="shared" ca="1" si="57"/>
        <v>0</v>
      </c>
    </row>
    <row r="1246" spans="1:5">
      <c r="A1246" t="str">
        <f t="shared" si="58"/>
        <v>05</v>
      </c>
      <c r="B1246">
        <f t="shared" si="59"/>
        <v>0</v>
      </c>
      <c r="C1246" t="s">
        <v>431</v>
      </c>
      <c r="D1246" s="1" t="s">
        <v>1999</v>
      </c>
      <c r="E1246" s="765">
        <f t="shared" ca="1" si="57"/>
        <v>0</v>
      </c>
    </row>
    <row r="1247" spans="1:5">
      <c r="A1247" t="str">
        <f t="shared" si="58"/>
        <v>06</v>
      </c>
      <c r="B1247">
        <f t="shared" si="59"/>
        <v>0</v>
      </c>
      <c r="C1247" t="s">
        <v>431</v>
      </c>
      <c r="D1247" s="1" t="s">
        <v>2000</v>
      </c>
      <c r="E1247" s="765">
        <f t="shared" ca="1" si="57"/>
        <v>0</v>
      </c>
    </row>
    <row r="1248" spans="1:5">
      <c r="A1248" t="str">
        <f t="shared" si="58"/>
        <v>07</v>
      </c>
      <c r="B1248">
        <f t="shared" si="59"/>
        <v>0</v>
      </c>
      <c r="C1248" t="s">
        <v>431</v>
      </c>
      <c r="D1248" s="1" t="s">
        <v>2001</v>
      </c>
      <c r="E1248" s="765">
        <f t="shared" ca="1" si="57"/>
        <v>0</v>
      </c>
    </row>
    <row r="1249" spans="1:5">
      <c r="A1249" t="str">
        <f t="shared" si="58"/>
        <v>08</v>
      </c>
      <c r="B1249">
        <f t="shared" si="59"/>
        <v>0</v>
      </c>
      <c r="C1249" t="s">
        <v>431</v>
      </c>
      <c r="D1249" s="1" t="s">
        <v>2002</v>
      </c>
      <c r="E1249" s="765">
        <f t="shared" ca="1" si="57"/>
        <v>0</v>
      </c>
    </row>
    <row r="1250" spans="1:5">
      <c r="A1250" t="str">
        <f t="shared" si="58"/>
        <v>09</v>
      </c>
      <c r="B1250">
        <f t="shared" si="59"/>
        <v>0</v>
      </c>
      <c r="C1250" t="s">
        <v>431</v>
      </c>
      <c r="D1250" s="1" t="s">
        <v>2003</v>
      </c>
      <c r="E1250" s="765">
        <f t="shared" ca="1" si="57"/>
        <v>0</v>
      </c>
    </row>
    <row r="1251" spans="1:5">
      <c r="A1251" t="str">
        <f t="shared" si="58"/>
        <v>10</v>
      </c>
      <c r="B1251">
        <f t="shared" si="59"/>
        <v>0</v>
      </c>
      <c r="C1251" t="s">
        <v>431</v>
      </c>
      <c r="D1251" s="1" t="s">
        <v>2004</v>
      </c>
      <c r="E1251" s="765">
        <f t="shared" ca="1" si="57"/>
        <v>0</v>
      </c>
    </row>
    <row r="1252" spans="1:5">
      <c r="A1252" t="str">
        <f t="shared" si="58"/>
        <v>11</v>
      </c>
      <c r="B1252">
        <f t="shared" si="59"/>
        <v>0</v>
      </c>
      <c r="C1252" t="s">
        <v>431</v>
      </c>
      <c r="D1252" s="1" t="s">
        <v>2005</v>
      </c>
      <c r="E1252" s="765">
        <f t="shared" ca="1" si="57"/>
        <v>0</v>
      </c>
    </row>
    <row r="1253" spans="1:5">
      <c r="A1253" t="str">
        <f t="shared" si="58"/>
        <v>12</v>
      </c>
      <c r="B1253">
        <f t="shared" si="59"/>
        <v>0</v>
      </c>
      <c r="C1253" t="s">
        <v>431</v>
      </c>
      <c r="D1253" s="1" t="s">
        <v>2006</v>
      </c>
      <c r="E1253" s="765">
        <f t="shared" ca="1" si="57"/>
        <v>0</v>
      </c>
    </row>
    <row r="1254" spans="1:5">
      <c r="A1254" t="str">
        <f t="shared" si="58"/>
        <v>13</v>
      </c>
      <c r="B1254">
        <f t="shared" si="59"/>
        <v>0</v>
      </c>
      <c r="C1254" t="s">
        <v>431</v>
      </c>
      <c r="D1254" s="1" t="s">
        <v>2007</v>
      </c>
      <c r="E1254" s="765">
        <f t="shared" ca="1" si="57"/>
        <v>0</v>
      </c>
    </row>
    <row r="1255" spans="1:5">
      <c r="A1255" t="str">
        <f t="shared" si="58"/>
        <v>100</v>
      </c>
      <c r="B1255">
        <f t="shared" si="59"/>
        <v>0</v>
      </c>
      <c r="C1255" t="s">
        <v>431</v>
      </c>
      <c r="D1255" s="1" t="s">
        <v>2008</v>
      </c>
      <c r="E1255" s="765">
        <f t="shared" ca="1" si="57"/>
        <v>0</v>
      </c>
    </row>
    <row r="1256" spans="1:5">
      <c r="A1256" t="str">
        <f t="shared" si="58"/>
        <v>01</v>
      </c>
      <c r="B1256">
        <f t="shared" si="59"/>
        <v>0</v>
      </c>
      <c r="C1256" t="s">
        <v>432</v>
      </c>
      <c r="D1256" s="1" t="s">
        <v>2009</v>
      </c>
      <c r="E1256" s="765">
        <f t="shared" ca="1" si="57"/>
        <v>0</v>
      </c>
    </row>
    <row r="1257" spans="1:5">
      <c r="A1257" t="str">
        <f t="shared" si="58"/>
        <v>02</v>
      </c>
      <c r="B1257">
        <f t="shared" si="59"/>
        <v>0</v>
      </c>
      <c r="C1257" t="s">
        <v>432</v>
      </c>
      <c r="D1257" s="1" t="s">
        <v>2010</v>
      </c>
      <c r="E1257" s="765">
        <f t="shared" ca="1" si="57"/>
        <v>0</v>
      </c>
    </row>
    <row r="1258" spans="1:5">
      <c r="A1258" t="str">
        <f t="shared" si="58"/>
        <v>03</v>
      </c>
      <c r="B1258">
        <f t="shared" si="59"/>
        <v>0</v>
      </c>
      <c r="C1258" t="s">
        <v>432</v>
      </c>
      <c r="D1258" s="1" t="s">
        <v>2011</v>
      </c>
      <c r="E1258" s="765">
        <f t="shared" ca="1" si="57"/>
        <v>0</v>
      </c>
    </row>
    <row r="1259" spans="1:5">
      <c r="A1259" t="str">
        <f t="shared" si="58"/>
        <v>04</v>
      </c>
      <c r="B1259">
        <f t="shared" si="59"/>
        <v>0</v>
      </c>
      <c r="C1259" t="s">
        <v>432</v>
      </c>
      <c r="D1259" s="1" t="s">
        <v>2012</v>
      </c>
      <c r="E1259" s="765">
        <f t="shared" ca="1" si="57"/>
        <v>0</v>
      </c>
    </row>
    <row r="1260" spans="1:5">
      <c r="A1260" t="str">
        <f t="shared" si="58"/>
        <v>05</v>
      </c>
      <c r="B1260">
        <f t="shared" si="59"/>
        <v>0</v>
      </c>
      <c r="C1260" t="s">
        <v>432</v>
      </c>
      <c r="D1260" s="1" t="s">
        <v>2013</v>
      </c>
      <c r="E1260" s="765">
        <f t="shared" ca="1" si="57"/>
        <v>0</v>
      </c>
    </row>
    <row r="1261" spans="1:5">
      <c r="A1261" t="str">
        <f t="shared" si="58"/>
        <v>06</v>
      </c>
      <c r="B1261">
        <f t="shared" si="59"/>
        <v>0</v>
      </c>
      <c r="C1261" t="s">
        <v>432</v>
      </c>
      <c r="D1261" s="1" t="s">
        <v>2014</v>
      </c>
      <c r="E1261" s="765">
        <f t="shared" ca="1" si="57"/>
        <v>0</v>
      </c>
    </row>
    <row r="1262" spans="1:5">
      <c r="A1262" t="str">
        <f t="shared" si="58"/>
        <v>07</v>
      </c>
      <c r="B1262">
        <f t="shared" si="59"/>
        <v>0</v>
      </c>
      <c r="C1262" t="s">
        <v>432</v>
      </c>
      <c r="D1262" s="1" t="s">
        <v>2015</v>
      </c>
      <c r="E1262" s="765">
        <f t="shared" ca="1" si="57"/>
        <v>0</v>
      </c>
    </row>
    <row r="1263" spans="1:5">
      <c r="A1263" t="str">
        <f t="shared" si="58"/>
        <v>08</v>
      </c>
      <c r="B1263">
        <f t="shared" si="59"/>
        <v>0</v>
      </c>
      <c r="C1263" t="s">
        <v>432</v>
      </c>
      <c r="D1263" s="1" t="s">
        <v>2016</v>
      </c>
      <c r="E1263" s="765">
        <f t="shared" ca="1" si="57"/>
        <v>0</v>
      </c>
    </row>
    <row r="1264" spans="1:5">
      <c r="A1264" t="str">
        <f t="shared" si="58"/>
        <v>09</v>
      </c>
      <c r="B1264">
        <f t="shared" si="59"/>
        <v>0</v>
      </c>
      <c r="C1264" t="s">
        <v>432</v>
      </c>
      <c r="D1264" s="1" t="s">
        <v>2017</v>
      </c>
      <c r="E1264" s="765">
        <f t="shared" ca="1" si="57"/>
        <v>0</v>
      </c>
    </row>
    <row r="1265" spans="1:5">
      <c r="A1265" t="str">
        <f t="shared" si="58"/>
        <v>10</v>
      </c>
      <c r="B1265">
        <f t="shared" si="59"/>
        <v>0</v>
      </c>
      <c r="C1265" t="s">
        <v>432</v>
      </c>
      <c r="D1265" s="1" t="s">
        <v>2018</v>
      </c>
      <c r="E1265" s="765">
        <f t="shared" ca="1" si="57"/>
        <v>0</v>
      </c>
    </row>
    <row r="1266" spans="1:5">
      <c r="A1266" t="str">
        <f t="shared" si="58"/>
        <v>11</v>
      </c>
      <c r="B1266">
        <f t="shared" si="59"/>
        <v>0</v>
      </c>
      <c r="C1266" t="s">
        <v>432</v>
      </c>
      <c r="D1266" s="1" t="s">
        <v>2019</v>
      </c>
      <c r="E1266" s="765">
        <f t="shared" ca="1" si="57"/>
        <v>0</v>
      </c>
    </row>
    <row r="1267" spans="1:5">
      <c r="A1267" t="str">
        <f t="shared" si="58"/>
        <v>12</v>
      </c>
      <c r="B1267">
        <f t="shared" si="59"/>
        <v>0</v>
      </c>
      <c r="C1267" t="s">
        <v>432</v>
      </c>
      <c r="D1267" s="1" t="s">
        <v>2020</v>
      </c>
      <c r="E1267" s="765">
        <f t="shared" ca="1" si="57"/>
        <v>0</v>
      </c>
    </row>
    <row r="1268" spans="1:5">
      <c r="A1268" t="str">
        <f t="shared" si="58"/>
        <v>13</v>
      </c>
      <c r="B1268">
        <f t="shared" si="59"/>
        <v>0</v>
      </c>
      <c r="C1268" t="s">
        <v>432</v>
      </c>
      <c r="D1268" s="1" t="s">
        <v>2021</v>
      </c>
      <c r="E1268" s="765">
        <f t="shared" ca="1" si="57"/>
        <v>0</v>
      </c>
    </row>
    <row r="1269" spans="1:5">
      <c r="A1269" t="str">
        <f t="shared" si="58"/>
        <v>100</v>
      </c>
      <c r="B1269">
        <f t="shared" si="59"/>
        <v>0</v>
      </c>
      <c r="C1269" t="s">
        <v>432</v>
      </c>
      <c r="D1269" s="1" t="s">
        <v>2022</v>
      </c>
      <c r="E1269" s="765">
        <f t="shared" ca="1" si="57"/>
        <v>0</v>
      </c>
    </row>
    <row r="1270" spans="1:5">
      <c r="A1270" t="str">
        <f t="shared" si="58"/>
        <v>01</v>
      </c>
      <c r="B1270">
        <f t="shared" si="59"/>
        <v>0</v>
      </c>
      <c r="C1270" t="s">
        <v>433</v>
      </c>
      <c r="D1270" s="1" t="s">
        <v>2023</v>
      </c>
      <c r="E1270" s="765">
        <f t="shared" ca="1" si="57"/>
        <v>0</v>
      </c>
    </row>
    <row r="1271" spans="1:5">
      <c r="A1271" t="str">
        <f t="shared" si="58"/>
        <v>02</v>
      </c>
      <c r="B1271">
        <f t="shared" si="59"/>
        <v>0</v>
      </c>
      <c r="C1271" t="s">
        <v>433</v>
      </c>
      <c r="D1271" s="1" t="s">
        <v>2024</v>
      </c>
      <c r="E1271" s="765">
        <f t="shared" ca="1" si="57"/>
        <v>0</v>
      </c>
    </row>
    <row r="1272" spans="1:5">
      <c r="A1272" t="str">
        <f t="shared" si="58"/>
        <v>03</v>
      </c>
      <c r="B1272">
        <f t="shared" si="59"/>
        <v>0</v>
      </c>
      <c r="C1272" t="s">
        <v>433</v>
      </c>
      <c r="D1272" s="1" t="s">
        <v>2025</v>
      </c>
      <c r="E1272" s="765">
        <f t="shared" ca="1" si="57"/>
        <v>0</v>
      </c>
    </row>
    <row r="1273" spans="1:5">
      <c r="A1273" t="str">
        <f t="shared" si="58"/>
        <v>04</v>
      </c>
      <c r="B1273">
        <f t="shared" si="59"/>
        <v>0</v>
      </c>
      <c r="C1273" t="s">
        <v>433</v>
      </c>
      <c r="D1273" s="1" t="s">
        <v>2026</v>
      </c>
      <c r="E1273" s="765">
        <f t="shared" ca="1" si="57"/>
        <v>0</v>
      </c>
    </row>
    <row r="1274" spans="1:5">
      <c r="A1274" t="str">
        <f t="shared" si="58"/>
        <v>05</v>
      </c>
      <c r="B1274">
        <f t="shared" si="59"/>
        <v>0</v>
      </c>
      <c r="C1274" t="s">
        <v>433</v>
      </c>
      <c r="D1274" s="1" t="s">
        <v>2027</v>
      </c>
      <c r="E1274" s="765">
        <f t="shared" ca="1" si="57"/>
        <v>0</v>
      </c>
    </row>
    <row r="1275" spans="1:5">
      <c r="A1275" t="str">
        <f t="shared" si="58"/>
        <v>06</v>
      </c>
      <c r="B1275">
        <f t="shared" si="59"/>
        <v>0</v>
      </c>
      <c r="C1275" t="s">
        <v>433</v>
      </c>
      <c r="D1275" s="1" t="s">
        <v>2028</v>
      </c>
      <c r="E1275" s="765">
        <f t="shared" ca="1" si="57"/>
        <v>0</v>
      </c>
    </row>
    <row r="1276" spans="1:5">
      <c r="A1276" t="str">
        <f t="shared" si="58"/>
        <v>07</v>
      </c>
      <c r="B1276">
        <f t="shared" si="59"/>
        <v>0</v>
      </c>
      <c r="C1276" t="s">
        <v>433</v>
      </c>
      <c r="D1276" s="1" t="s">
        <v>2029</v>
      </c>
      <c r="E1276" s="765">
        <f t="shared" ca="1" si="57"/>
        <v>0</v>
      </c>
    </row>
    <row r="1277" spans="1:5">
      <c r="A1277" t="str">
        <f t="shared" si="58"/>
        <v>08</v>
      </c>
      <c r="B1277">
        <f t="shared" si="59"/>
        <v>0</v>
      </c>
      <c r="C1277" t="s">
        <v>433</v>
      </c>
      <c r="D1277" s="1" t="s">
        <v>2030</v>
      </c>
      <c r="E1277" s="765">
        <f t="shared" ca="1" si="57"/>
        <v>0</v>
      </c>
    </row>
    <row r="1278" spans="1:5">
      <c r="A1278" t="str">
        <f t="shared" si="58"/>
        <v>09</v>
      </c>
      <c r="B1278">
        <f t="shared" si="59"/>
        <v>0</v>
      </c>
      <c r="C1278" t="s">
        <v>433</v>
      </c>
      <c r="D1278" s="1" t="s">
        <v>2031</v>
      </c>
      <c r="E1278" s="765">
        <f t="shared" ca="1" si="57"/>
        <v>0</v>
      </c>
    </row>
    <row r="1279" spans="1:5">
      <c r="A1279" t="str">
        <f t="shared" si="58"/>
        <v>10</v>
      </c>
      <c r="B1279">
        <f t="shared" si="59"/>
        <v>0</v>
      </c>
      <c r="C1279" t="s">
        <v>433</v>
      </c>
      <c r="D1279" s="1" t="s">
        <v>2032</v>
      </c>
      <c r="E1279" s="765">
        <f t="shared" ca="1" si="57"/>
        <v>0</v>
      </c>
    </row>
    <row r="1280" spans="1:5">
      <c r="A1280" t="str">
        <f t="shared" si="58"/>
        <v>11</v>
      </c>
      <c r="B1280">
        <f t="shared" si="59"/>
        <v>0</v>
      </c>
      <c r="C1280" t="s">
        <v>433</v>
      </c>
      <c r="D1280" s="1" t="s">
        <v>2033</v>
      </c>
      <c r="E1280" s="765">
        <f t="shared" ca="1" si="57"/>
        <v>0</v>
      </c>
    </row>
    <row r="1281" spans="1:5">
      <c r="A1281" t="str">
        <f t="shared" si="58"/>
        <v>12</v>
      </c>
      <c r="B1281">
        <f t="shared" si="59"/>
        <v>0</v>
      </c>
      <c r="C1281" t="s">
        <v>433</v>
      </c>
      <c r="D1281" s="1" t="s">
        <v>2034</v>
      </c>
      <c r="E1281" s="765">
        <f t="shared" ca="1" si="57"/>
        <v>0</v>
      </c>
    </row>
    <row r="1282" spans="1:5">
      <c r="A1282" t="str">
        <f t="shared" si="58"/>
        <v>13</v>
      </c>
      <c r="B1282">
        <f t="shared" si="59"/>
        <v>0</v>
      </c>
      <c r="C1282" t="s">
        <v>433</v>
      </c>
      <c r="D1282" s="1" t="s">
        <v>2035</v>
      </c>
      <c r="E1282" s="765">
        <f t="shared" ca="1" si="57"/>
        <v>0</v>
      </c>
    </row>
    <row r="1283" spans="1:5">
      <c r="A1283" t="str">
        <f t="shared" si="58"/>
        <v>100</v>
      </c>
      <c r="B1283">
        <f t="shared" si="59"/>
        <v>0</v>
      </c>
      <c r="C1283" t="s">
        <v>433</v>
      </c>
      <c r="D1283" s="1" t="s">
        <v>2036</v>
      </c>
      <c r="E1283" s="765">
        <f t="shared" ca="1" si="57"/>
        <v>0</v>
      </c>
    </row>
    <row r="1284" spans="1:5">
      <c r="A1284" t="str">
        <f t="shared" si="58"/>
        <v>01</v>
      </c>
      <c r="B1284">
        <f t="shared" si="59"/>
        <v>0</v>
      </c>
      <c r="C1284" t="s">
        <v>816</v>
      </c>
      <c r="D1284" s="556" t="s">
        <v>2037</v>
      </c>
      <c r="E1284" s="765">
        <f t="shared" ca="1" si="57"/>
        <v>0</v>
      </c>
    </row>
    <row r="1285" spans="1:5">
      <c r="A1285" t="str">
        <f t="shared" si="58"/>
        <v>02</v>
      </c>
      <c r="B1285">
        <f t="shared" si="59"/>
        <v>0</v>
      </c>
      <c r="C1285" t="s">
        <v>816</v>
      </c>
      <c r="D1285" s="556" t="s">
        <v>2038</v>
      </c>
      <c r="E1285" s="765">
        <f t="shared" ca="1" si="57"/>
        <v>0</v>
      </c>
    </row>
    <row r="1286" spans="1:5">
      <c r="A1286" t="str">
        <f t="shared" si="58"/>
        <v>03</v>
      </c>
      <c r="B1286">
        <f t="shared" si="59"/>
        <v>0</v>
      </c>
      <c r="C1286" t="s">
        <v>816</v>
      </c>
      <c r="D1286" s="556" t="s">
        <v>2039</v>
      </c>
      <c r="E1286" s="765">
        <f t="shared" ca="1" si="57"/>
        <v>0</v>
      </c>
    </row>
    <row r="1287" spans="1:5">
      <c r="A1287" t="str">
        <f t="shared" si="58"/>
        <v>04</v>
      </c>
      <c r="B1287">
        <f t="shared" si="59"/>
        <v>0</v>
      </c>
      <c r="C1287" t="s">
        <v>816</v>
      </c>
      <c r="D1287" s="556" t="s">
        <v>2040</v>
      </c>
      <c r="E1287" s="765">
        <f t="shared" ca="1" si="57"/>
        <v>0</v>
      </c>
    </row>
    <row r="1288" spans="1:5">
      <c r="A1288" t="str">
        <f t="shared" si="58"/>
        <v>05</v>
      </c>
      <c r="B1288">
        <f t="shared" si="59"/>
        <v>0</v>
      </c>
      <c r="C1288" t="s">
        <v>816</v>
      </c>
      <c r="D1288" s="556" t="s">
        <v>2041</v>
      </c>
      <c r="E1288" s="765">
        <f t="shared" ca="1" si="57"/>
        <v>0</v>
      </c>
    </row>
    <row r="1289" spans="1:5">
      <c r="A1289" t="str">
        <f t="shared" si="58"/>
        <v>06</v>
      </c>
      <c r="B1289">
        <f t="shared" si="59"/>
        <v>0</v>
      </c>
      <c r="C1289" t="s">
        <v>816</v>
      </c>
      <c r="D1289" s="556" t="s">
        <v>2042</v>
      </c>
      <c r="E1289" s="765">
        <f t="shared" ca="1" si="57"/>
        <v>0</v>
      </c>
    </row>
    <row r="1290" spans="1:5">
      <c r="A1290" t="str">
        <f t="shared" si="58"/>
        <v>07</v>
      </c>
      <c r="B1290">
        <f t="shared" si="59"/>
        <v>0</v>
      </c>
      <c r="C1290" t="s">
        <v>816</v>
      </c>
      <c r="D1290" s="556" t="s">
        <v>2043</v>
      </c>
      <c r="E1290" s="765">
        <f t="shared" ref="E1290:E1353" ca="1" si="60">IFERROR(IFERROR(VLOOKUP(C1290,INDIRECT($G$7&amp;$H$7),MATCH($A1290,INDIRECT($G$7&amp;$I$7),0),0),IFERROR(VLOOKUP(C1290,INDIRECT($G$6&amp;$H$6),MATCH($A1290,INDIRECT($G$6&amp;$I$6),0),0),VLOOKUP(C1290,INDIRECT($G$5&amp;$H$5),MATCH($A1290,INDIRECT($G$5&amp;$I$5),0),0))),0)</f>
        <v>0</v>
      </c>
    </row>
    <row r="1291" spans="1:5">
      <c r="A1291" t="str">
        <f t="shared" ref="A1291:A1354" si="61">MID(D1291,LEN(C1291)+2,LEN(D1291)-LEN(C1291))</f>
        <v>08</v>
      </c>
      <c r="B1291">
        <f t="shared" ref="B1291:B1354" si="62">IF(IFERROR(FIND("PU",D1291,1),0)&lt;&gt;0,"PU",0)</f>
        <v>0</v>
      </c>
      <c r="C1291" t="s">
        <v>816</v>
      </c>
      <c r="D1291" s="556" t="s">
        <v>2044</v>
      </c>
      <c r="E1291" s="765">
        <f t="shared" ca="1" si="60"/>
        <v>0</v>
      </c>
    </row>
    <row r="1292" spans="1:5">
      <c r="A1292" t="str">
        <f t="shared" si="61"/>
        <v>09</v>
      </c>
      <c r="B1292">
        <f t="shared" si="62"/>
        <v>0</v>
      </c>
      <c r="C1292" t="s">
        <v>816</v>
      </c>
      <c r="D1292" s="556" t="s">
        <v>2045</v>
      </c>
      <c r="E1292" s="765">
        <f t="shared" ca="1" si="60"/>
        <v>0</v>
      </c>
    </row>
    <row r="1293" spans="1:5">
      <c r="A1293" t="str">
        <f t="shared" si="61"/>
        <v>10</v>
      </c>
      <c r="B1293">
        <f t="shared" si="62"/>
        <v>0</v>
      </c>
      <c r="C1293" t="s">
        <v>816</v>
      </c>
      <c r="D1293" s="556" t="s">
        <v>2046</v>
      </c>
      <c r="E1293" s="765">
        <f t="shared" ca="1" si="60"/>
        <v>0</v>
      </c>
    </row>
    <row r="1294" spans="1:5">
      <c r="A1294" t="str">
        <f t="shared" si="61"/>
        <v>11</v>
      </c>
      <c r="B1294">
        <f t="shared" si="62"/>
        <v>0</v>
      </c>
      <c r="C1294" t="s">
        <v>816</v>
      </c>
      <c r="D1294" s="556" t="s">
        <v>2047</v>
      </c>
      <c r="E1294" s="765">
        <f t="shared" ca="1" si="60"/>
        <v>0</v>
      </c>
    </row>
    <row r="1295" spans="1:5">
      <c r="A1295" t="str">
        <f t="shared" si="61"/>
        <v>12</v>
      </c>
      <c r="B1295">
        <f t="shared" si="62"/>
        <v>0</v>
      </c>
      <c r="C1295" t="s">
        <v>816</v>
      </c>
      <c r="D1295" s="556" t="s">
        <v>2048</v>
      </c>
      <c r="E1295" s="765">
        <f t="shared" ca="1" si="60"/>
        <v>0</v>
      </c>
    </row>
    <row r="1296" spans="1:5">
      <c r="A1296" t="str">
        <f t="shared" si="61"/>
        <v>13</v>
      </c>
      <c r="B1296">
        <f t="shared" si="62"/>
        <v>0</v>
      </c>
      <c r="C1296" t="s">
        <v>816</v>
      </c>
      <c r="D1296" s="556" t="s">
        <v>2049</v>
      </c>
      <c r="E1296" s="765">
        <f t="shared" ca="1" si="60"/>
        <v>0</v>
      </c>
    </row>
    <row r="1297" spans="1:5">
      <c r="A1297" t="str">
        <f t="shared" si="61"/>
        <v>100</v>
      </c>
      <c r="B1297">
        <f t="shared" si="62"/>
        <v>0</v>
      </c>
      <c r="C1297" t="s">
        <v>816</v>
      </c>
      <c r="D1297" s="556" t="s">
        <v>2050</v>
      </c>
      <c r="E1297" s="765">
        <f t="shared" ca="1" si="60"/>
        <v>0</v>
      </c>
    </row>
    <row r="1298" spans="1:5">
      <c r="A1298" t="str">
        <f t="shared" si="61"/>
        <v>01</v>
      </c>
      <c r="B1298">
        <f t="shared" si="62"/>
        <v>0</v>
      </c>
      <c r="C1298" t="s">
        <v>434</v>
      </c>
      <c r="D1298" s="1" t="s">
        <v>2051</v>
      </c>
      <c r="E1298" s="765">
        <f t="shared" ca="1" si="60"/>
        <v>0</v>
      </c>
    </row>
    <row r="1299" spans="1:5">
      <c r="A1299" t="str">
        <f t="shared" si="61"/>
        <v>02</v>
      </c>
      <c r="B1299">
        <f t="shared" si="62"/>
        <v>0</v>
      </c>
      <c r="C1299" t="s">
        <v>434</v>
      </c>
      <c r="D1299" s="1" t="s">
        <v>2052</v>
      </c>
      <c r="E1299" s="765">
        <f t="shared" ca="1" si="60"/>
        <v>0</v>
      </c>
    </row>
    <row r="1300" spans="1:5">
      <c r="A1300" t="str">
        <f t="shared" si="61"/>
        <v>03</v>
      </c>
      <c r="B1300">
        <f t="shared" si="62"/>
        <v>0</v>
      </c>
      <c r="C1300" t="s">
        <v>434</v>
      </c>
      <c r="D1300" s="1" t="s">
        <v>2053</v>
      </c>
      <c r="E1300" s="765">
        <f t="shared" ca="1" si="60"/>
        <v>0</v>
      </c>
    </row>
    <row r="1301" spans="1:5">
      <c r="A1301" t="str">
        <f t="shared" si="61"/>
        <v>04</v>
      </c>
      <c r="B1301">
        <f t="shared" si="62"/>
        <v>0</v>
      </c>
      <c r="C1301" t="s">
        <v>434</v>
      </c>
      <c r="D1301" s="1" t="s">
        <v>2054</v>
      </c>
      <c r="E1301" s="765">
        <f t="shared" ca="1" si="60"/>
        <v>0</v>
      </c>
    </row>
    <row r="1302" spans="1:5">
      <c r="A1302" t="str">
        <f t="shared" si="61"/>
        <v>05</v>
      </c>
      <c r="B1302">
        <f t="shared" si="62"/>
        <v>0</v>
      </c>
      <c r="C1302" t="s">
        <v>434</v>
      </c>
      <c r="D1302" s="1" t="s">
        <v>2055</v>
      </c>
      <c r="E1302" s="765">
        <f t="shared" ca="1" si="60"/>
        <v>0</v>
      </c>
    </row>
    <row r="1303" spans="1:5">
      <c r="A1303" t="str">
        <f t="shared" si="61"/>
        <v>06</v>
      </c>
      <c r="B1303">
        <f t="shared" si="62"/>
        <v>0</v>
      </c>
      <c r="C1303" t="s">
        <v>434</v>
      </c>
      <c r="D1303" s="1" t="s">
        <v>2056</v>
      </c>
      <c r="E1303" s="765">
        <f t="shared" ca="1" si="60"/>
        <v>0</v>
      </c>
    </row>
    <row r="1304" spans="1:5">
      <c r="A1304" t="str">
        <f t="shared" si="61"/>
        <v>07</v>
      </c>
      <c r="B1304">
        <f t="shared" si="62"/>
        <v>0</v>
      </c>
      <c r="C1304" t="s">
        <v>434</v>
      </c>
      <c r="D1304" s="1" t="s">
        <v>2057</v>
      </c>
      <c r="E1304" s="765">
        <f t="shared" ca="1" si="60"/>
        <v>0</v>
      </c>
    </row>
    <row r="1305" spans="1:5">
      <c r="A1305" t="str">
        <f t="shared" si="61"/>
        <v>08</v>
      </c>
      <c r="B1305">
        <f t="shared" si="62"/>
        <v>0</v>
      </c>
      <c r="C1305" t="s">
        <v>434</v>
      </c>
      <c r="D1305" s="1" t="s">
        <v>2058</v>
      </c>
      <c r="E1305" s="765">
        <f t="shared" ca="1" si="60"/>
        <v>0</v>
      </c>
    </row>
    <row r="1306" spans="1:5">
      <c r="A1306" t="str">
        <f t="shared" si="61"/>
        <v>09</v>
      </c>
      <c r="B1306">
        <f t="shared" si="62"/>
        <v>0</v>
      </c>
      <c r="C1306" t="s">
        <v>434</v>
      </c>
      <c r="D1306" s="1" t="s">
        <v>2059</v>
      </c>
      <c r="E1306" s="765">
        <f t="shared" ca="1" si="60"/>
        <v>0</v>
      </c>
    </row>
    <row r="1307" spans="1:5">
      <c r="A1307" t="str">
        <f t="shared" si="61"/>
        <v>10</v>
      </c>
      <c r="B1307">
        <f t="shared" si="62"/>
        <v>0</v>
      </c>
      <c r="C1307" t="s">
        <v>434</v>
      </c>
      <c r="D1307" s="1" t="s">
        <v>2060</v>
      </c>
      <c r="E1307" s="765">
        <f t="shared" ca="1" si="60"/>
        <v>0</v>
      </c>
    </row>
    <row r="1308" spans="1:5">
      <c r="A1308" t="str">
        <f t="shared" si="61"/>
        <v>11</v>
      </c>
      <c r="B1308">
        <f t="shared" si="62"/>
        <v>0</v>
      </c>
      <c r="C1308" t="s">
        <v>434</v>
      </c>
      <c r="D1308" s="1" t="s">
        <v>2061</v>
      </c>
      <c r="E1308" s="765">
        <f t="shared" ca="1" si="60"/>
        <v>0</v>
      </c>
    </row>
    <row r="1309" spans="1:5">
      <c r="A1309" t="str">
        <f t="shared" si="61"/>
        <v>12</v>
      </c>
      <c r="B1309">
        <f t="shared" si="62"/>
        <v>0</v>
      </c>
      <c r="C1309" t="s">
        <v>434</v>
      </c>
      <c r="D1309" s="1" t="s">
        <v>2062</v>
      </c>
      <c r="E1309" s="765">
        <f t="shared" ca="1" si="60"/>
        <v>0</v>
      </c>
    </row>
    <row r="1310" spans="1:5">
      <c r="A1310" t="str">
        <f t="shared" si="61"/>
        <v>13</v>
      </c>
      <c r="B1310">
        <f t="shared" si="62"/>
        <v>0</v>
      </c>
      <c r="C1310" t="s">
        <v>434</v>
      </c>
      <c r="D1310" s="1" t="s">
        <v>2063</v>
      </c>
      <c r="E1310" s="765">
        <f t="shared" ca="1" si="60"/>
        <v>0</v>
      </c>
    </row>
    <row r="1311" spans="1:5">
      <c r="A1311" t="str">
        <f t="shared" si="61"/>
        <v>100</v>
      </c>
      <c r="B1311">
        <f t="shared" si="62"/>
        <v>0</v>
      </c>
      <c r="C1311" t="s">
        <v>434</v>
      </c>
      <c r="D1311" s="1" t="s">
        <v>2064</v>
      </c>
      <c r="E1311" s="765">
        <f t="shared" ca="1" si="60"/>
        <v>0</v>
      </c>
    </row>
    <row r="1312" spans="1:5">
      <c r="A1312" t="str">
        <f t="shared" si="61"/>
        <v>01</v>
      </c>
      <c r="B1312">
        <f t="shared" si="62"/>
        <v>0</v>
      </c>
      <c r="C1312" t="s">
        <v>435</v>
      </c>
      <c r="D1312" s="1" t="s">
        <v>2065</v>
      </c>
      <c r="E1312" s="765">
        <f t="shared" ca="1" si="60"/>
        <v>0</v>
      </c>
    </row>
    <row r="1313" spans="1:5">
      <c r="A1313" t="str">
        <f t="shared" si="61"/>
        <v>02</v>
      </c>
      <c r="B1313">
        <f t="shared" si="62"/>
        <v>0</v>
      </c>
      <c r="C1313" t="s">
        <v>435</v>
      </c>
      <c r="D1313" s="1" t="s">
        <v>2066</v>
      </c>
      <c r="E1313" s="765">
        <f t="shared" ca="1" si="60"/>
        <v>0</v>
      </c>
    </row>
    <row r="1314" spans="1:5">
      <c r="A1314" t="str">
        <f t="shared" si="61"/>
        <v>03</v>
      </c>
      <c r="B1314">
        <f t="shared" si="62"/>
        <v>0</v>
      </c>
      <c r="C1314" t="s">
        <v>435</v>
      </c>
      <c r="D1314" s="1" t="s">
        <v>2067</v>
      </c>
      <c r="E1314" s="765">
        <f t="shared" ca="1" si="60"/>
        <v>0</v>
      </c>
    </row>
    <row r="1315" spans="1:5">
      <c r="A1315" t="str">
        <f t="shared" si="61"/>
        <v>04</v>
      </c>
      <c r="B1315">
        <f t="shared" si="62"/>
        <v>0</v>
      </c>
      <c r="C1315" t="s">
        <v>435</v>
      </c>
      <c r="D1315" s="1" t="s">
        <v>2068</v>
      </c>
      <c r="E1315" s="765">
        <f t="shared" ca="1" si="60"/>
        <v>0</v>
      </c>
    </row>
    <row r="1316" spans="1:5">
      <c r="A1316" t="str">
        <f t="shared" si="61"/>
        <v>05</v>
      </c>
      <c r="B1316">
        <f t="shared" si="62"/>
        <v>0</v>
      </c>
      <c r="C1316" t="s">
        <v>435</v>
      </c>
      <c r="D1316" s="1" t="s">
        <v>2069</v>
      </c>
      <c r="E1316" s="765">
        <f t="shared" ca="1" si="60"/>
        <v>0</v>
      </c>
    </row>
    <row r="1317" spans="1:5">
      <c r="A1317" t="str">
        <f t="shared" si="61"/>
        <v>06</v>
      </c>
      <c r="B1317">
        <f t="shared" si="62"/>
        <v>0</v>
      </c>
      <c r="C1317" t="s">
        <v>435</v>
      </c>
      <c r="D1317" s="1" t="s">
        <v>2070</v>
      </c>
      <c r="E1317" s="765">
        <f t="shared" ca="1" si="60"/>
        <v>0</v>
      </c>
    </row>
    <row r="1318" spans="1:5">
      <c r="A1318" t="str">
        <f t="shared" si="61"/>
        <v>07</v>
      </c>
      <c r="B1318">
        <f t="shared" si="62"/>
        <v>0</v>
      </c>
      <c r="C1318" t="s">
        <v>435</v>
      </c>
      <c r="D1318" s="1" t="s">
        <v>2071</v>
      </c>
      <c r="E1318" s="765">
        <f t="shared" ca="1" si="60"/>
        <v>0</v>
      </c>
    </row>
    <row r="1319" spans="1:5">
      <c r="A1319" t="str">
        <f t="shared" si="61"/>
        <v>08</v>
      </c>
      <c r="B1319">
        <f t="shared" si="62"/>
        <v>0</v>
      </c>
      <c r="C1319" t="s">
        <v>435</v>
      </c>
      <c r="D1319" s="1" t="s">
        <v>2072</v>
      </c>
      <c r="E1319" s="765">
        <f t="shared" ca="1" si="60"/>
        <v>0</v>
      </c>
    </row>
    <row r="1320" spans="1:5">
      <c r="A1320" t="str">
        <f t="shared" si="61"/>
        <v>09</v>
      </c>
      <c r="B1320">
        <f t="shared" si="62"/>
        <v>0</v>
      </c>
      <c r="C1320" t="s">
        <v>435</v>
      </c>
      <c r="D1320" s="1" t="s">
        <v>2073</v>
      </c>
      <c r="E1320" s="765">
        <f t="shared" ca="1" si="60"/>
        <v>0</v>
      </c>
    </row>
    <row r="1321" spans="1:5">
      <c r="A1321" t="str">
        <f t="shared" si="61"/>
        <v>10</v>
      </c>
      <c r="B1321">
        <f t="shared" si="62"/>
        <v>0</v>
      </c>
      <c r="C1321" t="s">
        <v>435</v>
      </c>
      <c r="D1321" s="1" t="s">
        <v>2074</v>
      </c>
      <c r="E1321" s="765">
        <f t="shared" ca="1" si="60"/>
        <v>0</v>
      </c>
    </row>
    <row r="1322" spans="1:5">
      <c r="A1322" t="str">
        <f t="shared" si="61"/>
        <v>11</v>
      </c>
      <c r="B1322">
        <f t="shared" si="62"/>
        <v>0</v>
      </c>
      <c r="C1322" t="s">
        <v>435</v>
      </c>
      <c r="D1322" s="1" t="s">
        <v>2075</v>
      </c>
      <c r="E1322" s="765">
        <f t="shared" ca="1" si="60"/>
        <v>0</v>
      </c>
    </row>
    <row r="1323" spans="1:5">
      <c r="A1323" t="str">
        <f t="shared" si="61"/>
        <v>12</v>
      </c>
      <c r="B1323">
        <f t="shared" si="62"/>
        <v>0</v>
      </c>
      <c r="C1323" t="s">
        <v>435</v>
      </c>
      <c r="D1323" s="1" t="s">
        <v>2076</v>
      </c>
      <c r="E1323" s="765">
        <f t="shared" ca="1" si="60"/>
        <v>0</v>
      </c>
    </row>
    <row r="1324" spans="1:5">
      <c r="A1324" t="str">
        <f t="shared" si="61"/>
        <v>13</v>
      </c>
      <c r="B1324">
        <f t="shared" si="62"/>
        <v>0</v>
      </c>
      <c r="C1324" t="s">
        <v>435</v>
      </c>
      <c r="D1324" s="1" t="s">
        <v>2077</v>
      </c>
      <c r="E1324" s="765">
        <f t="shared" ca="1" si="60"/>
        <v>0</v>
      </c>
    </row>
    <row r="1325" spans="1:5">
      <c r="A1325" t="str">
        <f t="shared" si="61"/>
        <v>100</v>
      </c>
      <c r="B1325">
        <f t="shared" si="62"/>
        <v>0</v>
      </c>
      <c r="C1325" t="s">
        <v>435</v>
      </c>
      <c r="D1325" s="1" t="s">
        <v>2078</v>
      </c>
      <c r="E1325" s="765">
        <f t="shared" ca="1" si="60"/>
        <v>0</v>
      </c>
    </row>
    <row r="1326" spans="1:5">
      <c r="A1326" t="str">
        <f t="shared" si="61"/>
        <v>01</v>
      </c>
      <c r="B1326">
        <f t="shared" si="62"/>
        <v>0</v>
      </c>
      <c r="C1326" t="s">
        <v>436</v>
      </c>
      <c r="D1326" s="1" t="s">
        <v>2079</v>
      </c>
      <c r="E1326" s="765">
        <f t="shared" ca="1" si="60"/>
        <v>0</v>
      </c>
    </row>
    <row r="1327" spans="1:5">
      <c r="A1327" t="str">
        <f t="shared" si="61"/>
        <v>02</v>
      </c>
      <c r="B1327">
        <f t="shared" si="62"/>
        <v>0</v>
      </c>
      <c r="C1327" t="s">
        <v>436</v>
      </c>
      <c r="D1327" s="1" t="s">
        <v>2080</v>
      </c>
      <c r="E1327" s="765">
        <f t="shared" ca="1" si="60"/>
        <v>0</v>
      </c>
    </row>
    <row r="1328" spans="1:5">
      <c r="A1328" t="str">
        <f t="shared" si="61"/>
        <v>03</v>
      </c>
      <c r="B1328">
        <f t="shared" si="62"/>
        <v>0</v>
      </c>
      <c r="C1328" t="s">
        <v>436</v>
      </c>
      <c r="D1328" s="1" t="s">
        <v>2081</v>
      </c>
      <c r="E1328" s="765">
        <f t="shared" ca="1" si="60"/>
        <v>0</v>
      </c>
    </row>
    <row r="1329" spans="1:5">
      <c r="A1329" t="str">
        <f t="shared" si="61"/>
        <v>04</v>
      </c>
      <c r="B1329">
        <f t="shared" si="62"/>
        <v>0</v>
      </c>
      <c r="C1329" t="s">
        <v>436</v>
      </c>
      <c r="D1329" s="1" t="s">
        <v>2082</v>
      </c>
      <c r="E1329" s="765">
        <f t="shared" ca="1" si="60"/>
        <v>0</v>
      </c>
    </row>
    <row r="1330" spans="1:5">
      <c r="A1330" t="str">
        <f t="shared" si="61"/>
        <v>05</v>
      </c>
      <c r="B1330">
        <f t="shared" si="62"/>
        <v>0</v>
      </c>
      <c r="C1330" t="s">
        <v>436</v>
      </c>
      <c r="D1330" s="1" t="s">
        <v>2083</v>
      </c>
      <c r="E1330" s="765">
        <f t="shared" ca="1" si="60"/>
        <v>0</v>
      </c>
    </row>
    <row r="1331" spans="1:5">
      <c r="A1331" t="str">
        <f t="shared" si="61"/>
        <v>06</v>
      </c>
      <c r="B1331">
        <f t="shared" si="62"/>
        <v>0</v>
      </c>
      <c r="C1331" t="s">
        <v>436</v>
      </c>
      <c r="D1331" s="1" t="s">
        <v>2084</v>
      </c>
      <c r="E1331" s="765">
        <f t="shared" ca="1" si="60"/>
        <v>0</v>
      </c>
    </row>
    <row r="1332" spans="1:5">
      <c r="A1332" t="str">
        <f t="shared" si="61"/>
        <v>07</v>
      </c>
      <c r="B1332">
        <f t="shared" si="62"/>
        <v>0</v>
      </c>
      <c r="C1332" t="s">
        <v>436</v>
      </c>
      <c r="D1332" s="1" t="s">
        <v>2085</v>
      </c>
      <c r="E1332" s="765">
        <f t="shared" ca="1" si="60"/>
        <v>0</v>
      </c>
    </row>
    <row r="1333" spans="1:5">
      <c r="A1333" t="str">
        <f t="shared" si="61"/>
        <v>08</v>
      </c>
      <c r="B1333">
        <f t="shared" si="62"/>
        <v>0</v>
      </c>
      <c r="C1333" t="s">
        <v>436</v>
      </c>
      <c r="D1333" s="1" t="s">
        <v>2086</v>
      </c>
      <c r="E1333" s="765">
        <f t="shared" ca="1" si="60"/>
        <v>0</v>
      </c>
    </row>
    <row r="1334" spans="1:5">
      <c r="A1334" t="str">
        <f t="shared" si="61"/>
        <v>09</v>
      </c>
      <c r="B1334">
        <f t="shared" si="62"/>
        <v>0</v>
      </c>
      <c r="C1334" t="s">
        <v>436</v>
      </c>
      <c r="D1334" s="1" t="s">
        <v>2087</v>
      </c>
      <c r="E1334" s="765">
        <f t="shared" ca="1" si="60"/>
        <v>0</v>
      </c>
    </row>
    <row r="1335" spans="1:5">
      <c r="A1335" t="str">
        <f t="shared" si="61"/>
        <v>10</v>
      </c>
      <c r="B1335">
        <f t="shared" si="62"/>
        <v>0</v>
      </c>
      <c r="C1335" t="s">
        <v>436</v>
      </c>
      <c r="D1335" s="1" t="s">
        <v>2088</v>
      </c>
      <c r="E1335" s="765">
        <f t="shared" ca="1" si="60"/>
        <v>0</v>
      </c>
    </row>
    <row r="1336" spans="1:5">
      <c r="A1336" t="str">
        <f t="shared" si="61"/>
        <v>11</v>
      </c>
      <c r="B1336">
        <f t="shared" si="62"/>
        <v>0</v>
      </c>
      <c r="C1336" t="s">
        <v>436</v>
      </c>
      <c r="D1336" s="1" t="s">
        <v>2089</v>
      </c>
      <c r="E1336" s="765">
        <f t="shared" ca="1" si="60"/>
        <v>0</v>
      </c>
    </row>
    <row r="1337" spans="1:5">
      <c r="A1337" t="str">
        <f t="shared" si="61"/>
        <v>12</v>
      </c>
      <c r="B1337">
        <f t="shared" si="62"/>
        <v>0</v>
      </c>
      <c r="C1337" t="s">
        <v>436</v>
      </c>
      <c r="D1337" s="1" t="s">
        <v>2090</v>
      </c>
      <c r="E1337" s="765">
        <f t="shared" ca="1" si="60"/>
        <v>0</v>
      </c>
    </row>
    <row r="1338" spans="1:5">
      <c r="A1338" t="str">
        <f t="shared" si="61"/>
        <v>13</v>
      </c>
      <c r="B1338">
        <f t="shared" si="62"/>
        <v>0</v>
      </c>
      <c r="C1338" t="s">
        <v>436</v>
      </c>
      <c r="D1338" s="1" t="s">
        <v>2091</v>
      </c>
      <c r="E1338" s="765">
        <f t="shared" ca="1" si="60"/>
        <v>0</v>
      </c>
    </row>
    <row r="1339" spans="1:5">
      <c r="A1339" t="str">
        <f t="shared" si="61"/>
        <v>100</v>
      </c>
      <c r="B1339">
        <f t="shared" si="62"/>
        <v>0</v>
      </c>
      <c r="C1339" t="s">
        <v>436</v>
      </c>
      <c r="D1339" s="1" t="s">
        <v>2092</v>
      </c>
      <c r="E1339" s="765">
        <f t="shared" ca="1" si="60"/>
        <v>0</v>
      </c>
    </row>
    <row r="1340" spans="1:5">
      <c r="A1340" t="str">
        <f t="shared" si="61"/>
        <v>01</v>
      </c>
      <c r="B1340">
        <f t="shared" si="62"/>
        <v>0</v>
      </c>
      <c r="C1340" t="s">
        <v>437</v>
      </c>
      <c r="D1340" s="1" t="s">
        <v>2093</v>
      </c>
      <c r="E1340" s="765">
        <f t="shared" ca="1" si="60"/>
        <v>0</v>
      </c>
    </row>
    <row r="1341" spans="1:5">
      <c r="A1341" t="str">
        <f t="shared" si="61"/>
        <v>02</v>
      </c>
      <c r="B1341">
        <f t="shared" si="62"/>
        <v>0</v>
      </c>
      <c r="C1341" t="s">
        <v>437</v>
      </c>
      <c r="D1341" s="1" t="s">
        <v>2094</v>
      </c>
      <c r="E1341" s="765">
        <f t="shared" ca="1" si="60"/>
        <v>0</v>
      </c>
    </row>
    <row r="1342" spans="1:5">
      <c r="A1342" t="str">
        <f t="shared" si="61"/>
        <v>03</v>
      </c>
      <c r="B1342">
        <f t="shared" si="62"/>
        <v>0</v>
      </c>
      <c r="C1342" t="s">
        <v>437</v>
      </c>
      <c r="D1342" s="1" t="s">
        <v>2095</v>
      </c>
      <c r="E1342" s="765">
        <f t="shared" ca="1" si="60"/>
        <v>0</v>
      </c>
    </row>
    <row r="1343" spans="1:5">
      <c r="A1343" t="str">
        <f t="shared" si="61"/>
        <v>04</v>
      </c>
      <c r="B1343">
        <f t="shared" si="62"/>
        <v>0</v>
      </c>
      <c r="C1343" t="s">
        <v>437</v>
      </c>
      <c r="D1343" s="1" t="s">
        <v>2096</v>
      </c>
      <c r="E1343" s="765">
        <f t="shared" ca="1" si="60"/>
        <v>0</v>
      </c>
    </row>
    <row r="1344" spans="1:5">
      <c r="A1344" t="str">
        <f t="shared" si="61"/>
        <v>05</v>
      </c>
      <c r="B1344">
        <f t="shared" si="62"/>
        <v>0</v>
      </c>
      <c r="C1344" t="s">
        <v>437</v>
      </c>
      <c r="D1344" s="1" t="s">
        <v>2097</v>
      </c>
      <c r="E1344" s="765">
        <f t="shared" ca="1" si="60"/>
        <v>0</v>
      </c>
    </row>
    <row r="1345" spans="1:5">
      <c r="A1345" t="str">
        <f t="shared" si="61"/>
        <v>06</v>
      </c>
      <c r="B1345">
        <f t="shared" si="62"/>
        <v>0</v>
      </c>
      <c r="C1345" t="s">
        <v>437</v>
      </c>
      <c r="D1345" s="1" t="s">
        <v>2098</v>
      </c>
      <c r="E1345" s="765">
        <f t="shared" ca="1" si="60"/>
        <v>0</v>
      </c>
    </row>
    <row r="1346" spans="1:5">
      <c r="A1346" t="str">
        <f t="shared" si="61"/>
        <v>07</v>
      </c>
      <c r="B1346">
        <f t="shared" si="62"/>
        <v>0</v>
      </c>
      <c r="C1346" t="s">
        <v>437</v>
      </c>
      <c r="D1346" s="1" t="s">
        <v>2099</v>
      </c>
      <c r="E1346" s="765">
        <f t="shared" ca="1" si="60"/>
        <v>0</v>
      </c>
    </row>
    <row r="1347" spans="1:5">
      <c r="A1347" t="str">
        <f t="shared" si="61"/>
        <v>08</v>
      </c>
      <c r="B1347">
        <f t="shared" si="62"/>
        <v>0</v>
      </c>
      <c r="C1347" t="s">
        <v>437</v>
      </c>
      <c r="D1347" s="1" t="s">
        <v>2100</v>
      </c>
      <c r="E1347" s="765">
        <f t="shared" ca="1" si="60"/>
        <v>0</v>
      </c>
    </row>
    <row r="1348" spans="1:5">
      <c r="A1348" t="str">
        <f t="shared" si="61"/>
        <v>09</v>
      </c>
      <c r="B1348">
        <f t="shared" si="62"/>
        <v>0</v>
      </c>
      <c r="C1348" t="s">
        <v>437</v>
      </c>
      <c r="D1348" s="1" t="s">
        <v>2101</v>
      </c>
      <c r="E1348" s="765">
        <f t="shared" ca="1" si="60"/>
        <v>0</v>
      </c>
    </row>
    <row r="1349" spans="1:5">
      <c r="A1349" t="str">
        <f t="shared" si="61"/>
        <v>10</v>
      </c>
      <c r="B1349">
        <f t="shared" si="62"/>
        <v>0</v>
      </c>
      <c r="C1349" t="s">
        <v>437</v>
      </c>
      <c r="D1349" s="1" t="s">
        <v>2102</v>
      </c>
      <c r="E1349" s="765">
        <f t="shared" ca="1" si="60"/>
        <v>0</v>
      </c>
    </row>
    <row r="1350" spans="1:5">
      <c r="A1350" t="str">
        <f t="shared" si="61"/>
        <v>11</v>
      </c>
      <c r="B1350">
        <f t="shared" si="62"/>
        <v>0</v>
      </c>
      <c r="C1350" t="s">
        <v>437</v>
      </c>
      <c r="D1350" s="1" t="s">
        <v>2103</v>
      </c>
      <c r="E1350" s="765">
        <f t="shared" ca="1" si="60"/>
        <v>0</v>
      </c>
    </row>
    <row r="1351" spans="1:5">
      <c r="A1351" t="str">
        <f t="shared" si="61"/>
        <v>12</v>
      </c>
      <c r="B1351">
        <f t="shared" si="62"/>
        <v>0</v>
      </c>
      <c r="C1351" t="s">
        <v>437</v>
      </c>
      <c r="D1351" s="1" t="s">
        <v>2104</v>
      </c>
      <c r="E1351" s="765">
        <f t="shared" ca="1" si="60"/>
        <v>0</v>
      </c>
    </row>
    <row r="1352" spans="1:5">
      <c r="A1352" t="str">
        <f t="shared" si="61"/>
        <v>13</v>
      </c>
      <c r="B1352">
        <f t="shared" si="62"/>
        <v>0</v>
      </c>
      <c r="C1352" t="s">
        <v>437</v>
      </c>
      <c r="D1352" s="1" t="s">
        <v>2105</v>
      </c>
      <c r="E1352" s="765">
        <f t="shared" ca="1" si="60"/>
        <v>0</v>
      </c>
    </row>
    <row r="1353" spans="1:5">
      <c r="A1353" t="str">
        <f t="shared" si="61"/>
        <v>100</v>
      </c>
      <c r="B1353">
        <f t="shared" si="62"/>
        <v>0</v>
      </c>
      <c r="C1353" t="s">
        <v>437</v>
      </c>
      <c r="D1353" s="1" t="s">
        <v>2106</v>
      </c>
      <c r="E1353" s="765">
        <f t="shared" ca="1" si="60"/>
        <v>0</v>
      </c>
    </row>
    <row r="1354" spans="1:5">
      <c r="A1354" t="str">
        <f t="shared" si="61"/>
        <v>01</v>
      </c>
      <c r="B1354">
        <f t="shared" si="62"/>
        <v>0</v>
      </c>
      <c r="C1354" t="s">
        <v>455</v>
      </c>
      <c r="D1354" s="1" t="s">
        <v>2107</v>
      </c>
      <c r="E1354" s="765">
        <f t="shared" ref="E1354:E1417" ca="1" si="63">IFERROR(IFERROR(VLOOKUP(C1354,INDIRECT($G$7&amp;$H$7),MATCH($A1354,INDIRECT($G$7&amp;$I$7),0),0),IFERROR(VLOOKUP(C1354,INDIRECT($G$6&amp;$H$6),MATCH($A1354,INDIRECT($G$6&amp;$I$6),0),0),VLOOKUP(C1354,INDIRECT($G$5&amp;$H$5),MATCH($A1354,INDIRECT($G$5&amp;$I$5),0),0))),0)</f>
        <v>0</v>
      </c>
    </row>
    <row r="1355" spans="1:5">
      <c r="A1355" t="str">
        <f t="shared" ref="A1355:A1418" si="64">MID(D1355,LEN(C1355)+2,LEN(D1355)-LEN(C1355))</f>
        <v>02</v>
      </c>
      <c r="B1355">
        <f t="shared" ref="B1355:B1418" si="65">IF(IFERROR(FIND("PU",D1355,1),0)&lt;&gt;0,"PU",0)</f>
        <v>0</v>
      </c>
      <c r="C1355" t="s">
        <v>455</v>
      </c>
      <c r="D1355" s="1" t="s">
        <v>2108</v>
      </c>
      <c r="E1355" s="765">
        <f t="shared" ca="1" si="63"/>
        <v>0</v>
      </c>
    </row>
    <row r="1356" spans="1:5">
      <c r="A1356" t="str">
        <f t="shared" si="64"/>
        <v>03</v>
      </c>
      <c r="B1356">
        <f t="shared" si="65"/>
        <v>0</v>
      </c>
      <c r="C1356" t="s">
        <v>455</v>
      </c>
      <c r="D1356" s="1" t="s">
        <v>2109</v>
      </c>
      <c r="E1356" s="765">
        <f t="shared" ca="1" si="63"/>
        <v>0</v>
      </c>
    </row>
    <row r="1357" spans="1:5">
      <c r="A1357" t="str">
        <f t="shared" si="64"/>
        <v>04</v>
      </c>
      <c r="B1357">
        <f t="shared" si="65"/>
        <v>0</v>
      </c>
      <c r="C1357" t="s">
        <v>455</v>
      </c>
      <c r="D1357" s="1" t="s">
        <v>2110</v>
      </c>
      <c r="E1357" s="765">
        <f t="shared" ca="1" si="63"/>
        <v>0</v>
      </c>
    </row>
    <row r="1358" spans="1:5">
      <c r="A1358" t="str">
        <f t="shared" si="64"/>
        <v>05</v>
      </c>
      <c r="B1358">
        <f t="shared" si="65"/>
        <v>0</v>
      </c>
      <c r="C1358" t="s">
        <v>455</v>
      </c>
      <c r="D1358" s="1" t="s">
        <v>2111</v>
      </c>
      <c r="E1358" s="765">
        <f t="shared" ca="1" si="63"/>
        <v>0</v>
      </c>
    </row>
    <row r="1359" spans="1:5">
      <c r="A1359" t="str">
        <f t="shared" si="64"/>
        <v>06</v>
      </c>
      <c r="B1359">
        <f t="shared" si="65"/>
        <v>0</v>
      </c>
      <c r="C1359" t="s">
        <v>455</v>
      </c>
      <c r="D1359" s="1" t="s">
        <v>2112</v>
      </c>
      <c r="E1359" s="765">
        <f t="shared" ca="1" si="63"/>
        <v>0</v>
      </c>
    </row>
    <row r="1360" spans="1:5">
      <c r="A1360" t="str">
        <f t="shared" si="64"/>
        <v>07</v>
      </c>
      <c r="B1360">
        <f t="shared" si="65"/>
        <v>0</v>
      </c>
      <c r="C1360" t="s">
        <v>455</v>
      </c>
      <c r="D1360" s="1" t="s">
        <v>2113</v>
      </c>
      <c r="E1360" s="765">
        <f t="shared" ca="1" si="63"/>
        <v>0</v>
      </c>
    </row>
    <row r="1361" spans="1:5">
      <c r="A1361" t="str">
        <f t="shared" si="64"/>
        <v>08</v>
      </c>
      <c r="B1361">
        <f t="shared" si="65"/>
        <v>0</v>
      </c>
      <c r="C1361" t="s">
        <v>455</v>
      </c>
      <c r="D1361" s="1" t="s">
        <v>2114</v>
      </c>
      <c r="E1361" s="765">
        <f t="shared" ca="1" si="63"/>
        <v>0</v>
      </c>
    </row>
    <row r="1362" spans="1:5">
      <c r="A1362" t="str">
        <f t="shared" si="64"/>
        <v>09</v>
      </c>
      <c r="B1362">
        <f t="shared" si="65"/>
        <v>0</v>
      </c>
      <c r="C1362" t="s">
        <v>455</v>
      </c>
      <c r="D1362" s="1" t="s">
        <v>2115</v>
      </c>
      <c r="E1362" s="765">
        <f t="shared" ca="1" si="63"/>
        <v>0</v>
      </c>
    </row>
    <row r="1363" spans="1:5">
      <c r="A1363" t="str">
        <f t="shared" si="64"/>
        <v>10</v>
      </c>
      <c r="B1363">
        <f t="shared" si="65"/>
        <v>0</v>
      </c>
      <c r="C1363" t="s">
        <v>455</v>
      </c>
      <c r="D1363" s="1" t="s">
        <v>2116</v>
      </c>
      <c r="E1363" s="765">
        <f t="shared" ca="1" si="63"/>
        <v>0</v>
      </c>
    </row>
    <row r="1364" spans="1:5">
      <c r="A1364" t="str">
        <f t="shared" si="64"/>
        <v>11</v>
      </c>
      <c r="B1364">
        <f t="shared" si="65"/>
        <v>0</v>
      </c>
      <c r="C1364" t="s">
        <v>455</v>
      </c>
      <c r="D1364" s="1" t="s">
        <v>2117</v>
      </c>
      <c r="E1364" s="765">
        <f t="shared" ca="1" si="63"/>
        <v>0</v>
      </c>
    </row>
    <row r="1365" spans="1:5">
      <c r="A1365" t="str">
        <f t="shared" si="64"/>
        <v>12</v>
      </c>
      <c r="B1365">
        <f t="shared" si="65"/>
        <v>0</v>
      </c>
      <c r="C1365" t="s">
        <v>455</v>
      </c>
      <c r="D1365" s="1" t="s">
        <v>2118</v>
      </c>
      <c r="E1365" s="765">
        <f t="shared" ca="1" si="63"/>
        <v>0</v>
      </c>
    </row>
    <row r="1366" spans="1:5">
      <c r="A1366" t="str">
        <f t="shared" si="64"/>
        <v>13</v>
      </c>
      <c r="B1366">
        <f t="shared" si="65"/>
        <v>0</v>
      </c>
      <c r="C1366" t="s">
        <v>455</v>
      </c>
      <c r="D1366" s="1" t="s">
        <v>2119</v>
      </c>
      <c r="E1366" s="765">
        <f t="shared" ca="1" si="63"/>
        <v>0</v>
      </c>
    </row>
    <row r="1367" spans="1:5">
      <c r="A1367" t="str">
        <f t="shared" si="64"/>
        <v>100</v>
      </c>
      <c r="B1367">
        <f t="shared" si="65"/>
        <v>0</v>
      </c>
      <c r="C1367" t="s">
        <v>455</v>
      </c>
      <c r="D1367" s="1" t="s">
        <v>2120</v>
      </c>
      <c r="E1367" s="765">
        <f t="shared" ca="1" si="63"/>
        <v>0</v>
      </c>
    </row>
    <row r="1368" spans="1:5">
      <c r="A1368" t="str">
        <f t="shared" si="64"/>
        <v>01</v>
      </c>
      <c r="B1368">
        <f t="shared" si="65"/>
        <v>0</v>
      </c>
      <c r="C1368" t="s">
        <v>456</v>
      </c>
      <c r="D1368" s="1" t="s">
        <v>2121</v>
      </c>
      <c r="E1368" s="765">
        <f t="shared" ca="1" si="63"/>
        <v>0</v>
      </c>
    </row>
    <row r="1369" spans="1:5">
      <c r="A1369" t="str">
        <f t="shared" si="64"/>
        <v>02</v>
      </c>
      <c r="B1369">
        <f t="shared" si="65"/>
        <v>0</v>
      </c>
      <c r="C1369" t="s">
        <v>456</v>
      </c>
      <c r="D1369" s="1" t="s">
        <v>2122</v>
      </c>
      <c r="E1369" s="765">
        <f t="shared" ca="1" si="63"/>
        <v>0</v>
      </c>
    </row>
    <row r="1370" spans="1:5">
      <c r="A1370" t="str">
        <f t="shared" si="64"/>
        <v>03</v>
      </c>
      <c r="B1370">
        <f t="shared" si="65"/>
        <v>0</v>
      </c>
      <c r="C1370" t="s">
        <v>456</v>
      </c>
      <c r="D1370" s="1" t="s">
        <v>2123</v>
      </c>
      <c r="E1370" s="765">
        <f t="shared" ca="1" si="63"/>
        <v>0</v>
      </c>
    </row>
    <row r="1371" spans="1:5">
      <c r="A1371" t="str">
        <f t="shared" si="64"/>
        <v>04</v>
      </c>
      <c r="B1371">
        <f t="shared" si="65"/>
        <v>0</v>
      </c>
      <c r="C1371" t="s">
        <v>456</v>
      </c>
      <c r="D1371" s="1" t="s">
        <v>2124</v>
      </c>
      <c r="E1371" s="765">
        <f t="shared" ca="1" si="63"/>
        <v>0</v>
      </c>
    </row>
    <row r="1372" spans="1:5">
      <c r="A1372" t="str">
        <f t="shared" si="64"/>
        <v>05</v>
      </c>
      <c r="B1372">
        <f t="shared" si="65"/>
        <v>0</v>
      </c>
      <c r="C1372" t="s">
        <v>456</v>
      </c>
      <c r="D1372" s="1" t="s">
        <v>2125</v>
      </c>
      <c r="E1372" s="765">
        <f t="shared" ca="1" si="63"/>
        <v>0</v>
      </c>
    </row>
    <row r="1373" spans="1:5">
      <c r="A1373" t="str">
        <f t="shared" si="64"/>
        <v>06</v>
      </c>
      <c r="B1373">
        <f t="shared" si="65"/>
        <v>0</v>
      </c>
      <c r="C1373" t="s">
        <v>456</v>
      </c>
      <c r="D1373" s="1" t="s">
        <v>2126</v>
      </c>
      <c r="E1373" s="765">
        <f t="shared" ca="1" si="63"/>
        <v>0</v>
      </c>
    </row>
    <row r="1374" spans="1:5">
      <c r="A1374" t="str">
        <f t="shared" si="64"/>
        <v>07</v>
      </c>
      <c r="B1374">
        <f t="shared" si="65"/>
        <v>0</v>
      </c>
      <c r="C1374" t="s">
        <v>456</v>
      </c>
      <c r="D1374" s="1" t="s">
        <v>2127</v>
      </c>
      <c r="E1374" s="765">
        <f t="shared" ca="1" si="63"/>
        <v>0</v>
      </c>
    </row>
    <row r="1375" spans="1:5">
      <c r="A1375" t="str">
        <f t="shared" si="64"/>
        <v>08</v>
      </c>
      <c r="B1375">
        <f t="shared" si="65"/>
        <v>0</v>
      </c>
      <c r="C1375" t="s">
        <v>456</v>
      </c>
      <c r="D1375" s="1" t="s">
        <v>2128</v>
      </c>
      <c r="E1375" s="765">
        <f t="shared" ca="1" si="63"/>
        <v>0</v>
      </c>
    </row>
    <row r="1376" spans="1:5">
      <c r="A1376" t="str">
        <f t="shared" si="64"/>
        <v>09</v>
      </c>
      <c r="B1376">
        <f t="shared" si="65"/>
        <v>0</v>
      </c>
      <c r="C1376" t="s">
        <v>456</v>
      </c>
      <c r="D1376" s="1" t="s">
        <v>2129</v>
      </c>
      <c r="E1376" s="765">
        <f t="shared" ca="1" si="63"/>
        <v>0</v>
      </c>
    </row>
    <row r="1377" spans="1:5">
      <c r="A1377" t="str">
        <f t="shared" si="64"/>
        <v>10</v>
      </c>
      <c r="B1377">
        <f t="shared" si="65"/>
        <v>0</v>
      </c>
      <c r="C1377" t="s">
        <v>456</v>
      </c>
      <c r="D1377" s="1" t="s">
        <v>2130</v>
      </c>
      <c r="E1377" s="765">
        <f t="shared" ca="1" si="63"/>
        <v>0</v>
      </c>
    </row>
    <row r="1378" spans="1:5">
      <c r="A1378" t="str">
        <f t="shared" si="64"/>
        <v>11</v>
      </c>
      <c r="B1378">
        <f t="shared" si="65"/>
        <v>0</v>
      </c>
      <c r="C1378" t="s">
        <v>456</v>
      </c>
      <c r="D1378" s="1" t="s">
        <v>2131</v>
      </c>
      <c r="E1378" s="765">
        <f t="shared" ca="1" si="63"/>
        <v>0</v>
      </c>
    </row>
    <row r="1379" spans="1:5">
      <c r="A1379" t="str">
        <f t="shared" si="64"/>
        <v>12</v>
      </c>
      <c r="B1379">
        <f t="shared" si="65"/>
        <v>0</v>
      </c>
      <c r="C1379" t="s">
        <v>456</v>
      </c>
      <c r="D1379" s="1" t="s">
        <v>2132</v>
      </c>
      <c r="E1379" s="765">
        <f t="shared" ca="1" si="63"/>
        <v>0</v>
      </c>
    </row>
    <row r="1380" spans="1:5">
      <c r="A1380" t="str">
        <f t="shared" si="64"/>
        <v>13</v>
      </c>
      <c r="B1380">
        <f t="shared" si="65"/>
        <v>0</v>
      </c>
      <c r="C1380" t="s">
        <v>456</v>
      </c>
      <c r="D1380" s="1" t="s">
        <v>2133</v>
      </c>
      <c r="E1380" s="765">
        <f t="shared" ca="1" si="63"/>
        <v>0</v>
      </c>
    </row>
    <row r="1381" spans="1:5">
      <c r="A1381" t="str">
        <f t="shared" si="64"/>
        <v>100</v>
      </c>
      <c r="B1381">
        <f t="shared" si="65"/>
        <v>0</v>
      </c>
      <c r="C1381" t="s">
        <v>456</v>
      </c>
      <c r="D1381" s="1" t="s">
        <v>2134</v>
      </c>
      <c r="E1381" s="765">
        <f t="shared" ca="1" si="63"/>
        <v>0</v>
      </c>
    </row>
    <row r="1382" spans="1:5">
      <c r="A1382" t="str">
        <f t="shared" si="64"/>
        <v>01</v>
      </c>
      <c r="B1382">
        <f t="shared" si="65"/>
        <v>0</v>
      </c>
      <c r="C1382" t="s">
        <v>457</v>
      </c>
      <c r="D1382" s="1" t="s">
        <v>2135</v>
      </c>
      <c r="E1382" s="765">
        <f t="shared" ca="1" si="63"/>
        <v>0</v>
      </c>
    </row>
    <row r="1383" spans="1:5">
      <c r="A1383" t="str">
        <f t="shared" si="64"/>
        <v>02</v>
      </c>
      <c r="B1383">
        <f t="shared" si="65"/>
        <v>0</v>
      </c>
      <c r="C1383" t="s">
        <v>457</v>
      </c>
      <c r="D1383" s="1" t="s">
        <v>2136</v>
      </c>
      <c r="E1383" s="765">
        <f t="shared" ca="1" si="63"/>
        <v>0</v>
      </c>
    </row>
    <row r="1384" spans="1:5">
      <c r="A1384" t="str">
        <f t="shared" si="64"/>
        <v>03</v>
      </c>
      <c r="B1384">
        <f t="shared" si="65"/>
        <v>0</v>
      </c>
      <c r="C1384" t="s">
        <v>457</v>
      </c>
      <c r="D1384" s="1" t="s">
        <v>2137</v>
      </c>
      <c r="E1384" s="765">
        <f t="shared" ca="1" si="63"/>
        <v>0</v>
      </c>
    </row>
    <row r="1385" spans="1:5">
      <c r="A1385" t="str">
        <f t="shared" si="64"/>
        <v>04</v>
      </c>
      <c r="B1385">
        <f t="shared" si="65"/>
        <v>0</v>
      </c>
      <c r="C1385" t="s">
        <v>457</v>
      </c>
      <c r="D1385" s="1" t="s">
        <v>2138</v>
      </c>
      <c r="E1385" s="765">
        <f t="shared" ca="1" si="63"/>
        <v>0</v>
      </c>
    </row>
    <row r="1386" spans="1:5">
      <c r="A1386" t="str">
        <f t="shared" si="64"/>
        <v>05</v>
      </c>
      <c r="B1386">
        <f t="shared" si="65"/>
        <v>0</v>
      </c>
      <c r="C1386" t="s">
        <v>457</v>
      </c>
      <c r="D1386" s="1" t="s">
        <v>2139</v>
      </c>
      <c r="E1386" s="765">
        <f t="shared" ca="1" si="63"/>
        <v>0</v>
      </c>
    </row>
    <row r="1387" spans="1:5">
      <c r="A1387" t="str">
        <f t="shared" si="64"/>
        <v>06</v>
      </c>
      <c r="B1387">
        <f t="shared" si="65"/>
        <v>0</v>
      </c>
      <c r="C1387" t="s">
        <v>457</v>
      </c>
      <c r="D1387" s="1" t="s">
        <v>2140</v>
      </c>
      <c r="E1387" s="765">
        <f t="shared" ca="1" si="63"/>
        <v>0</v>
      </c>
    </row>
    <row r="1388" spans="1:5">
      <c r="A1388" t="str">
        <f t="shared" si="64"/>
        <v>07</v>
      </c>
      <c r="B1388">
        <f t="shared" si="65"/>
        <v>0</v>
      </c>
      <c r="C1388" t="s">
        <v>457</v>
      </c>
      <c r="D1388" s="1" t="s">
        <v>2141</v>
      </c>
      <c r="E1388" s="765">
        <f t="shared" ca="1" si="63"/>
        <v>0</v>
      </c>
    </row>
    <row r="1389" spans="1:5">
      <c r="A1389" t="str">
        <f t="shared" si="64"/>
        <v>08</v>
      </c>
      <c r="B1389">
        <f t="shared" si="65"/>
        <v>0</v>
      </c>
      <c r="C1389" t="s">
        <v>457</v>
      </c>
      <c r="D1389" s="1" t="s">
        <v>2142</v>
      </c>
      <c r="E1389" s="765">
        <f t="shared" ca="1" si="63"/>
        <v>0</v>
      </c>
    </row>
    <row r="1390" spans="1:5">
      <c r="A1390" t="str">
        <f t="shared" si="64"/>
        <v>09</v>
      </c>
      <c r="B1390">
        <f t="shared" si="65"/>
        <v>0</v>
      </c>
      <c r="C1390" t="s">
        <v>457</v>
      </c>
      <c r="D1390" s="1" t="s">
        <v>2143</v>
      </c>
      <c r="E1390" s="765">
        <f t="shared" ca="1" si="63"/>
        <v>0</v>
      </c>
    </row>
    <row r="1391" spans="1:5">
      <c r="A1391" t="str">
        <f t="shared" si="64"/>
        <v>10</v>
      </c>
      <c r="B1391">
        <f t="shared" si="65"/>
        <v>0</v>
      </c>
      <c r="C1391" t="s">
        <v>457</v>
      </c>
      <c r="D1391" s="1" t="s">
        <v>2144</v>
      </c>
      <c r="E1391" s="765">
        <f t="shared" ca="1" si="63"/>
        <v>0</v>
      </c>
    </row>
    <row r="1392" spans="1:5">
      <c r="A1392" t="str">
        <f t="shared" si="64"/>
        <v>11</v>
      </c>
      <c r="B1392">
        <f t="shared" si="65"/>
        <v>0</v>
      </c>
      <c r="C1392" t="s">
        <v>457</v>
      </c>
      <c r="D1392" s="1" t="s">
        <v>2145</v>
      </c>
      <c r="E1392" s="765">
        <f t="shared" ca="1" si="63"/>
        <v>0</v>
      </c>
    </row>
    <row r="1393" spans="1:5">
      <c r="A1393" t="str">
        <f t="shared" si="64"/>
        <v>12</v>
      </c>
      <c r="B1393">
        <f t="shared" si="65"/>
        <v>0</v>
      </c>
      <c r="C1393" t="s">
        <v>457</v>
      </c>
      <c r="D1393" s="1" t="s">
        <v>2146</v>
      </c>
      <c r="E1393" s="765">
        <f t="shared" ca="1" si="63"/>
        <v>0</v>
      </c>
    </row>
    <row r="1394" spans="1:5">
      <c r="A1394" t="str">
        <f t="shared" si="64"/>
        <v>13</v>
      </c>
      <c r="B1394">
        <f t="shared" si="65"/>
        <v>0</v>
      </c>
      <c r="C1394" t="s">
        <v>457</v>
      </c>
      <c r="D1394" s="1" t="s">
        <v>2147</v>
      </c>
      <c r="E1394" s="765">
        <f t="shared" ca="1" si="63"/>
        <v>0</v>
      </c>
    </row>
    <row r="1395" spans="1:5">
      <c r="A1395" t="str">
        <f t="shared" si="64"/>
        <v>100</v>
      </c>
      <c r="B1395">
        <f t="shared" si="65"/>
        <v>0</v>
      </c>
      <c r="C1395" t="s">
        <v>457</v>
      </c>
      <c r="D1395" s="1" t="s">
        <v>2148</v>
      </c>
      <c r="E1395" s="765">
        <f t="shared" ca="1" si="63"/>
        <v>0</v>
      </c>
    </row>
    <row r="1396" spans="1:5">
      <c r="A1396" t="str">
        <f t="shared" si="64"/>
        <v>01</v>
      </c>
      <c r="B1396">
        <f t="shared" si="65"/>
        <v>0</v>
      </c>
      <c r="C1396" t="s">
        <v>458</v>
      </c>
      <c r="D1396" s="1" t="s">
        <v>5665</v>
      </c>
      <c r="E1396" s="765">
        <f t="shared" ca="1" si="63"/>
        <v>0</v>
      </c>
    </row>
    <row r="1397" spans="1:5">
      <c r="A1397" t="str">
        <f t="shared" si="64"/>
        <v>02</v>
      </c>
      <c r="B1397">
        <f t="shared" si="65"/>
        <v>0</v>
      </c>
      <c r="C1397" t="s">
        <v>458</v>
      </c>
      <c r="D1397" s="1" t="s">
        <v>5666</v>
      </c>
      <c r="E1397" s="765">
        <f t="shared" ca="1" si="63"/>
        <v>0</v>
      </c>
    </row>
    <row r="1398" spans="1:5">
      <c r="A1398" t="str">
        <f t="shared" si="64"/>
        <v>03</v>
      </c>
      <c r="B1398">
        <f t="shared" si="65"/>
        <v>0</v>
      </c>
      <c r="C1398" t="s">
        <v>458</v>
      </c>
      <c r="D1398" s="1" t="s">
        <v>5667</v>
      </c>
      <c r="E1398" s="765">
        <f t="shared" ca="1" si="63"/>
        <v>0</v>
      </c>
    </row>
    <row r="1399" spans="1:5">
      <c r="A1399" t="str">
        <f t="shared" si="64"/>
        <v>04</v>
      </c>
      <c r="B1399">
        <f t="shared" si="65"/>
        <v>0</v>
      </c>
      <c r="C1399" t="s">
        <v>458</v>
      </c>
      <c r="D1399" s="1" t="s">
        <v>5668</v>
      </c>
      <c r="E1399" s="765">
        <f t="shared" ca="1" si="63"/>
        <v>0</v>
      </c>
    </row>
    <row r="1400" spans="1:5">
      <c r="A1400" t="str">
        <f t="shared" si="64"/>
        <v>05</v>
      </c>
      <c r="B1400">
        <f t="shared" si="65"/>
        <v>0</v>
      </c>
      <c r="C1400" t="s">
        <v>458</v>
      </c>
      <c r="D1400" s="1" t="s">
        <v>5669</v>
      </c>
      <c r="E1400" s="765">
        <f t="shared" ca="1" si="63"/>
        <v>0</v>
      </c>
    </row>
    <row r="1401" spans="1:5">
      <c r="A1401" t="str">
        <f t="shared" si="64"/>
        <v>06</v>
      </c>
      <c r="B1401">
        <f t="shared" si="65"/>
        <v>0</v>
      </c>
      <c r="C1401" t="s">
        <v>458</v>
      </c>
      <c r="D1401" s="1" t="s">
        <v>5670</v>
      </c>
      <c r="E1401" s="765">
        <f t="shared" ca="1" si="63"/>
        <v>0</v>
      </c>
    </row>
    <row r="1402" spans="1:5">
      <c r="A1402" t="str">
        <f t="shared" si="64"/>
        <v>07</v>
      </c>
      <c r="B1402">
        <f t="shared" si="65"/>
        <v>0</v>
      </c>
      <c r="C1402" t="s">
        <v>458</v>
      </c>
      <c r="D1402" s="1" t="s">
        <v>5671</v>
      </c>
      <c r="E1402" s="765">
        <f t="shared" ca="1" si="63"/>
        <v>0</v>
      </c>
    </row>
    <row r="1403" spans="1:5">
      <c r="A1403" t="str">
        <f t="shared" si="64"/>
        <v>08</v>
      </c>
      <c r="B1403">
        <f t="shared" si="65"/>
        <v>0</v>
      </c>
      <c r="C1403" t="s">
        <v>458</v>
      </c>
      <c r="D1403" s="1" t="s">
        <v>5672</v>
      </c>
      <c r="E1403" s="765">
        <f t="shared" ca="1" si="63"/>
        <v>0</v>
      </c>
    </row>
    <row r="1404" spans="1:5">
      <c r="A1404" t="str">
        <f t="shared" si="64"/>
        <v>09</v>
      </c>
      <c r="B1404">
        <f t="shared" si="65"/>
        <v>0</v>
      </c>
      <c r="C1404" t="s">
        <v>458</v>
      </c>
      <c r="D1404" s="1" t="s">
        <v>5181</v>
      </c>
      <c r="E1404" s="765">
        <f t="shared" ca="1" si="63"/>
        <v>0</v>
      </c>
    </row>
    <row r="1405" spans="1:5">
      <c r="A1405" t="str">
        <f t="shared" si="64"/>
        <v>10</v>
      </c>
      <c r="B1405">
        <f t="shared" si="65"/>
        <v>0</v>
      </c>
      <c r="C1405" t="s">
        <v>458</v>
      </c>
      <c r="D1405" s="1" t="s">
        <v>5673</v>
      </c>
      <c r="E1405" s="765">
        <f t="shared" ca="1" si="63"/>
        <v>0</v>
      </c>
    </row>
    <row r="1406" spans="1:5">
      <c r="A1406" t="str">
        <f t="shared" si="64"/>
        <v>11</v>
      </c>
      <c r="B1406">
        <f t="shared" si="65"/>
        <v>0</v>
      </c>
      <c r="C1406" t="s">
        <v>458</v>
      </c>
      <c r="D1406" s="1" t="s">
        <v>5674</v>
      </c>
      <c r="E1406" s="765">
        <f t="shared" ca="1" si="63"/>
        <v>0</v>
      </c>
    </row>
    <row r="1407" spans="1:5">
      <c r="A1407" t="str">
        <f t="shared" si="64"/>
        <v>12</v>
      </c>
      <c r="B1407">
        <f t="shared" si="65"/>
        <v>0</v>
      </c>
      <c r="C1407" t="s">
        <v>458</v>
      </c>
      <c r="D1407" s="1" t="s">
        <v>5675</v>
      </c>
      <c r="E1407" s="765">
        <f t="shared" ca="1" si="63"/>
        <v>0</v>
      </c>
    </row>
    <row r="1408" spans="1:5">
      <c r="A1408" t="str">
        <f t="shared" si="64"/>
        <v>13</v>
      </c>
      <c r="B1408">
        <f t="shared" si="65"/>
        <v>0</v>
      </c>
      <c r="C1408" t="s">
        <v>458</v>
      </c>
      <c r="D1408" s="1" t="s">
        <v>5676</v>
      </c>
      <c r="E1408" s="765">
        <f t="shared" ca="1" si="63"/>
        <v>0</v>
      </c>
    </row>
    <row r="1409" spans="1:5">
      <c r="A1409" t="str">
        <f t="shared" si="64"/>
        <v>100</v>
      </c>
      <c r="B1409">
        <f t="shared" si="65"/>
        <v>0</v>
      </c>
      <c r="C1409" t="s">
        <v>458</v>
      </c>
      <c r="D1409" s="1" t="s">
        <v>5677</v>
      </c>
      <c r="E1409" s="765">
        <f t="shared" ca="1" si="63"/>
        <v>0</v>
      </c>
    </row>
    <row r="1410" spans="1:5">
      <c r="A1410" t="str">
        <f t="shared" si="64"/>
        <v>01</v>
      </c>
      <c r="B1410">
        <f t="shared" si="65"/>
        <v>0</v>
      </c>
      <c r="C1410" t="s">
        <v>438</v>
      </c>
      <c r="D1410" s="1" t="s">
        <v>2149</v>
      </c>
      <c r="E1410" s="765">
        <f t="shared" ca="1" si="63"/>
        <v>0</v>
      </c>
    </row>
    <row r="1411" spans="1:5">
      <c r="A1411" t="str">
        <f t="shared" si="64"/>
        <v>02</v>
      </c>
      <c r="B1411">
        <f t="shared" si="65"/>
        <v>0</v>
      </c>
      <c r="C1411" t="s">
        <v>438</v>
      </c>
      <c r="D1411" s="1" t="s">
        <v>2150</v>
      </c>
      <c r="E1411" s="765">
        <f t="shared" ca="1" si="63"/>
        <v>0</v>
      </c>
    </row>
    <row r="1412" spans="1:5">
      <c r="A1412" t="str">
        <f t="shared" si="64"/>
        <v>03</v>
      </c>
      <c r="B1412">
        <f t="shared" si="65"/>
        <v>0</v>
      </c>
      <c r="C1412" t="s">
        <v>438</v>
      </c>
      <c r="D1412" s="1" t="s">
        <v>2151</v>
      </c>
      <c r="E1412" s="765">
        <f t="shared" ca="1" si="63"/>
        <v>0</v>
      </c>
    </row>
    <row r="1413" spans="1:5">
      <c r="A1413" t="str">
        <f t="shared" si="64"/>
        <v>04</v>
      </c>
      <c r="B1413">
        <f t="shared" si="65"/>
        <v>0</v>
      </c>
      <c r="C1413" t="s">
        <v>438</v>
      </c>
      <c r="D1413" s="1" t="s">
        <v>2152</v>
      </c>
      <c r="E1413" s="765">
        <f t="shared" ca="1" si="63"/>
        <v>0</v>
      </c>
    </row>
    <row r="1414" spans="1:5">
      <c r="A1414" t="str">
        <f t="shared" si="64"/>
        <v>05</v>
      </c>
      <c r="B1414">
        <f t="shared" si="65"/>
        <v>0</v>
      </c>
      <c r="C1414" t="s">
        <v>438</v>
      </c>
      <c r="D1414" s="1" t="s">
        <v>2153</v>
      </c>
      <c r="E1414" s="765">
        <f t="shared" ca="1" si="63"/>
        <v>0</v>
      </c>
    </row>
    <row r="1415" spans="1:5">
      <c r="A1415" t="str">
        <f t="shared" si="64"/>
        <v>06</v>
      </c>
      <c r="B1415">
        <f t="shared" si="65"/>
        <v>0</v>
      </c>
      <c r="C1415" t="s">
        <v>438</v>
      </c>
      <c r="D1415" s="1" t="s">
        <v>2154</v>
      </c>
      <c r="E1415" s="765">
        <f t="shared" ca="1" si="63"/>
        <v>0</v>
      </c>
    </row>
    <row r="1416" spans="1:5">
      <c r="A1416" t="str">
        <f t="shared" si="64"/>
        <v>07</v>
      </c>
      <c r="B1416">
        <f t="shared" si="65"/>
        <v>0</v>
      </c>
      <c r="C1416" t="s">
        <v>438</v>
      </c>
      <c r="D1416" s="1" t="s">
        <v>2155</v>
      </c>
      <c r="E1416" s="765">
        <f t="shared" ca="1" si="63"/>
        <v>0</v>
      </c>
    </row>
    <row r="1417" spans="1:5">
      <c r="A1417" t="str">
        <f t="shared" si="64"/>
        <v>08</v>
      </c>
      <c r="B1417">
        <f t="shared" si="65"/>
        <v>0</v>
      </c>
      <c r="C1417" t="s">
        <v>438</v>
      </c>
      <c r="D1417" s="1" t="s">
        <v>2156</v>
      </c>
      <c r="E1417" s="765">
        <f t="shared" ca="1" si="63"/>
        <v>0</v>
      </c>
    </row>
    <row r="1418" spans="1:5">
      <c r="A1418" t="str">
        <f t="shared" si="64"/>
        <v>09</v>
      </c>
      <c r="B1418">
        <f t="shared" si="65"/>
        <v>0</v>
      </c>
      <c r="C1418" t="s">
        <v>438</v>
      </c>
      <c r="D1418" s="1" t="s">
        <v>2157</v>
      </c>
      <c r="E1418" s="765">
        <f t="shared" ref="E1418:E1481" ca="1" si="66">IFERROR(IFERROR(VLOOKUP(C1418,INDIRECT($G$7&amp;$H$7),MATCH($A1418,INDIRECT($G$7&amp;$I$7),0),0),IFERROR(VLOOKUP(C1418,INDIRECT($G$6&amp;$H$6),MATCH($A1418,INDIRECT($G$6&amp;$I$6),0),0),VLOOKUP(C1418,INDIRECT($G$5&amp;$H$5),MATCH($A1418,INDIRECT($G$5&amp;$I$5),0),0))),0)</f>
        <v>0</v>
      </c>
    </row>
    <row r="1419" spans="1:5">
      <c r="A1419" t="str">
        <f t="shared" ref="A1419:A1482" si="67">MID(D1419,LEN(C1419)+2,LEN(D1419)-LEN(C1419))</f>
        <v>10</v>
      </c>
      <c r="B1419">
        <f t="shared" ref="B1419:B1482" si="68">IF(IFERROR(FIND("PU",D1419,1),0)&lt;&gt;0,"PU",0)</f>
        <v>0</v>
      </c>
      <c r="C1419" t="s">
        <v>438</v>
      </c>
      <c r="D1419" s="1" t="s">
        <v>2158</v>
      </c>
      <c r="E1419" s="765">
        <f t="shared" ca="1" si="66"/>
        <v>0</v>
      </c>
    </row>
    <row r="1420" spans="1:5">
      <c r="A1420" t="str">
        <f t="shared" si="67"/>
        <v>11</v>
      </c>
      <c r="B1420">
        <f t="shared" si="68"/>
        <v>0</v>
      </c>
      <c r="C1420" t="s">
        <v>438</v>
      </c>
      <c r="D1420" s="1" t="s">
        <v>2159</v>
      </c>
      <c r="E1420" s="765">
        <f t="shared" ca="1" si="66"/>
        <v>0</v>
      </c>
    </row>
    <row r="1421" spans="1:5">
      <c r="A1421" t="str">
        <f t="shared" si="67"/>
        <v>12</v>
      </c>
      <c r="B1421">
        <f t="shared" si="68"/>
        <v>0</v>
      </c>
      <c r="C1421" t="s">
        <v>438</v>
      </c>
      <c r="D1421" s="1" t="s">
        <v>2160</v>
      </c>
      <c r="E1421" s="765">
        <f t="shared" ca="1" si="66"/>
        <v>0</v>
      </c>
    </row>
    <row r="1422" spans="1:5">
      <c r="A1422" t="str">
        <f t="shared" si="67"/>
        <v>13</v>
      </c>
      <c r="B1422">
        <f t="shared" si="68"/>
        <v>0</v>
      </c>
      <c r="C1422" t="s">
        <v>438</v>
      </c>
      <c r="D1422" s="1" t="s">
        <v>2161</v>
      </c>
      <c r="E1422" s="765">
        <f t="shared" ca="1" si="66"/>
        <v>0</v>
      </c>
    </row>
    <row r="1423" spans="1:5">
      <c r="A1423" t="str">
        <f t="shared" si="67"/>
        <v>100</v>
      </c>
      <c r="B1423">
        <f t="shared" si="68"/>
        <v>0</v>
      </c>
      <c r="C1423" t="s">
        <v>438</v>
      </c>
      <c r="D1423" s="1" t="s">
        <v>2162</v>
      </c>
      <c r="E1423" s="765">
        <f t="shared" ca="1" si="66"/>
        <v>0</v>
      </c>
    </row>
    <row r="1424" spans="1:5">
      <c r="A1424" t="str">
        <f t="shared" si="67"/>
        <v>01</v>
      </c>
      <c r="B1424">
        <f t="shared" si="68"/>
        <v>0</v>
      </c>
      <c r="C1424" t="s">
        <v>439</v>
      </c>
      <c r="D1424" s="1" t="s">
        <v>2163</v>
      </c>
      <c r="E1424" s="765">
        <f t="shared" ca="1" si="66"/>
        <v>0</v>
      </c>
    </row>
    <row r="1425" spans="1:5">
      <c r="A1425" t="str">
        <f t="shared" si="67"/>
        <v>02</v>
      </c>
      <c r="B1425">
        <f t="shared" si="68"/>
        <v>0</v>
      </c>
      <c r="C1425" t="s">
        <v>439</v>
      </c>
      <c r="D1425" s="1" t="s">
        <v>2164</v>
      </c>
      <c r="E1425" s="765">
        <f t="shared" ca="1" si="66"/>
        <v>0</v>
      </c>
    </row>
    <row r="1426" spans="1:5">
      <c r="A1426" t="str">
        <f t="shared" si="67"/>
        <v>03</v>
      </c>
      <c r="B1426">
        <f t="shared" si="68"/>
        <v>0</v>
      </c>
      <c r="C1426" t="s">
        <v>439</v>
      </c>
      <c r="D1426" s="1" t="s">
        <v>2165</v>
      </c>
      <c r="E1426" s="765">
        <f t="shared" ca="1" si="66"/>
        <v>0</v>
      </c>
    </row>
    <row r="1427" spans="1:5">
      <c r="A1427" t="str">
        <f t="shared" si="67"/>
        <v>04</v>
      </c>
      <c r="B1427">
        <f t="shared" si="68"/>
        <v>0</v>
      </c>
      <c r="C1427" t="s">
        <v>439</v>
      </c>
      <c r="D1427" s="1" t="s">
        <v>2166</v>
      </c>
      <c r="E1427" s="765">
        <f t="shared" ca="1" si="66"/>
        <v>0</v>
      </c>
    </row>
    <row r="1428" spans="1:5">
      <c r="A1428" t="str">
        <f t="shared" si="67"/>
        <v>05</v>
      </c>
      <c r="B1428">
        <f t="shared" si="68"/>
        <v>0</v>
      </c>
      <c r="C1428" t="s">
        <v>439</v>
      </c>
      <c r="D1428" s="1" t="s">
        <v>2167</v>
      </c>
      <c r="E1428" s="765">
        <f t="shared" ca="1" si="66"/>
        <v>0</v>
      </c>
    </row>
    <row r="1429" spans="1:5">
      <c r="A1429" t="str">
        <f t="shared" si="67"/>
        <v>06</v>
      </c>
      <c r="B1429">
        <f t="shared" si="68"/>
        <v>0</v>
      </c>
      <c r="C1429" t="s">
        <v>439</v>
      </c>
      <c r="D1429" s="1" t="s">
        <v>2168</v>
      </c>
      <c r="E1429" s="765">
        <f t="shared" ca="1" si="66"/>
        <v>0</v>
      </c>
    </row>
    <row r="1430" spans="1:5">
      <c r="A1430" t="str">
        <f t="shared" si="67"/>
        <v>07</v>
      </c>
      <c r="B1430">
        <f t="shared" si="68"/>
        <v>0</v>
      </c>
      <c r="C1430" t="s">
        <v>439</v>
      </c>
      <c r="D1430" s="1" t="s">
        <v>2169</v>
      </c>
      <c r="E1430" s="765">
        <f t="shared" ca="1" si="66"/>
        <v>0</v>
      </c>
    </row>
    <row r="1431" spans="1:5">
      <c r="A1431" t="str">
        <f t="shared" si="67"/>
        <v>08</v>
      </c>
      <c r="B1431">
        <f t="shared" si="68"/>
        <v>0</v>
      </c>
      <c r="C1431" t="s">
        <v>439</v>
      </c>
      <c r="D1431" s="1" t="s">
        <v>2170</v>
      </c>
      <c r="E1431" s="765">
        <f t="shared" ca="1" si="66"/>
        <v>0</v>
      </c>
    </row>
    <row r="1432" spans="1:5">
      <c r="A1432" t="str">
        <f t="shared" si="67"/>
        <v>09</v>
      </c>
      <c r="B1432">
        <f t="shared" si="68"/>
        <v>0</v>
      </c>
      <c r="C1432" t="s">
        <v>439</v>
      </c>
      <c r="D1432" s="1" t="s">
        <v>2171</v>
      </c>
      <c r="E1432" s="765">
        <f t="shared" ca="1" si="66"/>
        <v>0</v>
      </c>
    </row>
    <row r="1433" spans="1:5">
      <c r="A1433" t="str">
        <f t="shared" si="67"/>
        <v>10</v>
      </c>
      <c r="B1433">
        <f t="shared" si="68"/>
        <v>0</v>
      </c>
      <c r="C1433" t="s">
        <v>439</v>
      </c>
      <c r="D1433" s="1" t="s">
        <v>2172</v>
      </c>
      <c r="E1433" s="765">
        <f t="shared" ca="1" si="66"/>
        <v>0</v>
      </c>
    </row>
    <row r="1434" spans="1:5">
      <c r="A1434" t="str">
        <f t="shared" si="67"/>
        <v>11</v>
      </c>
      <c r="B1434">
        <f t="shared" si="68"/>
        <v>0</v>
      </c>
      <c r="C1434" t="s">
        <v>439</v>
      </c>
      <c r="D1434" s="1" t="s">
        <v>2173</v>
      </c>
      <c r="E1434" s="765">
        <f t="shared" ca="1" si="66"/>
        <v>0</v>
      </c>
    </row>
    <row r="1435" spans="1:5">
      <c r="A1435" t="str">
        <f t="shared" si="67"/>
        <v>12</v>
      </c>
      <c r="B1435">
        <f t="shared" si="68"/>
        <v>0</v>
      </c>
      <c r="C1435" t="s">
        <v>439</v>
      </c>
      <c r="D1435" s="1" t="s">
        <v>2174</v>
      </c>
      <c r="E1435" s="765">
        <f t="shared" ca="1" si="66"/>
        <v>0</v>
      </c>
    </row>
    <row r="1436" spans="1:5">
      <c r="A1436" t="str">
        <f t="shared" si="67"/>
        <v>13</v>
      </c>
      <c r="B1436">
        <f t="shared" si="68"/>
        <v>0</v>
      </c>
      <c r="C1436" t="s">
        <v>439</v>
      </c>
      <c r="D1436" s="1" t="s">
        <v>2175</v>
      </c>
      <c r="E1436" s="765">
        <f t="shared" ca="1" si="66"/>
        <v>0</v>
      </c>
    </row>
    <row r="1437" spans="1:5">
      <c r="A1437" t="str">
        <f t="shared" si="67"/>
        <v>100</v>
      </c>
      <c r="B1437">
        <f t="shared" si="68"/>
        <v>0</v>
      </c>
      <c r="C1437" t="s">
        <v>439</v>
      </c>
      <c r="D1437" s="1" t="s">
        <v>2176</v>
      </c>
      <c r="E1437" s="765">
        <f t="shared" ca="1" si="66"/>
        <v>0</v>
      </c>
    </row>
    <row r="1438" spans="1:5">
      <c r="A1438" t="str">
        <f t="shared" si="67"/>
        <v>01</v>
      </c>
      <c r="B1438">
        <f t="shared" si="68"/>
        <v>0</v>
      </c>
      <c r="C1438" t="s">
        <v>440</v>
      </c>
      <c r="D1438" s="1" t="s">
        <v>2177</v>
      </c>
      <c r="E1438" s="765">
        <f t="shared" ca="1" si="66"/>
        <v>0</v>
      </c>
    </row>
    <row r="1439" spans="1:5">
      <c r="A1439" t="str">
        <f t="shared" si="67"/>
        <v>02</v>
      </c>
      <c r="B1439">
        <f t="shared" si="68"/>
        <v>0</v>
      </c>
      <c r="C1439" t="s">
        <v>440</v>
      </c>
      <c r="D1439" s="1" t="s">
        <v>2178</v>
      </c>
      <c r="E1439" s="765">
        <f t="shared" ca="1" si="66"/>
        <v>0</v>
      </c>
    </row>
    <row r="1440" spans="1:5">
      <c r="A1440" t="str">
        <f t="shared" si="67"/>
        <v>03</v>
      </c>
      <c r="B1440">
        <f t="shared" si="68"/>
        <v>0</v>
      </c>
      <c r="C1440" t="s">
        <v>440</v>
      </c>
      <c r="D1440" s="1" t="s">
        <v>2179</v>
      </c>
      <c r="E1440" s="765">
        <f t="shared" ca="1" si="66"/>
        <v>0</v>
      </c>
    </row>
    <row r="1441" spans="1:5">
      <c r="A1441" t="str">
        <f t="shared" si="67"/>
        <v>04</v>
      </c>
      <c r="B1441">
        <f t="shared" si="68"/>
        <v>0</v>
      </c>
      <c r="C1441" t="s">
        <v>440</v>
      </c>
      <c r="D1441" s="1" t="s">
        <v>2180</v>
      </c>
      <c r="E1441" s="765">
        <f t="shared" ca="1" si="66"/>
        <v>0</v>
      </c>
    </row>
    <row r="1442" spans="1:5">
      <c r="A1442" t="str">
        <f t="shared" si="67"/>
        <v>05</v>
      </c>
      <c r="B1442">
        <f t="shared" si="68"/>
        <v>0</v>
      </c>
      <c r="C1442" t="s">
        <v>440</v>
      </c>
      <c r="D1442" s="1" t="s">
        <v>2181</v>
      </c>
      <c r="E1442" s="765">
        <f t="shared" ca="1" si="66"/>
        <v>0</v>
      </c>
    </row>
    <row r="1443" spans="1:5">
      <c r="A1443" t="str">
        <f t="shared" si="67"/>
        <v>06</v>
      </c>
      <c r="B1443">
        <f t="shared" si="68"/>
        <v>0</v>
      </c>
      <c r="C1443" t="s">
        <v>440</v>
      </c>
      <c r="D1443" s="1" t="s">
        <v>2182</v>
      </c>
      <c r="E1443" s="765">
        <f t="shared" ca="1" si="66"/>
        <v>0</v>
      </c>
    </row>
    <row r="1444" spans="1:5">
      <c r="A1444" t="str">
        <f t="shared" si="67"/>
        <v>07</v>
      </c>
      <c r="B1444">
        <f t="shared" si="68"/>
        <v>0</v>
      </c>
      <c r="C1444" t="s">
        <v>440</v>
      </c>
      <c r="D1444" s="1" t="s">
        <v>2183</v>
      </c>
      <c r="E1444" s="765">
        <f t="shared" ca="1" si="66"/>
        <v>0</v>
      </c>
    </row>
    <row r="1445" spans="1:5">
      <c r="A1445" t="str">
        <f t="shared" si="67"/>
        <v>08</v>
      </c>
      <c r="B1445">
        <f t="shared" si="68"/>
        <v>0</v>
      </c>
      <c r="C1445" t="s">
        <v>440</v>
      </c>
      <c r="D1445" s="1" t="s">
        <v>2184</v>
      </c>
      <c r="E1445" s="765">
        <f t="shared" ca="1" si="66"/>
        <v>0</v>
      </c>
    </row>
    <row r="1446" spans="1:5">
      <c r="A1446" t="str">
        <f t="shared" si="67"/>
        <v>09</v>
      </c>
      <c r="B1446">
        <f t="shared" si="68"/>
        <v>0</v>
      </c>
      <c r="C1446" t="s">
        <v>440</v>
      </c>
      <c r="D1446" s="1" t="s">
        <v>2185</v>
      </c>
      <c r="E1446" s="765">
        <f t="shared" ca="1" si="66"/>
        <v>0</v>
      </c>
    </row>
    <row r="1447" spans="1:5">
      <c r="A1447" t="str">
        <f t="shared" si="67"/>
        <v>10</v>
      </c>
      <c r="B1447">
        <f t="shared" si="68"/>
        <v>0</v>
      </c>
      <c r="C1447" t="s">
        <v>440</v>
      </c>
      <c r="D1447" s="1" t="s">
        <v>2186</v>
      </c>
      <c r="E1447" s="765">
        <f t="shared" ca="1" si="66"/>
        <v>0</v>
      </c>
    </row>
    <row r="1448" spans="1:5">
      <c r="A1448" t="str">
        <f t="shared" si="67"/>
        <v>11</v>
      </c>
      <c r="B1448">
        <f t="shared" si="68"/>
        <v>0</v>
      </c>
      <c r="C1448" t="s">
        <v>440</v>
      </c>
      <c r="D1448" s="1" t="s">
        <v>2187</v>
      </c>
      <c r="E1448" s="765">
        <f t="shared" ca="1" si="66"/>
        <v>0</v>
      </c>
    </row>
    <row r="1449" spans="1:5">
      <c r="A1449" t="str">
        <f t="shared" si="67"/>
        <v>12</v>
      </c>
      <c r="B1449">
        <f t="shared" si="68"/>
        <v>0</v>
      </c>
      <c r="C1449" t="s">
        <v>440</v>
      </c>
      <c r="D1449" s="1" t="s">
        <v>2188</v>
      </c>
      <c r="E1449" s="765">
        <f t="shared" ca="1" si="66"/>
        <v>0</v>
      </c>
    </row>
    <row r="1450" spans="1:5">
      <c r="A1450" t="str">
        <f t="shared" si="67"/>
        <v>13</v>
      </c>
      <c r="B1450">
        <f t="shared" si="68"/>
        <v>0</v>
      </c>
      <c r="C1450" t="s">
        <v>440</v>
      </c>
      <c r="D1450" s="1" t="s">
        <v>2189</v>
      </c>
      <c r="E1450" s="765">
        <f t="shared" ca="1" si="66"/>
        <v>0</v>
      </c>
    </row>
    <row r="1451" spans="1:5">
      <c r="A1451" t="str">
        <f t="shared" si="67"/>
        <v>100</v>
      </c>
      <c r="B1451">
        <f t="shared" si="68"/>
        <v>0</v>
      </c>
      <c r="C1451" t="s">
        <v>440</v>
      </c>
      <c r="D1451" s="1" t="s">
        <v>2190</v>
      </c>
      <c r="E1451" s="765">
        <f t="shared" ca="1" si="66"/>
        <v>0</v>
      </c>
    </row>
    <row r="1452" spans="1:5">
      <c r="A1452" t="str">
        <f t="shared" si="67"/>
        <v>01</v>
      </c>
      <c r="B1452">
        <f t="shared" si="68"/>
        <v>0</v>
      </c>
      <c r="C1452" t="s">
        <v>441</v>
      </c>
      <c r="D1452" s="1" t="s">
        <v>2191</v>
      </c>
      <c r="E1452" s="765">
        <f t="shared" ca="1" si="66"/>
        <v>0</v>
      </c>
    </row>
    <row r="1453" spans="1:5">
      <c r="A1453" t="str">
        <f t="shared" si="67"/>
        <v>02</v>
      </c>
      <c r="B1453">
        <f t="shared" si="68"/>
        <v>0</v>
      </c>
      <c r="C1453" t="s">
        <v>441</v>
      </c>
      <c r="D1453" s="1" t="s">
        <v>2192</v>
      </c>
      <c r="E1453" s="765">
        <f t="shared" ca="1" si="66"/>
        <v>0</v>
      </c>
    </row>
    <row r="1454" spans="1:5">
      <c r="A1454" t="str">
        <f t="shared" si="67"/>
        <v>03</v>
      </c>
      <c r="B1454">
        <f t="shared" si="68"/>
        <v>0</v>
      </c>
      <c r="C1454" t="s">
        <v>441</v>
      </c>
      <c r="D1454" s="1" t="s">
        <v>2193</v>
      </c>
      <c r="E1454" s="765">
        <f t="shared" ca="1" si="66"/>
        <v>0</v>
      </c>
    </row>
    <row r="1455" spans="1:5">
      <c r="A1455" t="str">
        <f t="shared" si="67"/>
        <v>04</v>
      </c>
      <c r="B1455">
        <f t="shared" si="68"/>
        <v>0</v>
      </c>
      <c r="C1455" t="s">
        <v>441</v>
      </c>
      <c r="D1455" s="1" t="s">
        <v>2194</v>
      </c>
      <c r="E1455" s="765">
        <f t="shared" ca="1" si="66"/>
        <v>0</v>
      </c>
    </row>
    <row r="1456" spans="1:5">
      <c r="A1456" t="str">
        <f t="shared" si="67"/>
        <v>05</v>
      </c>
      <c r="B1456">
        <f t="shared" si="68"/>
        <v>0</v>
      </c>
      <c r="C1456" t="s">
        <v>441</v>
      </c>
      <c r="D1456" s="1" t="s">
        <v>2195</v>
      </c>
      <c r="E1456" s="765">
        <f t="shared" ca="1" si="66"/>
        <v>0</v>
      </c>
    </row>
    <row r="1457" spans="1:5">
      <c r="A1457" t="str">
        <f t="shared" si="67"/>
        <v>06</v>
      </c>
      <c r="B1457">
        <f t="shared" si="68"/>
        <v>0</v>
      </c>
      <c r="C1457" t="s">
        <v>441</v>
      </c>
      <c r="D1457" s="1" t="s">
        <v>2196</v>
      </c>
      <c r="E1457" s="765">
        <f t="shared" ca="1" si="66"/>
        <v>0</v>
      </c>
    </row>
    <row r="1458" spans="1:5">
      <c r="A1458" t="str">
        <f t="shared" si="67"/>
        <v>07</v>
      </c>
      <c r="B1458">
        <f t="shared" si="68"/>
        <v>0</v>
      </c>
      <c r="C1458" t="s">
        <v>441</v>
      </c>
      <c r="D1458" s="1" t="s">
        <v>2197</v>
      </c>
      <c r="E1458" s="765">
        <f t="shared" ca="1" si="66"/>
        <v>0</v>
      </c>
    </row>
    <row r="1459" spans="1:5">
      <c r="A1459" t="str">
        <f t="shared" si="67"/>
        <v>08</v>
      </c>
      <c r="B1459">
        <f t="shared" si="68"/>
        <v>0</v>
      </c>
      <c r="C1459" t="s">
        <v>441</v>
      </c>
      <c r="D1459" s="1" t="s">
        <v>2198</v>
      </c>
      <c r="E1459" s="765">
        <f t="shared" ca="1" si="66"/>
        <v>0</v>
      </c>
    </row>
    <row r="1460" spans="1:5">
      <c r="A1460" t="str">
        <f t="shared" si="67"/>
        <v>09</v>
      </c>
      <c r="B1460">
        <f t="shared" si="68"/>
        <v>0</v>
      </c>
      <c r="C1460" t="s">
        <v>441</v>
      </c>
      <c r="D1460" s="1" t="s">
        <v>2199</v>
      </c>
      <c r="E1460" s="765">
        <f t="shared" ca="1" si="66"/>
        <v>0</v>
      </c>
    </row>
    <row r="1461" spans="1:5">
      <c r="A1461" t="str">
        <f t="shared" si="67"/>
        <v>10</v>
      </c>
      <c r="B1461">
        <f t="shared" si="68"/>
        <v>0</v>
      </c>
      <c r="C1461" t="s">
        <v>441</v>
      </c>
      <c r="D1461" s="1" t="s">
        <v>2200</v>
      </c>
      <c r="E1461" s="765">
        <f t="shared" ca="1" si="66"/>
        <v>0</v>
      </c>
    </row>
    <row r="1462" spans="1:5">
      <c r="A1462" t="str">
        <f t="shared" si="67"/>
        <v>11</v>
      </c>
      <c r="B1462">
        <f t="shared" si="68"/>
        <v>0</v>
      </c>
      <c r="C1462" t="s">
        <v>441</v>
      </c>
      <c r="D1462" s="1" t="s">
        <v>2201</v>
      </c>
      <c r="E1462" s="765">
        <f t="shared" ca="1" si="66"/>
        <v>0</v>
      </c>
    </row>
    <row r="1463" spans="1:5">
      <c r="A1463" t="str">
        <f t="shared" si="67"/>
        <v>12</v>
      </c>
      <c r="B1463">
        <f t="shared" si="68"/>
        <v>0</v>
      </c>
      <c r="C1463" t="s">
        <v>441</v>
      </c>
      <c r="D1463" s="1" t="s">
        <v>2202</v>
      </c>
      <c r="E1463" s="765">
        <f t="shared" ca="1" si="66"/>
        <v>0</v>
      </c>
    </row>
    <row r="1464" spans="1:5">
      <c r="A1464" t="str">
        <f t="shared" si="67"/>
        <v>13</v>
      </c>
      <c r="B1464">
        <f t="shared" si="68"/>
        <v>0</v>
      </c>
      <c r="C1464" t="s">
        <v>441</v>
      </c>
      <c r="D1464" s="1" t="s">
        <v>2203</v>
      </c>
      <c r="E1464" s="765">
        <f t="shared" ca="1" si="66"/>
        <v>0</v>
      </c>
    </row>
    <row r="1465" spans="1:5">
      <c r="A1465" t="str">
        <f t="shared" si="67"/>
        <v>100</v>
      </c>
      <c r="B1465">
        <f t="shared" si="68"/>
        <v>0</v>
      </c>
      <c r="C1465" t="s">
        <v>441</v>
      </c>
      <c r="D1465" s="1" t="s">
        <v>2204</v>
      </c>
      <c r="E1465" s="765">
        <f t="shared" ca="1" si="66"/>
        <v>0</v>
      </c>
    </row>
    <row r="1466" spans="1:5">
      <c r="A1466" t="str">
        <f t="shared" si="67"/>
        <v>01</v>
      </c>
      <c r="B1466">
        <f t="shared" si="68"/>
        <v>0</v>
      </c>
      <c r="C1466" t="s">
        <v>442</v>
      </c>
      <c r="D1466" s="1" t="s">
        <v>2205</v>
      </c>
      <c r="E1466" s="765">
        <f t="shared" ca="1" si="66"/>
        <v>0</v>
      </c>
    </row>
    <row r="1467" spans="1:5">
      <c r="A1467" t="str">
        <f t="shared" si="67"/>
        <v>02</v>
      </c>
      <c r="B1467">
        <f t="shared" si="68"/>
        <v>0</v>
      </c>
      <c r="C1467" t="s">
        <v>442</v>
      </c>
      <c r="D1467" s="1" t="s">
        <v>2206</v>
      </c>
      <c r="E1467" s="765">
        <f t="shared" ca="1" si="66"/>
        <v>0</v>
      </c>
    </row>
    <row r="1468" spans="1:5">
      <c r="A1468" t="str">
        <f t="shared" si="67"/>
        <v>03</v>
      </c>
      <c r="B1468">
        <f t="shared" si="68"/>
        <v>0</v>
      </c>
      <c r="C1468" t="s">
        <v>442</v>
      </c>
      <c r="D1468" s="1" t="s">
        <v>2207</v>
      </c>
      <c r="E1468" s="765">
        <f t="shared" ca="1" si="66"/>
        <v>0</v>
      </c>
    </row>
    <row r="1469" spans="1:5">
      <c r="A1469" t="str">
        <f t="shared" si="67"/>
        <v>04</v>
      </c>
      <c r="B1469">
        <f t="shared" si="68"/>
        <v>0</v>
      </c>
      <c r="C1469" t="s">
        <v>442</v>
      </c>
      <c r="D1469" s="1" t="s">
        <v>2208</v>
      </c>
      <c r="E1469" s="765">
        <f t="shared" ca="1" si="66"/>
        <v>0</v>
      </c>
    </row>
    <row r="1470" spans="1:5">
      <c r="A1470" t="str">
        <f t="shared" si="67"/>
        <v>05</v>
      </c>
      <c r="B1470">
        <f t="shared" si="68"/>
        <v>0</v>
      </c>
      <c r="C1470" t="s">
        <v>442</v>
      </c>
      <c r="D1470" s="1" t="s">
        <v>2209</v>
      </c>
      <c r="E1470" s="765">
        <f t="shared" ca="1" si="66"/>
        <v>0</v>
      </c>
    </row>
    <row r="1471" spans="1:5">
      <c r="A1471" t="str">
        <f t="shared" si="67"/>
        <v>06</v>
      </c>
      <c r="B1471">
        <f t="shared" si="68"/>
        <v>0</v>
      </c>
      <c r="C1471" t="s">
        <v>442</v>
      </c>
      <c r="D1471" s="1" t="s">
        <v>2210</v>
      </c>
      <c r="E1471" s="765">
        <f t="shared" ca="1" si="66"/>
        <v>0</v>
      </c>
    </row>
    <row r="1472" spans="1:5">
      <c r="A1472" t="str">
        <f t="shared" si="67"/>
        <v>07</v>
      </c>
      <c r="B1472">
        <f t="shared" si="68"/>
        <v>0</v>
      </c>
      <c r="C1472" t="s">
        <v>442</v>
      </c>
      <c r="D1472" s="1" t="s">
        <v>2211</v>
      </c>
      <c r="E1472" s="765">
        <f t="shared" ca="1" si="66"/>
        <v>0</v>
      </c>
    </row>
    <row r="1473" spans="1:5">
      <c r="A1473" t="str">
        <f t="shared" si="67"/>
        <v>08</v>
      </c>
      <c r="B1473">
        <f t="shared" si="68"/>
        <v>0</v>
      </c>
      <c r="C1473" t="s">
        <v>442</v>
      </c>
      <c r="D1473" s="1" t="s">
        <v>2212</v>
      </c>
      <c r="E1473" s="765">
        <f t="shared" ca="1" si="66"/>
        <v>0</v>
      </c>
    </row>
    <row r="1474" spans="1:5">
      <c r="A1474" t="str">
        <f t="shared" si="67"/>
        <v>09</v>
      </c>
      <c r="B1474">
        <f t="shared" si="68"/>
        <v>0</v>
      </c>
      <c r="C1474" t="s">
        <v>442</v>
      </c>
      <c r="D1474" s="1" t="s">
        <v>2213</v>
      </c>
      <c r="E1474" s="765">
        <f t="shared" ca="1" si="66"/>
        <v>0</v>
      </c>
    </row>
    <row r="1475" spans="1:5">
      <c r="A1475" t="str">
        <f t="shared" si="67"/>
        <v>10</v>
      </c>
      <c r="B1475">
        <f t="shared" si="68"/>
        <v>0</v>
      </c>
      <c r="C1475" t="s">
        <v>442</v>
      </c>
      <c r="D1475" s="1" t="s">
        <v>2214</v>
      </c>
      <c r="E1475" s="765">
        <f t="shared" ca="1" si="66"/>
        <v>0</v>
      </c>
    </row>
    <row r="1476" spans="1:5">
      <c r="A1476" t="str">
        <f t="shared" si="67"/>
        <v>11</v>
      </c>
      <c r="B1476">
        <f t="shared" si="68"/>
        <v>0</v>
      </c>
      <c r="C1476" t="s">
        <v>442</v>
      </c>
      <c r="D1476" s="1" t="s">
        <v>2215</v>
      </c>
      <c r="E1476" s="765">
        <f t="shared" ca="1" si="66"/>
        <v>0</v>
      </c>
    </row>
    <row r="1477" spans="1:5">
      <c r="A1477" t="str">
        <f t="shared" si="67"/>
        <v>12</v>
      </c>
      <c r="B1477">
        <f t="shared" si="68"/>
        <v>0</v>
      </c>
      <c r="C1477" t="s">
        <v>442</v>
      </c>
      <c r="D1477" s="1" t="s">
        <v>2216</v>
      </c>
      <c r="E1477" s="765">
        <f t="shared" ca="1" si="66"/>
        <v>0</v>
      </c>
    </row>
    <row r="1478" spans="1:5">
      <c r="A1478" t="str">
        <f t="shared" si="67"/>
        <v>13</v>
      </c>
      <c r="B1478">
        <f t="shared" si="68"/>
        <v>0</v>
      </c>
      <c r="C1478" t="s">
        <v>442</v>
      </c>
      <c r="D1478" s="1" t="s">
        <v>2217</v>
      </c>
      <c r="E1478" s="765">
        <f t="shared" ca="1" si="66"/>
        <v>0</v>
      </c>
    </row>
    <row r="1479" spans="1:5">
      <c r="A1479" t="str">
        <f t="shared" si="67"/>
        <v>100</v>
      </c>
      <c r="B1479">
        <f t="shared" si="68"/>
        <v>0</v>
      </c>
      <c r="C1479" t="s">
        <v>442</v>
      </c>
      <c r="D1479" s="1" t="s">
        <v>2218</v>
      </c>
      <c r="E1479" s="765">
        <f t="shared" ca="1" si="66"/>
        <v>0</v>
      </c>
    </row>
    <row r="1480" spans="1:5">
      <c r="A1480" t="str">
        <f t="shared" si="67"/>
        <v>01</v>
      </c>
      <c r="B1480">
        <f t="shared" si="68"/>
        <v>0</v>
      </c>
      <c r="C1480" t="s">
        <v>443</v>
      </c>
      <c r="D1480" s="1" t="s">
        <v>2219</v>
      </c>
      <c r="E1480" s="765">
        <f t="shared" ca="1" si="66"/>
        <v>0</v>
      </c>
    </row>
    <row r="1481" spans="1:5">
      <c r="A1481" t="str">
        <f t="shared" si="67"/>
        <v>02</v>
      </c>
      <c r="B1481">
        <f t="shared" si="68"/>
        <v>0</v>
      </c>
      <c r="C1481" t="s">
        <v>443</v>
      </c>
      <c r="D1481" s="1" t="s">
        <v>2220</v>
      </c>
      <c r="E1481" s="765">
        <f t="shared" ca="1" si="66"/>
        <v>0</v>
      </c>
    </row>
    <row r="1482" spans="1:5">
      <c r="A1482" t="str">
        <f t="shared" si="67"/>
        <v>03</v>
      </c>
      <c r="B1482">
        <f t="shared" si="68"/>
        <v>0</v>
      </c>
      <c r="C1482" t="s">
        <v>443</v>
      </c>
      <c r="D1482" s="1" t="s">
        <v>2221</v>
      </c>
      <c r="E1482" s="765">
        <f t="shared" ref="E1482:E1545" ca="1" si="69">IFERROR(IFERROR(VLOOKUP(C1482,INDIRECT($G$7&amp;$H$7),MATCH($A1482,INDIRECT($G$7&amp;$I$7),0),0),IFERROR(VLOOKUP(C1482,INDIRECT($G$6&amp;$H$6),MATCH($A1482,INDIRECT($G$6&amp;$I$6),0),0),VLOOKUP(C1482,INDIRECT($G$5&amp;$H$5),MATCH($A1482,INDIRECT($G$5&amp;$I$5),0),0))),0)</f>
        <v>0</v>
      </c>
    </row>
    <row r="1483" spans="1:5">
      <c r="A1483" t="str">
        <f t="shared" ref="A1483:A1546" si="70">MID(D1483,LEN(C1483)+2,LEN(D1483)-LEN(C1483))</f>
        <v>04</v>
      </c>
      <c r="B1483">
        <f t="shared" ref="B1483:B1546" si="71">IF(IFERROR(FIND("PU",D1483,1),0)&lt;&gt;0,"PU",0)</f>
        <v>0</v>
      </c>
      <c r="C1483" t="s">
        <v>443</v>
      </c>
      <c r="D1483" s="1" t="s">
        <v>2222</v>
      </c>
      <c r="E1483" s="765">
        <f t="shared" ca="1" si="69"/>
        <v>0</v>
      </c>
    </row>
    <row r="1484" spans="1:5">
      <c r="A1484" t="str">
        <f t="shared" si="70"/>
        <v>05</v>
      </c>
      <c r="B1484">
        <f t="shared" si="71"/>
        <v>0</v>
      </c>
      <c r="C1484" t="s">
        <v>443</v>
      </c>
      <c r="D1484" s="1" t="s">
        <v>2223</v>
      </c>
      <c r="E1484" s="765">
        <f t="shared" ca="1" si="69"/>
        <v>0</v>
      </c>
    </row>
    <row r="1485" spans="1:5">
      <c r="A1485" t="str">
        <f t="shared" si="70"/>
        <v>06</v>
      </c>
      <c r="B1485">
        <f t="shared" si="71"/>
        <v>0</v>
      </c>
      <c r="C1485" t="s">
        <v>443</v>
      </c>
      <c r="D1485" s="1" t="s">
        <v>2224</v>
      </c>
      <c r="E1485" s="765">
        <f t="shared" ca="1" si="69"/>
        <v>0</v>
      </c>
    </row>
    <row r="1486" spans="1:5">
      <c r="A1486" t="str">
        <f t="shared" si="70"/>
        <v>07</v>
      </c>
      <c r="B1486">
        <f t="shared" si="71"/>
        <v>0</v>
      </c>
      <c r="C1486" t="s">
        <v>443</v>
      </c>
      <c r="D1486" s="1" t="s">
        <v>2225</v>
      </c>
      <c r="E1486" s="765">
        <f t="shared" ca="1" si="69"/>
        <v>0</v>
      </c>
    </row>
    <row r="1487" spans="1:5">
      <c r="A1487" t="str">
        <f t="shared" si="70"/>
        <v>08</v>
      </c>
      <c r="B1487">
        <f t="shared" si="71"/>
        <v>0</v>
      </c>
      <c r="C1487" t="s">
        <v>443</v>
      </c>
      <c r="D1487" s="1" t="s">
        <v>2226</v>
      </c>
      <c r="E1487" s="765">
        <f t="shared" ca="1" si="69"/>
        <v>0</v>
      </c>
    </row>
    <row r="1488" spans="1:5">
      <c r="A1488" t="str">
        <f t="shared" si="70"/>
        <v>09</v>
      </c>
      <c r="B1488">
        <f t="shared" si="71"/>
        <v>0</v>
      </c>
      <c r="C1488" t="s">
        <v>443</v>
      </c>
      <c r="D1488" s="1" t="s">
        <v>2227</v>
      </c>
      <c r="E1488" s="765">
        <f t="shared" ca="1" si="69"/>
        <v>0</v>
      </c>
    </row>
    <row r="1489" spans="1:5">
      <c r="A1489" t="str">
        <f t="shared" si="70"/>
        <v>10</v>
      </c>
      <c r="B1489">
        <f t="shared" si="71"/>
        <v>0</v>
      </c>
      <c r="C1489" t="s">
        <v>443</v>
      </c>
      <c r="D1489" s="1" t="s">
        <v>2228</v>
      </c>
      <c r="E1489" s="765">
        <f t="shared" ca="1" si="69"/>
        <v>0</v>
      </c>
    </row>
    <row r="1490" spans="1:5">
      <c r="A1490" t="str">
        <f t="shared" si="70"/>
        <v>11</v>
      </c>
      <c r="B1490">
        <f t="shared" si="71"/>
        <v>0</v>
      </c>
      <c r="C1490" t="s">
        <v>443</v>
      </c>
      <c r="D1490" s="1" t="s">
        <v>2229</v>
      </c>
      <c r="E1490" s="765">
        <f t="shared" ca="1" si="69"/>
        <v>0</v>
      </c>
    </row>
    <row r="1491" spans="1:5">
      <c r="A1491" t="str">
        <f t="shared" si="70"/>
        <v>12</v>
      </c>
      <c r="B1491">
        <f t="shared" si="71"/>
        <v>0</v>
      </c>
      <c r="C1491" t="s">
        <v>443</v>
      </c>
      <c r="D1491" s="1" t="s">
        <v>2230</v>
      </c>
      <c r="E1491" s="765">
        <f t="shared" ca="1" si="69"/>
        <v>0</v>
      </c>
    </row>
    <row r="1492" spans="1:5">
      <c r="A1492" t="str">
        <f t="shared" si="70"/>
        <v>13</v>
      </c>
      <c r="B1492">
        <f t="shared" si="71"/>
        <v>0</v>
      </c>
      <c r="C1492" t="s">
        <v>443</v>
      </c>
      <c r="D1492" s="1" t="s">
        <v>2231</v>
      </c>
      <c r="E1492" s="765">
        <f t="shared" ca="1" si="69"/>
        <v>0</v>
      </c>
    </row>
    <row r="1493" spans="1:5">
      <c r="A1493" t="str">
        <f t="shared" si="70"/>
        <v>100</v>
      </c>
      <c r="B1493">
        <f t="shared" si="71"/>
        <v>0</v>
      </c>
      <c r="C1493" t="s">
        <v>443</v>
      </c>
      <c r="D1493" s="1" t="s">
        <v>2232</v>
      </c>
      <c r="E1493" s="765">
        <f t="shared" ca="1" si="69"/>
        <v>0</v>
      </c>
    </row>
    <row r="1494" spans="1:5">
      <c r="A1494" t="str">
        <f t="shared" si="70"/>
        <v>01</v>
      </c>
      <c r="B1494">
        <f t="shared" si="71"/>
        <v>0</v>
      </c>
      <c r="C1494" t="s">
        <v>612</v>
      </c>
      <c r="D1494" s="1" t="s">
        <v>2233</v>
      </c>
      <c r="E1494" s="765">
        <f t="shared" ca="1" si="69"/>
        <v>0</v>
      </c>
    </row>
    <row r="1495" spans="1:5">
      <c r="A1495" t="str">
        <f t="shared" si="70"/>
        <v>02</v>
      </c>
      <c r="B1495">
        <f t="shared" si="71"/>
        <v>0</v>
      </c>
      <c r="C1495" t="s">
        <v>612</v>
      </c>
      <c r="D1495" s="1" t="s">
        <v>2234</v>
      </c>
      <c r="E1495" s="765">
        <f t="shared" ca="1" si="69"/>
        <v>0</v>
      </c>
    </row>
    <row r="1496" spans="1:5">
      <c r="A1496" t="str">
        <f t="shared" si="70"/>
        <v>03</v>
      </c>
      <c r="B1496">
        <f t="shared" si="71"/>
        <v>0</v>
      </c>
      <c r="C1496" t="s">
        <v>612</v>
      </c>
      <c r="D1496" s="1" t="s">
        <v>2235</v>
      </c>
      <c r="E1496" s="765">
        <f t="shared" ca="1" si="69"/>
        <v>0</v>
      </c>
    </row>
    <row r="1497" spans="1:5">
      <c r="A1497" t="str">
        <f t="shared" si="70"/>
        <v>04</v>
      </c>
      <c r="B1497">
        <f t="shared" si="71"/>
        <v>0</v>
      </c>
      <c r="C1497" t="s">
        <v>612</v>
      </c>
      <c r="D1497" s="1" t="s">
        <v>2236</v>
      </c>
      <c r="E1497" s="765">
        <f t="shared" ca="1" si="69"/>
        <v>0</v>
      </c>
    </row>
    <row r="1498" spans="1:5">
      <c r="A1498" t="str">
        <f t="shared" si="70"/>
        <v>05</v>
      </c>
      <c r="B1498">
        <f t="shared" si="71"/>
        <v>0</v>
      </c>
      <c r="C1498" t="s">
        <v>612</v>
      </c>
      <c r="D1498" s="1" t="s">
        <v>2237</v>
      </c>
      <c r="E1498" s="765">
        <f t="shared" ca="1" si="69"/>
        <v>0</v>
      </c>
    </row>
    <row r="1499" spans="1:5">
      <c r="A1499" t="str">
        <f t="shared" si="70"/>
        <v>06</v>
      </c>
      <c r="B1499">
        <f t="shared" si="71"/>
        <v>0</v>
      </c>
      <c r="C1499" t="s">
        <v>612</v>
      </c>
      <c r="D1499" s="1" t="s">
        <v>2238</v>
      </c>
      <c r="E1499" s="765">
        <f t="shared" ca="1" si="69"/>
        <v>0</v>
      </c>
    </row>
    <row r="1500" spans="1:5">
      <c r="A1500" t="str">
        <f t="shared" si="70"/>
        <v>07</v>
      </c>
      <c r="B1500">
        <f t="shared" si="71"/>
        <v>0</v>
      </c>
      <c r="C1500" t="s">
        <v>612</v>
      </c>
      <c r="D1500" s="1" t="s">
        <v>2239</v>
      </c>
      <c r="E1500" s="765">
        <f t="shared" ca="1" si="69"/>
        <v>0</v>
      </c>
    </row>
    <row r="1501" spans="1:5">
      <c r="A1501" t="str">
        <f t="shared" si="70"/>
        <v>08</v>
      </c>
      <c r="B1501">
        <f t="shared" si="71"/>
        <v>0</v>
      </c>
      <c r="C1501" t="s">
        <v>612</v>
      </c>
      <c r="D1501" s="1" t="s">
        <v>2240</v>
      </c>
      <c r="E1501" s="765">
        <f t="shared" ca="1" si="69"/>
        <v>0</v>
      </c>
    </row>
    <row r="1502" spans="1:5">
      <c r="A1502" t="str">
        <f t="shared" si="70"/>
        <v>09</v>
      </c>
      <c r="B1502">
        <f t="shared" si="71"/>
        <v>0</v>
      </c>
      <c r="C1502" t="s">
        <v>612</v>
      </c>
      <c r="D1502" s="1" t="s">
        <v>2241</v>
      </c>
      <c r="E1502" s="765">
        <f t="shared" ca="1" si="69"/>
        <v>0</v>
      </c>
    </row>
    <row r="1503" spans="1:5">
      <c r="A1503" t="str">
        <f t="shared" si="70"/>
        <v>10</v>
      </c>
      <c r="B1503">
        <f t="shared" si="71"/>
        <v>0</v>
      </c>
      <c r="C1503" t="s">
        <v>612</v>
      </c>
      <c r="D1503" s="1" t="s">
        <v>2242</v>
      </c>
      <c r="E1503" s="765">
        <f t="shared" ca="1" si="69"/>
        <v>0</v>
      </c>
    </row>
    <row r="1504" spans="1:5">
      <c r="A1504" t="str">
        <f t="shared" si="70"/>
        <v>11</v>
      </c>
      <c r="B1504">
        <f t="shared" si="71"/>
        <v>0</v>
      </c>
      <c r="C1504" t="s">
        <v>612</v>
      </c>
      <c r="D1504" s="1" t="s">
        <v>2243</v>
      </c>
      <c r="E1504" s="765">
        <f t="shared" ca="1" si="69"/>
        <v>0</v>
      </c>
    </row>
    <row r="1505" spans="1:5">
      <c r="A1505" t="str">
        <f t="shared" si="70"/>
        <v>12</v>
      </c>
      <c r="B1505">
        <f t="shared" si="71"/>
        <v>0</v>
      </c>
      <c r="C1505" t="s">
        <v>612</v>
      </c>
      <c r="D1505" s="1" t="s">
        <v>2244</v>
      </c>
      <c r="E1505" s="765">
        <f t="shared" ca="1" si="69"/>
        <v>0</v>
      </c>
    </row>
    <row r="1506" spans="1:5">
      <c r="A1506" t="str">
        <f t="shared" si="70"/>
        <v>13</v>
      </c>
      <c r="B1506">
        <f t="shared" si="71"/>
        <v>0</v>
      </c>
      <c r="C1506" t="s">
        <v>612</v>
      </c>
      <c r="D1506" s="1" t="s">
        <v>2245</v>
      </c>
      <c r="E1506" s="765">
        <f t="shared" ca="1" si="69"/>
        <v>0</v>
      </c>
    </row>
    <row r="1507" spans="1:5">
      <c r="A1507" t="str">
        <f t="shared" si="70"/>
        <v>100</v>
      </c>
      <c r="B1507">
        <f t="shared" si="71"/>
        <v>0</v>
      </c>
      <c r="C1507" t="s">
        <v>612</v>
      </c>
      <c r="D1507" s="1" t="s">
        <v>2246</v>
      </c>
      <c r="E1507" s="765">
        <f t="shared" ca="1" si="69"/>
        <v>0</v>
      </c>
    </row>
    <row r="1508" spans="1:5">
      <c r="A1508" t="str">
        <f t="shared" si="70"/>
        <v>01</v>
      </c>
      <c r="B1508">
        <f t="shared" si="71"/>
        <v>0</v>
      </c>
      <c r="C1508" t="s">
        <v>619</v>
      </c>
      <c r="D1508" s="1" t="s">
        <v>2247</v>
      </c>
      <c r="E1508" s="765">
        <f t="shared" ca="1" si="69"/>
        <v>0</v>
      </c>
    </row>
    <row r="1509" spans="1:5">
      <c r="A1509" t="str">
        <f t="shared" si="70"/>
        <v>02</v>
      </c>
      <c r="B1509">
        <f t="shared" si="71"/>
        <v>0</v>
      </c>
      <c r="C1509" t="s">
        <v>619</v>
      </c>
      <c r="D1509" s="1" t="s">
        <v>2248</v>
      </c>
      <c r="E1509" s="765">
        <f t="shared" ca="1" si="69"/>
        <v>0</v>
      </c>
    </row>
    <row r="1510" spans="1:5">
      <c r="A1510" t="str">
        <f t="shared" si="70"/>
        <v>03</v>
      </c>
      <c r="B1510">
        <f t="shared" si="71"/>
        <v>0</v>
      </c>
      <c r="C1510" t="s">
        <v>619</v>
      </c>
      <c r="D1510" s="1" t="s">
        <v>2249</v>
      </c>
      <c r="E1510" s="765">
        <f t="shared" ca="1" si="69"/>
        <v>0</v>
      </c>
    </row>
    <row r="1511" spans="1:5">
      <c r="A1511" t="str">
        <f t="shared" si="70"/>
        <v>04</v>
      </c>
      <c r="B1511">
        <f t="shared" si="71"/>
        <v>0</v>
      </c>
      <c r="C1511" t="s">
        <v>619</v>
      </c>
      <c r="D1511" s="1" t="s">
        <v>2250</v>
      </c>
      <c r="E1511" s="765">
        <f t="shared" ca="1" si="69"/>
        <v>0</v>
      </c>
    </row>
    <row r="1512" spans="1:5">
      <c r="A1512" t="str">
        <f t="shared" si="70"/>
        <v>05</v>
      </c>
      <c r="B1512">
        <f t="shared" si="71"/>
        <v>0</v>
      </c>
      <c r="C1512" t="s">
        <v>619</v>
      </c>
      <c r="D1512" s="1" t="s">
        <v>2251</v>
      </c>
      <c r="E1512" s="765">
        <f t="shared" ca="1" si="69"/>
        <v>0</v>
      </c>
    </row>
    <row r="1513" spans="1:5">
      <c r="A1513" t="str">
        <f t="shared" si="70"/>
        <v>06</v>
      </c>
      <c r="B1513">
        <f t="shared" si="71"/>
        <v>0</v>
      </c>
      <c r="C1513" t="s">
        <v>619</v>
      </c>
      <c r="D1513" s="1" t="s">
        <v>2252</v>
      </c>
      <c r="E1513" s="765">
        <f t="shared" ca="1" si="69"/>
        <v>0</v>
      </c>
    </row>
    <row r="1514" spans="1:5">
      <c r="A1514" t="str">
        <f t="shared" si="70"/>
        <v>07</v>
      </c>
      <c r="B1514">
        <f t="shared" si="71"/>
        <v>0</v>
      </c>
      <c r="C1514" t="s">
        <v>619</v>
      </c>
      <c r="D1514" s="1" t="s">
        <v>2253</v>
      </c>
      <c r="E1514" s="765">
        <f t="shared" ca="1" si="69"/>
        <v>0</v>
      </c>
    </row>
    <row r="1515" spans="1:5">
      <c r="A1515" t="str">
        <f t="shared" si="70"/>
        <v>08</v>
      </c>
      <c r="B1515">
        <f t="shared" si="71"/>
        <v>0</v>
      </c>
      <c r="C1515" t="s">
        <v>619</v>
      </c>
      <c r="D1515" s="1" t="s">
        <v>2254</v>
      </c>
      <c r="E1515" s="765">
        <f t="shared" ca="1" si="69"/>
        <v>0</v>
      </c>
    </row>
    <row r="1516" spans="1:5">
      <c r="A1516" t="str">
        <f t="shared" si="70"/>
        <v>09</v>
      </c>
      <c r="B1516">
        <f t="shared" si="71"/>
        <v>0</v>
      </c>
      <c r="C1516" t="s">
        <v>619</v>
      </c>
      <c r="D1516" s="1" t="s">
        <v>2255</v>
      </c>
      <c r="E1516" s="765">
        <f t="shared" ca="1" si="69"/>
        <v>0</v>
      </c>
    </row>
    <row r="1517" spans="1:5">
      <c r="A1517" t="str">
        <f t="shared" si="70"/>
        <v>10</v>
      </c>
      <c r="B1517">
        <f t="shared" si="71"/>
        <v>0</v>
      </c>
      <c r="C1517" t="s">
        <v>619</v>
      </c>
      <c r="D1517" s="1" t="s">
        <v>2256</v>
      </c>
      <c r="E1517" s="765">
        <f t="shared" ca="1" si="69"/>
        <v>0</v>
      </c>
    </row>
    <row r="1518" spans="1:5">
      <c r="A1518" t="str">
        <f t="shared" si="70"/>
        <v>11</v>
      </c>
      <c r="B1518">
        <f t="shared" si="71"/>
        <v>0</v>
      </c>
      <c r="C1518" t="s">
        <v>619</v>
      </c>
      <c r="D1518" s="1" t="s">
        <v>2257</v>
      </c>
      <c r="E1518" s="765">
        <f t="shared" ca="1" si="69"/>
        <v>0</v>
      </c>
    </row>
    <row r="1519" spans="1:5">
      <c r="A1519" t="str">
        <f t="shared" si="70"/>
        <v>12</v>
      </c>
      <c r="B1519">
        <f t="shared" si="71"/>
        <v>0</v>
      </c>
      <c r="C1519" t="s">
        <v>619</v>
      </c>
      <c r="D1519" s="1" t="s">
        <v>2258</v>
      </c>
      <c r="E1519" s="765">
        <f t="shared" ca="1" si="69"/>
        <v>0</v>
      </c>
    </row>
    <row r="1520" spans="1:5">
      <c r="A1520" t="str">
        <f t="shared" si="70"/>
        <v>13</v>
      </c>
      <c r="B1520">
        <f t="shared" si="71"/>
        <v>0</v>
      </c>
      <c r="C1520" t="s">
        <v>619</v>
      </c>
      <c r="D1520" s="1" t="s">
        <v>2259</v>
      </c>
      <c r="E1520" s="765">
        <f t="shared" ca="1" si="69"/>
        <v>0</v>
      </c>
    </row>
    <row r="1521" spans="1:5">
      <c r="A1521" t="str">
        <f t="shared" si="70"/>
        <v>100</v>
      </c>
      <c r="B1521">
        <f t="shared" si="71"/>
        <v>0</v>
      </c>
      <c r="C1521" t="s">
        <v>619</v>
      </c>
      <c r="D1521" s="1" t="s">
        <v>2260</v>
      </c>
      <c r="E1521" s="765">
        <f t="shared" ca="1" si="69"/>
        <v>0</v>
      </c>
    </row>
    <row r="1522" spans="1:5">
      <c r="A1522" t="str">
        <f t="shared" si="70"/>
        <v>01</v>
      </c>
      <c r="B1522">
        <f t="shared" si="71"/>
        <v>0</v>
      </c>
      <c r="C1522" t="s">
        <v>618</v>
      </c>
      <c r="D1522" s="1" t="s">
        <v>2261</v>
      </c>
      <c r="E1522" s="765">
        <f t="shared" ca="1" si="69"/>
        <v>0</v>
      </c>
    </row>
    <row r="1523" spans="1:5">
      <c r="A1523" t="str">
        <f t="shared" si="70"/>
        <v>02</v>
      </c>
      <c r="B1523">
        <f t="shared" si="71"/>
        <v>0</v>
      </c>
      <c r="C1523" t="s">
        <v>618</v>
      </c>
      <c r="D1523" s="1" t="s">
        <v>2262</v>
      </c>
      <c r="E1523" s="765">
        <f t="shared" ca="1" si="69"/>
        <v>0</v>
      </c>
    </row>
    <row r="1524" spans="1:5">
      <c r="A1524" t="str">
        <f t="shared" si="70"/>
        <v>03</v>
      </c>
      <c r="B1524">
        <f t="shared" si="71"/>
        <v>0</v>
      </c>
      <c r="C1524" t="s">
        <v>618</v>
      </c>
      <c r="D1524" s="1" t="s">
        <v>2263</v>
      </c>
      <c r="E1524" s="765">
        <f t="shared" ca="1" si="69"/>
        <v>0</v>
      </c>
    </row>
    <row r="1525" spans="1:5">
      <c r="A1525" t="str">
        <f t="shared" si="70"/>
        <v>04</v>
      </c>
      <c r="B1525">
        <f t="shared" si="71"/>
        <v>0</v>
      </c>
      <c r="C1525" t="s">
        <v>618</v>
      </c>
      <c r="D1525" s="1" t="s">
        <v>2264</v>
      </c>
      <c r="E1525" s="765">
        <f t="shared" ca="1" si="69"/>
        <v>0</v>
      </c>
    </row>
    <row r="1526" spans="1:5">
      <c r="A1526" t="str">
        <f t="shared" si="70"/>
        <v>05</v>
      </c>
      <c r="B1526">
        <f t="shared" si="71"/>
        <v>0</v>
      </c>
      <c r="C1526" t="s">
        <v>618</v>
      </c>
      <c r="D1526" s="1" t="s">
        <v>2265</v>
      </c>
      <c r="E1526" s="765">
        <f t="shared" ca="1" si="69"/>
        <v>0</v>
      </c>
    </row>
    <row r="1527" spans="1:5">
      <c r="A1527" t="str">
        <f t="shared" si="70"/>
        <v>06</v>
      </c>
      <c r="B1527">
        <f t="shared" si="71"/>
        <v>0</v>
      </c>
      <c r="C1527" t="s">
        <v>618</v>
      </c>
      <c r="D1527" s="1" t="s">
        <v>2266</v>
      </c>
      <c r="E1527" s="765">
        <f t="shared" ca="1" si="69"/>
        <v>0</v>
      </c>
    </row>
    <row r="1528" spans="1:5">
      <c r="A1528" t="str">
        <f t="shared" si="70"/>
        <v>07</v>
      </c>
      <c r="B1528">
        <f t="shared" si="71"/>
        <v>0</v>
      </c>
      <c r="C1528" t="s">
        <v>618</v>
      </c>
      <c r="D1528" s="1" t="s">
        <v>2267</v>
      </c>
      <c r="E1528" s="765">
        <f t="shared" ca="1" si="69"/>
        <v>0</v>
      </c>
    </row>
    <row r="1529" spans="1:5">
      <c r="A1529" t="str">
        <f t="shared" si="70"/>
        <v>08</v>
      </c>
      <c r="B1529">
        <f t="shared" si="71"/>
        <v>0</v>
      </c>
      <c r="C1529" t="s">
        <v>618</v>
      </c>
      <c r="D1529" s="1" t="s">
        <v>2268</v>
      </c>
      <c r="E1529" s="765">
        <f t="shared" ca="1" si="69"/>
        <v>0</v>
      </c>
    </row>
    <row r="1530" spans="1:5">
      <c r="A1530" t="str">
        <f t="shared" si="70"/>
        <v>09</v>
      </c>
      <c r="B1530">
        <f t="shared" si="71"/>
        <v>0</v>
      </c>
      <c r="C1530" t="s">
        <v>618</v>
      </c>
      <c r="D1530" s="1" t="s">
        <v>2269</v>
      </c>
      <c r="E1530" s="765">
        <f t="shared" ca="1" si="69"/>
        <v>0</v>
      </c>
    </row>
    <row r="1531" spans="1:5">
      <c r="A1531" t="str">
        <f t="shared" si="70"/>
        <v>10</v>
      </c>
      <c r="B1531">
        <f t="shared" si="71"/>
        <v>0</v>
      </c>
      <c r="C1531" t="s">
        <v>618</v>
      </c>
      <c r="D1531" s="1" t="s">
        <v>2270</v>
      </c>
      <c r="E1531" s="765">
        <f t="shared" ca="1" si="69"/>
        <v>0</v>
      </c>
    </row>
    <row r="1532" spans="1:5">
      <c r="A1532" t="str">
        <f t="shared" si="70"/>
        <v>11</v>
      </c>
      <c r="B1532">
        <f t="shared" si="71"/>
        <v>0</v>
      </c>
      <c r="C1532" t="s">
        <v>618</v>
      </c>
      <c r="D1532" s="1" t="s">
        <v>2271</v>
      </c>
      <c r="E1532" s="765">
        <f t="shared" ca="1" si="69"/>
        <v>0</v>
      </c>
    </row>
    <row r="1533" spans="1:5">
      <c r="A1533" t="str">
        <f t="shared" si="70"/>
        <v>12</v>
      </c>
      <c r="B1533">
        <f t="shared" si="71"/>
        <v>0</v>
      </c>
      <c r="C1533" t="s">
        <v>618</v>
      </c>
      <c r="D1533" s="1" t="s">
        <v>2272</v>
      </c>
      <c r="E1533" s="765">
        <f t="shared" ca="1" si="69"/>
        <v>0</v>
      </c>
    </row>
    <row r="1534" spans="1:5">
      <c r="A1534" t="str">
        <f t="shared" si="70"/>
        <v>13</v>
      </c>
      <c r="B1534">
        <f t="shared" si="71"/>
        <v>0</v>
      </c>
      <c r="C1534" t="s">
        <v>618</v>
      </c>
      <c r="D1534" s="1" t="s">
        <v>2273</v>
      </c>
      <c r="E1534" s="765">
        <f t="shared" ca="1" si="69"/>
        <v>0</v>
      </c>
    </row>
    <row r="1535" spans="1:5">
      <c r="A1535" t="str">
        <f t="shared" si="70"/>
        <v>100</v>
      </c>
      <c r="B1535">
        <f t="shared" si="71"/>
        <v>0</v>
      </c>
      <c r="C1535" t="s">
        <v>618</v>
      </c>
      <c r="D1535" s="1" t="s">
        <v>2274</v>
      </c>
      <c r="E1535" s="765">
        <f t="shared" ca="1" si="69"/>
        <v>0</v>
      </c>
    </row>
    <row r="1536" spans="1:5">
      <c r="A1536" t="str">
        <f t="shared" si="70"/>
        <v>01</v>
      </c>
      <c r="B1536">
        <f t="shared" si="71"/>
        <v>0</v>
      </c>
      <c r="C1536" t="s">
        <v>613</v>
      </c>
      <c r="D1536" s="1" t="s">
        <v>2275</v>
      </c>
      <c r="E1536" s="765">
        <f t="shared" ca="1" si="69"/>
        <v>0</v>
      </c>
    </row>
    <row r="1537" spans="1:5">
      <c r="A1537" t="str">
        <f t="shared" si="70"/>
        <v>02</v>
      </c>
      <c r="B1537">
        <f t="shared" si="71"/>
        <v>0</v>
      </c>
      <c r="C1537" t="s">
        <v>613</v>
      </c>
      <c r="D1537" s="1" t="s">
        <v>2276</v>
      </c>
      <c r="E1537" s="765">
        <f t="shared" ca="1" si="69"/>
        <v>0</v>
      </c>
    </row>
    <row r="1538" spans="1:5">
      <c r="A1538" t="str">
        <f t="shared" si="70"/>
        <v>03</v>
      </c>
      <c r="B1538">
        <f t="shared" si="71"/>
        <v>0</v>
      </c>
      <c r="C1538" t="s">
        <v>613</v>
      </c>
      <c r="D1538" s="1" t="s">
        <v>2277</v>
      </c>
      <c r="E1538" s="765">
        <f t="shared" ca="1" si="69"/>
        <v>0</v>
      </c>
    </row>
    <row r="1539" spans="1:5">
      <c r="A1539" t="str">
        <f t="shared" si="70"/>
        <v>04</v>
      </c>
      <c r="B1539">
        <f t="shared" si="71"/>
        <v>0</v>
      </c>
      <c r="C1539" t="s">
        <v>613</v>
      </c>
      <c r="D1539" s="1" t="s">
        <v>2278</v>
      </c>
      <c r="E1539" s="765">
        <f t="shared" ca="1" si="69"/>
        <v>0</v>
      </c>
    </row>
    <row r="1540" spans="1:5">
      <c r="A1540" t="str">
        <f t="shared" si="70"/>
        <v>05</v>
      </c>
      <c r="B1540">
        <f t="shared" si="71"/>
        <v>0</v>
      </c>
      <c r="C1540" t="s">
        <v>613</v>
      </c>
      <c r="D1540" s="1" t="s">
        <v>2279</v>
      </c>
      <c r="E1540" s="765">
        <f t="shared" ca="1" si="69"/>
        <v>0</v>
      </c>
    </row>
    <row r="1541" spans="1:5">
      <c r="A1541" t="str">
        <f t="shared" si="70"/>
        <v>06</v>
      </c>
      <c r="B1541">
        <f t="shared" si="71"/>
        <v>0</v>
      </c>
      <c r="C1541" t="s">
        <v>613</v>
      </c>
      <c r="D1541" s="1" t="s">
        <v>2280</v>
      </c>
      <c r="E1541" s="765">
        <f t="shared" ca="1" si="69"/>
        <v>0</v>
      </c>
    </row>
    <row r="1542" spans="1:5">
      <c r="A1542" t="str">
        <f t="shared" si="70"/>
        <v>07</v>
      </c>
      <c r="B1542">
        <f t="shared" si="71"/>
        <v>0</v>
      </c>
      <c r="C1542" t="s">
        <v>613</v>
      </c>
      <c r="D1542" s="1" t="s">
        <v>2281</v>
      </c>
      <c r="E1542" s="765">
        <f t="shared" ca="1" si="69"/>
        <v>0</v>
      </c>
    </row>
    <row r="1543" spans="1:5">
      <c r="A1543" t="str">
        <f t="shared" si="70"/>
        <v>08</v>
      </c>
      <c r="B1543">
        <f t="shared" si="71"/>
        <v>0</v>
      </c>
      <c r="C1543" t="s">
        <v>613</v>
      </c>
      <c r="D1543" s="1" t="s">
        <v>2282</v>
      </c>
      <c r="E1543" s="765">
        <f t="shared" ca="1" si="69"/>
        <v>0</v>
      </c>
    </row>
    <row r="1544" spans="1:5">
      <c r="A1544" t="str">
        <f t="shared" si="70"/>
        <v>09</v>
      </c>
      <c r="B1544">
        <f t="shared" si="71"/>
        <v>0</v>
      </c>
      <c r="C1544" t="s">
        <v>613</v>
      </c>
      <c r="D1544" s="1" t="s">
        <v>2283</v>
      </c>
      <c r="E1544" s="765">
        <f t="shared" ca="1" si="69"/>
        <v>0</v>
      </c>
    </row>
    <row r="1545" spans="1:5">
      <c r="A1545" t="str">
        <f t="shared" si="70"/>
        <v>10</v>
      </c>
      <c r="B1545">
        <f t="shared" si="71"/>
        <v>0</v>
      </c>
      <c r="C1545" t="s">
        <v>613</v>
      </c>
      <c r="D1545" s="1" t="s">
        <v>2284</v>
      </c>
      <c r="E1545" s="765">
        <f t="shared" ca="1" si="69"/>
        <v>0</v>
      </c>
    </row>
    <row r="1546" spans="1:5">
      <c r="A1546" t="str">
        <f t="shared" si="70"/>
        <v>11</v>
      </c>
      <c r="B1546">
        <f t="shared" si="71"/>
        <v>0</v>
      </c>
      <c r="C1546" t="s">
        <v>613</v>
      </c>
      <c r="D1546" s="1" t="s">
        <v>2285</v>
      </c>
      <c r="E1546" s="765">
        <f t="shared" ref="E1546:E1609" ca="1" si="72">IFERROR(IFERROR(VLOOKUP(C1546,INDIRECT($G$7&amp;$H$7),MATCH($A1546,INDIRECT($G$7&amp;$I$7),0),0),IFERROR(VLOOKUP(C1546,INDIRECT($G$6&amp;$H$6),MATCH($A1546,INDIRECT($G$6&amp;$I$6),0),0),VLOOKUP(C1546,INDIRECT($G$5&amp;$H$5),MATCH($A1546,INDIRECT($G$5&amp;$I$5),0),0))),0)</f>
        <v>0</v>
      </c>
    </row>
    <row r="1547" spans="1:5">
      <c r="A1547" t="str">
        <f t="shared" ref="A1547:A1610" si="73">MID(D1547,LEN(C1547)+2,LEN(D1547)-LEN(C1547))</f>
        <v>12</v>
      </c>
      <c r="B1547">
        <f t="shared" ref="B1547:B1610" si="74">IF(IFERROR(FIND("PU",D1547,1),0)&lt;&gt;0,"PU",0)</f>
        <v>0</v>
      </c>
      <c r="C1547" t="s">
        <v>613</v>
      </c>
      <c r="D1547" s="1" t="s">
        <v>2286</v>
      </c>
      <c r="E1547" s="765">
        <f t="shared" ca="1" si="72"/>
        <v>0</v>
      </c>
    </row>
    <row r="1548" spans="1:5">
      <c r="A1548" t="str">
        <f t="shared" si="73"/>
        <v>13</v>
      </c>
      <c r="B1548">
        <f t="shared" si="74"/>
        <v>0</v>
      </c>
      <c r="C1548" t="s">
        <v>613</v>
      </c>
      <c r="D1548" s="1" t="s">
        <v>2287</v>
      </c>
      <c r="E1548" s="765">
        <f t="shared" ca="1" si="72"/>
        <v>0</v>
      </c>
    </row>
    <row r="1549" spans="1:5">
      <c r="A1549" t="str">
        <f t="shared" si="73"/>
        <v>100</v>
      </c>
      <c r="B1549">
        <f t="shared" si="74"/>
        <v>0</v>
      </c>
      <c r="C1549" t="s">
        <v>613</v>
      </c>
      <c r="D1549" s="1" t="s">
        <v>2288</v>
      </c>
      <c r="E1549" s="765">
        <f t="shared" ca="1" si="72"/>
        <v>0</v>
      </c>
    </row>
    <row r="1550" spans="1:5">
      <c r="A1550" t="str">
        <f t="shared" si="73"/>
        <v>01</v>
      </c>
      <c r="B1550">
        <f t="shared" si="74"/>
        <v>0</v>
      </c>
      <c r="C1550" t="s">
        <v>444</v>
      </c>
      <c r="D1550" s="1" t="s">
        <v>2289</v>
      </c>
      <c r="E1550" s="765">
        <f t="shared" ca="1" si="72"/>
        <v>0</v>
      </c>
    </row>
    <row r="1551" spans="1:5">
      <c r="A1551" t="str">
        <f t="shared" si="73"/>
        <v>02</v>
      </c>
      <c r="B1551">
        <f t="shared" si="74"/>
        <v>0</v>
      </c>
      <c r="C1551" t="s">
        <v>444</v>
      </c>
      <c r="D1551" s="1" t="s">
        <v>2290</v>
      </c>
      <c r="E1551" s="765">
        <f t="shared" ca="1" si="72"/>
        <v>0</v>
      </c>
    </row>
    <row r="1552" spans="1:5">
      <c r="A1552" t="str">
        <f t="shared" si="73"/>
        <v>03</v>
      </c>
      <c r="B1552">
        <f t="shared" si="74"/>
        <v>0</v>
      </c>
      <c r="C1552" t="s">
        <v>444</v>
      </c>
      <c r="D1552" s="1" t="s">
        <v>2291</v>
      </c>
      <c r="E1552" s="765">
        <f t="shared" ca="1" si="72"/>
        <v>0</v>
      </c>
    </row>
    <row r="1553" spans="1:5">
      <c r="A1553" t="str">
        <f t="shared" si="73"/>
        <v>04</v>
      </c>
      <c r="B1553">
        <f t="shared" si="74"/>
        <v>0</v>
      </c>
      <c r="C1553" t="s">
        <v>444</v>
      </c>
      <c r="D1553" s="1" t="s">
        <v>2292</v>
      </c>
      <c r="E1553" s="765">
        <f t="shared" ca="1" si="72"/>
        <v>0</v>
      </c>
    </row>
    <row r="1554" spans="1:5">
      <c r="A1554" t="str">
        <f t="shared" si="73"/>
        <v>05</v>
      </c>
      <c r="B1554">
        <f t="shared" si="74"/>
        <v>0</v>
      </c>
      <c r="C1554" t="s">
        <v>444</v>
      </c>
      <c r="D1554" s="1" t="s">
        <v>2293</v>
      </c>
      <c r="E1554" s="765">
        <f t="shared" ca="1" si="72"/>
        <v>0</v>
      </c>
    </row>
    <row r="1555" spans="1:5">
      <c r="A1555" t="str">
        <f t="shared" si="73"/>
        <v>06</v>
      </c>
      <c r="B1555">
        <f t="shared" si="74"/>
        <v>0</v>
      </c>
      <c r="C1555" t="s">
        <v>444</v>
      </c>
      <c r="D1555" s="1" t="s">
        <v>2294</v>
      </c>
      <c r="E1555" s="765">
        <f t="shared" ca="1" si="72"/>
        <v>0</v>
      </c>
    </row>
    <row r="1556" spans="1:5">
      <c r="A1556" t="str">
        <f t="shared" si="73"/>
        <v>07</v>
      </c>
      <c r="B1556">
        <f t="shared" si="74"/>
        <v>0</v>
      </c>
      <c r="C1556" t="s">
        <v>444</v>
      </c>
      <c r="D1556" s="1" t="s">
        <v>2295</v>
      </c>
      <c r="E1556" s="765">
        <f t="shared" ca="1" si="72"/>
        <v>0</v>
      </c>
    </row>
    <row r="1557" spans="1:5">
      <c r="A1557" t="str">
        <f t="shared" si="73"/>
        <v>08</v>
      </c>
      <c r="B1557">
        <f t="shared" si="74"/>
        <v>0</v>
      </c>
      <c r="C1557" t="s">
        <v>444</v>
      </c>
      <c r="D1557" s="1" t="s">
        <v>2296</v>
      </c>
      <c r="E1557" s="765">
        <f t="shared" ca="1" si="72"/>
        <v>0</v>
      </c>
    </row>
    <row r="1558" spans="1:5">
      <c r="A1558" t="str">
        <f t="shared" si="73"/>
        <v>09</v>
      </c>
      <c r="B1558">
        <f t="shared" si="74"/>
        <v>0</v>
      </c>
      <c r="C1558" t="s">
        <v>444</v>
      </c>
      <c r="D1558" s="1" t="s">
        <v>2297</v>
      </c>
      <c r="E1558" s="765">
        <f t="shared" ca="1" si="72"/>
        <v>0</v>
      </c>
    </row>
    <row r="1559" spans="1:5">
      <c r="A1559" t="str">
        <f t="shared" si="73"/>
        <v>10</v>
      </c>
      <c r="B1559">
        <f t="shared" si="74"/>
        <v>0</v>
      </c>
      <c r="C1559" t="s">
        <v>444</v>
      </c>
      <c r="D1559" s="1" t="s">
        <v>2298</v>
      </c>
      <c r="E1559" s="765">
        <f t="shared" ca="1" si="72"/>
        <v>0</v>
      </c>
    </row>
    <row r="1560" spans="1:5">
      <c r="A1560" t="str">
        <f t="shared" si="73"/>
        <v>11</v>
      </c>
      <c r="B1560">
        <f t="shared" si="74"/>
        <v>0</v>
      </c>
      <c r="C1560" t="s">
        <v>444</v>
      </c>
      <c r="D1560" s="1" t="s">
        <v>2299</v>
      </c>
      <c r="E1560" s="765">
        <f t="shared" ca="1" si="72"/>
        <v>0</v>
      </c>
    </row>
    <row r="1561" spans="1:5">
      <c r="A1561" t="str">
        <f t="shared" si="73"/>
        <v>12</v>
      </c>
      <c r="B1561">
        <f t="shared" si="74"/>
        <v>0</v>
      </c>
      <c r="C1561" t="s">
        <v>444</v>
      </c>
      <c r="D1561" s="1" t="s">
        <v>2300</v>
      </c>
      <c r="E1561" s="765">
        <f t="shared" ca="1" si="72"/>
        <v>0</v>
      </c>
    </row>
    <row r="1562" spans="1:5">
      <c r="A1562" t="str">
        <f t="shared" si="73"/>
        <v>13</v>
      </c>
      <c r="B1562">
        <f t="shared" si="74"/>
        <v>0</v>
      </c>
      <c r="C1562" t="s">
        <v>444</v>
      </c>
      <c r="D1562" s="1" t="s">
        <v>2301</v>
      </c>
      <c r="E1562" s="765">
        <f t="shared" ca="1" si="72"/>
        <v>0</v>
      </c>
    </row>
    <row r="1563" spans="1:5">
      <c r="A1563" t="str">
        <f t="shared" si="73"/>
        <v>100</v>
      </c>
      <c r="B1563">
        <f t="shared" si="74"/>
        <v>0</v>
      </c>
      <c r="C1563" t="s">
        <v>444</v>
      </c>
      <c r="D1563" s="1" t="s">
        <v>2302</v>
      </c>
      <c r="E1563" s="765">
        <f t="shared" ca="1" si="72"/>
        <v>0</v>
      </c>
    </row>
    <row r="1564" spans="1:5">
      <c r="A1564" t="str">
        <f t="shared" si="73"/>
        <v>01</v>
      </c>
      <c r="B1564">
        <f t="shared" si="74"/>
        <v>0</v>
      </c>
      <c r="C1564" t="s">
        <v>445</v>
      </c>
      <c r="D1564" s="1" t="s">
        <v>2303</v>
      </c>
      <c r="E1564" s="765">
        <f t="shared" ca="1" si="72"/>
        <v>0</v>
      </c>
    </row>
    <row r="1565" spans="1:5">
      <c r="A1565" t="str">
        <f t="shared" si="73"/>
        <v>02</v>
      </c>
      <c r="B1565">
        <f t="shared" si="74"/>
        <v>0</v>
      </c>
      <c r="C1565" t="s">
        <v>445</v>
      </c>
      <c r="D1565" s="1" t="s">
        <v>2304</v>
      </c>
      <c r="E1565" s="765">
        <f t="shared" ca="1" si="72"/>
        <v>0</v>
      </c>
    </row>
    <row r="1566" spans="1:5">
      <c r="A1566" t="str">
        <f t="shared" si="73"/>
        <v>03</v>
      </c>
      <c r="B1566">
        <f t="shared" si="74"/>
        <v>0</v>
      </c>
      <c r="C1566" t="s">
        <v>445</v>
      </c>
      <c r="D1566" s="1" t="s">
        <v>2305</v>
      </c>
      <c r="E1566" s="765">
        <f t="shared" ca="1" si="72"/>
        <v>0</v>
      </c>
    </row>
    <row r="1567" spans="1:5">
      <c r="A1567" t="str">
        <f t="shared" si="73"/>
        <v>04</v>
      </c>
      <c r="B1567">
        <f t="shared" si="74"/>
        <v>0</v>
      </c>
      <c r="C1567" t="s">
        <v>445</v>
      </c>
      <c r="D1567" s="1" t="s">
        <v>2306</v>
      </c>
      <c r="E1567" s="765">
        <f t="shared" ca="1" si="72"/>
        <v>0</v>
      </c>
    </row>
    <row r="1568" spans="1:5">
      <c r="A1568" t="str">
        <f t="shared" si="73"/>
        <v>05</v>
      </c>
      <c r="B1568">
        <f t="shared" si="74"/>
        <v>0</v>
      </c>
      <c r="C1568" t="s">
        <v>445</v>
      </c>
      <c r="D1568" s="1" t="s">
        <v>2307</v>
      </c>
      <c r="E1568" s="765">
        <f t="shared" ca="1" si="72"/>
        <v>0</v>
      </c>
    </row>
    <row r="1569" spans="1:5">
      <c r="A1569" t="str">
        <f t="shared" si="73"/>
        <v>06</v>
      </c>
      <c r="B1569">
        <f t="shared" si="74"/>
        <v>0</v>
      </c>
      <c r="C1569" t="s">
        <v>445</v>
      </c>
      <c r="D1569" s="1" t="s">
        <v>2308</v>
      </c>
      <c r="E1569" s="765">
        <f t="shared" ca="1" si="72"/>
        <v>0</v>
      </c>
    </row>
    <row r="1570" spans="1:5">
      <c r="A1570" t="str">
        <f t="shared" si="73"/>
        <v>07</v>
      </c>
      <c r="B1570">
        <f t="shared" si="74"/>
        <v>0</v>
      </c>
      <c r="C1570" t="s">
        <v>445</v>
      </c>
      <c r="D1570" s="1" t="s">
        <v>2309</v>
      </c>
      <c r="E1570" s="765">
        <f t="shared" ca="1" si="72"/>
        <v>0</v>
      </c>
    </row>
    <row r="1571" spans="1:5">
      <c r="A1571" t="str">
        <f t="shared" si="73"/>
        <v>08</v>
      </c>
      <c r="B1571">
        <f t="shared" si="74"/>
        <v>0</v>
      </c>
      <c r="C1571" t="s">
        <v>445</v>
      </c>
      <c r="D1571" s="1" t="s">
        <v>2310</v>
      </c>
      <c r="E1571" s="765">
        <f t="shared" ca="1" si="72"/>
        <v>0</v>
      </c>
    </row>
    <row r="1572" spans="1:5">
      <c r="A1572" t="str">
        <f t="shared" si="73"/>
        <v>09</v>
      </c>
      <c r="B1572">
        <f t="shared" si="74"/>
        <v>0</v>
      </c>
      <c r="C1572" t="s">
        <v>445</v>
      </c>
      <c r="D1572" s="1" t="s">
        <v>2311</v>
      </c>
      <c r="E1572" s="765">
        <f t="shared" ca="1" si="72"/>
        <v>0</v>
      </c>
    </row>
    <row r="1573" spans="1:5">
      <c r="A1573" t="str">
        <f t="shared" si="73"/>
        <v>10</v>
      </c>
      <c r="B1573">
        <f t="shared" si="74"/>
        <v>0</v>
      </c>
      <c r="C1573" t="s">
        <v>445</v>
      </c>
      <c r="D1573" s="1" t="s">
        <v>2312</v>
      </c>
      <c r="E1573" s="765">
        <f t="shared" ca="1" si="72"/>
        <v>0</v>
      </c>
    </row>
    <row r="1574" spans="1:5">
      <c r="A1574" t="str">
        <f t="shared" si="73"/>
        <v>11</v>
      </c>
      <c r="B1574">
        <f t="shared" si="74"/>
        <v>0</v>
      </c>
      <c r="C1574" t="s">
        <v>445</v>
      </c>
      <c r="D1574" s="1" t="s">
        <v>2313</v>
      </c>
      <c r="E1574" s="765">
        <f t="shared" ca="1" si="72"/>
        <v>0</v>
      </c>
    </row>
    <row r="1575" spans="1:5">
      <c r="A1575" t="str">
        <f t="shared" si="73"/>
        <v>12</v>
      </c>
      <c r="B1575">
        <f t="shared" si="74"/>
        <v>0</v>
      </c>
      <c r="C1575" t="s">
        <v>445</v>
      </c>
      <c r="D1575" s="1" t="s">
        <v>2314</v>
      </c>
      <c r="E1575" s="765">
        <f t="shared" ca="1" si="72"/>
        <v>0</v>
      </c>
    </row>
    <row r="1576" spans="1:5">
      <c r="A1576" t="str">
        <f t="shared" si="73"/>
        <v>13</v>
      </c>
      <c r="B1576">
        <f t="shared" si="74"/>
        <v>0</v>
      </c>
      <c r="C1576" t="s">
        <v>445</v>
      </c>
      <c r="D1576" s="1" t="s">
        <v>2315</v>
      </c>
      <c r="E1576" s="765">
        <f t="shared" ca="1" si="72"/>
        <v>0</v>
      </c>
    </row>
    <row r="1577" spans="1:5">
      <c r="A1577" t="str">
        <f t="shared" si="73"/>
        <v>100</v>
      </c>
      <c r="B1577">
        <f t="shared" si="74"/>
        <v>0</v>
      </c>
      <c r="C1577" t="s">
        <v>445</v>
      </c>
      <c r="D1577" s="1" t="s">
        <v>2316</v>
      </c>
      <c r="E1577" s="765">
        <f t="shared" ca="1" si="72"/>
        <v>0</v>
      </c>
    </row>
    <row r="1578" spans="1:5">
      <c r="A1578" t="str">
        <f t="shared" si="73"/>
        <v>01</v>
      </c>
      <c r="B1578">
        <f t="shared" si="74"/>
        <v>0</v>
      </c>
      <c r="C1578" t="s">
        <v>614</v>
      </c>
      <c r="D1578" s="1" t="s">
        <v>2317</v>
      </c>
      <c r="E1578" s="765">
        <f t="shared" ca="1" si="72"/>
        <v>0</v>
      </c>
    </row>
    <row r="1579" spans="1:5">
      <c r="A1579" t="str">
        <f t="shared" si="73"/>
        <v>02</v>
      </c>
      <c r="B1579">
        <f t="shared" si="74"/>
        <v>0</v>
      </c>
      <c r="C1579" t="s">
        <v>614</v>
      </c>
      <c r="D1579" s="1" t="s">
        <v>2318</v>
      </c>
      <c r="E1579" s="765">
        <f t="shared" ca="1" si="72"/>
        <v>0</v>
      </c>
    </row>
    <row r="1580" spans="1:5">
      <c r="A1580" t="str">
        <f t="shared" si="73"/>
        <v>03</v>
      </c>
      <c r="B1580">
        <f t="shared" si="74"/>
        <v>0</v>
      </c>
      <c r="C1580" t="s">
        <v>614</v>
      </c>
      <c r="D1580" s="1" t="s">
        <v>2319</v>
      </c>
      <c r="E1580" s="765">
        <f t="shared" ca="1" si="72"/>
        <v>0</v>
      </c>
    </row>
    <row r="1581" spans="1:5">
      <c r="A1581" t="str">
        <f t="shared" si="73"/>
        <v>04</v>
      </c>
      <c r="B1581">
        <f t="shared" si="74"/>
        <v>0</v>
      </c>
      <c r="C1581" t="s">
        <v>614</v>
      </c>
      <c r="D1581" s="1" t="s">
        <v>2320</v>
      </c>
      <c r="E1581" s="765">
        <f t="shared" ca="1" si="72"/>
        <v>0</v>
      </c>
    </row>
    <row r="1582" spans="1:5">
      <c r="A1582" t="str">
        <f t="shared" si="73"/>
        <v>05</v>
      </c>
      <c r="B1582">
        <f t="shared" si="74"/>
        <v>0</v>
      </c>
      <c r="C1582" t="s">
        <v>614</v>
      </c>
      <c r="D1582" s="1" t="s">
        <v>2321</v>
      </c>
      <c r="E1582" s="765">
        <f t="shared" ca="1" si="72"/>
        <v>0</v>
      </c>
    </row>
    <row r="1583" spans="1:5">
      <c r="A1583" t="str">
        <f t="shared" si="73"/>
        <v>06</v>
      </c>
      <c r="B1583">
        <f t="shared" si="74"/>
        <v>0</v>
      </c>
      <c r="C1583" t="s">
        <v>614</v>
      </c>
      <c r="D1583" s="1" t="s">
        <v>2322</v>
      </c>
      <c r="E1583" s="765">
        <f t="shared" ca="1" si="72"/>
        <v>0</v>
      </c>
    </row>
    <row r="1584" spans="1:5">
      <c r="A1584" t="str">
        <f t="shared" si="73"/>
        <v>07</v>
      </c>
      <c r="B1584">
        <f t="shared" si="74"/>
        <v>0</v>
      </c>
      <c r="C1584" t="s">
        <v>614</v>
      </c>
      <c r="D1584" s="1" t="s">
        <v>2323</v>
      </c>
      <c r="E1584" s="765">
        <f t="shared" ca="1" si="72"/>
        <v>0</v>
      </c>
    </row>
    <row r="1585" spans="1:5">
      <c r="A1585" t="str">
        <f t="shared" si="73"/>
        <v>08</v>
      </c>
      <c r="B1585">
        <f t="shared" si="74"/>
        <v>0</v>
      </c>
      <c r="C1585" t="s">
        <v>614</v>
      </c>
      <c r="D1585" s="1" t="s">
        <v>2324</v>
      </c>
      <c r="E1585" s="765">
        <f t="shared" ca="1" si="72"/>
        <v>0</v>
      </c>
    </row>
    <row r="1586" spans="1:5">
      <c r="A1586" t="str">
        <f t="shared" si="73"/>
        <v>09</v>
      </c>
      <c r="B1586">
        <f t="shared" si="74"/>
        <v>0</v>
      </c>
      <c r="C1586" t="s">
        <v>614</v>
      </c>
      <c r="D1586" s="1" t="s">
        <v>2325</v>
      </c>
      <c r="E1586" s="765">
        <f t="shared" ca="1" si="72"/>
        <v>0</v>
      </c>
    </row>
    <row r="1587" spans="1:5">
      <c r="A1587" t="str">
        <f t="shared" si="73"/>
        <v>10</v>
      </c>
      <c r="B1587">
        <f t="shared" si="74"/>
        <v>0</v>
      </c>
      <c r="C1587" t="s">
        <v>614</v>
      </c>
      <c r="D1587" s="1" t="s">
        <v>2326</v>
      </c>
      <c r="E1587" s="765">
        <f t="shared" ca="1" si="72"/>
        <v>0</v>
      </c>
    </row>
    <row r="1588" spans="1:5">
      <c r="A1588" t="str">
        <f t="shared" si="73"/>
        <v>11</v>
      </c>
      <c r="B1588">
        <f t="shared" si="74"/>
        <v>0</v>
      </c>
      <c r="C1588" t="s">
        <v>614</v>
      </c>
      <c r="D1588" s="1" t="s">
        <v>2327</v>
      </c>
      <c r="E1588" s="765">
        <f t="shared" ca="1" si="72"/>
        <v>0</v>
      </c>
    </row>
    <row r="1589" spans="1:5">
      <c r="A1589" t="str">
        <f t="shared" si="73"/>
        <v>12</v>
      </c>
      <c r="B1589">
        <f t="shared" si="74"/>
        <v>0</v>
      </c>
      <c r="C1589" t="s">
        <v>614</v>
      </c>
      <c r="D1589" s="1" t="s">
        <v>2328</v>
      </c>
      <c r="E1589" s="765">
        <f t="shared" ca="1" si="72"/>
        <v>0</v>
      </c>
    </row>
    <row r="1590" spans="1:5">
      <c r="A1590" t="str">
        <f t="shared" si="73"/>
        <v>13</v>
      </c>
      <c r="B1590">
        <f t="shared" si="74"/>
        <v>0</v>
      </c>
      <c r="C1590" t="s">
        <v>614</v>
      </c>
      <c r="D1590" s="1" t="s">
        <v>2329</v>
      </c>
      <c r="E1590" s="765">
        <f t="shared" ca="1" si="72"/>
        <v>0</v>
      </c>
    </row>
    <row r="1591" spans="1:5">
      <c r="A1591" t="str">
        <f t="shared" si="73"/>
        <v>100</v>
      </c>
      <c r="B1591">
        <f t="shared" si="74"/>
        <v>0</v>
      </c>
      <c r="C1591" t="s">
        <v>614</v>
      </c>
      <c r="D1591" s="1" t="s">
        <v>2330</v>
      </c>
      <c r="E1591" s="765">
        <f t="shared" ca="1" si="72"/>
        <v>0</v>
      </c>
    </row>
    <row r="1592" spans="1:5">
      <c r="A1592" t="str">
        <f t="shared" si="73"/>
        <v>01</v>
      </c>
      <c r="B1592">
        <f t="shared" si="74"/>
        <v>0</v>
      </c>
      <c r="C1592" t="s">
        <v>620</v>
      </c>
      <c r="D1592" s="1" t="s">
        <v>2331</v>
      </c>
      <c r="E1592" s="765">
        <f t="shared" ca="1" si="72"/>
        <v>0</v>
      </c>
    </row>
    <row r="1593" spans="1:5">
      <c r="A1593" t="str">
        <f t="shared" si="73"/>
        <v>02</v>
      </c>
      <c r="B1593">
        <f t="shared" si="74"/>
        <v>0</v>
      </c>
      <c r="C1593" t="s">
        <v>620</v>
      </c>
      <c r="D1593" s="1" t="s">
        <v>2332</v>
      </c>
      <c r="E1593" s="765">
        <f t="shared" ca="1" si="72"/>
        <v>0</v>
      </c>
    </row>
    <row r="1594" spans="1:5">
      <c r="A1594" t="str">
        <f t="shared" si="73"/>
        <v>03</v>
      </c>
      <c r="B1594">
        <f t="shared" si="74"/>
        <v>0</v>
      </c>
      <c r="C1594" t="s">
        <v>620</v>
      </c>
      <c r="D1594" s="1" t="s">
        <v>2333</v>
      </c>
      <c r="E1594" s="765">
        <f t="shared" ca="1" si="72"/>
        <v>0</v>
      </c>
    </row>
    <row r="1595" spans="1:5">
      <c r="A1595" t="str">
        <f t="shared" si="73"/>
        <v>04</v>
      </c>
      <c r="B1595">
        <f t="shared" si="74"/>
        <v>0</v>
      </c>
      <c r="C1595" t="s">
        <v>620</v>
      </c>
      <c r="D1595" s="1" t="s">
        <v>2334</v>
      </c>
      <c r="E1595" s="765">
        <f t="shared" ca="1" si="72"/>
        <v>0</v>
      </c>
    </row>
    <row r="1596" spans="1:5">
      <c r="A1596" t="str">
        <f t="shared" si="73"/>
        <v>05</v>
      </c>
      <c r="B1596">
        <f t="shared" si="74"/>
        <v>0</v>
      </c>
      <c r="C1596" t="s">
        <v>620</v>
      </c>
      <c r="D1596" s="1" t="s">
        <v>2335</v>
      </c>
      <c r="E1596" s="765">
        <f t="shared" ca="1" si="72"/>
        <v>0</v>
      </c>
    </row>
    <row r="1597" spans="1:5">
      <c r="A1597" t="str">
        <f t="shared" si="73"/>
        <v>06</v>
      </c>
      <c r="B1597">
        <f t="shared" si="74"/>
        <v>0</v>
      </c>
      <c r="C1597" t="s">
        <v>620</v>
      </c>
      <c r="D1597" s="1" t="s">
        <v>2336</v>
      </c>
      <c r="E1597" s="765">
        <f t="shared" ca="1" si="72"/>
        <v>0</v>
      </c>
    </row>
    <row r="1598" spans="1:5">
      <c r="A1598" t="str">
        <f t="shared" si="73"/>
        <v>07</v>
      </c>
      <c r="B1598">
        <f t="shared" si="74"/>
        <v>0</v>
      </c>
      <c r="C1598" t="s">
        <v>620</v>
      </c>
      <c r="D1598" s="1" t="s">
        <v>2337</v>
      </c>
      <c r="E1598" s="765">
        <f t="shared" ca="1" si="72"/>
        <v>0</v>
      </c>
    </row>
    <row r="1599" spans="1:5">
      <c r="A1599" t="str">
        <f t="shared" si="73"/>
        <v>08</v>
      </c>
      <c r="B1599">
        <f t="shared" si="74"/>
        <v>0</v>
      </c>
      <c r="C1599" t="s">
        <v>620</v>
      </c>
      <c r="D1599" s="1" t="s">
        <v>2338</v>
      </c>
      <c r="E1599" s="765">
        <f t="shared" ca="1" si="72"/>
        <v>0</v>
      </c>
    </row>
    <row r="1600" spans="1:5">
      <c r="A1600" t="str">
        <f t="shared" si="73"/>
        <v>09</v>
      </c>
      <c r="B1600">
        <f t="shared" si="74"/>
        <v>0</v>
      </c>
      <c r="C1600" t="s">
        <v>620</v>
      </c>
      <c r="D1600" s="1" t="s">
        <v>2339</v>
      </c>
      <c r="E1600" s="765">
        <f t="shared" ca="1" si="72"/>
        <v>0</v>
      </c>
    </row>
    <row r="1601" spans="1:5">
      <c r="A1601" t="str">
        <f t="shared" si="73"/>
        <v>10</v>
      </c>
      <c r="B1601">
        <f t="shared" si="74"/>
        <v>0</v>
      </c>
      <c r="C1601" t="s">
        <v>620</v>
      </c>
      <c r="D1601" s="1" t="s">
        <v>2340</v>
      </c>
      <c r="E1601" s="765">
        <f t="shared" ca="1" si="72"/>
        <v>0</v>
      </c>
    </row>
    <row r="1602" spans="1:5">
      <c r="A1602" t="str">
        <f t="shared" si="73"/>
        <v>11</v>
      </c>
      <c r="B1602">
        <f t="shared" si="74"/>
        <v>0</v>
      </c>
      <c r="C1602" t="s">
        <v>620</v>
      </c>
      <c r="D1602" s="1" t="s">
        <v>2341</v>
      </c>
      <c r="E1602" s="765">
        <f t="shared" ca="1" si="72"/>
        <v>0</v>
      </c>
    </row>
    <row r="1603" spans="1:5">
      <c r="A1603" t="str">
        <f t="shared" si="73"/>
        <v>12</v>
      </c>
      <c r="B1603">
        <f t="shared" si="74"/>
        <v>0</v>
      </c>
      <c r="C1603" t="s">
        <v>620</v>
      </c>
      <c r="D1603" s="1" t="s">
        <v>2342</v>
      </c>
      <c r="E1603" s="765">
        <f t="shared" ca="1" si="72"/>
        <v>0</v>
      </c>
    </row>
    <row r="1604" spans="1:5">
      <c r="A1604" t="str">
        <f t="shared" si="73"/>
        <v>13</v>
      </c>
      <c r="B1604">
        <f t="shared" si="74"/>
        <v>0</v>
      </c>
      <c r="C1604" t="s">
        <v>620</v>
      </c>
      <c r="D1604" s="1" t="s">
        <v>2343</v>
      </c>
      <c r="E1604" s="765">
        <f t="shared" ca="1" si="72"/>
        <v>0</v>
      </c>
    </row>
    <row r="1605" spans="1:5">
      <c r="A1605" t="str">
        <f t="shared" si="73"/>
        <v>100</v>
      </c>
      <c r="B1605">
        <f t="shared" si="74"/>
        <v>0</v>
      </c>
      <c r="C1605" t="s">
        <v>620</v>
      </c>
      <c r="D1605" s="1" t="s">
        <v>2344</v>
      </c>
      <c r="E1605" s="765">
        <f t="shared" ca="1" si="72"/>
        <v>0</v>
      </c>
    </row>
    <row r="1606" spans="1:5">
      <c r="A1606" t="str">
        <f t="shared" si="73"/>
        <v>01</v>
      </c>
      <c r="B1606">
        <f t="shared" si="74"/>
        <v>0</v>
      </c>
      <c r="C1606" t="s">
        <v>615</v>
      </c>
      <c r="D1606" s="1" t="s">
        <v>2345</v>
      </c>
      <c r="E1606" s="765">
        <f t="shared" ca="1" si="72"/>
        <v>0</v>
      </c>
    </row>
    <row r="1607" spans="1:5">
      <c r="A1607" t="str">
        <f t="shared" si="73"/>
        <v>02</v>
      </c>
      <c r="B1607">
        <f t="shared" si="74"/>
        <v>0</v>
      </c>
      <c r="C1607" t="s">
        <v>615</v>
      </c>
      <c r="D1607" s="1" t="s">
        <v>2346</v>
      </c>
      <c r="E1607" s="765">
        <f t="shared" ca="1" si="72"/>
        <v>0</v>
      </c>
    </row>
    <row r="1608" spans="1:5">
      <c r="A1608" t="str">
        <f t="shared" si="73"/>
        <v>03</v>
      </c>
      <c r="B1608">
        <f t="shared" si="74"/>
        <v>0</v>
      </c>
      <c r="C1608" t="s">
        <v>615</v>
      </c>
      <c r="D1608" s="1" t="s">
        <v>2347</v>
      </c>
      <c r="E1608" s="765">
        <f t="shared" ca="1" si="72"/>
        <v>0</v>
      </c>
    </row>
    <row r="1609" spans="1:5">
      <c r="A1609" t="str">
        <f t="shared" si="73"/>
        <v>04</v>
      </c>
      <c r="B1609">
        <f t="shared" si="74"/>
        <v>0</v>
      </c>
      <c r="C1609" t="s">
        <v>615</v>
      </c>
      <c r="D1609" s="1" t="s">
        <v>2348</v>
      </c>
      <c r="E1609" s="765">
        <f t="shared" ca="1" si="72"/>
        <v>0</v>
      </c>
    </row>
    <row r="1610" spans="1:5">
      <c r="A1610" t="str">
        <f t="shared" si="73"/>
        <v>05</v>
      </c>
      <c r="B1610">
        <f t="shared" si="74"/>
        <v>0</v>
      </c>
      <c r="C1610" t="s">
        <v>615</v>
      </c>
      <c r="D1610" s="1" t="s">
        <v>2349</v>
      </c>
      <c r="E1610" s="765">
        <f t="shared" ref="E1610:E1673" ca="1" si="75">IFERROR(IFERROR(VLOOKUP(C1610,INDIRECT($G$7&amp;$H$7),MATCH($A1610,INDIRECT($G$7&amp;$I$7),0),0),IFERROR(VLOOKUP(C1610,INDIRECT($G$6&amp;$H$6),MATCH($A1610,INDIRECT($G$6&amp;$I$6),0),0),VLOOKUP(C1610,INDIRECT($G$5&amp;$H$5),MATCH($A1610,INDIRECT($G$5&amp;$I$5),0),0))),0)</f>
        <v>0</v>
      </c>
    </row>
    <row r="1611" spans="1:5">
      <c r="A1611" t="str">
        <f t="shared" ref="A1611:A1674" si="76">MID(D1611,LEN(C1611)+2,LEN(D1611)-LEN(C1611))</f>
        <v>06</v>
      </c>
      <c r="B1611">
        <f t="shared" ref="B1611:B1674" si="77">IF(IFERROR(FIND("PU",D1611,1),0)&lt;&gt;0,"PU",0)</f>
        <v>0</v>
      </c>
      <c r="C1611" t="s">
        <v>615</v>
      </c>
      <c r="D1611" s="1" t="s">
        <v>2350</v>
      </c>
      <c r="E1611" s="765">
        <f t="shared" ca="1" si="75"/>
        <v>0</v>
      </c>
    </row>
    <row r="1612" spans="1:5">
      <c r="A1612" t="str">
        <f t="shared" si="76"/>
        <v>07</v>
      </c>
      <c r="B1612">
        <f t="shared" si="77"/>
        <v>0</v>
      </c>
      <c r="C1612" t="s">
        <v>615</v>
      </c>
      <c r="D1612" s="1" t="s">
        <v>2351</v>
      </c>
      <c r="E1612" s="765">
        <f t="shared" ca="1" si="75"/>
        <v>0</v>
      </c>
    </row>
    <row r="1613" spans="1:5">
      <c r="A1613" t="str">
        <f t="shared" si="76"/>
        <v>08</v>
      </c>
      <c r="B1613">
        <f t="shared" si="77"/>
        <v>0</v>
      </c>
      <c r="C1613" t="s">
        <v>615</v>
      </c>
      <c r="D1613" s="1" t="s">
        <v>2352</v>
      </c>
      <c r="E1613" s="765">
        <f t="shared" ca="1" si="75"/>
        <v>0</v>
      </c>
    </row>
    <row r="1614" spans="1:5">
      <c r="A1614" t="str">
        <f t="shared" si="76"/>
        <v>09</v>
      </c>
      <c r="B1614">
        <f t="shared" si="77"/>
        <v>0</v>
      </c>
      <c r="C1614" t="s">
        <v>615</v>
      </c>
      <c r="D1614" s="1" t="s">
        <v>2353</v>
      </c>
      <c r="E1614" s="765">
        <f t="shared" ca="1" si="75"/>
        <v>0</v>
      </c>
    </row>
    <row r="1615" spans="1:5">
      <c r="A1615" t="str">
        <f t="shared" si="76"/>
        <v>10</v>
      </c>
      <c r="B1615">
        <f t="shared" si="77"/>
        <v>0</v>
      </c>
      <c r="C1615" t="s">
        <v>615</v>
      </c>
      <c r="D1615" s="1" t="s">
        <v>2354</v>
      </c>
      <c r="E1615" s="765">
        <f t="shared" ca="1" si="75"/>
        <v>0</v>
      </c>
    </row>
    <row r="1616" spans="1:5">
      <c r="A1616" t="str">
        <f t="shared" si="76"/>
        <v>11</v>
      </c>
      <c r="B1616">
        <f t="shared" si="77"/>
        <v>0</v>
      </c>
      <c r="C1616" t="s">
        <v>615</v>
      </c>
      <c r="D1616" s="1" t="s">
        <v>2355</v>
      </c>
      <c r="E1616" s="765">
        <f t="shared" ca="1" si="75"/>
        <v>0</v>
      </c>
    </row>
    <row r="1617" spans="1:5">
      <c r="A1617" t="str">
        <f t="shared" si="76"/>
        <v>12</v>
      </c>
      <c r="B1617">
        <f t="shared" si="77"/>
        <v>0</v>
      </c>
      <c r="C1617" t="s">
        <v>615</v>
      </c>
      <c r="D1617" s="1" t="s">
        <v>2356</v>
      </c>
      <c r="E1617" s="765">
        <f t="shared" ca="1" si="75"/>
        <v>0</v>
      </c>
    </row>
    <row r="1618" spans="1:5">
      <c r="A1618" t="str">
        <f t="shared" si="76"/>
        <v>13</v>
      </c>
      <c r="B1618">
        <f t="shared" si="77"/>
        <v>0</v>
      </c>
      <c r="C1618" t="s">
        <v>615</v>
      </c>
      <c r="D1618" s="1" t="s">
        <v>2357</v>
      </c>
      <c r="E1618" s="765">
        <f t="shared" ca="1" si="75"/>
        <v>0</v>
      </c>
    </row>
    <row r="1619" spans="1:5">
      <c r="A1619" t="str">
        <f t="shared" si="76"/>
        <v>100</v>
      </c>
      <c r="B1619">
        <f t="shared" si="77"/>
        <v>0</v>
      </c>
      <c r="C1619" t="s">
        <v>615</v>
      </c>
      <c r="D1619" s="1" t="s">
        <v>2358</v>
      </c>
      <c r="E1619" s="765">
        <f t="shared" ca="1" si="75"/>
        <v>0</v>
      </c>
    </row>
    <row r="1620" spans="1:5">
      <c r="A1620" t="str">
        <f t="shared" si="76"/>
        <v>01</v>
      </c>
      <c r="B1620">
        <f t="shared" si="77"/>
        <v>0</v>
      </c>
      <c r="C1620" t="s">
        <v>621</v>
      </c>
      <c r="D1620" s="1" t="s">
        <v>2359</v>
      </c>
      <c r="E1620" s="765">
        <f t="shared" ca="1" si="75"/>
        <v>0</v>
      </c>
    </row>
    <row r="1621" spans="1:5">
      <c r="A1621" t="str">
        <f t="shared" si="76"/>
        <v>02</v>
      </c>
      <c r="B1621">
        <f t="shared" si="77"/>
        <v>0</v>
      </c>
      <c r="C1621" t="s">
        <v>621</v>
      </c>
      <c r="D1621" s="1" t="s">
        <v>2360</v>
      </c>
      <c r="E1621" s="765">
        <f t="shared" ca="1" si="75"/>
        <v>0</v>
      </c>
    </row>
    <row r="1622" spans="1:5">
      <c r="A1622" t="str">
        <f t="shared" si="76"/>
        <v>03</v>
      </c>
      <c r="B1622">
        <f t="shared" si="77"/>
        <v>0</v>
      </c>
      <c r="C1622" t="s">
        <v>621</v>
      </c>
      <c r="D1622" s="1" t="s">
        <v>2361</v>
      </c>
      <c r="E1622" s="765">
        <f t="shared" ca="1" si="75"/>
        <v>0</v>
      </c>
    </row>
    <row r="1623" spans="1:5">
      <c r="A1623" t="str">
        <f t="shared" si="76"/>
        <v>04</v>
      </c>
      <c r="B1623">
        <f t="shared" si="77"/>
        <v>0</v>
      </c>
      <c r="C1623" t="s">
        <v>621</v>
      </c>
      <c r="D1623" s="1" t="s">
        <v>2362</v>
      </c>
      <c r="E1623" s="765">
        <f t="shared" ca="1" si="75"/>
        <v>0</v>
      </c>
    </row>
    <row r="1624" spans="1:5">
      <c r="A1624" t="str">
        <f t="shared" si="76"/>
        <v>05</v>
      </c>
      <c r="B1624">
        <f t="shared" si="77"/>
        <v>0</v>
      </c>
      <c r="C1624" t="s">
        <v>621</v>
      </c>
      <c r="D1624" s="1" t="s">
        <v>2363</v>
      </c>
      <c r="E1624" s="765">
        <f t="shared" ca="1" si="75"/>
        <v>0</v>
      </c>
    </row>
    <row r="1625" spans="1:5">
      <c r="A1625" t="str">
        <f t="shared" si="76"/>
        <v>06</v>
      </c>
      <c r="B1625">
        <f t="shared" si="77"/>
        <v>0</v>
      </c>
      <c r="C1625" t="s">
        <v>621</v>
      </c>
      <c r="D1625" s="1" t="s">
        <v>2364</v>
      </c>
      <c r="E1625" s="765">
        <f t="shared" ca="1" si="75"/>
        <v>0</v>
      </c>
    </row>
    <row r="1626" spans="1:5">
      <c r="A1626" t="str">
        <f t="shared" si="76"/>
        <v>07</v>
      </c>
      <c r="B1626">
        <f t="shared" si="77"/>
        <v>0</v>
      </c>
      <c r="C1626" t="s">
        <v>621</v>
      </c>
      <c r="D1626" s="1" t="s">
        <v>2365</v>
      </c>
      <c r="E1626" s="765">
        <f t="shared" ca="1" si="75"/>
        <v>0</v>
      </c>
    </row>
    <row r="1627" spans="1:5">
      <c r="A1627" t="str">
        <f t="shared" si="76"/>
        <v>08</v>
      </c>
      <c r="B1627">
        <f t="shared" si="77"/>
        <v>0</v>
      </c>
      <c r="C1627" t="s">
        <v>621</v>
      </c>
      <c r="D1627" s="1" t="s">
        <v>2366</v>
      </c>
      <c r="E1627" s="765">
        <f t="shared" ca="1" si="75"/>
        <v>0</v>
      </c>
    </row>
    <row r="1628" spans="1:5">
      <c r="A1628" t="str">
        <f t="shared" si="76"/>
        <v>09</v>
      </c>
      <c r="B1628">
        <f t="shared" si="77"/>
        <v>0</v>
      </c>
      <c r="C1628" t="s">
        <v>621</v>
      </c>
      <c r="D1628" s="1" t="s">
        <v>2367</v>
      </c>
      <c r="E1628" s="765">
        <f t="shared" ca="1" si="75"/>
        <v>0</v>
      </c>
    </row>
    <row r="1629" spans="1:5">
      <c r="A1629" t="str">
        <f t="shared" si="76"/>
        <v>10</v>
      </c>
      <c r="B1629">
        <f t="shared" si="77"/>
        <v>0</v>
      </c>
      <c r="C1629" t="s">
        <v>621</v>
      </c>
      <c r="D1629" s="1" t="s">
        <v>2368</v>
      </c>
      <c r="E1629" s="765">
        <f t="shared" ca="1" si="75"/>
        <v>0</v>
      </c>
    </row>
    <row r="1630" spans="1:5">
      <c r="A1630" t="str">
        <f t="shared" si="76"/>
        <v>11</v>
      </c>
      <c r="B1630">
        <f t="shared" si="77"/>
        <v>0</v>
      </c>
      <c r="C1630" t="s">
        <v>621</v>
      </c>
      <c r="D1630" s="1" t="s">
        <v>2369</v>
      </c>
      <c r="E1630" s="765">
        <f t="shared" ca="1" si="75"/>
        <v>0</v>
      </c>
    </row>
    <row r="1631" spans="1:5">
      <c r="A1631" t="str">
        <f t="shared" si="76"/>
        <v>12</v>
      </c>
      <c r="B1631">
        <f t="shared" si="77"/>
        <v>0</v>
      </c>
      <c r="C1631" t="s">
        <v>621</v>
      </c>
      <c r="D1631" s="1" t="s">
        <v>2370</v>
      </c>
      <c r="E1631" s="765">
        <f t="shared" ca="1" si="75"/>
        <v>0</v>
      </c>
    </row>
    <row r="1632" spans="1:5">
      <c r="A1632" t="str">
        <f t="shared" si="76"/>
        <v>13</v>
      </c>
      <c r="B1632">
        <f t="shared" si="77"/>
        <v>0</v>
      </c>
      <c r="C1632" t="s">
        <v>621</v>
      </c>
      <c r="D1632" s="1" t="s">
        <v>2371</v>
      </c>
      <c r="E1632" s="765">
        <f t="shared" ca="1" si="75"/>
        <v>0</v>
      </c>
    </row>
    <row r="1633" spans="1:5">
      <c r="A1633" t="str">
        <f t="shared" si="76"/>
        <v>100</v>
      </c>
      <c r="B1633">
        <f t="shared" si="77"/>
        <v>0</v>
      </c>
      <c r="C1633" t="s">
        <v>621</v>
      </c>
      <c r="D1633" s="1" t="s">
        <v>2372</v>
      </c>
      <c r="E1633" s="765">
        <f t="shared" ca="1" si="75"/>
        <v>0</v>
      </c>
    </row>
    <row r="1634" spans="1:5">
      <c r="A1634" t="str">
        <f t="shared" si="76"/>
        <v>01</v>
      </c>
      <c r="B1634">
        <f t="shared" si="77"/>
        <v>0</v>
      </c>
      <c r="C1634" t="s">
        <v>616</v>
      </c>
      <c r="D1634" s="1" t="s">
        <v>2373</v>
      </c>
      <c r="E1634" s="765">
        <f t="shared" ca="1" si="75"/>
        <v>0</v>
      </c>
    </row>
    <row r="1635" spans="1:5">
      <c r="A1635" t="str">
        <f t="shared" si="76"/>
        <v>02</v>
      </c>
      <c r="B1635">
        <f t="shared" si="77"/>
        <v>0</v>
      </c>
      <c r="C1635" t="s">
        <v>616</v>
      </c>
      <c r="D1635" s="1" t="s">
        <v>2374</v>
      </c>
      <c r="E1635" s="765">
        <f t="shared" ca="1" si="75"/>
        <v>0</v>
      </c>
    </row>
    <row r="1636" spans="1:5">
      <c r="A1636" t="str">
        <f t="shared" si="76"/>
        <v>03</v>
      </c>
      <c r="B1636">
        <f t="shared" si="77"/>
        <v>0</v>
      </c>
      <c r="C1636" t="s">
        <v>616</v>
      </c>
      <c r="D1636" s="1" t="s">
        <v>2375</v>
      </c>
      <c r="E1636" s="765">
        <f t="shared" ca="1" si="75"/>
        <v>0</v>
      </c>
    </row>
    <row r="1637" spans="1:5">
      <c r="A1637" t="str">
        <f t="shared" si="76"/>
        <v>04</v>
      </c>
      <c r="B1637">
        <f t="shared" si="77"/>
        <v>0</v>
      </c>
      <c r="C1637" t="s">
        <v>616</v>
      </c>
      <c r="D1637" s="1" t="s">
        <v>2376</v>
      </c>
      <c r="E1637" s="765">
        <f t="shared" ca="1" si="75"/>
        <v>0</v>
      </c>
    </row>
    <row r="1638" spans="1:5">
      <c r="A1638" t="str">
        <f t="shared" si="76"/>
        <v>05</v>
      </c>
      <c r="B1638">
        <f t="shared" si="77"/>
        <v>0</v>
      </c>
      <c r="C1638" t="s">
        <v>616</v>
      </c>
      <c r="D1638" s="1" t="s">
        <v>2377</v>
      </c>
      <c r="E1638" s="765">
        <f t="shared" ca="1" si="75"/>
        <v>0</v>
      </c>
    </row>
    <row r="1639" spans="1:5">
      <c r="A1639" t="str">
        <f t="shared" si="76"/>
        <v>06</v>
      </c>
      <c r="B1639">
        <f t="shared" si="77"/>
        <v>0</v>
      </c>
      <c r="C1639" t="s">
        <v>616</v>
      </c>
      <c r="D1639" s="1" t="s">
        <v>2378</v>
      </c>
      <c r="E1639" s="765">
        <f t="shared" ca="1" si="75"/>
        <v>0</v>
      </c>
    </row>
    <row r="1640" spans="1:5">
      <c r="A1640" t="str">
        <f t="shared" si="76"/>
        <v>07</v>
      </c>
      <c r="B1640">
        <f t="shared" si="77"/>
        <v>0</v>
      </c>
      <c r="C1640" t="s">
        <v>616</v>
      </c>
      <c r="D1640" s="1" t="s">
        <v>2379</v>
      </c>
      <c r="E1640" s="765">
        <f t="shared" ca="1" si="75"/>
        <v>0</v>
      </c>
    </row>
    <row r="1641" spans="1:5">
      <c r="A1641" t="str">
        <f t="shared" si="76"/>
        <v>08</v>
      </c>
      <c r="B1641">
        <f t="shared" si="77"/>
        <v>0</v>
      </c>
      <c r="C1641" t="s">
        <v>616</v>
      </c>
      <c r="D1641" s="1" t="s">
        <v>2380</v>
      </c>
      <c r="E1641" s="765">
        <f t="shared" ca="1" si="75"/>
        <v>0</v>
      </c>
    </row>
    <row r="1642" spans="1:5">
      <c r="A1642" t="str">
        <f t="shared" si="76"/>
        <v>09</v>
      </c>
      <c r="B1642">
        <f t="shared" si="77"/>
        <v>0</v>
      </c>
      <c r="C1642" t="s">
        <v>616</v>
      </c>
      <c r="D1642" s="1" t="s">
        <v>2381</v>
      </c>
      <c r="E1642" s="765">
        <f t="shared" ca="1" si="75"/>
        <v>0</v>
      </c>
    </row>
    <row r="1643" spans="1:5">
      <c r="A1643" t="str">
        <f t="shared" si="76"/>
        <v>10</v>
      </c>
      <c r="B1643">
        <f t="shared" si="77"/>
        <v>0</v>
      </c>
      <c r="C1643" t="s">
        <v>616</v>
      </c>
      <c r="D1643" s="1" t="s">
        <v>2382</v>
      </c>
      <c r="E1643" s="765">
        <f t="shared" ca="1" si="75"/>
        <v>0</v>
      </c>
    </row>
    <row r="1644" spans="1:5">
      <c r="A1644" t="str">
        <f t="shared" si="76"/>
        <v>11</v>
      </c>
      <c r="B1644">
        <f t="shared" si="77"/>
        <v>0</v>
      </c>
      <c r="C1644" t="s">
        <v>616</v>
      </c>
      <c r="D1644" s="1" t="s">
        <v>2383</v>
      </c>
      <c r="E1644" s="765">
        <f t="shared" ca="1" si="75"/>
        <v>0</v>
      </c>
    </row>
    <row r="1645" spans="1:5">
      <c r="A1645" t="str">
        <f t="shared" si="76"/>
        <v>12</v>
      </c>
      <c r="B1645">
        <f t="shared" si="77"/>
        <v>0</v>
      </c>
      <c r="C1645" t="s">
        <v>616</v>
      </c>
      <c r="D1645" s="1" t="s">
        <v>2384</v>
      </c>
      <c r="E1645" s="765">
        <f t="shared" ca="1" si="75"/>
        <v>0</v>
      </c>
    </row>
    <row r="1646" spans="1:5">
      <c r="A1646" t="str">
        <f t="shared" si="76"/>
        <v>13</v>
      </c>
      <c r="B1646">
        <f t="shared" si="77"/>
        <v>0</v>
      </c>
      <c r="C1646" t="s">
        <v>616</v>
      </c>
      <c r="D1646" s="1" t="s">
        <v>2385</v>
      </c>
      <c r="E1646" s="765">
        <f t="shared" ca="1" si="75"/>
        <v>0</v>
      </c>
    </row>
    <row r="1647" spans="1:5">
      <c r="A1647" t="str">
        <f t="shared" si="76"/>
        <v>100</v>
      </c>
      <c r="B1647">
        <f t="shared" si="77"/>
        <v>0</v>
      </c>
      <c r="C1647" t="s">
        <v>616</v>
      </c>
      <c r="D1647" s="1" t="s">
        <v>2386</v>
      </c>
      <c r="E1647" s="765">
        <f t="shared" ca="1" si="75"/>
        <v>0</v>
      </c>
    </row>
    <row r="1648" spans="1:5">
      <c r="A1648" t="str">
        <f t="shared" si="76"/>
        <v>01</v>
      </c>
      <c r="B1648">
        <f t="shared" si="77"/>
        <v>0</v>
      </c>
      <c r="C1648" t="s">
        <v>622</v>
      </c>
      <c r="D1648" s="1" t="s">
        <v>2387</v>
      </c>
      <c r="E1648" s="765">
        <f t="shared" ca="1" si="75"/>
        <v>0</v>
      </c>
    </row>
    <row r="1649" spans="1:5">
      <c r="A1649" t="str">
        <f t="shared" si="76"/>
        <v>02</v>
      </c>
      <c r="B1649">
        <f t="shared" si="77"/>
        <v>0</v>
      </c>
      <c r="C1649" t="s">
        <v>622</v>
      </c>
      <c r="D1649" s="1" t="s">
        <v>2388</v>
      </c>
      <c r="E1649" s="765">
        <f t="shared" ca="1" si="75"/>
        <v>0</v>
      </c>
    </row>
    <row r="1650" spans="1:5">
      <c r="A1650" t="str">
        <f t="shared" si="76"/>
        <v>03</v>
      </c>
      <c r="B1650">
        <f t="shared" si="77"/>
        <v>0</v>
      </c>
      <c r="C1650" t="s">
        <v>622</v>
      </c>
      <c r="D1650" s="1" t="s">
        <v>2389</v>
      </c>
      <c r="E1650" s="765">
        <f t="shared" ca="1" si="75"/>
        <v>0</v>
      </c>
    </row>
    <row r="1651" spans="1:5">
      <c r="A1651" t="str">
        <f t="shared" si="76"/>
        <v>04</v>
      </c>
      <c r="B1651">
        <f t="shared" si="77"/>
        <v>0</v>
      </c>
      <c r="C1651" t="s">
        <v>622</v>
      </c>
      <c r="D1651" s="1" t="s">
        <v>2390</v>
      </c>
      <c r="E1651" s="765">
        <f t="shared" ca="1" si="75"/>
        <v>0</v>
      </c>
    </row>
    <row r="1652" spans="1:5">
      <c r="A1652" t="str">
        <f t="shared" si="76"/>
        <v>05</v>
      </c>
      <c r="B1652">
        <f t="shared" si="77"/>
        <v>0</v>
      </c>
      <c r="C1652" t="s">
        <v>622</v>
      </c>
      <c r="D1652" s="1" t="s">
        <v>2391</v>
      </c>
      <c r="E1652" s="765">
        <f t="shared" ca="1" si="75"/>
        <v>0</v>
      </c>
    </row>
    <row r="1653" spans="1:5">
      <c r="A1653" t="str">
        <f t="shared" si="76"/>
        <v>06</v>
      </c>
      <c r="B1653">
        <f t="shared" si="77"/>
        <v>0</v>
      </c>
      <c r="C1653" t="s">
        <v>622</v>
      </c>
      <c r="D1653" s="1" t="s">
        <v>2392</v>
      </c>
      <c r="E1653" s="765">
        <f t="shared" ca="1" si="75"/>
        <v>0</v>
      </c>
    </row>
    <row r="1654" spans="1:5">
      <c r="A1654" t="str">
        <f t="shared" si="76"/>
        <v>07</v>
      </c>
      <c r="B1654">
        <f t="shared" si="77"/>
        <v>0</v>
      </c>
      <c r="C1654" t="s">
        <v>622</v>
      </c>
      <c r="D1654" s="1" t="s">
        <v>2393</v>
      </c>
      <c r="E1654" s="765">
        <f t="shared" ca="1" si="75"/>
        <v>0</v>
      </c>
    </row>
    <row r="1655" spans="1:5">
      <c r="A1655" t="str">
        <f t="shared" si="76"/>
        <v>08</v>
      </c>
      <c r="B1655">
        <f t="shared" si="77"/>
        <v>0</v>
      </c>
      <c r="C1655" t="s">
        <v>622</v>
      </c>
      <c r="D1655" s="1" t="s">
        <v>2394</v>
      </c>
      <c r="E1655" s="765">
        <f t="shared" ca="1" si="75"/>
        <v>0</v>
      </c>
    </row>
    <row r="1656" spans="1:5">
      <c r="A1656" t="str">
        <f t="shared" si="76"/>
        <v>09</v>
      </c>
      <c r="B1656">
        <f t="shared" si="77"/>
        <v>0</v>
      </c>
      <c r="C1656" t="s">
        <v>622</v>
      </c>
      <c r="D1656" s="1" t="s">
        <v>2395</v>
      </c>
      <c r="E1656" s="765">
        <f t="shared" ca="1" si="75"/>
        <v>0</v>
      </c>
    </row>
    <row r="1657" spans="1:5">
      <c r="A1657" t="str">
        <f t="shared" si="76"/>
        <v>10</v>
      </c>
      <c r="B1657">
        <f t="shared" si="77"/>
        <v>0</v>
      </c>
      <c r="C1657" t="s">
        <v>622</v>
      </c>
      <c r="D1657" s="1" t="s">
        <v>2396</v>
      </c>
      <c r="E1657" s="765">
        <f t="shared" ca="1" si="75"/>
        <v>0</v>
      </c>
    </row>
    <row r="1658" spans="1:5">
      <c r="A1658" t="str">
        <f t="shared" si="76"/>
        <v>11</v>
      </c>
      <c r="B1658">
        <f t="shared" si="77"/>
        <v>0</v>
      </c>
      <c r="C1658" t="s">
        <v>622</v>
      </c>
      <c r="D1658" s="1" t="s">
        <v>2397</v>
      </c>
      <c r="E1658" s="765">
        <f t="shared" ca="1" si="75"/>
        <v>0</v>
      </c>
    </row>
    <row r="1659" spans="1:5">
      <c r="A1659" t="str">
        <f t="shared" si="76"/>
        <v>12</v>
      </c>
      <c r="B1659">
        <f t="shared" si="77"/>
        <v>0</v>
      </c>
      <c r="C1659" t="s">
        <v>622</v>
      </c>
      <c r="D1659" s="1" t="s">
        <v>2398</v>
      </c>
      <c r="E1659" s="765">
        <f t="shared" ca="1" si="75"/>
        <v>0</v>
      </c>
    </row>
    <row r="1660" spans="1:5">
      <c r="A1660" t="str">
        <f t="shared" si="76"/>
        <v>13</v>
      </c>
      <c r="B1660">
        <f t="shared" si="77"/>
        <v>0</v>
      </c>
      <c r="C1660" t="s">
        <v>622</v>
      </c>
      <c r="D1660" s="1" t="s">
        <v>2399</v>
      </c>
      <c r="E1660" s="765">
        <f t="shared" ca="1" si="75"/>
        <v>0</v>
      </c>
    </row>
    <row r="1661" spans="1:5">
      <c r="A1661" t="str">
        <f t="shared" si="76"/>
        <v>100</v>
      </c>
      <c r="B1661">
        <f t="shared" si="77"/>
        <v>0</v>
      </c>
      <c r="C1661" t="s">
        <v>622</v>
      </c>
      <c r="D1661" s="1" t="s">
        <v>2400</v>
      </c>
      <c r="E1661" s="765">
        <f t="shared" ca="1" si="75"/>
        <v>0</v>
      </c>
    </row>
    <row r="1662" spans="1:5">
      <c r="A1662" t="str">
        <f t="shared" si="76"/>
        <v>01</v>
      </c>
      <c r="B1662">
        <f t="shared" si="77"/>
        <v>0</v>
      </c>
      <c r="C1662" t="s">
        <v>446</v>
      </c>
      <c r="D1662" s="1" t="s">
        <v>2401</v>
      </c>
      <c r="E1662" s="765">
        <f t="shared" ca="1" si="75"/>
        <v>0</v>
      </c>
    </row>
    <row r="1663" spans="1:5">
      <c r="A1663" t="str">
        <f t="shared" si="76"/>
        <v>02</v>
      </c>
      <c r="B1663">
        <f t="shared" si="77"/>
        <v>0</v>
      </c>
      <c r="C1663" t="s">
        <v>446</v>
      </c>
      <c r="D1663" s="1" t="s">
        <v>2402</v>
      </c>
      <c r="E1663" s="765">
        <f t="shared" ca="1" si="75"/>
        <v>0</v>
      </c>
    </row>
    <row r="1664" spans="1:5">
      <c r="A1664" t="str">
        <f t="shared" si="76"/>
        <v>03</v>
      </c>
      <c r="B1664">
        <f t="shared" si="77"/>
        <v>0</v>
      </c>
      <c r="C1664" t="s">
        <v>446</v>
      </c>
      <c r="D1664" s="1" t="s">
        <v>2403</v>
      </c>
      <c r="E1664" s="765">
        <f t="shared" ca="1" si="75"/>
        <v>0</v>
      </c>
    </row>
    <row r="1665" spans="1:5">
      <c r="A1665" t="str">
        <f t="shared" si="76"/>
        <v>04</v>
      </c>
      <c r="B1665">
        <f t="shared" si="77"/>
        <v>0</v>
      </c>
      <c r="C1665" t="s">
        <v>446</v>
      </c>
      <c r="D1665" s="1" t="s">
        <v>2404</v>
      </c>
      <c r="E1665" s="765">
        <f t="shared" ca="1" si="75"/>
        <v>0</v>
      </c>
    </row>
    <row r="1666" spans="1:5">
      <c r="A1666" t="str">
        <f t="shared" si="76"/>
        <v>05</v>
      </c>
      <c r="B1666">
        <f t="shared" si="77"/>
        <v>0</v>
      </c>
      <c r="C1666" t="s">
        <v>446</v>
      </c>
      <c r="D1666" s="1" t="s">
        <v>2405</v>
      </c>
      <c r="E1666" s="765">
        <f t="shared" ca="1" si="75"/>
        <v>0</v>
      </c>
    </row>
    <row r="1667" spans="1:5">
      <c r="A1667" t="str">
        <f t="shared" si="76"/>
        <v>06</v>
      </c>
      <c r="B1667">
        <f t="shared" si="77"/>
        <v>0</v>
      </c>
      <c r="C1667" t="s">
        <v>446</v>
      </c>
      <c r="D1667" s="1" t="s">
        <v>2406</v>
      </c>
      <c r="E1667" s="765">
        <f t="shared" ca="1" si="75"/>
        <v>0</v>
      </c>
    </row>
    <row r="1668" spans="1:5">
      <c r="A1668" t="str">
        <f t="shared" si="76"/>
        <v>07</v>
      </c>
      <c r="B1668">
        <f t="shared" si="77"/>
        <v>0</v>
      </c>
      <c r="C1668" t="s">
        <v>446</v>
      </c>
      <c r="D1668" s="1" t="s">
        <v>2407</v>
      </c>
      <c r="E1668" s="765">
        <f t="shared" ca="1" si="75"/>
        <v>0</v>
      </c>
    </row>
    <row r="1669" spans="1:5">
      <c r="A1669" t="str">
        <f t="shared" si="76"/>
        <v>08</v>
      </c>
      <c r="B1669">
        <f t="shared" si="77"/>
        <v>0</v>
      </c>
      <c r="C1669" t="s">
        <v>446</v>
      </c>
      <c r="D1669" s="1" t="s">
        <v>2408</v>
      </c>
      <c r="E1669" s="765">
        <f t="shared" ca="1" si="75"/>
        <v>0</v>
      </c>
    </row>
    <row r="1670" spans="1:5">
      <c r="A1670" t="str">
        <f t="shared" si="76"/>
        <v>09</v>
      </c>
      <c r="B1670">
        <f t="shared" si="77"/>
        <v>0</v>
      </c>
      <c r="C1670" t="s">
        <v>446</v>
      </c>
      <c r="D1670" s="1" t="s">
        <v>2409</v>
      </c>
      <c r="E1670" s="765">
        <f t="shared" ca="1" si="75"/>
        <v>0</v>
      </c>
    </row>
    <row r="1671" spans="1:5">
      <c r="A1671" t="str">
        <f t="shared" si="76"/>
        <v>10</v>
      </c>
      <c r="B1671">
        <f t="shared" si="77"/>
        <v>0</v>
      </c>
      <c r="C1671" t="s">
        <v>446</v>
      </c>
      <c r="D1671" s="1" t="s">
        <v>2410</v>
      </c>
      <c r="E1671" s="765">
        <f t="shared" ca="1" si="75"/>
        <v>0</v>
      </c>
    </row>
    <row r="1672" spans="1:5">
      <c r="A1672" t="str">
        <f t="shared" si="76"/>
        <v>11</v>
      </c>
      <c r="B1672">
        <f t="shared" si="77"/>
        <v>0</v>
      </c>
      <c r="C1672" t="s">
        <v>446</v>
      </c>
      <c r="D1672" s="1" t="s">
        <v>2411</v>
      </c>
      <c r="E1672" s="765">
        <f t="shared" ca="1" si="75"/>
        <v>0</v>
      </c>
    </row>
    <row r="1673" spans="1:5">
      <c r="A1673" t="str">
        <f t="shared" si="76"/>
        <v>12</v>
      </c>
      <c r="B1673">
        <f t="shared" si="77"/>
        <v>0</v>
      </c>
      <c r="C1673" t="s">
        <v>446</v>
      </c>
      <c r="D1673" s="1" t="s">
        <v>2412</v>
      </c>
      <c r="E1673" s="765">
        <f t="shared" ca="1" si="75"/>
        <v>0</v>
      </c>
    </row>
    <row r="1674" spans="1:5">
      <c r="A1674" t="str">
        <f t="shared" si="76"/>
        <v>13</v>
      </c>
      <c r="B1674">
        <f t="shared" si="77"/>
        <v>0</v>
      </c>
      <c r="C1674" t="s">
        <v>446</v>
      </c>
      <c r="D1674" s="1" t="s">
        <v>2413</v>
      </c>
      <c r="E1674" s="765">
        <f t="shared" ref="E1674:E1737" ca="1" si="78">IFERROR(IFERROR(VLOOKUP(C1674,INDIRECT($G$7&amp;$H$7),MATCH($A1674,INDIRECT($G$7&amp;$I$7),0),0),IFERROR(VLOOKUP(C1674,INDIRECT($G$6&amp;$H$6),MATCH($A1674,INDIRECT($G$6&amp;$I$6),0),0),VLOOKUP(C1674,INDIRECT($G$5&amp;$H$5),MATCH($A1674,INDIRECT($G$5&amp;$I$5),0),0))),0)</f>
        <v>0</v>
      </c>
    </row>
    <row r="1675" spans="1:5">
      <c r="A1675" t="str">
        <f t="shared" ref="A1675:A1738" si="79">MID(D1675,LEN(C1675)+2,LEN(D1675)-LEN(C1675))</f>
        <v>100</v>
      </c>
      <c r="B1675">
        <f t="shared" ref="B1675:B1738" si="80">IF(IFERROR(FIND("PU",D1675,1),0)&lt;&gt;0,"PU",0)</f>
        <v>0</v>
      </c>
      <c r="C1675" t="s">
        <v>446</v>
      </c>
      <c r="D1675" s="1" t="s">
        <v>2414</v>
      </c>
      <c r="E1675" s="765">
        <f t="shared" ca="1" si="78"/>
        <v>0</v>
      </c>
    </row>
    <row r="1676" spans="1:5">
      <c r="A1676" t="str">
        <f t="shared" si="79"/>
        <v>01</v>
      </c>
      <c r="B1676">
        <f t="shared" si="80"/>
        <v>0</v>
      </c>
      <c r="C1676" t="s">
        <v>447</v>
      </c>
      <c r="D1676" s="1" t="s">
        <v>2415</v>
      </c>
      <c r="E1676" s="765">
        <f t="shared" ca="1" si="78"/>
        <v>0</v>
      </c>
    </row>
    <row r="1677" spans="1:5">
      <c r="A1677" t="str">
        <f t="shared" si="79"/>
        <v>02</v>
      </c>
      <c r="B1677">
        <f t="shared" si="80"/>
        <v>0</v>
      </c>
      <c r="C1677" t="s">
        <v>447</v>
      </c>
      <c r="D1677" s="1" t="s">
        <v>2416</v>
      </c>
      <c r="E1677" s="765">
        <f t="shared" ca="1" si="78"/>
        <v>0</v>
      </c>
    </row>
    <row r="1678" spans="1:5">
      <c r="A1678" t="str">
        <f t="shared" si="79"/>
        <v>03</v>
      </c>
      <c r="B1678">
        <f t="shared" si="80"/>
        <v>0</v>
      </c>
      <c r="C1678" t="s">
        <v>447</v>
      </c>
      <c r="D1678" s="1" t="s">
        <v>2417</v>
      </c>
      <c r="E1678" s="765">
        <f t="shared" ca="1" si="78"/>
        <v>0</v>
      </c>
    </row>
    <row r="1679" spans="1:5">
      <c r="A1679" t="str">
        <f t="shared" si="79"/>
        <v>04</v>
      </c>
      <c r="B1679">
        <f t="shared" si="80"/>
        <v>0</v>
      </c>
      <c r="C1679" t="s">
        <v>447</v>
      </c>
      <c r="D1679" s="1" t="s">
        <v>2418</v>
      </c>
      <c r="E1679" s="765">
        <f t="shared" ca="1" si="78"/>
        <v>0</v>
      </c>
    </row>
    <row r="1680" spans="1:5">
      <c r="A1680" t="str">
        <f t="shared" si="79"/>
        <v>05</v>
      </c>
      <c r="B1680">
        <f t="shared" si="80"/>
        <v>0</v>
      </c>
      <c r="C1680" t="s">
        <v>447</v>
      </c>
      <c r="D1680" s="1" t="s">
        <v>2419</v>
      </c>
      <c r="E1680" s="765">
        <f t="shared" ca="1" si="78"/>
        <v>0</v>
      </c>
    </row>
    <row r="1681" spans="1:5">
      <c r="A1681" t="str">
        <f t="shared" si="79"/>
        <v>06</v>
      </c>
      <c r="B1681">
        <f t="shared" si="80"/>
        <v>0</v>
      </c>
      <c r="C1681" t="s">
        <v>447</v>
      </c>
      <c r="D1681" s="1" t="s">
        <v>2420</v>
      </c>
      <c r="E1681" s="765">
        <f t="shared" ca="1" si="78"/>
        <v>0</v>
      </c>
    </row>
    <row r="1682" spans="1:5">
      <c r="A1682" t="str">
        <f t="shared" si="79"/>
        <v>07</v>
      </c>
      <c r="B1682">
        <f t="shared" si="80"/>
        <v>0</v>
      </c>
      <c r="C1682" t="s">
        <v>447</v>
      </c>
      <c r="D1682" s="1" t="s">
        <v>2421</v>
      </c>
      <c r="E1682" s="765">
        <f t="shared" ca="1" si="78"/>
        <v>0</v>
      </c>
    </row>
    <row r="1683" spans="1:5">
      <c r="A1683" t="str">
        <f t="shared" si="79"/>
        <v>08</v>
      </c>
      <c r="B1683">
        <f t="shared" si="80"/>
        <v>0</v>
      </c>
      <c r="C1683" t="s">
        <v>447</v>
      </c>
      <c r="D1683" s="1" t="s">
        <v>2422</v>
      </c>
      <c r="E1683" s="765">
        <f t="shared" ca="1" si="78"/>
        <v>0</v>
      </c>
    </row>
    <row r="1684" spans="1:5">
      <c r="A1684" t="str">
        <f t="shared" si="79"/>
        <v>09</v>
      </c>
      <c r="B1684">
        <f t="shared" si="80"/>
        <v>0</v>
      </c>
      <c r="C1684" t="s">
        <v>447</v>
      </c>
      <c r="D1684" s="1" t="s">
        <v>2423</v>
      </c>
      <c r="E1684" s="765">
        <f t="shared" ca="1" si="78"/>
        <v>0</v>
      </c>
    </row>
    <row r="1685" spans="1:5">
      <c r="A1685" t="str">
        <f t="shared" si="79"/>
        <v>10</v>
      </c>
      <c r="B1685">
        <f t="shared" si="80"/>
        <v>0</v>
      </c>
      <c r="C1685" t="s">
        <v>447</v>
      </c>
      <c r="D1685" s="1" t="s">
        <v>2424</v>
      </c>
      <c r="E1685" s="765">
        <f t="shared" ca="1" si="78"/>
        <v>0</v>
      </c>
    </row>
    <row r="1686" spans="1:5">
      <c r="A1686" t="str">
        <f t="shared" si="79"/>
        <v>11</v>
      </c>
      <c r="B1686">
        <f t="shared" si="80"/>
        <v>0</v>
      </c>
      <c r="C1686" t="s">
        <v>447</v>
      </c>
      <c r="D1686" s="1" t="s">
        <v>2425</v>
      </c>
      <c r="E1686" s="765">
        <f t="shared" ca="1" si="78"/>
        <v>0</v>
      </c>
    </row>
    <row r="1687" spans="1:5">
      <c r="A1687" t="str">
        <f t="shared" si="79"/>
        <v>12</v>
      </c>
      <c r="B1687">
        <f t="shared" si="80"/>
        <v>0</v>
      </c>
      <c r="C1687" t="s">
        <v>447</v>
      </c>
      <c r="D1687" s="1" t="s">
        <v>2426</v>
      </c>
      <c r="E1687" s="765">
        <f t="shared" ca="1" si="78"/>
        <v>0</v>
      </c>
    </row>
    <row r="1688" spans="1:5">
      <c r="A1688" t="str">
        <f t="shared" si="79"/>
        <v>13</v>
      </c>
      <c r="B1688">
        <f t="shared" si="80"/>
        <v>0</v>
      </c>
      <c r="C1688" t="s">
        <v>447</v>
      </c>
      <c r="D1688" s="1" t="s">
        <v>2427</v>
      </c>
      <c r="E1688" s="765">
        <f t="shared" ca="1" si="78"/>
        <v>0</v>
      </c>
    </row>
    <row r="1689" spans="1:5">
      <c r="A1689" t="str">
        <f t="shared" si="79"/>
        <v>100</v>
      </c>
      <c r="B1689">
        <f t="shared" si="80"/>
        <v>0</v>
      </c>
      <c r="C1689" t="s">
        <v>447</v>
      </c>
      <c r="D1689" s="1" t="s">
        <v>2428</v>
      </c>
      <c r="E1689" s="765">
        <f t="shared" ca="1" si="78"/>
        <v>0</v>
      </c>
    </row>
    <row r="1690" spans="1:5">
      <c r="A1690" t="str">
        <f t="shared" si="79"/>
        <v>01</v>
      </c>
      <c r="B1690">
        <f t="shared" si="80"/>
        <v>0</v>
      </c>
      <c r="C1690" t="s">
        <v>448</v>
      </c>
      <c r="D1690" s="1" t="s">
        <v>2429</v>
      </c>
      <c r="E1690" s="765">
        <f t="shared" ca="1" si="78"/>
        <v>0</v>
      </c>
    </row>
    <row r="1691" spans="1:5">
      <c r="A1691" t="str">
        <f t="shared" si="79"/>
        <v>02</v>
      </c>
      <c r="B1691">
        <f t="shared" si="80"/>
        <v>0</v>
      </c>
      <c r="C1691" t="s">
        <v>448</v>
      </c>
      <c r="D1691" s="1" t="s">
        <v>2430</v>
      </c>
      <c r="E1691" s="765">
        <f t="shared" ca="1" si="78"/>
        <v>0</v>
      </c>
    </row>
    <row r="1692" spans="1:5">
      <c r="A1692" t="str">
        <f t="shared" si="79"/>
        <v>03</v>
      </c>
      <c r="B1692">
        <f t="shared" si="80"/>
        <v>0</v>
      </c>
      <c r="C1692" t="s">
        <v>448</v>
      </c>
      <c r="D1692" s="1" t="s">
        <v>2431</v>
      </c>
      <c r="E1692" s="765">
        <f t="shared" ca="1" si="78"/>
        <v>0</v>
      </c>
    </row>
    <row r="1693" spans="1:5">
      <c r="A1693" t="str">
        <f t="shared" si="79"/>
        <v>04</v>
      </c>
      <c r="B1693">
        <f t="shared" si="80"/>
        <v>0</v>
      </c>
      <c r="C1693" t="s">
        <v>448</v>
      </c>
      <c r="D1693" s="1" t="s">
        <v>2432</v>
      </c>
      <c r="E1693" s="765">
        <f t="shared" ca="1" si="78"/>
        <v>0</v>
      </c>
    </row>
    <row r="1694" spans="1:5">
      <c r="A1694" t="str">
        <f t="shared" si="79"/>
        <v>05</v>
      </c>
      <c r="B1694">
        <f t="shared" si="80"/>
        <v>0</v>
      </c>
      <c r="C1694" t="s">
        <v>448</v>
      </c>
      <c r="D1694" s="1" t="s">
        <v>2433</v>
      </c>
      <c r="E1694" s="765">
        <f t="shared" ca="1" si="78"/>
        <v>0</v>
      </c>
    </row>
    <row r="1695" spans="1:5">
      <c r="A1695" t="str">
        <f t="shared" si="79"/>
        <v>06</v>
      </c>
      <c r="B1695">
        <f t="shared" si="80"/>
        <v>0</v>
      </c>
      <c r="C1695" t="s">
        <v>448</v>
      </c>
      <c r="D1695" s="1" t="s">
        <v>2434</v>
      </c>
      <c r="E1695" s="765">
        <f t="shared" ca="1" si="78"/>
        <v>0</v>
      </c>
    </row>
    <row r="1696" spans="1:5">
      <c r="A1696" t="str">
        <f t="shared" si="79"/>
        <v>07</v>
      </c>
      <c r="B1696">
        <f t="shared" si="80"/>
        <v>0</v>
      </c>
      <c r="C1696" t="s">
        <v>448</v>
      </c>
      <c r="D1696" s="1" t="s">
        <v>2435</v>
      </c>
      <c r="E1696" s="765">
        <f t="shared" ca="1" si="78"/>
        <v>0</v>
      </c>
    </row>
    <row r="1697" spans="1:5">
      <c r="A1697" t="str">
        <f t="shared" si="79"/>
        <v>08</v>
      </c>
      <c r="B1697">
        <f t="shared" si="80"/>
        <v>0</v>
      </c>
      <c r="C1697" t="s">
        <v>448</v>
      </c>
      <c r="D1697" s="1" t="s">
        <v>2436</v>
      </c>
      <c r="E1697" s="765">
        <f t="shared" ca="1" si="78"/>
        <v>0</v>
      </c>
    </row>
    <row r="1698" spans="1:5">
      <c r="A1698" t="str">
        <f t="shared" si="79"/>
        <v>09</v>
      </c>
      <c r="B1698">
        <f t="shared" si="80"/>
        <v>0</v>
      </c>
      <c r="C1698" t="s">
        <v>448</v>
      </c>
      <c r="D1698" s="1" t="s">
        <v>2437</v>
      </c>
      <c r="E1698" s="765">
        <f t="shared" ca="1" si="78"/>
        <v>0</v>
      </c>
    </row>
    <row r="1699" spans="1:5">
      <c r="A1699" t="str">
        <f t="shared" si="79"/>
        <v>10</v>
      </c>
      <c r="B1699">
        <f t="shared" si="80"/>
        <v>0</v>
      </c>
      <c r="C1699" t="s">
        <v>448</v>
      </c>
      <c r="D1699" s="1" t="s">
        <v>2438</v>
      </c>
      <c r="E1699" s="765">
        <f t="shared" ca="1" si="78"/>
        <v>0</v>
      </c>
    </row>
    <row r="1700" spans="1:5">
      <c r="A1700" t="str">
        <f t="shared" si="79"/>
        <v>11</v>
      </c>
      <c r="B1700">
        <f t="shared" si="80"/>
        <v>0</v>
      </c>
      <c r="C1700" t="s">
        <v>448</v>
      </c>
      <c r="D1700" s="1" t="s">
        <v>2439</v>
      </c>
      <c r="E1700" s="765">
        <f t="shared" ca="1" si="78"/>
        <v>0</v>
      </c>
    </row>
    <row r="1701" spans="1:5">
      <c r="A1701" t="str">
        <f t="shared" si="79"/>
        <v>12</v>
      </c>
      <c r="B1701">
        <f t="shared" si="80"/>
        <v>0</v>
      </c>
      <c r="C1701" t="s">
        <v>448</v>
      </c>
      <c r="D1701" s="1" t="s">
        <v>2440</v>
      </c>
      <c r="E1701" s="765">
        <f t="shared" ca="1" si="78"/>
        <v>0</v>
      </c>
    </row>
    <row r="1702" spans="1:5">
      <c r="A1702" t="str">
        <f t="shared" si="79"/>
        <v>13</v>
      </c>
      <c r="B1702">
        <f t="shared" si="80"/>
        <v>0</v>
      </c>
      <c r="C1702" t="s">
        <v>448</v>
      </c>
      <c r="D1702" s="1" t="s">
        <v>2441</v>
      </c>
      <c r="E1702" s="765">
        <f t="shared" ca="1" si="78"/>
        <v>0</v>
      </c>
    </row>
    <row r="1703" spans="1:5">
      <c r="A1703" t="str">
        <f t="shared" si="79"/>
        <v>100</v>
      </c>
      <c r="B1703">
        <f t="shared" si="80"/>
        <v>0</v>
      </c>
      <c r="C1703" t="s">
        <v>448</v>
      </c>
      <c r="D1703" s="1" t="s">
        <v>2442</v>
      </c>
      <c r="E1703" s="765">
        <f t="shared" ca="1" si="78"/>
        <v>0</v>
      </c>
    </row>
    <row r="1704" spans="1:5">
      <c r="A1704" t="str">
        <f t="shared" si="79"/>
        <v>01</v>
      </c>
      <c r="B1704">
        <f t="shared" si="80"/>
        <v>0</v>
      </c>
      <c r="C1704" t="s">
        <v>449</v>
      </c>
      <c r="D1704" s="1" t="s">
        <v>2443</v>
      </c>
      <c r="E1704" s="765">
        <f t="shared" ca="1" si="78"/>
        <v>0</v>
      </c>
    </row>
    <row r="1705" spans="1:5">
      <c r="A1705" t="str">
        <f t="shared" si="79"/>
        <v>02</v>
      </c>
      <c r="B1705">
        <f t="shared" si="80"/>
        <v>0</v>
      </c>
      <c r="C1705" t="s">
        <v>449</v>
      </c>
      <c r="D1705" s="1" t="s">
        <v>2444</v>
      </c>
      <c r="E1705" s="765">
        <f t="shared" ca="1" si="78"/>
        <v>0</v>
      </c>
    </row>
    <row r="1706" spans="1:5">
      <c r="A1706" t="str">
        <f t="shared" si="79"/>
        <v>03</v>
      </c>
      <c r="B1706">
        <f t="shared" si="80"/>
        <v>0</v>
      </c>
      <c r="C1706" t="s">
        <v>449</v>
      </c>
      <c r="D1706" s="1" t="s">
        <v>2445</v>
      </c>
      <c r="E1706" s="765">
        <f t="shared" ca="1" si="78"/>
        <v>0</v>
      </c>
    </row>
    <row r="1707" spans="1:5">
      <c r="A1707" t="str">
        <f t="shared" si="79"/>
        <v>04</v>
      </c>
      <c r="B1707">
        <f t="shared" si="80"/>
        <v>0</v>
      </c>
      <c r="C1707" t="s">
        <v>449</v>
      </c>
      <c r="D1707" s="1" t="s">
        <v>2446</v>
      </c>
      <c r="E1707" s="765">
        <f t="shared" ca="1" si="78"/>
        <v>0</v>
      </c>
    </row>
    <row r="1708" spans="1:5">
      <c r="A1708" t="str">
        <f t="shared" si="79"/>
        <v>05</v>
      </c>
      <c r="B1708">
        <f t="shared" si="80"/>
        <v>0</v>
      </c>
      <c r="C1708" t="s">
        <v>449</v>
      </c>
      <c r="D1708" s="1" t="s">
        <v>2447</v>
      </c>
      <c r="E1708" s="765">
        <f t="shared" ca="1" si="78"/>
        <v>0</v>
      </c>
    </row>
    <row r="1709" spans="1:5">
      <c r="A1709" t="str">
        <f t="shared" si="79"/>
        <v>06</v>
      </c>
      <c r="B1709">
        <f t="shared" si="80"/>
        <v>0</v>
      </c>
      <c r="C1709" t="s">
        <v>449</v>
      </c>
      <c r="D1709" s="1" t="s">
        <v>2448</v>
      </c>
      <c r="E1709" s="765">
        <f t="shared" ca="1" si="78"/>
        <v>0</v>
      </c>
    </row>
    <row r="1710" spans="1:5">
      <c r="A1710" t="str">
        <f t="shared" si="79"/>
        <v>07</v>
      </c>
      <c r="B1710">
        <f t="shared" si="80"/>
        <v>0</v>
      </c>
      <c r="C1710" t="s">
        <v>449</v>
      </c>
      <c r="D1710" s="1" t="s">
        <v>2449</v>
      </c>
      <c r="E1710" s="765">
        <f t="shared" ca="1" si="78"/>
        <v>0</v>
      </c>
    </row>
    <row r="1711" spans="1:5">
      <c r="A1711" t="str">
        <f t="shared" si="79"/>
        <v>08</v>
      </c>
      <c r="B1711">
        <f t="shared" si="80"/>
        <v>0</v>
      </c>
      <c r="C1711" t="s">
        <v>449</v>
      </c>
      <c r="D1711" s="1" t="s">
        <v>2450</v>
      </c>
      <c r="E1711" s="765">
        <f t="shared" ca="1" si="78"/>
        <v>0</v>
      </c>
    </row>
    <row r="1712" spans="1:5">
      <c r="A1712" t="str">
        <f t="shared" si="79"/>
        <v>09</v>
      </c>
      <c r="B1712">
        <f t="shared" si="80"/>
        <v>0</v>
      </c>
      <c r="C1712" t="s">
        <v>449</v>
      </c>
      <c r="D1712" s="1" t="s">
        <v>2451</v>
      </c>
      <c r="E1712" s="765">
        <f t="shared" ca="1" si="78"/>
        <v>0</v>
      </c>
    </row>
    <row r="1713" spans="1:5">
      <c r="A1713" t="str">
        <f t="shared" si="79"/>
        <v>10</v>
      </c>
      <c r="B1713">
        <f t="shared" si="80"/>
        <v>0</v>
      </c>
      <c r="C1713" t="s">
        <v>449</v>
      </c>
      <c r="D1713" s="1" t="s">
        <v>2452</v>
      </c>
      <c r="E1713" s="765">
        <f t="shared" ca="1" si="78"/>
        <v>0</v>
      </c>
    </row>
    <row r="1714" spans="1:5">
      <c r="A1714" t="str">
        <f t="shared" si="79"/>
        <v>11</v>
      </c>
      <c r="B1714">
        <f t="shared" si="80"/>
        <v>0</v>
      </c>
      <c r="C1714" t="s">
        <v>449</v>
      </c>
      <c r="D1714" s="1" t="s">
        <v>2453</v>
      </c>
      <c r="E1714" s="765">
        <f t="shared" ca="1" si="78"/>
        <v>0</v>
      </c>
    </row>
    <row r="1715" spans="1:5">
      <c r="A1715" t="str">
        <f t="shared" si="79"/>
        <v>12</v>
      </c>
      <c r="B1715">
        <f t="shared" si="80"/>
        <v>0</v>
      </c>
      <c r="C1715" t="s">
        <v>449</v>
      </c>
      <c r="D1715" s="1" t="s">
        <v>2454</v>
      </c>
      <c r="E1715" s="765">
        <f t="shared" ca="1" si="78"/>
        <v>0</v>
      </c>
    </row>
    <row r="1716" spans="1:5">
      <c r="A1716" t="str">
        <f t="shared" si="79"/>
        <v>13</v>
      </c>
      <c r="B1716">
        <f t="shared" si="80"/>
        <v>0</v>
      </c>
      <c r="C1716" t="s">
        <v>449</v>
      </c>
      <c r="D1716" s="1" t="s">
        <v>2455</v>
      </c>
      <c r="E1716" s="765">
        <f t="shared" ca="1" si="78"/>
        <v>0</v>
      </c>
    </row>
    <row r="1717" spans="1:5">
      <c r="A1717" t="str">
        <f t="shared" si="79"/>
        <v>100</v>
      </c>
      <c r="B1717">
        <f t="shared" si="80"/>
        <v>0</v>
      </c>
      <c r="C1717" t="s">
        <v>449</v>
      </c>
      <c r="D1717" s="1" t="s">
        <v>2456</v>
      </c>
      <c r="E1717" s="765">
        <f t="shared" ca="1" si="78"/>
        <v>0</v>
      </c>
    </row>
    <row r="1718" spans="1:5">
      <c r="A1718" t="str">
        <f t="shared" si="79"/>
        <v>01</v>
      </c>
      <c r="B1718">
        <f t="shared" si="80"/>
        <v>0</v>
      </c>
      <c r="C1718" t="s">
        <v>617</v>
      </c>
      <c r="D1718" s="1" t="s">
        <v>2457</v>
      </c>
      <c r="E1718" s="765">
        <f t="shared" ca="1" si="78"/>
        <v>0</v>
      </c>
    </row>
    <row r="1719" spans="1:5">
      <c r="A1719" t="str">
        <f t="shared" si="79"/>
        <v>02</v>
      </c>
      <c r="B1719">
        <f t="shared" si="80"/>
        <v>0</v>
      </c>
      <c r="C1719" t="s">
        <v>617</v>
      </c>
      <c r="D1719" s="1" t="s">
        <v>2458</v>
      </c>
      <c r="E1719" s="765">
        <f t="shared" ca="1" si="78"/>
        <v>0</v>
      </c>
    </row>
    <row r="1720" spans="1:5">
      <c r="A1720" t="str">
        <f t="shared" si="79"/>
        <v>03</v>
      </c>
      <c r="B1720">
        <f t="shared" si="80"/>
        <v>0</v>
      </c>
      <c r="C1720" t="s">
        <v>617</v>
      </c>
      <c r="D1720" s="1" t="s">
        <v>2459</v>
      </c>
      <c r="E1720" s="765">
        <f t="shared" ca="1" si="78"/>
        <v>0</v>
      </c>
    </row>
    <row r="1721" spans="1:5">
      <c r="A1721" t="str">
        <f t="shared" si="79"/>
        <v>04</v>
      </c>
      <c r="B1721">
        <f t="shared" si="80"/>
        <v>0</v>
      </c>
      <c r="C1721" t="s">
        <v>617</v>
      </c>
      <c r="D1721" s="1" t="s">
        <v>2460</v>
      </c>
      <c r="E1721" s="765">
        <f t="shared" ca="1" si="78"/>
        <v>0</v>
      </c>
    </row>
    <row r="1722" spans="1:5">
      <c r="A1722" t="str">
        <f t="shared" si="79"/>
        <v>05</v>
      </c>
      <c r="B1722">
        <f t="shared" si="80"/>
        <v>0</v>
      </c>
      <c r="C1722" t="s">
        <v>617</v>
      </c>
      <c r="D1722" s="1" t="s">
        <v>2461</v>
      </c>
      <c r="E1722" s="765">
        <f t="shared" ca="1" si="78"/>
        <v>0</v>
      </c>
    </row>
    <row r="1723" spans="1:5">
      <c r="A1723" t="str">
        <f t="shared" si="79"/>
        <v>06</v>
      </c>
      <c r="B1723">
        <f t="shared" si="80"/>
        <v>0</v>
      </c>
      <c r="C1723" t="s">
        <v>617</v>
      </c>
      <c r="D1723" s="1" t="s">
        <v>2462</v>
      </c>
      <c r="E1723" s="765">
        <f t="shared" ca="1" si="78"/>
        <v>0</v>
      </c>
    </row>
    <row r="1724" spans="1:5">
      <c r="A1724" t="str">
        <f t="shared" si="79"/>
        <v>07</v>
      </c>
      <c r="B1724">
        <f t="shared" si="80"/>
        <v>0</v>
      </c>
      <c r="C1724" t="s">
        <v>617</v>
      </c>
      <c r="D1724" s="1" t="s">
        <v>2463</v>
      </c>
      <c r="E1724" s="765">
        <f t="shared" ca="1" si="78"/>
        <v>0</v>
      </c>
    </row>
    <row r="1725" spans="1:5">
      <c r="A1725" t="str">
        <f t="shared" si="79"/>
        <v>08</v>
      </c>
      <c r="B1725">
        <f t="shared" si="80"/>
        <v>0</v>
      </c>
      <c r="C1725" t="s">
        <v>617</v>
      </c>
      <c r="D1725" s="1" t="s">
        <v>2464</v>
      </c>
      <c r="E1725" s="765">
        <f t="shared" ca="1" si="78"/>
        <v>0</v>
      </c>
    </row>
    <row r="1726" spans="1:5">
      <c r="A1726" t="str">
        <f t="shared" si="79"/>
        <v>09</v>
      </c>
      <c r="B1726">
        <f t="shared" si="80"/>
        <v>0</v>
      </c>
      <c r="C1726" t="s">
        <v>617</v>
      </c>
      <c r="D1726" s="1" t="s">
        <v>2465</v>
      </c>
      <c r="E1726" s="765">
        <f t="shared" ca="1" si="78"/>
        <v>0</v>
      </c>
    </row>
    <row r="1727" spans="1:5">
      <c r="A1727" t="str">
        <f t="shared" si="79"/>
        <v>10</v>
      </c>
      <c r="B1727">
        <f t="shared" si="80"/>
        <v>0</v>
      </c>
      <c r="C1727" t="s">
        <v>617</v>
      </c>
      <c r="D1727" s="1" t="s">
        <v>2466</v>
      </c>
      <c r="E1727" s="765">
        <f t="shared" ca="1" si="78"/>
        <v>0</v>
      </c>
    </row>
    <row r="1728" spans="1:5">
      <c r="A1728" t="str">
        <f t="shared" si="79"/>
        <v>11</v>
      </c>
      <c r="B1728">
        <f t="shared" si="80"/>
        <v>0</v>
      </c>
      <c r="C1728" t="s">
        <v>617</v>
      </c>
      <c r="D1728" s="1" t="s">
        <v>2467</v>
      </c>
      <c r="E1728" s="765">
        <f t="shared" ca="1" si="78"/>
        <v>0</v>
      </c>
    </row>
    <row r="1729" spans="1:5">
      <c r="A1729" t="str">
        <f t="shared" si="79"/>
        <v>12</v>
      </c>
      <c r="B1729">
        <f t="shared" si="80"/>
        <v>0</v>
      </c>
      <c r="C1729" t="s">
        <v>617</v>
      </c>
      <c r="D1729" s="1" t="s">
        <v>2468</v>
      </c>
      <c r="E1729" s="765">
        <f t="shared" ca="1" si="78"/>
        <v>0</v>
      </c>
    </row>
    <row r="1730" spans="1:5">
      <c r="A1730" t="str">
        <f t="shared" si="79"/>
        <v>13</v>
      </c>
      <c r="B1730">
        <f t="shared" si="80"/>
        <v>0</v>
      </c>
      <c r="C1730" t="s">
        <v>617</v>
      </c>
      <c r="D1730" s="1" t="s">
        <v>2469</v>
      </c>
      <c r="E1730" s="765">
        <f t="shared" ca="1" si="78"/>
        <v>0</v>
      </c>
    </row>
    <row r="1731" spans="1:5">
      <c r="A1731" t="str">
        <f t="shared" si="79"/>
        <v>100</v>
      </c>
      <c r="B1731">
        <f t="shared" si="80"/>
        <v>0</v>
      </c>
      <c r="C1731" t="s">
        <v>617</v>
      </c>
      <c r="D1731" s="1" t="s">
        <v>2470</v>
      </c>
      <c r="E1731" s="765">
        <f t="shared" ca="1" si="78"/>
        <v>0</v>
      </c>
    </row>
    <row r="1732" spans="1:5">
      <c r="A1732" t="str">
        <f t="shared" si="79"/>
        <v>01</v>
      </c>
      <c r="B1732">
        <f t="shared" si="80"/>
        <v>0</v>
      </c>
      <c r="C1732" t="s">
        <v>623</v>
      </c>
      <c r="D1732" s="1" t="s">
        <v>2471</v>
      </c>
      <c r="E1732" s="765">
        <f t="shared" ca="1" si="78"/>
        <v>0</v>
      </c>
    </row>
    <row r="1733" spans="1:5">
      <c r="A1733" t="str">
        <f t="shared" si="79"/>
        <v>02</v>
      </c>
      <c r="B1733">
        <f t="shared" si="80"/>
        <v>0</v>
      </c>
      <c r="C1733" t="s">
        <v>623</v>
      </c>
      <c r="D1733" s="1" t="s">
        <v>2472</v>
      </c>
      <c r="E1733" s="765">
        <f t="shared" ca="1" si="78"/>
        <v>0</v>
      </c>
    </row>
    <row r="1734" spans="1:5">
      <c r="A1734" t="str">
        <f t="shared" si="79"/>
        <v>03</v>
      </c>
      <c r="B1734">
        <f t="shared" si="80"/>
        <v>0</v>
      </c>
      <c r="C1734" t="s">
        <v>623</v>
      </c>
      <c r="D1734" s="1" t="s">
        <v>2473</v>
      </c>
      <c r="E1734" s="765">
        <f t="shared" ca="1" si="78"/>
        <v>0</v>
      </c>
    </row>
    <row r="1735" spans="1:5">
      <c r="A1735" t="str">
        <f t="shared" si="79"/>
        <v>04</v>
      </c>
      <c r="B1735">
        <f t="shared" si="80"/>
        <v>0</v>
      </c>
      <c r="C1735" t="s">
        <v>623</v>
      </c>
      <c r="D1735" s="1" t="s">
        <v>2474</v>
      </c>
      <c r="E1735" s="765">
        <f t="shared" ca="1" si="78"/>
        <v>0</v>
      </c>
    </row>
    <row r="1736" spans="1:5">
      <c r="A1736" t="str">
        <f t="shared" si="79"/>
        <v>05</v>
      </c>
      <c r="B1736">
        <f t="shared" si="80"/>
        <v>0</v>
      </c>
      <c r="C1736" t="s">
        <v>623</v>
      </c>
      <c r="D1736" s="1" t="s">
        <v>2475</v>
      </c>
      <c r="E1736" s="765">
        <f t="shared" ca="1" si="78"/>
        <v>0</v>
      </c>
    </row>
    <row r="1737" spans="1:5">
      <c r="A1737" t="str">
        <f t="shared" si="79"/>
        <v>06</v>
      </c>
      <c r="B1737">
        <f t="shared" si="80"/>
        <v>0</v>
      </c>
      <c r="C1737" t="s">
        <v>623</v>
      </c>
      <c r="D1737" s="1" t="s">
        <v>2476</v>
      </c>
      <c r="E1737" s="765">
        <f t="shared" ca="1" si="78"/>
        <v>0</v>
      </c>
    </row>
    <row r="1738" spans="1:5">
      <c r="A1738" t="str">
        <f t="shared" si="79"/>
        <v>07</v>
      </c>
      <c r="B1738">
        <f t="shared" si="80"/>
        <v>0</v>
      </c>
      <c r="C1738" t="s">
        <v>623</v>
      </c>
      <c r="D1738" s="1" t="s">
        <v>2477</v>
      </c>
      <c r="E1738" s="765">
        <f t="shared" ref="E1738:E1801" ca="1" si="81">IFERROR(IFERROR(VLOOKUP(C1738,INDIRECT($G$7&amp;$H$7),MATCH($A1738,INDIRECT($G$7&amp;$I$7),0),0),IFERROR(VLOOKUP(C1738,INDIRECT($G$6&amp;$H$6),MATCH($A1738,INDIRECT($G$6&amp;$I$6),0),0),VLOOKUP(C1738,INDIRECT($G$5&amp;$H$5),MATCH($A1738,INDIRECT($G$5&amp;$I$5),0),0))),0)</f>
        <v>0</v>
      </c>
    </row>
    <row r="1739" spans="1:5">
      <c r="A1739" t="str">
        <f t="shared" ref="A1739:A1802" si="82">MID(D1739,LEN(C1739)+2,LEN(D1739)-LEN(C1739))</f>
        <v>08</v>
      </c>
      <c r="B1739">
        <f t="shared" ref="B1739:B1802" si="83">IF(IFERROR(FIND("PU",D1739,1),0)&lt;&gt;0,"PU",0)</f>
        <v>0</v>
      </c>
      <c r="C1739" t="s">
        <v>623</v>
      </c>
      <c r="D1739" s="1" t="s">
        <v>2478</v>
      </c>
      <c r="E1739" s="765">
        <f t="shared" ca="1" si="81"/>
        <v>0</v>
      </c>
    </row>
    <row r="1740" spans="1:5">
      <c r="A1740" t="str">
        <f t="shared" si="82"/>
        <v>09</v>
      </c>
      <c r="B1740">
        <f t="shared" si="83"/>
        <v>0</v>
      </c>
      <c r="C1740" t="s">
        <v>623</v>
      </c>
      <c r="D1740" s="1" t="s">
        <v>2479</v>
      </c>
      <c r="E1740" s="765">
        <f t="shared" ca="1" si="81"/>
        <v>0</v>
      </c>
    </row>
    <row r="1741" spans="1:5">
      <c r="A1741" t="str">
        <f t="shared" si="82"/>
        <v>10</v>
      </c>
      <c r="B1741">
        <f t="shared" si="83"/>
        <v>0</v>
      </c>
      <c r="C1741" t="s">
        <v>623</v>
      </c>
      <c r="D1741" s="1" t="s">
        <v>2480</v>
      </c>
      <c r="E1741" s="765">
        <f t="shared" ca="1" si="81"/>
        <v>0</v>
      </c>
    </row>
    <row r="1742" spans="1:5">
      <c r="A1742" t="str">
        <f t="shared" si="82"/>
        <v>11</v>
      </c>
      <c r="B1742">
        <f t="shared" si="83"/>
        <v>0</v>
      </c>
      <c r="C1742" t="s">
        <v>623</v>
      </c>
      <c r="D1742" s="1" t="s">
        <v>2481</v>
      </c>
      <c r="E1742" s="765">
        <f t="shared" ca="1" si="81"/>
        <v>0</v>
      </c>
    </row>
    <row r="1743" spans="1:5">
      <c r="A1743" t="str">
        <f t="shared" si="82"/>
        <v>12</v>
      </c>
      <c r="B1743">
        <f t="shared" si="83"/>
        <v>0</v>
      </c>
      <c r="C1743" t="s">
        <v>623</v>
      </c>
      <c r="D1743" s="1" t="s">
        <v>2482</v>
      </c>
      <c r="E1743" s="765">
        <f t="shared" ca="1" si="81"/>
        <v>0</v>
      </c>
    </row>
    <row r="1744" spans="1:5">
      <c r="A1744" t="str">
        <f t="shared" si="82"/>
        <v>13</v>
      </c>
      <c r="B1744">
        <f t="shared" si="83"/>
        <v>0</v>
      </c>
      <c r="C1744" t="s">
        <v>623</v>
      </c>
      <c r="D1744" s="1" t="s">
        <v>2483</v>
      </c>
      <c r="E1744" s="765">
        <f t="shared" ca="1" si="81"/>
        <v>0</v>
      </c>
    </row>
    <row r="1745" spans="1:5">
      <c r="A1745" t="str">
        <f t="shared" si="82"/>
        <v>100</v>
      </c>
      <c r="B1745">
        <f t="shared" si="83"/>
        <v>0</v>
      </c>
      <c r="C1745" t="s">
        <v>623</v>
      </c>
      <c r="D1745" s="1" t="s">
        <v>2484</v>
      </c>
      <c r="E1745" s="765">
        <f t="shared" ca="1" si="81"/>
        <v>0</v>
      </c>
    </row>
    <row r="1746" spans="1:5">
      <c r="A1746" t="str">
        <f t="shared" si="82"/>
        <v>01</v>
      </c>
      <c r="B1746">
        <f t="shared" si="83"/>
        <v>0</v>
      </c>
      <c r="C1746" t="s">
        <v>625</v>
      </c>
      <c r="D1746" s="1" t="s">
        <v>2485</v>
      </c>
      <c r="E1746" s="765">
        <f t="shared" ca="1" si="81"/>
        <v>0</v>
      </c>
    </row>
    <row r="1747" spans="1:5">
      <c r="A1747" t="str">
        <f t="shared" si="82"/>
        <v>02</v>
      </c>
      <c r="B1747">
        <f t="shared" si="83"/>
        <v>0</v>
      </c>
      <c r="C1747" t="s">
        <v>625</v>
      </c>
      <c r="D1747" s="1" t="s">
        <v>2486</v>
      </c>
      <c r="E1747" s="765">
        <f t="shared" ca="1" si="81"/>
        <v>0</v>
      </c>
    </row>
    <row r="1748" spans="1:5">
      <c r="A1748" t="str">
        <f t="shared" si="82"/>
        <v>03</v>
      </c>
      <c r="B1748">
        <f t="shared" si="83"/>
        <v>0</v>
      </c>
      <c r="C1748" t="s">
        <v>625</v>
      </c>
      <c r="D1748" s="1" t="s">
        <v>2487</v>
      </c>
      <c r="E1748" s="765">
        <f t="shared" ca="1" si="81"/>
        <v>0</v>
      </c>
    </row>
    <row r="1749" spans="1:5">
      <c r="A1749" t="str">
        <f t="shared" si="82"/>
        <v>04</v>
      </c>
      <c r="B1749">
        <f t="shared" si="83"/>
        <v>0</v>
      </c>
      <c r="C1749" t="s">
        <v>625</v>
      </c>
      <c r="D1749" s="1" t="s">
        <v>2488</v>
      </c>
      <c r="E1749" s="765">
        <f t="shared" ca="1" si="81"/>
        <v>0</v>
      </c>
    </row>
    <row r="1750" spans="1:5">
      <c r="A1750" t="str">
        <f t="shared" si="82"/>
        <v>05</v>
      </c>
      <c r="B1750">
        <f t="shared" si="83"/>
        <v>0</v>
      </c>
      <c r="C1750" t="s">
        <v>625</v>
      </c>
      <c r="D1750" s="1" t="s">
        <v>2489</v>
      </c>
      <c r="E1750" s="765">
        <f t="shared" ca="1" si="81"/>
        <v>0</v>
      </c>
    </row>
    <row r="1751" spans="1:5">
      <c r="A1751" t="str">
        <f t="shared" si="82"/>
        <v>06</v>
      </c>
      <c r="B1751">
        <f t="shared" si="83"/>
        <v>0</v>
      </c>
      <c r="C1751" t="s">
        <v>625</v>
      </c>
      <c r="D1751" s="1" t="s">
        <v>2490</v>
      </c>
      <c r="E1751" s="765">
        <f t="shared" ca="1" si="81"/>
        <v>0</v>
      </c>
    </row>
    <row r="1752" spans="1:5">
      <c r="A1752" t="str">
        <f t="shared" si="82"/>
        <v>07</v>
      </c>
      <c r="B1752">
        <f t="shared" si="83"/>
        <v>0</v>
      </c>
      <c r="C1752" t="s">
        <v>625</v>
      </c>
      <c r="D1752" s="1" t="s">
        <v>2491</v>
      </c>
      <c r="E1752" s="765">
        <f t="shared" ca="1" si="81"/>
        <v>0</v>
      </c>
    </row>
    <row r="1753" spans="1:5">
      <c r="A1753" t="str">
        <f t="shared" si="82"/>
        <v>08</v>
      </c>
      <c r="B1753">
        <f t="shared" si="83"/>
        <v>0</v>
      </c>
      <c r="C1753" t="s">
        <v>625</v>
      </c>
      <c r="D1753" s="1" t="s">
        <v>2492</v>
      </c>
      <c r="E1753" s="765">
        <f t="shared" ca="1" si="81"/>
        <v>0</v>
      </c>
    </row>
    <row r="1754" spans="1:5">
      <c r="A1754" t="str">
        <f t="shared" si="82"/>
        <v>09</v>
      </c>
      <c r="B1754">
        <f t="shared" si="83"/>
        <v>0</v>
      </c>
      <c r="C1754" t="s">
        <v>625</v>
      </c>
      <c r="D1754" s="1" t="s">
        <v>2493</v>
      </c>
      <c r="E1754" s="765">
        <f t="shared" ca="1" si="81"/>
        <v>0</v>
      </c>
    </row>
    <row r="1755" spans="1:5">
      <c r="A1755" t="str">
        <f t="shared" si="82"/>
        <v>10</v>
      </c>
      <c r="B1755">
        <f t="shared" si="83"/>
        <v>0</v>
      </c>
      <c r="C1755" t="s">
        <v>625</v>
      </c>
      <c r="D1755" s="1" t="s">
        <v>2494</v>
      </c>
      <c r="E1755" s="765">
        <f t="shared" ca="1" si="81"/>
        <v>0</v>
      </c>
    </row>
    <row r="1756" spans="1:5">
      <c r="A1756" t="str">
        <f t="shared" si="82"/>
        <v>11</v>
      </c>
      <c r="B1756">
        <f t="shared" si="83"/>
        <v>0</v>
      </c>
      <c r="C1756" t="s">
        <v>625</v>
      </c>
      <c r="D1756" s="1" t="s">
        <v>2495</v>
      </c>
      <c r="E1756" s="765">
        <f t="shared" ca="1" si="81"/>
        <v>0</v>
      </c>
    </row>
    <row r="1757" spans="1:5">
      <c r="A1757" t="str">
        <f t="shared" si="82"/>
        <v>12</v>
      </c>
      <c r="B1757">
        <f t="shared" si="83"/>
        <v>0</v>
      </c>
      <c r="C1757" t="s">
        <v>625</v>
      </c>
      <c r="D1757" s="1" t="s">
        <v>2496</v>
      </c>
      <c r="E1757" s="765">
        <f t="shared" ca="1" si="81"/>
        <v>0</v>
      </c>
    </row>
    <row r="1758" spans="1:5">
      <c r="A1758" t="str">
        <f t="shared" si="82"/>
        <v>13</v>
      </c>
      <c r="B1758">
        <f t="shared" si="83"/>
        <v>0</v>
      </c>
      <c r="C1758" t="s">
        <v>625</v>
      </c>
      <c r="D1758" s="1" t="s">
        <v>2497</v>
      </c>
      <c r="E1758" s="765">
        <f t="shared" ca="1" si="81"/>
        <v>0</v>
      </c>
    </row>
    <row r="1759" spans="1:5">
      <c r="A1759" t="str">
        <f t="shared" si="82"/>
        <v>100</v>
      </c>
      <c r="B1759">
        <f t="shared" si="83"/>
        <v>0</v>
      </c>
      <c r="C1759" t="s">
        <v>625</v>
      </c>
      <c r="D1759" s="1" t="s">
        <v>2498</v>
      </c>
      <c r="E1759" s="765">
        <f t="shared" ca="1" si="81"/>
        <v>0</v>
      </c>
    </row>
    <row r="1760" spans="1:5">
      <c r="A1760" t="str">
        <f t="shared" si="82"/>
        <v>01</v>
      </c>
      <c r="B1760">
        <f t="shared" si="83"/>
        <v>0</v>
      </c>
      <c r="C1760" t="s">
        <v>626</v>
      </c>
      <c r="D1760" s="1" t="s">
        <v>2499</v>
      </c>
      <c r="E1760" s="765">
        <f t="shared" ca="1" si="81"/>
        <v>0</v>
      </c>
    </row>
    <row r="1761" spans="1:5">
      <c r="A1761" t="str">
        <f t="shared" si="82"/>
        <v>02</v>
      </c>
      <c r="B1761">
        <f t="shared" si="83"/>
        <v>0</v>
      </c>
      <c r="C1761" t="s">
        <v>626</v>
      </c>
      <c r="D1761" s="1" t="s">
        <v>2500</v>
      </c>
      <c r="E1761" s="765">
        <f t="shared" ca="1" si="81"/>
        <v>0</v>
      </c>
    </row>
    <row r="1762" spans="1:5">
      <c r="A1762" t="str">
        <f t="shared" si="82"/>
        <v>03</v>
      </c>
      <c r="B1762">
        <f t="shared" si="83"/>
        <v>0</v>
      </c>
      <c r="C1762" t="s">
        <v>626</v>
      </c>
      <c r="D1762" s="1" t="s">
        <v>2501</v>
      </c>
      <c r="E1762" s="765">
        <f t="shared" ca="1" si="81"/>
        <v>0</v>
      </c>
    </row>
    <row r="1763" spans="1:5">
      <c r="A1763" t="str">
        <f t="shared" si="82"/>
        <v>04</v>
      </c>
      <c r="B1763">
        <f t="shared" si="83"/>
        <v>0</v>
      </c>
      <c r="C1763" t="s">
        <v>626</v>
      </c>
      <c r="D1763" s="1" t="s">
        <v>2502</v>
      </c>
      <c r="E1763" s="765">
        <f t="shared" ca="1" si="81"/>
        <v>0</v>
      </c>
    </row>
    <row r="1764" spans="1:5">
      <c r="A1764" t="str">
        <f t="shared" si="82"/>
        <v>05</v>
      </c>
      <c r="B1764">
        <f t="shared" si="83"/>
        <v>0</v>
      </c>
      <c r="C1764" t="s">
        <v>626</v>
      </c>
      <c r="D1764" s="1" t="s">
        <v>2503</v>
      </c>
      <c r="E1764" s="765">
        <f t="shared" ca="1" si="81"/>
        <v>0</v>
      </c>
    </row>
    <row r="1765" spans="1:5">
      <c r="A1765" t="str">
        <f t="shared" si="82"/>
        <v>06</v>
      </c>
      <c r="B1765">
        <f t="shared" si="83"/>
        <v>0</v>
      </c>
      <c r="C1765" t="s">
        <v>626</v>
      </c>
      <c r="D1765" s="1" t="s">
        <v>2504</v>
      </c>
      <c r="E1765" s="765">
        <f t="shared" ca="1" si="81"/>
        <v>0</v>
      </c>
    </row>
    <row r="1766" spans="1:5">
      <c r="A1766" t="str">
        <f t="shared" si="82"/>
        <v>07</v>
      </c>
      <c r="B1766">
        <f t="shared" si="83"/>
        <v>0</v>
      </c>
      <c r="C1766" t="s">
        <v>626</v>
      </c>
      <c r="D1766" s="1" t="s">
        <v>2505</v>
      </c>
      <c r="E1766" s="765">
        <f t="shared" ca="1" si="81"/>
        <v>0</v>
      </c>
    </row>
    <row r="1767" spans="1:5">
      <c r="A1767" t="str">
        <f t="shared" si="82"/>
        <v>08</v>
      </c>
      <c r="B1767">
        <f t="shared" si="83"/>
        <v>0</v>
      </c>
      <c r="C1767" t="s">
        <v>626</v>
      </c>
      <c r="D1767" s="1" t="s">
        <v>2506</v>
      </c>
      <c r="E1767" s="765">
        <f t="shared" ca="1" si="81"/>
        <v>0</v>
      </c>
    </row>
    <row r="1768" spans="1:5">
      <c r="A1768" t="str">
        <f t="shared" si="82"/>
        <v>09</v>
      </c>
      <c r="B1768">
        <f t="shared" si="83"/>
        <v>0</v>
      </c>
      <c r="C1768" t="s">
        <v>626</v>
      </c>
      <c r="D1768" s="1" t="s">
        <v>2507</v>
      </c>
      <c r="E1768" s="765">
        <f t="shared" ca="1" si="81"/>
        <v>0</v>
      </c>
    </row>
    <row r="1769" spans="1:5">
      <c r="A1769" t="str">
        <f t="shared" si="82"/>
        <v>10</v>
      </c>
      <c r="B1769">
        <f t="shared" si="83"/>
        <v>0</v>
      </c>
      <c r="C1769" t="s">
        <v>626</v>
      </c>
      <c r="D1769" s="1" t="s">
        <v>2508</v>
      </c>
      <c r="E1769" s="765">
        <f t="shared" ca="1" si="81"/>
        <v>0</v>
      </c>
    </row>
    <row r="1770" spans="1:5">
      <c r="A1770" t="str">
        <f t="shared" si="82"/>
        <v>11</v>
      </c>
      <c r="B1770">
        <f t="shared" si="83"/>
        <v>0</v>
      </c>
      <c r="C1770" t="s">
        <v>626</v>
      </c>
      <c r="D1770" s="1" t="s">
        <v>2509</v>
      </c>
      <c r="E1770" s="765">
        <f t="shared" ca="1" si="81"/>
        <v>0</v>
      </c>
    </row>
    <row r="1771" spans="1:5">
      <c r="A1771" t="str">
        <f t="shared" si="82"/>
        <v>12</v>
      </c>
      <c r="B1771">
        <f t="shared" si="83"/>
        <v>0</v>
      </c>
      <c r="C1771" t="s">
        <v>626</v>
      </c>
      <c r="D1771" s="1" t="s">
        <v>2510</v>
      </c>
      <c r="E1771" s="765">
        <f t="shared" ca="1" si="81"/>
        <v>0</v>
      </c>
    </row>
    <row r="1772" spans="1:5">
      <c r="A1772" t="str">
        <f t="shared" si="82"/>
        <v>13</v>
      </c>
      <c r="B1772">
        <f t="shared" si="83"/>
        <v>0</v>
      </c>
      <c r="C1772" t="s">
        <v>626</v>
      </c>
      <c r="D1772" s="1" t="s">
        <v>2511</v>
      </c>
      <c r="E1772" s="765">
        <f t="shared" ca="1" si="81"/>
        <v>0</v>
      </c>
    </row>
    <row r="1773" spans="1:5">
      <c r="A1773" t="str">
        <f t="shared" si="82"/>
        <v>100</v>
      </c>
      <c r="B1773">
        <f t="shared" si="83"/>
        <v>0</v>
      </c>
      <c r="C1773" t="s">
        <v>626</v>
      </c>
      <c r="D1773" s="1" t="s">
        <v>2512</v>
      </c>
      <c r="E1773" s="765">
        <f t="shared" ca="1" si="81"/>
        <v>0</v>
      </c>
    </row>
    <row r="1774" spans="1:5">
      <c r="A1774" t="str">
        <f t="shared" si="82"/>
        <v>01</v>
      </c>
      <c r="B1774">
        <f t="shared" si="83"/>
        <v>0</v>
      </c>
      <c r="C1774" t="s">
        <v>450</v>
      </c>
      <c r="D1774" s="1" t="s">
        <v>2513</v>
      </c>
      <c r="E1774" s="765">
        <f t="shared" ca="1" si="81"/>
        <v>0</v>
      </c>
    </row>
    <row r="1775" spans="1:5">
      <c r="A1775" t="str">
        <f t="shared" si="82"/>
        <v>02</v>
      </c>
      <c r="B1775">
        <f t="shared" si="83"/>
        <v>0</v>
      </c>
      <c r="C1775" t="s">
        <v>450</v>
      </c>
      <c r="D1775" s="1" t="s">
        <v>2514</v>
      </c>
      <c r="E1775" s="765">
        <f t="shared" ca="1" si="81"/>
        <v>0</v>
      </c>
    </row>
    <row r="1776" spans="1:5">
      <c r="A1776" t="str">
        <f t="shared" si="82"/>
        <v>03</v>
      </c>
      <c r="B1776">
        <f t="shared" si="83"/>
        <v>0</v>
      </c>
      <c r="C1776" t="s">
        <v>450</v>
      </c>
      <c r="D1776" s="1" t="s">
        <v>2515</v>
      </c>
      <c r="E1776" s="765">
        <f t="shared" ca="1" si="81"/>
        <v>0</v>
      </c>
    </row>
    <row r="1777" spans="1:5">
      <c r="A1777" t="str">
        <f t="shared" si="82"/>
        <v>04</v>
      </c>
      <c r="B1777">
        <f t="shared" si="83"/>
        <v>0</v>
      </c>
      <c r="C1777" t="s">
        <v>450</v>
      </c>
      <c r="D1777" s="1" t="s">
        <v>2516</v>
      </c>
      <c r="E1777" s="765">
        <f t="shared" ca="1" si="81"/>
        <v>0</v>
      </c>
    </row>
    <row r="1778" spans="1:5">
      <c r="A1778" t="str">
        <f t="shared" si="82"/>
        <v>05</v>
      </c>
      <c r="B1778">
        <f t="shared" si="83"/>
        <v>0</v>
      </c>
      <c r="C1778" t="s">
        <v>450</v>
      </c>
      <c r="D1778" s="1" t="s">
        <v>2517</v>
      </c>
      <c r="E1778" s="765">
        <f t="shared" ca="1" si="81"/>
        <v>0</v>
      </c>
    </row>
    <row r="1779" spans="1:5">
      <c r="A1779" t="str">
        <f t="shared" si="82"/>
        <v>06</v>
      </c>
      <c r="B1779">
        <f t="shared" si="83"/>
        <v>0</v>
      </c>
      <c r="C1779" t="s">
        <v>450</v>
      </c>
      <c r="D1779" s="1" t="s">
        <v>2518</v>
      </c>
      <c r="E1779" s="765">
        <f t="shared" ca="1" si="81"/>
        <v>0</v>
      </c>
    </row>
    <row r="1780" spans="1:5">
      <c r="A1780" t="str">
        <f t="shared" si="82"/>
        <v>07</v>
      </c>
      <c r="B1780">
        <f t="shared" si="83"/>
        <v>0</v>
      </c>
      <c r="C1780" t="s">
        <v>450</v>
      </c>
      <c r="D1780" s="1" t="s">
        <v>2519</v>
      </c>
      <c r="E1780" s="765">
        <f t="shared" ca="1" si="81"/>
        <v>0</v>
      </c>
    </row>
    <row r="1781" spans="1:5">
      <c r="A1781" t="str">
        <f t="shared" si="82"/>
        <v>08</v>
      </c>
      <c r="B1781">
        <f t="shared" si="83"/>
        <v>0</v>
      </c>
      <c r="C1781" t="s">
        <v>450</v>
      </c>
      <c r="D1781" s="1" t="s">
        <v>2520</v>
      </c>
      <c r="E1781" s="765">
        <f t="shared" ca="1" si="81"/>
        <v>0</v>
      </c>
    </row>
    <row r="1782" spans="1:5">
      <c r="A1782" t="str">
        <f t="shared" si="82"/>
        <v>09</v>
      </c>
      <c r="B1782">
        <f t="shared" si="83"/>
        <v>0</v>
      </c>
      <c r="C1782" t="s">
        <v>450</v>
      </c>
      <c r="D1782" s="1" t="s">
        <v>2521</v>
      </c>
      <c r="E1782" s="765">
        <f t="shared" ca="1" si="81"/>
        <v>0</v>
      </c>
    </row>
    <row r="1783" spans="1:5">
      <c r="A1783" t="str">
        <f t="shared" si="82"/>
        <v>10</v>
      </c>
      <c r="B1783">
        <f t="shared" si="83"/>
        <v>0</v>
      </c>
      <c r="C1783" t="s">
        <v>450</v>
      </c>
      <c r="D1783" s="1" t="s">
        <v>2522</v>
      </c>
      <c r="E1783" s="765">
        <f t="shared" ca="1" si="81"/>
        <v>0</v>
      </c>
    </row>
    <row r="1784" spans="1:5">
      <c r="A1784" t="str">
        <f t="shared" si="82"/>
        <v>11</v>
      </c>
      <c r="B1784">
        <f t="shared" si="83"/>
        <v>0</v>
      </c>
      <c r="C1784" t="s">
        <v>450</v>
      </c>
      <c r="D1784" s="1" t="s">
        <v>2523</v>
      </c>
      <c r="E1784" s="765">
        <f t="shared" ca="1" si="81"/>
        <v>0</v>
      </c>
    </row>
    <row r="1785" spans="1:5">
      <c r="A1785" t="str">
        <f t="shared" si="82"/>
        <v>12</v>
      </c>
      <c r="B1785">
        <f t="shared" si="83"/>
        <v>0</v>
      </c>
      <c r="C1785" t="s">
        <v>450</v>
      </c>
      <c r="D1785" s="1" t="s">
        <v>2524</v>
      </c>
      <c r="E1785" s="765">
        <f t="shared" ca="1" si="81"/>
        <v>0</v>
      </c>
    </row>
    <row r="1786" spans="1:5">
      <c r="A1786" t="str">
        <f t="shared" si="82"/>
        <v>13</v>
      </c>
      <c r="B1786">
        <f t="shared" si="83"/>
        <v>0</v>
      </c>
      <c r="C1786" t="s">
        <v>450</v>
      </c>
      <c r="D1786" s="1" t="s">
        <v>2525</v>
      </c>
      <c r="E1786" s="765">
        <f t="shared" ca="1" si="81"/>
        <v>0</v>
      </c>
    </row>
    <row r="1787" spans="1:5">
      <c r="A1787" t="str">
        <f t="shared" si="82"/>
        <v>100</v>
      </c>
      <c r="B1787">
        <f t="shared" si="83"/>
        <v>0</v>
      </c>
      <c r="C1787" t="s">
        <v>450</v>
      </c>
      <c r="D1787" s="1" t="s">
        <v>2526</v>
      </c>
      <c r="E1787" s="765">
        <f t="shared" ca="1" si="81"/>
        <v>0</v>
      </c>
    </row>
    <row r="1788" spans="1:5">
      <c r="A1788" t="str">
        <f t="shared" si="82"/>
        <v>01</v>
      </c>
      <c r="B1788">
        <f t="shared" si="83"/>
        <v>0</v>
      </c>
      <c r="C1788" t="s">
        <v>451</v>
      </c>
      <c r="D1788" s="1" t="s">
        <v>2527</v>
      </c>
      <c r="E1788" s="765">
        <f t="shared" ca="1" si="81"/>
        <v>0</v>
      </c>
    </row>
    <row r="1789" spans="1:5">
      <c r="A1789" t="str">
        <f t="shared" si="82"/>
        <v>02</v>
      </c>
      <c r="B1789">
        <f t="shared" si="83"/>
        <v>0</v>
      </c>
      <c r="C1789" t="s">
        <v>451</v>
      </c>
      <c r="D1789" s="1" t="s">
        <v>2528</v>
      </c>
      <c r="E1789" s="765">
        <f t="shared" ca="1" si="81"/>
        <v>0</v>
      </c>
    </row>
    <row r="1790" spans="1:5">
      <c r="A1790" t="str">
        <f t="shared" si="82"/>
        <v>03</v>
      </c>
      <c r="B1790">
        <f t="shared" si="83"/>
        <v>0</v>
      </c>
      <c r="C1790" t="s">
        <v>451</v>
      </c>
      <c r="D1790" s="1" t="s">
        <v>2529</v>
      </c>
      <c r="E1790" s="765">
        <f t="shared" ca="1" si="81"/>
        <v>0</v>
      </c>
    </row>
    <row r="1791" spans="1:5">
      <c r="A1791" t="str">
        <f t="shared" si="82"/>
        <v>04</v>
      </c>
      <c r="B1791">
        <f t="shared" si="83"/>
        <v>0</v>
      </c>
      <c r="C1791" t="s">
        <v>451</v>
      </c>
      <c r="D1791" s="1" t="s">
        <v>2530</v>
      </c>
      <c r="E1791" s="765">
        <f t="shared" ca="1" si="81"/>
        <v>0</v>
      </c>
    </row>
    <row r="1792" spans="1:5">
      <c r="A1792" t="str">
        <f t="shared" si="82"/>
        <v>05</v>
      </c>
      <c r="B1792">
        <f t="shared" si="83"/>
        <v>0</v>
      </c>
      <c r="C1792" t="s">
        <v>451</v>
      </c>
      <c r="D1792" s="1" t="s">
        <v>2531</v>
      </c>
      <c r="E1792" s="765">
        <f t="shared" ca="1" si="81"/>
        <v>0</v>
      </c>
    </row>
    <row r="1793" spans="1:5">
      <c r="A1793" t="str">
        <f t="shared" si="82"/>
        <v>06</v>
      </c>
      <c r="B1793">
        <f t="shared" si="83"/>
        <v>0</v>
      </c>
      <c r="C1793" t="s">
        <v>451</v>
      </c>
      <c r="D1793" s="1" t="s">
        <v>2532</v>
      </c>
      <c r="E1793" s="765">
        <f t="shared" ca="1" si="81"/>
        <v>0</v>
      </c>
    </row>
    <row r="1794" spans="1:5">
      <c r="A1794" t="str">
        <f t="shared" si="82"/>
        <v>07</v>
      </c>
      <c r="B1794">
        <f t="shared" si="83"/>
        <v>0</v>
      </c>
      <c r="C1794" t="s">
        <v>451</v>
      </c>
      <c r="D1794" s="1" t="s">
        <v>2533</v>
      </c>
      <c r="E1794" s="765">
        <f t="shared" ca="1" si="81"/>
        <v>0</v>
      </c>
    </row>
    <row r="1795" spans="1:5">
      <c r="A1795" t="str">
        <f t="shared" si="82"/>
        <v>08</v>
      </c>
      <c r="B1795">
        <f t="shared" si="83"/>
        <v>0</v>
      </c>
      <c r="C1795" t="s">
        <v>451</v>
      </c>
      <c r="D1795" s="1" t="s">
        <v>2534</v>
      </c>
      <c r="E1795" s="765">
        <f t="shared" ca="1" si="81"/>
        <v>0</v>
      </c>
    </row>
    <row r="1796" spans="1:5">
      <c r="A1796" t="str">
        <f t="shared" si="82"/>
        <v>09</v>
      </c>
      <c r="B1796">
        <f t="shared" si="83"/>
        <v>0</v>
      </c>
      <c r="C1796" t="s">
        <v>451</v>
      </c>
      <c r="D1796" s="1" t="s">
        <v>2535</v>
      </c>
      <c r="E1796" s="765">
        <f t="shared" ca="1" si="81"/>
        <v>0</v>
      </c>
    </row>
    <row r="1797" spans="1:5">
      <c r="A1797" t="str">
        <f t="shared" si="82"/>
        <v>10</v>
      </c>
      <c r="B1797">
        <f t="shared" si="83"/>
        <v>0</v>
      </c>
      <c r="C1797" t="s">
        <v>451</v>
      </c>
      <c r="D1797" s="1" t="s">
        <v>2536</v>
      </c>
      <c r="E1797" s="765">
        <f t="shared" ca="1" si="81"/>
        <v>0</v>
      </c>
    </row>
    <row r="1798" spans="1:5">
      <c r="A1798" t="str">
        <f t="shared" si="82"/>
        <v>11</v>
      </c>
      <c r="B1798">
        <f t="shared" si="83"/>
        <v>0</v>
      </c>
      <c r="C1798" t="s">
        <v>451</v>
      </c>
      <c r="D1798" s="1" t="s">
        <v>2537</v>
      </c>
      <c r="E1798" s="765">
        <f t="shared" ca="1" si="81"/>
        <v>0</v>
      </c>
    </row>
    <row r="1799" spans="1:5">
      <c r="A1799" t="str">
        <f t="shared" si="82"/>
        <v>12</v>
      </c>
      <c r="B1799">
        <f t="shared" si="83"/>
        <v>0</v>
      </c>
      <c r="C1799" t="s">
        <v>451</v>
      </c>
      <c r="D1799" s="1" t="s">
        <v>2538</v>
      </c>
      <c r="E1799" s="765">
        <f t="shared" ca="1" si="81"/>
        <v>0</v>
      </c>
    </row>
    <row r="1800" spans="1:5">
      <c r="A1800" t="str">
        <f t="shared" si="82"/>
        <v>13</v>
      </c>
      <c r="B1800">
        <f t="shared" si="83"/>
        <v>0</v>
      </c>
      <c r="C1800" t="s">
        <v>451</v>
      </c>
      <c r="D1800" s="1" t="s">
        <v>2539</v>
      </c>
      <c r="E1800" s="765">
        <f t="shared" ca="1" si="81"/>
        <v>0</v>
      </c>
    </row>
    <row r="1801" spans="1:5">
      <c r="A1801" t="str">
        <f t="shared" si="82"/>
        <v>100</v>
      </c>
      <c r="B1801">
        <f t="shared" si="83"/>
        <v>0</v>
      </c>
      <c r="C1801" t="s">
        <v>451</v>
      </c>
      <c r="D1801" s="1" t="s">
        <v>2540</v>
      </c>
      <c r="E1801" s="765">
        <f t="shared" ca="1" si="81"/>
        <v>0</v>
      </c>
    </row>
    <row r="1802" spans="1:5">
      <c r="A1802" t="str">
        <f t="shared" si="82"/>
        <v>01</v>
      </c>
      <c r="B1802">
        <f t="shared" si="83"/>
        <v>0</v>
      </c>
      <c r="C1802" t="s">
        <v>452</v>
      </c>
      <c r="D1802" s="1" t="s">
        <v>2541</v>
      </c>
      <c r="E1802" s="765">
        <f t="shared" ref="E1802:E1865" ca="1" si="84">IFERROR(IFERROR(VLOOKUP(C1802,INDIRECT($G$7&amp;$H$7),MATCH($A1802,INDIRECT($G$7&amp;$I$7),0),0),IFERROR(VLOOKUP(C1802,INDIRECT($G$6&amp;$H$6),MATCH($A1802,INDIRECT($G$6&amp;$I$6),0),0),VLOOKUP(C1802,INDIRECT($G$5&amp;$H$5),MATCH($A1802,INDIRECT($G$5&amp;$I$5),0),0))),0)</f>
        <v>0</v>
      </c>
    </row>
    <row r="1803" spans="1:5">
      <c r="A1803" t="str">
        <f t="shared" ref="A1803:A1866" si="85">MID(D1803,LEN(C1803)+2,LEN(D1803)-LEN(C1803))</f>
        <v>02</v>
      </c>
      <c r="B1803">
        <f t="shared" ref="B1803:B1866" si="86">IF(IFERROR(FIND("PU",D1803,1),0)&lt;&gt;0,"PU",0)</f>
        <v>0</v>
      </c>
      <c r="C1803" t="s">
        <v>452</v>
      </c>
      <c r="D1803" s="1" t="s">
        <v>2542</v>
      </c>
      <c r="E1803" s="765">
        <f t="shared" ca="1" si="84"/>
        <v>0</v>
      </c>
    </row>
    <row r="1804" spans="1:5">
      <c r="A1804" t="str">
        <f t="shared" si="85"/>
        <v>03</v>
      </c>
      <c r="B1804">
        <f t="shared" si="86"/>
        <v>0</v>
      </c>
      <c r="C1804" t="s">
        <v>452</v>
      </c>
      <c r="D1804" s="1" t="s">
        <v>2543</v>
      </c>
      <c r="E1804" s="765">
        <f t="shared" ca="1" si="84"/>
        <v>0</v>
      </c>
    </row>
    <row r="1805" spans="1:5">
      <c r="A1805" t="str">
        <f t="shared" si="85"/>
        <v>04</v>
      </c>
      <c r="B1805">
        <f t="shared" si="86"/>
        <v>0</v>
      </c>
      <c r="C1805" t="s">
        <v>452</v>
      </c>
      <c r="D1805" s="1" t="s">
        <v>2544</v>
      </c>
      <c r="E1805" s="765">
        <f t="shared" ca="1" si="84"/>
        <v>0</v>
      </c>
    </row>
    <row r="1806" spans="1:5">
      <c r="A1806" t="str">
        <f t="shared" si="85"/>
        <v>05</v>
      </c>
      <c r="B1806">
        <f t="shared" si="86"/>
        <v>0</v>
      </c>
      <c r="C1806" t="s">
        <v>452</v>
      </c>
      <c r="D1806" s="1" t="s">
        <v>2545</v>
      </c>
      <c r="E1806" s="765">
        <f t="shared" ca="1" si="84"/>
        <v>0</v>
      </c>
    </row>
    <row r="1807" spans="1:5">
      <c r="A1807" t="str">
        <f t="shared" si="85"/>
        <v>06</v>
      </c>
      <c r="B1807">
        <f t="shared" si="86"/>
        <v>0</v>
      </c>
      <c r="C1807" t="s">
        <v>452</v>
      </c>
      <c r="D1807" s="1" t="s">
        <v>2546</v>
      </c>
      <c r="E1807" s="765">
        <f t="shared" ca="1" si="84"/>
        <v>0</v>
      </c>
    </row>
    <row r="1808" spans="1:5">
      <c r="A1808" t="str">
        <f t="shared" si="85"/>
        <v>07</v>
      </c>
      <c r="B1808">
        <f t="shared" si="86"/>
        <v>0</v>
      </c>
      <c r="C1808" t="s">
        <v>452</v>
      </c>
      <c r="D1808" s="1" t="s">
        <v>2547</v>
      </c>
      <c r="E1808" s="765">
        <f t="shared" ca="1" si="84"/>
        <v>0</v>
      </c>
    </row>
    <row r="1809" spans="1:5">
      <c r="A1809" t="str">
        <f t="shared" si="85"/>
        <v>08</v>
      </c>
      <c r="B1809">
        <f t="shared" si="86"/>
        <v>0</v>
      </c>
      <c r="C1809" t="s">
        <v>452</v>
      </c>
      <c r="D1809" s="1" t="s">
        <v>2548</v>
      </c>
      <c r="E1809" s="765">
        <f t="shared" ca="1" si="84"/>
        <v>0</v>
      </c>
    </row>
    <row r="1810" spans="1:5">
      <c r="A1810" t="str">
        <f t="shared" si="85"/>
        <v>09</v>
      </c>
      <c r="B1810">
        <f t="shared" si="86"/>
        <v>0</v>
      </c>
      <c r="C1810" t="s">
        <v>452</v>
      </c>
      <c r="D1810" s="1" t="s">
        <v>2549</v>
      </c>
      <c r="E1810" s="765">
        <f t="shared" ca="1" si="84"/>
        <v>0</v>
      </c>
    </row>
    <row r="1811" spans="1:5">
      <c r="A1811" t="str">
        <f t="shared" si="85"/>
        <v>10</v>
      </c>
      <c r="B1811">
        <f t="shared" si="86"/>
        <v>0</v>
      </c>
      <c r="C1811" t="s">
        <v>452</v>
      </c>
      <c r="D1811" s="1" t="s">
        <v>2550</v>
      </c>
      <c r="E1811" s="765">
        <f t="shared" ca="1" si="84"/>
        <v>0</v>
      </c>
    </row>
    <row r="1812" spans="1:5">
      <c r="A1812" t="str">
        <f t="shared" si="85"/>
        <v>11</v>
      </c>
      <c r="B1812">
        <f t="shared" si="86"/>
        <v>0</v>
      </c>
      <c r="C1812" t="s">
        <v>452</v>
      </c>
      <c r="D1812" s="1" t="s">
        <v>2551</v>
      </c>
      <c r="E1812" s="765">
        <f t="shared" ca="1" si="84"/>
        <v>0</v>
      </c>
    </row>
    <row r="1813" spans="1:5">
      <c r="A1813" t="str">
        <f t="shared" si="85"/>
        <v>12</v>
      </c>
      <c r="B1813">
        <f t="shared" si="86"/>
        <v>0</v>
      </c>
      <c r="C1813" t="s">
        <v>452</v>
      </c>
      <c r="D1813" s="1" t="s">
        <v>2552</v>
      </c>
      <c r="E1813" s="765">
        <f t="shared" ca="1" si="84"/>
        <v>0</v>
      </c>
    </row>
    <row r="1814" spans="1:5">
      <c r="A1814" t="str">
        <f t="shared" si="85"/>
        <v>13</v>
      </c>
      <c r="B1814">
        <f t="shared" si="86"/>
        <v>0</v>
      </c>
      <c r="C1814" t="s">
        <v>452</v>
      </c>
      <c r="D1814" s="1" t="s">
        <v>2553</v>
      </c>
      <c r="E1814" s="765">
        <f t="shared" ca="1" si="84"/>
        <v>0</v>
      </c>
    </row>
    <row r="1815" spans="1:5">
      <c r="A1815" t="str">
        <f t="shared" si="85"/>
        <v>100</v>
      </c>
      <c r="B1815">
        <f t="shared" si="86"/>
        <v>0</v>
      </c>
      <c r="C1815" t="s">
        <v>452</v>
      </c>
      <c r="D1815" s="1" t="s">
        <v>2554</v>
      </c>
      <c r="E1815" s="765">
        <f t="shared" ca="1" si="84"/>
        <v>0</v>
      </c>
    </row>
    <row r="1816" spans="1:5">
      <c r="A1816" t="str">
        <f t="shared" si="85"/>
        <v>01</v>
      </c>
      <c r="B1816">
        <f t="shared" si="86"/>
        <v>0</v>
      </c>
      <c r="C1816" t="s">
        <v>453</v>
      </c>
      <c r="D1816" s="1" t="s">
        <v>2555</v>
      </c>
      <c r="E1816" s="765">
        <f t="shared" ca="1" si="84"/>
        <v>0</v>
      </c>
    </row>
    <row r="1817" spans="1:5">
      <c r="A1817" t="str">
        <f t="shared" si="85"/>
        <v>02</v>
      </c>
      <c r="B1817">
        <f t="shared" si="86"/>
        <v>0</v>
      </c>
      <c r="C1817" t="s">
        <v>453</v>
      </c>
      <c r="D1817" s="1" t="s">
        <v>2556</v>
      </c>
      <c r="E1817" s="765">
        <f t="shared" ca="1" si="84"/>
        <v>0</v>
      </c>
    </row>
    <row r="1818" spans="1:5">
      <c r="A1818" t="str">
        <f t="shared" si="85"/>
        <v>03</v>
      </c>
      <c r="B1818">
        <f t="shared" si="86"/>
        <v>0</v>
      </c>
      <c r="C1818" t="s">
        <v>453</v>
      </c>
      <c r="D1818" s="1" t="s">
        <v>2557</v>
      </c>
      <c r="E1818" s="765">
        <f t="shared" ca="1" si="84"/>
        <v>0</v>
      </c>
    </row>
    <row r="1819" spans="1:5">
      <c r="A1819" t="str">
        <f t="shared" si="85"/>
        <v>04</v>
      </c>
      <c r="B1819">
        <f t="shared" si="86"/>
        <v>0</v>
      </c>
      <c r="C1819" t="s">
        <v>453</v>
      </c>
      <c r="D1819" s="1" t="s">
        <v>2558</v>
      </c>
      <c r="E1819" s="765">
        <f t="shared" ca="1" si="84"/>
        <v>0</v>
      </c>
    </row>
    <row r="1820" spans="1:5">
      <c r="A1820" t="str">
        <f t="shared" si="85"/>
        <v>05</v>
      </c>
      <c r="B1820">
        <f t="shared" si="86"/>
        <v>0</v>
      </c>
      <c r="C1820" t="s">
        <v>453</v>
      </c>
      <c r="D1820" s="1" t="s">
        <v>2559</v>
      </c>
      <c r="E1820" s="765">
        <f t="shared" ca="1" si="84"/>
        <v>0</v>
      </c>
    </row>
    <row r="1821" spans="1:5">
      <c r="A1821" t="str">
        <f t="shared" si="85"/>
        <v>06</v>
      </c>
      <c r="B1821">
        <f t="shared" si="86"/>
        <v>0</v>
      </c>
      <c r="C1821" t="s">
        <v>453</v>
      </c>
      <c r="D1821" s="1" t="s">
        <v>2560</v>
      </c>
      <c r="E1821" s="765">
        <f t="shared" ca="1" si="84"/>
        <v>0</v>
      </c>
    </row>
    <row r="1822" spans="1:5">
      <c r="A1822" t="str">
        <f t="shared" si="85"/>
        <v>07</v>
      </c>
      <c r="B1822">
        <f t="shared" si="86"/>
        <v>0</v>
      </c>
      <c r="C1822" t="s">
        <v>453</v>
      </c>
      <c r="D1822" s="1" t="s">
        <v>2561</v>
      </c>
      <c r="E1822" s="765">
        <f t="shared" ca="1" si="84"/>
        <v>0</v>
      </c>
    </row>
    <row r="1823" spans="1:5">
      <c r="A1823" t="str">
        <f t="shared" si="85"/>
        <v>08</v>
      </c>
      <c r="B1823">
        <f t="shared" si="86"/>
        <v>0</v>
      </c>
      <c r="C1823" t="s">
        <v>453</v>
      </c>
      <c r="D1823" s="1" t="s">
        <v>2562</v>
      </c>
      <c r="E1823" s="765">
        <f t="shared" ca="1" si="84"/>
        <v>0</v>
      </c>
    </row>
    <row r="1824" spans="1:5">
      <c r="A1824" t="str">
        <f t="shared" si="85"/>
        <v>09</v>
      </c>
      <c r="B1824">
        <f t="shared" si="86"/>
        <v>0</v>
      </c>
      <c r="C1824" t="s">
        <v>453</v>
      </c>
      <c r="D1824" s="1" t="s">
        <v>2563</v>
      </c>
      <c r="E1824" s="765">
        <f t="shared" ca="1" si="84"/>
        <v>0</v>
      </c>
    </row>
    <row r="1825" spans="1:5">
      <c r="A1825" t="str">
        <f t="shared" si="85"/>
        <v>10</v>
      </c>
      <c r="B1825">
        <f t="shared" si="86"/>
        <v>0</v>
      </c>
      <c r="C1825" t="s">
        <v>453</v>
      </c>
      <c r="D1825" s="1" t="s">
        <v>2564</v>
      </c>
      <c r="E1825" s="765">
        <f t="shared" ca="1" si="84"/>
        <v>0</v>
      </c>
    </row>
    <row r="1826" spans="1:5">
      <c r="A1826" t="str">
        <f t="shared" si="85"/>
        <v>11</v>
      </c>
      <c r="B1826">
        <f t="shared" si="86"/>
        <v>0</v>
      </c>
      <c r="C1826" t="s">
        <v>453</v>
      </c>
      <c r="D1826" s="1" t="s">
        <v>2565</v>
      </c>
      <c r="E1826" s="765">
        <f t="shared" ca="1" si="84"/>
        <v>0</v>
      </c>
    </row>
    <row r="1827" spans="1:5">
      <c r="A1827" t="str">
        <f t="shared" si="85"/>
        <v>12</v>
      </c>
      <c r="B1827">
        <f t="shared" si="86"/>
        <v>0</v>
      </c>
      <c r="C1827" t="s">
        <v>453</v>
      </c>
      <c r="D1827" s="1" t="s">
        <v>2566</v>
      </c>
      <c r="E1827" s="765">
        <f t="shared" ca="1" si="84"/>
        <v>0</v>
      </c>
    </row>
    <row r="1828" spans="1:5">
      <c r="A1828" t="str">
        <f t="shared" si="85"/>
        <v>13</v>
      </c>
      <c r="B1828">
        <f t="shared" si="86"/>
        <v>0</v>
      </c>
      <c r="C1828" t="s">
        <v>453</v>
      </c>
      <c r="D1828" s="1" t="s">
        <v>2567</v>
      </c>
      <c r="E1828" s="765">
        <f t="shared" ca="1" si="84"/>
        <v>0</v>
      </c>
    </row>
    <row r="1829" spans="1:5">
      <c r="A1829" t="str">
        <f t="shared" si="85"/>
        <v>100</v>
      </c>
      <c r="B1829">
        <f t="shared" si="86"/>
        <v>0</v>
      </c>
      <c r="C1829" t="s">
        <v>453</v>
      </c>
      <c r="D1829" s="1" t="s">
        <v>2568</v>
      </c>
      <c r="E1829" s="765">
        <f t="shared" ca="1" si="84"/>
        <v>0</v>
      </c>
    </row>
    <row r="1830" spans="1:5">
      <c r="A1830" t="str">
        <f t="shared" si="85"/>
        <v>01</v>
      </c>
      <c r="B1830">
        <f t="shared" si="86"/>
        <v>0</v>
      </c>
      <c r="C1830" t="s">
        <v>627</v>
      </c>
      <c r="D1830" s="1" t="s">
        <v>2569</v>
      </c>
      <c r="E1830" s="765">
        <f t="shared" ca="1" si="84"/>
        <v>0</v>
      </c>
    </row>
    <row r="1831" spans="1:5">
      <c r="A1831" t="str">
        <f t="shared" si="85"/>
        <v>02</v>
      </c>
      <c r="B1831">
        <f t="shared" si="86"/>
        <v>0</v>
      </c>
      <c r="C1831" t="s">
        <v>627</v>
      </c>
      <c r="D1831" s="1" t="s">
        <v>2570</v>
      </c>
      <c r="E1831" s="765">
        <f t="shared" ca="1" si="84"/>
        <v>0</v>
      </c>
    </row>
    <row r="1832" spans="1:5">
      <c r="A1832" t="str">
        <f t="shared" si="85"/>
        <v>03</v>
      </c>
      <c r="B1832">
        <f t="shared" si="86"/>
        <v>0</v>
      </c>
      <c r="C1832" t="s">
        <v>627</v>
      </c>
      <c r="D1832" s="1" t="s">
        <v>2571</v>
      </c>
      <c r="E1832" s="765">
        <f t="shared" ca="1" si="84"/>
        <v>0</v>
      </c>
    </row>
    <row r="1833" spans="1:5">
      <c r="A1833" t="str">
        <f t="shared" si="85"/>
        <v>04</v>
      </c>
      <c r="B1833">
        <f t="shared" si="86"/>
        <v>0</v>
      </c>
      <c r="C1833" t="s">
        <v>627</v>
      </c>
      <c r="D1833" s="1" t="s">
        <v>2572</v>
      </c>
      <c r="E1833" s="765">
        <f t="shared" ca="1" si="84"/>
        <v>0</v>
      </c>
    </row>
    <row r="1834" spans="1:5">
      <c r="A1834" t="str">
        <f t="shared" si="85"/>
        <v>05</v>
      </c>
      <c r="B1834">
        <f t="shared" si="86"/>
        <v>0</v>
      </c>
      <c r="C1834" t="s">
        <v>627</v>
      </c>
      <c r="D1834" s="1" t="s">
        <v>2573</v>
      </c>
      <c r="E1834" s="765">
        <f t="shared" ca="1" si="84"/>
        <v>0</v>
      </c>
    </row>
    <row r="1835" spans="1:5">
      <c r="A1835" t="str">
        <f t="shared" si="85"/>
        <v>06</v>
      </c>
      <c r="B1835">
        <f t="shared" si="86"/>
        <v>0</v>
      </c>
      <c r="C1835" t="s">
        <v>627</v>
      </c>
      <c r="D1835" s="1" t="s">
        <v>2574</v>
      </c>
      <c r="E1835" s="765">
        <f t="shared" ca="1" si="84"/>
        <v>0</v>
      </c>
    </row>
    <row r="1836" spans="1:5">
      <c r="A1836" t="str">
        <f t="shared" si="85"/>
        <v>07</v>
      </c>
      <c r="B1836">
        <f t="shared" si="86"/>
        <v>0</v>
      </c>
      <c r="C1836" t="s">
        <v>627</v>
      </c>
      <c r="D1836" s="1" t="s">
        <v>2575</v>
      </c>
      <c r="E1836" s="765">
        <f t="shared" ca="1" si="84"/>
        <v>0</v>
      </c>
    </row>
    <row r="1837" spans="1:5">
      <c r="A1837" t="str">
        <f t="shared" si="85"/>
        <v>08</v>
      </c>
      <c r="B1837">
        <f t="shared" si="86"/>
        <v>0</v>
      </c>
      <c r="C1837" t="s">
        <v>627</v>
      </c>
      <c r="D1837" s="1" t="s">
        <v>2576</v>
      </c>
      <c r="E1837" s="765">
        <f t="shared" ca="1" si="84"/>
        <v>0</v>
      </c>
    </row>
    <row r="1838" spans="1:5">
      <c r="A1838" t="str">
        <f t="shared" si="85"/>
        <v>09</v>
      </c>
      <c r="B1838">
        <f t="shared" si="86"/>
        <v>0</v>
      </c>
      <c r="C1838" t="s">
        <v>627</v>
      </c>
      <c r="D1838" s="1" t="s">
        <v>2577</v>
      </c>
      <c r="E1838" s="765">
        <f t="shared" ca="1" si="84"/>
        <v>0</v>
      </c>
    </row>
    <row r="1839" spans="1:5">
      <c r="A1839" t="str">
        <f t="shared" si="85"/>
        <v>10</v>
      </c>
      <c r="B1839">
        <f t="shared" si="86"/>
        <v>0</v>
      </c>
      <c r="C1839" t="s">
        <v>627</v>
      </c>
      <c r="D1839" s="1" t="s">
        <v>2578</v>
      </c>
      <c r="E1839" s="765">
        <f t="shared" ca="1" si="84"/>
        <v>0</v>
      </c>
    </row>
    <row r="1840" spans="1:5">
      <c r="A1840" t="str">
        <f t="shared" si="85"/>
        <v>11</v>
      </c>
      <c r="B1840">
        <f t="shared" si="86"/>
        <v>0</v>
      </c>
      <c r="C1840" t="s">
        <v>627</v>
      </c>
      <c r="D1840" s="1" t="s">
        <v>2579</v>
      </c>
      <c r="E1840" s="765">
        <f t="shared" ca="1" si="84"/>
        <v>0</v>
      </c>
    </row>
    <row r="1841" spans="1:5">
      <c r="A1841" t="str">
        <f t="shared" si="85"/>
        <v>12</v>
      </c>
      <c r="B1841">
        <f t="shared" si="86"/>
        <v>0</v>
      </c>
      <c r="C1841" t="s">
        <v>627</v>
      </c>
      <c r="D1841" s="1" t="s">
        <v>2580</v>
      </c>
      <c r="E1841" s="765">
        <f t="shared" ca="1" si="84"/>
        <v>0</v>
      </c>
    </row>
    <row r="1842" spans="1:5">
      <c r="A1842" t="str">
        <f t="shared" si="85"/>
        <v>13</v>
      </c>
      <c r="B1842">
        <f t="shared" si="86"/>
        <v>0</v>
      </c>
      <c r="C1842" t="s">
        <v>627</v>
      </c>
      <c r="D1842" s="1" t="s">
        <v>2581</v>
      </c>
      <c r="E1842" s="765">
        <f t="shared" ca="1" si="84"/>
        <v>0</v>
      </c>
    </row>
    <row r="1843" spans="1:5">
      <c r="A1843" t="str">
        <f t="shared" si="85"/>
        <v>100</v>
      </c>
      <c r="B1843">
        <f t="shared" si="86"/>
        <v>0</v>
      </c>
      <c r="C1843" t="s">
        <v>627</v>
      </c>
      <c r="D1843" s="1" t="s">
        <v>2582</v>
      </c>
      <c r="E1843" s="765">
        <f t="shared" ca="1" si="84"/>
        <v>0</v>
      </c>
    </row>
    <row r="1844" spans="1:5">
      <c r="A1844" t="str">
        <f t="shared" si="85"/>
        <v>01</v>
      </c>
      <c r="B1844">
        <f t="shared" si="86"/>
        <v>0</v>
      </c>
      <c r="C1844" t="s">
        <v>628</v>
      </c>
      <c r="D1844" s="1" t="s">
        <v>2583</v>
      </c>
      <c r="E1844" s="765">
        <f t="shared" ca="1" si="84"/>
        <v>0</v>
      </c>
    </row>
    <row r="1845" spans="1:5">
      <c r="A1845" t="str">
        <f t="shared" si="85"/>
        <v>02</v>
      </c>
      <c r="B1845">
        <f t="shared" si="86"/>
        <v>0</v>
      </c>
      <c r="C1845" t="s">
        <v>628</v>
      </c>
      <c r="D1845" s="1" t="s">
        <v>2584</v>
      </c>
      <c r="E1845" s="765">
        <f t="shared" ca="1" si="84"/>
        <v>0</v>
      </c>
    </row>
    <row r="1846" spans="1:5">
      <c r="A1846" t="str">
        <f t="shared" si="85"/>
        <v>03</v>
      </c>
      <c r="B1846">
        <f t="shared" si="86"/>
        <v>0</v>
      </c>
      <c r="C1846" t="s">
        <v>628</v>
      </c>
      <c r="D1846" s="1" t="s">
        <v>2585</v>
      </c>
      <c r="E1846" s="765">
        <f t="shared" ca="1" si="84"/>
        <v>0</v>
      </c>
    </row>
    <row r="1847" spans="1:5">
      <c r="A1847" t="str">
        <f t="shared" si="85"/>
        <v>04</v>
      </c>
      <c r="B1847">
        <f t="shared" si="86"/>
        <v>0</v>
      </c>
      <c r="C1847" t="s">
        <v>628</v>
      </c>
      <c r="D1847" s="1" t="s">
        <v>2586</v>
      </c>
      <c r="E1847" s="765">
        <f t="shared" ca="1" si="84"/>
        <v>0</v>
      </c>
    </row>
    <row r="1848" spans="1:5">
      <c r="A1848" t="str">
        <f t="shared" si="85"/>
        <v>05</v>
      </c>
      <c r="B1848">
        <f t="shared" si="86"/>
        <v>0</v>
      </c>
      <c r="C1848" t="s">
        <v>628</v>
      </c>
      <c r="D1848" s="1" t="s">
        <v>2587</v>
      </c>
      <c r="E1848" s="765">
        <f t="shared" ca="1" si="84"/>
        <v>0</v>
      </c>
    </row>
    <row r="1849" spans="1:5">
      <c r="A1849" t="str">
        <f t="shared" si="85"/>
        <v>06</v>
      </c>
      <c r="B1849">
        <f t="shared" si="86"/>
        <v>0</v>
      </c>
      <c r="C1849" t="s">
        <v>628</v>
      </c>
      <c r="D1849" s="1" t="s">
        <v>2588</v>
      </c>
      <c r="E1849" s="765">
        <f t="shared" ca="1" si="84"/>
        <v>0</v>
      </c>
    </row>
    <row r="1850" spans="1:5">
      <c r="A1850" t="str">
        <f t="shared" si="85"/>
        <v>07</v>
      </c>
      <c r="B1850">
        <f t="shared" si="86"/>
        <v>0</v>
      </c>
      <c r="C1850" t="s">
        <v>628</v>
      </c>
      <c r="D1850" s="1" t="s">
        <v>2589</v>
      </c>
      <c r="E1850" s="765">
        <f t="shared" ca="1" si="84"/>
        <v>0</v>
      </c>
    </row>
    <row r="1851" spans="1:5">
      <c r="A1851" t="str">
        <f t="shared" si="85"/>
        <v>08</v>
      </c>
      <c r="B1851">
        <f t="shared" si="86"/>
        <v>0</v>
      </c>
      <c r="C1851" t="s">
        <v>628</v>
      </c>
      <c r="D1851" s="1" t="s">
        <v>2590</v>
      </c>
      <c r="E1851" s="765">
        <f t="shared" ca="1" si="84"/>
        <v>0</v>
      </c>
    </row>
    <row r="1852" spans="1:5">
      <c r="A1852" t="str">
        <f t="shared" si="85"/>
        <v>09</v>
      </c>
      <c r="B1852">
        <f t="shared" si="86"/>
        <v>0</v>
      </c>
      <c r="C1852" t="s">
        <v>628</v>
      </c>
      <c r="D1852" s="1" t="s">
        <v>2591</v>
      </c>
      <c r="E1852" s="765">
        <f t="shared" ca="1" si="84"/>
        <v>0</v>
      </c>
    </row>
    <row r="1853" spans="1:5">
      <c r="A1853" t="str">
        <f t="shared" si="85"/>
        <v>10</v>
      </c>
      <c r="B1853">
        <f t="shared" si="86"/>
        <v>0</v>
      </c>
      <c r="C1853" t="s">
        <v>628</v>
      </c>
      <c r="D1853" s="1" t="s">
        <v>2592</v>
      </c>
      <c r="E1853" s="765">
        <f t="shared" ca="1" si="84"/>
        <v>0</v>
      </c>
    </row>
    <row r="1854" spans="1:5">
      <c r="A1854" t="str">
        <f t="shared" si="85"/>
        <v>11</v>
      </c>
      <c r="B1854">
        <f t="shared" si="86"/>
        <v>0</v>
      </c>
      <c r="C1854" t="s">
        <v>628</v>
      </c>
      <c r="D1854" s="1" t="s">
        <v>2593</v>
      </c>
      <c r="E1854" s="765">
        <f t="shared" ca="1" si="84"/>
        <v>0</v>
      </c>
    </row>
    <row r="1855" spans="1:5">
      <c r="A1855" t="str">
        <f t="shared" si="85"/>
        <v>12</v>
      </c>
      <c r="B1855">
        <f t="shared" si="86"/>
        <v>0</v>
      </c>
      <c r="C1855" t="s">
        <v>628</v>
      </c>
      <c r="D1855" s="1" t="s">
        <v>2594</v>
      </c>
      <c r="E1855" s="765">
        <f t="shared" ca="1" si="84"/>
        <v>0</v>
      </c>
    </row>
    <row r="1856" spans="1:5">
      <c r="A1856" t="str">
        <f t="shared" si="85"/>
        <v>13</v>
      </c>
      <c r="B1856">
        <f t="shared" si="86"/>
        <v>0</v>
      </c>
      <c r="C1856" t="s">
        <v>628</v>
      </c>
      <c r="D1856" s="1" t="s">
        <v>2595</v>
      </c>
      <c r="E1856" s="765">
        <f t="shared" ca="1" si="84"/>
        <v>0</v>
      </c>
    </row>
    <row r="1857" spans="1:5">
      <c r="A1857" t="str">
        <f t="shared" si="85"/>
        <v>100</v>
      </c>
      <c r="B1857">
        <f t="shared" si="86"/>
        <v>0</v>
      </c>
      <c r="C1857" t="s">
        <v>628</v>
      </c>
      <c r="D1857" s="1" t="s">
        <v>2596</v>
      </c>
      <c r="E1857" s="765">
        <f t="shared" ca="1" si="84"/>
        <v>0</v>
      </c>
    </row>
    <row r="1858" spans="1:5">
      <c r="A1858" t="str">
        <f t="shared" si="85"/>
        <v>01</v>
      </c>
      <c r="B1858">
        <f t="shared" si="86"/>
        <v>0</v>
      </c>
      <c r="C1858" t="s">
        <v>461</v>
      </c>
      <c r="D1858" s="1" t="s">
        <v>2597</v>
      </c>
      <c r="E1858" s="765">
        <f t="shared" ca="1" si="84"/>
        <v>0</v>
      </c>
    </row>
    <row r="1859" spans="1:5">
      <c r="A1859" t="str">
        <f t="shared" si="85"/>
        <v>02</v>
      </c>
      <c r="B1859">
        <f t="shared" si="86"/>
        <v>0</v>
      </c>
      <c r="C1859" t="s">
        <v>461</v>
      </c>
      <c r="D1859" s="1" t="s">
        <v>2598</v>
      </c>
      <c r="E1859" s="765">
        <f t="shared" ca="1" si="84"/>
        <v>0</v>
      </c>
    </row>
    <row r="1860" spans="1:5">
      <c r="A1860" t="str">
        <f t="shared" si="85"/>
        <v>03</v>
      </c>
      <c r="B1860">
        <f t="shared" si="86"/>
        <v>0</v>
      </c>
      <c r="C1860" t="s">
        <v>461</v>
      </c>
      <c r="D1860" s="1" t="s">
        <v>2599</v>
      </c>
      <c r="E1860" s="765">
        <f t="shared" ca="1" si="84"/>
        <v>0</v>
      </c>
    </row>
    <row r="1861" spans="1:5">
      <c r="A1861" t="str">
        <f t="shared" si="85"/>
        <v>04</v>
      </c>
      <c r="B1861">
        <f t="shared" si="86"/>
        <v>0</v>
      </c>
      <c r="C1861" t="s">
        <v>461</v>
      </c>
      <c r="D1861" s="1" t="s">
        <v>2600</v>
      </c>
      <c r="E1861" s="765">
        <f t="shared" ca="1" si="84"/>
        <v>0</v>
      </c>
    </row>
    <row r="1862" spans="1:5">
      <c r="A1862" t="str">
        <f t="shared" si="85"/>
        <v>05</v>
      </c>
      <c r="B1862">
        <f t="shared" si="86"/>
        <v>0</v>
      </c>
      <c r="C1862" t="s">
        <v>461</v>
      </c>
      <c r="D1862" s="1" t="s">
        <v>2601</v>
      </c>
      <c r="E1862" s="765">
        <f t="shared" ca="1" si="84"/>
        <v>0</v>
      </c>
    </row>
    <row r="1863" spans="1:5">
      <c r="A1863" t="str">
        <f t="shared" si="85"/>
        <v>06</v>
      </c>
      <c r="B1863">
        <f t="shared" si="86"/>
        <v>0</v>
      </c>
      <c r="C1863" t="s">
        <v>461</v>
      </c>
      <c r="D1863" s="1" t="s">
        <v>2602</v>
      </c>
      <c r="E1863" s="765">
        <f t="shared" ca="1" si="84"/>
        <v>0</v>
      </c>
    </row>
    <row r="1864" spans="1:5">
      <c r="A1864" t="str">
        <f t="shared" si="85"/>
        <v>07</v>
      </c>
      <c r="B1864">
        <f t="shared" si="86"/>
        <v>0</v>
      </c>
      <c r="C1864" t="s">
        <v>461</v>
      </c>
      <c r="D1864" s="1" t="s">
        <v>2603</v>
      </c>
      <c r="E1864" s="765">
        <f t="shared" ca="1" si="84"/>
        <v>0</v>
      </c>
    </row>
    <row r="1865" spans="1:5">
      <c r="A1865" t="str">
        <f t="shared" si="85"/>
        <v>08</v>
      </c>
      <c r="B1865">
        <f t="shared" si="86"/>
        <v>0</v>
      </c>
      <c r="C1865" t="s">
        <v>461</v>
      </c>
      <c r="D1865" s="1" t="s">
        <v>2604</v>
      </c>
      <c r="E1865" s="765">
        <f t="shared" ca="1" si="84"/>
        <v>0</v>
      </c>
    </row>
    <row r="1866" spans="1:5">
      <c r="A1866" t="str">
        <f t="shared" si="85"/>
        <v>09</v>
      </c>
      <c r="B1866">
        <f t="shared" si="86"/>
        <v>0</v>
      </c>
      <c r="C1866" t="s">
        <v>461</v>
      </c>
      <c r="D1866" s="1" t="s">
        <v>2605</v>
      </c>
      <c r="E1866" s="765">
        <f t="shared" ref="E1866:E1929" ca="1" si="87">IFERROR(IFERROR(VLOOKUP(C1866,INDIRECT($G$7&amp;$H$7),MATCH($A1866,INDIRECT($G$7&amp;$I$7),0),0),IFERROR(VLOOKUP(C1866,INDIRECT($G$6&amp;$H$6),MATCH($A1866,INDIRECT($G$6&amp;$I$6),0),0),VLOOKUP(C1866,INDIRECT($G$5&amp;$H$5),MATCH($A1866,INDIRECT($G$5&amp;$I$5),0),0))),0)</f>
        <v>0</v>
      </c>
    </row>
    <row r="1867" spans="1:5">
      <c r="A1867" t="str">
        <f t="shared" ref="A1867:A1930" si="88">MID(D1867,LEN(C1867)+2,LEN(D1867)-LEN(C1867))</f>
        <v>10</v>
      </c>
      <c r="B1867">
        <f t="shared" ref="B1867:B1930" si="89">IF(IFERROR(FIND("PU",D1867,1),0)&lt;&gt;0,"PU",0)</f>
        <v>0</v>
      </c>
      <c r="C1867" t="s">
        <v>461</v>
      </c>
      <c r="D1867" s="1" t="s">
        <v>2606</v>
      </c>
      <c r="E1867" s="765">
        <f t="shared" ca="1" si="87"/>
        <v>0</v>
      </c>
    </row>
    <row r="1868" spans="1:5">
      <c r="A1868" t="str">
        <f t="shared" si="88"/>
        <v>11</v>
      </c>
      <c r="B1868">
        <f t="shared" si="89"/>
        <v>0</v>
      </c>
      <c r="C1868" t="s">
        <v>461</v>
      </c>
      <c r="D1868" s="1" t="s">
        <v>2607</v>
      </c>
      <c r="E1868" s="765">
        <f t="shared" ca="1" si="87"/>
        <v>0</v>
      </c>
    </row>
    <row r="1869" spans="1:5">
      <c r="A1869" t="str">
        <f t="shared" si="88"/>
        <v>12</v>
      </c>
      <c r="B1869">
        <f t="shared" si="89"/>
        <v>0</v>
      </c>
      <c r="C1869" t="s">
        <v>461</v>
      </c>
      <c r="D1869" s="1" t="s">
        <v>2608</v>
      </c>
      <c r="E1869" s="765">
        <f t="shared" ca="1" si="87"/>
        <v>0</v>
      </c>
    </row>
    <row r="1870" spans="1:5">
      <c r="A1870" t="str">
        <f t="shared" si="88"/>
        <v>13</v>
      </c>
      <c r="B1870">
        <f t="shared" si="89"/>
        <v>0</v>
      </c>
      <c r="C1870" t="s">
        <v>461</v>
      </c>
      <c r="D1870" s="1" t="s">
        <v>2609</v>
      </c>
      <c r="E1870" s="765">
        <f t="shared" ca="1" si="87"/>
        <v>0</v>
      </c>
    </row>
    <row r="1871" spans="1:5">
      <c r="A1871" t="str">
        <f t="shared" si="88"/>
        <v>100</v>
      </c>
      <c r="B1871">
        <f t="shared" si="89"/>
        <v>0</v>
      </c>
      <c r="C1871" t="s">
        <v>461</v>
      </c>
      <c r="D1871" s="1" t="s">
        <v>2610</v>
      </c>
      <c r="E1871" s="765">
        <f t="shared" ca="1" si="87"/>
        <v>0</v>
      </c>
    </row>
    <row r="1872" spans="1:5">
      <c r="A1872" t="str">
        <f t="shared" si="88"/>
        <v>01</v>
      </c>
      <c r="B1872">
        <f t="shared" si="89"/>
        <v>0</v>
      </c>
      <c r="C1872" t="s">
        <v>462</v>
      </c>
      <c r="D1872" s="1" t="s">
        <v>2611</v>
      </c>
      <c r="E1872" s="765">
        <f t="shared" ca="1" si="87"/>
        <v>0</v>
      </c>
    </row>
    <row r="1873" spans="1:5">
      <c r="A1873" t="str">
        <f t="shared" si="88"/>
        <v>02</v>
      </c>
      <c r="B1873">
        <f t="shared" si="89"/>
        <v>0</v>
      </c>
      <c r="C1873" t="s">
        <v>462</v>
      </c>
      <c r="D1873" s="1" t="s">
        <v>2612</v>
      </c>
      <c r="E1873" s="765">
        <f t="shared" ca="1" si="87"/>
        <v>0</v>
      </c>
    </row>
    <row r="1874" spans="1:5">
      <c r="A1874" t="str">
        <f t="shared" si="88"/>
        <v>03</v>
      </c>
      <c r="B1874">
        <f t="shared" si="89"/>
        <v>0</v>
      </c>
      <c r="C1874" t="s">
        <v>462</v>
      </c>
      <c r="D1874" s="1" t="s">
        <v>2613</v>
      </c>
      <c r="E1874" s="765">
        <f t="shared" ca="1" si="87"/>
        <v>0</v>
      </c>
    </row>
    <row r="1875" spans="1:5">
      <c r="A1875" t="str">
        <f t="shared" si="88"/>
        <v>04</v>
      </c>
      <c r="B1875">
        <f t="shared" si="89"/>
        <v>0</v>
      </c>
      <c r="C1875" t="s">
        <v>462</v>
      </c>
      <c r="D1875" s="1" t="s">
        <v>2614</v>
      </c>
      <c r="E1875" s="765">
        <f t="shared" ca="1" si="87"/>
        <v>0</v>
      </c>
    </row>
    <row r="1876" spans="1:5">
      <c r="A1876" t="str">
        <f t="shared" si="88"/>
        <v>05</v>
      </c>
      <c r="B1876">
        <f t="shared" si="89"/>
        <v>0</v>
      </c>
      <c r="C1876" t="s">
        <v>462</v>
      </c>
      <c r="D1876" s="1" t="s">
        <v>2615</v>
      </c>
      <c r="E1876" s="765">
        <f t="shared" ca="1" si="87"/>
        <v>0</v>
      </c>
    </row>
    <row r="1877" spans="1:5">
      <c r="A1877" t="str">
        <f t="shared" si="88"/>
        <v>06</v>
      </c>
      <c r="B1877">
        <f t="shared" si="89"/>
        <v>0</v>
      </c>
      <c r="C1877" t="s">
        <v>462</v>
      </c>
      <c r="D1877" s="1" t="s">
        <v>2616</v>
      </c>
      <c r="E1877" s="765">
        <f t="shared" ca="1" si="87"/>
        <v>0</v>
      </c>
    </row>
    <row r="1878" spans="1:5">
      <c r="A1878" t="str">
        <f t="shared" si="88"/>
        <v>07</v>
      </c>
      <c r="B1878">
        <f t="shared" si="89"/>
        <v>0</v>
      </c>
      <c r="C1878" t="s">
        <v>462</v>
      </c>
      <c r="D1878" s="1" t="s">
        <v>2617</v>
      </c>
      <c r="E1878" s="765">
        <f t="shared" ca="1" si="87"/>
        <v>0</v>
      </c>
    </row>
    <row r="1879" spans="1:5">
      <c r="A1879" t="str">
        <f t="shared" si="88"/>
        <v>08</v>
      </c>
      <c r="B1879">
        <f t="shared" si="89"/>
        <v>0</v>
      </c>
      <c r="C1879" t="s">
        <v>462</v>
      </c>
      <c r="D1879" s="1" t="s">
        <v>2618</v>
      </c>
      <c r="E1879" s="765">
        <f t="shared" ca="1" si="87"/>
        <v>0</v>
      </c>
    </row>
    <row r="1880" spans="1:5">
      <c r="A1880" t="str">
        <f t="shared" si="88"/>
        <v>09</v>
      </c>
      <c r="B1880">
        <f t="shared" si="89"/>
        <v>0</v>
      </c>
      <c r="C1880" t="s">
        <v>462</v>
      </c>
      <c r="D1880" s="1" t="s">
        <v>2619</v>
      </c>
      <c r="E1880" s="765">
        <f t="shared" ca="1" si="87"/>
        <v>0</v>
      </c>
    </row>
    <row r="1881" spans="1:5">
      <c r="A1881" t="str">
        <f t="shared" si="88"/>
        <v>10</v>
      </c>
      <c r="B1881">
        <f t="shared" si="89"/>
        <v>0</v>
      </c>
      <c r="C1881" t="s">
        <v>462</v>
      </c>
      <c r="D1881" s="1" t="s">
        <v>2620</v>
      </c>
      <c r="E1881" s="765">
        <f t="shared" ca="1" si="87"/>
        <v>0</v>
      </c>
    </row>
    <row r="1882" spans="1:5">
      <c r="A1882" t="str">
        <f t="shared" si="88"/>
        <v>11</v>
      </c>
      <c r="B1882">
        <f t="shared" si="89"/>
        <v>0</v>
      </c>
      <c r="C1882" t="s">
        <v>462</v>
      </c>
      <c r="D1882" s="1" t="s">
        <v>2621</v>
      </c>
      <c r="E1882" s="765">
        <f t="shared" ca="1" si="87"/>
        <v>0</v>
      </c>
    </row>
    <row r="1883" spans="1:5">
      <c r="A1883" t="str">
        <f t="shared" si="88"/>
        <v>12</v>
      </c>
      <c r="B1883">
        <f t="shared" si="89"/>
        <v>0</v>
      </c>
      <c r="C1883" t="s">
        <v>462</v>
      </c>
      <c r="D1883" s="1" t="s">
        <v>2622</v>
      </c>
      <c r="E1883" s="765">
        <f t="shared" ca="1" si="87"/>
        <v>0</v>
      </c>
    </row>
    <row r="1884" spans="1:5">
      <c r="A1884" t="str">
        <f t="shared" si="88"/>
        <v>13</v>
      </c>
      <c r="B1884">
        <f t="shared" si="89"/>
        <v>0</v>
      </c>
      <c r="C1884" t="s">
        <v>462</v>
      </c>
      <c r="D1884" s="1" t="s">
        <v>2623</v>
      </c>
      <c r="E1884" s="765">
        <f t="shared" ca="1" si="87"/>
        <v>0</v>
      </c>
    </row>
    <row r="1885" spans="1:5">
      <c r="A1885" t="str">
        <f t="shared" si="88"/>
        <v>100</v>
      </c>
      <c r="B1885">
        <f t="shared" si="89"/>
        <v>0</v>
      </c>
      <c r="C1885" t="s">
        <v>462</v>
      </c>
      <c r="D1885" s="1" t="s">
        <v>2624</v>
      </c>
      <c r="E1885" s="765">
        <f t="shared" ca="1" si="87"/>
        <v>0</v>
      </c>
    </row>
    <row r="1886" spans="1:5">
      <c r="A1886" t="str">
        <f t="shared" si="88"/>
        <v>01</v>
      </c>
      <c r="B1886">
        <f t="shared" si="89"/>
        <v>0</v>
      </c>
      <c r="C1886" t="s">
        <v>463</v>
      </c>
      <c r="D1886" s="1" t="s">
        <v>2625</v>
      </c>
      <c r="E1886" s="765">
        <f t="shared" ca="1" si="87"/>
        <v>0</v>
      </c>
    </row>
    <row r="1887" spans="1:5">
      <c r="A1887" t="str">
        <f t="shared" si="88"/>
        <v>02</v>
      </c>
      <c r="B1887">
        <f t="shared" si="89"/>
        <v>0</v>
      </c>
      <c r="C1887" t="s">
        <v>463</v>
      </c>
      <c r="D1887" s="1" t="s">
        <v>2626</v>
      </c>
      <c r="E1887" s="765">
        <f t="shared" ca="1" si="87"/>
        <v>0</v>
      </c>
    </row>
    <row r="1888" spans="1:5">
      <c r="A1888" t="str">
        <f t="shared" si="88"/>
        <v>03</v>
      </c>
      <c r="B1888">
        <f t="shared" si="89"/>
        <v>0</v>
      </c>
      <c r="C1888" t="s">
        <v>463</v>
      </c>
      <c r="D1888" s="1" t="s">
        <v>2627</v>
      </c>
      <c r="E1888" s="765">
        <f t="shared" ca="1" si="87"/>
        <v>0</v>
      </c>
    </row>
    <row r="1889" spans="1:5">
      <c r="A1889" t="str">
        <f t="shared" si="88"/>
        <v>04</v>
      </c>
      <c r="B1889">
        <f t="shared" si="89"/>
        <v>0</v>
      </c>
      <c r="C1889" t="s">
        <v>463</v>
      </c>
      <c r="D1889" s="1" t="s">
        <v>2628</v>
      </c>
      <c r="E1889" s="765">
        <f t="shared" ca="1" si="87"/>
        <v>0</v>
      </c>
    </row>
    <row r="1890" spans="1:5">
      <c r="A1890" t="str">
        <f t="shared" si="88"/>
        <v>05</v>
      </c>
      <c r="B1890">
        <f t="shared" si="89"/>
        <v>0</v>
      </c>
      <c r="C1890" t="s">
        <v>463</v>
      </c>
      <c r="D1890" s="1" t="s">
        <v>2629</v>
      </c>
      <c r="E1890" s="765">
        <f t="shared" ca="1" si="87"/>
        <v>0</v>
      </c>
    </row>
    <row r="1891" spans="1:5">
      <c r="A1891" t="str">
        <f t="shared" si="88"/>
        <v>06</v>
      </c>
      <c r="B1891">
        <f t="shared" si="89"/>
        <v>0</v>
      </c>
      <c r="C1891" t="s">
        <v>463</v>
      </c>
      <c r="D1891" s="1" t="s">
        <v>2630</v>
      </c>
      <c r="E1891" s="765">
        <f t="shared" ca="1" si="87"/>
        <v>0</v>
      </c>
    </row>
    <row r="1892" spans="1:5">
      <c r="A1892" t="str">
        <f t="shared" si="88"/>
        <v>07</v>
      </c>
      <c r="B1892">
        <f t="shared" si="89"/>
        <v>0</v>
      </c>
      <c r="C1892" t="s">
        <v>463</v>
      </c>
      <c r="D1892" s="1" t="s">
        <v>2631</v>
      </c>
      <c r="E1892" s="765">
        <f t="shared" ca="1" si="87"/>
        <v>0</v>
      </c>
    </row>
    <row r="1893" spans="1:5">
      <c r="A1893" t="str">
        <f t="shared" si="88"/>
        <v>08</v>
      </c>
      <c r="B1893">
        <f t="shared" si="89"/>
        <v>0</v>
      </c>
      <c r="C1893" t="s">
        <v>463</v>
      </c>
      <c r="D1893" s="1" t="s">
        <v>2632</v>
      </c>
      <c r="E1893" s="765">
        <f t="shared" ca="1" si="87"/>
        <v>0</v>
      </c>
    </row>
    <row r="1894" spans="1:5">
      <c r="A1894" t="str">
        <f t="shared" si="88"/>
        <v>09</v>
      </c>
      <c r="B1894">
        <f t="shared" si="89"/>
        <v>0</v>
      </c>
      <c r="C1894" t="s">
        <v>463</v>
      </c>
      <c r="D1894" s="1" t="s">
        <v>2633</v>
      </c>
      <c r="E1894" s="765">
        <f t="shared" ca="1" si="87"/>
        <v>0</v>
      </c>
    </row>
    <row r="1895" spans="1:5">
      <c r="A1895" t="str">
        <f t="shared" si="88"/>
        <v>10</v>
      </c>
      <c r="B1895">
        <f t="shared" si="89"/>
        <v>0</v>
      </c>
      <c r="C1895" t="s">
        <v>463</v>
      </c>
      <c r="D1895" s="1" t="s">
        <v>2634</v>
      </c>
      <c r="E1895" s="765">
        <f t="shared" ca="1" si="87"/>
        <v>0</v>
      </c>
    </row>
    <row r="1896" spans="1:5">
      <c r="A1896" t="str">
        <f t="shared" si="88"/>
        <v>11</v>
      </c>
      <c r="B1896">
        <f t="shared" si="89"/>
        <v>0</v>
      </c>
      <c r="C1896" t="s">
        <v>463</v>
      </c>
      <c r="D1896" s="1" t="s">
        <v>2635</v>
      </c>
      <c r="E1896" s="765">
        <f t="shared" ca="1" si="87"/>
        <v>0</v>
      </c>
    </row>
    <row r="1897" spans="1:5">
      <c r="A1897" t="str">
        <f t="shared" si="88"/>
        <v>12</v>
      </c>
      <c r="B1897">
        <f t="shared" si="89"/>
        <v>0</v>
      </c>
      <c r="C1897" t="s">
        <v>463</v>
      </c>
      <c r="D1897" s="1" t="s">
        <v>2636</v>
      </c>
      <c r="E1897" s="765">
        <f t="shared" ca="1" si="87"/>
        <v>0</v>
      </c>
    </row>
    <row r="1898" spans="1:5">
      <c r="A1898" t="str">
        <f t="shared" si="88"/>
        <v>13</v>
      </c>
      <c r="B1898">
        <f t="shared" si="89"/>
        <v>0</v>
      </c>
      <c r="C1898" t="s">
        <v>463</v>
      </c>
      <c r="D1898" s="1" t="s">
        <v>2637</v>
      </c>
      <c r="E1898" s="765">
        <f t="shared" ca="1" si="87"/>
        <v>0</v>
      </c>
    </row>
    <row r="1899" spans="1:5">
      <c r="A1899" t="str">
        <f t="shared" si="88"/>
        <v>100</v>
      </c>
      <c r="B1899">
        <f t="shared" si="89"/>
        <v>0</v>
      </c>
      <c r="C1899" t="s">
        <v>463</v>
      </c>
      <c r="D1899" s="1" t="s">
        <v>2638</v>
      </c>
      <c r="E1899" s="765">
        <f t="shared" ca="1" si="87"/>
        <v>0</v>
      </c>
    </row>
    <row r="1900" spans="1:5">
      <c r="A1900" t="str">
        <f t="shared" si="88"/>
        <v>01</v>
      </c>
      <c r="B1900">
        <f t="shared" si="89"/>
        <v>0</v>
      </c>
      <c r="C1900" t="s">
        <v>464</v>
      </c>
      <c r="D1900" s="1" t="s">
        <v>2639</v>
      </c>
      <c r="E1900" s="765">
        <f t="shared" ca="1" si="87"/>
        <v>0</v>
      </c>
    </row>
    <row r="1901" spans="1:5">
      <c r="A1901" t="str">
        <f t="shared" si="88"/>
        <v>02</v>
      </c>
      <c r="B1901">
        <f t="shared" si="89"/>
        <v>0</v>
      </c>
      <c r="C1901" t="s">
        <v>464</v>
      </c>
      <c r="D1901" s="1" t="s">
        <v>2640</v>
      </c>
      <c r="E1901" s="765">
        <f t="shared" ca="1" si="87"/>
        <v>0</v>
      </c>
    </row>
    <row r="1902" spans="1:5">
      <c r="A1902" t="str">
        <f t="shared" si="88"/>
        <v>03</v>
      </c>
      <c r="B1902">
        <f t="shared" si="89"/>
        <v>0</v>
      </c>
      <c r="C1902" t="s">
        <v>464</v>
      </c>
      <c r="D1902" s="1" t="s">
        <v>2641</v>
      </c>
      <c r="E1902" s="765">
        <f t="shared" ca="1" si="87"/>
        <v>0</v>
      </c>
    </row>
    <row r="1903" spans="1:5">
      <c r="A1903" t="str">
        <f t="shared" si="88"/>
        <v>04</v>
      </c>
      <c r="B1903">
        <f t="shared" si="89"/>
        <v>0</v>
      </c>
      <c r="C1903" t="s">
        <v>464</v>
      </c>
      <c r="D1903" s="1" t="s">
        <v>2642</v>
      </c>
      <c r="E1903" s="765">
        <f t="shared" ca="1" si="87"/>
        <v>0</v>
      </c>
    </row>
    <row r="1904" spans="1:5">
      <c r="A1904" t="str">
        <f t="shared" si="88"/>
        <v>05</v>
      </c>
      <c r="B1904">
        <f t="shared" si="89"/>
        <v>0</v>
      </c>
      <c r="C1904" t="s">
        <v>464</v>
      </c>
      <c r="D1904" s="1" t="s">
        <v>2643</v>
      </c>
      <c r="E1904" s="765">
        <f t="shared" ca="1" si="87"/>
        <v>0</v>
      </c>
    </row>
    <row r="1905" spans="1:5">
      <c r="A1905" t="str">
        <f t="shared" si="88"/>
        <v>06</v>
      </c>
      <c r="B1905">
        <f t="shared" si="89"/>
        <v>0</v>
      </c>
      <c r="C1905" t="s">
        <v>464</v>
      </c>
      <c r="D1905" s="1" t="s">
        <v>2644</v>
      </c>
      <c r="E1905" s="765">
        <f t="shared" ca="1" si="87"/>
        <v>0</v>
      </c>
    </row>
    <row r="1906" spans="1:5">
      <c r="A1906" t="str">
        <f t="shared" si="88"/>
        <v>07</v>
      </c>
      <c r="B1906">
        <f t="shared" si="89"/>
        <v>0</v>
      </c>
      <c r="C1906" t="s">
        <v>464</v>
      </c>
      <c r="D1906" s="1" t="s">
        <v>2645</v>
      </c>
      <c r="E1906" s="765">
        <f t="shared" ca="1" si="87"/>
        <v>0</v>
      </c>
    </row>
    <row r="1907" spans="1:5">
      <c r="A1907" t="str">
        <f t="shared" si="88"/>
        <v>08</v>
      </c>
      <c r="B1907">
        <f t="shared" si="89"/>
        <v>0</v>
      </c>
      <c r="C1907" t="s">
        <v>464</v>
      </c>
      <c r="D1907" s="1" t="s">
        <v>2646</v>
      </c>
      <c r="E1907" s="765">
        <f t="shared" ca="1" si="87"/>
        <v>0</v>
      </c>
    </row>
    <row r="1908" spans="1:5">
      <c r="A1908" t="str">
        <f t="shared" si="88"/>
        <v>09</v>
      </c>
      <c r="B1908">
        <f t="shared" si="89"/>
        <v>0</v>
      </c>
      <c r="C1908" t="s">
        <v>464</v>
      </c>
      <c r="D1908" s="1" t="s">
        <v>2647</v>
      </c>
      <c r="E1908" s="765">
        <f t="shared" ca="1" si="87"/>
        <v>0</v>
      </c>
    </row>
    <row r="1909" spans="1:5">
      <c r="A1909" t="str">
        <f t="shared" si="88"/>
        <v>10</v>
      </c>
      <c r="B1909">
        <f t="shared" si="89"/>
        <v>0</v>
      </c>
      <c r="C1909" t="s">
        <v>464</v>
      </c>
      <c r="D1909" s="1" t="s">
        <v>2648</v>
      </c>
      <c r="E1909" s="765">
        <f t="shared" ca="1" si="87"/>
        <v>0</v>
      </c>
    </row>
    <row r="1910" spans="1:5">
      <c r="A1910" t="str">
        <f t="shared" si="88"/>
        <v>11</v>
      </c>
      <c r="B1910">
        <f t="shared" si="89"/>
        <v>0</v>
      </c>
      <c r="C1910" t="s">
        <v>464</v>
      </c>
      <c r="D1910" s="1" t="s">
        <v>2649</v>
      </c>
      <c r="E1910" s="765">
        <f t="shared" ca="1" si="87"/>
        <v>0</v>
      </c>
    </row>
    <row r="1911" spans="1:5">
      <c r="A1911" t="str">
        <f t="shared" si="88"/>
        <v>12</v>
      </c>
      <c r="B1911">
        <f t="shared" si="89"/>
        <v>0</v>
      </c>
      <c r="C1911" t="s">
        <v>464</v>
      </c>
      <c r="D1911" s="1" t="s">
        <v>2650</v>
      </c>
      <c r="E1911" s="765">
        <f t="shared" ca="1" si="87"/>
        <v>0</v>
      </c>
    </row>
    <row r="1912" spans="1:5">
      <c r="A1912" t="str">
        <f t="shared" si="88"/>
        <v>13</v>
      </c>
      <c r="B1912">
        <f t="shared" si="89"/>
        <v>0</v>
      </c>
      <c r="C1912" t="s">
        <v>464</v>
      </c>
      <c r="D1912" s="1" t="s">
        <v>2651</v>
      </c>
      <c r="E1912" s="765">
        <f t="shared" ca="1" si="87"/>
        <v>0</v>
      </c>
    </row>
    <row r="1913" spans="1:5">
      <c r="A1913" t="str">
        <f t="shared" si="88"/>
        <v>100</v>
      </c>
      <c r="B1913">
        <f t="shared" si="89"/>
        <v>0</v>
      </c>
      <c r="C1913" t="s">
        <v>464</v>
      </c>
      <c r="D1913" s="1" t="s">
        <v>2652</v>
      </c>
      <c r="E1913" s="765">
        <f t="shared" ca="1" si="87"/>
        <v>0</v>
      </c>
    </row>
    <row r="1914" spans="1:5">
      <c r="A1914" t="str">
        <f t="shared" si="88"/>
        <v>01</v>
      </c>
      <c r="B1914">
        <f t="shared" si="89"/>
        <v>0</v>
      </c>
      <c r="C1914" t="s">
        <v>465</v>
      </c>
      <c r="D1914" s="1" t="s">
        <v>2653</v>
      </c>
      <c r="E1914" s="765">
        <f t="shared" ca="1" si="87"/>
        <v>0</v>
      </c>
    </row>
    <row r="1915" spans="1:5">
      <c r="A1915" t="str">
        <f t="shared" si="88"/>
        <v>02</v>
      </c>
      <c r="B1915">
        <f t="shared" si="89"/>
        <v>0</v>
      </c>
      <c r="C1915" t="s">
        <v>465</v>
      </c>
      <c r="D1915" s="1" t="s">
        <v>2654</v>
      </c>
      <c r="E1915" s="765">
        <f t="shared" ca="1" si="87"/>
        <v>0</v>
      </c>
    </row>
    <row r="1916" spans="1:5">
      <c r="A1916" t="str">
        <f t="shared" si="88"/>
        <v>03</v>
      </c>
      <c r="B1916">
        <f t="shared" si="89"/>
        <v>0</v>
      </c>
      <c r="C1916" t="s">
        <v>465</v>
      </c>
      <c r="D1916" s="1" t="s">
        <v>2655</v>
      </c>
      <c r="E1916" s="765">
        <f t="shared" ca="1" si="87"/>
        <v>0</v>
      </c>
    </row>
    <row r="1917" spans="1:5">
      <c r="A1917" t="str">
        <f t="shared" si="88"/>
        <v>04</v>
      </c>
      <c r="B1917">
        <f t="shared" si="89"/>
        <v>0</v>
      </c>
      <c r="C1917" t="s">
        <v>465</v>
      </c>
      <c r="D1917" s="1" t="s">
        <v>2656</v>
      </c>
      <c r="E1917" s="765">
        <f t="shared" ca="1" si="87"/>
        <v>0</v>
      </c>
    </row>
    <row r="1918" spans="1:5">
      <c r="A1918" t="str">
        <f t="shared" si="88"/>
        <v>05</v>
      </c>
      <c r="B1918">
        <f t="shared" si="89"/>
        <v>0</v>
      </c>
      <c r="C1918" t="s">
        <v>465</v>
      </c>
      <c r="D1918" s="1" t="s">
        <v>2657</v>
      </c>
      <c r="E1918" s="765">
        <f t="shared" ca="1" si="87"/>
        <v>0</v>
      </c>
    </row>
    <row r="1919" spans="1:5">
      <c r="A1919" t="str">
        <f t="shared" si="88"/>
        <v>06</v>
      </c>
      <c r="B1919">
        <f t="shared" si="89"/>
        <v>0</v>
      </c>
      <c r="C1919" t="s">
        <v>465</v>
      </c>
      <c r="D1919" s="1" t="s">
        <v>2658</v>
      </c>
      <c r="E1919" s="765">
        <f t="shared" ca="1" si="87"/>
        <v>0</v>
      </c>
    </row>
    <row r="1920" spans="1:5">
      <c r="A1920" t="str">
        <f t="shared" si="88"/>
        <v>07</v>
      </c>
      <c r="B1920">
        <f t="shared" si="89"/>
        <v>0</v>
      </c>
      <c r="C1920" t="s">
        <v>465</v>
      </c>
      <c r="D1920" s="1" t="s">
        <v>2659</v>
      </c>
      <c r="E1920" s="765">
        <f t="shared" ca="1" si="87"/>
        <v>0</v>
      </c>
    </row>
    <row r="1921" spans="1:5">
      <c r="A1921" t="str">
        <f t="shared" si="88"/>
        <v>08</v>
      </c>
      <c r="B1921">
        <f t="shared" si="89"/>
        <v>0</v>
      </c>
      <c r="C1921" t="s">
        <v>465</v>
      </c>
      <c r="D1921" s="1" t="s">
        <v>2660</v>
      </c>
      <c r="E1921" s="765">
        <f t="shared" ca="1" si="87"/>
        <v>0</v>
      </c>
    </row>
    <row r="1922" spans="1:5">
      <c r="A1922" t="str">
        <f t="shared" si="88"/>
        <v>09</v>
      </c>
      <c r="B1922">
        <f t="shared" si="89"/>
        <v>0</v>
      </c>
      <c r="C1922" t="s">
        <v>465</v>
      </c>
      <c r="D1922" s="1" t="s">
        <v>2661</v>
      </c>
      <c r="E1922" s="765">
        <f t="shared" ca="1" si="87"/>
        <v>0</v>
      </c>
    </row>
    <row r="1923" spans="1:5">
      <c r="A1923" t="str">
        <f t="shared" si="88"/>
        <v>10</v>
      </c>
      <c r="B1923">
        <f t="shared" si="89"/>
        <v>0</v>
      </c>
      <c r="C1923" t="s">
        <v>465</v>
      </c>
      <c r="D1923" s="1" t="s">
        <v>2662</v>
      </c>
      <c r="E1923" s="765">
        <f t="shared" ca="1" si="87"/>
        <v>0</v>
      </c>
    </row>
    <row r="1924" spans="1:5">
      <c r="A1924" t="str">
        <f t="shared" si="88"/>
        <v>11</v>
      </c>
      <c r="B1924">
        <f t="shared" si="89"/>
        <v>0</v>
      </c>
      <c r="C1924" t="s">
        <v>465</v>
      </c>
      <c r="D1924" s="1" t="s">
        <v>2663</v>
      </c>
      <c r="E1924" s="765">
        <f t="shared" ca="1" si="87"/>
        <v>0</v>
      </c>
    </row>
    <row r="1925" spans="1:5">
      <c r="A1925" t="str">
        <f t="shared" si="88"/>
        <v>12</v>
      </c>
      <c r="B1925">
        <f t="shared" si="89"/>
        <v>0</v>
      </c>
      <c r="C1925" t="s">
        <v>465</v>
      </c>
      <c r="D1925" s="1" t="s">
        <v>2664</v>
      </c>
      <c r="E1925" s="765">
        <f t="shared" ca="1" si="87"/>
        <v>0</v>
      </c>
    </row>
    <row r="1926" spans="1:5">
      <c r="A1926" t="str">
        <f t="shared" si="88"/>
        <v>13</v>
      </c>
      <c r="B1926">
        <f t="shared" si="89"/>
        <v>0</v>
      </c>
      <c r="C1926" t="s">
        <v>465</v>
      </c>
      <c r="D1926" s="1" t="s">
        <v>2665</v>
      </c>
      <c r="E1926" s="765">
        <f t="shared" ca="1" si="87"/>
        <v>0</v>
      </c>
    </row>
    <row r="1927" spans="1:5">
      <c r="A1927" t="str">
        <f t="shared" si="88"/>
        <v>100</v>
      </c>
      <c r="B1927">
        <f t="shared" si="89"/>
        <v>0</v>
      </c>
      <c r="C1927" t="s">
        <v>465</v>
      </c>
      <c r="D1927" s="1" t="s">
        <v>2666</v>
      </c>
      <c r="E1927" s="765">
        <f t="shared" ca="1" si="87"/>
        <v>0</v>
      </c>
    </row>
    <row r="1928" spans="1:5">
      <c r="A1928" t="str">
        <f t="shared" si="88"/>
        <v>01</v>
      </c>
      <c r="B1928">
        <f t="shared" si="89"/>
        <v>0</v>
      </c>
      <c r="C1928" t="s">
        <v>466</v>
      </c>
      <c r="D1928" s="1" t="s">
        <v>2667</v>
      </c>
      <c r="E1928" s="765">
        <f t="shared" ca="1" si="87"/>
        <v>0</v>
      </c>
    </row>
    <row r="1929" spans="1:5">
      <c r="A1929" t="str">
        <f t="shared" si="88"/>
        <v>02</v>
      </c>
      <c r="B1929">
        <f t="shared" si="89"/>
        <v>0</v>
      </c>
      <c r="C1929" t="s">
        <v>466</v>
      </c>
      <c r="D1929" s="1" t="s">
        <v>2668</v>
      </c>
      <c r="E1929" s="765">
        <f t="shared" ca="1" si="87"/>
        <v>0</v>
      </c>
    </row>
    <row r="1930" spans="1:5">
      <c r="A1930" t="str">
        <f t="shared" si="88"/>
        <v>03</v>
      </c>
      <c r="B1930">
        <f t="shared" si="89"/>
        <v>0</v>
      </c>
      <c r="C1930" t="s">
        <v>466</v>
      </c>
      <c r="D1930" s="1" t="s">
        <v>2669</v>
      </c>
      <c r="E1930" s="765">
        <f t="shared" ref="E1930:E1993" ca="1" si="90">IFERROR(IFERROR(VLOOKUP(C1930,INDIRECT($G$7&amp;$H$7),MATCH($A1930,INDIRECT($G$7&amp;$I$7),0),0),IFERROR(VLOOKUP(C1930,INDIRECT($G$6&amp;$H$6),MATCH($A1930,INDIRECT($G$6&amp;$I$6),0),0),VLOOKUP(C1930,INDIRECT($G$5&amp;$H$5),MATCH($A1930,INDIRECT($G$5&amp;$I$5),0),0))),0)</f>
        <v>0</v>
      </c>
    </row>
    <row r="1931" spans="1:5">
      <c r="A1931" t="str">
        <f t="shared" ref="A1931:A1994" si="91">MID(D1931,LEN(C1931)+2,LEN(D1931)-LEN(C1931))</f>
        <v>04</v>
      </c>
      <c r="B1931">
        <f t="shared" ref="B1931:B1994" si="92">IF(IFERROR(FIND("PU",D1931,1),0)&lt;&gt;0,"PU",0)</f>
        <v>0</v>
      </c>
      <c r="C1931" t="s">
        <v>466</v>
      </c>
      <c r="D1931" s="1" t="s">
        <v>2670</v>
      </c>
      <c r="E1931" s="765">
        <f t="shared" ca="1" si="90"/>
        <v>0</v>
      </c>
    </row>
    <row r="1932" spans="1:5">
      <c r="A1932" t="str">
        <f t="shared" si="91"/>
        <v>05</v>
      </c>
      <c r="B1932">
        <f t="shared" si="92"/>
        <v>0</v>
      </c>
      <c r="C1932" t="s">
        <v>466</v>
      </c>
      <c r="D1932" s="1" t="s">
        <v>2671</v>
      </c>
      <c r="E1932" s="765">
        <f t="shared" ca="1" si="90"/>
        <v>0</v>
      </c>
    </row>
    <row r="1933" spans="1:5">
      <c r="A1933" t="str">
        <f t="shared" si="91"/>
        <v>06</v>
      </c>
      <c r="B1933">
        <f t="shared" si="92"/>
        <v>0</v>
      </c>
      <c r="C1933" t="s">
        <v>466</v>
      </c>
      <c r="D1933" s="1" t="s">
        <v>2672</v>
      </c>
      <c r="E1933" s="765">
        <f t="shared" ca="1" si="90"/>
        <v>0</v>
      </c>
    </row>
    <row r="1934" spans="1:5">
      <c r="A1934" t="str">
        <f t="shared" si="91"/>
        <v>07</v>
      </c>
      <c r="B1934">
        <f t="shared" si="92"/>
        <v>0</v>
      </c>
      <c r="C1934" t="s">
        <v>466</v>
      </c>
      <c r="D1934" s="1" t="s">
        <v>2673</v>
      </c>
      <c r="E1934" s="765">
        <f t="shared" ca="1" si="90"/>
        <v>0</v>
      </c>
    </row>
    <row r="1935" spans="1:5">
      <c r="A1935" t="str">
        <f t="shared" si="91"/>
        <v>08</v>
      </c>
      <c r="B1935">
        <f t="shared" si="92"/>
        <v>0</v>
      </c>
      <c r="C1935" t="s">
        <v>466</v>
      </c>
      <c r="D1935" s="1" t="s">
        <v>2674</v>
      </c>
      <c r="E1935" s="765">
        <f t="shared" ca="1" si="90"/>
        <v>0</v>
      </c>
    </row>
    <row r="1936" spans="1:5">
      <c r="A1936" t="str">
        <f t="shared" si="91"/>
        <v>09</v>
      </c>
      <c r="B1936">
        <f t="shared" si="92"/>
        <v>0</v>
      </c>
      <c r="C1936" t="s">
        <v>466</v>
      </c>
      <c r="D1936" s="1" t="s">
        <v>2675</v>
      </c>
      <c r="E1936" s="765">
        <f t="shared" ca="1" si="90"/>
        <v>0</v>
      </c>
    </row>
    <row r="1937" spans="1:5">
      <c r="A1937" t="str">
        <f t="shared" si="91"/>
        <v>10</v>
      </c>
      <c r="B1937">
        <f t="shared" si="92"/>
        <v>0</v>
      </c>
      <c r="C1937" t="s">
        <v>466</v>
      </c>
      <c r="D1937" s="1" t="s">
        <v>2676</v>
      </c>
      <c r="E1937" s="765">
        <f t="shared" ca="1" si="90"/>
        <v>0</v>
      </c>
    </row>
    <row r="1938" spans="1:5">
      <c r="A1938" t="str">
        <f t="shared" si="91"/>
        <v>11</v>
      </c>
      <c r="B1938">
        <f t="shared" si="92"/>
        <v>0</v>
      </c>
      <c r="C1938" t="s">
        <v>466</v>
      </c>
      <c r="D1938" s="1" t="s">
        <v>2677</v>
      </c>
      <c r="E1938" s="765">
        <f t="shared" ca="1" si="90"/>
        <v>0</v>
      </c>
    </row>
    <row r="1939" spans="1:5">
      <c r="A1939" t="str">
        <f t="shared" si="91"/>
        <v>12</v>
      </c>
      <c r="B1939">
        <f t="shared" si="92"/>
        <v>0</v>
      </c>
      <c r="C1939" t="s">
        <v>466</v>
      </c>
      <c r="D1939" s="1" t="s">
        <v>2678</v>
      </c>
      <c r="E1939" s="765">
        <f t="shared" ca="1" si="90"/>
        <v>0</v>
      </c>
    </row>
    <row r="1940" spans="1:5">
      <c r="A1940" t="str">
        <f t="shared" si="91"/>
        <v>13</v>
      </c>
      <c r="B1940">
        <f t="shared" si="92"/>
        <v>0</v>
      </c>
      <c r="C1940" t="s">
        <v>466</v>
      </c>
      <c r="D1940" s="1" t="s">
        <v>2679</v>
      </c>
      <c r="E1940" s="765">
        <f t="shared" ca="1" si="90"/>
        <v>0</v>
      </c>
    </row>
    <row r="1941" spans="1:5">
      <c r="A1941" t="str">
        <f t="shared" si="91"/>
        <v>100</v>
      </c>
      <c r="B1941">
        <f t="shared" si="92"/>
        <v>0</v>
      </c>
      <c r="C1941" t="s">
        <v>466</v>
      </c>
      <c r="D1941" s="1" t="s">
        <v>2680</v>
      </c>
      <c r="E1941" s="765">
        <f t="shared" ca="1" si="90"/>
        <v>0</v>
      </c>
    </row>
    <row r="1942" spans="1:5">
      <c r="A1942" t="str">
        <f t="shared" si="91"/>
        <v>01</v>
      </c>
      <c r="B1942">
        <f t="shared" si="92"/>
        <v>0</v>
      </c>
      <c r="C1942" t="s">
        <v>467</v>
      </c>
      <c r="D1942" s="1" t="s">
        <v>2681</v>
      </c>
      <c r="E1942" s="765">
        <f t="shared" ca="1" si="90"/>
        <v>0</v>
      </c>
    </row>
    <row r="1943" spans="1:5">
      <c r="A1943" t="str">
        <f t="shared" si="91"/>
        <v>02</v>
      </c>
      <c r="B1943">
        <f t="shared" si="92"/>
        <v>0</v>
      </c>
      <c r="C1943" t="s">
        <v>467</v>
      </c>
      <c r="D1943" s="1" t="s">
        <v>2682</v>
      </c>
      <c r="E1943" s="765">
        <f t="shared" ca="1" si="90"/>
        <v>0</v>
      </c>
    </row>
    <row r="1944" spans="1:5">
      <c r="A1944" t="str">
        <f t="shared" si="91"/>
        <v>03</v>
      </c>
      <c r="B1944">
        <f t="shared" si="92"/>
        <v>0</v>
      </c>
      <c r="C1944" t="s">
        <v>467</v>
      </c>
      <c r="D1944" s="1" t="s">
        <v>2683</v>
      </c>
      <c r="E1944" s="765">
        <f t="shared" ca="1" si="90"/>
        <v>0</v>
      </c>
    </row>
    <row r="1945" spans="1:5">
      <c r="A1945" t="str">
        <f t="shared" si="91"/>
        <v>04</v>
      </c>
      <c r="B1945">
        <f t="shared" si="92"/>
        <v>0</v>
      </c>
      <c r="C1945" t="s">
        <v>467</v>
      </c>
      <c r="D1945" s="1" t="s">
        <v>2684</v>
      </c>
      <c r="E1945" s="765">
        <f t="shared" ca="1" si="90"/>
        <v>0</v>
      </c>
    </row>
    <row r="1946" spans="1:5">
      <c r="A1946" t="str">
        <f t="shared" si="91"/>
        <v>05</v>
      </c>
      <c r="B1946">
        <f t="shared" si="92"/>
        <v>0</v>
      </c>
      <c r="C1946" t="s">
        <v>467</v>
      </c>
      <c r="D1946" s="1" t="s">
        <v>2685</v>
      </c>
      <c r="E1946" s="765">
        <f t="shared" ca="1" si="90"/>
        <v>0</v>
      </c>
    </row>
    <row r="1947" spans="1:5">
      <c r="A1947" t="str">
        <f t="shared" si="91"/>
        <v>06</v>
      </c>
      <c r="B1947">
        <f t="shared" si="92"/>
        <v>0</v>
      </c>
      <c r="C1947" t="s">
        <v>467</v>
      </c>
      <c r="D1947" s="1" t="s">
        <v>2686</v>
      </c>
      <c r="E1947" s="765">
        <f t="shared" ca="1" si="90"/>
        <v>0</v>
      </c>
    </row>
    <row r="1948" spans="1:5">
      <c r="A1948" t="str">
        <f t="shared" si="91"/>
        <v>07</v>
      </c>
      <c r="B1948">
        <f t="shared" si="92"/>
        <v>0</v>
      </c>
      <c r="C1948" t="s">
        <v>467</v>
      </c>
      <c r="D1948" s="1" t="s">
        <v>2687</v>
      </c>
      <c r="E1948" s="765">
        <f t="shared" ca="1" si="90"/>
        <v>0</v>
      </c>
    </row>
    <row r="1949" spans="1:5">
      <c r="A1949" t="str">
        <f t="shared" si="91"/>
        <v>08</v>
      </c>
      <c r="B1949">
        <f t="shared" si="92"/>
        <v>0</v>
      </c>
      <c r="C1949" t="s">
        <v>467</v>
      </c>
      <c r="D1949" s="1" t="s">
        <v>2688</v>
      </c>
      <c r="E1949" s="765">
        <f t="shared" ca="1" si="90"/>
        <v>0</v>
      </c>
    </row>
    <row r="1950" spans="1:5">
      <c r="A1950" t="str">
        <f t="shared" si="91"/>
        <v>09</v>
      </c>
      <c r="B1950">
        <f t="shared" si="92"/>
        <v>0</v>
      </c>
      <c r="C1950" t="s">
        <v>467</v>
      </c>
      <c r="D1950" s="1" t="s">
        <v>2689</v>
      </c>
      <c r="E1950" s="765">
        <f t="shared" ca="1" si="90"/>
        <v>0</v>
      </c>
    </row>
    <row r="1951" spans="1:5">
      <c r="A1951" t="str">
        <f t="shared" si="91"/>
        <v>10</v>
      </c>
      <c r="B1951">
        <f t="shared" si="92"/>
        <v>0</v>
      </c>
      <c r="C1951" t="s">
        <v>467</v>
      </c>
      <c r="D1951" s="1" t="s">
        <v>2690</v>
      </c>
      <c r="E1951" s="765">
        <f t="shared" ca="1" si="90"/>
        <v>0</v>
      </c>
    </row>
    <row r="1952" spans="1:5">
      <c r="A1952" t="str">
        <f t="shared" si="91"/>
        <v>11</v>
      </c>
      <c r="B1952">
        <f t="shared" si="92"/>
        <v>0</v>
      </c>
      <c r="C1952" t="s">
        <v>467</v>
      </c>
      <c r="D1952" s="1" t="s">
        <v>2691</v>
      </c>
      <c r="E1952" s="765">
        <f t="shared" ca="1" si="90"/>
        <v>0</v>
      </c>
    </row>
    <row r="1953" spans="1:5">
      <c r="A1953" t="str">
        <f t="shared" si="91"/>
        <v>12</v>
      </c>
      <c r="B1953">
        <f t="shared" si="92"/>
        <v>0</v>
      </c>
      <c r="C1953" t="s">
        <v>467</v>
      </c>
      <c r="D1953" s="1" t="s">
        <v>2692</v>
      </c>
      <c r="E1953" s="765">
        <f t="shared" ca="1" si="90"/>
        <v>0</v>
      </c>
    </row>
    <row r="1954" spans="1:5">
      <c r="A1954" t="str">
        <f t="shared" si="91"/>
        <v>13</v>
      </c>
      <c r="B1954">
        <f t="shared" si="92"/>
        <v>0</v>
      </c>
      <c r="C1954" t="s">
        <v>467</v>
      </c>
      <c r="D1954" s="1" t="s">
        <v>2693</v>
      </c>
      <c r="E1954" s="765">
        <f t="shared" ca="1" si="90"/>
        <v>0</v>
      </c>
    </row>
    <row r="1955" spans="1:5">
      <c r="A1955" t="str">
        <f t="shared" si="91"/>
        <v>100</v>
      </c>
      <c r="B1955">
        <f t="shared" si="92"/>
        <v>0</v>
      </c>
      <c r="C1955" t="s">
        <v>467</v>
      </c>
      <c r="D1955" s="1" t="s">
        <v>2694</v>
      </c>
      <c r="E1955" s="765">
        <f t="shared" ca="1" si="90"/>
        <v>0</v>
      </c>
    </row>
    <row r="1956" spans="1:5">
      <c r="A1956" t="str">
        <f t="shared" si="91"/>
        <v>01</v>
      </c>
      <c r="B1956">
        <f t="shared" si="92"/>
        <v>0</v>
      </c>
      <c r="C1956" t="s">
        <v>468</v>
      </c>
      <c r="D1956" s="1" t="s">
        <v>2695</v>
      </c>
      <c r="E1956" s="765">
        <f t="shared" ca="1" si="90"/>
        <v>0</v>
      </c>
    </row>
    <row r="1957" spans="1:5">
      <c r="A1957" t="str">
        <f t="shared" si="91"/>
        <v>02</v>
      </c>
      <c r="B1957">
        <f t="shared" si="92"/>
        <v>0</v>
      </c>
      <c r="C1957" t="s">
        <v>468</v>
      </c>
      <c r="D1957" s="1" t="s">
        <v>2696</v>
      </c>
      <c r="E1957" s="765">
        <f t="shared" ca="1" si="90"/>
        <v>0</v>
      </c>
    </row>
    <row r="1958" spans="1:5">
      <c r="A1958" t="str">
        <f t="shared" si="91"/>
        <v>03</v>
      </c>
      <c r="B1958">
        <f t="shared" si="92"/>
        <v>0</v>
      </c>
      <c r="C1958" t="s">
        <v>468</v>
      </c>
      <c r="D1958" s="1" t="s">
        <v>2697</v>
      </c>
      <c r="E1958" s="765">
        <f t="shared" ca="1" si="90"/>
        <v>0</v>
      </c>
    </row>
    <row r="1959" spans="1:5">
      <c r="A1959" t="str">
        <f t="shared" si="91"/>
        <v>04</v>
      </c>
      <c r="B1959">
        <f t="shared" si="92"/>
        <v>0</v>
      </c>
      <c r="C1959" t="s">
        <v>468</v>
      </c>
      <c r="D1959" s="1" t="s">
        <v>2698</v>
      </c>
      <c r="E1959" s="765">
        <f t="shared" ca="1" si="90"/>
        <v>0</v>
      </c>
    </row>
    <row r="1960" spans="1:5">
      <c r="A1960" t="str">
        <f t="shared" si="91"/>
        <v>05</v>
      </c>
      <c r="B1960">
        <f t="shared" si="92"/>
        <v>0</v>
      </c>
      <c r="C1960" t="s">
        <v>468</v>
      </c>
      <c r="D1960" s="1" t="s">
        <v>2699</v>
      </c>
      <c r="E1960" s="765">
        <f t="shared" ca="1" si="90"/>
        <v>0</v>
      </c>
    </row>
    <row r="1961" spans="1:5">
      <c r="A1961" t="str">
        <f t="shared" si="91"/>
        <v>06</v>
      </c>
      <c r="B1961">
        <f t="shared" si="92"/>
        <v>0</v>
      </c>
      <c r="C1961" t="s">
        <v>468</v>
      </c>
      <c r="D1961" s="1" t="s">
        <v>2700</v>
      </c>
      <c r="E1961" s="765">
        <f t="shared" ca="1" si="90"/>
        <v>0</v>
      </c>
    </row>
    <row r="1962" spans="1:5">
      <c r="A1962" t="str">
        <f t="shared" si="91"/>
        <v>07</v>
      </c>
      <c r="B1962">
        <f t="shared" si="92"/>
        <v>0</v>
      </c>
      <c r="C1962" t="s">
        <v>468</v>
      </c>
      <c r="D1962" s="1" t="s">
        <v>2701</v>
      </c>
      <c r="E1962" s="765">
        <f t="shared" ca="1" si="90"/>
        <v>0</v>
      </c>
    </row>
    <row r="1963" spans="1:5">
      <c r="A1963" t="str">
        <f t="shared" si="91"/>
        <v>08</v>
      </c>
      <c r="B1963">
        <f t="shared" si="92"/>
        <v>0</v>
      </c>
      <c r="C1963" t="s">
        <v>468</v>
      </c>
      <c r="D1963" s="1" t="s">
        <v>2702</v>
      </c>
      <c r="E1963" s="765">
        <f t="shared" ca="1" si="90"/>
        <v>0</v>
      </c>
    </row>
    <row r="1964" spans="1:5">
      <c r="A1964" t="str">
        <f t="shared" si="91"/>
        <v>09</v>
      </c>
      <c r="B1964">
        <f t="shared" si="92"/>
        <v>0</v>
      </c>
      <c r="C1964" t="s">
        <v>468</v>
      </c>
      <c r="D1964" s="1" t="s">
        <v>2703</v>
      </c>
      <c r="E1964" s="765">
        <f t="shared" ca="1" si="90"/>
        <v>0</v>
      </c>
    </row>
    <row r="1965" spans="1:5">
      <c r="A1965" t="str">
        <f t="shared" si="91"/>
        <v>10</v>
      </c>
      <c r="B1965">
        <f t="shared" si="92"/>
        <v>0</v>
      </c>
      <c r="C1965" t="s">
        <v>468</v>
      </c>
      <c r="D1965" s="1" t="s">
        <v>2704</v>
      </c>
      <c r="E1965" s="765">
        <f t="shared" ca="1" si="90"/>
        <v>0</v>
      </c>
    </row>
    <row r="1966" spans="1:5">
      <c r="A1966" t="str">
        <f t="shared" si="91"/>
        <v>11</v>
      </c>
      <c r="B1966">
        <f t="shared" si="92"/>
        <v>0</v>
      </c>
      <c r="C1966" t="s">
        <v>468</v>
      </c>
      <c r="D1966" s="1" t="s">
        <v>2705</v>
      </c>
      <c r="E1966" s="765">
        <f t="shared" ca="1" si="90"/>
        <v>0</v>
      </c>
    </row>
    <row r="1967" spans="1:5">
      <c r="A1967" t="str">
        <f t="shared" si="91"/>
        <v>12</v>
      </c>
      <c r="B1967">
        <f t="shared" si="92"/>
        <v>0</v>
      </c>
      <c r="C1967" t="s">
        <v>468</v>
      </c>
      <c r="D1967" s="1" t="s">
        <v>2706</v>
      </c>
      <c r="E1967" s="765">
        <f t="shared" ca="1" si="90"/>
        <v>0</v>
      </c>
    </row>
    <row r="1968" spans="1:5">
      <c r="A1968" t="str">
        <f t="shared" si="91"/>
        <v>13</v>
      </c>
      <c r="B1968">
        <f t="shared" si="92"/>
        <v>0</v>
      </c>
      <c r="C1968" t="s">
        <v>468</v>
      </c>
      <c r="D1968" s="1" t="s">
        <v>2707</v>
      </c>
      <c r="E1968" s="765">
        <f t="shared" ca="1" si="90"/>
        <v>0</v>
      </c>
    </row>
    <row r="1969" spans="1:5">
      <c r="A1969" t="str">
        <f t="shared" si="91"/>
        <v>100</v>
      </c>
      <c r="B1969">
        <f t="shared" si="92"/>
        <v>0</v>
      </c>
      <c r="C1969" t="s">
        <v>468</v>
      </c>
      <c r="D1969" s="1" t="s">
        <v>2708</v>
      </c>
      <c r="E1969" s="765">
        <f t="shared" ca="1" si="90"/>
        <v>0</v>
      </c>
    </row>
    <row r="1970" spans="1:5">
      <c r="A1970" t="str">
        <f t="shared" si="91"/>
        <v>01</v>
      </c>
      <c r="B1970">
        <f t="shared" si="92"/>
        <v>0</v>
      </c>
      <c r="C1970" t="s">
        <v>469</v>
      </c>
      <c r="D1970" s="1" t="s">
        <v>2709</v>
      </c>
      <c r="E1970" s="765">
        <f t="shared" ca="1" si="90"/>
        <v>0</v>
      </c>
    </row>
    <row r="1971" spans="1:5">
      <c r="A1971" t="str">
        <f t="shared" si="91"/>
        <v>02</v>
      </c>
      <c r="B1971">
        <f t="shared" si="92"/>
        <v>0</v>
      </c>
      <c r="C1971" t="s">
        <v>469</v>
      </c>
      <c r="D1971" s="1" t="s">
        <v>2710</v>
      </c>
      <c r="E1971" s="765">
        <f t="shared" ca="1" si="90"/>
        <v>0</v>
      </c>
    </row>
    <row r="1972" spans="1:5">
      <c r="A1972" t="str">
        <f t="shared" si="91"/>
        <v>03</v>
      </c>
      <c r="B1972">
        <f t="shared" si="92"/>
        <v>0</v>
      </c>
      <c r="C1972" t="s">
        <v>469</v>
      </c>
      <c r="D1972" s="1" t="s">
        <v>2711</v>
      </c>
      <c r="E1972" s="765">
        <f t="shared" ca="1" si="90"/>
        <v>0</v>
      </c>
    </row>
    <row r="1973" spans="1:5">
      <c r="A1973" t="str">
        <f t="shared" si="91"/>
        <v>04</v>
      </c>
      <c r="B1973">
        <f t="shared" si="92"/>
        <v>0</v>
      </c>
      <c r="C1973" t="s">
        <v>469</v>
      </c>
      <c r="D1973" s="1" t="s">
        <v>2712</v>
      </c>
      <c r="E1973" s="765">
        <f t="shared" ca="1" si="90"/>
        <v>0</v>
      </c>
    </row>
    <row r="1974" spans="1:5">
      <c r="A1974" t="str">
        <f t="shared" si="91"/>
        <v>05</v>
      </c>
      <c r="B1974">
        <f t="shared" si="92"/>
        <v>0</v>
      </c>
      <c r="C1974" t="s">
        <v>469</v>
      </c>
      <c r="D1974" s="1" t="s">
        <v>2713</v>
      </c>
      <c r="E1974" s="765">
        <f t="shared" ca="1" si="90"/>
        <v>0</v>
      </c>
    </row>
    <row r="1975" spans="1:5">
      <c r="A1975" t="str">
        <f t="shared" si="91"/>
        <v>06</v>
      </c>
      <c r="B1975">
        <f t="shared" si="92"/>
        <v>0</v>
      </c>
      <c r="C1975" t="s">
        <v>469</v>
      </c>
      <c r="D1975" s="1" t="s">
        <v>2714</v>
      </c>
      <c r="E1975" s="765">
        <f t="shared" ca="1" si="90"/>
        <v>0</v>
      </c>
    </row>
    <row r="1976" spans="1:5">
      <c r="A1976" t="str">
        <f t="shared" si="91"/>
        <v>07</v>
      </c>
      <c r="B1976">
        <f t="shared" si="92"/>
        <v>0</v>
      </c>
      <c r="C1976" t="s">
        <v>469</v>
      </c>
      <c r="D1976" s="1" t="s">
        <v>2715</v>
      </c>
      <c r="E1976" s="765">
        <f t="shared" ca="1" si="90"/>
        <v>0</v>
      </c>
    </row>
    <row r="1977" spans="1:5">
      <c r="A1977" t="str">
        <f t="shared" si="91"/>
        <v>08</v>
      </c>
      <c r="B1977">
        <f t="shared" si="92"/>
        <v>0</v>
      </c>
      <c r="C1977" t="s">
        <v>469</v>
      </c>
      <c r="D1977" s="1" t="s">
        <v>2716</v>
      </c>
      <c r="E1977" s="765">
        <f t="shared" ca="1" si="90"/>
        <v>0</v>
      </c>
    </row>
    <row r="1978" spans="1:5">
      <c r="A1978" t="str">
        <f t="shared" si="91"/>
        <v>09</v>
      </c>
      <c r="B1978">
        <f t="shared" si="92"/>
        <v>0</v>
      </c>
      <c r="C1978" t="s">
        <v>469</v>
      </c>
      <c r="D1978" s="1" t="s">
        <v>2717</v>
      </c>
      <c r="E1978" s="765">
        <f t="shared" ca="1" si="90"/>
        <v>0</v>
      </c>
    </row>
    <row r="1979" spans="1:5">
      <c r="A1979" t="str">
        <f t="shared" si="91"/>
        <v>10</v>
      </c>
      <c r="B1979">
        <f t="shared" si="92"/>
        <v>0</v>
      </c>
      <c r="C1979" t="s">
        <v>469</v>
      </c>
      <c r="D1979" s="1" t="s">
        <v>2718</v>
      </c>
      <c r="E1979" s="765">
        <f t="shared" ca="1" si="90"/>
        <v>0</v>
      </c>
    </row>
    <row r="1980" spans="1:5">
      <c r="A1980" t="str">
        <f t="shared" si="91"/>
        <v>11</v>
      </c>
      <c r="B1980">
        <f t="shared" si="92"/>
        <v>0</v>
      </c>
      <c r="C1980" t="s">
        <v>469</v>
      </c>
      <c r="D1980" s="1" t="s">
        <v>2719</v>
      </c>
      <c r="E1980" s="765">
        <f t="shared" ca="1" si="90"/>
        <v>0</v>
      </c>
    </row>
    <row r="1981" spans="1:5">
      <c r="A1981" t="str">
        <f t="shared" si="91"/>
        <v>12</v>
      </c>
      <c r="B1981">
        <f t="shared" si="92"/>
        <v>0</v>
      </c>
      <c r="C1981" t="s">
        <v>469</v>
      </c>
      <c r="D1981" s="1" t="s">
        <v>2720</v>
      </c>
      <c r="E1981" s="765">
        <f t="shared" ca="1" si="90"/>
        <v>0</v>
      </c>
    </row>
    <row r="1982" spans="1:5">
      <c r="A1982" t="str">
        <f t="shared" si="91"/>
        <v>13</v>
      </c>
      <c r="B1982">
        <f t="shared" si="92"/>
        <v>0</v>
      </c>
      <c r="C1982" t="s">
        <v>469</v>
      </c>
      <c r="D1982" s="1" t="s">
        <v>2721</v>
      </c>
      <c r="E1982" s="765">
        <f t="shared" ca="1" si="90"/>
        <v>0</v>
      </c>
    </row>
    <row r="1983" spans="1:5">
      <c r="A1983" t="str">
        <f t="shared" si="91"/>
        <v>100</v>
      </c>
      <c r="B1983">
        <f t="shared" si="92"/>
        <v>0</v>
      </c>
      <c r="C1983" t="s">
        <v>469</v>
      </c>
      <c r="D1983" s="1" t="s">
        <v>2722</v>
      </c>
      <c r="E1983" s="765">
        <f t="shared" ca="1" si="90"/>
        <v>0</v>
      </c>
    </row>
    <row r="1984" spans="1:5">
      <c r="A1984" t="str">
        <f t="shared" si="91"/>
        <v>01</v>
      </c>
      <c r="B1984">
        <f t="shared" si="92"/>
        <v>0</v>
      </c>
      <c r="C1984" t="s">
        <v>470</v>
      </c>
      <c r="D1984" s="1" t="s">
        <v>2723</v>
      </c>
      <c r="E1984" s="765">
        <f t="shared" ca="1" si="90"/>
        <v>0</v>
      </c>
    </row>
    <row r="1985" spans="1:5">
      <c r="A1985" t="str">
        <f t="shared" si="91"/>
        <v>02</v>
      </c>
      <c r="B1985">
        <f t="shared" si="92"/>
        <v>0</v>
      </c>
      <c r="C1985" t="s">
        <v>470</v>
      </c>
      <c r="D1985" s="1" t="s">
        <v>2724</v>
      </c>
      <c r="E1985" s="765">
        <f t="shared" ca="1" si="90"/>
        <v>0</v>
      </c>
    </row>
    <row r="1986" spans="1:5">
      <c r="A1986" t="str">
        <f t="shared" si="91"/>
        <v>03</v>
      </c>
      <c r="B1986">
        <f t="shared" si="92"/>
        <v>0</v>
      </c>
      <c r="C1986" t="s">
        <v>470</v>
      </c>
      <c r="D1986" s="1" t="s">
        <v>2725</v>
      </c>
      <c r="E1986" s="765">
        <f t="shared" ca="1" si="90"/>
        <v>0</v>
      </c>
    </row>
    <row r="1987" spans="1:5">
      <c r="A1987" t="str">
        <f t="shared" si="91"/>
        <v>04</v>
      </c>
      <c r="B1987">
        <f t="shared" si="92"/>
        <v>0</v>
      </c>
      <c r="C1987" t="s">
        <v>470</v>
      </c>
      <c r="D1987" s="1" t="s">
        <v>2726</v>
      </c>
      <c r="E1987" s="765">
        <f t="shared" ca="1" si="90"/>
        <v>0</v>
      </c>
    </row>
    <row r="1988" spans="1:5">
      <c r="A1988" t="str">
        <f t="shared" si="91"/>
        <v>05</v>
      </c>
      <c r="B1988">
        <f t="shared" si="92"/>
        <v>0</v>
      </c>
      <c r="C1988" t="s">
        <v>470</v>
      </c>
      <c r="D1988" s="1" t="s">
        <v>2727</v>
      </c>
      <c r="E1988" s="765">
        <f t="shared" ca="1" si="90"/>
        <v>0</v>
      </c>
    </row>
    <row r="1989" spans="1:5">
      <c r="A1989" t="str">
        <f t="shared" si="91"/>
        <v>06</v>
      </c>
      <c r="B1989">
        <f t="shared" si="92"/>
        <v>0</v>
      </c>
      <c r="C1989" t="s">
        <v>470</v>
      </c>
      <c r="D1989" s="1" t="s">
        <v>2728</v>
      </c>
      <c r="E1989" s="765">
        <f t="shared" ca="1" si="90"/>
        <v>0</v>
      </c>
    </row>
    <row r="1990" spans="1:5">
      <c r="A1990" t="str">
        <f t="shared" si="91"/>
        <v>07</v>
      </c>
      <c r="B1990">
        <f t="shared" si="92"/>
        <v>0</v>
      </c>
      <c r="C1990" t="s">
        <v>470</v>
      </c>
      <c r="D1990" s="1" t="s">
        <v>2729</v>
      </c>
      <c r="E1990" s="765">
        <f t="shared" ca="1" si="90"/>
        <v>0</v>
      </c>
    </row>
    <row r="1991" spans="1:5">
      <c r="A1991" t="str">
        <f t="shared" si="91"/>
        <v>08</v>
      </c>
      <c r="B1991">
        <f t="shared" si="92"/>
        <v>0</v>
      </c>
      <c r="C1991" t="s">
        <v>470</v>
      </c>
      <c r="D1991" s="1" t="s">
        <v>2730</v>
      </c>
      <c r="E1991" s="765">
        <f t="shared" ca="1" si="90"/>
        <v>0</v>
      </c>
    </row>
    <row r="1992" spans="1:5">
      <c r="A1992" t="str">
        <f t="shared" si="91"/>
        <v>09</v>
      </c>
      <c r="B1992">
        <f t="shared" si="92"/>
        <v>0</v>
      </c>
      <c r="C1992" t="s">
        <v>470</v>
      </c>
      <c r="D1992" s="1" t="s">
        <v>2731</v>
      </c>
      <c r="E1992" s="765">
        <f t="shared" ca="1" si="90"/>
        <v>0</v>
      </c>
    </row>
    <row r="1993" spans="1:5">
      <c r="A1993" t="str">
        <f t="shared" si="91"/>
        <v>10</v>
      </c>
      <c r="B1993">
        <f t="shared" si="92"/>
        <v>0</v>
      </c>
      <c r="C1993" t="s">
        <v>470</v>
      </c>
      <c r="D1993" s="1" t="s">
        <v>2732</v>
      </c>
      <c r="E1993" s="765">
        <f t="shared" ca="1" si="90"/>
        <v>0</v>
      </c>
    </row>
    <row r="1994" spans="1:5">
      <c r="A1994" t="str">
        <f t="shared" si="91"/>
        <v>11</v>
      </c>
      <c r="B1994">
        <f t="shared" si="92"/>
        <v>0</v>
      </c>
      <c r="C1994" t="s">
        <v>470</v>
      </c>
      <c r="D1994" s="1" t="s">
        <v>2733</v>
      </c>
      <c r="E1994" s="765">
        <f t="shared" ref="E1994:E2057" ca="1" si="93">IFERROR(IFERROR(VLOOKUP(C1994,INDIRECT($G$7&amp;$H$7),MATCH($A1994,INDIRECT($G$7&amp;$I$7),0),0),IFERROR(VLOOKUP(C1994,INDIRECT($G$6&amp;$H$6),MATCH($A1994,INDIRECT($G$6&amp;$I$6),0),0),VLOOKUP(C1994,INDIRECT($G$5&amp;$H$5),MATCH($A1994,INDIRECT($G$5&amp;$I$5),0),0))),0)</f>
        <v>0</v>
      </c>
    </row>
    <row r="1995" spans="1:5">
      <c r="A1995" t="str">
        <f t="shared" ref="A1995:A2058" si="94">MID(D1995,LEN(C1995)+2,LEN(D1995)-LEN(C1995))</f>
        <v>12</v>
      </c>
      <c r="B1995">
        <f t="shared" ref="B1995:B2058" si="95">IF(IFERROR(FIND("PU",D1995,1),0)&lt;&gt;0,"PU",0)</f>
        <v>0</v>
      </c>
      <c r="C1995" t="s">
        <v>470</v>
      </c>
      <c r="D1995" s="1" t="s">
        <v>2734</v>
      </c>
      <c r="E1995" s="765">
        <f t="shared" ca="1" si="93"/>
        <v>0</v>
      </c>
    </row>
    <row r="1996" spans="1:5">
      <c r="A1996" t="str">
        <f t="shared" si="94"/>
        <v>13</v>
      </c>
      <c r="B1996">
        <f t="shared" si="95"/>
        <v>0</v>
      </c>
      <c r="C1996" t="s">
        <v>470</v>
      </c>
      <c r="D1996" s="1" t="s">
        <v>2735</v>
      </c>
      <c r="E1996" s="765">
        <f t="shared" ca="1" si="93"/>
        <v>0</v>
      </c>
    </row>
    <row r="1997" spans="1:5">
      <c r="A1997" t="str">
        <f t="shared" si="94"/>
        <v>100</v>
      </c>
      <c r="B1997">
        <f t="shared" si="95"/>
        <v>0</v>
      </c>
      <c r="C1997" t="s">
        <v>470</v>
      </c>
      <c r="D1997" s="1" t="s">
        <v>2736</v>
      </c>
      <c r="E1997" s="765">
        <f t="shared" ca="1" si="93"/>
        <v>0</v>
      </c>
    </row>
    <row r="1998" spans="1:5">
      <c r="A1998" t="str">
        <f t="shared" si="94"/>
        <v>01</v>
      </c>
      <c r="B1998">
        <f t="shared" si="95"/>
        <v>0</v>
      </c>
      <c r="C1998" t="s">
        <v>471</v>
      </c>
      <c r="D1998" s="1" t="s">
        <v>2737</v>
      </c>
      <c r="E1998" s="765">
        <f t="shared" ca="1" si="93"/>
        <v>0</v>
      </c>
    </row>
    <row r="1999" spans="1:5">
      <c r="A1999" t="str">
        <f t="shared" si="94"/>
        <v>02</v>
      </c>
      <c r="B1999">
        <f t="shared" si="95"/>
        <v>0</v>
      </c>
      <c r="C1999" t="s">
        <v>471</v>
      </c>
      <c r="D1999" s="1" t="s">
        <v>2738</v>
      </c>
      <c r="E1999" s="765">
        <f t="shared" ca="1" si="93"/>
        <v>0</v>
      </c>
    </row>
    <row r="2000" spans="1:5">
      <c r="A2000" t="str">
        <f t="shared" si="94"/>
        <v>03</v>
      </c>
      <c r="B2000">
        <f t="shared" si="95"/>
        <v>0</v>
      </c>
      <c r="C2000" t="s">
        <v>471</v>
      </c>
      <c r="D2000" s="1" t="s">
        <v>2739</v>
      </c>
      <c r="E2000" s="765">
        <f t="shared" ca="1" si="93"/>
        <v>0</v>
      </c>
    </row>
    <row r="2001" spans="1:5">
      <c r="A2001" t="str">
        <f t="shared" si="94"/>
        <v>04</v>
      </c>
      <c r="B2001">
        <f t="shared" si="95"/>
        <v>0</v>
      </c>
      <c r="C2001" t="s">
        <v>471</v>
      </c>
      <c r="D2001" s="1" t="s">
        <v>2740</v>
      </c>
      <c r="E2001" s="765">
        <f t="shared" ca="1" si="93"/>
        <v>0</v>
      </c>
    </row>
    <row r="2002" spans="1:5">
      <c r="A2002" t="str">
        <f t="shared" si="94"/>
        <v>05</v>
      </c>
      <c r="B2002">
        <f t="shared" si="95"/>
        <v>0</v>
      </c>
      <c r="C2002" t="s">
        <v>471</v>
      </c>
      <c r="D2002" s="1" t="s">
        <v>2741</v>
      </c>
      <c r="E2002" s="765">
        <f t="shared" ca="1" si="93"/>
        <v>0</v>
      </c>
    </row>
    <row r="2003" spans="1:5">
      <c r="A2003" t="str">
        <f t="shared" si="94"/>
        <v>06</v>
      </c>
      <c r="B2003">
        <f t="shared" si="95"/>
        <v>0</v>
      </c>
      <c r="C2003" t="s">
        <v>471</v>
      </c>
      <c r="D2003" s="1" t="s">
        <v>2742</v>
      </c>
      <c r="E2003" s="765">
        <f t="shared" ca="1" si="93"/>
        <v>0</v>
      </c>
    </row>
    <row r="2004" spans="1:5">
      <c r="A2004" t="str">
        <f t="shared" si="94"/>
        <v>07</v>
      </c>
      <c r="B2004">
        <f t="shared" si="95"/>
        <v>0</v>
      </c>
      <c r="C2004" t="s">
        <v>471</v>
      </c>
      <c r="D2004" s="1" t="s">
        <v>2743</v>
      </c>
      <c r="E2004" s="765">
        <f t="shared" ca="1" si="93"/>
        <v>0</v>
      </c>
    </row>
    <row r="2005" spans="1:5">
      <c r="A2005" t="str">
        <f t="shared" si="94"/>
        <v>08</v>
      </c>
      <c r="B2005">
        <f t="shared" si="95"/>
        <v>0</v>
      </c>
      <c r="C2005" t="s">
        <v>471</v>
      </c>
      <c r="D2005" s="1" t="s">
        <v>2744</v>
      </c>
      <c r="E2005" s="765">
        <f t="shared" ca="1" si="93"/>
        <v>0</v>
      </c>
    </row>
    <row r="2006" spans="1:5">
      <c r="A2006" t="str">
        <f t="shared" si="94"/>
        <v>09</v>
      </c>
      <c r="B2006">
        <f t="shared" si="95"/>
        <v>0</v>
      </c>
      <c r="C2006" t="s">
        <v>471</v>
      </c>
      <c r="D2006" s="1" t="s">
        <v>2745</v>
      </c>
      <c r="E2006" s="765">
        <f t="shared" ca="1" si="93"/>
        <v>0</v>
      </c>
    </row>
    <row r="2007" spans="1:5">
      <c r="A2007" t="str">
        <f t="shared" si="94"/>
        <v>10</v>
      </c>
      <c r="B2007">
        <f t="shared" si="95"/>
        <v>0</v>
      </c>
      <c r="C2007" t="s">
        <v>471</v>
      </c>
      <c r="D2007" s="1" t="s">
        <v>2746</v>
      </c>
      <c r="E2007" s="765">
        <f t="shared" ca="1" si="93"/>
        <v>0</v>
      </c>
    </row>
    <row r="2008" spans="1:5">
      <c r="A2008" t="str">
        <f t="shared" si="94"/>
        <v>11</v>
      </c>
      <c r="B2008">
        <f t="shared" si="95"/>
        <v>0</v>
      </c>
      <c r="C2008" t="s">
        <v>471</v>
      </c>
      <c r="D2008" s="1" t="s">
        <v>2747</v>
      </c>
      <c r="E2008" s="765">
        <f t="shared" ca="1" si="93"/>
        <v>0</v>
      </c>
    </row>
    <row r="2009" spans="1:5">
      <c r="A2009" t="str">
        <f t="shared" si="94"/>
        <v>12</v>
      </c>
      <c r="B2009">
        <f t="shared" si="95"/>
        <v>0</v>
      </c>
      <c r="C2009" t="s">
        <v>471</v>
      </c>
      <c r="D2009" s="1" t="s">
        <v>2748</v>
      </c>
      <c r="E2009" s="765">
        <f t="shared" ca="1" si="93"/>
        <v>0</v>
      </c>
    </row>
    <row r="2010" spans="1:5">
      <c r="A2010" t="str">
        <f t="shared" si="94"/>
        <v>13</v>
      </c>
      <c r="B2010">
        <f t="shared" si="95"/>
        <v>0</v>
      </c>
      <c r="C2010" t="s">
        <v>471</v>
      </c>
      <c r="D2010" s="1" t="s">
        <v>2749</v>
      </c>
      <c r="E2010" s="765">
        <f t="shared" ca="1" si="93"/>
        <v>0</v>
      </c>
    </row>
    <row r="2011" spans="1:5">
      <c r="A2011" t="str">
        <f t="shared" si="94"/>
        <v>100</v>
      </c>
      <c r="B2011">
        <f t="shared" si="95"/>
        <v>0</v>
      </c>
      <c r="C2011" t="s">
        <v>471</v>
      </c>
      <c r="D2011" s="1" t="s">
        <v>2750</v>
      </c>
      <c r="E2011" s="765">
        <f t="shared" ca="1" si="93"/>
        <v>0</v>
      </c>
    </row>
    <row r="2012" spans="1:5">
      <c r="A2012" t="str">
        <f t="shared" si="94"/>
        <v>01</v>
      </c>
      <c r="B2012">
        <f t="shared" si="95"/>
        <v>0</v>
      </c>
      <c r="C2012" t="s">
        <v>472</v>
      </c>
      <c r="D2012" s="1" t="s">
        <v>2751</v>
      </c>
      <c r="E2012" s="765">
        <f t="shared" ca="1" si="93"/>
        <v>0</v>
      </c>
    </row>
    <row r="2013" spans="1:5">
      <c r="A2013" t="str">
        <f t="shared" si="94"/>
        <v>02</v>
      </c>
      <c r="B2013">
        <f t="shared" si="95"/>
        <v>0</v>
      </c>
      <c r="C2013" t="s">
        <v>472</v>
      </c>
      <c r="D2013" s="1" t="s">
        <v>2752</v>
      </c>
      <c r="E2013" s="765">
        <f t="shared" ca="1" si="93"/>
        <v>0</v>
      </c>
    </row>
    <row r="2014" spans="1:5">
      <c r="A2014" t="str">
        <f t="shared" si="94"/>
        <v>03</v>
      </c>
      <c r="B2014">
        <f t="shared" si="95"/>
        <v>0</v>
      </c>
      <c r="C2014" t="s">
        <v>472</v>
      </c>
      <c r="D2014" s="1" t="s">
        <v>2753</v>
      </c>
      <c r="E2014" s="765">
        <f t="shared" ca="1" si="93"/>
        <v>0</v>
      </c>
    </row>
    <row r="2015" spans="1:5">
      <c r="A2015" t="str">
        <f t="shared" si="94"/>
        <v>04</v>
      </c>
      <c r="B2015">
        <f t="shared" si="95"/>
        <v>0</v>
      </c>
      <c r="C2015" t="s">
        <v>472</v>
      </c>
      <c r="D2015" s="1" t="s">
        <v>2754</v>
      </c>
      <c r="E2015" s="765">
        <f t="shared" ca="1" si="93"/>
        <v>0</v>
      </c>
    </row>
    <row r="2016" spans="1:5">
      <c r="A2016" t="str">
        <f t="shared" si="94"/>
        <v>05</v>
      </c>
      <c r="B2016">
        <f t="shared" si="95"/>
        <v>0</v>
      </c>
      <c r="C2016" t="s">
        <v>472</v>
      </c>
      <c r="D2016" s="1" t="s">
        <v>2755</v>
      </c>
      <c r="E2016" s="765">
        <f t="shared" ca="1" si="93"/>
        <v>0</v>
      </c>
    </row>
    <row r="2017" spans="1:5">
      <c r="A2017" t="str">
        <f t="shared" si="94"/>
        <v>06</v>
      </c>
      <c r="B2017">
        <f t="shared" si="95"/>
        <v>0</v>
      </c>
      <c r="C2017" t="s">
        <v>472</v>
      </c>
      <c r="D2017" s="1" t="s">
        <v>2756</v>
      </c>
      <c r="E2017" s="765">
        <f t="shared" ca="1" si="93"/>
        <v>0</v>
      </c>
    </row>
    <row r="2018" spans="1:5">
      <c r="A2018" t="str">
        <f t="shared" si="94"/>
        <v>07</v>
      </c>
      <c r="B2018">
        <f t="shared" si="95"/>
        <v>0</v>
      </c>
      <c r="C2018" t="s">
        <v>472</v>
      </c>
      <c r="D2018" s="1" t="s">
        <v>2757</v>
      </c>
      <c r="E2018" s="765">
        <f t="shared" ca="1" si="93"/>
        <v>0</v>
      </c>
    </row>
    <row r="2019" spans="1:5">
      <c r="A2019" t="str">
        <f t="shared" si="94"/>
        <v>08</v>
      </c>
      <c r="B2019">
        <f t="shared" si="95"/>
        <v>0</v>
      </c>
      <c r="C2019" t="s">
        <v>472</v>
      </c>
      <c r="D2019" s="1" t="s">
        <v>2758</v>
      </c>
      <c r="E2019" s="765">
        <f t="shared" ca="1" si="93"/>
        <v>0</v>
      </c>
    </row>
    <row r="2020" spans="1:5">
      <c r="A2020" t="str">
        <f t="shared" si="94"/>
        <v>09</v>
      </c>
      <c r="B2020">
        <f t="shared" si="95"/>
        <v>0</v>
      </c>
      <c r="C2020" t="s">
        <v>472</v>
      </c>
      <c r="D2020" s="1" t="s">
        <v>2759</v>
      </c>
      <c r="E2020" s="765">
        <f t="shared" ca="1" si="93"/>
        <v>0</v>
      </c>
    </row>
    <row r="2021" spans="1:5">
      <c r="A2021" t="str">
        <f t="shared" si="94"/>
        <v>10</v>
      </c>
      <c r="B2021">
        <f t="shared" si="95"/>
        <v>0</v>
      </c>
      <c r="C2021" t="s">
        <v>472</v>
      </c>
      <c r="D2021" s="1" t="s">
        <v>2760</v>
      </c>
      <c r="E2021" s="765">
        <f t="shared" ca="1" si="93"/>
        <v>0</v>
      </c>
    </row>
    <row r="2022" spans="1:5">
      <c r="A2022" t="str">
        <f t="shared" si="94"/>
        <v>11</v>
      </c>
      <c r="B2022">
        <f t="shared" si="95"/>
        <v>0</v>
      </c>
      <c r="C2022" t="s">
        <v>472</v>
      </c>
      <c r="D2022" s="1" t="s">
        <v>2761</v>
      </c>
      <c r="E2022" s="765">
        <f t="shared" ca="1" si="93"/>
        <v>0</v>
      </c>
    </row>
    <row r="2023" spans="1:5">
      <c r="A2023" t="str">
        <f t="shared" si="94"/>
        <v>12</v>
      </c>
      <c r="B2023">
        <f t="shared" si="95"/>
        <v>0</v>
      </c>
      <c r="C2023" t="s">
        <v>472</v>
      </c>
      <c r="D2023" s="1" t="s">
        <v>2762</v>
      </c>
      <c r="E2023" s="765">
        <f t="shared" ca="1" si="93"/>
        <v>0</v>
      </c>
    </row>
    <row r="2024" spans="1:5">
      <c r="A2024" t="str">
        <f t="shared" si="94"/>
        <v>13</v>
      </c>
      <c r="B2024">
        <f t="shared" si="95"/>
        <v>0</v>
      </c>
      <c r="C2024" t="s">
        <v>472</v>
      </c>
      <c r="D2024" s="1" t="s">
        <v>2763</v>
      </c>
      <c r="E2024" s="765">
        <f t="shared" ca="1" si="93"/>
        <v>0</v>
      </c>
    </row>
    <row r="2025" spans="1:5">
      <c r="A2025" t="str">
        <f t="shared" si="94"/>
        <v>100</v>
      </c>
      <c r="B2025">
        <f t="shared" si="95"/>
        <v>0</v>
      </c>
      <c r="C2025" t="s">
        <v>472</v>
      </c>
      <c r="D2025" s="1" t="s">
        <v>2764</v>
      </c>
      <c r="E2025" s="765">
        <f t="shared" ca="1" si="93"/>
        <v>0</v>
      </c>
    </row>
    <row r="2026" spans="1:5">
      <c r="A2026" t="str">
        <f t="shared" si="94"/>
        <v>01</v>
      </c>
      <c r="B2026">
        <f t="shared" si="95"/>
        <v>0</v>
      </c>
      <c r="C2026" t="s">
        <v>575</v>
      </c>
      <c r="D2026" s="1" t="s">
        <v>2765</v>
      </c>
      <c r="E2026" s="765">
        <f t="shared" ca="1" si="93"/>
        <v>0</v>
      </c>
    </row>
    <row r="2027" spans="1:5">
      <c r="A2027" t="str">
        <f t="shared" si="94"/>
        <v>02</v>
      </c>
      <c r="B2027">
        <f t="shared" si="95"/>
        <v>0</v>
      </c>
      <c r="C2027" t="s">
        <v>575</v>
      </c>
      <c r="D2027" s="1" t="s">
        <v>2766</v>
      </c>
      <c r="E2027" s="765">
        <f t="shared" ca="1" si="93"/>
        <v>0</v>
      </c>
    </row>
    <row r="2028" spans="1:5">
      <c r="A2028" t="str">
        <f t="shared" si="94"/>
        <v>03</v>
      </c>
      <c r="B2028">
        <f t="shared" si="95"/>
        <v>0</v>
      </c>
      <c r="C2028" t="s">
        <v>575</v>
      </c>
      <c r="D2028" s="1" t="s">
        <v>2767</v>
      </c>
      <c r="E2028" s="765">
        <f t="shared" ca="1" si="93"/>
        <v>0</v>
      </c>
    </row>
    <row r="2029" spans="1:5">
      <c r="A2029" t="str">
        <f t="shared" si="94"/>
        <v>04</v>
      </c>
      <c r="B2029">
        <f t="shared" si="95"/>
        <v>0</v>
      </c>
      <c r="C2029" t="s">
        <v>575</v>
      </c>
      <c r="D2029" s="1" t="s">
        <v>2768</v>
      </c>
      <c r="E2029" s="765">
        <f t="shared" ca="1" si="93"/>
        <v>0</v>
      </c>
    </row>
    <row r="2030" spans="1:5">
      <c r="A2030" t="str">
        <f t="shared" si="94"/>
        <v>05</v>
      </c>
      <c r="B2030">
        <f t="shared" si="95"/>
        <v>0</v>
      </c>
      <c r="C2030" t="s">
        <v>575</v>
      </c>
      <c r="D2030" s="1" t="s">
        <v>2769</v>
      </c>
      <c r="E2030" s="765">
        <f t="shared" ca="1" si="93"/>
        <v>0</v>
      </c>
    </row>
    <row r="2031" spans="1:5">
      <c r="A2031" t="str">
        <f t="shared" si="94"/>
        <v>06</v>
      </c>
      <c r="B2031">
        <f t="shared" si="95"/>
        <v>0</v>
      </c>
      <c r="C2031" t="s">
        <v>575</v>
      </c>
      <c r="D2031" s="1" t="s">
        <v>2770</v>
      </c>
      <c r="E2031" s="765">
        <f t="shared" ca="1" si="93"/>
        <v>0</v>
      </c>
    </row>
    <row r="2032" spans="1:5">
      <c r="A2032" t="str">
        <f t="shared" si="94"/>
        <v>07</v>
      </c>
      <c r="B2032">
        <f t="shared" si="95"/>
        <v>0</v>
      </c>
      <c r="C2032" t="s">
        <v>575</v>
      </c>
      <c r="D2032" s="1" t="s">
        <v>2771</v>
      </c>
      <c r="E2032" s="765">
        <f t="shared" ca="1" si="93"/>
        <v>0</v>
      </c>
    </row>
    <row r="2033" spans="1:5">
      <c r="A2033" t="str">
        <f t="shared" si="94"/>
        <v>08</v>
      </c>
      <c r="B2033">
        <f t="shared" si="95"/>
        <v>0</v>
      </c>
      <c r="C2033" t="s">
        <v>575</v>
      </c>
      <c r="D2033" s="1" t="s">
        <v>2772</v>
      </c>
      <c r="E2033" s="765">
        <f t="shared" ca="1" si="93"/>
        <v>0</v>
      </c>
    </row>
    <row r="2034" spans="1:5">
      <c r="A2034" t="str">
        <f t="shared" si="94"/>
        <v>09</v>
      </c>
      <c r="B2034">
        <f t="shared" si="95"/>
        <v>0</v>
      </c>
      <c r="C2034" t="s">
        <v>575</v>
      </c>
      <c r="D2034" s="1" t="s">
        <v>2773</v>
      </c>
      <c r="E2034" s="765">
        <f t="shared" ca="1" si="93"/>
        <v>0</v>
      </c>
    </row>
    <row r="2035" spans="1:5">
      <c r="A2035" t="str">
        <f t="shared" si="94"/>
        <v>10</v>
      </c>
      <c r="B2035">
        <f t="shared" si="95"/>
        <v>0</v>
      </c>
      <c r="C2035" t="s">
        <v>575</v>
      </c>
      <c r="D2035" s="1" t="s">
        <v>2774</v>
      </c>
      <c r="E2035" s="765">
        <f t="shared" ca="1" si="93"/>
        <v>0</v>
      </c>
    </row>
    <row r="2036" spans="1:5">
      <c r="A2036" t="str">
        <f t="shared" si="94"/>
        <v>11</v>
      </c>
      <c r="B2036">
        <f t="shared" si="95"/>
        <v>0</v>
      </c>
      <c r="C2036" t="s">
        <v>575</v>
      </c>
      <c r="D2036" s="1" t="s">
        <v>2775</v>
      </c>
      <c r="E2036" s="765">
        <f t="shared" ca="1" si="93"/>
        <v>0</v>
      </c>
    </row>
    <row r="2037" spans="1:5">
      <c r="A2037" t="str">
        <f t="shared" si="94"/>
        <v>12</v>
      </c>
      <c r="B2037">
        <f t="shared" si="95"/>
        <v>0</v>
      </c>
      <c r="C2037" t="s">
        <v>575</v>
      </c>
      <c r="D2037" s="1" t="s">
        <v>2776</v>
      </c>
      <c r="E2037" s="765">
        <f t="shared" ca="1" si="93"/>
        <v>0</v>
      </c>
    </row>
    <row r="2038" spans="1:5">
      <c r="A2038" t="str">
        <f t="shared" si="94"/>
        <v>13</v>
      </c>
      <c r="B2038">
        <f t="shared" si="95"/>
        <v>0</v>
      </c>
      <c r="C2038" t="s">
        <v>575</v>
      </c>
      <c r="D2038" s="1" t="s">
        <v>2777</v>
      </c>
      <c r="E2038" s="765">
        <f t="shared" ca="1" si="93"/>
        <v>0</v>
      </c>
    </row>
    <row r="2039" spans="1:5">
      <c r="A2039" t="str">
        <f t="shared" si="94"/>
        <v>100</v>
      </c>
      <c r="B2039">
        <f t="shared" si="95"/>
        <v>0</v>
      </c>
      <c r="C2039" t="s">
        <v>575</v>
      </c>
      <c r="D2039" s="1" t="s">
        <v>2778</v>
      </c>
      <c r="E2039" s="765">
        <f t="shared" ca="1" si="93"/>
        <v>0</v>
      </c>
    </row>
    <row r="2040" spans="1:5">
      <c r="A2040" t="str">
        <f t="shared" si="94"/>
        <v>01</v>
      </c>
      <c r="B2040">
        <f t="shared" si="95"/>
        <v>0</v>
      </c>
      <c r="C2040" t="s">
        <v>473</v>
      </c>
      <c r="D2040" s="1" t="s">
        <v>2779</v>
      </c>
      <c r="E2040" s="765">
        <f t="shared" ca="1" si="93"/>
        <v>0</v>
      </c>
    </row>
    <row r="2041" spans="1:5">
      <c r="A2041" t="str">
        <f t="shared" si="94"/>
        <v>02</v>
      </c>
      <c r="B2041">
        <f t="shared" si="95"/>
        <v>0</v>
      </c>
      <c r="C2041" t="s">
        <v>473</v>
      </c>
      <c r="D2041" s="1" t="s">
        <v>2780</v>
      </c>
      <c r="E2041" s="765">
        <f t="shared" ca="1" si="93"/>
        <v>0</v>
      </c>
    </row>
    <row r="2042" spans="1:5">
      <c r="A2042" t="str">
        <f t="shared" si="94"/>
        <v>03</v>
      </c>
      <c r="B2042">
        <f t="shared" si="95"/>
        <v>0</v>
      </c>
      <c r="C2042" t="s">
        <v>473</v>
      </c>
      <c r="D2042" s="1" t="s">
        <v>2781</v>
      </c>
      <c r="E2042" s="765">
        <f t="shared" ca="1" si="93"/>
        <v>0</v>
      </c>
    </row>
    <row r="2043" spans="1:5">
      <c r="A2043" t="str">
        <f t="shared" si="94"/>
        <v>04</v>
      </c>
      <c r="B2043">
        <f t="shared" si="95"/>
        <v>0</v>
      </c>
      <c r="C2043" t="s">
        <v>473</v>
      </c>
      <c r="D2043" s="1" t="s">
        <v>2782</v>
      </c>
      <c r="E2043" s="765">
        <f t="shared" ca="1" si="93"/>
        <v>0</v>
      </c>
    </row>
    <row r="2044" spans="1:5">
      <c r="A2044" t="str">
        <f t="shared" si="94"/>
        <v>05</v>
      </c>
      <c r="B2044">
        <f t="shared" si="95"/>
        <v>0</v>
      </c>
      <c r="C2044" t="s">
        <v>473</v>
      </c>
      <c r="D2044" s="1" t="s">
        <v>2783</v>
      </c>
      <c r="E2044" s="765">
        <f t="shared" ca="1" si="93"/>
        <v>0</v>
      </c>
    </row>
    <row r="2045" spans="1:5">
      <c r="A2045" t="str">
        <f t="shared" si="94"/>
        <v>06</v>
      </c>
      <c r="B2045">
        <f t="shared" si="95"/>
        <v>0</v>
      </c>
      <c r="C2045" t="s">
        <v>473</v>
      </c>
      <c r="D2045" s="1" t="s">
        <v>2784</v>
      </c>
      <c r="E2045" s="765">
        <f t="shared" ca="1" si="93"/>
        <v>0</v>
      </c>
    </row>
    <row r="2046" spans="1:5">
      <c r="A2046" t="str">
        <f t="shared" si="94"/>
        <v>07</v>
      </c>
      <c r="B2046">
        <f t="shared" si="95"/>
        <v>0</v>
      </c>
      <c r="C2046" t="s">
        <v>473</v>
      </c>
      <c r="D2046" s="1" t="s">
        <v>2785</v>
      </c>
      <c r="E2046" s="765">
        <f t="shared" ca="1" si="93"/>
        <v>0</v>
      </c>
    </row>
    <row r="2047" spans="1:5">
      <c r="A2047" t="str">
        <f t="shared" si="94"/>
        <v>08</v>
      </c>
      <c r="B2047">
        <f t="shared" si="95"/>
        <v>0</v>
      </c>
      <c r="C2047" t="s">
        <v>473</v>
      </c>
      <c r="D2047" s="1" t="s">
        <v>2786</v>
      </c>
      <c r="E2047" s="765">
        <f t="shared" ca="1" si="93"/>
        <v>0</v>
      </c>
    </row>
    <row r="2048" spans="1:5">
      <c r="A2048" t="str">
        <f t="shared" si="94"/>
        <v>09</v>
      </c>
      <c r="B2048">
        <f t="shared" si="95"/>
        <v>0</v>
      </c>
      <c r="C2048" t="s">
        <v>473</v>
      </c>
      <c r="D2048" s="1" t="s">
        <v>2787</v>
      </c>
      <c r="E2048" s="765">
        <f t="shared" ca="1" si="93"/>
        <v>0</v>
      </c>
    </row>
    <row r="2049" spans="1:5">
      <c r="A2049" t="str">
        <f t="shared" si="94"/>
        <v>10</v>
      </c>
      <c r="B2049">
        <f t="shared" si="95"/>
        <v>0</v>
      </c>
      <c r="C2049" t="s">
        <v>473</v>
      </c>
      <c r="D2049" s="1" t="s">
        <v>2788</v>
      </c>
      <c r="E2049" s="765">
        <f t="shared" ca="1" si="93"/>
        <v>0</v>
      </c>
    </row>
    <row r="2050" spans="1:5">
      <c r="A2050" t="str">
        <f t="shared" si="94"/>
        <v>11</v>
      </c>
      <c r="B2050">
        <f t="shared" si="95"/>
        <v>0</v>
      </c>
      <c r="C2050" t="s">
        <v>473</v>
      </c>
      <c r="D2050" s="1" t="s">
        <v>2789</v>
      </c>
      <c r="E2050" s="765">
        <f t="shared" ca="1" si="93"/>
        <v>0</v>
      </c>
    </row>
    <row r="2051" spans="1:5">
      <c r="A2051" t="str">
        <f t="shared" si="94"/>
        <v>12</v>
      </c>
      <c r="B2051">
        <f t="shared" si="95"/>
        <v>0</v>
      </c>
      <c r="C2051" t="s">
        <v>473</v>
      </c>
      <c r="D2051" s="1" t="s">
        <v>2790</v>
      </c>
      <c r="E2051" s="765">
        <f t="shared" ca="1" si="93"/>
        <v>0</v>
      </c>
    </row>
    <row r="2052" spans="1:5">
      <c r="A2052" t="str">
        <f t="shared" si="94"/>
        <v>13</v>
      </c>
      <c r="B2052">
        <f t="shared" si="95"/>
        <v>0</v>
      </c>
      <c r="C2052" t="s">
        <v>473</v>
      </c>
      <c r="D2052" s="1" t="s">
        <v>2791</v>
      </c>
      <c r="E2052" s="765">
        <f t="shared" ca="1" si="93"/>
        <v>0</v>
      </c>
    </row>
    <row r="2053" spans="1:5">
      <c r="A2053" t="str">
        <f t="shared" si="94"/>
        <v>100</v>
      </c>
      <c r="B2053">
        <f t="shared" si="95"/>
        <v>0</v>
      </c>
      <c r="C2053" t="s">
        <v>473</v>
      </c>
      <c r="D2053" s="1" t="s">
        <v>2792</v>
      </c>
      <c r="E2053" s="765">
        <f t="shared" ca="1" si="93"/>
        <v>0</v>
      </c>
    </row>
    <row r="2054" spans="1:5">
      <c r="A2054" t="str">
        <f t="shared" si="94"/>
        <v>01</v>
      </c>
      <c r="B2054">
        <f t="shared" si="95"/>
        <v>0</v>
      </c>
      <c r="C2054" t="s">
        <v>474</v>
      </c>
      <c r="D2054" s="1" t="s">
        <v>2793</v>
      </c>
      <c r="E2054" s="765">
        <f t="shared" ca="1" si="93"/>
        <v>0</v>
      </c>
    </row>
    <row r="2055" spans="1:5">
      <c r="A2055" t="str">
        <f t="shared" si="94"/>
        <v>02</v>
      </c>
      <c r="B2055">
        <f t="shared" si="95"/>
        <v>0</v>
      </c>
      <c r="C2055" t="s">
        <v>474</v>
      </c>
      <c r="D2055" s="1" t="s">
        <v>2794</v>
      </c>
      <c r="E2055" s="765">
        <f t="shared" ca="1" si="93"/>
        <v>0</v>
      </c>
    </row>
    <row r="2056" spans="1:5">
      <c r="A2056" t="str">
        <f t="shared" si="94"/>
        <v>03</v>
      </c>
      <c r="B2056">
        <f t="shared" si="95"/>
        <v>0</v>
      </c>
      <c r="C2056" t="s">
        <v>474</v>
      </c>
      <c r="D2056" s="1" t="s">
        <v>2795</v>
      </c>
      <c r="E2056" s="765">
        <f t="shared" ca="1" si="93"/>
        <v>0</v>
      </c>
    </row>
    <row r="2057" spans="1:5">
      <c r="A2057" t="str">
        <f t="shared" si="94"/>
        <v>04</v>
      </c>
      <c r="B2057">
        <f t="shared" si="95"/>
        <v>0</v>
      </c>
      <c r="C2057" t="s">
        <v>474</v>
      </c>
      <c r="D2057" s="1" t="s">
        <v>2796</v>
      </c>
      <c r="E2057" s="765">
        <f t="shared" ca="1" si="93"/>
        <v>0</v>
      </c>
    </row>
    <row r="2058" spans="1:5">
      <c r="A2058" t="str">
        <f t="shared" si="94"/>
        <v>05</v>
      </c>
      <c r="B2058">
        <f t="shared" si="95"/>
        <v>0</v>
      </c>
      <c r="C2058" t="s">
        <v>474</v>
      </c>
      <c r="D2058" s="1" t="s">
        <v>2797</v>
      </c>
      <c r="E2058" s="765">
        <f t="shared" ref="E2058:E2121" ca="1" si="96">IFERROR(IFERROR(VLOOKUP(C2058,INDIRECT($G$7&amp;$H$7),MATCH($A2058,INDIRECT($G$7&amp;$I$7),0),0),IFERROR(VLOOKUP(C2058,INDIRECT($G$6&amp;$H$6),MATCH($A2058,INDIRECT($G$6&amp;$I$6),0),0),VLOOKUP(C2058,INDIRECT($G$5&amp;$H$5),MATCH($A2058,INDIRECT($G$5&amp;$I$5),0),0))),0)</f>
        <v>0</v>
      </c>
    </row>
    <row r="2059" spans="1:5">
      <c r="A2059" t="str">
        <f t="shared" ref="A2059:A2122" si="97">MID(D2059,LEN(C2059)+2,LEN(D2059)-LEN(C2059))</f>
        <v>06</v>
      </c>
      <c r="B2059">
        <f t="shared" ref="B2059:B2122" si="98">IF(IFERROR(FIND("PU",D2059,1),0)&lt;&gt;0,"PU",0)</f>
        <v>0</v>
      </c>
      <c r="C2059" t="s">
        <v>474</v>
      </c>
      <c r="D2059" s="1" t="s">
        <v>2798</v>
      </c>
      <c r="E2059" s="765">
        <f t="shared" ca="1" si="96"/>
        <v>0</v>
      </c>
    </row>
    <row r="2060" spans="1:5">
      <c r="A2060" t="str">
        <f t="shared" si="97"/>
        <v>07</v>
      </c>
      <c r="B2060">
        <f t="shared" si="98"/>
        <v>0</v>
      </c>
      <c r="C2060" t="s">
        <v>474</v>
      </c>
      <c r="D2060" s="1" t="s">
        <v>2799</v>
      </c>
      <c r="E2060" s="765">
        <f t="shared" ca="1" si="96"/>
        <v>0</v>
      </c>
    </row>
    <row r="2061" spans="1:5">
      <c r="A2061" t="str">
        <f t="shared" si="97"/>
        <v>08</v>
      </c>
      <c r="B2061">
        <f t="shared" si="98"/>
        <v>0</v>
      </c>
      <c r="C2061" t="s">
        <v>474</v>
      </c>
      <c r="D2061" s="1" t="s">
        <v>2800</v>
      </c>
      <c r="E2061" s="765">
        <f t="shared" ca="1" si="96"/>
        <v>0</v>
      </c>
    </row>
    <row r="2062" spans="1:5">
      <c r="A2062" t="str">
        <f t="shared" si="97"/>
        <v>09</v>
      </c>
      <c r="B2062">
        <f t="shared" si="98"/>
        <v>0</v>
      </c>
      <c r="C2062" t="s">
        <v>474</v>
      </c>
      <c r="D2062" s="1" t="s">
        <v>2801</v>
      </c>
      <c r="E2062" s="765">
        <f t="shared" ca="1" si="96"/>
        <v>0</v>
      </c>
    </row>
    <row r="2063" spans="1:5">
      <c r="A2063" t="str">
        <f t="shared" si="97"/>
        <v>10</v>
      </c>
      <c r="B2063">
        <f t="shared" si="98"/>
        <v>0</v>
      </c>
      <c r="C2063" t="s">
        <v>474</v>
      </c>
      <c r="D2063" s="1" t="s">
        <v>2802</v>
      </c>
      <c r="E2063" s="765">
        <f t="shared" ca="1" si="96"/>
        <v>0</v>
      </c>
    </row>
    <row r="2064" spans="1:5">
      <c r="A2064" t="str">
        <f t="shared" si="97"/>
        <v>11</v>
      </c>
      <c r="B2064">
        <f t="shared" si="98"/>
        <v>0</v>
      </c>
      <c r="C2064" t="s">
        <v>474</v>
      </c>
      <c r="D2064" s="1" t="s">
        <v>2803</v>
      </c>
      <c r="E2064" s="765">
        <f t="shared" ca="1" si="96"/>
        <v>0</v>
      </c>
    </row>
    <row r="2065" spans="1:5">
      <c r="A2065" t="str">
        <f t="shared" si="97"/>
        <v>12</v>
      </c>
      <c r="B2065">
        <f t="shared" si="98"/>
        <v>0</v>
      </c>
      <c r="C2065" t="s">
        <v>474</v>
      </c>
      <c r="D2065" s="1" t="s">
        <v>2804</v>
      </c>
      <c r="E2065" s="765">
        <f t="shared" ca="1" si="96"/>
        <v>0</v>
      </c>
    </row>
    <row r="2066" spans="1:5">
      <c r="A2066" t="str">
        <f t="shared" si="97"/>
        <v>13</v>
      </c>
      <c r="B2066">
        <f t="shared" si="98"/>
        <v>0</v>
      </c>
      <c r="C2066" t="s">
        <v>474</v>
      </c>
      <c r="D2066" s="1" t="s">
        <v>2805</v>
      </c>
      <c r="E2066" s="765">
        <f t="shared" ca="1" si="96"/>
        <v>0</v>
      </c>
    </row>
    <row r="2067" spans="1:5">
      <c r="A2067" t="str">
        <f t="shared" si="97"/>
        <v>100</v>
      </c>
      <c r="B2067">
        <f t="shared" si="98"/>
        <v>0</v>
      </c>
      <c r="C2067" t="s">
        <v>474</v>
      </c>
      <c r="D2067" s="1" t="s">
        <v>2806</v>
      </c>
      <c r="E2067" s="765">
        <f t="shared" ca="1" si="96"/>
        <v>0</v>
      </c>
    </row>
    <row r="2068" spans="1:5">
      <c r="A2068" t="str">
        <f t="shared" si="97"/>
        <v>01</v>
      </c>
      <c r="B2068">
        <f t="shared" si="98"/>
        <v>0</v>
      </c>
      <c r="C2068" t="s">
        <v>576</v>
      </c>
      <c r="D2068" s="1" t="s">
        <v>2807</v>
      </c>
      <c r="E2068" s="765">
        <f t="shared" ca="1" si="96"/>
        <v>0</v>
      </c>
    </row>
    <row r="2069" spans="1:5">
      <c r="A2069" t="str">
        <f t="shared" si="97"/>
        <v>02</v>
      </c>
      <c r="B2069">
        <f t="shared" si="98"/>
        <v>0</v>
      </c>
      <c r="C2069" t="s">
        <v>576</v>
      </c>
      <c r="D2069" s="1" t="s">
        <v>2808</v>
      </c>
      <c r="E2069" s="765">
        <f t="shared" ca="1" si="96"/>
        <v>0</v>
      </c>
    </row>
    <row r="2070" spans="1:5">
      <c r="A2070" t="str">
        <f t="shared" si="97"/>
        <v>03</v>
      </c>
      <c r="B2070">
        <f t="shared" si="98"/>
        <v>0</v>
      </c>
      <c r="C2070" t="s">
        <v>576</v>
      </c>
      <c r="D2070" s="1" t="s">
        <v>2809</v>
      </c>
      <c r="E2070" s="765">
        <f t="shared" ca="1" si="96"/>
        <v>0</v>
      </c>
    </row>
    <row r="2071" spans="1:5">
      <c r="A2071" t="str">
        <f t="shared" si="97"/>
        <v>04</v>
      </c>
      <c r="B2071">
        <f t="shared" si="98"/>
        <v>0</v>
      </c>
      <c r="C2071" t="s">
        <v>576</v>
      </c>
      <c r="D2071" s="1" t="s">
        <v>2810</v>
      </c>
      <c r="E2071" s="765">
        <f t="shared" ca="1" si="96"/>
        <v>0</v>
      </c>
    </row>
    <row r="2072" spans="1:5">
      <c r="A2072" t="str">
        <f t="shared" si="97"/>
        <v>05</v>
      </c>
      <c r="B2072">
        <f t="shared" si="98"/>
        <v>0</v>
      </c>
      <c r="C2072" t="s">
        <v>576</v>
      </c>
      <c r="D2072" s="1" t="s">
        <v>2811</v>
      </c>
      <c r="E2072" s="765">
        <f t="shared" ca="1" si="96"/>
        <v>0</v>
      </c>
    </row>
    <row r="2073" spans="1:5">
      <c r="A2073" t="str">
        <f t="shared" si="97"/>
        <v>06</v>
      </c>
      <c r="B2073">
        <f t="shared" si="98"/>
        <v>0</v>
      </c>
      <c r="C2073" t="s">
        <v>576</v>
      </c>
      <c r="D2073" s="1" t="s">
        <v>2812</v>
      </c>
      <c r="E2073" s="765">
        <f t="shared" ca="1" si="96"/>
        <v>0</v>
      </c>
    </row>
    <row r="2074" spans="1:5">
      <c r="A2074" t="str">
        <f t="shared" si="97"/>
        <v>07</v>
      </c>
      <c r="B2074">
        <f t="shared" si="98"/>
        <v>0</v>
      </c>
      <c r="C2074" t="s">
        <v>576</v>
      </c>
      <c r="D2074" s="1" t="s">
        <v>2813</v>
      </c>
      <c r="E2074" s="765">
        <f t="shared" ca="1" si="96"/>
        <v>0</v>
      </c>
    </row>
    <row r="2075" spans="1:5">
      <c r="A2075" t="str">
        <f t="shared" si="97"/>
        <v>08</v>
      </c>
      <c r="B2075">
        <f t="shared" si="98"/>
        <v>0</v>
      </c>
      <c r="C2075" t="s">
        <v>576</v>
      </c>
      <c r="D2075" s="1" t="s">
        <v>2814</v>
      </c>
      <c r="E2075" s="765">
        <f t="shared" ca="1" si="96"/>
        <v>0</v>
      </c>
    </row>
    <row r="2076" spans="1:5">
      <c r="A2076" t="str">
        <f t="shared" si="97"/>
        <v>09</v>
      </c>
      <c r="B2076">
        <f t="shared" si="98"/>
        <v>0</v>
      </c>
      <c r="C2076" t="s">
        <v>576</v>
      </c>
      <c r="D2076" s="1" t="s">
        <v>2815</v>
      </c>
      <c r="E2076" s="765">
        <f t="shared" ca="1" si="96"/>
        <v>0</v>
      </c>
    </row>
    <row r="2077" spans="1:5">
      <c r="A2077" t="str">
        <f t="shared" si="97"/>
        <v>10</v>
      </c>
      <c r="B2077">
        <f t="shared" si="98"/>
        <v>0</v>
      </c>
      <c r="C2077" t="s">
        <v>576</v>
      </c>
      <c r="D2077" s="1" t="s">
        <v>2816</v>
      </c>
      <c r="E2077" s="765">
        <f t="shared" ca="1" si="96"/>
        <v>0</v>
      </c>
    </row>
    <row r="2078" spans="1:5">
      <c r="A2078" t="str">
        <f t="shared" si="97"/>
        <v>11</v>
      </c>
      <c r="B2078">
        <f t="shared" si="98"/>
        <v>0</v>
      </c>
      <c r="C2078" t="s">
        <v>576</v>
      </c>
      <c r="D2078" s="1" t="s">
        <v>2817</v>
      </c>
      <c r="E2078" s="765">
        <f t="shared" ca="1" si="96"/>
        <v>0</v>
      </c>
    </row>
    <row r="2079" spans="1:5">
      <c r="A2079" t="str">
        <f t="shared" si="97"/>
        <v>12</v>
      </c>
      <c r="B2079">
        <f t="shared" si="98"/>
        <v>0</v>
      </c>
      <c r="C2079" t="s">
        <v>576</v>
      </c>
      <c r="D2079" s="1" t="s">
        <v>2818</v>
      </c>
      <c r="E2079" s="765">
        <f t="shared" ca="1" si="96"/>
        <v>0</v>
      </c>
    </row>
    <row r="2080" spans="1:5">
      <c r="A2080" t="str">
        <f t="shared" si="97"/>
        <v>13</v>
      </c>
      <c r="B2080">
        <f t="shared" si="98"/>
        <v>0</v>
      </c>
      <c r="C2080" t="s">
        <v>576</v>
      </c>
      <c r="D2080" s="1" t="s">
        <v>2819</v>
      </c>
      <c r="E2080" s="765">
        <f t="shared" ca="1" si="96"/>
        <v>0</v>
      </c>
    </row>
    <row r="2081" spans="1:5">
      <c r="A2081" t="str">
        <f t="shared" si="97"/>
        <v>100</v>
      </c>
      <c r="B2081">
        <f t="shared" si="98"/>
        <v>0</v>
      </c>
      <c r="C2081" t="s">
        <v>576</v>
      </c>
      <c r="D2081" s="1" t="s">
        <v>2820</v>
      </c>
      <c r="E2081" s="765">
        <f t="shared" ca="1" si="96"/>
        <v>0</v>
      </c>
    </row>
    <row r="2082" spans="1:5">
      <c r="A2082" t="str">
        <f t="shared" si="97"/>
        <v>01</v>
      </c>
      <c r="B2082">
        <f t="shared" si="98"/>
        <v>0</v>
      </c>
      <c r="C2082" t="s">
        <v>475</v>
      </c>
      <c r="D2082" s="1" t="s">
        <v>2821</v>
      </c>
      <c r="E2082" s="765">
        <f t="shared" ca="1" si="96"/>
        <v>0</v>
      </c>
    </row>
    <row r="2083" spans="1:5">
      <c r="A2083" t="str">
        <f t="shared" si="97"/>
        <v>02</v>
      </c>
      <c r="B2083">
        <f t="shared" si="98"/>
        <v>0</v>
      </c>
      <c r="C2083" t="s">
        <v>475</v>
      </c>
      <c r="D2083" s="1" t="s">
        <v>2822</v>
      </c>
      <c r="E2083" s="765">
        <f t="shared" ca="1" si="96"/>
        <v>0</v>
      </c>
    </row>
    <row r="2084" spans="1:5">
      <c r="A2084" t="str">
        <f t="shared" si="97"/>
        <v>03</v>
      </c>
      <c r="B2084">
        <f t="shared" si="98"/>
        <v>0</v>
      </c>
      <c r="C2084" t="s">
        <v>475</v>
      </c>
      <c r="D2084" s="1" t="s">
        <v>2823</v>
      </c>
      <c r="E2084" s="765">
        <f t="shared" ca="1" si="96"/>
        <v>0</v>
      </c>
    </row>
    <row r="2085" spans="1:5">
      <c r="A2085" t="str">
        <f t="shared" si="97"/>
        <v>04</v>
      </c>
      <c r="B2085">
        <f t="shared" si="98"/>
        <v>0</v>
      </c>
      <c r="C2085" t="s">
        <v>475</v>
      </c>
      <c r="D2085" s="1" t="s">
        <v>2824</v>
      </c>
      <c r="E2085" s="765">
        <f t="shared" ca="1" si="96"/>
        <v>0</v>
      </c>
    </row>
    <row r="2086" spans="1:5">
      <c r="A2086" t="str">
        <f t="shared" si="97"/>
        <v>05</v>
      </c>
      <c r="B2086">
        <f t="shared" si="98"/>
        <v>0</v>
      </c>
      <c r="C2086" t="s">
        <v>475</v>
      </c>
      <c r="D2086" s="1" t="s">
        <v>2825</v>
      </c>
      <c r="E2086" s="765">
        <f t="shared" ca="1" si="96"/>
        <v>0</v>
      </c>
    </row>
    <row r="2087" spans="1:5">
      <c r="A2087" t="str">
        <f t="shared" si="97"/>
        <v>06</v>
      </c>
      <c r="B2087">
        <f t="shared" si="98"/>
        <v>0</v>
      </c>
      <c r="C2087" t="s">
        <v>475</v>
      </c>
      <c r="D2087" s="1" t="s">
        <v>2826</v>
      </c>
      <c r="E2087" s="765">
        <f t="shared" ca="1" si="96"/>
        <v>0</v>
      </c>
    </row>
    <row r="2088" spans="1:5">
      <c r="A2088" t="str">
        <f t="shared" si="97"/>
        <v>07</v>
      </c>
      <c r="B2088">
        <f t="shared" si="98"/>
        <v>0</v>
      </c>
      <c r="C2088" t="s">
        <v>475</v>
      </c>
      <c r="D2088" s="1" t="s">
        <v>2827</v>
      </c>
      <c r="E2088" s="765">
        <f t="shared" ca="1" si="96"/>
        <v>0</v>
      </c>
    </row>
    <row r="2089" spans="1:5">
      <c r="A2089" t="str">
        <f t="shared" si="97"/>
        <v>08</v>
      </c>
      <c r="B2089">
        <f t="shared" si="98"/>
        <v>0</v>
      </c>
      <c r="C2089" t="s">
        <v>475</v>
      </c>
      <c r="D2089" s="1" t="s">
        <v>2828</v>
      </c>
      <c r="E2089" s="765">
        <f t="shared" ca="1" si="96"/>
        <v>0</v>
      </c>
    </row>
    <row r="2090" spans="1:5">
      <c r="A2090" t="str">
        <f t="shared" si="97"/>
        <v>09</v>
      </c>
      <c r="B2090">
        <f t="shared" si="98"/>
        <v>0</v>
      </c>
      <c r="C2090" t="s">
        <v>475</v>
      </c>
      <c r="D2090" s="1" t="s">
        <v>2829</v>
      </c>
      <c r="E2090" s="765">
        <f t="shared" ca="1" si="96"/>
        <v>0</v>
      </c>
    </row>
    <row r="2091" spans="1:5">
      <c r="A2091" t="str">
        <f t="shared" si="97"/>
        <v>10</v>
      </c>
      <c r="B2091">
        <f t="shared" si="98"/>
        <v>0</v>
      </c>
      <c r="C2091" t="s">
        <v>475</v>
      </c>
      <c r="D2091" s="1" t="s">
        <v>2830</v>
      </c>
      <c r="E2091" s="765">
        <f t="shared" ca="1" si="96"/>
        <v>0</v>
      </c>
    </row>
    <row r="2092" spans="1:5">
      <c r="A2092" t="str">
        <f t="shared" si="97"/>
        <v>11</v>
      </c>
      <c r="B2092">
        <f t="shared" si="98"/>
        <v>0</v>
      </c>
      <c r="C2092" t="s">
        <v>475</v>
      </c>
      <c r="D2092" s="1" t="s">
        <v>2831</v>
      </c>
      <c r="E2092" s="765">
        <f t="shared" ca="1" si="96"/>
        <v>0</v>
      </c>
    </row>
    <row r="2093" spans="1:5">
      <c r="A2093" t="str">
        <f t="shared" si="97"/>
        <v>12</v>
      </c>
      <c r="B2093">
        <f t="shared" si="98"/>
        <v>0</v>
      </c>
      <c r="C2093" t="s">
        <v>475</v>
      </c>
      <c r="D2093" s="1" t="s">
        <v>2832</v>
      </c>
      <c r="E2093" s="765">
        <f t="shared" ca="1" si="96"/>
        <v>0</v>
      </c>
    </row>
    <row r="2094" spans="1:5">
      <c r="A2094" t="str">
        <f t="shared" si="97"/>
        <v>13</v>
      </c>
      <c r="B2094">
        <f t="shared" si="98"/>
        <v>0</v>
      </c>
      <c r="C2094" t="s">
        <v>475</v>
      </c>
      <c r="D2094" s="1" t="s">
        <v>2833</v>
      </c>
      <c r="E2094" s="765">
        <f t="shared" ca="1" si="96"/>
        <v>0</v>
      </c>
    </row>
    <row r="2095" spans="1:5">
      <c r="A2095" t="str">
        <f t="shared" si="97"/>
        <v>100</v>
      </c>
      <c r="B2095">
        <f t="shared" si="98"/>
        <v>0</v>
      </c>
      <c r="C2095" t="s">
        <v>475</v>
      </c>
      <c r="D2095" s="1" t="s">
        <v>2834</v>
      </c>
      <c r="E2095" s="765">
        <f t="shared" ca="1" si="96"/>
        <v>0</v>
      </c>
    </row>
    <row r="2096" spans="1:5">
      <c r="A2096" t="str">
        <f t="shared" si="97"/>
        <v>01</v>
      </c>
      <c r="B2096">
        <f t="shared" si="98"/>
        <v>0</v>
      </c>
      <c r="C2096" t="s">
        <v>476</v>
      </c>
      <c r="D2096" s="1" t="s">
        <v>2835</v>
      </c>
      <c r="E2096" s="765">
        <f t="shared" ca="1" si="96"/>
        <v>0</v>
      </c>
    </row>
    <row r="2097" spans="1:5">
      <c r="A2097" t="str">
        <f t="shared" si="97"/>
        <v>02</v>
      </c>
      <c r="B2097">
        <f t="shared" si="98"/>
        <v>0</v>
      </c>
      <c r="C2097" t="s">
        <v>476</v>
      </c>
      <c r="D2097" s="1" t="s">
        <v>2836</v>
      </c>
      <c r="E2097" s="765">
        <f t="shared" ca="1" si="96"/>
        <v>0</v>
      </c>
    </row>
    <row r="2098" spans="1:5">
      <c r="A2098" t="str">
        <f t="shared" si="97"/>
        <v>03</v>
      </c>
      <c r="B2098">
        <f t="shared" si="98"/>
        <v>0</v>
      </c>
      <c r="C2098" t="s">
        <v>476</v>
      </c>
      <c r="D2098" s="1" t="s">
        <v>2837</v>
      </c>
      <c r="E2098" s="765">
        <f t="shared" ca="1" si="96"/>
        <v>0</v>
      </c>
    </row>
    <row r="2099" spans="1:5">
      <c r="A2099" t="str">
        <f t="shared" si="97"/>
        <v>04</v>
      </c>
      <c r="B2099">
        <f t="shared" si="98"/>
        <v>0</v>
      </c>
      <c r="C2099" t="s">
        <v>476</v>
      </c>
      <c r="D2099" s="1" t="s">
        <v>2838</v>
      </c>
      <c r="E2099" s="765">
        <f t="shared" ca="1" si="96"/>
        <v>0</v>
      </c>
    </row>
    <row r="2100" spans="1:5">
      <c r="A2100" t="str">
        <f t="shared" si="97"/>
        <v>05</v>
      </c>
      <c r="B2100">
        <f t="shared" si="98"/>
        <v>0</v>
      </c>
      <c r="C2100" t="s">
        <v>476</v>
      </c>
      <c r="D2100" s="1" t="s">
        <v>2839</v>
      </c>
      <c r="E2100" s="765">
        <f t="shared" ca="1" si="96"/>
        <v>0</v>
      </c>
    </row>
    <row r="2101" spans="1:5">
      <c r="A2101" t="str">
        <f t="shared" si="97"/>
        <v>06</v>
      </c>
      <c r="B2101">
        <f t="shared" si="98"/>
        <v>0</v>
      </c>
      <c r="C2101" t="s">
        <v>476</v>
      </c>
      <c r="D2101" s="1" t="s">
        <v>2840</v>
      </c>
      <c r="E2101" s="765">
        <f t="shared" ca="1" si="96"/>
        <v>0</v>
      </c>
    </row>
    <row r="2102" spans="1:5">
      <c r="A2102" t="str">
        <f t="shared" si="97"/>
        <v>07</v>
      </c>
      <c r="B2102">
        <f t="shared" si="98"/>
        <v>0</v>
      </c>
      <c r="C2102" t="s">
        <v>476</v>
      </c>
      <c r="D2102" s="1" t="s">
        <v>2841</v>
      </c>
      <c r="E2102" s="765">
        <f t="shared" ca="1" si="96"/>
        <v>0</v>
      </c>
    </row>
    <row r="2103" spans="1:5">
      <c r="A2103" t="str">
        <f t="shared" si="97"/>
        <v>08</v>
      </c>
      <c r="B2103">
        <f t="shared" si="98"/>
        <v>0</v>
      </c>
      <c r="C2103" t="s">
        <v>476</v>
      </c>
      <c r="D2103" s="1" t="s">
        <v>2842</v>
      </c>
      <c r="E2103" s="765">
        <f t="shared" ca="1" si="96"/>
        <v>0</v>
      </c>
    </row>
    <row r="2104" spans="1:5">
      <c r="A2104" t="str">
        <f t="shared" si="97"/>
        <v>09</v>
      </c>
      <c r="B2104">
        <f t="shared" si="98"/>
        <v>0</v>
      </c>
      <c r="C2104" t="s">
        <v>476</v>
      </c>
      <c r="D2104" s="1" t="s">
        <v>2843</v>
      </c>
      <c r="E2104" s="765">
        <f t="shared" ca="1" si="96"/>
        <v>0</v>
      </c>
    </row>
    <row r="2105" spans="1:5">
      <c r="A2105" t="str">
        <f t="shared" si="97"/>
        <v>10</v>
      </c>
      <c r="B2105">
        <f t="shared" si="98"/>
        <v>0</v>
      </c>
      <c r="C2105" t="s">
        <v>476</v>
      </c>
      <c r="D2105" s="1" t="s">
        <v>2844</v>
      </c>
      <c r="E2105" s="765">
        <f t="shared" ca="1" si="96"/>
        <v>0</v>
      </c>
    </row>
    <row r="2106" spans="1:5">
      <c r="A2106" t="str">
        <f t="shared" si="97"/>
        <v>11</v>
      </c>
      <c r="B2106">
        <f t="shared" si="98"/>
        <v>0</v>
      </c>
      <c r="C2106" t="s">
        <v>476</v>
      </c>
      <c r="D2106" s="1" t="s">
        <v>2845</v>
      </c>
      <c r="E2106" s="765">
        <f t="shared" ca="1" si="96"/>
        <v>0</v>
      </c>
    </row>
    <row r="2107" spans="1:5">
      <c r="A2107" t="str">
        <f t="shared" si="97"/>
        <v>12</v>
      </c>
      <c r="B2107">
        <f t="shared" si="98"/>
        <v>0</v>
      </c>
      <c r="C2107" t="s">
        <v>476</v>
      </c>
      <c r="D2107" s="1" t="s">
        <v>2846</v>
      </c>
      <c r="E2107" s="765">
        <f t="shared" ca="1" si="96"/>
        <v>0</v>
      </c>
    </row>
    <row r="2108" spans="1:5">
      <c r="A2108" t="str">
        <f t="shared" si="97"/>
        <v>13</v>
      </c>
      <c r="B2108">
        <f t="shared" si="98"/>
        <v>0</v>
      </c>
      <c r="C2108" t="s">
        <v>476</v>
      </c>
      <c r="D2108" s="1" t="s">
        <v>2847</v>
      </c>
      <c r="E2108" s="765">
        <f t="shared" ca="1" si="96"/>
        <v>0</v>
      </c>
    </row>
    <row r="2109" spans="1:5">
      <c r="A2109" t="str">
        <f t="shared" si="97"/>
        <v>100</v>
      </c>
      <c r="B2109">
        <f t="shared" si="98"/>
        <v>0</v>
      </c>
      <c r="C2109" t="s">
        <v>476</v>
      </c>
      <c r="D2109" s="1" t="s">
        <v>2848</v>
      </c>
      <c r="E2109" s="765">
        <f t="shared" ca="1" si="96"/>
        <v>0</v>
      </c>
    </row>
    <row r="2110" spans="1:5">
      <c r="A2110" t="str">
        <f t="shared" si="97"/>
        <v>01</v>
      </c>
      <c r="B2110">
        <f t="shared" si="98"/>
        <v>0</v>
      </c>
      <c r="C2110" t="s">
        <v>477</v>
      </c>
      <c r="D2110" s="1" t="s">
        <v>2849</v>
      </c>
      <c r="E2110" s="765">
        <f t="shared" ca="1" si="96"/>
        <v>0</v>
      </c>
    </row>
    <row r="2111" spans="1:5">
      <c r="A2111" t="str">
        <f t="shared" si="97"/>
        <v>02</v>
      </c>
      <c r="B2111">
        <f t="shared" si="98"/>
        <v>0</v>
      </c>
      <c r="C2111" t="s">
        <v>477</v>
      </c>
      <c r="D2111" s="1" t="s">
        <v>2850</v>
      </c>
      <c r="E2111" s="765">
        <f t="shared" ca="1" si="96"/>
        <v>0</v>
      </c>
    </row>
    <row r="2112" spans="1:5">
      <c r="A2112" t="str">
        <f t="shared" si="97"/>
        <v>03</v>
      </c>
      <c r="B2112">
        <f t="shared" si="98"/>
        <v>0</v>
      </c>
      <c r="C2112" t="s">
        <v>477</v>
      </c>
      <c r="D2112" s="1" t="s">
        <v>2851</v>
      </c>
      <c r="E2112" s="765">
        <f t="shared" ca="1" si="96"/>
        <v>0</v>
      </c>
    </row>
    <row r="2113" spans="1:5">
      <c r="A2113" t="str">
        <f t="shared" si="97"/>
        <v>04</v>
      </c>
      <c r="B2113">
        <f t="shared" si="98"/>
        <v>0</v>
      </c>
      <c r="C2113" t="s">
        <v>477</v>
      </c>
      <c r="D2113" s="1" t="s">
        <v>2852</v>
      </c>
      <c r="E2113" s="765">
        <f t="shared" ca="1" si="96"/>
        <v>0</v>
      </c>
    </row>
    <row r="2114" spans="1:5">
      <c r="A2114" t="str">
        <f t="shared" si="97"/>
        <v>05</v>
      </c>
      <c r="B2114">
        <f t="shared" si="98"/>
        <v>0</v>
      </c>
      <c r="C2114" t="s">
        <v>477</v>
      </c>
      <c r="D2114" s="1" t="s">
        <v>2853</v>
      </c>
      <c r="E2114" s="765">
        <f t="shared" ca="1" si="96"/>
        <v>0</v>
      </c>
    </row>
    <row r="2115" spans="1:5">
      <c r="A2115" t="str">
        <f t="shared" si="97"/>
        <v>06</v>
      </c>
      <c r="B2115">
        <f t="shared" si="98"/>
        <v>0</v>
      </c>
      <c r="C2115" t="s">
        <v>477</v>
      </c>
      <c r="D2115" s="1" t="s">
        <v>2854</v>
      </c>
      <c r="E2115" s="765">
        <f t="shared" ca="1" si="96"/>
        <v>0</v>
      </c>
    </row>
    <row r="2116" spans="1:5">
      <c r="A2116" t="str">
        <f t="shared" si="97"/>
        <v>07</v>
      </c>
      <c r="B2116">
        <f t="shared" si="98"/>
        <v>0</v>
      </c>
      <c r="C2116" t="s">
        <v>477</v>
      </c>
      <c r="D2116" s="1" t="s">
        <v>2855</v>
      </c>
      <c r="E2116" s="765">
        <f t="shared" ca="1" si="96"/>
        <v>0</v>
      </c>
    </row>
    <row r="2117" spans="1:5">
      <c r="A2117" t="str">
        <f t="shared" si="97"/>
        <v>08</v>
      </c>
      <c r="B2117">
        <f t="shared" si="98"/>
        <v>0</v>
      </c>
      <c r="C2117" t="s">
        <v>477</v>
      </c>
      <c r="D2117" s="1" t="s">
        <v>2856</v>
      </c>
      <c r="E2117" s="765">
        <f t="shared" ca="1" si="96"/>
        <v>0</v>
      </c>
    </row>
    <row r="2118" spans="1:5">
      <c r="A2118" t="str">
        <f t="shared" si="97"/>
        <v>09</v>
      </c>
      <c r="B2118">
        <f t="shared" si="98"/>
        <v>0</v>
      </c>
      <c r="C2118" t="s">
        <v>477</v>
      </c>
      <c r="D2118" s="1" t="s">
        <v>2857</v>
      </c>
      <c r="E2118" s="765">
        <f t="shared" ca="1" si="96"/>
        <v>0</v>
      </c>
    </row>
    <row r="2119" spans="1:5">
      <c r="A2119" t="str">
        <f t="shared" si="97"/>
        <v>10</v>
      </c>
      <c r="B2119">
        <f t="shared" si="98"/>
        <v>0</v>
      </c>
      <c r="C2119" t="s">
        <v>477</v>
      </c>
      <c r="D2119" s="1" t="s">
        <v>2858</v>
      </c>
      <c r="E2119" s="765">
        <f t="shared" ca="1" si="96"/>
        <v>0</v>
      </c>
    </row>
    <row r="2120" spans="1:5">
      <c r="A2120" t="str">
        <f t="shared" si="97"/>
        <v>11</v>
      </c>
      <c r="B2120">
        <f t="shared" si="98"/>
        <v>0</v>
      </c>
      <c r="C2120" t="s">
        <v>477</v>
      </c>
      <c r="D2120" s="1" t="s">
        <v>2859</v>
      </c>
      <c r="E2120" s="765">
        <f t="shared" ca="1" si="96"/>
        <v>0</v>
      </c>
    </row>
    <row r="2121" spans="1:5">
      <c r="A2121" t="str">
        <f t="shared" si="97"/>
        <v>12</v>
      </c>
      <c r="B2121">
        <f t="shared" si="98"/>
        <v>0</v>
      </c>
      <c r="C2121" t="s">
        <v>477</v>
      </c>
      <c r="D2121" s="1" t="s">
        <v>2860</v>
      </c>
      <c r="E2121" s="765">
        <f t="shared" ca="1" si="96"/>
        <v>0</v>
      </c>
    </row>
    <row r="2122" spans="1:5">
      <c r="A2122" t="str">
        <f t="shared" si="97"/>
        <v>13</v>
      </c>
      <c r="B2122">
        <f t="shared" si="98"/>
        <v>0</v>
      </c>
      <c r="C2122" t="s">
        <v>477</v>
      </c>
      <c r="D2122" s="1" t="s">
        <v>2861</v>
      </c>
      <c r="E2122" s="765">
        <f t="shared" ref="E2122:E2185" ca="1" si="99">IFERROR(IFERROR(VLOOKUP(C2122,INDIRECT($G$7&amp;$H$7),MATCH($A2122,INDIRECT($G$7&amp;$I$7),0),0),IFERROR(VLOOKUP(C2122,INDIRECT($G$6&amp;$H$6),MATCH($A2122,INDIRECT($G$6&amp;$I$6),0),0),VLOOKUP(C2122,INDIRECT($G$5&amp;$H$5),MATCH($A2122,INDIRECT($G$5&amp;$I$5),0),0))),0)</f>
        <v>0</v>
      </c>
    </row>
    <row r="2123" spans="1:5">
      <c r="A2123" t="str">
        <f t="shared" ref="A2123:A2186" si="100">MID(D2123,LEN(C2123)+2,LEN(D2123)-LEN(C2123))</f>
        <v>100</v>
      </c>
      <c r="B2123">
        <f t="shared" ref="B2123:B2186" si="101">IF(IFERROR(FIND("PU",D2123,1),0)&lt;&gt;0,"PU",0)</f>
        <v>0</v>
      </c>
      <c r="C2123" t="s">
        <v>477</v>
      </c>
      <c r="D2123" s="1" t="s">
        <v>2862</v>
      </c>
      <c r="E2123" s="765">
        <f t="shared" ca="1" si="99"/>
        <v>0</v>
      </c>
    </row>
    <row r="2124" spans="1:5">
      <c r="A2124" t="str">
        <f t="shared" si="100"/>
        <v>01</v>
      </c>
      <c r="B2124">
        <f t="shared" si="101"/>
        <v>0</v>
      </c>
      <c r="C2124" t="s">
        <v>478</v>
      </c>
      <c r="D2124" s="1" t="s">
        <v>2863</v>
      </c>
      <c r="E2124" s="765">
        <f t="shared" ca="1" si="99"/>
        <v>0</v>
      </c>
    </row>
    <row r="2125" spans="1:5">
      <c r="A2125" t="str">
        <f t="shared" si="100"/>
        <v>02</v>
      </c>
      <c r="B2125">
        <f t="shared" si="101"/>
        <v>0</v>
      </c>
      <c r="C2125" t="s">
        <v>478</v>
      </c>
      <c r="D2125" s="1" t="s">
        <v>2864</v>
      </c>
      <c r="E2125" s="765">
        <f t="shared" ca="1" si="99"/>
        <v>0</v>
      </c>
    </row>
    <row r="2126" spans="1:5">
      <c r="A2126" t="str">
        <f t="shared" si="100"/>
        <v>03</v>
      </c>
      <c r="B2126">
        <f t="shared" si="101"/>
        <v>0</v>
      </c>
      <c r="C2126" t="s">
        <v>478</v>
      </c>
      <c r="D2126" s="1" t="s">
        <v>2865</v>
      </c>
      <c r="E2126" s="765">
        <f t="shared" ca="1" si="99"/>
        <v>0</v>
      </c>
    </row>
    <row r="2127" spans="1:5">
      <c r="A2127" t="str">
        <f t="shared" si="100"/>
        <v>04</v>
      </c>
      <c r="B2127">
        <f t="shared" si="101"/>
        <v>0</v>
      </c>
      <c r="C2127" t="s">
        <v>478</v>
      </c>
      <c r="D2127" s="1" t="s">
        <v>2866</v>
      </c>
      <c r="E2127" s="765">
        <f t="shared" ca="1" si="99"/>
        <v>0</v>
      </c>
    </row>
    <row r="2128" spans="1:5">
      <c r="A2128" t="str">
        <f t="shared" si="100"/>
        <v>05</v>
      </c>
      <c r="B2128">
        <f t="shared" si="101"/>
        <v>0</v>
      </c>
      <c r="C2128" t="s">
        <v>478</v>
      </c>
      <c r="D2128" s="1" t="s">
        <v>2867</v>
      </c>
      <c r="E2128" s="765">
        <f t="shared" ca="1" si="99"/>
        <v>0</v>
      </c>
    </row>
    <row r="2129" spans="1:5">
      <c r="A2129" t="str">
        <f t="shared" si="100"/>
        <v>06</v>
      </c>
      <c r="B2129">
        <f t="shared" si="101"/>
        <v>0</v>
      </c>
      <c r="C2129" t="s">
        <v>478</v>
      </c>
      <c r="D2129" s="1" t="s">
        <v>2868</v>
      </c>
      <c r="E2129" s="765">
        <f t="shared" ca="1" si="99"/>
        <v>0</v>
      </c>
    </row>
    <row r="2130" spans="1:5">
      <c r="A2130" t="str">
        <f t="shared" si="100"/>
        <v>07</v>
      </c>
      <c r="B2130">
        <f t="shared" si="101"/>
        <v>0</v>
      </c>
      <c r="C2130" t="s">
        <v>478</v>
      </c>
      <c r="D2130" s="1" t="s">
        <v>2869</v>
      </c>
      <c r="E2130" s="765">
        <f t="shared" ca="1" si="99"/>
        <v>0</v>
      </c>
    </row>
    <row r="2131" spans="1:5">
      <c r="A2131" t="str">
        <f t="shared" si="100"/>
        <v>08</v>
      </c>
      <c r="B2131">
        <f t="shared" si="101"/>
        <v>0</v>
      </c>
      <c r="C2131" t="s">
        <v>478</v>
      </c>
      <c r="D2131" s="1" t="s">
        <v>2870</v>
      </c>
      <c r="E2131" s="765">
        <f t="shared" ca="1" si="99"/>
        <v>0</v>
      </c>
    </row>
    <row r="2132" spans="1:5">
      <c r="A2132" t="str">
        <f t="shared" si="100"/>
        <v>09</v>
      </c>
      <c r="B2132">
        <f t="shared" si="101"/>
        <v>0</v>
      </c>
      <c r="C2132" t="s">
        <v>478</v>
      </c>
      <c r="D2132" s="1" t="s">
        <v>2871</v>
      </c>
      <c r="E2132" s="765">
        <f t="shared" ca="1" si="99"/>
        <v>0</v>
      </c>
    </row>
    <row r="2133" spans="1:5">
      <c r="A2133" t="str">
        <f t="shared" si="100"/>
        <v>10</v>
      </c>
      <c r="B2133">
        <f t="shared" si="101"/>
        <v>0</v>
      </c>
      <c r="C2133" t="s">
        <v>478</v>
      </c>
      <c r="D2133" s="1" t="s">
        <v>2872</v>
      </c>
      <c r="E2133" s="765">
        <f t="shared" ca="1" si="99"/>
        <v>0</v>
      </c>
    </row>
    <row r="2134" spans="1:5">
      <c r="A2134" t="str">
        <f t="shared" si="100"/>
        <v>11</v>
      </c>
      <c r="B2134">
        <f t="shared" si="101"/>
        <v>0</v>
      </c>
      <c r="C2134" t="s">
        <v>478</v>
      </c>
      <c r="D2134" s="1" t="s">
        <v>2873</v>
      </c>
      <c r="E2134" s="765">
        <f t="shared" ca="1" si="99"/>
        <v>0</v>
      </c>
    </row>
    <row r="2135" spans="1:5">
      <c r="A2135" t="str">
        <f t="shared" si="100"/>
        <v>12</v>
      </c>
      <c r="B2135">
        <f t="shared" si="101"/>
        <v>0</v>
      </c>
      <c r="C2135" t="s">
        <v>478</v>
      </c>
      <c r="D2135" s="1" t="s">
        <v>2874</v>
      </c>
      <c r="E2135" s="765">
        <f t="shared" ca="1" si="99"/>
        <v>0</v>
      </c>
    </row>
    <row r="2136" spans="1:5">
      <c r="A2136" t="str">
        <f t="shared" si="100"/>
        <v>13</v>
      </c>
      <c r="B2136">
        <f t="shared" si="101"/>
        <v>0</v>
      </c>
      <c r="C2136" t="s">
        <v>478</v>
      </c>
      <c r="D2136" s="1" t="s">
        <v>2875</v>
      </c>
      <c r="E2136" s="765">
        <f t="shared" ca="1" si="99"/>
        <v>0</v>
      </c>
    </row>
    <row r="2137" spans="1:5">
      <c r="A2137" t="str">
        <f t="shared" si="100"/>
        <v>100</v>
      </c>
      <c r="B2137">
        <f t="shared" si="101"/>
        <v>0</v>
      </c>
      <c r="C2137" t="s">
        <v>478</v>
      </c>
      <c r="D2137" s="1" t="s">
        <v>2876</v>
      </c>
      <c r="E2137" s="765">
        <f t="shared" ca="1" si="99"/>
        <v>0</v>
      </c>
    </row>
    <row r="2138" spans="1:5">
      <c r="A2138" t="str">
        <f t="shared" si="100"/>
        <v>01</v>
      </c>
      <c r="B2138">
        <f t="shared" si="101"/>
        <v>0</v>
      </c>
      <c r="C2138" t="s">
        <v>479</v>
      </c>
      <c r="D2138" s="1" t="s">
        <v>2877</v>
      </c>
      <c r="E2138" s="765">
        <f t="shared" ca="1" si="99"/>
        <v>0</v>
      </c>
    </row>
    <row r="2139" spans="1:5">
      <c r="A2139" t="str">
        <f t="shared" si="100"/>
        <v>02</v>
      </c>
      <c r="B2139">
        <f t="shared" si="101"/>
        <v>0</v>
      </c>
      <c r="C2139" t="s">
        <v>479</v>
      </c>
      <c r="D2139" s="1" t="s">
        <v>2878</v>
      </c>
      <c r="E2139" s="765">
        <f t="shared" ca="1" si="99"/>
        <v>0</v>
      </c>
    </row>
    <row r="2140" spans="1:5">
      <c r="A2140" t="str">
        <f t="shared" si="100"/>
        <v>03</v>
      </c>
      <c r="B2140">
        <f t="shared" si="101"/>
        <v>0</v>
      </c>
      <c r="C2140" t="s">
        <v>479</v>
      </c>
      <c r="D2140" s="1" t="s">
        <v>2879</v>
      </c>
      <c r="E2140" s="765">
        <f t="shared" ca="1" si="99"/>
        <v>0</v>
      </c>
    </row>
    <row r="2141" spans="1:5">
      <c r="A2141" t="str">
        <f t="shared" si="100"/>
        <v>04</v>
      </c>
      <c r="B2141">
        <f t="shared" si="101"/>
        <v>0</v>
      </c>
      <c r="C2141" t="s">
        <v>479</v>
      </c>
      <c r="D2141" s="1" t="s">
        <v>2880</v>
      </c>
      <c r="E2141" s="765">
        <f t="shared" ca="1" si="99"/>
        <v>0</v>
      </c>
    </row>
    <row r="2142" spans="1:5">
      <c r="A2142" t="str">
        <f t="shared" si="100"/>
        <v>05</v>
      </c>
      <c r="B2142">
        <f t="shared" si="101"/>
        <v>0</v>
      </c>
      <c r="C2142" t="s">
        <v>479</v>
      </c>
      <c r="D2142" s="1" t="s">
        <v>2881</v>
      </c>
      <c r="E2142" s="765">
        <f t="shared" ca="1" si="99"/>
        <v>0</v>
      </c>
    </row>
    <row r="2143" spans="1:5">
      <c r="A2143" t="str">
        <f t="shared" si="100"/>
        <v>06</v>
      </c>
      <c r="B2143">
        <f t="shared" si="101"/>
        <v>0</v>
      </c>
      <c r="C2143" t="s">
        <v>479</v>
      </c>
      <c r="D2143" s="1" t="s">
        <v>2882</v>
      </c>
      <c r="E2143" s="765">
        <f t="shared" ca="1" si="99"/>
        <v>0</v>
      </c>
    </row>
    <row r="2144" spans="1:5">
      <c r="A2144" t="str">
        <f t="shared" si="100"/>
        <v>07</v>
      </c>
      <c r="B2144">
        <f t="shared" si="101"/>
        <v>0</v>
      </c>
      <c r="C2144" t="s">
        <v>479</v>
      </c>
      <c r="D2144" s="1" t="s">
        <v>2883</v>
      </c>
      <c r="E2144" s="765">
        <f t="shared" ca="1" si="99"/>
        <v>0</v>
      </c>
    </row>
    <row r="2145" spans="1:5">
      <c r="A2145" t="str">
        <f t="shared" si="100"/>
        <v>08</v>
      </c>
      <c r="B2145">
        <f t="shared" si="101"/>
        <v>0</v>
      </c>
      <c r="C2145" t="s">
        <v>479</v>
      </c>
      <c r="D2145" s="1" t="s">
        <v>2884</v>
      </c>
      <c r="E2145" s="765">
        <f t="shared" ca="1" si="99"/>
        <v>0</v>
      </c>
    </row>
    <row r="2146" spans="1:5">
      <c r="A2146" t="str">
        <f t="shared" si="100"/>
        <v>09</v>
      </c>
      <c r="B2146">
        <f t="shared" si="101"/>
        <v>0</v>
      </c>
      <c r="C2146" t="s">
        <v>479</v>
      </c>
      <c r="D2146" s="1" t="s">
        <v>2885</v>
      </c>
      <c r="E2146" s="765">
        <f t="shared" ca="1" si="99"/>
        <v>0</v>
      </c>
    </row>
    <row r="2147" spans="1:5">
      <c r="A2147" t="str">
        <f t="shared" si="100"/>
        <v>10</v>
      </c>
      <c r="B2147">
        <f t="shared" si="101"/>
        <v>0</v>
      </c>
      <c r="C2147" t="s">
        <v>479</v>
      </c>
      <c r="D2147" s="1" t="s">
        <v>2886</v>
      </c>
      <c r="E2147" s="765">
        <f t="shared" ca="1" si="99"/>
        <v>0</v>
      </c>
    </row>
    <row r="2148" spans="1:5">
      <c r="A2148" t="str">
        <f t="shared" si="100"/>
        <v>11</v>
      </c>
      <c r="B2148">
        <f t="shared" si="101"/>
        <v>0</v>
      </c>
      <c r="C2148" t="s">
        <v>479</v>
      </c>
      <c r="D2148" s="1" t="s">
        <v>2887</v>
      </c>
      <c r="E2148" s="765">
        <f t="shared" ca="1" si="99"/>
        <v>0</v>
      </c>
    </row>
    <row r="2149" spans="1:5">
      <c r="A2149" t="str">
        <f t="shared" si="100"/>
        <v>12</v>
      </c>
      <c r="B2149">
        <f t="shared" si="101"/>
        <v>0</v>
      </c>
      <c r="C2149" t="s">
        <v>479</v>
      </c>
      <c r="D2149" s="1" t="s">
        <v>2888</v>
      </c>
      <c r="E2149" s="765">
        <f t="shared" ca="1" si="99"/>
        <v>0</v>
      </c>
    </row>
    <row r="2150" spans="1:5">
      <c r="A2150" t="str">
        <f t="shared" si="100"/>
        <v>13</v>
      </c>
      <c r="B2150">
        <f t="shared" si="101"/>
        <v>0</v>
      </c>
      <c r="C2150" t="s">
        <v>479</v>
      </c>
      <c r="D2150" s="1" t="s">
        <v>2889</v>
      </c>
      <c r="E2150" s="765">
        <f t="shared" ca="1" si="99"/>
        <v>0</v>
      </c>
    </row>
    <row r="2151" spans="1:5">
      <c r="A2151" t="str">
        <f t="shared" si="100"/>
        <v>100</v>
      </c>
      <c r="B2151">
        <f t="shared" si="101"/>
        <v>0</v>
      </c>
      <c r="C2151" t="s">
        <v>479</v>
      </c>
      <c r="D2151" s="1" t="s">
        <v>2890</v>
      </c>
      <c r="E2151" s="765">
        <f t="shared" ca="1" si="99"/>
        <v>0</v>
      </c>
    </row>
    <row r="2152" spans="1:5">
      <c r="A2152" t="str">
        <f t="shared" si="100"/>
        <v>01</v>
      </c>
      <c r="B2152">
        <f t="shared" si="101"/>
        <v>0</v>
      </c>
      <c r="C2152" t="s">
        <v>480</v>
      </c>
      <c r="D2152" s="1" t="s">
        <v>2891</v>
      </c>
      <c r="E2152" s="765">
        <f t="shared" ca="1" si="99"/>
        <v>0</v>
      </c>
    </row>
    <row r="2153" spans="1:5">
      <c r="A2153" t="str">
        <f t="shared" si="100"/>
        <v>02</v>
      </c>
      <c r="B2153">
        <f t="shared" si="101"/>
        <v>0</v>
      </c>
      <c r="C2153" t="s">
        <v>480</v>
      </c>
      <c r="D2153" s="1" t="s">
        <v>2892</v>
      </c>
      <c r="E2153" s="765">
        <f t="shared" ca="1" si="99"/>
        <v>0</v>
      </c>
    </row>
    <row r="2154" spans="1:5">
      <c r="A2154" t="str">
        <f t="shared" si="100"/>
        <v>03</v>
      </c>
      <c r="B2154">
        <f t="shared" si="101"/>
        <v>0</v>
      </c>
      <c r="C2154" t="s">
        <v>480</v>
      </c>
      <c r="D2154" s="1" t="s">
        <v>2893</v>
      </c>
      <c r="E2154" s="765">
        <f t="shared" ca="1" si="99"/>
        <v>0</v>
      </c>
    </row>
    <row r="2155" spans="1:5">
      <c r="A2155" t="str">
        <f t="shared" si="100"/>
        <v>04</v>
      </c>
      <c r="B2155">
        <f t="shared" si="101"/>
        <v>0</v>
      </c>
      <c r="C2155" t="s">
        <v>480</v>
      </c>
      <c r="D2155" s="1" t="s">
        <v>2894</v>
      </c>
      <c r="E2155" s="765">
        <f t="shared" ca="1" si="99"/>
        <v>0</v>
      </c>
    </row>
    <row r="2156" spans="1:5">
      <c r="A2156" t="str">
        <f t="shared" si="100"/>
        <v>05</v>
      </c>
      <c r="B2156">
        <f t="shared" si="101"/>
        <v>0</v>
      </c>
      <c r="C2156" t="s">
        <v>480</v>
      </c>
      <c r="D2156" s="1" t="s">
        <v>2895</v>
      </c>
      <c r="E2156" s="765">
        <f t="shared" ca="1" si="99"/>
        <v>0</v>
      </c>
    </row>
    <row r="2157" spans="1:5">
      <c r="A2157" t="str">
        <f t="shared" si="100"/>
        <v>06</v>
      </c>
      <c r="B2157">
        <f t="shared" si="101"/>
        <v>0</v>
      </c>
      <c r="C2157" t="s">
        <v>480</v>
      </c>
      <c r="D2157" s="1" t="s">
        <v>2896</v>
      </c>
      <c r="E2157" s="765">
        <f t="shared" ca="1" si="99"/>
        <v>0</v>
      </c>
    </row>
    <row r="2158" spans="1:5">
      <c r="A2158" t="str">
        <f t="shared" si="100"/>
        <v>07</v>
      </c>
      <c r="B2158">
        <f t="shared" si="101"/>
        <v>0</v>
      </c>
      <c r="C2158" t="s">
        <v>480</v>
      </c>
      <c r="D2158" s="1" t="s">
        <v>2897</v>
      </c>
      <c r="E2158" s="765">
        <f t="shared" ca="1" si="99"/>
        <v>0</v>
      </c>
    </row>
    <row r="2159" spans="1:5">
      <c r="A2159" t="str">
        <f t="shared" si="100"/>
        <v>08</v>
      </c>
      <c r="B2159">
        <f t="shared" si="101"/>
        <v>0</v>
      </c>
      <c r="C2159" t="s">
        <v>480</v>
      </c>
      <c r="D2159" s="1" t="s">
        <v>2898</v>
      </c>
      <c r="E2159" s="765">
        <f t="shared" ca="1" si="99"/>
        <v>0</v>
      </c>
    </row>
    <row r="2160" spans="1:5">
      <c r="A2160" t="str">
        <f t="shared" si="100"/>
        <v>09</v>
      </c>
      <c r="B2160">
        <f t="shared" si="101"/>
        <v>0</v>
      </c>
      <c r="C2160" t="s">
        <v>480</v>
      </c>
      <c r="D2160" s="1" t="s">
        <v>2899</v>
      </c>
      <c r="E2160" s="765">
        <f t="shared" ca="1" si="99"/>
        <v>0</v>
      </c>
    </row>
    <row r="2161" spans="1:5">
      <c r="A2161" t="str">
        <f t="shared" si="100"/>
        <v>10</v>
      </c>
      <c r="B2161">
        <f t="shared" si="101"/>
        <v>0</v>
      </c>
      <c r="C2161" t="s">
        <v>480</v>
      </c>
      <c r="D2161" s="1" t="s">
        <v>2900</v>
      </c>
      <c r="E2161" s="765">
        <f t="shared" ca="1" si="99"/>
        <v>0</v>
      </c>
    </row>
    <row r="2162" spans="1:5">
      <c r="A2162" t="str">
        <f t="shared" si="100"/>
        <v>11</v>
      </c>
      <c r="B2162">
        <f t="shared" si="101"/>
        <v>0</v>
      </c>
      <c r="C2162" t="s">
        <v>480</v>
      </c>
      <c r="D2162" s="1" t="s">
        <v>2901</v>
      </c>
      <c r="E2162" s="765">
        <f t="shared" ca="1" si="99"/>
        <v>0</v>
      </c>
    </row>
    <row r="2163" spans="1:5">
      <c r="A2163" t="str">
        <f t="shared" si="100"/>
        <v>12</v>
      </c>
      <c r="B2163">
        <f t="shared" si="101"/>
        <v>0</v>
      </c>
      <c r="C2163" t="s">
        <v>480</v>
      </c>
      <c r="D2163" s="1" t="s">
        <v>2902</v>
      </c>
      <c r="E2163" s="765">
        <f t="shared" ca="1" si="99"/>
        <v>0</v>
      </c>
    </row>
    <row r="2164" spans="1:5">
      <c r="A2164" t="str">
        <f t="shared" si="100"/>
        <v>13</v>
      </c>
      <c r="B2164">
        <f t="shared" si="101"/>
        <v>0</v>
      </c>
      <c r="C2164" t="s">
        <v>480</v>
      </c>
      <c r="D2164" s="1" t="s">
        <v>2903</v>
      </c>
      <c r="E2164" s="765">
        <f t="shared" ca="1" si="99"/>
        <v>0</v>
      </c>
    </row>
    <row r="2165" spans="1:5">
      <c r="A2165" t="str">
        <f t="shared" si="100"/>
        <v>100</v>
      </c>
      <c r="B2165">
        <f t="shared" si="101"/>
        <v>0</v>
      </c>
      <c r="C2165" t="s">
        <v>480</v>
      </c>
      <c r="D2165" s="1" t="s">
        <v>2904</v>
      </c>
      <c r="E2165" s="765">
        <f t="shared" ca="1" si="99"/>
        <v>0</v>
      </c>
    </row>
    <row r="2166" spans="1:5">
      <c r="A2166" t="str">
        <f t="shared" si="100"/>
        <v>01</v>
      </c>
      <c r="B2166">
        <f t="shared" si="101"/>
        <v>0</v>
      </c>
      <c r="C2166" t="s">
        <v>481</v>
      </c>
      <c r="D2166" s="1" t="s">
        <v>2905</v>
      </c>
      <c r="E2166" s="765">
        <f t="shared" ca="1" si="99"/>
        <v>0</v>
      </c>
    </row>
    <row r="2167" spans="1:5">
      <c r="A2167" t="str">
        <f t="shared" si="100"/>
        <v>02</v>
      </c>
      <c r="B2167">
        <f t="shared" si="101"/>
        <v>0</v>
      </c>
      <c r="C2167" t="s">
        <v>481</v>
      </c>
      <c r="D2167" s="1" t="s">
        <v>2906</v>
      </c>
      <c r="E2167" s="765">
        <f t="shared" ca="1" si="99"/>
        <v>0</v>
      </c>
    </row>
    <row r="2168" spans="1:5">
      <c r="A2168" t="str">
        <f t="shared" si="100"/>
        <v>03</v>
      </c>
      <c r="B2168">
        <f t="shared" si="101"/>
        <v>0</v>
      </c>
      <c r="C2168" t="s">
        <v>481</v>
      </c>
      <c r="D2168" s="1" t="s">
        <v>2907</v>
      </c>
      <c r="E2168" s="765">
        <f t="shared" ca="1" si="99"/>
        <v>0</v>
      </c>
    </row>
    <row r="2169" spans="1:5">
      <c r="A2169" t="str">
        <f t="shared" si="100"/>
        <v>04</v>
      </c>
      <c r="B2169">
        <f t="shared" si="101"/>
        <v>0</v>
      </c>
      <c r="C2169" t="s">
        <v>481</v>
      </c>
      <c r="D2169" s="1" t="s">
        <v>2908</v>
      </c>
      <c r="E2169" s="765">
        <f t="shared" ca="1" si="99"/>
        <v>0</v>
      </c>
    </row>
    <row r="2170" spans="1:5">
      <c r="A2170" t="str">
        <f t="shared" si="100"/>
        <v>05</v>
      </c>
      <c r="B2170">
        <f t="shared" si="101"/>
        <v>0</v>
      </c>
      <c r="C2170" t="s">
        <v>481</v>
      </c>
      <c r="D2170" s="1" t="s">
        <v>2909</v>
      </c>
      <c r="E2170" s="765">
        <f t="shared" ca="1" si="99"/>
        <v>0</v>
      </c>
    </row>
    <row r="2171" spans="1:5">
      <c r="A2171" t="str">
        <f t="shared" si="100"/>
        <v>06</v>
      </c>
      <c r="B2171">
        <f t="shared" si="101"/>
        <v>0</v>
      </c>
      <c r="C2171" t="s">
        <v>481</v>
      </c>
      <c r="D2171" s="1" t="s">
        <v>2910</v>
      </c>
      <c r="E2171" s="765">
        <f t="shared" ca="1" si="99"/>
        <v>0</v>
      </c>
    </row>
    <row r="2172" spans="1:5">
      <c r="A2172" t="str">
        <f t="shared" si="100"/>
        <v>07</v>
      </c>
      <c r="B2172">
        <f t="shared" si="101"/>
        <v>0</v>
      </c>
      <c r="C2172" t="s">
        <v>481</v>
      </c>
      <c r="D2172" s="1" t="s">
        <v>2911</v>
      </c>
      <c r="E2172" s="765">
        <f t="shared" ca="1" si="99"/>
        <v>0</v>
      </c>
    </row>
    <row r="2173" spans="1:5">
      <c r="A2173" t="str">
        <f t="shared" si="100"/>
        <v>08</v>
      </c>
      <c r="B2173">
        <f t="shared" si="101"/>
        <v>0</v>
      </c>
      <c r="C2173" t="s">
        <v>481</v>
      </c>
      <c r="D2173" s="1" t="s">
        <v>2912</v>
      </c>
      <c r="E2173" s="765">
        <f t="shared" ca="1" si="99"/>
        <v>0</v>
      </c>
    </row>
    <row r="2174" spans="1:5">
      <c r="A2174" t="str">
        <f t="shared" si="100"/>
        <v>09</v>
      </c>
      <c r="B2174">
        <f t="shared" si="101"/>
        <v>0</v>
      </c>
      <c r="C2174" t="s">
        <v>481</v>
      </c>
      <c r="D2174" s="1" t="s">
        <v>2913</v>
      </c>
      <c r="E2174" s="765">
        <f t="shared" ca="1" si="99"/>
        <v>0</v>
      </c>
    </row>
    <row r="2175" spans="1:5">
      <c r="A2175" t="str">
        <f t="shared" si="100"/>
        <v>10</v>
      </c>
      <c r="B2175">
        <f t="shared" si="101"/>
        <v>0</v>
      </c>
      <c r="C2175" t="s">
        <v>481</v>
      </c>
      <c r="D2175" s="1" t="s">
        <v>2914</v>
      </c>
      <c r="E2175" s="765">
        <f t="shared" ca="1" si="99"/>
        <v>0</v>
      </c>
    </row>
    <row r="2176" spans="1:5">
      <c r="A2176" t="str">
        <f t="shared" si="100"/>
        <v>11</v>
      </c>
      <c r="B2176">
        <f t="shared" si="101"/>
        <v>0</v>
      </c>
      <c r="C2176" t="s">
        <v>481</v>
      </c>
      <c r="D2176" s="1" t="s">
        <v>2915</v>
      </c>
      <c r="E2176" s="765">
        <f t="shared" ca="1" si="99"/>
        <v>0</v>
      </c>
    </row>
    <row r="2177" spans="1:5">
      <c r="A2177" t="str">
        <f t="shared" si="100"/>
        <v>12</v>
      </c>
      <c r="B2177">
        <f t="shared" si="101"/>
        <v>0</v>
      </c>
      <c r="C2177" t="s">
        <v>481</v>
      </c>
      <c r="D2177" s="1" t="s">
        <v>2916</v>
      </c>
      <c r="E2177" s="765">
        <f t="shared" ca="1" si="99"/>
        <v>0</v>
      </c>
    </row>
    <row r="2178" spans="1:5">
      <c r="A2178" t="str">
        <f t="shared" si="100"/>
        <v>13</v>
      </c>
      <c r="B2178">
        <f t="shared" si="101"/>
        <v>0</v>
      </c>
      <c r="C2178" t="s">
        <v>481</v>
      </c>
      <c r="D2178" s="1" t="s">
        <v>2917</v>
      </c>
      <c r="E2178" s="765">
        <f t="shared" ca="1" si="99"/>
        <v>0</v>
      </c>
    </row>
    <row r="2179" spans="1:5">
      <c r="A2179" t="str">
        <f t="shared" si="100"/>
        <v>100</v>
      </c>
      <c r="B2179">
        <f t="shared" si="101"/>
        <v>0</v>
      </c>
      <c r="C2179" t="s">
        <v>481</v>
      </c>
      <c r="D2179" s="1" t="s">
        <v>2918</v>
      </c>
      <c r="E2179" s="765">
        <f t="shared" ca="1" si="99"/>
        <v>0</v>
      </c>
    </row>
    <row r="2180" spans="1:5">
      <c r="A2180" t="str">
        <f t="shared" si="100"/>
        <v>01</v>
      </c>
      <c r="B2180">
        <f t="shared" si="101"/>
        <v>0</v>
      </c>
      <c r="C2180" t="s">
        <v>482</v>
      </c>
      <c r="D2180" s="1" t="s">
        <v>2919</v>
      </c>
      <c r="E2180" s="765">
        <f t="shared" ca="1" si="99"/>
        <v>0</v>
      </c>
    </row>
    <row r="2181" spans="1:5">
      <c r="A2181" t="str">
        <f t="shared" si="100"/>
        <v>02</v>
      </c>
      <c r="B2181">
        <f t="shared" si="101"/>
        <v>0</v>
      </c>
      <c r="C2181" t="s">
        <v>482</v>
      </c>
      <c r="D2181" s="1" t="s">
        <v>2920</v>
      </c>
      <c r="E2181" s="765">
        <f t="shared" ca="1" si="99"/>
        <v>0</v>
      </c>
    </row>
    <row r="2182" spans="1:5">
      <c r="A2182" t="str">
        <f t="shared" si="100"/>
        <v>03</v>
      </c>
      <c r="B2182">
        <f t="shared" si="101"/>
        <v>0</v>
      </c>
      <c r="C2182" t="s">
        <v>482</v>
      </c>
      <c r="D2182" s="1" t="s">
        <v>2921</v>
      </c>
      <c r="E2182" s="765">
        <f t="shared" ca="1" si="99"/>
        <v>0</v>
      </c>
    </row>
    <row r="2183" spans="1:5">
      <c r="A2183" t="str">
        <f t="shared" si="100"/>
        <v>04</v>
      </c>
      <c r="B2183">
        <f t="shared" si="101"/>
        <v>0</v>
      </c>
      <c r="C2183" t="s">
        <v>482</v>
      </c>
      <c r="D2183" s="1" t="s">
        <v>2922</v>
      </c>
      <c r="E2183" s="765">
        <f t="shared" ca="1" si="99"/>
        <v>0</v>
      </c>
    </row>
    <row r="2184" spans="1:5">
      <c r="A2184" t="str">
        <f t="shared" si="100"/>
        <v>05</v>
      </c>
      <c r="B2184">
        <f t="shared" si="101"/>
        <v>0</v>
      </c>
      <c r="C2184" t="s">
        <v>482</v>
      </c>
      <c r="D2184" s="1" t="s">
        <v>2923</v>
      </c>
      <c r="E2184" s="765">
        <f t="shared" ca="1" si="99"/>
        <v>0</v>
      </c>
    </row>
    <row r="2185" spans="1:5">
      <c r="A2185" t="str">
        <f t="shared" si="100"/>
        <v>06</v>
      </c>
      <c r="B2185">
        <f t="shared" si="101"/>
        <v>0</v>
      </c>
      <c r="C2185" t="s">
        <v>482</v>
      </c>
      <c r="D2185" s="1" t="s">
        <v>2924</v>
      </c>
      <c r="E2185" s="765">
        <f t="shared" ca="1" si="99"/>
        <v>0</v>
      </c>
    </row>
    <row r="2186" spans="1:5">
      <c r="A2186" t="str">
        <f t="shared" si="100"/>
        <v>07</v>
      </c>
      <c r="B2186">
        <f t="shared" si="101"/>
        <v>0</v>
      </c>
      <c r="C2186" t="s">
        <v>482</v>
      </c>
      <c r="D2186" s="1" t="s">
        <v>2925</v>
      </c>
      <c r="E2186" s="765">
        <f t="shared" ref="E2186:E2249" ca="1" si="102">IFERROR(IFERROR(VLOOKUP(C2186,INDIRECT($G$7&amp;$H$7),MATCH($A2186,INDIRECT($G$7&amp;$I$7),0),0),IFERROR(VLOOKUP(C2186,INDIRECT($G$6&amp;$H$6),MATCH($A2186,INDIRECT($G$6&amp;$I$6),0),0),VLOOKUP(C2186,INDIRECT($G$5&amp;$H$5),MATCH($A2186,INDIRECT($G$5&amp;$I$5),0),0))),0)</f>
        <v>0</v>
      </c>
    </row>
    <row r="2187" spans="1:5">
      <c r="A2187" t="str">
        <f t="shared" ref="A2187:A2250" si="103">MID(D2187,LEN(C2187)+2,LEN(D2187)-LEN(C2187))</f>
        <v>08</v>
      </c>
      <c r="B2187">
        <f t="shared" ref="B2187:B2250" si="104">IF(IFERROR(FIND("PU",D2187,1),0)&lt;&gt;0,"PU",0)</f>
        <v>0</v>
      </c>
      <c r="C2187" t="s">
        <v>482</v>
      </c>
      <c r="D2187" s="1" t="s">
        <v>2926</v>
      </c>
      <c r="E2187" s="765">
        <f t="shared" ca="1" si="102"/>
        <v>0</v>
      </c>
    </row>
    <row r="2188" spans="1:5">
      <c r="A2188" t="str">
        <f t="shared" si="103"/>
        <v>09</v>
      </c>
      <c r="B2188">
        <f t="shared" si="104"/>
        <v>0</v>
      </c>
      <c r="C2188" t="s">
        <v>482</v>
      </c>
      <c r="D2188" s="1" t="s">
        <v>2927</v>
      </c>
      <c r="E2188" s="765">
        <f t="shared" ca="1" si="102"/>
        <v>0</v>
      </c>
    </row>
    <row r="2189" spans="1:5">
      <c r="A2189" t="str">
        <f t="shared" si="103"/>
        <v>10</v>
      </c>
      <c r="B2189">
        <f t="shared" si="104"/>
        <v>0</v>
      </c>
      <c r="C2189" t="s">
        <v>482</v>
      </c>
      <c r="D2189" s="1" t="s">
        <v>2928</v>
      </c>
      <c r="E2189" s="765">
        <f t="shared" ca="1" si="102"/>
        <v>0</v>
      </c>
    </row>
    <row r="2190" spans="1:5">
      <c r="A2190" t="str">
        <f t="shared" si="103"/>
        <v>11</v>
      </c>
      <c r="B2190">
        <f t="shared" si="104"/>
        <v>0</v>
      </c>
      <c r="C2190" t="s">
        <v>482</v>
      </c>
      <c r="D2190" s="1" t="s">
        <v>2929</v>
      </c>
      <c r="E2190" s="765">
        <f t="shared" ca="1" si="102"/>
        <v>0</v>
      </c>
    </row>
    <row r="2191" spans="1:5">
      <c r="A2191" t="str">
        <f t="shared" si="103"/>
        <v>12</v>
      </c>
      <c r="B2191">
        <f t="shared" si="104"/>
        <v>0</v>
      </c>
      <c r="C2191" t="s">
        <v>482</v>
      </c>
      <c r="D2191" s="1" t="s">
        <v>2930</v>
      </c>
      <c r="E2191" s="765">
        <f t="shared" ca="1" si="102"/>
        <v>0</v>
      </c>
    </row>
    <row r="2192" spans="1:5">
      <c r="A2192" t="str">
        <f t="shared" si="103"/>
        <v>13</v>
      </c>
      <c r="B2192">
        <f t="shared" si="104"/>
        <v>0</v>
      </c>
      <c r="C2192" t="s">
        <v>482</v>
      </c>
      <c r="D2192" s="1" t="s">
        <v>2931</v>
      </c>
      <c r="E2192" s="765">
        <f t="shared" ca="1" si="102"/>
        <v>0</v>
      </c>
    </row>
    <row r="2193" spans="1:5">
      <c r="A2193" t="str">
        <f t="shared" si="103"/>
        <v>100</v>
      </c>
      <c r="B2193">
        <f t="shared" si="104"/>
        <v>0</v>
      </c>
      <c r="C2193" t="s">
        <v>482</v>
      </c>
      <c r="D2193" s="1" t="s">
        <v>2932</v>
      </c>
      <c r="E2193" s="765">
        <f t="shared" ca="1" si="102"/>
        <v>0</v>
      </c>
    </row>
    <row r="2194" spans="1:5">
      <c r="A2194" t="str">
        <f t="shared" si="103"/>
        <v>01</v>
      </c>
      <c r="B2194">
        <f t="shared" si="104"/>
        <v>0</v>
      </c>
      <c r="C2194" t="s">
        <v>483</v>
      </c>
      <c r="D2194" s="1" t="s">
        <v>2933</v>
      </c>
      <c r="E2194" s="765">
        <f t="shared" ca="1" si="102"/>
        <v>0</v>
      </c>
    </row>
    <row r="2195" spans="1:5">
      <c r="A2195" t="str">
        <f t="shared" si="103"/>
        <v>02</v>
      </c>
      <c r="B2195">
        <f t="shared" si="104"/>
        <v>0</v>
      </c>
      <c r="C2195" t="s">
        <v>483</v>
      </c>
      <c r="D2195" s="1" t="s">
        <v>2934</v>
      </c>
      <c r="E2195" s="765">
        <f t="shared" ca="1" si="102"/>
        <v>0</v>
      </c>
    </row>
    <row r="2196" spans="1:5">
      <c r="A2196" t="str">
        <f t="shared" si="103"/>
        <v>03</v>
      </c>
      <c r="B2196">
        <f t="shared" si="104"/>
        <v>0</v>
      </c>
      <c r="C2196" t="s">
        <v>483</v>
      </c>
      <c r="D2196" s="1" t="s">
        <v>2935</v>
      </c>
      <c r="E2196" s="765">
        <f t="shared" ca="1" si="102"/>
        <v>0</v>
      </c>
    </row>
    <row r="2197" spans="1:5">
      <c r="A2197" t="str">
        <f t="shared" si="103"/>
        <v>04</v>
      </c>
      <c r="B2197">
        <f t="shared" si="104"/>
        <v>0</v>
      </c>
      <c r="C2197" t="s">
        <v>483</v>
      </c>
      <c r="D2197" s="1" t="s">
        <v>2936</v>
      </c>
      <c r="E2197" s="765">
        <f t="shared" ca="1" si="102"/>
        <v>0</v>
      </c>
    </row>
    <row r="2198" spans="1:5">
      <c r="A2198" t="str">
        <f t="shared" si="103"/>
        <v>05</v>
      </c>
      <c r="B2198">
        <f t="shared" si="104"/>
        <v>0</v>
      </c>
      <c r="C2198" t="s">
        <v>483</v>
      </c>
      <c r="D2198" s="1" t="s">
        <v>2937</v>
      </c>
      <c r="E2198" s="765">
        <f t="shared" ca="1" si="102"/>
        <v>0</v>
      </c>
    </row>
    <row r="2199" spans="1:5">
      <c r="A2199" t="str">
        <f t="shared" si="103"/>
        <v>06</v>
      </c>
      <c r="B2199">
        <f t="shared" si="104"/>
        <v>0</v>
      </c>
      <c r="C2199" t="s">
        <v>483</v>
      </c>
      <c r="D2199" s="1" t="s">
        <v>2938</v>
      </c>
      <c r="E2199" s="765">
        <f t="shared" ca="1" si="102"/>
        <v>0</v>
      </c>
    </row>
    <row r="2200" spans="1:5">
      <c r="A2200" t="str">
        <f t="shared" si="103"/>
        <v>07</v>
      </c>
      <c r="B2200">
        <f t="shared" si="104"/>
        <v>0</v>
      </c>
      <c r="C2200" t="s">
        <v>483</v>
      </c>
      <c r="D2200" s="1" t="s">
        <v>2939</v>
      </c>
      <c r="E2200" s="765">
        <f t="shared" ca="1" si="102"/>
        <v>0</v>
      </c>
    </row>
    <row r="2201" spans="1:5">
      <c r="A2201" t="str">
        <f t="shared" si="103"/>
        <v>08</v>
      </c>
      <c r="B2201">
        <f t="shared" si="104"/>
        <v>0</v>
      </c>
      <c r="C2201" t="s">
        <v>483</v>
      </c>
      <c r="D2201" s="1" t="s">
        <v>2940</v>
      </c>
      <c r="E2201" s="765">
        <f t="shared" ca="1" si="102"/>
        <v>0</v>
      </c>
    </row>
    <row r="2202" spans="1:5">
      <c r="A2202" t="str">
        <f t="shared" si="103"/>
        <v>09</v>
      </c>
      <c r="B2202">
        <f t="shared" si="104"/>
        <v>0</v>
      </c>
      <c r="C2202" t="s">
        <v>483</v>
      </c>
      <c r="D2202" s="1" t="s">
        <v>2941</v>
      </c>
      <c r="E2202" s="765">
        <f t="shared" ca="1" si="102"/>
        <v>0</v>
      </c>
    </row>
    <row r="2203" spans="1:5">
      <c r="A2203" t="str">
        <f t="shared" si="103"/>
        <v>10</v>
      </c>
      <c r="B2203">
        <f t="shared" si="104"/>
        <v>0</v>
      </c>
      <c r="C2203" t="s">
        <v>483</v>
      </c>
      <c r="D2203" s="1" t="s">
        <v>2942</v>
      </c>
      <c r="E2203" s="765">
        <f t="shared" ca="1" si="102"/>
        <v>0</v>
      </c>
    </row>
    <row r="2204" spans="1:5">
      <c r="A2204" t="str">
        <f t="shared" si="103"/>
        <v>11</v>
      </c>
      <c r="B2204">
        <f t="shared" si="104"/>
        <v>0</v>
      </c>
      <c r="C2204" t="s">
        <v>483</v>
      </c>
      <c r="D2204" s="1" t="s">
        <v>2943</v>
      </c>
      <c r="E2204" s="765">
        <f t="shared" ca="1" si="102"/>
        <v>0</v>
      </c>
    </row>
    <row r="2205" spans="1:5">
      <c r="A2205" t="str">
        <f t="shared" si="103"/>
        <v>12</v>
      </c>
      <c r="B2205">
        <f t="shared" si="104"/>
        <v>0</v>
      </c>
      <c r="C2205" t="s">
        <v>483</v>
      </c>
      <c r="D2205" s="1" t="s">
        <v>2944</v>
      </c>
      <c r="E2205" s="765">
        <f t="shared" ca="1" si="102"/>
        <v>0</v>
      </c>
    </row>
    <row r="2206" spans="1:5">
      <c r="A2206" t="str">
        <f t="shared" si="103"/>
        <v>13</v>
      </c>
      <c r="B2206">
        <f t="shared" si="104"/>
        <v>0</v>
      </c>
      <c r="C2206" t="s">
        <v>483</v>
      </c>
      <c r="D2206" s="1" t="s">
        <v>2945</v>
      </c>
      <c r="E2206" s="765">
        <f t="shared" ca="1" si="102"/>
        <v>0</v>
      </c>
    </row>
    <row r="2207" spans="1:5">
      <c r="A2207" t="str">
        <f t="shared" si="103"/>
        <v>100</v>
      </c>
      <c r="B2207">
        <f t="shared" si="104"/>
        <v>0</v>
      </c>
      <c r="C2207" t="s">
        <v>483</v>
      </c>
      <c r="D2207" s="1" t="s">
        <v>2946</v>
      </c>
      <c r="E2207" s="765">
        <f t="shared" ca="1" si="102"/>
        <v>0</v>
      </c>
    </row>
    <row r="2208" spans="1:5">
      <c r="A2208" t="str">
        <f t="shared" si="103"/>
        <v>01</v>
      </c>
      <c r="B2208">
        <f t="shared" si="104"/>
        <v>0</v>
      </c>
      <c r="C2208" t="s">
        <v>484</v>
      </c>
      <c r="D2208" s="1" t="s">
        <v>2947</v>
      </c>
      <c r="E2208" s="765">
        <f t="shared" ca="1" si="102"/>
        <v>0</v>
      </c>
    </row>
    <row r="2209" spans="1:5">
      <c r="A2209" t="str">
        <f t="shared" si="103"/>
        <v>02</v>
      </c>
      <c r="B2209">
        <f t="shared" si="104"/>
        <v>0</v>
      </c>
      <c r="C2209" t="s">
        <v>484</v>
      </c>
      <c r="D2209" s="1" t="s">
        <v>2948</v>
      </c>
      <c r="E2209" s="765">
        <f t="shared" ca="1" si="102"/>
        <v>0</v>
      </c>
    </row>
    <row r="2210" spans="1:5">
      <c r="A2210" t="str">
        <f t="shared" si="103"/>
        <v>03</v>
      </c>
      <c r="B2210">
        <f t="shared" si="104"/>
        <v>0</v>
      </c>
      <c r="C2210" t="s">
        <v>484</v>
      </c>
      <c r="D2210" s="1" t="s">
        <v>2949</v>
      </c>
      <c r="E2210" s="765">
        <f t="shared" ca="1" si="102"/>
        <v>0</v>
      </c>
    </row>
    <row r="2211" spans="1:5">
      <c r="A2211" t="str">
        <f t="shared" si="103"/>
        <v>04</v>
      </c>
      <c r="B2211">
        <f t="shared" si="104"/>
        <v>0</v>
      </c>
      <c r="C2211" t="s">
        <v>484</v>
      </c>
      <c r="D2211" s="1" t="s">
        <v>2950</v>
      </c>
      <c r="E2211" s="765">
        <f t="shared" ca="1" si="102"/>
        <v>0</v>
      </c>
    </row>
    <row r="2212" spans="1:5">
      <c r="A2212" t="str">
        <f t="shared" si="103"/>
        <v>05</v>
      </c>
      <c r="B2212">
        <f t="shared" si="104"/>
        <v>0</v>
      </c>
      <c r="C2212" t="s">
        <v>484</v>
      </c>
      <c r="D2212" s="1" t="s">
        <v>2951</v>
      </c>
      <c r="E2212" s="765">
        <f t="shared" ca="1" si="102"/>
        <v>0</v>
      </c>
    </row>
    <row r="2213" spans="1:5">
      <c r="A2213" t="str">
        <f t="shared" si="103"/>
        <v>06</v>
      </c>
      <c r="B2213">
        <f t="shared" si="104"/>
        <v>0</v>
      </c>
      <c r="C2213" t="s">
        <v>484</v>
      </c>
      <c r="D2213" s="1" t="s">
        <v>2952</v>
      </c>
      <c r="E2213" s="765">
        <f t="shared" ca="1" si="102"/>
        <v>0</v>
      </c>
    </row>
    <row r="2214" spans="1:5">
      <c r="A2214" t="str">
        <f t="shared" si="103"/>
        <v>07</v>
      </c>
      <c r="B2214">
        <f t="shared" si="104"/>
        <v>0</v>
      </c>
      <c r="C2214" t="s">
        <v>484</v>
      </c>
      <c r="D2214" s="1" t="s">
        <v>2953</v>
      </c>
      <c r="E2214" s="765">
        <f t="shared" ca="1" si="102"/>
        <v>0</v>
      </c>
    </row>
    <row r="2215" spans="1:5">
      <c r="A2215" t="str">
        <f t="shared" si="103"/>
        <v>08</v>
      </c>
      <c r="B2215">
        <f t="shared" si="104"/>
        <v>0</v>
      </c>
      <c r="C2215" t="s">
        <v>484</v>
      </c>
      <c r="D2215" s="1" t="s">
        <v>2954</v>
      </c>
      <c r="E2215" s="765">
        <f t="shared" ca="1" si="102"/>
        <v>0</v>
      </c>
    </row>
    <row r="2216" spans="1:5">
      <c r="A2216" t="str">
        <f t="shared" si="103"/>
        <v>09</v>
      </c>
      <c r="B2216">
        <f t="shared" si="104"/>
        <v>0</v>
      </c>
      <c r="C2216" t="s">
        <v>484</v>
      </c>
      <c r="D2216" s="1" t="s">
        <v>2955</v>
      </c>
      <c r="E2216" s="765">
        <f t="shared" ca="1" si="102"/>
        <v>0</v>
      </c>
    </row>
    <row r="2217" spans="1:5">
      <c r="A2217" t="str">
        <f t="shared" si="103"/>
        <v>10</v>
      </c>
      <c r="B2217">
        <f t="shared" si="104"/>
        <v>0</v>
      </c>
      <c r="C2217" t="s">
        <v>484</v>
      </c>
      <c r="D2217" s="1" t="s">
        <v>2956</v>
      </c>
      <c r="E2217" s="765">
        <f t="shared" ca="1" si="102"/>
        <v>0</v>
      </c>
    </row>
    <row r="2218" spans="1:5">
      <c r="A2218" t="str">
        <f t="shared" si="103"/>
        <v>11</v>
      </c>
      <c r="B2218">
        <f t="shared" si="104"/>
        <v>0</v>
      </c>
      <c r="C2218" t="s">
        <v>484</v>
      </c>
      <c r="D2218" s="1" t="s">
        <v>2957</v>
      </c>
      <c r="E2218" s="765">
        <f t="shared" ca="1" si="102"/>
        <v>0</v>
      </c>
    </row>
    <row r="2219" spans="1:5">
      <c r="A2219" t="str">
        <f t="shared" si="103"/>
        <v>12</v>
      </c>
      <c r="B2219">
        <f t="shared" si="104"/>
        <v>0</v>
      </c>
      <c r="C2219" t="s">
        <v>484</v>
      </c>
      <c r="D2219" s="1" t="s">
        <v>2958</v>
      </c>
      <c r="E2219" s="765">
        <f t="shared" ca="1" si="102"/>
        <v>0</v>
      </c>
    </row>
    <row r="2220" spans="1:5">
      <c r="A2220" t="str">
        <f t="shared" si="103"/>
        <v>13</v>
      </c>
      <c r="B2220">
        <f t="shared" si="104"/>
        <v>0</v>
      </c>
      <c r="C2220" t="s">
        <v>484</v>
      </c>
      <c r="D2220" s="1" t="s">
        <v>2959</v>
      </c>
      <c r="E2220" s="765">
        <f t="shared" ca="1" si="102"/>
        <v>0</v>
      </c>
    </row>
    <row r="2221" spans="1:5">
      <c r="A2221" t="str">
        <f t="shared" si="103"/>
        <v>100</v>
      </c>
      <c r="B2221">
        <f t="shared" si="104"/>
        <v>0</v>
      </c>
      <c r="C2221" t="s">
        <v>484</v>
      </c>
      <c r="D2221" s="1" t="s">
        <v>2960</v>
      </c>
      <c r="E2221" s="765">
        <f t="shared" ca="1" si="102"/>
        <v>0</v>
      </c>
    </row>
    <row r="2222" spans="1:5">
      <c r="A2222" t="str">
        <f t="shared" si="103"/>
        <v>01</v>
      </c>
      <c r="B2222">
        <f t="shared" si="104"/>
        <v>0</v>
      </c>
      <c r="C2222" t="s">
        <v>485</v>
      </c>
      <c r="D2222" s="1" t="s">
        <v>2961</v>
      </c>
      <c r="E2222" s="765">
        <f t="shared" ca="1" si="102"/>
        <v>0</v>
      </c>
    </row>
    <row r="2223" spans="1:5">
      <c r="A2223" t="str">
        <f t="shared" si="103"/>
        <v>02</v>
      </c>
      <c r="B2223">
        <f t="shared" si="104"/>
        <v>0</v>
      </c>
      <c r="C2223" t="s">
        <v>485</v>
      </c>
      <c r="D2223" s="1" t="s">
        <v>2962</v>
      </c>
      <c r="E2223" s="765">
        <f t="shared" ca="1" si="102"/>
        <v>0</v>
      </c>
    </row>
    <row r="2224" spans="1:5">
      <c r="A2224" t="str">
        <f t="shared" si="103"/>
        <v>03</v>
      </c>
      <c r="B2224">
        <f t="shared" si="104"/>
        <v>0</v>
      </c>
      <c r="C2224" t="s">
        <v>485</v>
      </c>
      <c r="D2224" s="1" t="s">
        <v>2963</v>
      </c>
      <c r="E2224" s="765">
        <f t="shared" ca="1" si="102"/>
        <v>0</v>
      </c>
    </row>
    <row r="2225" spans="1:5">
      <c r="A2225" t="str">
        <f t="shared" si="103"/>
        <v>04</v>
      </c>
      <c r="B2225">
        <f t="shared" si="104"/>
        <v>0</v>
      </c>
      <c r="C2225" t="s">
        <v>485</v>
      </c>
      <c r="D2225" s="1" t="s">
        <v>2964</v>
      </c>
      <c r="E2225" s="765">
        <f t="shared" ca="1" si="102"/>
        <v>0</v>
      </c>
    </row>
    <row r="2226" spans="1:5">
      <c r="A2226" t="str">
        <f t="shared" si="103"/>
        <v>05</v>
      </c>
      <c r="B2226">
        <f t="shared" si="104"/>
        <v>0</v>
      </c>
      <c r="C2226" t="s">
        <v>485</v>
      </c>
      <c r="D2226" s="1" t="s">
        <v>2965</v>
      </c>
      <c r="E2226" s="765">
        <f t="shared" ca="1" si="102"/>
        <v>0</v>
      </c>
    </row>
    <row r="2227" spans="1:5">
      <c r="A2227" t="str">
        <f t="shared" si="103"/>
        <v>06</v>
      </c>
      <c r="B2227">
        <f t="shared" si="104"/>
        <v>0</v>
      </c>
      <c r="C2227" t="s">
        <v>485</v>
      </c>
      <c r="D2227" s="1" t="s">
        <v>2966</v>
      </c>
      <c r="E2227" s="765">
        <f t="shared" ca="1" si="102"/>
        <v>0</v>
      </c>
    </row>
    <row r="2228" spans="1:5">
      <c r="A2228" t="str">
        <f t="shared" si="103"/>
        <v>07</v>
      </c>
      <c r="B2228">
        <f t="shared" si="104"/>
        <v>0</v>
      </c>
      <c r="C2228" t="s">
        <v>485</v>
      </c>
      <c r="D2228" s="1" t="s">
        <v>2967</v>
      </c>
      <c r="E2228" s="765">
        <f t="shared" ca="1" si="102"/>
        <v>0</v>
      </c>
    </row>
    <row r="2229" spans="1:5">
      <c r="A2229" t="str">
        <f t="shared" si="103"/>
        <v>08</v>
      </c>
      <c r="B2229">
        <f t="shared" si="104"/>
        <v>0</v>
      </c>
      <c r="C2229" t="s">
        <v>485</v>
      </c>
      <c r="D2229" s="1" t="s">
        <v>2968</v>
      </c>
      <c r="E2229" s="765">
        <f t="shared" ca="1" si="102"/>
        <v>0</v>
      </c>
    </row>
    <row r="2230" spans="1:5">
      <c r="A2230" t="str">
        <f t="shared" si="103"/>
        <v>09</v>
      </c>
      <c r="B2230">
        <f t="shared" si="104"/>
        <v>0</v>
      </c>
      <c r="C2230" t="s">
        <v>485</v>
      </c>
      <c r="D2230" s="1" t="s">
        <v>2969</v>
      </c>
      <c r="E2230" s="765">
        <f t="shared" ca="1" si="102"/>
        <v>0</v>
      </c>
    </row>
    <row r="2231" spans="1:5">
      <c r="A2231" t="str">
        <f t="shared" si="103"/>
        <v>10</v>
      </c>
      <c r="B2231">
        <f t="shared" si="104"/>
        <v>0</v>
      </c>
      <c r="C2231" t="s">
        <v>485</v>
      </c>
      <c r="D2231" s="1" t="s">
        <v>2970</v>
      </c>
      <c r="E2231" s="765">
        <f t="shared" ca="1" si="102"/>
        <v>0</v>
      </c>
    </row>
    <row r="2232" spans="1:5">
      <c r="A2232" t="str">
        <f t="shared" si="103"/>
        <v>11</v>
      </c>
      <c r="B2232">
        <f t="shared" si="104"/>
        <v>0</v>
      </c>
      <c r="C2232" t="s">
        <v>485</v>
      </c>
      <c r="D2232" s="1" t="s">
        <v>2971</v>
      </c>
      <c r="E2232" s="765">
        <f t="shared" ca="1" si="102"/>
        <v>0</v>
      </c>
    </row>
    <row r="2233" spans="1:5">
      <c r="A2233" t="str">
        <f t="shared" si="103"/>
        <v>12</v>
      </c>
      <c r="B2233">
        <f t="shared" si="104"/>
        <v>0</v>
      </c>
      <c r="C2233" t="s">
        <v>485</v>
      </c>
      <c r="D2233" s="1" t="s">
        <v>2972</v>
      </c>
      <c r="E2233" s="765">
        <f t="shared" ca="1" si="102"/>
        <v>0</v>
      </c>
    </row>
    <row r="2234" spans="1:5">
      <c r="A2234" t="str">
        <f t="shared" si="103"/>
        <v>13</v>
      </c>
      <c r="B2234">
        <f t="shared" si="104"/>
        <v>0</v>
      </c>
      <c r="C2234" t="s">
        <v>485</v>
      </c>
      <c r="D2234" s="1" t="s">
        <v>2973</v>
      </c>
      <c r="E2234" s="765">
        <f t="shared" ca="1" si="102"/>
        <v>0</v>
      </c>
    </row>
    <row r="2235" spans="1:5">
      <c r="A2235" t="str">
        <f t="shared" si="103"/>
        <v>100</v>
      </c>
      <c r="B2235">
        <f t="shared" si="104"/>
        <v>0</v>
      </c>
      <c r="C2235" t="s">
        <v>485</v>
      </c>
      <c r="D2235" s="1" t="s">
        <v>2974</v>
      </c>
      <c r="E2235" s="765">
        <f t="shared" ca="1" si="102"/>
        <v>0</v>
      </c>
    </row>
    <row r="2236" spans="1:5">
      <c r="A2236" t="str">
        <f t="shared" si="103"/>
        <v>01</v>
      </c>
      <c r="B2236">
        <f t="shared" si="104"/>
        <v>0</v>
      </c>
      <c r="C2236" t="s">
        <v>486</v>
      </c>
      <c r="D2236" s="1" t="s">
        <v>2975</v>
      </c>
      <c r="E2236" s="765">
        <f t="shared" ca="1" si="102"/>
        <v>0</v>
      </c>
    </row>
    <row r="2237" spans="1:5">
      <c r="A2237" t="str">
        <f t="shared" si="103"/>
        <v>02</v>
      </c>
      <c r="B2237">
        <f t="shared" si="104"/>
        <v>0</v>
      </c>
      <c r="C2237" t="s">
        <v>486</v>
      </c>
      <c r="D2237" s="1" t="s">
        <v>2976</v>
      </c>
      <c r="E2237" s="765">
        <f t="shared" ca="1" si="102"/>
        <v>0</v>
      </c>
    </row>
    <row r="2238" spans="1:5">
      <c r="A2238" t="str">
        <f t="shared" si="103"/>
        <v>03</v>
      </c>
      <c r="B2238">
        <f t="shared" si="104"/>
        <v>0</v>
      </c>
      <c r="C2238" t="s">
        <v>486</v>
      </c>
      <c r="D2238" s="1" t="s">
        <v>2977</v>
      </c>
      <c r="E2238" s="765">
        <f t="shared" ca="1" si="102"/>
        <v>0</v>
      </c>
    </row>
    <row r="2239" spans="1:5">
      <c r="A2239" t="str">
        <f t="shared" si="103"/>
        <v>04</v>
      </c>
      <c r="B2239">
        <f t="shared" si="104"/>
        <v>0</v>
      </c>
      <c r="C2239" t="s">
        <v>486</v>
      </c>
      <c r="D2239" s="1" t="s">
        <v>2978</v>
      </c>
      <c r="E2239" s="765">
        <f t="shared" ca="1" si="102"/>
        <v>0</v>
      </c>
    </row>
    <row r="2240" spans="1:5">
      <c r="A2240" t="str">
        <f t="shared" si="103"/>
        <v>05</v>
      </c>
      <c r="B2240">
        <f t="shared" si="104"/>
        <v>0</v>
      </c>
      <c r="C2240" t="s">
        <v>486</v>
      </c>
      <c r="D2240" s="1" t="s">
        <v>2979</v>
      </c>
      <c r="E2240" s="765">
        <f t="shared" ca="1" si="102"/>
        <v>0</v>
      </c>
    </row>
    <row r="2241" spans="1:5">
      <c r="A2241" t="str">
        <f t="shared" si="103"/>
        <v>06</v>
      </c>
      <c r="B2241">
        <f t="shared" si="104"/>
        <v>0</v>
      </c>
      <c r="C2241" t="s">
        <v>486</v>
      </c>
      <c r="D2241" s="1" t="s">
        <v>2980</v>
      </c>
      <c r="E2241" s="765">
        <f t="shared" ca="1" si="102"/>
        <v>0</v>
      </c>
    </row>
    <row r="2242" spans="1:5">
      <c r="A2242" t="str">
        <f t="shared" si="103"/>
        <v>07</v>
      </c>
      <c r="B2242">
        <f t="shared" si="104"/>
        <v>0</v>
      </c>
      <c r="C2242" t="s">
        <v>486</v>
      </c>
      <c r="D2242" s="1" t="s">
        <v>2981</v>
      </c>
      <c r="E2242" s="765">
        <f t="shared" ca="1" si="102"/>
        <v>0</v>
      </c>
    </row>
    <row r="2243" spans="1:5">
      <c r="A2243" t="str">
        <f t="shared" si="103"/>
        <v>08</v>
      </c>
      <c r="B2243">
        <f t="shared" si="104"/>
        <v>0</v>
      </c>
      <c r="C2243" t="s">
        <v>486</v>
      </c>
      <c r="D2243" s="1" t="s">
        <v>2982</v>
      </c>
      <c r="E2243" s="765">
        <f t="shared" ca="1" si="102"/>
        <v>0</v>
      </c>
    </row>
    <row r="2244" spans="1:5">
      <c r="A2244" t="str">
        <f t="shared" si="103"/>
        <v>09</v>
      </c>
      <c r="B2244">
        <f t="shared" si="104"/>
        <v>0</v>
      </c>
      <c r="C2244" t="s">
        <v>486</v>
      </c>
      <c r="D2244" s="1" t="s">
        <v>2983</v>
      </c>
      <c r="E2244" s="765">
        <f t="shared" ca="1" si="102"/>
        <v>0</v>
      </c>
    </row>
    <row r="2245" spans="1:5">
      <c r="A2245" t="str">
        <f t="shared" si="103"/>
        <v>10</v>
      </c>
      <c r="B2245">
        <f t="shared" si="104"/>
        <v>0</v>
      </c>
      <c r="C2245" t="s">
        <v>486</v>
      </c>
      <c r="D2245" s="1" t="s">
        <v>2984</v>
      </c>
      <c r="E2245" s="765">
        <f t="shared" ca="1" si="102"/>
        <v>0</v>
      </c>
    </row>
    <row r="2246" spans="1:5">
      <c r="A2246" t="str">
        <f t="shared" si="103"/>
        <v>11</v>
      </c>
      <c r="B2246">
        <f t="shared" si="104"/>
        <v>0</v>
      </c>
      <c r="C2246" t="s">
        <v>486</v>
      </c>
      <c r="D2246" s="1" t="s">
        <v>2985</v>
      </c>
      <c r="E2246" s="765">
        <f t="shared" ca="1" si="102"/>
        <v>0</v>
      </c>
    </row>
    <row r="2247" spans="1:5">
      <c r="A2247" t="str">
        <f t="shared" si="103"/>
        <v>12</v>
      </c>
      <c r="B2247">
        <f t="shared" si="104"/>
        <v>0</v>
      </c>
      <c r="C2247" t="s">
        <v>486</v>
      </c>
      <c r="D2247" s="1" t="s">
        <v>2986</v>
      </c>
      <c r="E2247" s="765">
        <f t="shared" ca="1" si="102"/>
        <v>0</v>
      </c>
    </row>
    <row r="2248" spans="1:5">
      <c r="A2248" t="str">
        <f t="shared" si="103"/>
        <v>13</v>
      </c>
      <c r="B2248">
        <f t="shared" si="104"/>
        <v>0</v>
      </c>
      <c r="C2248" t="s">
        <v>486</v>
      </c>
      <c r="D2248" s="1" t="s">
        <v>2987</v>
      </c>
      <c r="E2248" s="765">
        <f t="shared" ca="1" si="102"/>
        <v>0</v>
      </c>
    </row>
    <row r="2249" spans="1:5">
      <c r="A2249" t="str">
        <f t="shared" si="103"/>
        <v>100</v>
      </c>
      <c r="B2249">
        <f t="shared" si="104"/>
        <v>0</v>
      </c>
      <c r="C2249" t="s">
        <v>486</v>
      </c>
      <c r="D2249" s="1" t="s">
        <v>2988</v>
      </c>
      <c r="E2249" s="765">
        <f t="shared" ca="1" si="102"/>
        <v>0</v>
      </c>
    </row>
    <row r="2250" spans="1:5">
      <c r="A2250" t="str">
        <f t="shared" si="103"/>
        <v>01</v>
      </c>
      <c r="B2250">
        <f t="shared" si="104"/>
        <v>0</v>
      </c>
      <c r="C2250" t="s">
        <v>487</v>
      </c>
      <c r="D2250" s="1" t="s">
        <v>2989</v>
      </c>
      <c r="E2250" s="765">
        <f t="shared" ref="E2250:E2313" ca="1" si="105">IFERROR(IFERROR(VLOOKUP(C2250,INDIRECT($G$7&amp;$H$7),MATCH($A2250,INDIRECT($G$7&amp;$I$7),0),0),IFERROR(VLOOKUP(C2250,INDIRECT($G$6&amp;$H$6),MATCH($A2250,INDIRECT($G$6&amp;$I$6),0),0),VLOOKUP(C2250,INDIRECT($G$5&amp;$H$5),MATCH($A2250,INDIRECT($G$5&amp;$I$5),0),0))),0)</f>
        <v>0</v>
      </c>
    </row>
    <row r="2251" spans="1:5">
      <c r="A2251" t="str">
        <f t="shared" ref="A2251:A2314" si="106">MID(D2251,LEN(C2251)+2,LEN(D2251)-LEN(C2251))</f>
        <v>02</v>
      </c>
      <c r="B2251">
        <f t="shared" ref="B2251:B2314" si="107">IF(IFERROR(FIND("PU",D2251,1),0)&lt;&gt;0,"PU",0)</f>
        <v>0</v>
      </c>
      <c r="C2251" t="s">
        <v>487</v>
      </c>
      <c r="D2251" s="1" t="s">
        <v>2990</v>
      </c>
      <c r="E2251" s="765">
        <f t="shared" ca="1" si="105"/>
        <v>0</v>
      </c>
    </row>
    <row r="2252" spans="1:5">
      <c r="A2252" t="str">
        <f t="shared" si="106"/>
        <v>03</v>
      </c>
      <c r="B2252">
        <f t="shared" si="107"/>
        <v>0</v>
      </c>
      <c r="C2252" t="s">
        <v>487</v>
      </c>
      <c r="D2252" s="1" t="s">
        <v>2991</v>
      </c>
      <c r="E2252" s="765">
        <f t="shared" ca="1" si="105"/>
        <v>0</v>
      </c>
    </row>
    <row r="2253" spans="1:5">
      <c r="A2253" t="str">
        <f t="shared" si="106"/>
        <v>04</v>
      </c>
      <c r="B2253">
        <f t="shared" si="107"/>
        <v>0</v>
      </c>
      <c r="C2253" t="s">
        <v>487</v>
      </c>
      <c r="D2253" s="1" t="s">
        <v>2992</v>
      </c>
      <c r="E2253" s="765">
        <f t="shared" ca="1" si="105"/>
        <v>0</v>
      </c>
    </row>
    <row r="2254" spans="1:5">
      <c r="A2254" t="str">
        <f t="shared" si="106"/>
        <v>05</v>
      </c>
      <c r="B2254">
        <f t="shared" si="107"/>
        <v>0</v>
      </c>
      <c r="C2254" t="s">
        <v>487</v>
      </c>
      <c r="D2254" s="1" t="s">
        <v>2993</v>
      </c>
      <c r="E2254" s="765">
        <f t="shared" ca="1" si="105"/>
        <v>0</v>
      </c>
    </row>
    <row r="2255" spans="1:5">
      <c r="A2255" t="str">
        <f t="shared" si="106"/>
        <v>06</v>
      </c>
      <c r="B2255">
        <f t="shared" si="107"/>
        <v>0</v>
      </c>
      <c r="C2255" t="s">
        <v>487</v>
      </c>
      <c r="D2255" s="1" t="s">
        <v>2994</v>
      </c>
      <c r="E2255" s="765">
        <f t="shared" ca="1" si="105"/>
        <v>0</v>
      </c>
    </row>
    <row r="2256" spans="1:5">
      <c r="A2256" t="str">
        <f t="shared" si="106"/>
        <v>07</v>
      </c>
      <c r="B2256">
        <f t="shared" si="107"/>
        <v>0</v>
      </c>
      <c r="C2256" t="s">
        <v>487</v>
      </c>
      <c r="D2256" s="1" t="s">
        <v>2995</v>
      </c>
      <c r="E2256" s="765">
        <f t="shared" ca="1" si="105"/>
        <v>0</v>
      </c>
    </row>
    <row r="2257" spans="1:5">
      <c r="A2257" t="str">
        <f t="shared" si="106"/>
        <v>08</v>
      </c>
      <c r="B2257">
        <f t="shared" si="107"/>
        <v>0</v>
      </c>
      <c r="C2257" t="s">
        <v>487</v>
      </c>
      <c r="D2257" s="1" t="s">
        <v>2996</v>
      </c>
      <c r="E2257" s="765">
        <f t="shared" ca="1" si="105"/>
        <v>0</v>
      </c>
    </row>
    <row r="2258" spans="1:5">
      <c r="A2258" t="str">
        <f t="shared" si="106"/>
        <v>09</v>
      </c>
      <c r="B2258">
        <f t="shared" si="107"/>
        <v>0</v>
      </c>
      <c r="C2258" t="s">
        <v>487</v>
      </c>
      <c r="D2258" s="1" t="s">
        <v>2997</v>
      </c>
      <c r="E2258" s="765">
        <f t="shared" ca="1" si="105"/>
        <v>0</v>
      </c>
    </row>
    <row r="2259" spans="1:5">
      <c r="A2259" t="str">
        <f t="shared" si="106"/>
        <v>10</v>
      </c>
      <c r="B2259">
        <f t="shared" si="107"/>
        <v>0</v>
      </c>
      <c r="C2259" t="s">
        <v>487</v>
      </c>
      <c r="D2259" s="1" t="s">
        <v>2998</v>
      </c>
      <c r="E2259" s="765">
        <f t="shared" ca="1" si="105"/>
        <v>0</v>
      </c>
    </row>
    <row r="2260" spans="1:5">
      <c r="A2260" t="str">
        <f t="shared" si="106"/>
        <v>11</v>
      </c>
      <c r="B2260">
        <f t="shared" si="107"/>
        <v>0</v>
      </c>
      <c r="C2260" t="s">
        <v>487</v>
      </c>
      <c r="D2260" s="1" t="s">
        <v>2999</v>
      </c>
      <c r="E2260" s="765">
        <f t="shared" ca="1" si="105"/>
        <v>0</v>
      </c>
    </row>
    <row r="2261" spans="1:5">
      <c r="A2261" t="str">
        <f t="shared" si="106"/>
        <v>12</v>
      </c>
      <c r="B2261">
        <f t="shared" si="107"/>
        <v>0</v>
      </c>
      <c r="C2261" t="s">
        <v>487</v>
      </c>
      <c r="D2261" s="1" t="s">
        <v>3000</v>
      </c>
      <c r="E2261" s="765">
        <f t="shared" ca="1" si="105"/>
        <v>0</v>
      </c>
    </row>
    <row r="2262" spans="1:5">
      <c r="A2262" t="str">
        <f t="shared" si="106"/>
        <v>13</v>
      </c>
      <c r="B2262">
        <f t="shared" si="107"/>
        <v>0</v>
      </c>
      <c r="C2262" t="s">
        <v>487</v>
      </c>
      <c r="D2262" s="1" t="s">
        <v>3001</v>
      </c>
      <c r="E2262" s="765">
        <f t="shared" ca="1" si="105"/>
        <v>0</v>
      </c>
    </row>
    <row r="2263" spans="1:5">
      <c r="A2263" t="str">
        <f t="shared" si="106"/>
        <v>100</v>
      </c>
      <c r="B2263">
        <f t="shared" si="107"/>
        <v>0</v>
      </c>
      <c r="C2263" t="s">
        <v>487</v>
      </c>
      <c r="D2263" s="1" t="s">
        <v>3002</v>
      </c>
      <c r="E2263" s="765">
        <f t="shared" ca="1" si="105"/>
        <v>0</v>
      </c>
    </row>
    <row r="2264" spans="1:5">
      <c r="A2264" t="str">
        <f t="shared" si="106"/>
        <v>01</v>
      </c>
      <c r="B2264">
        <f t="shared" si="107"/>
        <v>0</v>
      </c>
      <c r="C2264" t="s">
        <v>488</v>
      </c>
      <c r="D2264" s="1" t="s">
        <v>3003</v>
      </c>
      <c r="E2264" s="765">
        <f t="shared" ca="1" si="105"/>
        <v>0</v>
      </c>
    </row>
    <row r="2265" spans="1:5">
      <c r="A2265" t="str">
        <f t="shared" si="106"/>
        <v>02</v>
      </c>
      <c r="B2265">
        <f t="shared" si="107"/>
        <v>0</v>
      </c>
      <c r="C2265" t="s">
        <v>488</v>
      </c>
      <c r="D2265" s="1" t="s">
        <v>3004</v>
      </c>
      <c r="E2265" s="765">
        <f t="shared" ca="1" si="105"/>
        <v>0</v>
      </c>
    </row>
    <row r="2266" spans="1:5">
      <c r="A2266" t="str">
        <f t="shared" si="106"/>
        <v>03</v>
      </c>
      <c r="B2266">
        <f t="shared" si="107"/>
        <v>0</v>
      </c>
      <c r="C2266" t="s">
        <v>488</v>
      </c>
      <c r="D2266" s="1" t="s">
        <v>3005</v>
      </c>
      <c r="E2266" s="765">
        <f t="shared" ca="1" si="105"/>
        <v>0</v>
      </c>
    </row>
    <row r="2267" spans="1:5">
      <c r="A2267" t="str">
        <f t="shared" si="106"/>
        <v>04</v>
      </c>
      <c r="B2267">
        <f t="shared" si="107"/>
        <v>0</v>
      </c>
      <c r="C2267" t="s">
        <v>488</v>
      </c>
      <c r="D2267" s="1" t="s">
        <v>3006</v>
      </c>
      <c r="E2267" s="765">
        <f t="shared" ca="1" si="105"/>
        <v>0</v>
      </c>
    </row>
    <row r="2268" spans="1:5">
      <c r="A2268" t="str">
        <f t="shared" si="106"/>
        <v>05</v>
      </c>
      <c r="B2268">
        <f t="shared" si="107"/>
        <v>0</v>
      </c>
      <c r="C2268" t="s">
        <v>488</v>
      </c>
      <c r="D2268" s="1" t="s">
        <v>3007</v>
      </c>
      <c r="E2268" s="765">
        <f t="shared" ca="1" si="105"/>
        <v>0</v>
      </c>
    </row>
    <row r="2269" spans="1:5">
      <c r="A2269" t="str">
        <f t="shared" si="106"/>
        <v>06</v>
      </c>
      <c r="B2269">
        <f t="shared" si="107"/>
        <v>0</v>
      </c>
      <c r="C2269" t="s">
        <v>488</v>
      </c>
      <c r="D2269" s="1" t="s">
        <v>3008</v>
      </c>
      <c r="E2269" s="765">
        <f t="shared" ca="1" si="105"/>
        <v>0</v>
      </c>
    </row>
    <row r="2270" spans="1:5">
      <c r="A2270" t="str">
        <f t="shared" si="106"/>
        <v>07</v>
      </c>
      <c r="B2270">
        <f t="shared" si="107"/>
        <v>0</v>
      </c>
      <c r="C2270" t="s">
        <v>488</v>
      </c>
      <c r="D2270" s="1" t="s">
        <v>3009</v>
      </c>
      <c r="E2270" s="765">
        <f t="shared" ca="1" si="105"/>
        <v>0</v>
      </c>
    </row>
    <row r="2271" spans="1:5">
      <c r="A2271" t="str">
        <f t="shared" si="106"/>
        <v>08</v>
      </c>
      <c r="B2271">
        <f t="shared" si="107"/>
        <v>0</v>
      </c>
      <c r="C2271" t="s">
        <v>488</v>
      </c>
      <c r="D2271" s="1" t="s">
        <v>3010</v>
      </c>
      <c r="E2271" s="765">
        <f t="shared" ca="1" si="105"/>
        <v>0</v>
      </c>
    </row>
    <row r="2272" spans="1:5">
      <c r="A2272" t="str">
        <f t="shared" si="106"/>
        <v>09</v>
      </c>
      <c r="B2272">
        <f t="shared" si="107"/>
        <v>0</v>
      </c>
      <c r="C2272" t="s">
        <v>488</v>
      </c>
      <c r="D2272" s="1" t="s">
        <v>3011</v>
      </c>
      <c r="E2272" s="765">
        <f t="shared" ca="1" si="105"/>
        <v>0</v>
      </c>
    </row>
    <row r="2273" spans="1:5">
      <c r="A2273" t="str">
        <f t="shared" si="106"/>
        <v>10</v>
      </c>
      <c r="B2273">
        <f t="shared" si="107"/>
        <v>0</v>
      </c>
      <c r="C2273" t="s">
        <v>488</v>
      </c>
      <c r="D2273" s="1" t="s">
        <v>3012</v>
      </c>
      <c r="E2273" s="765">
        <f t="shared" ca="1" si="105"/>
        <v>0</v>
      </c>
    </row>
    <row r="2274" spans="1:5">
      <c r="A2274" t="str">
        <f t="shared" si="106"/>
        <v>11</v>
      </c>
      <c r="B2274">
        <f t="shared" si="107"/>
        <v>0</v>
      </c>
      <c r="C2274" t="s">
        <v>488</v>
      </c>
      <c r="D2274" s="1" t="s">
        <v>3013</v>
      </c>
      <c r="E2274" s="765">
        <f t="shared" ca="1" si="105"/>
        <v>0</v>
      </c>
    </row>
    <row r="2275" spans="1:5">
      <c r="A2275" t="str">
        <f t="shared" si="106"/>
        <v>12</v>
      </c>
      <c r="B2275">
        <f t="shared" si="107"/>
        <v>0</v>
      </c>
      <c r="C2275" t="s">
        <v>488</v>
      </c>
      <c r="D2275" s="1" t="s">
        <v>3014</v>
      </c>
      <c r="E2275" s="765">
        <f t="shared" ca="1" si="105"/>
        <v>0</v>
      </c>
    </row>
    <row r="2276" spans="1:5">
      <c r="A2276" t="str">
        <f t="shared" si="106"/>
        <v>13</v>
      </c>
      <c r="B2276">
        <f t="shared" si="107"/>
        <v>0</v>
      </c>
      <c r="C2276" t="s">
        <v>488</v>
      </c>
      <c r="D2276" s="1" t="s">
        <v>3015</v>
      </c>
      <c r="E2276" s="765">
        <f t="shared" ca="1" si="105"/>
        <v>0</v>
      </c>
    </row>
    <row r="2277" spans="1:5">
      <c r="A2277" t="str">
        <f t="shared" si="106"/>
        <v>100</v>
      </c>
      <c r="B2277">
        <f t="shared" si="107"/>
        <v>0</v>
      </c>
      <c r="C2277" t="s">
        <v>488</v>
      </c>
      <c r="D2277" s="1" t="s">
        <v>3016</v>
      </c>
      <c r="E2277" s="765">
        <f t="shared" ca="1" si="105"/>
        <v>0</v>
      </c>
    </row>
    <row r="2278" spans="1:5">
      <c r="A2278" t="str">
        <f t="shared" si="106"/>
        <v>01</v>
      </c>
      <c r="B2278">
        <f t="shared" si="107"/>
        <v>0</v>
      </c>
      <c r="C2278" t="s">
        <v>489</v>
      </c>
      <c r="D2278" s="1" t="s">
        <v>3017</v>
      </c>
      <c r="E2278" s="765">
        <f t="shared" ca="1" si="105"/>
        <v>0</v>
      </c>
    </row>
    <row r="2279" spans="1:5">
      <c r="A2279" t="str">
        <f t="shared" si="106"/>
        <v>02</v>
      </c>
      <c r="B2279">
        <f t="shared" si="107"/>
        <v>0</v>
      </c>
      <c r="C2279" t="s">
        <v>489</v>
      </c>
      <c r="D2279" s="1" t="s">
        <v>3018</v>
      </c>
      <c r="E2279" s="765">
        <f t="shared" ca="1" si="105"/>
        <v>0</v>
      </c>
    </row>
    <row r="2280" spans="1:5">
      <c r="A2280" t="str">
        <f t="shared" si="106"/>
        <v>03</v>
      </c>
      <c r="B2280">
        <f t="shared" si="107"/>
        <v>0</v>
      </c>
      <c r="C2280" t="s">
        <v>489</v>
      </c>
      <c r="D2280" s="1" t="s">
        <v>3019</v>
      </c>
      <c r="E2280" s="765">
        <f t="shared" ca="1" si="105"/>
        <v>0</v>
      </c>
    </row>
    <row r="2281" spans="1:5">
      <c r="A2281" t="str">
        <f t="shared" si="106"/>
        <v>04</v>
      </c>
      <c r="B2281">
        <f t="shared" si="107"/>
        <v>0</v>
      </c>
      <c r="C2281" t="s">
        <v>489</v>
      </c>
      <c r="D2281" s="1" t="s">
        <v>3020</v>
      </c>
      <c r="E2281" s="765">
        <f t="shared" ca="1" si="105"/>
        <v>0</v>
      </c>
    </row>
    <row r="2282" spans="1:5">
      <c r="A2282" t="str">
        <f t="shared" si="106"/>
        <v>05</v>
      </c>
      <c r="B2282">
        <f t="shared" si="107"/>
        <v>0</v>
      </c>
      <c r="C2282" t="s">
        <v>489</v>
      </c>
      <c r="D2282" s="1" t="s">
        <v>3021</v>
      </c>
      <c r="E2282" s="765">
        <f t="shared" ca="1" si="105"/>
        <v>0</v>
      </c>
    </row>
    <row r="2283" spans="1:5">
      <c r="A2283" t="str">
        <f t="shared" si="106"/>
        <v>06</v>
      </c>
      <c r="B2283">
        <f t="shared" si="107"/>
        <v>0</v>
      </c>
      <c r="C2283" t="s">
        <v>489</v>
      </c>
      <c r="D2283" s="1" t="s">
        <v>3022</v>
      </c>
      <c r="E2283" s="765">
        <f t="shared" ca="1" si="105"/>
        <v>0</v>
      </c>
    </row>
    <row r="2284" spans="1:5">
      <c r="A2284" t="str">
        <f t="shared" si="106"/>
        <v>07</v>
      </c>
      <c r="B2284">
        <f t="shared" si="107"/>
        <v>0</v>
      </c>
      <c r="C2284" t="s">
        <v>489</v>
      </c>
      <c r="D2284" s="1" t="s">
        <v>3023</v>
      </c>
      <c r="E2284" s="765">
        <f t="shared" ca="1" si="105"/>
        <v>0</v>
      </c>
    </row>
    <row r="2285" spans="1:5">
      <c r="A2285" t="str">
        <f t="shared" si="106"/>
        <v>08</v>
      </c>
      <c r="B2285">
        <f t="shared" si="107"/>
        <v>0</v>
      </c>
      <c r="C2285" t="s">
        <v>489</v>
      </c>
      <c r="D2285" s="1" t="s">
        <v>3024</v>
      </c>
      <c r="E2285" s="765">
        <f t="shared" ca="1" si="105"/>
        <v>0</v>
      </c>
    </row>
    <row r="2286" spans="1:5">
      <c r="A2286" t="str">
        <f t="shared" si="106"/>
        <v>09</v>
      </c>
      <c r="B2286">
        <f t="shared" si="107"/>
        <v>0</v>
      </c>
      <c r="C2286" t="s">
        <v>489</v>
      </c>
      <c r="D2286" s="1" t="s">
        <v>3025</v>
      </c>
      <c r="E2286" s="765">
        <f t="shared" ca="1" si="105"/>
        <v>0</v>
      </c>
    </row>
    <row r="2287" spans="1:5">
      <c r="A2287" t="str">
        <f t="shared" si="106"/>
        <v>10</v>
      </c>
      <c r="B2287">
        <f t="shared" si="107"/>
        <v>0</v>
      </c>
      <c r="C2287" t="s">
        <v>489</v>
      </c>
      <c r="D2287" s="1" t="s">
        <v>3026</v>
      </c>
      <c r="E2287" s="765">
        <f t="shared" ca="1" si="105"/>
        <v>0</v>
      </c>
    </row>
    <row r="2288" spans="1:5">
      <c r="A2288" t="str">
        <f t="shared" si="106"/>
        <v>11</v>
      </c>
      <c r="B2288">
        <f t="shared" si="107"/>
        <v>0</v>
      </c>
      <c r="C2288" t="s">
        <v>489</v>
      </c>
      <c r="D2288" s="1" t="s">
        <v>3027</v>
      </c>
      <c r="E2288" s="765">
        <f t="shared" ca="1" si="105"/>
        <v>0</v>
      </c>
    </row>
    <row r="2289" spans="1:5">
      <c r="A2289" t="str">
        <f t="shared" si="106"/>
        <v>12</v>
      </c>
      <c r="B2289">
        <f t="shared" si="107"/>
        <v>0</v>
      </c>
      <c r="C2289" t="s">
        <v>489</v>
      </c>
      <c r="D2289" s="1" t="s">
        <v>3028</v>
      </c>
      <c r="E2289" s="765">
        <f t="shared" ca="1" si="105"/>
        <v>0</v>
      </c>
    </row>
    <row r="2290" spans="1:5">
      <c r="A2290" t="str">
        <f t="shared" si="106"/>
        <v>13</v>
      </c>
      <c r="B2290">
        <f t="shared" si="107"/>
        <v>0</v>
      </c>
      <c r="C2290" t="s">
        <v>489</v>
      </c>
      <c r="D2290" s="1" t="s">
        <v>3029</v>
      </c>
      <c r="E2290" s="765">
        <f t="shared" ca="1" si="105"/>
        <v>0</v>
      </c>
    </row>
    <row r="2291" spans="1:5">
      <c r="A2291" t="str">
        <f t="shared" si="106"/>
        <v>100</v>
      </c>
      <c r="B2291">
        <f t="shared" si="107"/>
        <v>0</v>
      </c>
      <c r="C2291" t="s">
        <v>489</v>
      </c>
      <c r="D2291" s="1" t="s">
        <v>3030</v>
      </c>
      <c r="E2291" s="765">
        <f t="shared" ca="1" si="105"/>
        <v>0</v>
      </c>
    </row>
    <row r="2292" spans="1:5">
      <c r="A2292" t="str">
        <f t="shared" si="106"/>
        <v>01</v>
      </c>
      <c r="B2292">
        <f t="shared" si="107"/>
        <v>0</v>
      </c>
      <c r="C2292" t="s">
        <v>490</v>
      </c>
      <c r="D2292" s="1" t="s">
        <v>3031</v>
      </c>
      <c r="E2292" s="765">
        <f t="shared" ca="1" si="105"/>
        <v>0</v>
      </c>
    </row>
    <row r="2293" spans="1:5">
      <c r="A2293" t="str">
        <f t="shared" si="106"/>
        <v>02</v>
      </c>
      <c r="B2293">
        <f t="shared" si="107"/>
        <v>0</v>
      </c>
      <c r="C2293" t="s">
        <v>490</v>
      </c>
      <c r="D2293" s="1" t="s">
        <v>3032</v>
      </c>
      <c r="E2293" s="765">
        <f t="shared" ca="1" si="105"/>
        <v>0</v>
      </c>
    </row>
    <row r="2294" spans="1:5">
      <c r="A2294" t="str">
        <f t="shared" si="106"/>
        <v>03</v>
      </c>
      <c r="B2294">
        <f t="shared" si="107"/>
        <v>0</v>
      </c>
      <c r="C2294" t="s">
        <v>490</v>
      </c>
      <c r="D2294" s="1" t="s">
        <v>3033</v>
      </c>
      <c r="E2294" s="765">
        <f t="shared" ca="1" si="105"/>
        <v>0</v>
      </c>
    </row>
    <row r="2295" spans="1:5">
      <c r="A2295" t="str">
        <f t="shared" si="106"/>
        <v>04</v>
      </c>
      <c r="B2295">
        <f t="shared" si="107"/>
        <v>0</v>
      </c>
      <c r="C2295" t="s">
        <v>490</v>
      </c>
      <c r="D2295" s="1" t="s">
        <v>3034</v>
      </c>
      <c r="E2295" s="765">
        <f t="shared" ca="1" si="105"/>
        <v>0</v>
      </c>
    </row>
    <row r="2296" spans="1:5">
      <c r="A2296" t="str">
        <f t="shared" si="106"/>
        <v>05</v>
      </c>
      <c r="B2296">
        <f t="shared" si="107"/>
        <v>0</v>
      </c>
      <c r="C2296" t="s">
        <v>490</v>
      </c>
      <c r="D2296" s="1" t="s">
        <v>3035</v>
      </c>
      <c r="E2296" s="765">
        <f t="shared" ca="1" si="105"/>
        <v>0</v>
      </c>
    </row>
    <row r="2297" spans="1:5">
      <c r="A2297" t="str">
        <f t="shared" si="106"/>
        <v>06</v>
      </c>
      <c r="B2297">
        <f t="shared" si="107"/>
        <v>0</v>
      </c>
      <c r="C2297" t="s">
        <v>490</v>
      </c>
      <c r="D2297" s="1" t="s">
        <v>3036</v>
      </c>
      <c r="E2297" s="765">
        <f t="shared" ca="1" si="105"/>
        <v>0</v>
      </c>
    </row>
    <row r="2298" spans="1:5">
      <c r="A2298" t="str">
        <f t="shared" si="106"/>
        <v>07</v>
      </c>
      <c r="B2298">
        <f t="shared" si="107"/>
        <v>0</v>
      </c>
      <c r="C2298" t="s">
        <v>490</v>
      </c>
      <c r="D2298" s="1" t="s">
        <v>3037</v>
      </c>
      <c r="E2298" s="765">
        <f t="shared" ca="1" si="105"/>
        <v>0</v>
      </c>
    </row>
    <row r="2299" spans="1:5">
      <c r="A2299" t="str">
        <f t="shared" si="106"/>
        <v>08</v>
      </c>
      <c r="B2299">
        <f t="shared" si="107"/>
        <v>0</v>
      </c>
      <c r="C2299" t="s">
        <v>490</v>
      </c>
      <c r="D2299" s="1" t="s">
        <v>3038</v>
      </c>
      <c r="E2299" s="765">
        <f t="shared" ca="1" si="105"/>
        <v>0</v>
      </c>
    </row>
    <row r="2300" spans="1:5">
      <c r="A2300" t="str">
        <f t="shared" si="106"/>
        <v>09</v>
      </c>
      <c r="B2300">
        <f t="shared" si="107"/>
        <v>0</v>
      </c>
      <c r="C2300" t="s">
        <v>490</v>
      </c>
      <c r="D2300" s="1" t="s">
        <v>3039</v>
      </c>
      <c r="E2300" s="765">
        <f t="shared" ca="1" si="105"/>
        <v>0</v>
      </c>
    </row>
    <row r="2301" spans="1:5">
      <c r="A2301" t="str">
        <f t="shared" si="106"/>
        <v>10</v>
      </c>
      <c r="B2301">
        <f t="shared" si="107"/>
        <v>0</v>
      </c>
      <c r="C2301" t="s">
        <v>490</v>
      </c>
      <c r="D2301" s="1" t="s">
        <v>3040</v>
      </c>
      <c r="E2301" s="765">
        <f t="shared" ca="1" si="105"/>
        <v>0</v>
      </c>
    </row>
    <row r="2302" spans="1:5">
      <c r="A2302" t="str">
        <f t="shared" si="106"/>
        <v>11</v>
      </c>
      <c r="B2302">
        <f t="shared" si="107"/>
        <v>0</v>
      </c>
      <c r="C2302" t="s">
        <v>490</v>
      </c>
      <c r="D2302" s="1" t="s">
        <v>3041</v>
      </c>
      <c r="E2302" s="765">
        <f t="shared" ca="1" si="105"/>
        <v>0</v>
      </c>
    </row>
    <row r="2303" spans="1:5">
      <c r="A2303" t="str">
        <f t="shared" si="106"/>
        <v>12</v>
      </c>
      <c r="B2303">
        <f t="shared" si="107"/>
        <v>0</v>
      </c>
      <c r="C2303" t="s">
        <v>490</v>
      </c>
      <c r="D2303" s="1" t="s">
        <v>3042</v>
      </c>
      <c r="E2303" s="765">
        <f t="shared" ca="1" si="105"/>
        <v>0</v>
      </c>
    </row>
    <row r="2304" spans="1:5">
      <c r="A2304" t="str">
        <f t="shared" si="106"/>
        <v>13</v>
      </c>
      <c r="B2304">
        <f t="shared" si="107"/>
        <v>0</v>
      </c>
      <c r="C2304" t="s">
        <v>490</v>
      </c>
      <c r="D2304" s="1" t="s">
        <v>3043</v>
      </c>
      <c r="E2304" s="765">
        <f t="shared" ca="1" si="105"/>
        <v>0</v>
      </c>
    </row>
    <row r="2305" spans="1:5">
      <c r="A2305" t="str">
        <f t="shared" si="106"/>
        <v>100</v>
      </c>
      <c r="B2305">
        <f t="shared" si="107"/>
        <v>0</v>
      </c>
      <c r="C2305" t="s">
        <v>490</v>
      </c>
      <c r="D2305" s="1" t="s">
        <v>3044</v>
      </c>
      <c r="E2305" s="765">
        <f t="shared" ca="1" si="105"/>
        <v>0</v>
      </c>
    </row>
    <row r="2306" spans="1:5">
      <c r="A2306" t="str">
        <f t="shared" si="106"/>
        <v>01</v>
      </c>
      <c r="B2306">
        <f t="shared" si="107"/>
        <v>0</v>
      </c>
      <c r="C2306" t="s">
        <v>491</v>
      </c>
      <c r="D2306" s="1" t="s">
        <v>3045</v>
      </c>
      <c r="E2306" s="765">
        <f t="shared" ca="1" si="105"/>
        <v>0</v>
      </c>
    </row>
    <row r="2307" spans="1:5">
      <c r="A2307" t="str">
        <f t="shared" si="106"/>
        <v>02</v>
      </c>
      <c r="B2307">
        <f t="shared" si="107"/>
        <v>0</v>
      </c>
      <c r="C2307" t="s">
        <v>491</v>
      </c>
      <c r="D2307" s="1" t="s">
        <v>3046</v>
      </c>
      <c r="E2307" s="765">
        <f t="shared" ca="1" si="105"/>
        <v>0</v>
      </c>
    </row>
    <row r="2308" spans="1:5">
      <c r="A2308" t="str">
        <f t="shared" si="106"/>
        <v>03</v>
      </c>
      <c r="B2308">
        <f t="shared" si="107"/>
        <v>0</v>
      </c>
      <c r="C2308" t="s">
        <v>491</v>
      </c>
      <c r="D2308" s="1" t="s">
        <v>3047</v>
      </c>
      <c r="E2308" s="765">
        <f t="shared" ca="1" si="105"/>
        <v>0</v>
      </c>
    </row>
    <row r="2309" spans="1:5">
      <c r="A2309" t="str">
        <f t="shared" si="106"/>
        <v>04</v>
      </c>
      <c r="B2309">
        <f t="shared" si="107"/>
        <v>0</v>
      </c>
      <c r="C2309" t="s">
        <v>491</v>
      </c>
      <c r="D2309" s="1" t="s">
        <v>3048</v>
      </c>
      <c r="E2309" s="765">
        <f t="shared" ca="1" si="105"/>
        <v>0</v>
      </c>
    </row>
    <row r="2310" spans="1:5">
      <c r="A2310" t="str">
        <f t="shared" si="106"/>
        <v>05</v>
      </c>
      <c r="B2310">
        <f t="shared" si="107"/>
        <v>0</v>
      </c>
      <c r="C2310" t="s">
        <v>491</v>
      </c>
      <c r="D2310" s="1" t="s">
        <v>3049</v>
      </c>
      <c r="E2310" s="765">
        <f t="shared" ca="1" si="105"/>
        <v>0</v>
      </c>
    </row>
    <row r="2311" spans="1:5">
      <c r="A2311" t="str">
        <f t="shared" si="106"/>
        <v>06</v>
      </c>
      <c r="B2311">
        <f t="shared" si="107"/>
        <v>0</v>
      </c>
      <c r="C2311" t="s">
        <v>491</v>
      </c>
      <c r="D2311" s="1" t="s">
        <v>3050</v>
      </c>
      <c r="E2311" s="765">
        <f t="shared" ca="1" si="105"/>
        <v>0</v>
      </c>
    </row>
    <row r="2312" spans="1:5">
      <c r="A2312" t="str">
        <f t="shared" si="106"/>
        <v>07</v>
      </c>
      <c r="B2312">
        <f t="shared" si="107"/>
        <v>0</v>
      </c>
      <c r="C2312" t="s">
        <v>491</v>
      </c>
      <c r="D2312" s="1" t="s">
        <v>3051</v>
      </c>
      <c r="E2312" s="765">
        <f t="shared" ca="1" si="105"/>
        <v>0</v>
      </c>
    </row>
    <row r="2313" spans="1:5">
      <c r="A2313" t="str">
        <f t="shared" si="106"/>
        <v>08</v>
      </c>
      <c r="B2313">
        <f t="shared" si="107"/>
        <v>0</v>
      </c>
      <c r="C2313" t="s">
        <v>491</v>
      </c>
      <c r="D2313" s="1" t="s">
        <v>3052</v>
      </c>
      <c r="E2313" s="765">
        <f t="shared" ca="1" si="105"/>
        <v>0</v>
      </c>
    </row>
    <row r="2314" spans="1:5">
      <c r="A2314" t="str">
        <f t="shared" si="106"/>
        <v>09</v>
      </c>
      <c r="B2314">
        <f t="shared" si="107"/>
        <v>0</v>
      </c>
      <c r="C2314" t="s">
        <v>491</v>
      </c>
      <c r="D2314" s="1" t="s">
        <v>3053</v>
      </c>
      <c r="E2314" s="765">
        <f t="shared" ref="E2314:E2377" ca="1" si="108">IFERROR(IFERROR(VLOOKUP(C2314,INDIRECT($G$7&amp;$H$7),MATCH($A2314,INDIRECT($G$7&amp;$I$7),0),0),IFERROR(VLOOKUP(C2314,INDIRECT($G$6&amp;$H$6),MATCH($A2314,INDIRECT($G$6&amp;$I$6),0),0),VLOOKUP(C2314,INDIRECT($G$5&amp;$H$5),MATCH($A2314,INDIRECT($G$5&amp;$I$5),0),0))),0)</f>
        <v>0</v>
      </c>
    </row>
    <row r="2315" spans="1:5">
      <c r="A2315" t="str">
        <f t="shared" ref="A2315:A2378" si="109">MID(D2315,LEN(C2315)+2,LEN(D2315)-LEN(C2315))</f>
        <v>10</v>
      </c>
      <c r="B2315">
        <f t="shared" ref="B2315:B2378" si="110">IF(IFERROR(FIND("PU",D2315,1),0)&lt;&gt;0,"PU",0)</f>
        <v>0</v>
      </c>
      <c r="C2315" t="s">
        <v>491</v>
      </c>
      <c r="D2315" s="1" t="s">
        <v>3054</v>
      </c>
      <c r="E2315" s="765">
        <f t="shared" ca="1" si="108"/>
        <v>0</v>
      </c>
    </row>
    <row r="2316" spans="1:5">
      <c r="A2316" t="str">
        <f t="shared" si="109"/>
        <v>11</v>
      </c>
      <c r="B2316">
        <f t="shared" si="110"/>
        <v>0</v>
      </c>
      <c r="C2316" t="s">
        <v>491</v>
      </c>
      <c r="D2316" s="1" t="s">
        <v>3055</v>
      </c>
      <c r="E2316" s="765">
        <f t="shared" ca="1" si="108"/>
        <v>0</v>
      </c>
    </row>
    <row r="2317" spans="1:5">
      <c r="A2317" t="str">
        <f t="shared" si="109"/>
        <v>12</v>
      </c>
      <c r="B2317">
        <f t="shared" si="110"/>
        <v>0</v>
      </c>
      <c r="C2317" t="s">
        <v>491</v>
      </c>
      <c r="D2317" s="1" t="s">
        <v>3056</v>
      </c>
      <c r="E2317" s="765">
        <f t="shared" ca="1" si="108"/>
        <v>0</v>
      </c>
    </row>
    <row r="2318" spans="1:5">
      <c r="A2318" t="str">
        <f t="shared" si="109"/>
        <v>13</v>
      </c>
      <c r="B2318">
        <f t="shared" si="110"/>
        <v>0</v>
      </c>
      <c r="C2318" t="s">
        <v>491</v>
      </c>
      <c r="D2318" s="1" t="s">
        <v>3057</v>
      </c>
      <c r="E2318" s="765">
        <f t="shared" ca="1" si="108"/>
        <v>0</v>
      </c>
    </row>
    <row r="2319" spans="1:5">
      <c r="A2319" t="str">
        <f t="shared" si="109"/>
        <v>100</v>
      </c>
      <c r="B2319">
        <f t="shared" si="110"/>
        <v>0</v>
      </c>
      <c r="C2319" t="s">
        <v>491</v>
      </c>
      <c r="D2319" s="1" t="s">
        <v>3058</v>
      </c>
      <c r="E2319" s="765">
        <f t="shared" ca="1" si="108"/>
        <v>0</v>
      </c>
    </row>
    <row r="2320" spans="1:5">
      <c r="A2320" t="str">
        <f t="shared" si="109"/>
        <v>01</v>
      </c>
      <c r="B2320">
        <f t="shared" si="110"/>
        <v>0</v>
      </c>
      <c r="C2320" t="s">
        <v>492</v>
      </c>
      <c r="D2320" s="1" t="s">
        <v>3059</v>
      </c>
      <c r="E2320" s="765">
        <f t="shared" ca="1" si="108"/>
        <v>0</v>
      </c>
    </row>
    <row r="2321" spans="1:5">
      <c r="A2321" t="str">
        <f t="shared" si="109"/>
        <v>02</v>
      </c>
      <c r="B2321">
        <f t="shared" si="110"/>
        <v>0</v>
      </c>
      <c r="C2321" t="s">
        <v>492</v>
      </c>
      <c r="D2321" s="1" t="s">
        <v>3060</v>
      </c>
      <c r="E2321" s="765">
        <f t="shared" ca="1" si="108"/>
        <v>0</v>
      </c>
    </row>
    <row r="2322" spans="1:5">
      <c r="A2322" t="str">
        <f t="shared" si="109"/>
        <v>03</v>
      </c>
      <c r="B2322">
        <f t="shared" si="110"/>
        <v>0</v>
      </c>
      <c r="C2322" t="s">
        <v>492</v>
      </c>
      <c r="D2322" s="1" t="s">
        <v>3061</v>
      </c>
      <c r="E2322" s="765">
        <f t="shared" ca="1" si="108"/>
        <v>0</v>
      </c>
    </row>
    <row r="2323" spans="1:5">
      <c r="A2323" t="str">
        <f t="shared" si="109"/>
        <v>04</v>
      </c>
      <c r="B2323">
        <f t="shared" si="110"/>
        <v>0</v>
      </c>
      <c r="C2323" t="s">
        <v>492</v>
      </c>
      <c r="D2323" s="1" t="s">
        <v>3062</v>
      </c>
      <c r="E2323" s="765">
        <f t="shared" ca="1" si="108"/>
        <v>0</v>
      </c>
    </row>
    <row r="2324" spans="1:5">
      <c r="A2324" t="str">
        <f t="shared" si="109"/>
        <v>05</v>
      </c>
      <c r="B2324">
        <f t="shared" si="110"/>
        <v>0</v>
      </c>
      <c r="C2324" t="s">
        <v>492</v>
      </c>
      <c r="D2324" s="1" t="s">
        <v>3063</v>
      </c>
      <c r="E2324" s="765">
        <f t="shared" ca="1" si="108"/>
        <v>0</v>
      </c>
    </row>
    <row r="2325" spans="1:5">
      <c r="A2325" t="str">
        <f t="shared" si="109"/>
        <v>06</v>
      </c>
      <c r="B2325">
        <f t="shared" si="110"/>
        <v>0</v>
      </c>
      <c r="C2325" t="s">
        <v>492</v>
      </c>
      <c r="D2325" s="1" t="s">
        <v>3064</v>
      </c>
      <c r="E2325" s="765">
        <f t="shared" ca="1" si="108"/>
        <v>0</v>
      </c>
    </row>
    <row r="2326" spans="1:5">
      <c r="A2326" t="str">
        <f t="shared" si="109"/>
        <v>07</v>
      </c>
      <c r="B2326">
        <f t="shared" si="110"/>
        <v>0</v>
      </c>
      <c r="C2326" t="s">
        <v>492</v>
      </c>
      <c r="D2326" s="1" t="s">
        <v>3065</v>
      </c>
      <c r="E2326" s="765">
        <f t="shared" ca="1" si="108"/>
        <v>0</v>
      </c>
    </row>
    <row r="2327" spans="1:5">
      <c r="A2327" t="str">
        <f t="shared" si="109"/>
        <v>08</v>
      </c>
      <c r="B2327">
        <f t="shared" si="110"/>
        <v>0</v>
      </c>
      <c r="C2327" t="s">
        <v>492</v>
      </c>
      <c r="D2327" s="1" t="s">
        <v>3066</v>
      </c>
      <c r="E2327" s="765">
        <f t="shared" ca="1" si="108"/>
        <v>0</v>
      </c>
    </row>
    <row r="2328" spans="1:5">
      <c r="A2328" t="str">
        <f t="shared" si="109"/>
        <v>09</v>
      </c>
      <c r="B2328">
        <f t="shared" si="110"/>
        <v>0</v>
      </c>
      <c r="C2328" t="s">
        <v>492</v>
      </c>
      <c r="D2328" s="1" t="s">
        <v>3067</v>
      </c>
      <c r="E2328" s="765">
        <f t="shared" ca="1" si="108"/>
        <v>0</v>
      </c>
    </row>
    <row r="2329" spans="1:5">
      <c r="A2329" t="str">
        <f t="shared" si="109"/>
        <v>10</v>
      </c>
      <c r="B2329">
        <f t="shared" si="110"/>
        <v>0</v>
      </c>
      <c r="C2329" t="s">
        <v>492</v>
      </c>
      <c r="D2329" s="1" t="s">
        <v>3068</v>
      </c>
      <c r="E2329" s="765">
        <f t="shared" ca="1" si="108"/>
        <v>0</v>
      </c>
    </row>
    <row r="2330" spans="1:5">
      <c r="A2330" t="str">
        <f t="shared" si="109"/>
        <v>11</v>
      </c>
      <c r="B2330">
        <f t="shared" si="110"/>
        <v>0</v>
      </c>
      <c r="C2330" t="s">
        <v>492</v>
      </c>
      <c r="D2330" s="1" t="s">
        <v>3069</v>
      </c>
      <c r="E2330" s="765">
        <f t="shared" ca="1" si="108"/>
        <v>0</v>
      </c>
    </row>
    <row r="2331" spans="1:5">
      <c r="A2331" t="str">
        <f t="shared" si="109"/>
        <v>12</v>
      </c>
      <c r="B2331">
        <f t="shared" si="110"/>
        <v>0</v>
      </c>
      <c r="C2331" t="s">
        <v>492</v>
      </c>
      <c r="D2331" s="1" t="s">
        <v>3070</v>
      </c>
      <c r="E2331" s="765">
        <f t="shared" ca="1" si="108"/>
        <v>0</v>
      </c>
    </row>
    <row r="2332" spans="1:5">
      <c r="A2332" t="str">
        <f t="shared" si="109"/>
        <v>13</v>
      </c>
      <c r="B2332">
        <f t="shared" si="110"/>
        <v>0</v>
      </c>
      <c r="C2332" t="s">
        <v>492</v>
      </c>
      <c r="D2332" s="1" t="s">
        <v>3071</v>
      </c>
      <c r="E2332" s="765">
        <f t="shared" ca="1" si="108"/>
        <v>0</v>
      </c>
    </row>
    <row r="2333" spans="1:5">
      <c r="A2333" t="str">
        <f t="shared" si="109"/>
        <v>100</v>
      </c>
      <c r="B2333">
        <f t="shared" si="110"/>
        <v>0</v>
      </c>
      <c r="C2333" t="s">
        <v>492</v>
      </c>
      <c r="D2333" s="1" t="s">
        <v>3072</v>
      </c>
      <c r="E2333" s="765">
        <f t="shared" ca="1" si="108"/>
        <v>0</v>
      </c>
    </row>
    <row r="2334" spans="1:5">
      <c r="A2334" t="str">
        <f t="shared" si="109"/>
        <v>01</v>
      </c>
      <c r="B2334">
        <f t="shared" si="110"/>
        <v>0</v>
      </c>
      <c r="C2334" t="s">
        <v>493</v>
      </c>
      <c r="D2334" s="1" t="s">
        <v>3073</v>
      </c>
      <c r="E2334" s="765">
        <f t="shared" ca="1" si="108"/>
        <v>0</v>
      </c>
    </row>
    <row r="2335" spans="1:5">
      <c r="A2335" t="str">
        <f t="shared" si="109"/>
        <v>02</v>
      </c>
      <c r="B2335">
        <f t="shared" si="110"/>
        <v>0</v>
      </c>
      <c r="C2335" t="s">
        <v>493</v>
      </c>
      <c r="D2335" s="1" t="s">
        <v>3074</v>
      </c>
      <c r="E2335" s="765">
        <f t="shared" ca="1" si="108"/>
        <v>0</v>
      </c>
    </row>
    <row r="2336" spans="1:5">
      <c r="A2336" t="str">
        <f t="shared" si="109"/>
        <v>03</v>
      </c>
      <c r="B2336">
        <f t="shared" si="110"/>
        <v>0</v>
      </c>
      <c r="C2336" t="s">
        <v>493</v>
      </c>
      <c r="D2336" s="1" t="s">
        <v>3075</v>
      </c>
      <c r="E2336" s="765">
        <f t="shared" ca="1" si="108"/>
        <v>0</v>
      </c>
    </row>
    <row r="2337" spans="1:5">
      <c r="A2337" t="str">
        <f t="shared" si="109"/>
        <v>04</v>
      </c>
      <c r="B2337">
        <f t="shared" si="110"/>
        <v>0</v>
      </c>
      <c r="C2337" t="s">
        <v>493</v>
      </c>
      <c r="D2337" s="1" t="s">
        <v>3076</v>
      </c>
      <c r="E2337" s="765">
        <f t="shared" ca="1" si="108"/>
        <v>0</v>
      </c>
    </row>
    <row r="2338" spans="1:5">
      <c r="A2338" t="str">
        <f t="shared" si="109"/>
        <v>05</v>
      </c>
      <c r="B2338">
        <f t="shared" si="110"/>
        <v>0</v>
      </c>
      <c r="C2338" t="s">
        <v>493</v>
      </c>
      <c r="D2338" s="1" t="s">
        <v>3077</v>
      </c>
      <c r="E2338" s="765">
        <f t="shared" ca="1" si="108"/>
        <v>0</v>
      </c>
    </row>
    <row r="2339" spans="1:5">
      <c r="A2339" t="str">
        <f t="shared" si="109"/>
        <v>06</v>
      </c>
      <c r="B2339">
        <f t="shared" si="110"/>
        <v>0</v>
      </c>
      <c r="C2339" t="s">
        <v>493</v>
      </c>
      <c r="D2339" s="1" t="s">
        <v>3078</v>
      </c>
      <c r="E2339" s="765">
        <f t="shared" ca="1" si="108"/>
        <v>0</v>
      </c>
    </row>
    <row r="2340" spans="1:5">
      <c r="A2340" t="str">
        <f t="shared" si="109"/>
        <v>07</v>
      </c>
      <c r="B2340">
        <f t="shared" si="110"/>
        <v>0</v>
      </c>
      <c r="C2340" t="s">
        <v>493</v>
      </c>
      <c r="D2340" s="1" t="s">
        <v>3079</v>
      </c>
      <c r="E2340" s="765">
        <f t="shared" ca="1" si="108"/>
        <v>0</v>
      </c>
    </row>
    <row r="2341" spans="1:5">
      <c r="A2341" t="str">
        <f t="shared" si="109"/>
        <v>08</v>
      </c>
      <c r="B2341">
        <f t="shared" si="110"/>
        <v>0</v>
      </c>
      <c r="C2341" t="s">
        <v>493</v>
      </c>
      <c r="D2341" s="1" t="s">
        <v>3080</v>
      </c>
      <c r="E2341" s="765">
        <f t="shared" ca="1" si="108"/>
        <v>0</v>
      </c>
    </row>
    <row r="2342" spans="1:5">
      <c r="A2342" t="str">
        <f t="shared" si="109"/>
        <v>09</v>
      </c>
      <c r="B2342">
        <f t="shared" si="110"/>
        <v>0</v>
      </c>
      <c r="C2342" t="s">
        <v>493</v>
      </c>
      <c r="D2342" s="1" t="s">
        <v>3081</v>
      </c>
      <c r="E2342" s="765">
        <f t="shared" ca="1" si="108"/>
        <v>0</v>
      </c>
    </row>
    <row r="2343" spans="1:5">
      <c r="A2343" t="str">
        <f t="shared" si="109"/>
        <v>10</v>
      </c>
      <c r="B2343">
        <f t="shared" si="110"/>
        <v>0</v>
      </c>
      <c r="C2343" t="s">
        <v>493</v>
      </c>
      <c r="D2343" s="1" t="s">
        <v>3082</v>
      </c>
      <c r="E2343" s="765">
        <f t="shared" ca="1" si="108"/>
        <v>0</v>
      </c>
    </row>
    <row r="2344" spans="1:5">
      <c r="A2344" t="str">
        <f t="shared" si="109"/>
        <v>11</v>
      </c>
      <c r="B2344">
        <f t="shared" si="110"/>
        <v>0</v>
      </c>
      <c r="C2344" t="s">
        <v>493</v>
      </c>
      <c r="D2344" s="1" t="s">
        <v>3083</v>
      </c>
      <c r="E2344" s="765">
        <f t="shared" ca="1" si="108"/>
        <v>0</v>
      </c>
    </row>
    <row r="2345" spans="1:5">
      <c r="A2345" t="str">
        <f t="shared" si="109"/>
        <v>12</v>
      </c>
      <c r="B2345">
        <f t="shared" si="110"/>
        <v>0</v>
      </c>
      <c r="C2345" t="s">
        <v>493</v>
      </c>
      <c r="D2345" s="1" t="s">
        <v>3084</v>
      </c>
      <c r="E2345" s="765">
        <f t="shared" ca="1" si="108"/>
        <v>0</v>
      </c>
    </row>
    <row r="2346" spans="1:5">
      <c r="A2346" t="str">
        <f t="shared" si="109"/>
        <v>13</v>
      </c>
      <c r="B2346">
        <f t="shared" si="110"/>
        <v>0</v>
      </c>
      <c r="C2346" t="s">
        <v>493</v>
      </c>
      <c r="D2346" s="1" t="s">
        <v>3085</v>
      </c>
      <c r="E2346" s="765">
        <f t="shared" ca="1" si="108"/>
        <v>0</v>
      </c>
    </row>
    <row r="2347" spans="1:5">
      <c r="A2347" t="str">
        <f t="shared" si="109"/>
        <v>100</v>
      </c>
      <c r="B2347">
        <f t="shared" si="110"/>
        <v>0</v>
      </c>
      <c r="C2347" t="s">
        <v>493</v>
      </c>
      <c r="D2347" s="1" t="s">
        <v>3086</v>
      </c>
      <c r="E2347" s="765">
        <f t="shared" ca="1" si="108"/>
        <v>0</v>
      </c>
    </row>
    <row r="2348" spans="1:5">
      <c r="A2348" t="str">
        <f t="shared" si="109"/>
        <v>01</v>
      </c>
      <c r="B2348">
        <f t="shared" si="110"/>
        <v>0</v>
      </c>
      <c r="C2348" t="s">
        <v>494</v>
      </c>
      <c r="D2348" s="1" t="s">
        <v>3087</v>
      </c>
      <c r="E2348" s="765">
        <f t="shared" ca="1" si="108"/>
        <v>0</v>
      </c>
    </row>
    <row r="2349" spans="1:5">
      <c r="A2349" t="str">
        <f t="shared" si="109"/>
        <v>02</v>
      </c>
      <c r="B2349">
        <f t="shared" si="110"/>
        <v>0</v>
      </c>
      <c r="C2349" t="s">
        <v>494</v>
      </c>
      <c r="D2349" s="1" t="s">
        <v>3088</v>
      </c>
      <c r="E2349" s="765">
        <f t="shared" ca="1" si="108"/>
        <v>0</v>
      </c>
    </row>
    <row r="2350" spans="1:5">
      <c r="A2350" t="str">
        <f t="shared" si="109"/>
        <v>03</v>
      </c>
      <c r="B2350">
        <f t="shared" si="110"/>
        <v>0</v>
      </c>
      <c r="C2350" t="s">
        <v>494</v>
      </c>
      <c r="D2350" s="1" t="s">
        <v>3089</v>
      </c>
      <c r="E2350" s="765">
        <f t="shared" ca="1" si="108"/>
        <v>0</v>
      </c>
    </row>
    <row r="2351" spans="1:5">
      <c r="A2351" t="str">
        <f t="shared" si="109"/>
        <v>04</v>
      </c>
      <c r="B2351">
        <f t="shared" si="110"/>
        <v>0</v>
      </c>
      <c r="C2351" t="s">
        <v>494</v>
      </c>
      <c r="D2351" s="1" t="s">
        <v>3090</v>
      </c>
      <c r="E2351" s="765">
        <f t="shared" ca="1" si="108"/>
        <v>0</v>
      </c>
    </row>
    <row r="2352" spans="1:5">
      <c r="A2352" t="str">
        <f t="shared" si="109"/>
        <v>05</v>
      </c>
      <c r="B2352">
        <f t="shared" si="110"/>
        <v>0</v>
      </c>
      <c r="C2352" t="s">
        <v>494</v>
      </c>
      <c r="D2352" s="1" t="s">
        <v>3091</v>
      </c>
      <c r="E2352" s="765">
        <f t="shared" ca="1" si="108"/>
        <v>0</v>
      </c>
    </row>
    <row r="2353" spans="1:5">
      <c r="A2353" t="str">
        <f t="shared" si="109"/>
        <v>06</v>
      </c>
      <c r="B2353">
        <f t="shared" si="110"/>
        <v>0</v>
      </c>
      <c r="C2353" t="s">
        <v>494</v>
      </c>
      <c r="D2353" s="1" t="s">
        <v>3092</v>
      </c>
      <c r="E2353" s="765">
        <f t="shared" ca="1" si="108"/>
        <v>0</v>
      </c>
    </row>
    <row r="2354" spans="1:5">
      <c r="A2354" t="str">
        <f t="shared" si="109"/>
        <v>07</v>
      </c>
      <c r="B2354">
        <f t="shared" si="110"/>
        <v>0</v>
      </c>
      <c r="C2354" t="s">
        <v>494</v>
      </c>
      <c r="D2354" s="1" t="s">
        <v>3093</v>
      </c>
      <c r="E2354" s="765">
        <f t="shared" ca="1" si="108"/>
        <v>0</v>
      </c>
    </row>
    <row r="2355" spans="1:5">
      <c r="A2355" t="str">
        <f t="shared" si="109"/>
        <v>08</v>
      </c>
      <c r="B2355">
        <f t="shared" si="110"/>
        <v>0</v>
      </c>
      <c r="C2355" t="s">
        <v>494</v>
      </c>
      <c r="D2355" s="1" t="s">
        <v>3094</v>
      </c>
      <c r="E2355" s="765">
        <f t="shared" ca="1" si="108"/>
        <v>0</v>
      </c>
    </row>
    <row r="2356" spans="1:5">
      <c r="A2356" t="str">
        <f t="shared" si="109"/>
        <v>09</v>
      </c>
      <c r="B2356">
        <f t="shared" si="110"/>
        <v>0</v>
      </c>
      <c r="C2356" t="s">
        <v>494</v>
      </c>
      <c r="D2356" s="1" t="s">
        <v>3095</v>
      </c>
      <c r="E2356" s="765">
        <f t="shared" ca="1" si="108"/>
        <v>0</v>
      </c>
    </row>
    <row r="2357" spans="1:5">
      <c r="A2357" t="str">
        <f t="shared" si="109"/>
        <v>10</v>
      </c>
      <c r="B2357">
        <f t="shared" si="110"/>
        <v>0</v>
      </c>
      <c r="C2357" t="s">
        <v>494</v>
      </c>
      <c r="D2357" s="1" t="s">
        <v>3096</v>
      </c>
      <c r="E2357" s="765">
        <f t="shared" ca="1" si="108"/>
        <v>0</v>
      </c>
    </row>
    <row r="2358" spans="1:5">
      <c r="A2358" t="str">
        <f t="shared" si="109"/>
        <v>11</v>
      </c>
      <c r="B2358">
        <f t="shared" si="110"/>
        <v>0</v>
      </c>
      <c r="C2358" t="s">
        <v>494</v>
      </c>
      <c r="D2358" s="1" t="s">
        <v>3097</v>
      </c>
      <c r="E2358" s="765">
        <f t="shared" ca="1" si="108"/>
        <v>0</v>
      </c>
    </row>
    <row r="2359" spans="1:5">
      <c r="A2359" t="str">
        <f t="shared" si="109"/>
        <v>12</v>
      </c>
      <c r="B2359">
        <f t="shared" si="110"/>
        <v>0</v>
      </c>
      <c r="C2359" t="s">
        <v>494</v>
      </c>
      <c r="D2359" s="1" t="s">
        <v>3098</v>
      </c>
      <c r="E2359" s="765">
        <f t="shared" ca="1" si="108"/>
        <v>0</v>
      </c>
    </row>
    <row r="2360" spans="1:5">
      <c r="A2360" t="str">
        <f t="shared" si="109"/>
        <v>13</v>
      </c>
      <c r="B2360">
        <f t="shared" si="110"/>
        <v>0</v>
      </c>
      <c r="C2360" t="s">
        <v>494</v>
      </c>
      <c r="D2360" s="1" t="s">
        <v>3099</v>
      </c>
      <c r="E2360" s="765">
        <f t="shared" ca="1" si="108"/>
        <v>0</v>
      </c>
    </row>
    <row r="2361" spans="1:5">
      <c r="A2361" t="str">
        <f t="shared" si="109"/>
        <v>100</v>
      </c>
      <c r="B2361">
        <f t="shared" si="110"/>
        <v>0</v>
      </c>
      <c r="C2361" t="s">
        <v>494</v>
      </c>
      <c r="D2361" s="1" t="s">
        <v>3100</v>
      </c>
      <c r="E2361" s="765">
        <f t="shared" ca="1" si="108"/>
        <v>0</v>
      </c>
    </row>
    <row r="2362" spans="1:5">
      <c r="A2362" t="str">
        <f t="shared" si="109"/>
        <v>01</v>
      </c>
      <c r="B2362">
        <f t="shared" si="110"/>
        <v>0</v>
      </c>
      <c r="C2362" t="s">
        <v>495</v>
      </c>
      <c r="D2362" s="1" t="s">
        <v>3101</v>
      </c>
      <c r="E2362" s="765">
        <f t="shared" ca="1" si="108"/>
        <v>0</v>
      </c>
    </row>
    <row r="2363" spans="1:5">
      <c r="A2363" t="str">
        <f t="shared" si="109"/>
        <v>02</v>
      </c>
      <c r="B2363">
        <f t="shared" si="110"/>
        <v>0</v>
      </c>
      <c r="C2363" t="s">
        <v>495</v>
      </c>
      <c r="D2363" s="1" t="s">
        <v>3102</v>
      </c>
      <c r="E2363" s="765">
        <f t="shared" ca="1" si="108"/>
        <v>0</v>
      </c>
    </row>
    <row r="2364" spans="1:5">
      <c r="A2364" t="str">
        <f t="shared" si="109"/>
        <v>03</v>
      </c>
      <c r="B2364">
        <f t="shared" si="110"/>
        <v>0</v>
      </c>
      <c r="C2364" t="s">
        <v>495</v>
      </c>
      <c r="D2364" s="1" t="s">
        <v>3103</v>
      </c>
      <c r="E2364" s="765">
        <f t="shared" ca="1" si="108"/>
        <v>0</v>
      </c>
    </row>
    <row r="2365" spans="1:5">
      <c r="A2365" t="str">
        <f t="shared" si="109"/>
        <v>04</v>
      </c>
      <c r="B2365">
        <f t="shared" si="110"/>
        <v>0</v>
      </c>
      <c r="C2365" t="s">
        <v>495</v>
      </c>
      <c r="D2365" s="1" t="s">
        <v>3104</v>
      </c>
      <c r="E2365" s="765">
        <f t="shared" ca="1" si="108"/>
        <v>0</v>
      </c>
    </row>
    <row r="2366" spans="1:5">
      <c r="A2366" t="str">
        <f t="shared" si="109"/>
        <v>05</v>
      </c>
      <c r="B2366">
        <f t="shared" si="110"/>
        <v>0</v>
      </c>
      <c r="C2366" t="s">
        <v>495</v>
      </c>
      <c r="D2366" s="1" t="s">
        <v>3105</v>
      </c>
      <c r="E2366" s="765">
        <f t="shared" ca="1" si="108"/>
        <v>0</v>
      </c>
    </row>
    <row r="2367" spans="1:5">
      <c r="A2367" t="str">
        <f t="shared" si="109"/>
        <v>06</v>
      </c>
      <c r="B2367">
        <f t="shared" si="110"/>
        <v>0</v>
      </c>
      <c r="C2367" t="s">
        <v>495</v>
      </c>
      <c r="D2367" s="1" t="s">
        <v>3106</v>
      </c>
      <c r="E2367" s="765">
        <f t="shared" ca="1" si="108"/>
        <v>0</v>
      </c>
    </row>
    <row r="2368" spans="1:5">
      <c r="A2368" t="str">
        <f t="shared" si="109"/>
        <v>07</v>
      </c>
      <c r="B2368">
        <f t="shared" si="110"/>
        <v>0</v>
      </c>
      <c r="C2368" t="s">
        <v>495</v>
      </c>
      <c r="D2368" s="1" t="s">
        <v>3107</v>
      </c>
      <c r="E2368" s="765">
        <f t="shared" ca="1" si="108"/>
        <v>0</v>
      </c>
    </row>
    <row r="2369" spans="1:5">
      <c r="A2369" t="str">
        <f t="shared" si="109"/>
        <v>08</v>
      </c>
      <c r="B2369">
        <f t="shared" si="110"/>
        <v>0</v>
      </c>
      <c r="C2369" t="s">
        <v>495</v>
      </c>
      <c r="D2369" s="1" t="s">
        <v>3108</v>
      </c>
      <c r="E2369" s="765">
        <f t="shared" ca="1" si="108"/>
        <v>0</v>
      </c>
    </row>
    <row r="2370" spans="1:5">
      <c r="A2370" t="str">
        <f t="shared" si="109"/>
        <v>09</v>
      </c>
      <c r="B2370">
        <f t="shared" si="110"/>
        <v>0</v>
      </c>
      <c r="C2370" t="s">
        <v>495</v>
      </c>
      <c r="D2370" s="1" t="s">
        <v>3109</v>
      </c>
      <c r="E2370" s="765">
        <f t="shared" ca="1" si="108"/>
        <v>0</v>
      </c>
    </row>
    <row r="2371" spans="1:5">
      <c r="A2371" t="str">
        <f t="shared" si="109"/>
        <v>10</v>
      </c>
      <c r="B2371">
        <f t="shared" si="110"/>
        <v>0</v>
      </c>
      <c r="C2371" t="s">
        <v>495</v>
      </c>
      <c r="D2371" s="1" t="s">
        <v>3110</v>
      </c>
      <c r="E2371" s="765">
        <f t="shared" ca="1" si="108"/>
        <v>0</v>
      </c>
    </row>
    <row r="2372" spans="1:5">
      <c r="A2372" t="str">
        <f t="shared" si="109"/>
        <v>11</v>
      </c>
      <c r="B2372">
        <f t="shared" si="110"/>
        <v>0</v>
      </c>
      <c r="C2372" t="s">
        <v>495</v>
      </c>
      <c r="D2372" s="1" t="s">
        <v>3111</v>
      </c>
      <c r="E2372" s="765">
        <f t="shared" ca="1" si="108"/>
        <v>0</v>
      </c>
    </row>
    <row r="2373" spans="1:5">
      <c r="A2373" t="str">
        <f t="shared" si="109"/>
        <v>12</v>
      </c>
      <c r="B2373">
        <f t="shared" si="110"/>
        <v>0</v>
      </c>
      <c r="C2373" t="s">
        <v>495</v>
      </c>
      <c r="D2373" s="1" t="s">
        <v>3112</v>
      </c>
      <c r="E2373" s="765">
        <f t="shared" ca="1" si="108"/>
        <v>0</v>
      </c>
    </row>
    <row r="2374" spans="1:5">
      <c r="A2374" t="str">
        <f t="shared" si="109"/>
        <v>13</v>
      </c>
      <c r="B2374">
        <f t="shared" si="110"/>
        <v>0</v>
      </c>
      <c r="C2374" t="s">
        <v>495</v>
      </c>
      <c r="D2374" s="1" t="s">
        <v>3113</v>
      </c>
      <c r="E2374" s="765">
        <f t="shared" ca="1" si="108"/>
        <v>0</v>
      </c>
    </row>
    <row r="2375" spans="1:5">
      <c r="A2375" t="str">
        <f t="shared" si="109"/>
        <v>100</v>
      </c>
      <c r="B2375">
        <f t="shared" si="110"/>
        <v>0</v>
      </c>
      <c r="C2375" t="s">
        <v>495</v>
      </c>
      <c r="D2375" s="1" t="s">
        <v>3114</v>
      </c>
      <c r="E2375" s="765">
        <f t="shared" ca="1" si="108"/>
        <v>0</v>
      </c>
    </row>
    <row r="2376" spans="1:5">
      <c r="A2376" t="str">
        <f t="shared" si="109"/>
        <v>01</v>
      </c>
      <c r="B2376">
        <f t="shared" si="110"/>
        <v>0</v>
      </c>
      <c r="C2376" t="s">
        <v>496</v>
      </c>
      <c r="D2376" s="1" t="s">
        <v>3115</v>
      </c>
      <c r="E2376" s="765">
        <f t="shared" ca="1" si="108"/>
        <v>0</v>
      </c>
    </row>
    <row r="2377" spans="1:5">
      <c r="A2377" t="str">
        <f t="shared" si="109"/>
        <v>02</v>
      </c>
      <c r="B2377">
        <f t="shared" si="110"/>
        <v>0</v>
      </c>
      <c r="C2377" t="s">
        <v>496</v>
      </c>
      <c r="D2377" s="1" t="s">
        <v>3116</v>
      </c>
      <c r="E2377" s="765">
        <f t="shared" ca="1" si="108"/>
        <v>0</v>
      </c>
    </row>
    <row r="2378" spans="1:5">
      <c r="A2378" t="str">
        <f t="shared" si="109"/>
        <v>03</v>
      </c>
      <c r="B2378">
        <f t="shared" si="110"/>
        <v>0</v>
      </c>
      <c r="C2378" t="s">
        <v>496</v>
      </c>
      <c r="D2378" s="1" t="s">
        <v>3117</v>
      </c>
      <c r="E2378" s="765">
        <f t="shared" ref="E2378:E2441" ca="1" si="111">IFERROR(IFERROR(VLOOKUP(C2378,INDIRECT($G$7&amp;$H$7),MATCH($A2378,INDIRECT($G$7&amp;$I$7),0),0),IFERROR(VLOOKUP(C2378,INDIRECT($G$6&amp;$H$6),MATCH($A2378,INDIRECT($G$6&amp;$I$6),0),0),VLOOKUP(C2378,INDIRECT($G$5&amp;$H$5),MATCH($A2378,INDIRECT($G$5&amp;$I$5),0),0))),0)</f>
        <v>0</v>
      </c>
    </row>
    <row r="2379" spans="1:5">
      <c r="A2379" t="str">
        <f t="shared" ref="A2379:A2442" si="112">MID(D2379,LEN(C2379)+2,LEN(D2379)-LEN(C2379))</f>
        <v>04</v>
      </c>
      <c r="B2379">
        <f t="shared" ref="B2379:B2442" si="113">IF(IFERROR(FIND("PU",D2379,1),0)&lt;&gt;0,"PU",0)</f>
        <v>0</v>
      </c>
      <c r="C2379" t="s">
        <v>496</v>
      </c>
      <c r="D2379" s="1" t="s">
        <v>3118</v>
      </c>
      <c r="E2379" s="765">
        <f t="shared" ca="1" si="111"/>
        <v>0</v>
      </c>
    </row>
    <row r="2380" spans="1:5">
      <c r="A2380" t="str">
        <f t="shared" si="112"/>
        <v>05</v>
      </c>
      <c r="B2380">
        <f t="shared" si="113"/>
        <v>0</v>
      </c>
      <c r="C2380" t="s">
        <v>496</v>
      </c>
      <c r="D2380" s="1" t="s">
        <v>3119</v>
      </c>
      <c r="E2380" s="765">
        <f t="shared" ca="1" si="111"/>
        <v>0</v>
      </c>
    </row>
    <row r="2381" spans="1:5">
      <c r="A2381" t="str">
        <f t="shared" si="112"/>
        <v>06</v>
      </c>
      <c r="B2381">
        <f t="shared" si="113"/>
        <v>0</v>
      </c>
      <c r="C2381" t="s">
        <v>496</v>
      </c>
      <c r="D2381" s="1" t="s">
        <v>3120</v>
      </c>
      <c r="E2381" s="765">
        <f t="shared" ca="1" si="111"/>
        <v>0</v>
      </c>
    </row>
    <row r="2382" spans="1:5">
      <c r="A2382" t="str">
        <f t="shared" si="112"/>
        <v>07</v>
      </c>
      <c r="B2382">
        <f t="shared" si="113"/>
        <v>0</v>
      </c>
      <c r="C2382" t="s">
        <v>496</v>
      </c>
      <c r="D2382" s="1" t="s">
        <v>3121</v>
      </c>
      <c r="E2382" s="765">
        <f t="shared" ca="1" si="111"/>
        <v>0</v>
      </c>
    </row>
    <row r="2383" spans="1:5">
      <c r="A2383" t="str">
        <f t="shared" si="112"/>
        <v>08</v>
      </c>
      <c r="B2383">
        <f t="shared" si="113"/>
        <v>0</v>
      </c>
      <c r="C2383" t="s">
        <v>496</v>
      </c>
      <c r="D2383" s="1" t="s">
        <v>3122</v>
      </c>
      <c r="E2383" s="765">
        <f t="shared" ca="1" si="111"/>
        <v>0</v>
      </c>
    </row>
    <row r="2384" spans="1:5">
      <c r="A2384" t="str">
        <f t="shared" si="112"/>
        <v>09</v>
      </c>
      <c r="B2384">
        <f t="shared" si="113"/>
        <v>0</v>
      </c>
      <c r="C2384" t="s">
        <v>496</v>
      </c>
      <c r="D2384" s="1" t="s">
        <v>3123</v>
      </c>
      <c r="E2384" s="765">
        <f t="shared" ca="1" si="111"/>
        <v>0</v>
      </c>
    </row>
    <row r="2385" spans="1:5">
      <c r="A2385" t="str">
        <f t="shared" si="112"/>
        <v>10</v>
      </c>
      <c r="B2385">
        <f t="shared" si="113"/>
        <v>0</v>
      </c>
      <c r="C2385" t="s">
        <v>496</v>
      </c>
      <c r="D2385" s="1" t="s">
        <v>3124</v>
      </c>
      <c r="E2385" s="765">
        <f t="shared" ca="1" si="111"/>
        <v>0</v>
      </c>
    </row>
    <row r="2386" spans="1:5">
      <c r="A2386" t="str">
        <f t="shared" si="112"/>
        <v>11</v>
      </c>
      <c r="B2386">
        <f t="shared" si="113"/>
        <v>0</v>
      </c>
      <c r="C2386" t="s">
        <v>496</v>
      </c>
      <c r="D2386" s="1" t="s">
        <v>3125</v>
      </c>
      <c r="E2386" s="765">
        <f t="shared" ca="1" si="111"/>
        <v>0</v>
      </c>
    </row>
    <row r="2387" spans="1:5">
      <c r="A2387" t="str">
        <f t="shared" si="112"/>
        <v>12</v>
      </c>
      <c r="B2387">
        <f t="shared" si="113"/>
        <v>0</v>
      </c>
      <c r="C2387" t="s">
        <v>496</v>
      </c>
      <c r="D2387" s="1" t="s">
        <v>3126</v>
      </c>
      <c r="E2387" s="765">
        <f t="shared" ca="1" si="111"/>
        <v>0</v>
      </c>
    </row>
    <row r="2388" spans="1:5">
      <c r="A2388" t="str">
        <f t="shared" si="112"/>
        <v>13</v>
      </c>
      <c r="B2388">
        <f t="shared" si="113"/>
        <v>0</v>
      </c>
      <c r="C2388" t="s">
        <v>496</v>
      </c>
      <c r="D2388" s="1" t="s">
        <v>3127</v>
      </c>
      <c r="E2388" s="765">
        <f t="shared" ca="1" si="111"/>
        <v>0</v>
      </c>
    </row>
    <row r="2389" spans="1:5">
      <c r="A2389" t="str">
        <f t="shared" si="112"/>
        <v>100</v>
      </c>
      <c r="B2389">
        <f t="shared" si="113"/>
        <v>0</v>
      </c>
      <c r="C2389" t="s">
        <v>496</v>
      </c>
      <c r="D2389" s="1" t="s">
        <v>3128</v>
      </c>
      <c r="E2389" s="765">
        <f t="shared" ca="1" si="111"/>
        <v>0</v>
      </c>
    </row>
    <row r="2390" spans="1:5">
      <c r="A2390" t="str">
        <f t="shared" si="112"/>
        <v>01</v>
      </c>
      <c r="B2390">
        <f t="shared" si="113"/>
        <v>0</v>
      </c>
      <c r="C2390" t="s">
        <v>497</v>
      </c>
      <c r="D2390" s="1" t="s">
        <v>3129</v>
      </c>
      <c r="E2390" s="765">
        <f t="shared" ca="1" si="111"/>
        <v>0</v>
      </c>
    </row>
    <row r="2391" spans="1:5">
      <c r="A2391" t="str">
        <f t="shared" si="112"/>
        <v>02</v>
      </c>
      <c r="B2391">
        <f t="shared" si="113"/>
        <v>0</v>
      </c>
      <c r="C2391" t="s">
        <v>497</v>
      </c>
      <c r="D2391" s="1" t="s">
        <v>3130</v>
      </c>
      <c r="E2391" s="765">
        <f t="shared" ca="1" si="111"/>
        <v>0</v>
      </c>
    </row>
    <row r="2392" spans="1:5">
      <c r="A2392" t="str">
        <f t="shared" si="112"/>
        <v>03</v>
      </c>
      <c r="B2392">
        <f t="shared" si="113"/>
        <v>0</v>
      </c>
      <c r="C2392" t="s">
        <v>497</v>
      </c>
      <c r="D2392" s="1" t="s">
        <v>3131</v>
      </c>
      <c r="E2392" s="765">
        <f t="shared" ca="1" si="111"/>
        <v>0</v>
      </c>
    </row>
    <row r="2393" spans="1:5">
      <c r="A2393" t="str">
        <f t="shared" si="112"/>
        <v>04</v>
      </c>
      <c r="B2393">
        <f t="shared" si="113"/>
        <v>0</v>
      </c>
      <c r="C2393" t="s">
        <v>497</v>
      </c>
      <c r="D2393" s="1" t="s">
        <v>3132</v>
      </c>
      <c r="E2393" s="765">
        <f t="shared" ca="1" si="111"/>
        <v>0</v>
      </c>
    </row>
    <row r="2394" spans="1:5">
      <c r="A2394" t="str">
        <f t="shared" si="112"/>
        <v>05</v>
      </c>
      <c r="B2394">
        <f t="shared" si="113"/>
        <v>0</v>
      </c>
      <c r="C2394" t="s">
        <v>497</v>
      </c>
      <c r="D2394" s="1" t="s">
        <v>3133</v>
      </c>
      <c r="E2394" s="765">
        <f t="shared" ca="1" si="111"/>
        <v>0</v>
      </c>
    </row>
    <row r="2395" spans="1:5">
      <c r="A2395" t="str">
        <f t="shared" si="112"/>
        <v>06</v>
      </c>
      <c r="B2395">
        <f t="shared" si="113"/>
        <v>0</v>
      </c>
      <c r="C2395" t="s">
        <v>497</v>
      </c>
      <c r="D2395" s="1" t="s">
        <v>3134</v>
      </c>
      <c r="E2395" s="765">
        <f t="shared" ca="1" si="111"/>
        <v>0</v>
      </c>
    </row>
    <row r="2396" spans="1:5">
      <c r="A2396" t="str">
        <f t="shared" si="112"/>
        <v>07</v>
      </c>
      <c r="B2396">
        <f t="shared" si="113"/>
        <v>0</v>
      </c>
      <c r="C2396" t="s">
        <v>497</v>
      </c>
      <c r="D2396" s="1" t="s">
        <v>3135</v>
      </c>
      <c r="E2396" s="765">
        <f t="shared" ca="1" si="111"/>
        <v>0</v>
      </c>
    </row>
    <row r="2397" spans="1:5">
      <c r="A2397" t="str">
        <f t="shared" si="112"/>
        <v>08</v>
      </c>
      <c r="B2397">
        <f t="shared" si="113"/>
        <v>0</v>
      </c>
      <c r="C2397" t="s">
        <v>497</v>
      </c>
      <c r="D2397" s="1" t="s">
        <v>3136</v>
      </c>
      <c r="E2397" s="765">
        <f t="shared" ca="1" si="111"/>
        <v>0</v>
      </c>
    </row>
    <row r="2398" spans="1:5">
      <c r="A2398" t="str">
        <f t="shared" si="112"/>
        <v>09</v>
      </c>
      <c r="B2398">
        <f t="shared" si="113"/>
        <v>0</v>
      </c>
      <c r="C2398" t="s">
        <v>497</v>
      </c>
      <c r="D2398" s="1" t="s">
        <v>3137</v>
      </c>
      <c r="E2398" s="765">
        <f t="shared" ca="1" si="111"/>
        <v>0</v>
      </c>
    </row>
    <row r="2399" spans="1:5">
      <c r="A2399" t="str">
        <f t="shared" si="112"/>
        <v>10</v>
      </c>
      <c r="B2399">
        <f t="shared" si="113"/>
        <v>0</v>
      </c>
      <c r="C2399" t="s">
        <v>497</v>
      </c>
      <c r="D2399" s="1" t="s">
        <v>3138</v>
      </c>
      <c r="E2399" s="765">
        <f t="shared" ca="1" si="111"/>
        <v>0</v>
      </c>
    </row>
    <row r="2400" spans="1:5">
      <c r="A2400" t="str">
        <f t="shared" si="112"/>
        <v>11</v>
      </c>
      <c r="B2400">
        <f t="shared" si="113"/>
        <v>0</v>
      </c>
      <c r="C2400" t="s">
        <v>497</v>
      </c>
      <c r="D2400" s="1" t="s">
        <v>3139</v>
      </c>
      <c r="E2400" s="765">
        <f t="shared" ca="1" si="111"/>
        <v>0</v>
      </c>
    </row>
    <row r="2401" spans="1:5">
      <c r="A2401" t="str">
        <f t="shared" si="112"/>
        <v>12</v>
      </c>
      <c r="B2401">
        <f t="shared" si="113"/>
        <v>0</v>
      </c>
      <c r="C2401" t="s">
        <v>497</v>
      </c>
      <c r="D2401" s="1" t="s">
        <v>3140</v>
      </c>
      <c r="E2401" s="765">
        <f t="shared" ca="1" si="111"/>
        <v>0</v>
      </c>
    </row>
    <row r="2402" spans="1:5">
      <c r="A2402" t="str">
        <f t="shared" si="112"/>
        <v>13</v>
      </c>
      <c r="B2402">
        <f t="shared" si="113"/>
        <v>0</v>
      </c>
      <c r="C2402" t="s">
        <v>497</v>
      </c>
      <c r="D2402" s="1" t="s">
        <v>3141</v>
      </c>
      <c r="E2402" s="765">
        <f t="shared" ca="1" si="111"/>
        <v>0</v>
      </c>
    </row>
    <row r="2403" spans="1:5">
      <c r="A2403" t="str">
        <f t="shared" si="112"/>
        <v>100</v>
      </c>
      <c r="B2403">
        <f t="shared" si="113"/>
        <v>0</v>
      </c>
      <c r="C2403" t="s">
        <v>497</v>
      </c>
      <c r="D2403" s="1" t="s">
        <v>3142</v>
      </c>
      <c r="E2403" s="765">
        <f t="shared" ca="1" si="111"/>
        <v>0</v>
      </c>
    </row>
    <row r="2404" spans="1:5">
      <c r="A2404" t="str">
        <f t="shared" si="112"/>
        <v>01</v>
      </c>
      <c r="B2404">
        <f t="shared" si="113"/>
        <v>0</v>
      </c>
      <c r="C2404" t="s">
        <v>498</v>
      </c>
      <c r="D2404" s="1" t="s">
        <v>3143</v>
      </c>
      <c r="E2404" s="765">
        <f t="shared" ca="1" si="111"/>
        <v>0</v>
      </c>
    </row>
    <row r="2405" spans="1:5">
      <c r="A2405" t="str">
        <f t="shared" si="112"/>
        <v>02</v>
      </c>
      <c r="B2405">
        <f t="shared" si="113"/>
        <v>0</v>
      </c>
      <c r="C2405" t="s">
        <v>498</v>
      </c>
      <c r="D2405" s="1" t="s">
        <v>3144</v>
      </c>
      <c r="E2405" s="765">
        <f t="shared" ca="1" si="111"/>
        <v>0</v>
      </c>
    </row>
    <row r="2406" spans="1:5">
      <c r="A2406" t="str">
        <f t="shared" si="112"/>
        <v>03</v>
      </c>
      <c r="B2406">
        <f t="shared" si="113"/>
        <v>0</v>
      </c>
      <c r="C2406" t="s">
        <v>498</v>
      </c>
      <c r="D2406" s="1" t="s">
        <v>3145</v>
      </c>
      <c r="E2406" s="765">
        <f t="shared" ca="1" si="111"/>
        <v>0</v>
      </c>
    </row>
    <row r="2407" spans="1:5">
      <c r="A2407" t="str">
        <f t="shared" si="112"/>
        <v>04</v>
      </c>
      <c r="B2407">
        <f t="shared" si="113"/>
        <v>0</v>
      </c>
      <c r="C2407" t="s">
        <v>498</v>
      </c>
      <c r="D2407" s="1" t="s">
        <v>3146</v>
      </c>
      <c r="E2407" s="765">
        <f t="shared" ca="1" si="111"/>
        <v>0</v>
      </c>
    </row>
    <row r="2408" spans="1:5">
      <c r="A2408" t="str">
        <f t="shared" si="112"/>
        <v>05</v>
      </c>
      <c r="B2408">
        <f t="shared" si="113"/>
        <v>0</v>
      </c>
      <c r="C2408" t="s">
        <v>498</v>
      </c>
      <c r="D2408" s="1" t="s">
        <v>3147</v>
      </c>
      <c r="E2408" s="765">
        <f t="shared" ca="1" si="111"/>
        <v>0</v>
      </c>
    </row>
    <row r="2409" spans="1:5">
      <c r="A2409" t="str">
        <f t="shared" si="112"/>
        <v>06</v>
      </c>
      <c r="B2409">
        <f t="shared" si="113"/>
        <v>0</v>
      </c>
      <c r="C2409" t="s">
        <v>498</v>
      </c>
      <c r="D2409" s="1" t="s">
        <v>3148</v>
      </c>
      <c r="E2409" s="765">
        <f t="shared" ca="1" si="111"/>
        <v>0</v>
      </c>
    </row>
    <row r="2410" spans="1:5">
      <c r="A2410" t="str">
        <f t="shared" si="112"/>
        <v>07</v>
      </c>
      <c r="B2410">
        <f t="shared" si="113"/>
        <v>0</v>
      </c>
      <c r="C2410" t="s">
        <v>498</v>
      </c>
      <c r="D2410" s="1" t="s">
        <v>3149</v>
      </c>
      <c r="E2410" s="765">
        <f t="shared" ca="1" si="111"/>
        <v>0</v>
      </c>
    </row>
    <row r="2411" spans="1:5">
      <c r="A2411" t="str">
        <f t="shared" si="112"/>
        <v>08</v>
      </c>
      <c r="B2411">
        <f t="shared" si="113"/>
        <v>0</v>
      </c>
      <c r="C2411" t="s">
        <v>498</v>
      </c>
      <c r="D2411" s="1" t="s">
        <v>3150</v>
      </c>
      <c r="E2411" s="765">
        <f t="shared" ca="1" si="111"/>
        <v>0</v>
      </c>
    </row>
    <row r="2412" spans="1:5">
      <c r="A2412" t="str">
        <f t="shared" si="112"/>
        <v>09</v>
      </c>
      <c r="B2412">
        <f t="shared" si="113"/>
        <v>0</v>
      </c>
      <c r="C2412" t="s">
        <v>498</v>
      </c>
      <c r="D2412" s="1" t="s">
        <v>3151</v>
      </c>
      <c r="E2412" s="765">
        <f t="shared" ca="1" si="111"/>
        <v>0</v>
      </c>
    </row>
    <row r="2413" spans="1:5">
      <c r="A2413" t="str">
        <f t="shared" si="112"/>
        <v>10</v>
      </c>
      <c r="B2413">
        <f t="shared" si="113"/>
        <v>0</v>
      </c>
      <c r="C2413" t="s">
        <v>498</v>
      </c>
      <c r="D2413" s="1" t="s">
        <v>3152</v>
      </c>
      <c r="E2413" s="765">
        <f t="shared" ca="1" si="111"/>
        <v>0</v>
      </c>
    </row>
    <row r="2414" spans="1:5">
      <c r="A2414" t="str">
        <f t="shared" si="112"/>
        <v>11</v>
      </c>
      <c r="B2414">
        <f t="shared" si="113"/>
        <v>0</v>
      </c>
      <c r="C2414" t="s">
        <v>498</v>
      </c>
      <c r="D2414" s="1" t="s">
        <v>3153</v>
      </c>
      <c r="E2414" s="765">
        <f t="shared" ca="1" si="111"/>
        <v>0</v>
      </c>
    </row>
    <row r="2415" spans="1:5">
      <c r="A2415" t="str">
        <f t="shared" si="112"/>
        <v>12</v>
      </c>
      <c r="B2415">
        <f t="shared" si="113"/>
        <v>0</v>
      </c>
      <c r="C2415" t="s">
        <v>498</v>
      </c>
      <c r="D2415" s="1" t="s">
        <v>3154</v>
      </c>
      <c r="E2415" s="765">
        <f t="shared" ca="1" si="111"/>
        <v>0</v>
      </c>
    </row>
    <row r="2416" spans="1:5">
      <c r="A2416" t="str">
        <f t="shared" si="112"/>
        <v>13</v>
      </c>
      <c r="B2416">
        <f t="shared" si="113"/>
        <v>0</v>
      </c>
      <c r="C2416" t="s">
        <v>498</v>
      </c>
      <c r="D2416" s="1" t="s">
        <v>3155</v>
      </c>
      <c r="E2416" s="765">
        <f t="shared" ca="1" si="111"/>
        <v>0</v>
      </c>
    </row>
    <row r="2417" spans="1:5">
      <c r="A2417" t="str">
        <f t="shared" si="112"/>
        <v>100</v>
      </c>
      <c r="B2417">
        <f t="shared" si="113"/>
        <v>0</v>
      </c>
      <c r="C2417" t="s">
        <v>498</v>
      </c>
      <c r="D2417" s="1" t="s">
        <v>3156</v>
      </c>
      <c r="E2417" s="765">
        <f t="shared" ca="1" si="111"/>
        <v>0</v>
      </c>
    </row>
    <row r="2418" spans="1:5">
      <c r="A2418" t="str">
        <f t="shared" si="112"/>
        <v>01</v>
      </c>
      <c r="B2418">
        <f t="shared" si="113"/>
        <v>0</v>
      </c>
      <c r="C2418" t="s">
        <v>499</v>
      </c>
      <c r="D2418" s="1" t="s">
        <v>3157</v>
      </c>
      <c r="E2418" s="765">
        <f t="shared" ca="1" si="111"/>
        <v>0</v>
      </c>
    </row>
    <row r="2419" spans="1:5">
      <c r="A2419" t="str">
        <f t="shared" si="112"/>
        <v>02</v>
      </c>
      <c r="B2419">
        <f t="shared" si="113"/>
        <v>0</v>
      </c>
      <c r="C2419" t="s">
        <v>499</v>
      </c>
      <c r="D2419" s="1" t="s">
        <v>3158</v>
      </c>
      <c r="E2419" s="765">
        <f t="shared" ca="1" si="111"/>
        <v>0</v>
      </c>
    </row>
    <row r="2420" spans="1:5">
      <c r="A2420" t="str">
        <f t="shared" si="112"/>
        <v>03</v>
      </c>
      <c r="B2420">
        <f t="shared" si="113"/>
        <v>0</v>
      </c>
      <c r="C2420" t="s">
        <v>499</v>
      </c>
      <c r="D2420" s="1" t="s">
        <v>3159</v>
      </c>
      <c r="E2420" s="765">
        <f t="shared" ca="1" si="111"/>
        <v>0</v>
      </c>
    </row>
    <row r="2421" spans="1:5">
      <c r="A2421" t="str">
        <f t="shared" si="112"/>
        <v>04</v>
      </c>
      <c r="B2421">
        <f t="shared" si="113"/>
        <v>0</v>
      </c>
      <c r="C2421" t="s">
        <v>499</v>
      </c>
      <c r="D2421" s="1" t="s">
        <v>3160</v>
      </c>
      <c r="E2421" s="765">
        <f t="shared" ca="1" si="111"/>
        <v>0</v>
      </c>
    </row>
    <row r="2422" spans="1:5">
      <c r="A2422" t="str">
        <f t="shared" si="112"/>
        <v>05</v>
      </c>
      <c r="B2422">
        <f t="shared" si="113"/>
        <v>0</v>
      </c>
      <c r="C2422" t="s">
        <v>499</v>
      </c>
      <c r="D2422" s="1" t="s">
        <v>3161</v>
      </c>
      <c r="E2422" s="765">
        <f t="shared" ca="1" si="111"/>
        <v>0</v>
      </c>
    </row>
    <row r="2423" spans="1:5">
      <c r="A2423" t="str">
        <f t="shared" si="112"/>
        <v>06</v>
      </c>
      <c r="B2423">
        <f t="shared" si="113"/>
        <v>0</v>
      </c>
      <c r="C2423" t="s">
        <v>499</v>
      </c>
      <c r="D2423" s="1" t="s">
        <v>3162</v>
      </c>
      <c r="E2423" s="765">
        <f t="shared" ca="1" si="111"/>
        <v>0</v>
      </c>
    </row>
    <row r="2424" spans="1:5">
      <c r="A2424" t="str">
        <f t="shared" si="112"/>
        <v>07</v>
      </c>
      <c r="B2424">
        <f t="shared" si="113"/>
        <v>0</v>
      </c>
      <c r="C2424" t="s">
        <v>499</v>
      </c>
      <c r="D2424" s="1" t="s">
        <v>3163</v>
      </c>
      <c r="E2424" s="765">
        <f t="shared" ca="1" si="111"/>
        <v>0</v>
      </c>
    </row>
    <row r="2425" spans="1:5">
      <c r="A2425" t="str">
        <f t="shared" si="112"/>
        <v>08</v>
      </c>
      <c r="B2425">
        <f t="shared" si="113"/>
        <v>0</v>
      </c>
      <c r="C2425" t="s">
        <v>499</v>
      </c>
      <c r="D2425" s="1" t="s">
        <v>3164</v>
      </c>
      <c r="E2425" s="765">
        <f t="shared" ca="1" si="111"/>
        <v>0</v>
      </c>
    </row>
    <row r="2426" spans="1:5">
      <c r="A2426" t="str">
        <f t="shared" si="112"/>
        <v>09</v>
      </c>
      <c r="B2426">
        <f t="shared" si="113"/>
        <v>0</v>
      </c>
      <c r="C2426" t="s">
        <v>499</v>
      </c>
      <c r="D2426" s="1" t="s">
        <v>3165</v>
      </c>
      <c r="E2426" s="765">
        <f t="shared" ca="1" si="111"/>
        <v>0</v>
      </c>
    </row>
    <row r="2427" spans="1:5">
      <c r="A2427" t="str">
        <f t="shared" si="112"/>
        <v>10</v>
      </c>
      <c r="B2427">
        <f t="shared" si="113"/>
        <v>0</v>
      </c>
      <c r="C2427" t="s">
        <v>499</v>
      </c>
      <c r="D2427" s="1" t="s">
        <v>3166</v>
      </c>
      <c r="E2427" s="765">
        <f t="shared" ca="1" si="111"/>
        <v>0</v>
      </c>
    </row>
    <row r="2428" spans="1:5">
      <c r="A2428" t="str">
        <f t="shared" si="112"/>
        <v>11</v>
      </c>
      <c r="B2428">
        <f t="shared" si="113"/>
        <v>0</v>
      </c>
      <c r="C2428" t="s">
        <v>499</v>
      </c>
      <c r="D2428" s="1" t="s">
        <v>3167</v>
      </c>
      <c r="E2428" s="765">
        <f t="shared" ca="1" si="111"/>
        <v>0</v>
      </c>
    </row>
    <row r="2429" spans="1:5">
      <c r="A2429" t="str">
        <f t="shared" si="112"/>
        <v>12</v>
      </c>
      <c r="B2429">
        <f t="shared" si="113"/>
        <v>0</v>
      </c>
      <c r="C2429" t="s">
        <v>499</v>
      </c>
      <c r="D2429" s="1" t="s">
        <v>3168</v>
      </c>
      <c r="E2429" s="765">
        <f t="shared" ca="1" si="111"/>
        <v>0</v>
      </c>
    </row>
    <row r="2430" spans="1:5">
      <c r="A2430" t="str">
        <f t="shared" si="112"/>
        <v>13</v>
      </c>
      <c r="B2430">
        <f t="shared" si="113"/>
        <v>0</v>
      </c>
      <c r="C2430" t="s">
        <v>499</v>
      </c>
      <c r="D2430" s="1" t="s">
        <v>3169</v>
      </c>
      <c r="E2430" s="765">
        <f t="shared" ca="1" si="111"/>
        <v>0</v>
      </c>
    </row>
    <row r="2431" spans="1:5">
      <c r="A2431" t="str">
        <f t="shared" si="112"/>
        <v>100</v>
      </c>
      <c r="B2431">
        <f t="shared" si="113"/>
        <v>0</v>
      </c>
      <c r="C2431" t="s">
        <v>499</v>
      </c>
      <c r="D2431" s="1" t="s">
        <v>3170</v>
      </c>
      <c r="E2431" s="765">
        <f t="shared" ca="1" si="111"/>
        <v>0</v>
      </c>
    </row>
    <row r="2432" spans="1:5">
      <c r="A2432" t="str">
        <f t="shared" si="112"/>
        <v>01</v>
      </c>
      <c r="B2432">
        <f t="shared" si="113"/>
        <v>0</v>
      </c>
      <c r="C2432" t="s">
        <v>500</v>
      </c>
      <c r="D2432" s="1" t="s">
        <v>3171</v>
      </c>
      <c r="E2432" s="765">
        <f t="shared" ca="1" si="111"/>
        <v>0</v>
      </c>
    </row>
    <row r="2433" spans="1:5">
      <c r="A2433" t="str">
        <f t="shared" si="112"/>
        <v>02</v>
      </c>
      <c r="B2433">
        <f t="shared" si="113"/>
        <v>0</v>
      </c>
      <c r="C2433" t="s">
        <v>500</v>
      </c>
      <c r="D2433" s="1" t="s">
        <v>3172</v>
      </c>
      <c r="E2433" s="765">
        <f t="shared" ca="1" si="111"/>
        <v>0</v>
      </c>
    </row>
    <row r="2434" spans="1:5">
      <c r="A2434" t="str">
        <f t="shared" si="112"/>
        <v>03</v>
      </c>
      <c r="B2434">
        <f t="shared" si="113"/>
        <v>0</v>
      </c>
      <c r="C2434" t="s">
        <v>500</v>
      </c>
      <c r="D2434" s="1" t="s">
        <v>3173</v>
      </c>
      <c r="E2434" s="765">
        <f t="shared" ca="1" si="111"/>
        <v>0</v>
      </c>
    </row>
    <row r="2435" spans="1:5">
      <c r="A2435" t="str">
        <f t="shared" si="112"/>
        <v>04</v>
      </c>
      <c r="B2435">
        <f t="shared" si="113"/>
        <v>0</v>
      </c>
      <c r="C2435" t="s">
        <v>500</v>
      </c>
      <c r="D2435" s="1" t="s">
        <v>3174</v>
      </c>
      <c r="E2435" s="765">
        <f t="shared" ca="1" si="111"/>
        <v>0</v>
      </c>
    </row>
    <row r="2436" spans="1:5">
      <c r="A2436" t="str">
        <f t="shared" si="112"/>
        <v>05</v>
      </c>
      <c r="B2436">
        <f t="shared" si="113"/>
        <v>0</v>
      </c>
      <c r="C2436" t="s">
        <v>500</v>
      </c>
      <c r="D2436" s="1" t="s">
        <v>3175</v>
      </c>
      <c r="E2436" s="765">
        <f t="shared" ca="1" si="111"/>
        <v>0</v>
      </c>
    </row>
    <row r="2437" spans="1:5">
      <c r="A2437" t="str">
        <f t="shared" si="112"/>
        <v>06</v>
      </c>
      <c r="B2437">
        <f t="shared" si="113"/>
        <v>0</v>
      </c>
      <c r="C2437" t="s">
        <v>500</v>
      </c>
      <c r="D2437" s="1" t="s">
        <v>3176</v>
      </c>
      <c r="E2437" s="765">
        <f t="shared" ca="1" si="111"/>
        <v>0</v>
      </c>
    </row>
    <row r="2438" spans="1:5">
      <c r="A2438" t="str">
        <f t="shared" si="112"/>
        <v>07</v>
      </c>
      <c r="B2438">
        <f t="shared" si="113"/>
        <v>0</v>
      </c>
      <c r="C2438" t="s">
        <v>500</v>
      </c>
      <c r="D2438" s="1" t="s">
        <v>3177</v>
      </c>
      <c r="E2438" s="765">
        <f t="shared" ca="1" si="111"/>
        <v>0</v>
      </c>
    </row>
    <row r="2439" spans="1:5">
      <c r="A2439" t="str">
        <f t="shared" si="112"/>
        <v>08</v>
      </c>
      <c r="B2439">
        <f t="shared" si="113"/>
        <v>0</v>
      </c>
      <c r="C2439" t="s">
        <v>500</v>
      </c>
      <c r="D2439" s="1" t="s">
        <v>3178</v>
      </c>
      <c r="E2439" s="765">
        <f t="shared" ca="1" si="111"/>
        <v>0</v>
      </c>
    </row>
    <row r="2440" spans="1:5">
      <c r="A2440" t="str">
        <f t="shared" si="112"/>
        <v>09</v>
      </c>
      <c r="B2440">
        <f t="shared" si="113"/>
        <v>0</v>
      </c>
      <c r="C2440" t="s">
        <v>500</v>
      </c>
      <c r="D2440" s="1" t="s">
        <v>3179</v>
      </c>
      <c r="E2440" s="765">
        <f t="shared" ca="1" si="111"/>
        <v>0</v>
      </c>
    </row>
    <row r="2441" spans="1:5">
      <c r="A2441" t="str">
        <f t="shared" si="112"/>
        <v>10</v>
      </c>
      <c r="B2441">
        <f t="shared" si="113"/>
        <v>0</v>
      </c>
      <c r="C2441" t="s">
        <v>500</v>
      </c>
      <c r="D2441" s="1" t="s">
        <v>3180</v>
      </c>
      <c r="E2441" s="765">
        <f t="shared" ca="1" si="111"/>
        <v>0</v>
      </c>
    </row>
    <row r="2442" spans="1:5">
      <c r="A2442" t="str">
        <f t="shared" si="112"/>
        <v>11</v>
      </c>
      <c r="B2442">
        <f t="shared" si="113"/>
        <v>0</v>
      </c>
      <c r="C2442" t="s">
        <v>500</v>
      </c>
      <c r="D2442" s="1" t="s">
        <v>3181</v>
      </c>
      <c r="E2442" s="765">
        <f t="shared" ref="E2442:E2505" ca="1" si="114">IFERROR(IFERROR(VLOOKUP(C2442,INDIRECT($G$7&amp;$H$7),MATCH($A2442,INDIRECT($G$7&amp;$I$7),0),0),IFERROR(VLOOKUP(C2442,INDIRECT($G$6&amp;$H$6),MATCH($A2442,INDIRECT($G$6&amp;$I$6),0),0),VLOOKUP(C2442,INDIRECT($G$5&amp;$H$5),MATCH($A2442,INDIRECT($G$5&amp;$I$5),0),0))),0)</f>
        <v>0</v>
      </c>
    </row>
    <row r="2443" spans="1:5">
      <c r="A2443" t="str">
        <f t="shared" ref="A2443:A2506" si="115">MID(D2443,LEN(C2443)+2,LEN(D2443)-LEN(C2443))</f>
        <v>12</v>
      </c>
      <c r="B2443">
        <f t="shared" ref="B2443:B2506" si="116">IF(IFERROR(FIND("PU",D2443,1),0)&lt;&gt;0,"PU",0)</f>
        <v>0</v>
      </c>
      <c r="C2443" t="s">
        <v>500</v>
      </c>
      <c r="D2443" s="1" t="s">
        <v>3182</v>
      </c>
      <c r="E2443" s="765">
        <f t="shared" ca="1" si="114"/>
        <v>0</v>
      </c>
    </row>
    <row r="2444" spans="1:5">
      <c r="A2444" t="str">
        <f t="shared" si="115"/>
        <v>13</v>
      </c>
      <c r="B2444">
        <f t="shared" si="116"/>
        <v>0</v>
      </c>
      <c r="C2444" t="s">
        <v>500</v>
      </c>
      <c r="D2444" s="1" t="s">
        <v>3183</v>
      </c>
      <c r="E2444" s="765">
        <f t="shared" ca="1" si="114"/>
        <v>0</v>
      </c>
    </row>
    <row r="2445" spans="1:5">
      <c r="A2445" t="str">
        <f t="shared" si="115"/>
        <v>100</v>
      </c>
      <c r="B2445">
        <f t="shared" si="116"/>
        <v>0</v>
      </c>
      <c r="C2445" t="s">
        <v>500</v>
      </c>
      <c r="D2445" s="1" t="s">
        <v>3184</v>
      </c>
      <c r="E2445" s="765">
        <f t="shared" ca="1" si="114"/>
        <v>0</v>
      </c>
    </row>
    <row r="2446" spans="1:5">
      <c r="A2446" t="str">
        <f t="shared" si="115"/>
        <v>01</v>
      </c>
      <c r="B2446">
        <f t="shared" si="116"/>
        <v>0</v>
      </c>
      <c r="C2446" t="s">
        <v>501</v>
      </c>
      <c r="D2446" s="1" t="s">
        <v>3185</v>
      </c>
      <c r="E2446" s="765">
        <f t="shared" ca="1" si="114"/>
        <v>0</v>
      </c>
    </row>
    <row r="2447" spans="1:5">
      <c r="A2447" t="str">
        <f t="shared" si="115"/>
        <v>02</v>
      </c>
      <c r="B2447">
        <f t="shared" si="116"/>
        <v>0</v>
      </c>
      <c r="C2447" t="s">
        <v>501</v>
      </c>
      <c r="D2447" s="1" t="s">
        <v>3186</v>
      </c>
      <c r="E2447" s="765">
        <f t="shared" ca="1" si="114"/>
        <v>0</v>
      </c>
    </row>
    <row r="2448" spans="1:5">
      <c r="A2448" t="str">
        <f t="shared" si="115"/>
        <v>03</v>
      </c>
      <c r="B2448">
        <f t="shared" si="116"/>
        <v>0</v>
      </c>
      <c r="C2448" t="s">
        <v>501</v>
      </c>
      <c r="D2448" s="1" t="s">
        <v>3187</v>
      </c>
      <c r="E2448" s="765">
        <f t="shared" ca="1" si="114"/>
        <v>0</v>
      </c>
    </row>
    <row r="2449" spans="1:5">
      <c r="A2449" t="str">
        <f t="shared" si="115"/>
        <v>04</v>
      </c>
      <c r="B2449">
        <f t="shared" si="116"/>
        <v>0</v>
      </c>
      <c r="C2449" t="s">
        <v>501</v>
      </c>
      <c r="D2449" s="1" t="s">
        <v>3188</v>
      </c>
      <c r="E2449" s="765">
        <f t="shared" ca="1" si="114"/>
        <v>0</v>
      </c>
    </row>
    <row r="2450" spans="1:5">
      <c r="A2450" t="str">
        <f t="shared" si="115"/>
        <v>05</v>
      </c>
      <c r="B2450">
        <f t="shared" si="116"/>
        <v>0</v>
      </c>
      <c r="C2450" t="s">
        <v>501</v>
      </c>
      <c r="D2450" s="1" t="s">
        <v>3189</v>
      </c>
      <c r="E2450" s="765">
        <f t="shared" ca="1" si="114"/>
        <v>0</v>
      </c>
    </row>
    <row r="2451" spans="1:5">
      <c r="A2451" t="str">
        <f t="shared" si="115"/>
        <v>06</v>
      </c>
      <c r="B2451">
        <f t="shared" si="116"/>
        <v>0</v>
      </c>
      <c r="C2451" t="s">
        <v>501</v>
      </c>
      <c r="D2451" s="1" t="s">
        <v>3190</v>
      </c>
      <c r="E2451" s="765">
        <f t="shared" ca="1" si="114"/>
        <v>0</v>
      </c>
    </row>
    <row r="2452" spans="1:5">
      <c r="A2452" t="str">
        <f t="shared" si="115"/>
        <v>07</v>
      </c>
      <c r="B2452">
        <f t="shared" si="116"/>
        <v>0</v>
      </c>
      <c r="C2452" t="s">
        <v>501</v>
      </c>
      <c r="D2452" s="1" t="s">
        <v>3191</v>
      </c>
      <c r="E2452" s="765">
        <f t="shared" ca="1" si="114"/>
        <v>0</v>
      </c>
    </row>
    <row r="2453" spans="1:5">
      <c r="A2453" t="str">
        <f t="shared" si="115"/>
        <v>08</v>
      </c>
      <c r="B2453">
        <f t="shared" si="116"/>
        <v>0</v>
      </c>
      <c r="C2453" t="s">
        <v>501</v>
      </c>
      <c r="D2453" s="1" t="s">
        <v>3192</v>
      </c>
      <c r="E2453" s="765">
        <f t="shared" ca="1" si="114"/>
        <v>0</v>
      </c>
    </row>
    <row r="2454" spans="1:5">
      <c r="A2454" t="str">
        <f t="shared" si="115"/>
        <v>09</v>
      </c>
      <c r="B2454">
        <f t="shared" si="116"/>
        <v>0</v>
      </c>
      <c r="C2454" t="s">
        <v>501</v>
      </c>
      <c r="D2454" s="1" t="s">
        <v>3193</v>
      </c>
      <c r="E2454" s="765">
        <f t="shared" ca="1" si="114"/>
        <v>0</v>
      </c>
    </row>
    <row r="2455" spans="1:5">
      <c r="A2455" t="str">
        <f t="shared" si="115"/>
        <v>10</v>
      </c>
      <c r="B2455">
        <f t="shared" si="116"/>
        <v>0</v>
      </c>
      <c r="C2455" t="s">
        <v>501</v>
      </c>
      <c r="D2455" s="1" t="s">
        <v>3194</v>
      </c>
      <c r="E2455" s="765">
        <f t="shared" ca="1" si="114"/>
        <v>0</v>
      </c>
    </row>
    <row r="2456" spans="1:5">
      <c r="A2456" t="str">
        <f t="shared" si="115"/>
        <v>11</v>
      </c>
      <c r="B2456">
        <f t="shared" si="116"/>
        <v>0</v>
      </c>
      <c r="C2456" t="s">
        <v>501</v>
      </c>
      <c r="D2456" s="1" t="s">
        <v>3195</v>
      </c>
      <c r="E2456" s="765">
        <f t="shared" ca="1" si="114"/>
        <v>0</v>
      </c>
    </row>
    <row r="2457" spans="1:5">
      <c r="A2457" t="str">
        <f t="shared" si="115"/>
        <v>12</v>
      </c>
      <c r="B2457">
        <f t="shared" si="116"/>
        <v>0</v>
      </c>
      <c r="C2457" t="s">
        <v>501</v>
      </c>
      <c r="D2457" s="1" t="s">
        <v>3196</v>
      </c>
      <c r="E2457" s="765">
        <f t="shared" ca="1" si="114"/>
        <v>0</v>
      </c>
    </row>
    <row r="2458" spans="1:5">
      <c r="A2458" t="str">
        <f t="shared" si="115"/>
        <v>13</v>
      </c>
      <c r="B2458">
        <f t="shared" si="116"/>
        <v>0</v>
      </c>
      <c r="C2458" t="s">
        <v>501</v>
      </c>
      <c r="D2458" s="1" t="s">
        <v>3197</v>
      </c>
      <c r="E2458" s="765">
        <f t="shared" ca="1" si="114"/>
        <v>0</v>
      </c>
    </row>
    <row r="2459" spans="1:5">
      <c r="A2459" t="str">
        <f t="shared" si="115"/>
        <v>100</v>
      </c>
      <c r="B2459">
        <f t="shared" si="116"/>
        <v>0</v>
      </c>
      <c r="C2459" t="s">
        <v>501</v>
      </c>
      <c r="D2459" s="1" t="s">
        <v>3198</v>
      </c>
      <c r="E2459" s="765">
        <f t="shared" ca="1" si="114"/>
        <v>0</v>
      </c>
    </row>
    <row r="2460" spans="1:5">
      <c r="A2460" t="str">
        <f t="shared" si="115"/>
        <v>01</v>
      </c>
      <c r="B2460">
        <f t="shared" si="116"/>
        <v>0</v>
      </c>
      <c r="C2460" t="s">
        <v>502</v>
      </c>
      <c r="D2460" s="1" t="s">
        <v>3199</v>
      </c>
      <c r="E2460" s="765">
        <f t="shared" ca="1" si="114"/>
        <v>0</v>
      </c>
    </row>
    <row r="2461" spans="1:5">
      <c r="A2461" t="str">
        <f t="shared" si="115"/>
        <v>02</v>
      </c>
      <c r="B2461">
        <f t="shared" si="116"/>
        <v>0</v>
      </c>
      <c r="C2461" t="s">
        <v>502</v>
      </c>
      <c r="D2461" s="1" t="s">
        <v>3200</v>
      </c>
      <c r="E2461" s="765">
        <f t="shared" ca="1" si="114"/>
        <v>0</v>
      </c>
    </row>
    <row r="2462" spans="1:5">
      <c r="A2462" t="str">
        <f t="shared" si="115"/>
        <v>03</v>
      </c>
      <c r="B2462">
        <f t="shared" si="116"/>
        <v>0</v>
      </c>
      <c r="C2462" t="s">
        <v>502</v>
      </c>
      <c r="D2462" s="1" t="s">
        <v>3201</v>
      </c>
      <c r="E2462" s="765">
        <f t="shared" ca="1" si="114"/>
        <v>0</v>
      </c>
    </row>
    <row r="2463" spans="1:5">
      <c r="A2463" t="str">
        <f t="shared" si="115"/>
        <v>04</v>
      </c>
      <c r="B2463">
        <f t="shared" si="116"/>
        <v>0</v>
      </c>
      <c r="C2463" t="s">
        <v>502</v>
      </c>
      <c r="D2463" s="1" t="s">
        <v>3202</v>
      </c>
      <c r="E2463" s="765">
        <f t="shared" ca="1" si="114"/>
        <v>0</v>
      </c>
    </row>
    <row r="2464" spans="1:5">
      <c r="A2464" t="str">
        <f t="shared" si="115"/>
        <v>05</v>
      </c>
      <c r="B2464">
        <f t="shared" si="116"/>
        <v>0</v>
      </c>
      <c r="C2464" t="s">
        <v>502</v>
      </c>
      <c r="D2464" s="1" t="s">
        <v>3203</v>
      </c>
      <c r="E2464" s="765">
        <f t="shared" ca="1" si="114"/>
        <v>0</v>
      </c>
    </row>
    <row r="2465" spans="1:5">
      <c r="A2465" t="str">
        <f t="shared" si="115"/>
        <v>06</v>
      </c>
      <c r="B2465">
        <f t="shared" si="116"/>
        <v>0</v>
      </c>
      <c r="C2465" t="s">
        <v>502</v>
      </c>
      <c r="D2465" s="1" t="s">
        <v>3204</v>
      </c>
      <c r="E2465" s="765">
        <f t="shared" ca="1" si="114"/>
        <v>0</v>
      </c>
    </row>
    <row r="2466" spans="1:5">
      <c r="A2466" t="str">
        <f t="shared" si="115"/>
        <v>07</v>
      </c>
      <c r="B2466">
        <f t="shared" si="116"/>
        <v>0</v>
      </c>
      <c r="C2466" t="s">
        <v>502</v>
      </c>
      <c r="D2466" s="1" t="s">
        <v>3205</v>
      </c>
      <c r="E2466" s="765">
        <f t="shared" ca="1" si="114"/>
        <v>0</v>
      </c>
    </row>
    <row r="2467" spans="1:5">
      <c r="A2467" t="str">
        <f t="shared" si="115"/>
        <v>08</v>
      </c>
      <c r="B2467">
        <f t="shared" si="116"/>
        <v>0</v>
      </c>
      <c r="C2467" t="s">
        <v>502</v>
      </c>
      <c r="D2467" s="1" t="s">
        <v>3206</v>
      </c>
      <c r="E2467" s="765">
        <f t="shared" ca="1" si="114"/>
        <v>0</v>
      </c>
    </row>
    <row r="2468" spans="1:5">
      <c r="A2468" t="str">
        <f t="shared" si="115"/>
        <v>09</v>
      </c>
      <c r="B2468">
        <f t="shared" si="116"/>
        <v>0</v>
      </c>
      <c r="C2468" t="s">
        <v>502</v>
      </c>
      <c r="D2468" s="1" t="s">
        <v>3207</v>
      </c>
      <c r="E2468" s="765">
        <f t="shared" ca="1" si="114"/>
        <v>0</v>
      </c>
    </row>
    <row r="2469" spans="1:5">
      <c r="A2469" t="str">
        <f t="shared" si="115"/>
        <v>10</v>
      </c>
      <c r="B2469">
        <f t="shared" si="116"/>
        <v>0</v>
      </c>
      <c r="C2469" t="s">
        <v>502</v>
      </c>
      <c r="D2469" s="1" t="s">
        <v>3208</v>
      </c>
      <c r="E2469" s="765">
        <f t="shared" ca="1" si="114"/>
        <v>0</v>
      </c>
    </row>
    <row r="2470" spans="1:5">
      <c r="A2470" t="str">
        <f t="shared" si="115"/>
        <v>11</v>
      </c>
      <c r="B2470">
        <f t="shared" si="116"/>
        <v>0</v>
      </c>
      <c r="C2470" t="s">
        <v>502</v>
      </c>
      <c r="D2470" s="1" t="s">
        <v>3209</v>
      </c>
      <c r="E2470" s="765">
        <f t="shared" ca="1" si="114"/>
        <v>0</v>
      </c>
    </row>
    <row r="2471" spans="1:5">
      <c r="A2471" t="str">
        <f t="shared" si="115"/>
        <v>12</v>
      </c>
      <c r="B2471">
        <f t="shared" si="116"/>
        <v>0</v>
      </c>
      <c r="C2471" t="s">
        <v>502</v>
      </c>
      <c r="D2471" s="1" t="s">
        <v>3210</v>
      </c>
      <c r="E2471" s="765">
        <f t="shared" ca="1" si="114"/>
        <v>0</v>
      </c>
    </row>
    <row r="2472" spans="1:5">
      <c r="A2472" t="str">
        <f t="shared" si="115"/>
        <v>13</v>
      </c>
      <c r="B2472">
        <f t="shared" si="116"/>
        <v>0</v>
      </c>
      <c r="C2472" t="s">
        <v>502</v>
      </c>
      <c r="D2472" s="1" t="s">
        <v>3211</v>
      </c>
      <c r="E2472" s="765">
        <f t="shared" ca="1" si="114"/>
        <v>0</v>
      </c>
    </row>
    <row r="2473" spans="1:5">
      <c r="A2473" t="str">
        <f t="shared" si="115"/>
        <v>100</v>
      </c>
      <c r="B2473">
        <f t="shared" si="116"/>
        <v>0</v>
      </c>
      <c r="C2473" t="s">
        <v>502</v>
      </c>
      <c r="D2473" s="1" t="s">
        <v>3212</v>
      </c>
      <c r="E2473" s="765">
        <f t="shared" ca="1" si="114"/>
        <v>0</v>
      </c>
    </row>
    <row r="2474" spans="1:5">
      <c r="A2474" t="str">
        <f t="shared" si="115"/>
        <v>01</v>
      </c>
      <c r="B2474">
        <f t="shared" si="116"/>
        <v>0</v>
      </c>
      <c r="C2474" t="s">
        <v>503</v>
      </c>
      <c r="D2474" s="1" t="s">
        <v>3213</v>
      </c>
      <c r="E2474" s="765">
        <f t="shared" ca="1" si="114"/>
        <v>0</v>
      </c>
    </row>
    <row r="2475" spans="1:5">
      <c r="A2475" t="str">
        <f t="shared" si="115"/>
        <v>02</v>
      </c>
      <c r="B2475">
        <f t="shared" si="116"/>
        <v>0</v>
      </c>
      <c r="C2475" t="s">
        <v>503</v>
      </c>
      <c r="D2475" s="1" t="s">
        <v>3214</v>
      </c>
      <c r="E2475" s="765">
        <f t="shared" ca="1" si="114"/>
        <v>0</v>
      </c>
    </row>
    <row r="2476" spans="1:5">
      <c r="A2476" t="str">
        <f t="shared" si="115"/>
        <v>03</v>
      </c>
      <c r="B2476">
        <f t="shared" si="116"/>
        <v>0</v>
      </c>
      <c r="C2476" t="s">
        <v>503</v>
      </c>
      <c r="D2476" s="1" t="s">
        <v>3215</v>
      </c>
      <c r="E2476" s="765">
        <f t="shared" ca="1" si="114"/>
        <v>0</v>
      </c>
    </row>
    <row r="2477" spans="1:5">
      <c r="A2477" t="str">
        <f t="shared" si="115"/>
        <v>04</v>
      </c>
      <c r="B2477">
        <f t="shared" si="116"/>
        <v>0</v>
      </c>
      <c r="C2477" t="s">
        <v>503</v>
      </c>
      <c r="D2477" s="1" t="s">
        <v>3216</v>
      </c>
      <c r="E2477" s="765">
        <f t="shared" ca="1" si="114"/>
        <v>0</v>
      </c>
    </row>
    <row r="2478" spans="1:5">
      <c r="A2478" t="str">
        <f t="shared" si="115"/>
        <v>05</v>
      </c>
      <c r="B2478">
        <f t="shared" si="116"/>
        <v>0</v>
      </c>
      <c r="C2478" t="s">
        <v>503</v>
      </c>
      <c r="D2478" s="1" t="s">
        <v>3217</v>
      </c>
      <c r="E2478" s="765">
        <f t="shared" ca="1" si="114"/>
        <v>0</v>
      </c>
    </row>
    <row r="2479" spans="1:5">
      <c r="A2479" t="str">
        <f t="shared" si="115"/>
        <v>06</v>
      </c>
      <c r="B2479">
        <f t="shared" si="116"/>
        <v>0</v>
      </c>
      <c r="C2479" t="s">
        <v>503</v>
      </c>
      <c r="D2479" s="1" t="s">
        <v>3218</v>
      </c>
      <c r="E2479" s="765">
        <f t="shared" ca="1" si="114"/>
        <v>0</v>
      </c>
    </row>
    <row r="2480" spans="1:5">
      <c r="A2480" t="str">
        <f t="shared" si="115"/>
        <v>07</v>
      </c>
      <c r="B2480">
        <f t="shared" si="116"/>
        <v>0</v>
      </c>
      <c r="C2480" t="s">
        <v>503</v>
      </c>
      <c r="D2480" s="1" t="s">
        <v>3219</v>
      </c>
      <c r="E2480" s="765">
        <f t="shared" ca="1" si="114"/>
        <v>0</v>
      </c>
    </row>
    <row r="2481" spans="1:5">
      <c r="A2481" t="str">
        <f t="shared" si="115"/>
        <v>08</v>
      </c>
      <c r="B2481">
        <f t="shared" si="116"/>
        <v>0</v>
      </c>
      <c r="C2481" t="s">
        <v>503</v>
      </c>
      <c r="D2481" s="1" t="s">
        <v>3220</v>
      </c>
      <c r="E2481" s="765">
        <f t="shared" ca="1" si="114"/>
        <v>0</v>
      </c>
    </row>
    <row r="2482" spans="1:5">
      <c r="A2482" t="str">
        <f t="shared" si="115"/>
        <v>09</v>
      </c>
      <c r="B2482">
        <f t="shared" si="116"/>
        <v>0</v>
      </c>
      <c r="C2482" t="s">
        <v>503</v>
      </c>
      <c r="D2482" s="1" t="s">
        <v>3221</v>
      </c>
      <c r="E2482" s="765">
        <f t="shared" ca="1" si="114"/>
        <v>0</v>
      </c>
    </row>
    <row r="2483" spans="1:5">
      <c r="A2483" t="str">
        <f t="shared" si="115"/>
        <v>10</v>
      </c>
      <c r="B2483">
        <f t="shared" si="116"/>
        <v>0</v>
      </c>
      <c r="C2483" t="s">
        <v>503</v>
      </c>
      <c r="D2483" s="1" t="s">
        <v>3222</v>
      </c>
      <c r="E2483" s="765">
        <f t="shared" ca="1" si="114"/>
        <v>0</v>
      </c>
    </row>
    <row r="2484" spans="1:5">
      <c r="A2484" t="str">
        <f t="shared" si="115"/>
        <v>11</v>
      </c>
      <c r="B2484">
        <f t="shared" si="116"/>
        <v>0</v>
      </c>
      <c r="C2484" t="s">
        <v>503</v>
      </c>
      <c r="D2484" s="1" t="s">
        <v>3223</v>
      </c>
      <c r="E2484" s="765">
        <f t="shared" ca="1" si="114"/>
        <v>0</v>
      </c>
    </row>
    <row r="2485" spans="1:5">
      <c r="A2485" t="str">
        <f t="shared" si="115"/>
        <v>12</v>
      </c>
      <c r="B2485">
        <f t="shared" si="116"/>
        <v>0</v>
      </c>
      <c r="C2485" t="s">
        <v>503</v>
      </c>
      <c r="D2485" s="1" t="s">
        <v>3224</v>
      </c>
      <c r="E2485" s="765">
        <f t="shared" ca="1" si="114"/>
        <v>0</v>
      </c>
    </row>
    <row r="2486" spans="1:5">
      <c r="A2486" t="str">
        <f t="shared" si="115"/>
        <v>13</v>
      </c>
      <c r="B2486">
        <f t="shared" si="116"/>
        <v>0</v>
      </c>
      <c r="C2486" t="s">
        <v>503</v>
      </c>
      <c r="D2486" s="1" t="s">
        <v>3225</v>
      </c>
      <c r="E2486" s="765">
        <f t="shared" ca="1" si="114"/>
        <v>0</v>
      </c>
    </row>
    <row r="2487" spans="1:5">
      <c r="A2487" t="str">
        <f t="shared" si="115"/>
        <v>100</v>
      </c>
      <c r="B2487">
        <f t="shared" si="116"/>
        <v>0</v>
      </c>
      <c r="C2487" t="s">
        <v>503</v>
      </c>
      <c r="D2487" s="1" t="s">
        <v>3226</v>
      </c>
      <c r="E2487" s="765">
        <f t="shared" ca="1" si="114"/>
        <v>0</v>
      </c>
    </row>
    <row r="2488" spans="1:5">
      <c r="A2488" t="str">
        <f t="shared" si="115"/>
        <v>01</v>
      </c>
      <c r="B2488">
        <f t="shared" si="116"/>
        <v>0</v>
      </c>
      <c r="C2488" t="s">
        <v>504</v>
      </c>
      <c r="D2488" s="1" t="s">
        <v>3227</v>
      </c>
      <c r="E2488" s="765">
        <f t="shared" ca="1" si="114"/>
        <v>0</v>
      </c>
    </row>
    <row r="2489" spans="1:5">
      <c r="A2489" t="str">
        <f t="shared" si="115"/>
        <v>02</v>
      </c>
      <c r="B2489">
        <f t="shared" si="116"/>
        <v>0</v>
      </c>
      <c r="C2489" t="s">
        <v>504</v>
      </c>
      <c r="D2489" s="1" t="s">
        <v>3228</v>
      </c>
      <c r="E2489" s="765">
        <f t="shared" ca="1" si="114"/>
        <v>0</v>
      </c>
    </row>
    <row r="2490" spans="1:5">
      <c r="A2490" t="str">
        <f t="shared" si="115"/>
        <v>03</v>
      </c>
      <c r="B2490">
        <f t="shared" si="116"/>
        <v>0</v>
      </c>
      <c r="C2490" t="s">
        <v>504</v>
      </c>
      <c r="D2490" s="1" t="s">
        <v>3229</v>
      </c>
      <c r="E2490" s="765">
        <f t="shared" ca="1" si="114"/>
        <v>0</v>
      </c>
    </row>
    <row r="2491" spans="1:5">
      <c r="A2491" t="str">
        <f t="shared" si="115"/>
        <v>04</v>
      </c>
      <c r="B2491">
        <f t="shared" si="116"/>
        <v>0</v>
      </c>
      <c r="C2491" t="s">
        <v>504</v>
      </c>
      <c r="D2491" s="1" t="s">
        <v>3230</v>
      </c>
      <c r="E2491" s="765">
        <f t="shared" ca="1" si="114"/>
        <v>0</v>
      </c>
    </row>
    <row r="2492" spans="1:5">
      <c r="A2492" t="str">
        <f t="shared" si="115"/>
        <v>05</v>
      </c>
      <c r="B2492">
        <f t="shared" si="116"/>
        <v>0</v>
      </c>
      <c r="C2492" t="s">
        <v>504</v>
      </c>
      <c r="D2492" s="1" t="s">
        <v>3231</v>
      </c>
      <c r="E2492" s="765">
        <f t="shared" ca="1" si="114"/>
        <v>0</v>
      </c>
    </row>
    <row r="2493" spans="1:5">
      <c r="A2493" t="str">
        <f t="shared" si="115"/>
        <v>06</v>
      </c>
      <c r="B2493">
        <f t="shared" si="116"/>
        <v>0</v>
      </c>
      <c r="C2493" t="s">
        <v>504</v>
      </c>
      <c r="D2493" s="1" t="s">
        <v>3232</v>
      </c>
      <c r="E2493" s="765">
        <f t="shared" ca="1" si="114"/>
        <v>0</v>
      </c>
    </row>
    <row r="2494" spans="1:5">
      <c r="A2494" t="str">
        <f t="shared" si="115"/>
        <v>07</v>
      </c>
      <c r="B2494">
        <f t="shared" si="116"/>
        <v>0</v>
      </c>
      <c r="C2494" t="s">
        <v>504</v>
      </c>
      <c r="D2494" s="1" t="s">
        <v>3233</v>
      </c>
      <c r="E2494" s="765">
        <f t="shared" ca="1" si="114"/>
        <v>0</v>
      </c>
    </row>
    <row r="2495" spans="1:5">
      <c r="A2495" t="str">
        <f t="shared" si="115"/>
        <v>08</v>
      </c>
      <c r="B2495">
        <f t="shared" si="116"/>
        <v>0</v>
      </c>
      <c r="C2495" t="s">
        <v>504</v>
      </c>
      <c r="D2495" s="1" t="s">
        <v>3234</v>
      </c>
      <c r="E2495" s="765">
        <f t="shared" ca="1" si="114"/>
        <v>0</v>
      </c>
    </row>
    <row r="2496" spans="1:5">
      <c r="A2496" t="str">
        <f t="shared" si="115"/>
        <v>09</v>
      </c>
      <c r="B2496">
        <f t="shared" si="116"/>
        <v>0</v>
      </c>
      <c r="C2496" t="s">
        <v>504</v>
      </c>
      <c r="D2496" s="1" t="s">
        <v>3235</v>
      </c>
      <c r="E2496" s="765">
        <f t="shared" ca="1" si="114"/>
        <v>0</v>
      </c>
    </row>
    <row r="2497" spans="1:5">
      <c r="A2497" t="str">
        <f t="shared" si="115"/>
        <v>10</v>
      </c>
      <c r="B2497">
        <f t="shared" si="116"/>
        <v>0</v>
      </c>
      <c r="C2497" t="s">
        <v>504</v>
      </c>
      <c r="D2497" s="1" t="s">
        <v>3236</v>
      </c>
      <c r="E2497" s="765">
        <f t="shared" ca="1" si="114"/>
        <v>0</v>
      </c>
    </row>
    <row r="2498" spans="1:5">
      <c r="A2498" t="str">
        <f t="shared" si="115"/>
        <v>11</v>
      </c>
      <c r="B2498">
        <f t="shared" si="116"/>
        <v>0</v>
      </c>
      <c r="C2498" t="s">
        <v>504</v>
      </c>
      <c r="D2498" s="1" t="s">
        <v>3237</v>
      </c>
      <c r="E2498" s="765">
        <f t="shared" ca="1" si="114"/>
        <v>0</v>
      </c>
    </row>
    <row r="2499" spans="1:5">
      <c r="A2499" t="str">
        <f t="shared" si="115"/>
        <v>12</v>
      </c>
      <c r="B2499">
        <f t="shared" si="116"/>
        <v>0</v>
      </c>
      <c r="C2499" t="s">
        <v>504</v>
      </c>
      <c r="D2499" s="1" t="s">
        <v>3238</v>
      </c>
      <c r="E2499" s="765">
        <f t="shared" ca="1" si="114"/>
        <v>0</v>
      </c>
    </row>
    <row r="2500" spans="1:5">
      <c r="A2500" t="str">
        <f t="shared" si="115"/>
        <v>13</v>
      </c>
      <c r="B2500">
        <f t="shared" si="116"/>
        <v>0</v>
      </c>
      <c r="C2500" t="s">
        <v>504</v>
      </c>
      <c r="D2500" s="1" t="s">
        <v>3239</v>
      </c>
      <c r="E2500" s="765">
        <f t="shared" ca="1" si="114"/>
        <v>0</v>
      </c>
    </row>
    <row r="2501" spans="1:5">
      <c r="A2501" t="str">
        <f t="shared" si="115"/>
        <v>100</v>
      </c>
      <c r="B2501">
        <f t="shared" si="116"/>
        <v>0</v>
      </c>
      <c r="C2501" t="s">
        <v>504</v>
      </c>
      <c r="D2501" s="1" t="s">
        <v>3240</v>
      </c>
      <c r="E2501" s="765">
        <f t="shared" ca="1" si="114"/>
        <v>0</v>
      </c>
    </row>
    <row r="2502" spans="1:5">
      <c r="A2502" t="str">
        <f t="shared" si="115"/>
        <v>01</v>
      </c>
      <c r="B2502">
        <f t="shared" si="116"/>
        <v>0</v>
      </c>
      <c r="C2502" t="s">
        <v>505</v>
      </c>
      <c r="D2502" s="1" t="s">
        <v>3241</v>
      </c>
      <c r="E2502" s="765">
        <f t="shared" ca="1" si="114"/>
        <v>0</v>
      </c>
    </row>
    <row r="2503" spans="1:5">
      <c r="A2503" t="str">
        <f t="shared" si="115"/>
        <v>02</v>
      </c>
      <c r="B2503">
        <f t="shared" si="116"/>
        <v>0</v>
      </c>
      <c r="C2503" t="s">
        <v>505</v>
      </c>
      <c r="D2503" s="1" t="s">
        <v>3242</v>
      </c>
      <c r="E2503" s="765">
        <f t="shared" ca="1" si="114"/>
        <v>0</v>
      </c>
    </row>
    <row r="2504" spans="1:5">
      <c r="A2504" t="str">
        <f t="shared" si="115"/>
        <v>03</v>
      </c>
      <c r="B2504">
        <f t="shared" si="116"/>
        <v>0</v>
      </c>
      <c r="C2504" t="s">
        <v>505</v>
      </c>
      <c r="D2504" s="1" t="s">
        <v>3243</v>
      </c>
      <c r="E2504" s="765">
        <f t="shared" ca="1" si="114"/>
        <v>0</v>
      </c>
    </row>
    <row r="2505" spans="1:5">
      <c r="A2505" t="str">
        <f t="shared" si="115"/>
        <v>04</v>
      </c>
      <c r="B2505">
        <f t="shared" si="116"/>
        <v>0</v>
      </c>
      <c r="C2505" t="s">
        <v>505</v>
      </c>
      <c r="D2505" s="1" t="s">
        <v>3244</v>
      </c>
      <c r="E2505" s="765">
        <f t="shared" ca="1" si="114"/>
        <v>0</v>
      </c>
    </row>
    <row r="2506" spans="1:5">
      <c r="A2506" t="str">
        <f t="shared" si="115"/>
        <v>05</v>
      </c>
      <c r="B2506">
        <f t="shared" si="116"/>
        <v>0</v>
      </c>
      <c r="C2506" t="s">
        <v>505</v>
      </c>
      <c r="D2506" s="1" t="s">
        <v>3245</v>
      </c>
      <c r="E2506" s="765">
        <f t="shared" ref="E2506:E2569" ca="1" si="117">IFERROR(IFERROR(VLOOKUP(C2506,INDIRECT($G$7&amp;$H$7),MATCH($A2506,INDIRECT($G$7&amp;$I$7),0),0),IFERROR(VLOOKUP(C2506,INDIRECT($G$6&amp;$H$6),MATCH($A2506,INDIRECT($G$6&amp;$I$6),0),0),VLOOKUP(C2506,INDIRECT($G$5&amp;$H$5),MATCH($A2506,INDIRECT($G$5&amp;$I$5),0),0))),0)</f>
        <v>0</v>
      </c>
    </row>
    <row r="2507" spans="1:5">
      <c r="A2507" t="str">
        <f t="shared" ref="A2507:A2570" si="118">MID(D2507,LEN(C2507)+2,LEN(D2507)-LEN(C2507))</f>
        <v>06</v>
      </c>
      <c r="B2507">
        <f t="shared" ref="B2507:B2570" si="119">IF(IFERROR(FIND("PU",D2507,1),0)&lt;&gt;0,"PU",0)</f>
        <v>0</v>
      </c>
      <c r="C2507" t="s">
        <v>505</v>
      </c>
      <c r="D2507" s="1" t="s">
        <v>3246</v>
      </c>
      <c r="E2507" s="765">
        <f t="shared" ca="1" si="117"/>
        <v>0</v>
      </c>
    </row>
    <row r="2508" spans="1:5">
      <c r="A2508" t="str">
        <f t="shared" si="118"/>
        <v>07</v>
      </c>
      <c r="B2508">
        <f t="shared" si="119"/>
        <v>0</v>
      </c>
      <c r="C2508" t="s">
        <v>505</v>
      </c>
      <c r="D2508" s="1" t="s">
        <v>3247</v>
      </c>
      <c r="E2508" s="765">
        <f t="shared" ca="1" si="117"/>
        <v>0</v>
      </c>
    </row>
    <row r="2509" spans="1:5">
      <c r="A2509" t="str">
        <f t="shared" si="118"/>
        <v>08</v>
      </c>
      <c r="B2509">
        <f t="shared" si="119"/>
        <v>0</v>
      </c>
      <c r="C2509" t="s">
        <v>505</v>
      </c>
      <c r="D2509" s="1" t="s">
        <v>3248</v>
      </c>
      <c r="E2509" s="765">
        <f t="shared" ca="1" si="117"/>
        <v>0</v>
      </c>
    </row>
    <row r="2510" spans="1:5">
      <c r="A2510" t="str">
        <f t="shared" si="118"/>
        <v>09</v>
      </c>
      <c r="B2510">
        <f t="shared" si="119"/>
        <v>0</v>
      </c>
      <c r="C2510" t="s">
        <v>505</v>
      </c>
      <c r="D2510" s="1" t="s">
        <v>3249</v>
      </c>
      <c r="E2510" s="765">
        <f t="shared" ca="1" si="117"/>
        <v>0</v>
      </c>
    </row>
    <row r="2511" spans="1:5">
      <c r="A2511" t="str">
        <f t="shared" si="118"/>
        <v>10</v>
      </c>
      <c r="B2511">
        <f t="shared" si="119"/>
        <v>0</v>
      </c>
      <c r="C2511" t="s">
        <v>505</v>
      </c>
      <c r="D2511" s="1" t="s">
        <v>3250</v>
      </c>
      <c r="E2511" s="765">
        <f t="shared" ca="1" si="117"/>
        <v>0</v>
      </c>
    </row>
    <row r="2512" spans="1:5">
      <c r="A2512" t="str">
        <f t="shared" si="118"/>
        <v>11</v>
      </c>
      <c r="B2512">
        <f t="shared" si="119"/>
        <v>0</v>
      </c>
      <c r="C2512" t="s">
        <v>505</v>
      </c>
      <c r="D2512" s="1" t="s">
        <v>3251</v>
      </c>
      <c r="E2512" s="765">
        <f t="shared" ca="1" si="117"/>
        <v>0</v>
      </c>
    </row>
    <row r="2513" spans="1:5">
      <c r="A2513" t="str">
        <f t="shared" si="118"/>
        <v>12</v>
      </c>
      <c r="B2513">
        <f t="shared" si="119"/>
        <v>0</v>
      </c>
      <c r="C2513" t="s">
        <v>505</v>
      </c>
      <c r="D2513" s="1" t="s">
        <v>3252</v>
      </c>
      <c r="E2513" s="765">
        <f t="shared" ca="1" si="117"/>
        <v>0</v>
      </c>
    </row>
    <row r="2514" spans="1:5">
      <c r="A2514" t="str">
        <f t="shared" si="118"/>
        <v>13</v>
      </c>
      <c r="B2514">
        <f t="shared" si="119"/>
        <v>0</v>
      </c>
      <c r="C2514" t="s">
        <v>505</v>
      </c>
      <c r="D2514" s="1" t="s">
        <v>3253</v>
      </c>
      <c r="E2514" s="765">
        <f t="shared" ca="1" si="117"/>
        <v>0</v>
      </c>
    </row>
    <row r="2515" spans="1:5">
      <c r="A2515" t="str">
        <f t="shared" si="118"/>
        <v>100</v>
      </c>
      <c r="B2515">
        <f t="shared" si="119"/>
        <v>0</v>
      </c>
      <c r="C2515" t="s">
        <v>505</v>
      </c>
      <c r="D2515" s="1" t="s">
        <v>3254</v>
      </c>
      <c r="E2515" s="765">
        <f t="shared" ca="1" si="117"/>
        <v>0</v>
      </c>
    </row>
    <row r="2516" spans="1:5">
      <c r="A2516" t="str">
        <f t="shared" si="118"/>
        <v>01</v>
      </c>
      <c r="B2516">
        <f t="shared" si="119"/>
        <v>0</v>
      </c>
      <c r="C2516" t="s">
        <v>506</v>
      </c>
      <c r="D2516" s="1" t="s">
        <v>3255</v>
      </c>
      <c r="E2516" s="765">
        <f t="shared" ca="1" si="117"/>
        <v>0</v>
      </c>
    </row>
    <row r="2517" spans="1:5">
      <c r="A2517" t="str">
        <f t="shared" si="118"/>
        <v>02</v>
      </c>
      <c r="B2517">
        <f t="shared" si="119"/>
        <v>0</v>
      </c>
      <c r="C2517" t="s">
        <v>506</v>
      </c>
      <c r="D2517" s="1" t="s">
        <v>3256</v>
      </c>
      <c r="E2517" s="765">
        <f t="shared" ca="1" si="117"/>
        <v>0</v>
      </c>
    </row>
    <row r="2518" spans="1:5">
      <c r="A2518" t="str">
        <f t="shared" si="118"/>
        <v>03</v>
      </c>
      <c r="B2518">
        <f t="shared" si="119"/>
        <v>0</v>
      </c>
      <c r="C2518" t="s">
        <v>506</v>
      </c>
      <c r="D2518" s="1" t="s">
        <v>3257</v>
      </c>
      <c r="E2518" s="765">
        <f t="shared" ca="1" si="117"/>
        <v>0</v>
      </c>
    </row>
    <row r="2519" spans="1:5">
      <c r="A2519" t="str">
        <f t="shared" si="118"/>
        <v>04</v>
      </c>
      <c r="B2519">
        <f t="shared" si="119"/>
        <v>0</v>
      </c>
      <c r="C2519" t="s">
        <v>506</v>
      </c>
      <c r="D2519" s="1" t="s">
        <v>3258</v>
      </c>
      <c r="E2519" s="765">
        <f t="shared" ca="1" si="117"/>
        <v>0</v>
      </c>
    </row>
    <row r="2520" spans="1:5">
      <c r="A2520" t="str">
        <f t="shared" si="118"/>
        <v>05</v>
      </c>
      <c r="B2520">
        <f t="shared" si="119"/>
        <v>0</v>
      </c>
      <c r="C2520" t="s">
        <v>506</v>
      </c>
      <c r="D2520" s="1" t="s">
        <v>3259</v>
      </c>
      <c r="E2520" s="765">
        <f t="shared" ca="1" si="117"/>
        <v>0</v>
      </c>
    </row>
    <row r="2521" spans="1:5">
      <c r="A2521" t="str">
        <f t="shared" si="118"/>
        <v>06</v>
      </c>
      <c r="B2521">
        <f t="shared" si="119"/>
        <v>0</v>
      </c>
      <c r="C2521" t="s">
        <v>506</v>
      </c>
      <c r="D2521" s="1" t="s">
        <v>3260</v>
      </c>
      <c r="E2521" s="765">
        <f t="shared" ca="1" si="117"/>
        <v>0</v>
      </c>
    </row>
    <row r="2522" spans="1:5">
      <c r="A2522" t="str">
        <f t="shared" si="118"/>
        <v>07</v>
      </c>
      <c r="B2522">
        <f t="shared" si="119"/>
        <v>0</v>
      </c>
      <c r="C2522" t="s">
        <v>506</v>
      </c>
      <c r="D2522" s="1" t="s">
        <v>3261</v>
      </c>
      <c r="E2522" s="765">
        <f t="shared" ca="1" si="117"/>
        <v>0</v>
      </c>
    </row>
    <row r="2523" spans="1:5">
      <c r="A2523" t="str">
        <f t="shared" si="118"/>
        <v>08</v>
      </c>
      <c r="B2523">
        <f t="shared" si="119"/>
        <v>0</v>
      </c>
      <c r="C2523" t="s">
        <v>506</v>
      </c>
      <c r="D2523" s="1" t="s">
        <v>3262</v>
      </c>
      <c r="E2523" s="765">
        <f t="shared" ca="1" si="117"/>
        <v>0</v>
      </c>
    </row>
    <row r="2524" spans="1:5">
      <c r="A2524" t="str">
        <f t="shared" si="118"/>
        <v>09</v>
      </c>
      <c r="B2524">
        <f t="shared" si="119"/>
        <v>0</v>
      </c>
      <c r="C2524" t="s">
        <v>506</v>
      </c>
      <c r="D2524" s="1" t="s">
        <v>3263</v>
      </c>
      <c r="E2524" s="765">
        <f t="shared" ca="1" si="117"/>
        <v>0</v>
      </c>
    </row>
    <row r="2525" spans="1:5">
      <c r="A2525" t="str">
        <f t="shared" si="118"/>
        <v>10</v>
      </c>
      <c r="B2525">
        <f t="shared" si="119"/>
        <v>0</v>
      </c>
      <c r="C2525" t="s">
        <v>506</v>
      </c>
      <c r="D2525" s="1" t="s">
        <v>3264</v>
      </c>
      <c r="E2525" s="765">
        <f t="shared" ca="1" si="117"/>
        <v>0</v>
      </c>
    </row>
    <row r="2526" spans="1:5">
      <c r="A2526" t="str">
        <f t="shared" si="118"/>
        <v>11</v>
      </c>
      <c r="B2526">
        <f t="shared" si="119"/>
        <v>0</v>
      </c>
      <c r="C2526" t="s">
        <v>506</v>
      </c>
      <c r="D2526" s="1" t="s">
        <v>3265</v>
      </c>
      <c r="E2526" s="765">
        <f t="shared" ca="1" si="117"/>
        <v>0</v>
      </c>
    </row>
    <row r="2527" spans="1:5">
      <c r="A2527" t="str">
        <f t="shared" si="118"/>
        <v>12</v>
      </c>
      <c r="B2527">
        <f t="shared" si="119"/>
        <v>0</v>
      </c>
      <c r="C2527" t="s">
        <v>506</v>
      </c>
      <c r="D2527" s="1" t="s">
        <v>3266</v>
      </c>
      <c r="E2527" s="765">
        <f t="shared" ca="1" si="117"/>
        <v>0</v>
      </c>
    </row>
    <row r="2528" spans="1:5">
      <c r="A2528" t="str">
        <f t="shared" si="118"/>
        <v>13</v>
      </c>
      <c r="B2528">
        <f t="shared" si="119"/>
        <v>0</v>
      </c>
      <c r="C2528" t="s">
        <v>506</v>
      </c>
      <c r="D2528" s="1" t="s">
        <v>3267</v>
      </c>
      <c r="E2528" s="765">
        <f t="shared" ca="1" si="117"/>
        <v>0</v>
      </c>
    </row>
    <row r="2529" spans="1:5">
      <c r="A2529" t="str">
        <f t="shared" si="118"/>
        <v>100</v>
      </c>
      <c r="B2529">
        <f t="shared" si="119"/>
        <v>0</v>
      </c>
      <c r="C2529" t="s">
        <v>506</v>
      </c>
      <c r="D2529" s="1" t="s">
        <v>3268</v>
      </c>
      <c r="E2529" s="765">
        <f t="shared" ca="1" si="117"/>
        <v>0</v>
      </c>
    </row>
    <row r="2530" spans="1:5">
      <c r="A2530" t="str">
        <f t="shared" si="118"/>
        <v>01</v>
      </c>
      <c r="B2530">
        <f t="shared" si="119"/>
        <v>0</v>
      </c>
      <c r="C2530" t="s">
        <v>507</v>
      </c>
      <c r="D2530" s="1" t="s">
        <v>3269</v>
      </c>
      <c r="E2530" s="765">
        <f t="shared" ca="1" si="117"/>
        <v>0</v>
      </c>
    </row>
    <row r="2531" spans="1:5">
      <c r="A2531" t="str">
        <f t="shared" si="118"/>
        <v>02</v>
      </c>
      <c r="B2531">
        <f t="shared" si="119"/>
        <v>0</v>
      </c>
      <c r="C2531" t="s">
        <v>507</v>
      </c>
      <c r="D2531" s="1" t="s">
        <v>3270</v>
      </c>
      <c r="E2531" s="765">
        <f t="shared" ca="1" si="117"/>
        <v>0</v>
      </c>
    </row>
    <row r="2532" spans="1:5">
      <c r="A2532" t="str">
        <f t="shared" si="118"/>
        <v>03</v>
      </c>
      <c r="B2532">
        <f t="shared" si="119"/>
        <v>0</v>
      </c>
      <c r="C2532" t="s">
        <v>507</v>
      </c>
      <c r="D2532" s="1" t="s">
        <v>3271</v>
      </c>
      <c r="E2532" s="765">
        <f t="shared" ca="1" si="117"/>
        <v>0</v>
      </c>
    </row>
    <row r="2533" spans="1:5">
      <c r="A2533" t="str">
        <f t="shared" si="118"/>
        <v>04</v>
      </c>
      <c r="B2533">
        <f t="shared" si="119"/>
        <v>0</v>
      </c>
      <c r="C2533" t="s">
        <v>507</v>
      </c>
      <c r="D2533" s="1" t="s">
        <v>3272</v>
      </c>
      <c r="E2533" s="765">
        <f t="shared" ca="1" si="117"/>
        <v>0</v>
      </c>
    </row>
    <row r="2534" spans="1:5">
      <c r="A2534" t="str">
        <f t="shared" si="118"/>
        <v>05</v>
      </c>
      <c r="B2534">
        <f t="shared" si="119"/>
        <v>0</v>
      </c>
      <c r="C2534" t="s">
        <v>507</v>
      </c>
      <c r="D2534" s="1" t="s">
        <v>3273</v>
      </c>
      <c r="E2534" s="765">
        <f t="shared" ca="1" si="117"/>
        <v>0</v>
      </c>
    </row>
    <row r="2535" spans="1:5">
      <c r="A2535" t="str">
        <f t="shared" si="118"/>
        <v>06</v>
      </c>
      <c r="B2535">
        <f t="shared" si="119"/>
        <v>0</v>
      </c>
      <c r="C2535" t="s">
        <v>507</v>
      </c>
      <c r="D2535" s="1" t="s">
        <v>3274</v>
      </c>
      <c r="E2535" s="765">
        <f t="shared" ca="1" si="117"/>
        <v>0</v>
      </c>
    </row>
    <row r="2536" spans="1:5">
      <c r="A2536" t="str">
        <f t="shared" si="118"/>
        <v>07</v>
      </c>
      <c r="B2536">
        <f t="shared" si="119"/>
        <v>0</v>
      </c>
      <c r="C2536" t="s">
        <v>507</v>
      </c>
      <c r="D2536" s="1" t="s">
        <v>3275</v>
      </c>
      <c r="E2536" s="765">
        <f t="shared" ca="1" si="117"/>
        <v>0</v>
      </c>
    </row>
    <row r="2537" spans="1:5">
      <c r="A2537" t="str">
        <f t="shared" si="118"/>
        <v>08</v>
      </c>
      <c r="B2537">
        <f t="shared" si="119"/>
        <v>0</v>
      </c>
      <c r="C2537" t="s">
        <v>507</v>
      </c>
      <c r="D2537" s="1" t="s">
        <v>3276</v>
      </c>
      <c r="E2537" s="765">
        <f t="shared" ca="1" si="117"/>
        <v>0</v>
      </c>
    </row>
    <row r="2538" spans="1:5">
      <c r="A2538" t="str">
        <f t="shared" si="118"/>
        <v>09</v>
      </c>
      <c r="B2538">
        <f t="shared" si="119"/>
        <v>0</v>
      </c>
      <c r="C2538" t="s">
        <v>507</v>
      </c>
      <c r="D2538" s="1" t="s">
        <v>3277</v>
      </c>
      <c r="E2538" s="765">
        <f t="shared" ca="1" si="117"/>
        <v>0</v>
      </c>
    </row>
    <row r="2539" spans="1:5">
      <c r="A2539" t="str">
        <f t="shared" si="118"/>
        <v>10</v>
      </c>
      <c r="B2539">
        <f t="shared" si="119"/>
        <v>0</v>
      </c>
      <c r="C2539" t="s">
        <v>507</v>
      </c>
      <c r="D2539" s="1" t="s">
        <v>3278</v>
      </c>
      <c r="E2539" s="765">
        <f t="shared" ca="1" si="117"/>
        <v>0</v>
      </c>
    </row>
    <row r="2540" spans="1:5">
      <c r="A2540" t="str">
        <f t="shared" si="118"/>
        <v>11</v>
      </c>
      <c r="B2540">
        <f t="shared" si="119"/>
        <v>0</v>
      </c>
      <c r="C2540" t="s">
        <v>507</v>
      </c>
      <c r="D2540" s="1" t="s">
        <v>3279</v>
      </c>
      <c r="E2540" s="765">
        <f t="shared" ca="1" si="117"/>
        <v>0</v>
      </c>
    </row>
    <row r="2541" spans="1:5">
      <c r="A2541" t="str">
        <f t="shared" si="118"/>
        <v>12</v>
      </c>
      <c r="B2541">
        <f t="shared" si="119"/>
        <v>0</v>
      </c>
      <c r="C2541" t="s">
        <v>507</v>
      </c>
      <c r="D2541" s="1" t="s">
        <v>3280</v>
      </c>
      <c r="E2541" s="765">
        <f t="shared" ca="1" si="117"/>
        <v>0</v>
      </c>
    </row>
    <row r="2542" spans="1:5">
      <c r="A2542" t="str">
        <f t="shared" si="118"/>
        <v>13</v>
      </c>
      <c r="B2542">
        <f t="shared" si="119"/>
        <v>0</v>
      </c>
      <c r="C2542" t="s">
        <v>507</v>
      </c>
      <c r="D2542" s="1" t="s">
        <v>3281</v>
      </c>
      <c r="E2542" s="765">
        <f t="shared" ca="1" si="117"/>
        <v>0</v>
      </c>
    </row>
    <row r="2543" spans="1:5">
      <c r="A2543" t="str">
        <f t="shared" si="118"/>
        <v>100</v>
      </c>
      <c r="B2543">
        <f t="shared" si="119"/>
        <v>0</v>
      </c>
      <c r="C2543" t="s">
        <v>507</v>
      </c>
      <c r="D2543" s="1" t="s">
        <v>3282</v>
      </c>
      <c r="E2543" s="765">
        <f t="shared" ca="1" si="117"/>
        <v>0</v>
      </c>
    </row>
    <row r="2544" spans="1:5">
      <c r="A2544" t="str">
        <f t="shared" si="118"/>
        <v>01</v>
      </c>
      <c r="B2544">
        <f t="shared" si="119"/>
        <v>0</v>
      </c>
      <c r="C2544" t="s">
        <v>508</v>
      </c>
      <c r="D2544" s="1" t="s">
        <v>3283</v>
      </c>
      <c r="E2544" s="765">
        <f t="shared" ca="1" si="117"/>
        <v>0</v>
      </c>
    </row>
    <row r="2545" spans="1:5">
      <c r="A2545" t="str">
        <f t="shared" si="118"/>
        <v>02</v>
      </c>
      <c r="B2545">
        <f t="shared" si="119"/>
        <v>0</v>
      </c>
      <c r="C2545" t="s">
        <v>508</v>
      </c>
      <c r="D2545" s="1" t="s">
        <v>3284</v>
      </c>
      <c r="E2545" s="765">
        <f t="shared" ca="1" si="117"/>
        <v>0</v>
      </c>
    </row>
    <row r="2546" spans="1:5">
      <c r="A2546" t="str">
        <f t="shared" si="118"/>
        <v>03</v>
      </c>
      <c r="B2546">
        <f t="shared" si="119"/>
        <v>0</v>
      </c>
      <c r="C2546" t="s">
        <v>508</v>
      </c>
      <c r="D2546" s="1" t="s">
        <v>3285</v>
      </c>
      <c r="E2546" s="765">
        <f t="shared" ca="1" si="117"/>
        <v>0</v>
      </c>
    </row>
    <row r="2547" spans="1:5">
      <c r="A2547" t="str">
        <f t="shared" si="118"/>
        <v>04</v>
      </c>
      <c r="B2547">
        <f t="shared" si="119"/>
        <v>0</v>
      </c>
      <c r="C2547" t="s">
        <v>508</v>
      </c>
      <c r="D2547" s="1" t="s">
        <v>3286</v>
      </c>
      <c r="E2547" s="765">
        <f t="shared" ca="1" si="117"/>
        <v>0</v>
      </c>
    </row>
    <row r="2548" spans="1:5">
      <c r="A2548" t="str">
        <f t="shared" si="118"/>
        <v>05</v>
      </c>
      <c r="B2548">
        <f t="shared" si="119"/>
        <v>0</v>
      </c>
      <c r="C2548" t="s">
        <v>508</v>
      </c>
      <c r="D2548" s="1" t="s">
        <v>3287</v>
      </c>
      <c r="E2548" s="765">
        <f t="shared" ca="1" si="117"/>
        <v>0</v>
      </c>
    </row>
    <row r="2549" spans="1:5">
      <c r="A2549" t="str">
        <f t="shared" si="118"/>
        <v>06</v>
      </c>
      <c r="B2549">
        <f t="shared" si="119"/>
        <v>0</v>
      </c>
      <c r="C2549" t="s">
        <v>508</v>
      </c>
      <c r="D2549" s="1" t="s">
        <v>3288</v>
      </c>
      <c r="E2549" s="765">
        <f t="shared" ca="1" si="117"/>
        <v>0</v>
      </c>
    </row>
    <row r="2550" spans="1:5">
      <c r="A2550" t="str">
        <f t="shared" si="118"/>
        <v>07</v>
      </c>
      <c r="B2550">
        <f t="shared" si="119"/>
        <v>0</v>
      </c>
      <c r="C2550" t="s">
        <v>508</v>
      </c>
      <c r="D2550" s="1" t="s">
        <v>3289</v>
      </c>
      <c r="E2550" s="765">
        <f t="shared" ca="1" si="117"/>
        <v>0</v>
      </c>
    </row>
    <row r="2551" spans="1:5">
      <c r="A2551" t="str">
        <f t="shared" si="118"/>
        <v>08</v>
      </c>
      <c r="B2551">
        <f t="shared" si="119"/>
        <v>0</v>
      </c>
      <c r="C2551" t="s">
        <v>508</v>
      </c>
      <c r="D2551" s="1" t="s">
        <v>3290</v>
      </c>
      <c r="E2551" s="765">
        <f t="shared" ca="1" si="117"/>
        <v>0</v>
      </c>
    </row>
    <row r="2552" spans="1:5">
      <c r="A2552" t="str">
        <f t="shared" si="118"/>
        <v>09</v>
      </c>
      <c r="B2552">
        <f t="shared" si="119"/>
        <v>0</v>
      </c>
      <c r="C2552" t="s">
        <v>508</v>
      </c>
      <c r="D2552" s="1" t="s">
        <v>3291</v>
      </c>
      <c r="E2552" s="765">
        <f t="shared" ca="1" si="117"/>
        <v>0</v>
      </c>
    </row>
    <row r="2553" spans="1:5">
      <c r="A2553" t="str">
        <f t="shared" si="118"/>
        <v>10</v>
      </c>
      <c r="B2553">
        <f t="shared" si="119"/>
        <v>0</v>
      </c>
      <c r="C2553" t="s">
        <v>508</v>
      </c>
      <c r="D2553" s="1" t="s">
        <v>3292</v>
      </c>
      <c r="E2553" s="765">
        <f t="shared" ca="1" si="117"/>
        <v>0</v>
      </c>
    </row>
    <row r="2554" spans="1:5">
      <c r="A2554" t="str">
        <f t="shared" si="118"/>
        <v>11</v>
      </c>
      <c r="B2554">
        <f t="shared" si="119"/>
        <v>0</v>
      </c>
      <c r="C2554" t="s">
        <v>508</v>
      </c>
      <c r="D2554" s="1" t="s">
        <v>3293</v>
      </c>
      <c r="E2554" s="765">
        <f t="shared" ca="1" si="117"/>
        <v>0</v>
      </c>
    </row>
    <row r="2555" spans="1:5">
      <c r="A2555" t="str">
        <f t="shared" si="118"/>
        <v>12</v>
      </c>
      <c r="B2555">
        <f t="shared" si="119"/>
        <v>0</v>
      </c>
      <c r="C2555" t="s">
        <v>508</v>
      </c>
      <c r="D2555" s="1" t="s">
        <v>3294</v>
      </c>
      <c r="E2555" s="765">
        <f t="shared" ca="1" si="117"/>
        <v>0</v>
      </c>
    </row>
    <row r="2556" spans="1:5">
      <c r="A2556" t="str">
        <f t="shared" si="118"/>
        <v>13</v>
      </c>
      <c r="B2556">
        <f t="shared" si="119"/>
        <v>0</v>
      </c>
      <c r="C2556" t="s">
        <v>508</v>
      </c>
      <c r="D2556" s="1" t="s">
        <v>3295</v>
      </c>
      <c r="E2556" s="765">
        <f t="shared" ca="1" si="117"/>
        <v>0</v>
      </c>
    </row>
    <row r="2557" spans="1:5">
      <c r="A2557" t="str">
        <f t="shared" si="118"/>
        <v>100</v>
      </c>
      <c r="B2557">
        <f t="shared" si="119"/>
        <v>0</v>
      </c>
      <c r="C2557" t="s">
        <v>508</v>
      </c>
      <c r="D2557" s="1" t="s">
        <v>3296</v>
      </c>
      <c r="E2557" s="765">
        <f t="shared" ca="1" si="117"/>
        <v>0</v>
      </c>
    </row>
    <row r="2558" spans="1:5">
      <c r="A2558" t="str">
        <f t="shared" si="118"/>
        <v>01</v>
      </c>
      <c r="B2558">
        <f t="shared" si="119"/>
        <v>0</v>
      </c>
      <c r="C2558" t="s">
        <v>509</v>
      </c>
      <c r="D2558" s="1" t="s">
        <v>3297</v>
      </c>
      <c r="E2558" s="765">
        <f t="shared" ca="1" si="117"/>
        <v>0</v>
      </c>
    </row>
    <row r="2559" spans="1:5">
      <c r="A2559" t="str">
        <f t="shared" si="118"/>
        <v>02</v>
      </c>
      <c r="B2559">
        <f t="shared" si="119"/>
        <v>0</v>
      </c>
      <c r="C2559" t="s">
        <v>509</v>
      </c>
      <c r="D2559" s="1" t="s">
        <v>3298</v>
      </c>
      <c r="E2559" s="765">
        <f t="shared" ca="1" si="117"/>
        <v>0</v>
      </c>
    </row>
    <row r="2560" spans="1:5">
      <c r="A2560" t="str">
        <f t="shared" si="118"/>
        <v>03</v>
      </c>
      <c r="B2560">
        <f t="shared" si="119"/>
        <v>0</v>
      </c>
      <c r="C2560" t="s">
        <v>509</v>
      </c>
      <c r="D2560" s="1" t="s">
        <v>3299</v>
      </c>
      <c r="E2560" s="765">
        <f t="shared" ca="1" si="117"/>
        <v>0</v>
      </c>
    </row>
    <row r="2561" spans="1:5">
      <c r="A2561" t="str">
        <f t="shared" si="118"/>
        <v>04</v>
      </c>
      <c r="B2561">
        <f t="shared" si="119"/>
        <v>0</v>
      </c>
      <c r="C2561" t="s">
        <v>509</v>
      </c>
      <c r="D2561" s="1" t="s">
        <v>3300</v>
      </c>
      <c r="E2561" s="765">
        <f t="shared" ca="1" si="117"/>
        <v>0</v>
      </c>
    </row>
    <row r="2562" spans="1:5">
      <c r="A2562" t="str">
        <f t="shared" si="118"/>
        <v>05</v>
      </c>
      <c r="B2562">
        <f t="shared" si="119"/>
        <v>0</v>
      </c>
      <c r="C2562" t="s">
        <v>509</v>
      </c>
      <c r="D2562" s="1" t="s">
        <v>3301</v>
      </c>
      <c r="E2562" s="765">
        <f t="shared" ca="1" si="117"/>
        <v>0</v>
      </c>
    </row>
    <row r="2563" spans="1:5">
      <c r="A2563" t="str">
        <f t="shared" si="118"/>
        <v>06</v>
      </c>
      <c r="B2563">
        <f t="shared" si="119"/>
        <v>0</v>
      </c>
      <c r="C2563" t="s">
        <v>509</v>
      </c>
      <c r="D2563" s="1" t="s">
        <v>3302</v>
      </c>
      <c r="E2563" s="765">
        <f t="shared" ca="1" si="117"/>
        <v>0</v>
      </c>
    </row>
    <row r="2564" spans="1:5">
      <c r="A2564" t="str">
        <f t="shared" si="118"/>
        <v>07</v>
      </c>
      <c r="B2564">
        <f t="shared" si="119"/>
        <v>0</v>
      </c>
      <c r="C2564" t="s">
        <v>509</v>
      </c>
      <c r="D2564" s="1" t="s">
        <v>3303</v>
      </c>
      <c r="E2564" s="765">
        <f t="shared" ca="1" si="117"/>
        <v>0</v>
      </c>
    </row>
    <row r="2565" spans="1:5">
      <c r="A2565" t="str">
        <f t="shared" si="118"/>
        <v>08</v>
      </c>
      <c r="B2565">
        <f t="shared" si="119"/>
        <v>0</v>
      </c>
      <c r="C2565" t="s">
        <v>509</v>
      </c>
      <c r="D2565" s="1" t="s">
        <v>3304</v>
      </c>
      <c r="E2565" s="765">
        <f t="shared" ca="1" si="117"/>
        <v>0</v>
      </c>
    </row>
    <row r="2566" spans="1:5">
      <c r="A2566" t="str">
        <f t="shared" si="118"/>
        <v>09</v>
      </c>
      <c r="B2566">
        <f t="shared" si="119"/>
        <v>0</v>
      </c>
      <c r="C2566" t="s">
        <v>509</v>
      </c>
      <c r="D2566" s="1" t="s">
        <v>3305</v>
      </c>
      <c r="E2566" s="765">
        <f t="shared" ca="1" si="117"/>
        <v>0</v>
      </c>
    </row>
    <row r="2567" spans="1:5">
      <c r="A2567" t="str">
        <f t="shared" si="118"/>
        <v>10</v>
      </c>
      <c r="B2567">
        <f t="shared" si="119"/>
        <v>0</v>
      </c>
      <c r="C2567" t="s">
        <v>509</v>
      </c>
      <c r="D2567" s="1" t="s">
        <v>3306</v>
      </c>
      <c r="E2567" s="765">
        <f t="shared" ca="1" si="117"/>
        <v>0</v>
      </c>
    </row>
    <row r="2568" spans="1:5">
      <c r="A2568" t="str">
        <f t="shared" si="118"/>
        <v>11</v>
      </c>
      <c r="B2568">
        <f t="shared" si="119"/>
        <v>0</v>
      </c>
      <c r="C2568" t="s">
        <v>509</v>
      </c>
      <c r="D2568" s="1" t="s">
        <v>3307</v>
      </c>
      <c r="E2568" s="765">
        <f t="shared" ca="1" si="117"/>
        <v>0</v>
      </c>
    </row>
    <row r="2569" spans="1:5">
      <c r="A2569" t="str">
        <f t="shared" si="118"/>
        <v>12</v>
      </c>
      <c r="B2569">
        <f t="shared" si="119"/>
        <v>0</v>
      </c>
      <c r="C2569" t="s">
        <v>509</v>
      </c>
      <c r="D2569" s="1" t="s">
        <v>3308</v>
      </c>
      <c r="E2569" s="765">
        <f t="shared" ca="1" si="117"/>
        <v>0</v>
      </c>
    </row>
    <row r="2570" spans="1:5">
      <c r="A2570" t="str">
        <f t="shared" si="118"/>
        <v>13</v>
      </c>
      <c r="B2570">
        <f t="shared" si="119"/>
        <v>0</v>
      </c>
      <c r="C2570" t="s">
        <v>509</v>
      </c>
      <c r="D2570" s="1" t="s">
        <v>3309</v>
      </c>
      <c r="E2570" s="765">
        <f t="shared" ref="E2570:E2633" ca="1" si="120">IFERROR(IFERROR(VLOOKUP(C2570,INDIRECT($G$7&amp;$H$7),MATCH($A2570,INDIRECT($G$7&amp;$I$7),0),0),IFERROR(VLOOKUP(C2570,INDIRECT($G$6&amp;$H$6),MATCH($A2570,INDIRECT($G$6&amp;$I$6),0),0),VLOOKUP(C2570,INDIRECT($G$5&amp;$H$5),MATCH($A2570,INDIRECT($G$5&amp;$I$5),0),0))),0)</f>
        <v>0</v>
      </c>
    </row>
    <row r="2571" spans="1:5">
      <c r="A2571" t="str">
        <f t="shared" ref="A2571:A2634" si="121">MID(D2571,LEN(C2571)+2,LEN(D2571)-LEN(C2571))</f>
        <v>100</v>
      </c>
      <c r="B2571">
        <f t="shared" ref="B2571:B2634" si="122">IF(IFERROR(FIND("PU",D2571,1),0)&lt;&gt;0,"PU",0)</f>
        <v>0</v>
      </c>
      <c r="C2571" t="s">
        <v>509</v>
      </c>
      <c r="D2571" s="1" t="s">
        <v>3310</v>
      </c>
      <c r="E2571" s="765">
        <f t="shared" ca="1" si="120"/>
        <v>0</v>
      </c>
    </row>
    <row r="2572" spans="1:5">
      <c r="A2572" t="str">
        <f t="shared" si="121"/>
        <v>01</v>
      </c>
      <c r="B2572">
        <f t="shared" si="122"/>
        <v>0</v>
      </c>
      <c r="C2572" t="s">
        <v>454</v>
      </c>
      <c r="D2572" s="1" t="s">
        <v>3311</v>
      </c>
      <c r="E2572" s="765">
        <f t="shared" ca="1" si="120"/>
        <v>0</v>
      </c>
    </row>
    <row r="2573" spans="1:5">
      <c r="A2573" t="str">
        <f t="shared" si="121"/>
        <v>02</v>
      </c>
      <c r="B2573">
        <f t="shared" si="122"/>
        <v>0</v>
      </c>
      <c r="C2573" t="s">
        <v>454</v>
      </c>
      <c r="D2573" s="1" t="s">
        <v>3312</v>
      </c>
      <c r="E2573" s="765">
        <f t="shared" ca="1" si="120"/>
        <v>0</v>
      </c>
    </row>
    <row r="2574" spans="1:5">
      <c r="A2574" t="str">
        <f t="shared" si="121"/>
        <v>03</v>
      </c>
      <c r="B2574">
        <f t="shared" si="122"/>
        <v>0</v>
      </c>
      <c r="C2574" t="s">
        <v>454</v>
      </c>
      <c r="D2574" s="1" t="s">
        <v>3313</v>
      </c>
      <c r="E2574" s="765">
        <f t="shared" ca="1" si="120"/>
        <v>0</v>
      </c>
    </row>
    <row r="2575" spans="1:5">
      <c r="A2575" t="str">
        <f t="shared" si="121"/>
        <v>04</v>
      </c>
      <c r="B2575">
        <f t="shared" si="122"/>
        <v>0</v>
      </c>
      <c r="C2575" t="s">
        <v>454</v>
      </c>
      <c r="D2575" s="1" t="s">
        <v>3314</v>
      </c>
      <c r="E2575" s="765">
        <f t="shared" ca="1" si="120"/>
        <v>0</v>
      </c>
    </row>
    <row r="2576" spans="1:5">
      <c r="A2576" t="str">
        <f t="shared" si="121"/>
        <v>05</v>
      </c>
      <c r="B2576">
        <f t="shared" si="122"/>
        <v>0</v>
      </c>
      <c r="C2576" t="s">
        <v>454</v>
      </c>
      <c r="D2576" s="1" t="s">
        <v>3315</v>
      </c>
      <c r="E2576" s="765">
        <f t="shared" ca="1" si="120"/>
        <v>0</v>
      </c>
    </row>
    <row r="2577" spans="1:5">
      <c r="A2577" t="str">
        <f t="shared" si="121"/>
        <v>06</v>
      </c>
      <c r="B2577">
        <f t="shared" si="122"/>
        <v>0</v>
      </c>
      <c r="C2577" t="s">
        <v>454</v>
      </c>
      <c r="D2577" s="1" t="s">
        <v>3316</v>
      </c>
      <c r="E2577" s="765">
        <f t="shared" ca="1" si="120"/>
        <v>0</v>
      </c>
    </row>
    <row r="2578" spans="1:5">
      <c r="A2578" t="str">
        <f t="shared" si="121"/>
        <v>07</v>
      </c>
      <c r="B2578">
        <f t="shared" si="122"/>
        <v>0</v>
      </c>
      <c r="C2578" t="s">
        <v>454</v>
      </c>
      <c r="D2578" s="1" t="s">
        <v>3317</v>
      </c>
      <c r="E2578" s="765">
        <f t="shared" ca="1" si="120"/>
        <v>0</v>
      </c>
    </row>
    <row r="2579" spans="1:5">
      <c r="A2579" t="str">
        <f t="shared" si="121"/>
        <v>08</v>
      </c>
      <c r="B2579">
        <f t="shared" si="122"/>
        <v>0</v>
      </c>
      <c r="C2579" t="s">
        <v>454</v>
      </c>
      <c r="D2579" s="1" t="s">
        <v>3318</v>
      </c>
      <c r="E2579" s="765">
        <f t="shared" ca="1" si="120"/>
        <v>0</v>
      </c>
    </row>
    <row r="2580" spans="1:5">
      <c r="A2580" t="str">
        <f t="shared" si="121"/>
        <v>09</v>
      </c>
      <c r="B2580">
        <f t="shared" si="122"/>
        <v>0</v>
      </c>
      <c r="C2580" t="s">
        <v>454</v>
      </c>
      <c r="D2580" s="1" t="s">
        <v>3319</v>
      </c>
      <c r="E2580" s="765">
        <f t="shared" ca="1" si="120"/>
        <v>0</v>
      </c>
    </row>
    <row r="2581" spans="1:5">
      <c r="A2581" t="str">
        <f t="shared" si="121"/>
        <v>10</v>
      </c>
      <c r="B2581">
        <f t="shared" si="122"/>
        <v>0</v>
      </c>
      <c r="C2581" t="s">
        <v>454</v>
      </c>
      <c r="D2581" s="1" t="s">
        <v>3320</v>
      </c>
      <c r="E2581" s="765">
        <f t="shared" ca="1" si="120"/>
        <v>0</v>
      </c>
    </row>
    <row r="2582" spans="1:5">
      <c r="A2582" t="str">
        <f t="shared" si="121"/>
        <v>11</v>
      </c>
      <c r="B2582">
        <f t="shared" si="122"/>
        <v>0</v>
      </c>
      <c r="C2582" t="s">
        <v>454</v>
      </c>
      <c r="D2582" s="1" t="s">
        <v>3321</v>
      </c>
      <c r="E2582" s="765">
        <f t="shared" ca="1" si="120"/>
        <v>0</v>
      </c>
    </row>
    <row r="2583" spans="1:5">
      <c r="A2583" t="str">
        <f t="shared" si="121"/>
        <v>12</v>
      </c>
      <c r="B2583">
        <f t="shared" si="122"/>
        <v>0</v>
      </c>
      <c r="C2583" t="s">
        <v>454</v>
      </c>
      <c r="D2583" s="1" t="s">
        <v>3322</v>
      </c>
      <c r="E2583" s="765">
        <f t="shared" ca="1" si="120"/>
        <v>0</v>
      </c>
    </row>
    <row r="2584" spans="1:5">
      <c r="A2584" t="str">
        <f t="shared" si="121"/>
        <v>13</v>
      </c>
      <c r="B2584">
        <f t="shared" si="122"/>
        <v>0</v>
      </c>
      <c r="C2584" t="s">
        <v>454</v>
      </c>
      <c r="D2584" s="1" t="s">
        <v>3323</v>
      </c>
      <c r="E2584" s="765">
        <f t="shared" ca="1" si="120"/>
        <v>0</v>
      </c>
    </row>
    <row r="2585" spans="1:5">
      <c r="A2585" t="str">
        <f t="shared" si="121"/>
        <v>100</v>
      </c>
      <c r="B2585">
        <f t="shared" si="122"/>
        <v>0</v>
      </c>
      <c r="C2585" t="s">
        <v>454</v>
      </c>
      <c r="D2585" s="1" t="s">
        <v>3324</v>
      </c>
      <c r="E2585" s="765">
        <f t="shared" ca="1" si="120"/>
        <v>0</v>
      </c>
    </row>
    <row r="2586" spans="1:5">
      <c r="A2586" t="str">
        <f t="shared" si="121"/>
        <v>01</v>
      </c>
      <c r="B2586">
        <f t="shared" si="122"/>
        <v>0</v>
      </c>
      <c r="C2586" t="s">
        <v>556</v>
      </c>
      <c r="D2586" s="1" t="s">
        <v>3325</v>
      </c>
      <c r="E2586" s="765">
        <f t="shared" ca="1" si="120"/>
        <v>0</v>
      </c>
    </row>
    <row r="2587" spans="1:5">
      <c r="A2587" t="str">
        <f t="shared" si="121"/>
        <v>02</v>
      </c>
      <c r="B2587">
        <f t="shared" si="122"/>
        <v>0</v>
      </c>
      <c r="C2587" t="s">
        <v>556</v>
      </c>
      <c r="D2587" s="1" t="s">
        <v>3326</v>
      </c>
      <c r="E2587" s="765">
        <f t="shared" ca="1" si="120"/>
        <v>0</v>
      </c>
    </row>
    <row r="2588" spans="1:5">
      <c r="A2588" t="str">
        <f t="shared" si="121"/>
        <v>03</v>
      </c>
      <c r="B2588">
        <f t="shared" si="122"/>
        <v>0</v>
      </c>
      <c r="C2588" t="s">
        <v>556</v>
      </c>
      <c r="D2588" s="1" t="s">
        <v>3327</v>
      </c>
      <c r="E2588" s="765">
        <f t="shared" ca="1" si="120"/>
        <v>0</v>
      </c>
    </row>
    <row r="2589" spans="1:5">
      <c r="A2589" t="str">
        <f t="shared" si="121"/>
        <v>04</v>
      </c>
      <c r="B2589">
        <f t="shared" si="122"/>
        <v>0</v>
      </c>
      <c r="C2589" t="s">
        <v>556</v>
      </c>
      <c r="D2589" s="1" t="s">
        <v>3328</v>
      </c>
      <c r="E2589" s="765">
        <f t="shared" ca="1" si="120"/>
        <v>0</v>
      </c>
    </row>
    <row r="2590" spans="1:5">
      <c r="A2590" t="str">
        <f t="shared" si="121"/>
        <v>05</v>
      </c>
      <c r="B2590">
        <f t="shared" si="122"/>
        <v>0</v>
      </c>
      <c r="C2590" t="s">
        <v>556</v>
      </c>
      <c r="D2590" s="1" t="s">
        <v>3329</v>
      </c>
      <c r="E2590" s="765">
        <f t="shared" ca="1" si="120"/>
        <v>0</v>
      </c>
    </row>
    <row r="2591" spans="1:5">
      <c r="A2591" t="str">
        <f t="shared" si="121"/>
        <v>06</v>
      </c>
      <c r="B2591">
        <f t="shared" si="122"/>
        <v>0</v>
      </c>
      <c r="C2591" t="s">
        <v>556</v>
      </c>
      <c r="D2591" s="1" t="s">
        <v>3330</v>
      </c>
      <c r="E2591" s="765">
        <f t="shared" ca="1" si="120"/>
        <v>0</v>
      </c>
    </row>
    <row r="2592" spans="1:5">
      <c r="A2592" t="str">
        <f t="shared" si="121"/>
        <v>07</v>
      </c>
      <c r="B2592">
        <f t="shared" si="122"/>
        <v>0</v>
      </c>
      <c r="C2592" t="s">
        <v>556</v>
      </c>
      <c r="D2592" s="1" t="s">
        <v>3331</v>
      </c>
      <c r="E2592" s="765">
        <f t="shared" ca="1" si="120"/>
        <v>0</v>
      </c>
    </row>
    <row r="2593" spans="1:5">
      <c r="A2593" t="str">
        <f t="shared" si="121"/>
        <v>08</v>
      </c>
      <c r="B2593">
        <f t="shared" si="122"/>
        <v>0</v>
      </c>
      <c r="C2593" t="s">
        <v>556</v>
      </c>
      <c r="D2593" s="1" t="s">
        <v>3332</v>
      </c>
      <c r="E2593" s="765">
        <f t="shared" ca="1" si="120"/>
        <v>0</v>
      </c>
    </row>
    <row r="2594" spans="1:5">
      <c r="A2594" t="str">
        <f t="shared" si="121"/>
        <v>09</v>
      </c>
      <c r="B2594">
        <f t="shared" si="122"/>
        <v>0</v>
      </c>
      <c r="C2594" t="s">
        <v>556</v>
      </c>
      <c r="D2594" s="1" t="s">
        <v>3333</v>
      </c>
      <c r="E2594" s="765">
        <f t="shared" ca="1" si="120"/>
        <v>0</v>
      </c>
    </row>
    <row r="2595" spans="1:5">
      <c r="A2595" t="str">
        <f t="shared" si="121"/>
        <v>10</v>
      </c>
      <c r="B2595">
        <f t="shared" si="122"/>
        <v>0</v>
      </c>
      <c r="C2595" t="s">
        <v>556</v>
      </c>
      <c r="D2595" s="1" t="s">
        <v>3334</v>
      </c>
      <c r="E2595" s="765">
        <f t="shared" ca="1" si="120"/>
        <v>0</v>
      </c>
    </row>
    <row r="2596" spans="1:5">
      <c r="A2596" t="str">
        <f t="shared" si="121"/>
        <v>11</v>
      </c>
      <c r="B2596">
        <f t="shared" si="122"/>
        <v>0</v>
      </c>
      <c r="C2596" t="s">
        <v>556</v>
      </c>
      <c r="D2596" s="1" t="s">
        <v>3335</v>
      </c>
      <c r="E2596" s="765">
        <f t="shared" ca="1" si="120"/>
        <v>0</v>
      </c>
    </row>
    <row r="2597" spans="1:5">
      <c r="A2597" t="str">
        <f t="shared" si="121"/>
        <v>12</v>
      </c>
      <c r="B2597">
        <f t="shared" si="122"/>
        <v>0</v>
      </c>
      <c r="C2597" t="s">
        <v>556</v>
      </c>
      <c r="D2597" s="1" t="s">
        <v>3336</v>
      </c>
      <c r="E2597" s="765">
        <f t="shared" ca="1" si="120"/>
        <v>0</v>
      </c>
    </row>
    <row r="2598" spans="1:5">
      <c r="A2598" t="str">
        <f t="shared" si="121"/>
        <v>13</v>
      </c>
      <c r="B2598">
        <f t="shared" si="122"/>
        <v>0</v>
      </c>
      <c r="C2598" t="s">
        <v>556</v>
      </c>
      <c r="D2598" s="1" t="s">
        <v>3337</v>
      </c>
      <c r="E2598" s="765">
        <f t="shared" ca="1" si="120"/>
        <v>0</v>
      </c>
    </row>
    <row r="2599" spans="1:5">
      <c r="A2599" t="str">
        <f t="shared" si="121"/>
        <v>100</v>
      </c>
      <c r="B2599">
        <f t="shared" si="122"/>
        <v>0</v>
      </c>
      <c r="C2599" t="s">
        <v>556</v>
      </c>
      <c r="D2599" s="1" t="s">
        <v>3338</v>
      </c>
      <c r="E2599" s="765">
        <f t="shared" ca="1" si="120"/>
        <v>0</v>
      </c>
    </row>
    <row r="2600" spans="1:5">
      <c r="A2600" t="str">
        <f t="shared" si="121"/>
        <v>01</v>
      </c>
      <c r="B2600">
        <f t="shared" si="122"/>
        <v>0</v>
      </c>
      <c r="C2600" t="s">
        <v>510</v>
      </c>
      <c r="D2600" s="1" t="s">
        <v>3339</v>
      </c>
      <c r="E2600" s="765">
        <f t="shared" ca="1" si="120"/>
        <v>0</v>
      </c>
    </row>
    <row r="2601" spans="1:5">
      <c r="A2601" t="str">
        <f t="shared" si="121"/>
        <v>02</v>
      </c>
      <c r="B2601">
        <f t="shared" si="122"/>
        <v>0</v>
      </c>
      <c r="C2601" t="s">
        <v>510</v>
      </c>
      <c r="D2601" s="1" t="s">
        <v>3340</v>
      </c>
      <c r="E2601" s="765">
        <f t="shared" ca="1" si="120"/>
        <v>0</v>
      </c>
    </row>
    <row r="2602" spans="1:5">
      <c r="A2602" t="str">
        <f t="shared" si="121"/>
        <v>03</v>
      </c>
      <c r="B2602">
        <f t="shared" si="122"/>
        <v>0</v>
      </c>
      <c r="C2602" t="s">
        <v>510</v>
      </c>
      <c r="D2602" s="1" t="s">
        <v>3341</v>
      </c>
      <c r="E2602" s="765">
        <f t="shared" ca="1" si="120"/>
        <v>0</v>
      </c>
    </row>
    <row r="2603" spans="1:5">
      <c r="A2603" t="str">
        <f t="shared" si="121"/>
        <v>04</v>
      </c>
      <c r="B2603">
        <f t="shared" si="122"/>
        <v>0</v>
      </c>
      <c r="C2603" t="s">
        <v>510</v>
      </c>
      <c r="D2603" s="1" t="s">
        <v>3342</v>
      </c>
      <c r="E2603" s="765">
        <f t="shared" ca="1" si="120"/>
        <v>0</v>
      </c>
    </row>
    <row r="2604" spans="1:5">
      <c r="A2604" t="str">
        <f t="shared" si="121"/>
        <v>05</v>
      </c>
      <c r="B2604">
        <f t="shared" si="122"/>
        <v>0</v>
      </c>
      <c r="C2604" t="s">
        <v>510</v>
      </c>
      <c r="D2604" s="1" t="s">
        <v>3343</v>
      </c>
      <c r="E2604" s="765">
        <f t="shared" ca="1" si="120"/>
        <v>0</v>
      </c>
    </row>
    <row r="2605" spans="1:5">
      <c r="A2605" t="str">
        <f t="shared" si="121"/>
        <v>06</v>
      </c>
      <c r="B2605">
        <f t="shared" si="122"/>
        <v>0</v>
      </c>
      <c r="C2605" t="s">
        <v>510</v>
      </c>
      <c r="D2605" s="1" t="s">
        <v>3344</v>
      </c>
      <c r="E2605" s="765">
        <f t="shared" ca="1" si="120"/>
        <v>0</v>
      </c>
    </row>
    <row r="2606" spans="1:5">
      <c r="A2606" t="str">
        <f t="shared" si="121"/>
        <v>07</v>
      </c>
      <c r="B2606">
        <f t="shared" si="122"/>
        <v>0</v>
      </c>
      <c r="C2606" t="s">
        <v>510</v>
      </c>
      <c r="D2606" s="1" t="s">
        <v>3345</v>
      </c>
      <c r="E2606" s="765">
        <f t="shared" ca="1" si="120"/>
        <v>0</v>
      </c>
    </row>
    <row r="2607" spans="1:5">
      <c r="A2607" t="str">
        <f t="shared" si="121"/>
        <v>08</v>
      </c>
      <c r="B2607">
        <f t="shared" si="122"/>
        <v>0</v>
      </c>
      <c r="C2607" t="s">
        <v>510</v>
      </c>
      <c r="D2607" s="1" t="s">
        <v>3346</v>
      </c>
      <c r="E2607" s="765">
        <f t="shared" ca="1" si="120"/>
        <v>0</v>
      </c>
    </row>
    <row r="2608" spans="1:5">
      <c r="A2608" t="str">
        <f t="shared" si="121"/>
        <v>09</v>
      </c>
      <c r="B2608">
        <f t="shared" si="122"/>
        <v>0</v>
      </c>
      <c r="C2608" t="s">
        <v>510</v>
      </c>
      <c r="D2608" s="1" t="s">
        <v>3347</v>
      </c>
      <c r="E2608" s="765">
        <f t="shared" ca="1" si="120"/>
        <v>0</v>
      </c>
    </row>
    <row r="2609" spans="1:5">
      <c r="A2609" t="str">
        <f t="shared" si="121"/>
        <v>10</v>
      </c>
      <c r="B2609">
        <f t="shared" si="122"/>
        <v>0</v>
      </c>
      <c r="C2609" t="s">
        <v>510</v>
      </c>
      <c r="D2609" s="1" t="s">
        <v>3348</v>
      </c>
      <c r="E2609" s="765">
        <f t="shared" ca="1" si="120"/>
        <v>0</v>
      </c>
    </row>
    <row r="2610" spans="1:5">
      <c r="A2610" t="str">
        <f t="shared" si="121"/>
        <v>11</v>
      </c>
      <c r="B2610">
        <f t="shared" si="122"/>
        <v>0</v>
      </c>
      <c r="C2610" t="s">
        <v>510</v>
      </c>
      <c r="D2610" s="1" t="s">
        <v>3349</v>
      </c>
      <c r="E2610" s="765">
        <f t="shared" ca="1" si="120"/>
        <v>0</v>
      </c>
    </row>
    <row r="2611" spans="1:5">
      <c r="A2611" t="str">
        <f t="shared" si="121"/>
        <v>12</v>
      </c>
      <c r="B2611">
        <f t="shared" si="122"/>
        <v>0</v>
      </c>
      <c r="C2611" t="s">
        <v>510</v>
      </c>
      <c r="D2611" s="1" t="s">
        <v>3350</v>
      </c>
      <c r="E2611" s="765">
        <f t="shared" ca="1" si="120"/>
        <v>0</v>
      </c>
    </row>
    <row r="2612" spans="1:5">
      <c r="A2612" t="str">
        <f t="shared" si="121"/>
        <v>13</v>
      </c>
      <c r="B2612">
        <f t="shared" si="122"/>
        <v>0</v>
      </c>
      <c r="C2612" t="s">
        <v>510</v>
      </c>
      <c r="D2612" s="1" t="s">
        <v>3351</v>
      </c>
      <c r="E2612" s="765">
        <f t="shared" ca="1" si="120"/>
        <v>0</v>
      </c>
    </row>
    <row r="2613" spans="1:5">
      <c r="A2613" t="str">
        <f t="shared" si="121"/>
        <v>100</v>
      </c>
      <c r="B2613">
        <f t="shared" si="122"/>
        <v>0</v>
      </c>
      <c r="C2613" t="s">
        <v>510</v>
      </c>
      <c r="D2613" s="1" t="s">
        <v>3352</v>
      </c>
      <c r="E2613" s="765">
        <f t="shared" ca="1" si="120"/>
        <v>0</v>
      </c>
    </row>
    <row r="2614" spans="1:5">
      <c r="A2614" t="str">
        <f t="shared" si="121"/>
        <v>01</v>
      </c>
      <c r="B2614">
        <f t="shared" si="122"/>
        <v>0</v>
      </c>
      <c r="C2614" t="s">
        <v>511</v>
      </c>
      <c r="D2614" s="1" t="s">
        <v>3353</v>
      </c>
      <c r="E2614" s="765">
        <f t="shared" ca="1" si="120"/>
        <v>0</v>
      </c>
    </row>
    <row r="2615" spans="1:5">
      <c r="A2615" t="str">
        <f t="shared" si="121"/>
        <v>02</v>
      </c>
      <c r="B2615">
        <f t="shared" si="122"/>
        <v>0</v>
      </c>
      <c r="C2615" t="s">
        <v>511</v>
      </c>
      <c r="D2615" s="1" t="s">
        <v>3354</v>
      </c>
      <c r="E2615" s="765">
        <f t="shared" ca="1" si="120"/>
        <v>0</v>
      </c>
    </row>
    <row r="2616" spans="1:5">
      <c r="A2616" t="str">
        <f t="shared" si="121"/>
        <v>03</v>
      </c>
      <c r="B2616">
        <f t="shared" si="122"/>
        <v>0</v>
      </c>
      <c r="C2616" t="s">
        <v>511</v>
      </c>
      <c r="D2616" s="1" t="s">
        <v>3355</v>
      </c>
      <c r="E2616" s="765">
        <f t="shared" ca="1" si="120"/>
        <v>0</v>
      </c>
    </row>
    <row r="2617" spans="1:5">
      <c r="A2617" t="str">
        <f t="shared" si="121"/>
        <v>04</v>
      </c>
      <c r="B2617">
        <f t="shared" si="122"/>
        <v>0</v>
      </c>
      <c r="C2617" t="s">
        <v>511</v>
      </c>
      <c r="D2617" s="1" t="s">
        <v>3356</v>
      </c>
      <c r="E2617" s="765">
        <f t="shared" ca="1" si="120"/>
        <v>0</v>
      </c>
    </row>
    <row r="2618" spans="1:5">
      <c r="A2618" t="str">
        <f t="shared" si="121"/>
        <v>05</v>
      </c>
      <c r="B2618">
        <f t="shared" si="122"/>
        <v>0</v>
      </c>
      <c r="C2618" t="s">
        <v>511</v>
      </c>
      <c r="D2618" s="1" t="s">
        <v>3357</v>
      </c>
      <c r="E2618" s="765">
        <f t="shared" ca="1" si="120"/>
        <v>0</v>
      </c>
    </row>
    <row r="2619" spans="1:5">
      <c r="A2619" t="str">
        <f t="shared" si="121"/>
        <v>06</v>
      </c>
      <c r="B2619">
        <f t="shared" si="122"/>
        <v>0</v>
      </c>
      <c r="C2619" t="s">
        <v>511</v>
      </c>
      <c r="D2619" s="1" t="s">
        <v>3358</v>
      </c>
      <c r="E2619" s="765">
        <f t="shared" ca="1" si="120"/>
        <v>0</v>
      </c>
    </row>
    <row r="2620" spans="1:5">
      <c r="A2620" t="str">
        <f t="shared" si="121"/>
        <v>07</v>
      </c>
      <c r="B2620">
        <f t="shared" si="122"/>
        <v>0</v>
      </c>
      <c r="C2620" t="s">
        <v>511</v>
      </c>
      <c r="D2620" s="1" t="s">
        <v>3359</v>
      </c>
      <c r="E2620" s="765">
        <f t="shared" ca="1" si="120"/>
        <v>0</v>
      </c>
    </row>
    <row r="2621" spans="1:5">
      <c r="A2621" t="str">
        <f t="shared" si="121"/>
        <v>08</v>
      </c>
      <c r="B2621">
        <f t="shared" si="122"/>
        <v>0</v>
      </c>
      <c r="C2621" t="s">
        <v>511</v>
      </c>
      <c r="D2621" s="1" t="s">
        <v>3360</v>
      </c>
      <c r="E2621" s="765">
        <f t="shared" ca="1" si="120"/>
        <v>0</v>
      </c>
    </row>
    <row r="2622" spans="1:5">
      <c r="A2622" t="str">
        <f t="shared" si="121"/>
        <v>09</v>
      </c>
      <c r="B2622">
        <f t="shared" si="122"/>
        <v>0</v>
      </c>
      <c r="C2622" t="s">
        <v>511</v>
      </c>
      <c r="D2622" s="1" t="s">
        <v>3361</v>
      </c>
      <c r="E2622" s="765">
        <f t="shared" ca="1" si="120"/>
        <v>0</v>
      </c>
    </row>
    <row r="2623" spans="1:5">
      <c r="A2623" t="str">
        <f t="shared" si="121"/>
        <v>10</v>
      </c>
      <c r="B2623">
        <f t="shared" si="122"/>
        <v>0</v>
      </c>
      <c r="C2623" t="s">
        <v>511</v>
      </c>
      <c r="D2623" s="1" t="s">
        <v>3362</v>
      </c>
      <c r="E2623" s="765">
        <f t="shared" ca="1" si="120"/>
        <v>0</v>
      </c>
    </row>
    <row r="2624" spans="1:5">
      <c r="A2624" t="str">
        <f t="shared" si="121"/>
        <v>11</v>
      </c>
      <c r="B2624">
        <f t="shared" si="122"/>
        <v>0</v>
      </c>
      <c r="C2624" t="s">
        <v>511</v>
      </c>
      <c r="D2624" s="1" t="s">
        <v>3363</v>
      </c>
      <c r="E2624" s="765">
        <f t="shared" ca="1" si="120"/>
        <v>0</v>
      </c>
    </row>
    <row r="2625" spans="1:5">
      <c r="A2625" t="str">
        <f t="shared" si="121"/>
        <v>12</v>
      </c>
      <c r="B2625">
        <f t="shared" si="122"/>
        <v>0</v>
      </c>
      <c r="C2625" t="s">
        <v>511</v>
      </c>
      <c r="D2625" s="1" t="s">
        <v>3364</v>
      </c>
      <c r="E2625" s="765">
        <f t="shared" ca="1" si="120"/>
        <v>0</v>
      </c>
    </row>
    <row r="2626" spans="1:5">
      <c r="A2626" t="str">
        <f t="shared" si="121"/>
        <v>13</v>
      </c>
      <c r="B2626">
        <f t="shared" si="122"/>
        <v>0</v>
      </c>
      <c r="C2626" t="s">
        <v>511</v>
      </c>
      <c r="D2626" s="1" t="s">
        <v>3365</v>
      </c>
      <c r="E2626" s="765">
        <f t="shared" ca="1" si="120"/>
        <v>0</v>
      </c>
    </row>
    <row r="2627" spans="1:5">
      <c r="A2627" t="str">
        <f t="shared" si="121"/>
        <v>100</v>
      </c>
      <c r="B2627">
        <f t="shared" si="122"/>
        <v>0</v>
      </c>
      <c r="C2627" t="s">
        <v>511</v>
      </c>
      <c r="D2627" s="1" t="s">
        <v>3366</v>
      </c>
      <c r="E2627" s="765">
        <f t="shared" ca="1" si="120"/>
        <v>0</v>
      </c>
    </row>
    <row r="2628" spans="1:5">
      <c r="A2628" t="str">
        <f t="shared" si="121"/>
        <v>01</v>
      </c>
      <c r="B2628">
        <f t="shared" si="122"/>
        <v>0</v>
      </c>
      <c r="C2628" t="s">
        <v>512</v>
      </c>
      <c r="D2628" s="1" t="s">
        <v>3367</v>
      </c>
      <c r="E2628" s="765">
        <f t="shared" ca="1" si="120"/>
        <v>0</v>
      </c>
    </row>
    <row r="2629" spans="1:5">
      <c r="A2629" t="str">
        <f t="shared" si="121"/>
        <v>02</v>
      </c>
      <c r="B2629">
        <f t="shared" si="122"/>
        <v>0</v>
      </c>
      <c r="C2629" t="s">
        <v>512</v>
      </c>
      <c r="D2629" s="1" t="s">
        <v>3368</v>
      </c>
      <c r="E2629" s="765">
        <f t="shared" ca="1" si="120"/>
        <v>0</v>
      </c>
    </row>
    <row r="2630" spans="1:5">
      <c r="A2630" t="str">
        <f t="shared" si="121"/>
        <v>03</v>
      </c>
      <c r="B2630">
        <f t="shared" si="122"/>
        <v>0</v>
      </c>
      <c r="C2630" t="s">
        <v>512</v>
      </c>
      <c r="D2630" s="1" t="s">
        <v>3369</v>
      </c>
      <c r="E2630" s="765">
        <f t="shared" ca="1" si="120"/>
        <v>0</v>
      </c>
    </row>
    <row r="2631" spans="1:5">
      <c r="A2631" t="str">
        <f t="shared" si="121"/>
        <v>04</v>
      </c>
      <c r="B2631">
        <f t="shared" si="122"/>
        <v>0</v>
      </c>
      <c r="C2631" t="s">
        <v>512</v>
      </c>
      <c r="D2631" s="1" t="s">
        <v>3370</v>
      </c>
      <c r="E2631" s="765">
        <f t="shared" ca="1" si="120"/>
        <v>0</v>
      </c>
    </row>
    <row r="2632" spans="1:5">
      <c r="A2632" t="str">
        <f t="shared" si="121"/>
        <v>05</v>
      </c>
      <c r="B2632">
        <f t="shared" si="122"/>
        <v>0</v>
      </c>
      <c r="C2632" t="s">
        <v>512</v>
      </c>
      <c r="D2632" s="1" t="s">
        <v>3371</v>
      </c>
      <c r="E2632" s="765">
        <f t="shared" ca="1" si="120"/>
        <v>0</v>
      </c>
    </row>
    <row r="2633" spans="1:5">
      <c r="A2633" t="str">
        <f t="shared" si="121"/>
        <v>06</v>
      </c>
      <c r="B2633">
        <f t="shared" si="122"/>
        <v>0</v>
      </c>
      <c r="C2633" t="s">
        <v>512</v>
      </c>
      <c r="D2633" s="1" t="s">
        <v>3372</v>
      </c>
      <c r="E2633" s="765">
        <f t="shared" ca="1" si="120"/>
        <v>0</v>
      </c>
    </row>
    <row r="2634" spans="1:5">
      <c r="A2634" t="str">
        <f t="shared" si="121"/>
        <v>07</v>
      </c>
      <c r="B2634">
        <f t="shared" si="122"/>
        <v>0</v>
      </c>
      <c r="C2634" t="s">
        <v>512</v>
      </c>
      <c r="D2634" s="1" t="s">
        <v>3373</v>
      </c>
      <c r="E2634" s="765">
        <f t="shared" ref="E2634:E2697" ca="1" si="123">IFERROR(IFERROR(VLOOKUP(C2634,INDIRECT($G$7&amp;$H$7),MATCH($A2634,INDIRECT($G$7&amp;$I$7),0),0),IFERROR(VLOOKUP(C2634,INDIRECT($G$6&amp;$H$6),MATCH($A2634,INDIRECT($G$6&amp;$I$6),0),0),VLOOKUP(C2634,INDIRECT($G$5&amp;$H$5),MATCH($A2634,INDIRECT($G$5&amp;$I$5),0),0))),0)</f>
        <v>0</v>
      </c>
    </row>
    <row r="2635" spans="1:5">
      <c r="A2635" t="str">
        <f t="shared" ref="A2635:A2698" si="124">MID(D2635,LEN(C2635)+2,LEN(D2635)-LEN(C2635))</f>
        <v>08</v>
      </c>
      <c r="B2635">
        <f t="shared" ref="B2635:B2698" si="125">IF(IFERROR(FIND("PU",D2635,1),0)&lt;&gt;0,"PU",0)</f>
        <v>0</v>
      </c>
      <c r="C2635" t="s">
        <v>512</v>
      </c>
      <c r="D2635" s="1" t="s">
        <v>3374</v>
      </c>
      <c r="E2635" s="765">
        <f t="shared" ca="1" si="123"/>
        <v>0</v>
      </c>
    </row>
    <row r="2636" spans="1:5">
      <c r="A2636" t="str">
        <f t="shared" si="124"/>
        <v>09</v>
      </c>
      <c r="B2636">
        <f t="shared" si="125"/>
        <v>0</v>
      </c>
      <c r="C2636" t="s">
        <v>512</v>
      </c>
      <c r="D2636" s="1" t="s">
        <v>3375</v>
      </c>
      <c r="E2636" s="765">
        <f t="shared" ca="1" si="123"/>
        <v>0</v>
      </c>
    </row>
    <row r="2637" spans="1:5">
      <c r="A2637" t="str">
        <f t="shared" si="124"/>
        <v>10</v>
      </c>
      <c r="B2637">
        <f t="shared" si="125"/>
        <v>0</v>
      </c>
      <c r="C2637" t="s">
        <v>512</v>
      </c>
      <c r="D2637" s="1" t="s">
        <v>3376</v>
      </c>
      <c r="E2637" s="765">
        <f t="shared" ca="1" si="123"/>
        <v>0</v>
      </c>
    </row>
    <row r="2638" spans="1:5">
      <c r="A2638" t="str">
        <f t="shared" si="124"/>
        <v>11</v>
      </c>
      <c r="B2638">
        <f t="shared" si="125"/>
        <v>0</v>
      </c>
      <c r="C2638" t="s">
        <v>512</v>
      </c>
      <c r="D2638" s="1" t="s">
        <v>3377</v>
      </c>
      <c r="E2638" s="765">
        <f t="shared" ca="1" si="123"/>
        <v>0</v>
      </c>
    </row>
    <row r="2639" spans="1:5">
      <c r="A2639" t="str">
        <f t="shared" si="124"/>
        <v>12</v>
      </c>
      <c r="B2639">
        <f t="shared" si="125"/>
        <v>0</v>
      </c>
      <c r="C2639" t="s">
        <v>512</v>
      </c>
      <c r="D2639" s="1" t="s">
        <v>3378</v>
      </c>
      <c r="E2639" s="765">
        <f t="shared" ca="1" si="123"/>
        <v>0</v>
      </c>
    </row>
    <row r="2640" spans="1:5">
      <c r="A2640" t="str">
        <f t="shared" si="124"/>
        <v>13</v>
      </c>
      <c r="B2640">
        <f t="shared" si="125"/>
        <v>0</v>
      </c>
      <c r="C2640" t="s">
        <v>512</v>
      </c>
      <c r="D2640" s="1" t="s">
        <v>3379</v>
      </c>
      <c r="E2640" s="765">
        <f t="shared" ca="1" si="123"/>
        <v>0</v>
      </c>
    </row>
    <row r="2641" spans="1:5">
      <c r="A2641" t="str">
        <f t="shared" si="124"/>
        <v>100</v>
      </c>
      <c r="B2641">
        <f t="shared" si="125"/>
        <v>0</v>
      </c>
      <c r="C2641" t="s">
        <v>512</v>
      </c>
      <c r="D2641" s="1" t="s">
        <v>3380</v>
      </c>
      <c r="E2641" s="765">
        <f t="shared" ca="1" si="123"/>
        <v>0</v>
      </c>
    </row>
    <row r="2642" spans="1:5">
      <c r="A2642" t="str">
        <f t="shared" si="124"/>
        <v>01</v>
      </c>
      <c r="B2642">
        <f t="shared" si="125"/>
        <v>0</v>
      </c>
      <c r="C2642" t="s">
        <v>513</v>
      </c>
      <c r="D2642" s="1" t="s">
        <v>3381</v>
      </c>
      <c r="E2642" s="765">
        <f t="shared" ca="1" si="123"/>
        <v>0</v>
      </c>
    </row>
    <row r="2643" spans="1:5">
      <c r="A2643" t="str">
        <f t="shared" si="124"/>
        <v>02</v>
      </c>
      <c r="B2643">
        <f t="shared" si="125"/>
        <v>0</v>
      </c>
      <c r="C2643" t="s">
        <v>513</v>
      </c>
      <c r="D2643" s="1" t="s">
        <v>3382</v>
      </c>
      <c r="E2643" s="765">
        <f t="shared" ca="1" si="123"/>
        <v>0</v>
      </c>
    </row>
    <row r="2644" spans="1:5">
      <c r="A2644" t="str">
        <f t="shared" si="124"/>
        <v>03</v>
      </c>
      <c r="B2644">
        <f t="shared" si="125"/>
        <v>0</v>
      </c>
      <c r="C2644" t="s">
        <v>513</v>
      </c>
      <c r="D2644" s="1" t="s">
        <v>3383</v>
      </c>
      <c r="E2644" s="765">
        <f t="shared" ca="1" si="123"/>
        <v>0</v>
      </c>
    </row>
    <row r="2645" spans="1:5">
      <c r="A2645" t="str">
        <f t="shared" si="124"/>
        <v>04</v>
      </c>
      <c r="B2645">
        <f t="shared" si="125"/>
        <v>0</v>
      </c>
      <c r="C2645" t="s">
        <v>513</v>
      </c>
      <c r="D2645" s="1" t="s">
        <v>3384</v>
      </c>
      <c r="E2645" s="765">
        <f t="shared" ca="1" si="123"/>
        <v>0</v>
      </c>
    </row>
    <row r="2646" spans="1:5">
      <c r="A2646" t="str">
        <f t="shared" si="124"/>
        <v>05</v>
      </c>
      <c r="B2646">
        <f t="shared" si="125"/>
        <v>0</v>
      </c>
      <c r="C2646" t="s">
        <v>513</v>
      </c>
      <c r="D2646" s="1" t="s">
        <v>3385</v>
      </c>
      <c r="E2646" s="765">
        <f t="shared" ca="1" si="123"/>
        <v>0</v>
      </c>
    </row>
    <row r="2647" spans="1:5">
      <c r="A2647" t="str">
        <f t="shared" si="124"/>
        <v>06</v>
      </c>
      <c r="B2647">
        <f t="shared" si="125"/>
        <v>0</v>
      </c>
      <c r="C2647" t="s">
        <v>513</v>
      </c>
      <c r="D2647" s="1" t="s">
        <v>3386</v>
      </c>
      <c r="E2647" s="765">
        <f t="shared" ca="1" si="123"/>
        <v>0</v>
      </c>
    </row>
    <row r="2648" spans="1:5">
      <c r="A2648" t="str">
        <f t="shared" si="124"/>
        <v>07</v>
      </c>
      <c r="B2648">
        <f t="shared" si="125"/>
        <v>0</v>
      </c>
      <c r="C2648" t="s">
        <v>513</v>
      </c>
      <c r="D2648" s="1" t="s">
        <v>3387</v>
      </c>
      <c r="E2648" s="765">
        <f t="shared" ca="1" si="123"/>
        <v>0</v>
      </c>
    </row>
    <row r="2649" spans="1:5">
      <c r="A2649" t="str">
        <f t="shared" si="124"/>
        <v>08</v>
      </c>
      <c r="B2649">
        <f t="shared" si="125"/>
        <v>0</v>
      </c>
      <c r="C2649" t="s">
        <v>513</v>
      </c>
      <c r="D2649" s="1" t="s">
        <v>3388</v>
      </c>
      <c r="E2649" s="765">
        <f t="shared" ca="1" si="123"/>
        <v>0</v>
      </c>
    </row>
    <row r="2650" spans="1:5">
      <c r="A2650" t="str">
        <f t="shared" si="124"/>
        <v>09</v>
      </c>
      <c r="B2650">
        <f t="shared" si="125"/>
        <v>0</v>
      </c>
      <c r="C2650" t="s">
        <v>513</v>
      </c>
      <c r="D2650" s="1" t="s">
        <v>3389</v>
      </c>
      <c r="E2650" s="765">
        <f t="shared" ca="1" si="123"/>
        <v>0</v>
      </c>
    </row>
    <row r="2651" spans="1:5">
      <c r="A2651" t="str">
        <f t="shared" si="124"/>
        <v>10</v>
      </c>
      <c r="B2651">
        <f t="shared" si="125"/>
        <v>0</v>
      </c>
      <c r="C2651" t="s">
        <v>513</v>
      </c>
      <c r="D2651" s="1" t="s">
        <v>3390</v>
      </c>
      <c r="E2651" s="765">
        <f t="shared" ca="1" si="123"/>
        <v>0</v>
      </c>
    </row>
    <row r="2652" spans="1:5">
      <c r="A2652" t="str">
        <f t="shared" si="124"/>
        <v>11</v>
      </c>
      <c r="B2652">
        <f t="shared" si="125"/>
        <v>0</v>
      </c>
      <c r="C2652" t="s">
        <v>513</v>
      </c>
      <c r="D2652" s="1" t="s">
        <v>3391</v>
      </c>
      <c r="E2652" s="765">
        <f t="shared" ca="1" si="123"/>
        <v>0</v>
      </c>
    </row>
    <row r="2653" spans="1:5">
      <c r="A2653" t="str">
        <f t="shared" si="124"/>
        <v>12</v>
      </c>
      <c r="B2653">
        <f t="shared" si="125"/>
        <v>0</v>
      </c>
      <c r="C2653" t="s">
        <v>513</v>
      </c>
      <c r="D2653" s="1" t="s">
        <v>3392</v>
      </c>
      <c r="E2653" s="765">
        <f t="shared" ca="1" si="123"/>
        <v>0</v>
      </c>
    </row>
    <row r="2654" spans="1:5">
      <c r="A2654" t="str">
        <f t="shared" si="124"/>
        <v>13</v>
      </c>
      <c r="B2654">
        <f t="shared" si="125"/>
        <v>0</v>
      </c>
      <c r="C2654" t="s">
        <v>513</v>
      </c>
      <c r="D2654" s="1" t="s">
        <v>3393</v>
      </c>
      <c r="E2654" s="765">
        <f t="shared" ca="1" si="123"/>
        <v>0</v>
      </c>
    </row>
    <row r="2655" spans="1:5">
      <c r="A2655" t="str">
        <f t="shared" si="124"/>
        <v>100</v>
      </c>
      <c r="B2655">
        <f t="shared" si="125"/>
        <v>0</v>
      </c>
      <c r="C2655" t="s">
        <v>513</v>
      </c>
      <c r="D2655" s="1" t="s">
        <v>3394</v>
      </c>
      <c r="E2655" s="765">
        <f t="shared" ca="1" si="123"/>
        <v>0</v>
      </c>
    </row>
    <row r="2656" spans="1:5">
      <c r="A2656" t="str">
        <f t="shared" si="124"/>
        <v>01</v>
      </c>
      <c r="B2656">
        <f t="shared" si="125"/>
        <v>0</v>
      </c>
      <c r="C2656" t="s">
        <v>514</v>
      </c>
      <c r="D2656" s="1" t="s">
        <v>3395</v>
      </c>
      <c r="E2656" s="765">
        <f t="shared" ca="1" si="123"/>
        <v>0</v>
      </c>
    </row>
    <row r="2657" spans="1:5">
      <c r="A2657" t="str">
        <f t="shared" si="124"/>
        <v>02</v>
      </c>
      <c r="B2657">
        <f t="shared" si="125"/>
        <v>0</v>
      </c>
      <c r="C2657" t="s">
        <v>514</v>
      </c>
      <c r="D2657" s="1" t="s">
        <v>3396</v>
      </c>
      <c r="E2657" s="765">
        <f t="shared" ca="1" si="123"/>
        <v>0</v>
      </c>
    </row>
    <row r="2658" spans="1:5">
      <c r="A2658" t="str">
        <f t="shared" si="124"/>
        <v>03</v>
      </c>
      <c r="B2658">
        <f t="shared" si="125"/>
        <v>0</v>
      </c>
      <c r="C2658" t="s">
        <v>514</v>
      </c>
      <c r="D2658" s="1" t="s">
        <v>3397</v>
      </c>
      <c r="E2658" s="765">
        <f t="shared" ca="1" si="123"/>
        <v>0</v>
      </c>
    </row>
    <row r="2659" spans="1:5">
      <c r="A2659" t="str">
        <f t="shared" si="124"/>
        <v>04</v>
      </c>
      <c r="B2659">
        <f t="shared" si="125"/>
        <v>0</v>
      </c>
      <c r="C2659" t="s">
        <v>514</v>
      </c>
      <c r="D2659" s="1" t="s">
        <v>3398</v>
      </c>
      <c r="E2659" s="765">
        <f t="shared" ca="1" si="123"/>
        <v>0</v>
      </c>
    </row>
    <row r="2660" spans="1:5">
      <c r="A2660" t="str">
        <f t="shared" si="124"/>
        <v>05</v>
      </c>
      <c r="B2660">
        <f t="shared" si="125"/>
        <v>0</v>
      </c>
      <c r="C2660" t="s">
        <v>514</v>
      </c>
      <c r="D2660" s="1" t="s">
        <v>3399</v>
      </c>
      <c r="E2660" s="765">
        <f t="shared" ca="1" si="123"/>
        <v>0</v>
      </c>
    </row>
    <row r="2661" spans="1:5">
      <c r="A2661" t="str">
        <f t="shared" si="124"/>
        <v>06</v>
      </c>
      <c r="B2661">
        <f t="shared" si="125"/>
        <v>0</v>
      </c>
      <c r="C2661" t="s">
        <v>514</v>
      </c>
      <c r="D2661" s="1" t="s">
        <v>3400</v>
      </c>
      <c r="E2661" s="765">
        <f t="shared" ca="1" si="123"/>
        <v>0</v>
      </c>
    </row>
    <row r="2662" spans="1:5">
      <c r="A2662" t="str">
        <f t="shared" si="124"/>
        <v>07</v>
      </c>
      <c r="B2662">
        <f t="shared" si="125"/>
        <v>0</v>
      </c>
      <c r="C2662" t="s">
        <v>514</v>
      </c>
      <c r="D2662" s="1" t="s">
        <v>3401</v>
      </c>
      <c r="E2662" s="765">
        <f t="shared" ca="1" si="123"/>
        <v>0</v>
      </c>
    </row>
    <row r="2663" spans="1:5">
      <c r="A2663" t="str">
        <f t="shared" si="124"/>
        <v>08</v>
      </c>
      <c r="B2663">
        <f t="shared" si="125"/>
        <v>0</v>
      </c>
      <c r="C2663" t="s">
        <v>514</v>
      </c>
      <c r="D2663" s="1" t="s">
        <v>3402</v>
      </c>
      <c r="E2663" s="765">
        <f t="shared" ca="1" si="123"/>
        <v>0</v>
      </c>
    </row>
    <row r="2664" spans="1:5">
      <c r="A2664" t="str">
        <f t="shared" si="124"/>
        <v>09</v>
      </c>
      <c r="B2664">
        <f t="shared" si="125"/>
        <v>0</v>
      </c>
      <c r="C2664" t="s">
        <v>514</v>
      </c>
      <c r="D2664" s="1" t="s">
        <v>3403</v>
      </c>
      <c r="E2664" s="765">
        <f t="shared" ca="1" si="123"/>
        <v>0</v>
      </c>
    </row>
    <row r="2665" spans="1:5">
      <c r="A2665" t="str">
        <f t="shared" si="124"/>
        <v>10</v>
      </c>
      <c r="B2665">
        <f t="shared" si="125"/>
        <v>0</v>
      </c>
      <c r="C2665" t="s">
        <v>514</v>
      </c>
      <c r="D2665" s="1" t="s">
        <v>3404</v>
      </c>
      <c r="E2665" s="765">
        <f t="shared" ca="1" si="123"/>
        <v>0</v>
      </c>
    </row>
    <row r="2666" spans="1:5">
      <c r="A2666" t="str">
        <f t="shared" si="124"/>
        <v>11</v>
      </c>
      <c r="B2666">
        <f t="shared" si="125"/>
        <v>0</v>
      </c>
      <c r="C2666" t="s">
        <v>514</v>
      </c>
      <c r="D2666" s="1" t="s">
        <v>3405</v>
      </c>
      <c r="E2666" s="765">
        <f t="shared" ca="1" si="123"/>
        <v>0</v>
      </c>
    </row>
    <row r="2667" spans="1:5">
      <c r="A2667" t="str">
        <f t="shared" si="124"/>
        <v>12</v>
      </c>
      <c r="B2667">
        <f t="shared" si="125"/>
        <v>0</v>
      </c>
      <c r="C2667" t="s">
        <v>514</v>
      </c>
      <c r="D2667" s="1" t="s">
        <v>3406</v>
      </c>
      <c r="E2667" s="765">
        <f t="shared" ca="1" si="123"/>
        <v>0</v>
      </c>
    </row>
    <row r="2668" spans="1:5">
      <c r="A2668" t="str">
        <f t="shared" si="124"/>
        <v>13</v>
      </c>
      <c r="B2668">
        <f t="shared" si="125"/>
        <v>0</v>
      </c>
      <c r="C2668" t="s">
        <v>514</v>
      </c>
      <c r="D2668" s="1" t="s">
        <v>3407</v>
      </c>
      <c r="E2668" s="765">
        <f t="shared" ca="1" si="123"/>
        <v>0</v>
      </c>
    </row>
    <row r="2669" spans="1:5">
      <c r="A2669" t="str">
        <f t="shared" si="124"/>
        <v>100</v>
      </c>
      <c r="B2669">
        <f t="shared" si="125"/>
        <v>0</v>
      </c>
      <c r="C2669" t="s">
        <v>514</v>
      </c>
      <c r="D2669" s="1" t="s">
        <v>3408</v>
      </c>
      <c r="E2669" s="765">
        <f t="shared" ca="1" si="123"/>
        <v>0</v>
      </c>
    </row>
    <row r="2670" spans="1:5">
      <c r="A2670" t="str">
        <f t="shared" si="124"/>
        <v>01</v>
      </c>
      <c r="B2670">
        <f t="shared" si="125"/>
        <v>0</v>
      </c>
      <c r="C2670" t="s">
        <v>515</v>
      </c>
      <c r="D2670" s="1" t="s">
        <v>3409</v>
      </c>
      <c r="E2670" s="765">
        <f t="shared" ca="1" si="123"/>
        <v>0</v>
      </c>
    </row>
    <row r="2671" spans="1:5">
      <c r="A2671" t="str">
        <f t="shared" si="124"/>
        <v>02</v>
      </c>
      <c r="B2671">
        <f t="shared" si="125"/>
        <v>0</v>
      </c>
      <c r="C2671" t="s">
        <v>515</v>
      </c>
      <c r="D2671" s="1" t="s">
        <v>3410</v>
      </c>
      <c r="E2671" s="765">
        <f t="shared" ca="1" si="123"/>
        <v>0</v>
      </c>
    </row>
    <row r="2672" spans="1:5">
      <c r="A2672" t="str">
        <f t="shared" si="124"/>
        <v>03</v>
      </c>
      <c r="B2672">
        <f t="shared" si="125"/>
        <v>0</v>
      </c>
      <c r="C2672" t="s">
        <v>515</v>
      </c>
      <c r="D2672" s="1" t="s">
        <v>3411</v>
      </c>
      <c r="E2672" s="765">
        <f t="shared" ca="1" si="123"/>
        <v>0</v>
      </c>
    </row>
    <row r="2673" spans="1:5">
      <c r="A2673" t="str">
        <f t="shared" si="124"/>
        <v>04</v>
      </c>
      <c r="B2673">
        <f t="shared" si="125"/>
        <v>0</v>
      </c>
      <c r="C2673" t="s">
        <v>515</v>
      </c>
      <c r="D2673" s="1" t="s">
        <v>3412</v>
      </c>
      <c r="E2673" s="765">
        <f t="shared" ca="1" si="123"/>
        <v>0</v>
      </c>
    </row>
    <row r="2674" spans="1:5">
      <c r="A2674" t="str">
        <f t="shared" si="124"/>
        <v>05</v>
      </c>
      <c r="B2674">
        <f t="shared" si="125"/>
        <v>0</v>
      </c>
      <c r="C2674" t="s">
        <v>515</v>
      </c>
      <c r="D2674" s="1" t="s">
        <v>3413</v>
      </c>
      <c r="E2674" s="765">
        <f t="shared" ca="1" si="123"/>
        <v>0</v>
      </c>
    </row>
    <row r="2675" spans="1:5">
      <c r="A2675" t="str">
        <f t="shared" si="124"/>
        <v>06</v>
      </c>
      <c r="B2675">
        <f t="shared" si="125"/>
        <v>0</v>
      </c>
      <c r="C2675" t="s">
        <v>515</v>
      </c>
      <c r="D2675" s="1" t="s">
        <v>3414</v>
      </c>
      <c r="E2675" s="765">
        <f t="shared" ca="1" si="123"/>
        <v>0</v>
      </c>
    </row>
    <row r="2676" spans="1:5">
      <c r="A2676" t="str">
        <f t="shared" si="124"/>
        <v>07</v>
      </c>
      <c r="B2676">
        <f t="shared" si="125"/>
        <v>0</v>
      </c>
      <c r="C2676" t="s">
        <v>515</v>
      </c>
      <c r="D2676" s="1" t="s">
        <v>3415</v>
      </c>
      <c r="E2676" s="765">
        <f t="shared" ca="1" si="123"/>
        <v>0</v>
      </c>
    </row>
    <row r="2677" spans="1:5">
      <c r="A2677" t="str">
        <f t="shared" si="124"/>
        <v>08</v>
      </c>
      <c r="B2677">
        <f t="shared" si="125"/>
        <v>0</v>
      </c>
      <c r="C2677" t="s">
        <v>515</v>
      </c>
      <c r="D2677" s="1" t="s">
        <v>3416</v>
      </c>
      <c r="E2677" s="765">
        <f t="shared" ca="1" si="123"/>
        <v>0</v>
      </c>
    </row>
    <row r="2678" spans="1:5">
      <c r="A2678" t="str">
        <f t="shared" si="124"/>
        <v>09</v>
      </c>
      <c r="B2678">
        <f t="shared" si="125"/>
        <v>0</v>
      </c>
      <c r="C2678" t="s">
        <v>515</v>
      </c>
      <c r="D2678" s="1" t="s">
        <v>3417</v>
      </c>
      <c r="E2678" s="765">
        <f t="shared" ca="1" si="123"/>
        <v>0</v>
      </c>
    </row>
    <row r="2679" spans="1:5">
      <c r="A2679" t="str">
        <f t="shared" si="124"/>
        <v>10</v>
      </c>
      <c r="B2679">
        <f t="shared" si="125"/>
        <v>0</v>
      </c>
      <c r="C2679" t="s">
        <v>515</v>
      </c>
      <c r="D2679" s="1" t="s">
        <v>3418</v>
      </c>
      <c r="E2679" s="765">
        <f t="shared" ca="1" si="123"/>
        <v>0</v>
      </c>
    </row>
    <row r="2680" spans="1:5">
      <c r="A2680" t="str">
        <f t="shared" si="124"/>
        <v>11</v>
      </c>
      <c r="B2680">
        <f t="shared" si="125"/>
        <v>0</v>
      </c>
      <c r="C2680" t="s">
        <v>515</v>
      </c>
      <c r="D2680" s="1" t="s">
        <v>3419</v>
      </c>
      <c r="E2680" s="765">
        <f t="shared" ca="1" si="123"/>
        <v>0</v>
      </c>
    </row>
    <row r="2681" spans="1:5">
      <c r="A2681" t="str">
        <f t="shared" si="124"/>
        <v>12</v>
      </c>
      <c r="B2681">
        <f t="shared" si="125"/>
        <v>0</v>
      </c>
      <c r="C2681" t="s">
        <v>515</v>
      </c>
      <c r="D2681" s="1" t="s">
        <v>3420</v>
      </c>
      <c r="E2681" s="765">
        <f t="shared" ca="1" si="123"/>
        <v>0</v>
      </c>
    </row>
    <row r="2682" spans="1:5">
      <c r="A2682" t="str">
        <f t="shared" si="124"/>
        <v>13</v>
      </c>
      <c r="B2682">
        <f t="shared" si="125"/>
        <v>0</v>
      </c>
      <c r="C2682" t="s">
        <v>515</v>
      </c>
      <c r="D2682" s="1" t="s">
        <v>3421</v>
      </c>
      <c r="E2682" s="765">
        <f t="shared" ca="1" si="123"/>
        <v>0</v>
      </c>
    </row>
    <row r="2683" spans="1:5">
      <c r="A2683" t="str">
        <f t="shared" si="124"/>
        <v>100</v>
      </c>
      <c r="B2683">
        <f t="shared" si="125"/>
        <v>0</v>
      </c>
      <c r="C2683" t="s">
        <v>515</v>
      </c>
      <c r="D2683" s="1" t="s">
        <v>3422</v>
      </c>
      <c r="E2683" s="765">
        <f t="shared" ca="1" si="123"/>
        <v>0</v>
      </c>
    </row>
    <row r="2684" spans="1:5">
      <c r="A2684" t="str">
        <f t="shared" si="124"/>
        <v>01</v>
      </c>
      <c r="B2684">
        <f t="shared" si="125"/>
        <v>0</v>
      </c>
      <c r="C2684" t="s">
        <v>516</v>
      </c>
      <c r="D2684" s="1" t="s">
        <v>3423</v>
      </c>
      <c r="E2684" s="765">
        <f t="shared" ca="1" si="123"/>
        <v>0</v>
      </c>
    </row>
    <row r="2685" spans="1:5">
      <c r="A2685" t="str">
        <f t="shared" si="124"/>
        <v>02</v>
      </c>
      <c r="B2685">
        <f t="shared" si="125"/>
        <v>0</v>
      </c>
      <c r="C2685" t="s">
        <v>516</v>
      </c>
      <c r="D2685" s="1" t="s">
        <v>3424</v>
      </c>
      <c r="E2685" s="765">
        <f t="shared" ca="1" si="123"/>
        <v>0</v>
      </c>
    </row>
    <row r="2686" spans="1:5">
      <c r="A2686" t="str">
        <f t="shared" si="124"/>
        <v>03</v>
      </c>
      <c r="B2686">
        <f t="shared" si="125"/>
        <v>0</v>
      </c>
      <c r="C2686" t="s">
        <v>516</v>
      </c>
      <c r="D2686" s="1" t="s">
        <v>3425</v>
      </c>
      <c r="E2686" s="765">
        <f t="shared" ca="1" si="123"/>
        <v>0</v>
      </c>
    </row>
    <row r="2687" spans="1:5">
      <c r="A2687" t="str">
        <f t="shared" si="124"/>
        <v>04</v>
      </c>
      <c r="B2687">
        <f t="shared" si="125"/>
        <v>0</v>
      </c>
      <c r="C2687" t="s">
        <v>516</v>
      </c>
      <c r="D2687" s="1" t="s">
        <v>3426</v>
      </c>
      <c r="E2687" s="765">
        <f t="shared" ca="1" si="123"/>
        <v>0</v>
      </c>
    </row>
    <row r="2688" spans="1:5">
      <c r="A2688" t="str">
        <f t="shared" si="124"/>
        <v>05</v>
      </c>
      <c r="B2688">
        <f t="shared" si="125"/>
        <v>0</v>
      </c>
      <c r="C2688" t="s">
        <v>516</v>
      </c>
      <c r="D2688" s="1" t="s">
        <v>3427</v>
      </c>
      <c r="E2688" s="765">
        <f t="shared" ca="1" si="123"/>
        <v>0</v>
      </c>
    </row>
    <row r="2689" spans="1:5">
      <c r="A2689" t="str">
        <f t="shared" si="124"/>
        <v>06</v>
      </c>
      <c r="B2689">
        <f t="shared" si="125"/>
        <v>0</v>
      </c>
      <c r="C2689" t="s">
        <v>516</v>
      </c>
      <c r="D2689" s="1" t="s">
        <v>3428</v>
      </c>
      <c r="E2689" s="765">
        <f t="shared" ca="1" si="123"/>
        <v>0</v>
      </c>
    </row>
    <row r="2690" spans="1:5">
      <c r="A2690" t="str">
        <f t="shared" si="124"/>
        <v>07</v>
      </c>
      <c r="B2690">
        <f t="shared" si="125"/>
        <v>0</v>
      </c>
      <c r="C2690" t="s">
        <v>516</v>
      </c>
      <c r="D2690" s="1" t="s">
        <v>3429</v>
      </c>
      <c r="E2690" s="765">
        <f t="shared" ca="1" si="123"/>
        <v>0</v>
      </c>
    </row>
    <row r="2691" spans="1:5">
      <c r="A2691" t="str">
        <f t="shared" si="124"/>
        <v>08</v>
      </c>
      <c r="B2691">
        <f t="shared" si="125"/>
        <v>0</v>
      </c>
      <c r="C2691" t="s">
        <v>516</v>
      </c>
      <c r="D2691" s="1" t="s">
        <v>3430</v>
      </c>
      <c r="E2691" s="765">
        <f t="shared" ca="1" si="123"/>
        <v>0</v>
      </c>
    </row>
    <row r="2692" spans="1:5">
      <c r="A2692" t="str">
        <f t="shared" si="124"/>
        <v>09</v>
      </c>
      <c r="B2692">
        <f t="shared" si="125"/>
        <v>0</v>
      </c>
      <c r="C2692" t="s">
        <v>516</v>
      </c>
      <c r="D2692" s="1" t="s">
        <v>3431</v>
      </c>
      <c r="E2692" s="765">
        <f t="shared" ca="1" si="123"/>
        <v>0</v>
      </c>
    </row>
    <row r="2693" spans="1:5">
      <c r="A2693" t="str">
        <f t="shared" si="124"/>
        <v>10</v>
      </c>
      <c r="B2693">
        <f t="shared" si="125"/>
        <v>0</v>
      </c>
      <c r="C2693" t="s">
        <v>516</v>
      </c>
      <c r="D2693" s="1" t="s">
        <v>3432</v>
      </c>
      <c r="E2693" s="765">
        <f t="shared" ca="1" si="123"/>
        <v>0</v>
      </c>
    </row>
    <row r="2694" spans="1:5">
      <c r="A2694" t="str">
        <f t="shared" si="124"/>
        <v>11</v>
      </c>
      <c r="B2694">
        <f t="shared" si="125"/>
        <v>0</v>
      </c>
      <c r="C2694" t="s">
        <v>516</v>
      </c>
      <c r="D2694" s="1" t="s">
        <v>3433</v>
      </c>
      <c r="E2694" s="765">
        <f t="shared" ca="1" si="123"/>
        <v>0</v>
      </c>
    </row>
    <row r="2695" spans="1:5">
      <c r="A2695" t="str">
        <f t="shared" si="124"/>
        <v>12</v>
      </c>
      <c r="B2695">
        <f t="shared" si="125"/>
        <v>0</v>
      </c>
      <c r="C2695" t="s">
        <v>516</v>
      </c>
      <c r="D2695" s="1" t="s">
        <v>3434</v>
      </c>
      <c r="E2695" s="765">
        <f t="shared" ca="1" si="123"/>
        <v>0</v>
      </c>
    </row>
    <row r="2696" spans="1:5">
      <c r="A2696" t="str">
        <f t="shared" si="124"/>
        <v>13</v>
      </c>
      <c r="B2696">
        <f t="shared" si="125"/>
        <v>0</v>
      </c>
      <c r="C2696" t="s">
        <v>516</v>
      </c>
      <c r="D2696" s="1" t="s">
        <v>3435</v>
      </c>
      <c r="E2696" s="765">
        <f t="shared" ca="1" si="123"/>
        <v>0</v>
      </c>
    </row>
    <row r="2697" spans="1:5">
      <c r="A2697" t="str">
        <f t="shared" si="124"/>
        <v>100</v>
      </c>
      <c r="B2697">
        <f t="shared" si="125"/>
        <v>0</v>
      </c>
      <c r="C2697" t="s">
        <v>516</v>
      </c>
      <c r="D2697" s="1" t="s">
        <v>3436</v>
      </c>
      <c r="E2697" s="765">
        <f t="shared" ca="1" si="123"/>
        <v>0</v>
      </c>
    </row>
    <row r="2698" spans="1:5">
      <c r="A2698" t="str">
        <f t="shared" si="124"/>
        <v>01</v>
      </c>
      <c r="B2698">
        <f t="shared" si="125"/>
        <v>0</v>
      </c>
      <c r="C2698" t="s">
        <v>517</v>
      </c>
      <c r="D2698" s="1" t="s">
        <v>3437</v>
      </c>
      <c r="E2698" s="765">
        <f t="shared" ref="E2698:E2761" ca="1" si="126">IFERROR(IFERROR(VLOOKUP(C2698,INDIRECT($G$7&amp;$H$7),MATCH($A2698,INDIRECT($G$7&amp;$I$7),0),0),IFERROR(VLOOKUP(C2698,INDIRECT($G$6&amp;$H$6),MATCH($A2698,INDIRECT($G$6&amp;$I$6),0),0),VLOOKUP(C2698,INDIRECT($G$5&amp;$H$5),MATCH($A2698,INDIRECT($G$5&amp;$I$5),0),0))),0)</f>
        <v>0</v>
      </c>
    </row>
    <row r="2699" spans="1:5">
      <c r="A2699" t="str">
        <f t="shared" ref="A2699:A2762" si="127">MID(D2699,LEN(C2699)+2,LEN(D2699)-LEN(C2699))</f>
        <v>02</v>
      </c>
      <c r="B2699">
        <f t="shared" ref="B2699:B2762" si="128">IF(IFERROR(FIND("PU",D2699,1),0)&lt;&gt;0,"PU",0)</f>
        <v>0</v>
      </c>
      <c r="C2699" t="s">
        <v>517</v>
      </c>
      <c r="D2699" s="1" t="s">
        <v>3438</v>
      </c>
      <c r="E2699" s="765">
        <f t="shared" ca="1" si="126"/>
        <v>0</v>
      </c>
    </row>
    <row r="2700" spans="1:5">
      <c r="A2700" t="str">
        <f t="shared" si="127"/>
        <v>03</v>
      </c>
      <c r="B2700">
        <f t="shared" si="128"/>
        <v>0</v>
      </c>
      <c r="C2700" t="s">
        <v>517</v>
      </c>
      <c r="D2700" s="1" t="s">
        <v>3439</v>
      </c>
      <c r="E2700" s="765">
        <f t="shared" ca="1" si="126"/>
        <v>0</v>
      </c>
    </row>
    <row r="2701" spans="1:5">
      <c r="A2701" t="str">
        <f t="shared" si="127"/>
        <v>04</v>
      </c>
      <c r="B2701">
        <f t="shared" si="128"/>
        <v>0</v>
      </c>
      <c r="C2701" t="s">
        <v>517</v>
      </c>
      <c r="D2701" s="1" t="s">
        <v>3440</v>
      </c>
      <c r="E2701" s="765">
        <f t="shared" ca="1" si="126"/>
        <v>0</v>
      </c>
    </row>
    <row r="2702" spans="1:5">
      <c r="A2702" t="str">
        <f t="shared" si="127"/>
        <v>05</v>
      </c>
      <c r="B2702">
        <f t="shared" si="128"/>
        <v>0</v>
      </c>
      <c r="C2702" t="s">
        <v>517</v>
      </c>
      <c r="D2702" s="1" t="s">
        <v>3441</v>
      </c>
      <c r="E2702" s="765">
        <f t="shared" ca="1" si="126"/>
        <v>0</v>
      </c>
    </row>
    <row r="2703" spans="1:5">
      <c r="A2703" t="str">
        <f t="shared" si="127"/>
        <v>06</v>
      </c>
      <c r="B2703">
        <f t="shared" si="128"/>
        <v>0</v>
      </c>
      <c r="C2703" t="s">
        <v>517</v>
      </c>
      <c r="D2703" s="1" t="s">
        <v>3442</v>
      </c>
      <c r="E2703" s="765">
        <f t="shared" ca="1" si="126"/>
        <v>0</v>
      </c>
    </row>
    <row r="2704" spans="1:5">
      <c r="A2704" t="str">
        <f t="shared" si="127"/>
        <v>07</v>
      </c>
      <c r="B2704">
        <f t="shared" si="128"/>
        <v>0</v>
      </c>
      <c r="C2704" t="s">
        <v>517</v>
      </c>
      <c r="D2704" s="1" t="s">
        <v>3443</v>
      </c>
      <c r="E2704" s="765">
        <f t="shared" ca="1" si="126"/>
        <v>0</v>
      </c>
    </row>
    <row r="2705" spans="1:5">
      <c r="A2705" t="str">
        <f t="shared" si="127"/>
        <v>08</v>
      </c>
      <c r="B2705">
        <f t="shared" si="128"/>
        <v>0</v>
      </c>
      <c r="C2705" t="s">
        <v>517</v>
      </c>
      <c r="D2705" s="1" t="s">
        <v>3444</v>
      </c>
      <c r="E2705" s="765">
        <f t="shared" ca="1" si="126"/>
        <v>0</v>
      </c>
    </row>
    <row r="2706" spans="1:5">
      <c r="A2706" t="str">
        <f t="shared" si="127"/>
        <v>09</v>
      </c>
      <c r="B2706">
        <f t="shared" si="128"/>
        <v>0</v>
      </c>
      <c r="C2706" t="s">
        <v>517</v>
      </c>
      <c r="D2706" s="1" t="s">
        <v>3445</v>
      </c>
      <c r="E2706" s="765">
        <f t="shared" ca="1" si="126"/>
        <v>0</v>
      </c>
    </row>
    <row r="2707" spans="1:5">
      <c r="A2707" t="str">
        <f t="shared" si="127"/>
        <v>10</v>
      </c>
      <c r="B2707">
        <f t="shared" si="128"/>
        <v>0</v>
      </c>
      <c r="C2707" t="s">
        <v>517</v>
      </c>
      <c r="D2707" s="1" t="s">
        <v>3446</v>
      </c>
      <c r="E2707" s="765">
        <f t="shared" ca="1" si="126"/>
        <v>0</v>
      </c>
    </row>
    <row r="2708" spans="1:5">
      <c r="A2708" t="str">
        <f t="shared" si="127"/>
        <v>11</v>
      </c>
      <c r="B2708">
        <f t="shared" si="128"/>
        <v>0</v>
      </c>
      <c r="C2708" t="s">
        <v>517</v>
      </c>
      <c r="D2708" s="1" t="s">
        <v>3447</v>
      </c>
      <c r="E2708" s="765">
        <f t="shared" ca="1" si="126"/>
        <v>0</v>
      </c>
    </row>
    <row r="2709" spans="1:5">
      <c r="A2709" t="str">
        <f t="shared" si="127"/>
        <v>12</v>
      </c>
      <c r="B2709">
        <f t="shared" si="128"/>
        <v>0</v>
      </c>
      <c r="C2709" t="s">
        <v>517</v>
      </c>
      <c r="D2709" s="1" t="s">
        <v>3448</v>
      </c>
      <c r="E2709" s="765">
        <f t="shared" ca="1" si="126"/>
        <v>0</v>
      </c>
    </row>
    <row r="2710" spans="1:5">
      <c r="A2710" t="str">
        <f t="shared" si="127"/>
        <v>13</v>
      </c>
      <c r="B2710">
        <f t="shared" si="128"/>
        <v>0</v>
      </c>
      <c r="C2710" t="s">
        <v>517</v>
      </c>
      <c r="D2710" s="1" t="s">
        <v>3449</v>
      </c>
      <c r="E2710" s="765">
        <f t="shared" ca="1" si="126"/>
        <v>0</v>
      </c>
    </row>
    <row r="2711" spans="1:5">
      <c r="A2711" t="str">
        <f t="shared" si="127"/>
        <v>100</v>
      </c>
      <c r="B2711">
        <f t="shared" si="128"/>
        <v>0</v>
      </c>
      <c r="C2711" t="s">
        <v>517</v>
      </c>
      <c r="D2711" s="1" t="s">
        <v>3450</v>
      </c>
      <c r="E2711" s="765">
        <f t="shared" ca="1" si="126"/>
        <v>0</v>
      </c>
    </row>
    <row r="2712" spans="1:5">
      <c r="A2712" t="str">
        <f t="shared" si="127"/>
        <v>01</v>
      </c>
      <c r="B2712">
        <f t="shared" si="128"/>
        <v>0</v>
      </c>
      <c r="C2712" t="s">
        <v>518</v>
      </c>
      <c r="D2712" s="1" t="s">
        <v>3451</v>
      </c>
      <c r="E2712" s="765">
        <f t="shared" ca="1" si="126"/>
        <v>0</v>
      </c>
    </row>
    <row r="2713" spans="1:5">
      <c r="A2713" t="str">
        <f t="shared" si="127"/>
        <v>02</v>
      </c>
      <c r="B2713">
        <f t="shared" si="128"/>
        <v>0</v>
      </c>
      <c r="C2713" t="s">
        <v>518</v>
      </c>
      <c r="D2713" s="1" t="s">
        <v>3452</v>
      </c>
      <c r="E2713" s="765">
        <f t="shared" ca="1" si="126"/>
        <v>0</v>
      </c>
    </row>
    <row r="2714" spans="1:5">
      <c r="A2714" t="str">
        <f t="shared" si="127"/>
        <v>03</v>
      </c>
      <c r="B2714">
        <f t="shared" si="128"/>
        <v>0</v>
      </c>
      <c r="C2714" t="s">
        <v>518</v>
      </c>
      <c r="D2714" s="1" t="s">
        <v>3453</v>
      </c>
      <c r="E2714" s="765">
        <f t="shared" ca="1" si="126"/>
        <v>0</v>
      </c>
    </row>
    <row r="2715" spans="1:5">
      <c r="A2715" t="str">
        <f t="shared" si="127"/>
        <v>04</v>
      </c>
      <c r="B2715">
        <f t="shared" si="128"/>
        <v>0</v>
      </c>
      <c r="C2715" t="s">
        <v>518</v>
      </c>
      <c r="D2715" s="1" t="s">
        <v>3454</v>
      </c>
      <c r="E2715" s="765">
        <f t="shared" ca="1" si="126"/>
        <v>0</v>
      </c>
    </row>
    <row r="2716" spans="1:5">
      <c r="A2716" t="str">
        <f t="shared" si="127"/>
        <v>05</v>
      </c>
      <c r="B2716">
        <f t="shared" si="128"/>
        <v>0</v>
      </c>
      <c r="C2716" t="s">
        <v>518</v>
      </c>
      <c r="D2716" s="1" t="s">
        <v>3455</v>
      </c>
      <c r="E2716" s="765">
        <f t="shared" ca="1" si="126"/>
        <v>0</v>
      </c>
    </row>
    <row r="2717" spans="1:5">
      <c r="A2717" t="str">
        <f t="shared" si="127"/>
        <v>06</v>
      </c>
      <c r="B2717">
        <f t="shared" si="128"/>
        <v>0</v>
      </c>
      <c r="C2717" t="s">
        <v>518</v>
      </c>
      <c r="D2717" s="1" t="s">
        <v>3456</v>
      </c>
      <c r="E2717" s="765">
        <f t="shared" ca="1" si="126"/>
        <v>0</v>
      </c>
    </row>
    <row r="2718" spans="1:5">
      <c r="A2718" t="str">
        <f t="shared" si="127"/>
        <v>07</v>
      </c>
      <c r="B2718">
        <f t="shared" si="128"/>
        <v>0</v>
      </c>
      <c r="C2718" t="s">
        <v>518</v>
      </c>
      <c r="D2718" s="1" t="s">
        <v>3457</v>
      </c>
      <c r="E2718" s="765">
        <f t="shared" ca="1" si="126"/>
        <v>0</v>
      </c>
    </row>
    <row r="2719" spans="1:5">
      <c r="A2719" t="str">
        <f t="shared" si="127"/>
        <v>08</v>
      </c>
      <c r="B2719">
        <f t="shared" si="128"/>
        <v>0</v>
      </c>
      <c r="C2719" t="s">
        <v>518</v>
      </c>
      <c r="D2719" s="1" t="s">
        <v>3458</v>
      </c>
      <c r="E2719" s="765">
        <f t="shared" ca="1" si="126"/>
        <v>0</v>
      </c>
    </row>
    <row r="2720" spans="1:5">
      <c r="A2720" t="str">
        <f t="shared" si="127"/>
        <v>09</v>
      </c>
      <c r="B2720">
        <f t="shared" si="128"/>
        <v>0</v>
      </c>
      <c r="C2720" t="s">
        <v>518</v>
      </c>
      <c r="D2720" s="1" t="s">
        <v>3459</v>
      </c>
      <c r="E2720" s="765">
        <f t="shared" ca="1" si="126"/>
        <v>0</v>
      </c>
    </row>
    <row r="2721" spans="1:5">
      <c r="A2721" t="str">
        <f t="shared" si="127"/>
        <v>10</v>
      </c>
      <c r="B2721">
        <f t="shared" si="128"/>
        <v>0</v>
      </c>
      <c r="C2721" t="s">
        <v>518</v>
      </c>
      <c r="D2721" s="1" t="s">
        <v>3460</v>
      </c>
      <c r="E2721" s="765">
        <f t="shared" ca="1" si="126"/>
        <v>0</v>
      </c>
    </row>
    <row r="2722" spans="1:5">
      <c r="A2722" t="str">
        <f t="shared" si="127"/>
        <v>11</v>
      </c>
      <c r="B2722">
        <f t="shared" si="128"/>
        <v>0</v>
      </c>
      <c r="C2722" t="s">
        <v>518</v>
      </c>
      <c r="D2722" s="1" t="s">
        <v>3461</v>
      </c>
      <c r="E2722" s="765">
        <f t="shared" ca="1" si="126"/>
        <v>0</v>
      </c>
    </row>
    <row r="2723" spans="1:5">
      <c r="A2723" t="str">
        <f t="shared" si="127"/>
        <v>12</v>
      </c>
      <c r="B2723">
        <f t="shared" si="128"/>
        <v>0</v>
      </c>
      <c r="C2723" t="s">
        <v>518</v>
      </c>
      <c r="D2723" s="1" t="s">
        <v>3462</v>
      </c>
      <c r="E2723" s="765">
        <f t="shared" ca="1" si="126"/>
        <v>0</v>
      </c>
    </row>
    <row r="2724" spans="1:5">
      <c r="A2724" t="str">
        <f t="shared" si="127"/>
        <v>13</v>
      </c>
      <c r="B2724">
        <f t="shared" si="128"/>
        <v>0</v>
      </c>
      <c r="C2724" t="s">
        <v>518</v>
      </c>
      <c r="D2724" s="1" t="s">
        <v>3463</v>
      </c>
      <c r="E2724" s="765">
        <f t="shared" ca="1" si="126"/>
        <v>0</v>
      </c>
    </row>
    <row r="2725" spans="1:5">
      <c r="A2725" t="str">
        <f t="shared" si="127"/>
        <v>100</v>
      </c>
      <c r="B2725">
        <f t="shared" si="128"/>
        <v>0</v>
      </c>
      <c r="C2725" t="s">
        <v>518</v>
      </c>
      <c r="D2725" s="1" t="s">
        <v>3464</v>
      </c>
      <c r="E2725" s="765">
        <f t="shared" ca="1" si="126"/>
        <v>0</v>
      </c>
    </row>
    <row r="2726" spans="1:5">
      <c r="A2726" t="str">
        <f t="shared" si="127"/>
        <v>01</v>
      </c>
      <c r="B2726">
        <f t="shared" si="128"/>
        <v>0</v>
      </c>
      <c r="C2726" t="s">
        <v>519</v>
      </c>
      <c r="D2726" s="1" t="s">
        <v>3465</v>
      </c>
      <c r="E2726" s="765">
        <f t="shared" ca="1" si="126"/>
        <v>0</v>
      </c>
    </row>
    <row r="2727" spans="1:5">
      <c r="A2727" t="str">
        <f t="shared" si="127"/>
        <v>02</v>
      </c>
      <c r="B2727">
        <f t="shared" si="128"/>
        <v>0</v>
      </c>
      <c r="C2727" t="s">
        <v>519</v>
      </c>
      <c r="D2727" s="1" t="s">
        <v>3466</v>
      </c>
      <c r="E2727" s="765">
        <f t="shared" ca="1" si="126"/>
        <v>0</v>
      </c>
    </row>
    <row r="2728" spans="1:5">
      <c r="A2728" t="str">
        <f t="shared" si="127"/>
        <v>03</v>
      </c>
      <c r="B2728">
        <f t="shared" si="128"/>
        <v>0</v>
      </c>
      <c r="C2728" t="s">
        <v>519</v>
      </c>
      <c r="D2728" s="1" t="s">
        <v>3467</v>
      </c>
      <c r="E2728" s="765">
        <f t="shared" ca="1" si="126"/>
        <v>0</v>
      </c>
    </row>
    <row r="2729" spans="1:5">
      <c r="A2729" t="str">
        <f t="shared" si="127"/>
        <v>04</v>
      </c>
      <c r="B2729">
        <f t="shared" si="128"/>
        <v>0</v>
      </c>
      <c r="C2729" t="s">
        <v>519</v>
      </c>
      <c r="D2729" s="1" t="s">
        <v>3468</v>
      </c>
      <c r="E2729" s="765">
        <f t="shared" ca="1" si="126"/>
        <v>0</v>
      </c>
    </row>
    <row r="2730" spans="1:5">
      <c r="A2730" t="str">
        <f t="shared" si="127"/>
        <v>05</v>
      </c>
      <c r="B2730">
        <f t="shared" si="128"/>
        <v>0</v>
      </c>
      <c r="C2730" t="s">
        <v>519</v>
      </c>
      <c r="D2730" s="1" t="s">
        <v>3469</v>
      </c>
      <c r="E2730" s="765">
        <f t="shared" ca="1" si="126"/>
        <v>0</v>
      </c>
    </row>
    <row r="2731" spans="1:5">
      <c r="A2731" t="str">
        <f t="shared" si="127"/>
        <v>06</v>
      </c>
      <c r="B2731">
        <f t="shared" si="128"/>
        <v>0</v>
      </c>
      <c r="C2731" t="s">
        <v>519</v>
      </c>
      <c r="D2731" s="1" t="s">
        <v>3470</v>
      </c>
      <c r="E2731" s="765">
        <f t="shared" ca="1" si="126"/>
        <v>0</v>
      </c>
    </row>
    <row r="2732" spans="1:5">
      <c r="A2732" t="str">
        <f t="shared" si="127"/>
        <v>07</v>
      </c>
      <c r="B2732">
        <f t="shared" si="128"/>
        <v>0</v>
      </c>
      <c r="C2732" t="s">
        <v>519</v>
      </c>
      <c r="D2732" s="1" t="s">
        <v>3471</v>
      </c>
      <c r="E2732" s="765">
        <f t="shared" ca="1" si="126"/>
        <v>0</v>
      </c>
    </row>
    <row r="2733" spans="1:5">
      <c r="A2733" t="str">
        <f t="shared" si="127"/>
        <v>08</v>
      </c>
      <c r="B2733">
        <f t="shared" si="128"/>
        <v>0</v>
      </c>
      <c r="C2733" t="s">
        <v>519</v>
      </c>
      <c r="D2733" s="1" t="s">
        <v>3472</v>
      </c>
      <c r="E2733" s="765">
        <f t="shared" ca="1" si="126"/>
        <v>0</v>
      </c>
    </row>
    <row r="2734" spans="1:5">
      <c r="A2734" t="str">
        <f t="shared" si="127"/>
        <v>09</v>
      </c>
      <c r="B2734">
        <f t="shared" si="128"/>
        <v>0</v>
      </c>
      <c r="C2734" t="s">
        <v>519</v>
      </c>
      <c r="D2734" s="1" t="s">
        <v>3473</v>
      </c>
      <c r="E2734" s="765">
        <f t="shared" ca="1" si="126"/>
        <v>0</v>
      </c>
    </row>
    <row r="2735" spans="1:5">
      <c r="A2735" t="str">
        <f t="shared" si="127"/>
        <v>10</v>
      </c>
      <c r="B2735">
        <f t="shared" si="128"/>
        <v>0</v>
      </c>
      <c r="C2735" t="s">
        <v>519</v>
      </c>
      <c r="D2735" s="1" t="s">
        <v>3474</v>
      </c>
      <c r="E2735" s="765">
        <f t="shared" ca="1" si="126"/>
        <v>0</v>
      </c>
    </row>
    <row r="2736" spans="1:5">
      <c r="A2736" t="str">
        <f t="shared" si="127"/>
        <v>11</v>
      </c>
      <c r="B2736">
        <f t="shared" si="128"/>
        <v>0</v>
      </c>
      <c r="C2736" t="s">
        <v>519</v>
      </c>
      <c r="D2736" s="1" t="s">
        <v>3475</v>
      </c>
      <c r="E2736" s="765">
        <f t="shared" ca="1" si="126"/>
        <v>0</v>
      </c>
    </row>
    <row r="2737" spans="1:5">
      <c r="A2737" t="str">
        <f t="shared" si="127"/>
        <v>12</v>
      </c>
      <c r="B2737">
        <f t="shared" si="128"/>
        <v>0</v>
      </c>
      <c r="C2737" t="s">
        <v>519</v>
      </c>
      <c r="D2737" s="1" t="s">
        <v>3476</v>
      </c>
      <c r="E2737" s="765">
        <f t="shared" ca="1" si="126"/>
        <v>0</v>
      </c>
    </row>
    <row r="2738" spans="1:5">
      <c r="A2738" t="str">
        <f t="shared" si="127"/>
        <v>13</v>
      </c>
      <c r="B2738">
        <f t="shared" si="128"/>
        <v>0</v>
      </c>
      <c r="C2738" t="s">
        <v>519</v>
      </c>
      <c r="D2738" s="1" t="s">
        <v>3477</v>
      </c>
      <c r="E2738" s="765">
        <f t="shared" ca="1" si="126"/>
        <v>0</v>
      </c>
    </row>
    <row r="2739" spans="1:5">
      <c r="A2739" t="str">
        <f t="shared" si="127"/>
        <v>100</v>
      </c>
      <c r="B2739">
        <f t="shared" si="128"/>
        <v>0</v>
      </c>
      <c r="C2739" t="s">
        <v>519</v>
      </c>
      <c r="D2739" s="1" t="s">
        <v>3478</v>
      </c>
      <c r="E2739" s="765">
        <f t="shared" ca="1" si="126"/>
        <v>0</v>
      </c>
    </row>
    <row r="2740" spans="1:5">
      <c r="A2740" t="str">
        <f t="shared" si="127"/>
        <v>01</v>
      </c>
      <c r="B2740">
        <f t="shared" si="128"/>
        <v>0</v>
      </c>
      <c r="C2740" t="s">
        <v>520</v>
      </c>
      <c r="D2740" s="1" t="s">
        <v>3479</v>
      </c>
      <c r="E2740" s="765">
        <f t="shared" ca="1" si="126"/>
        <v>0</v>
      </c>
    </row>
    <row r="2741" spans="1:5">
      <c r="A2741" t="str">
        <f t="shared" si="127"/>
        <v>02</v>
      </c>
      <c r="B2741">
        <f t="shared" si="128"/>
        <v>0</v>
      </c>
      <c r="C2741" t="s">
        <v>520</v>
      </c>
      <c r="D2741" s="1" t="s">
        <v>3480</v>
      </c>
      <c r="E2741" s="765">
        <f t="shared" ca="1" si="126"/>
        <v>0</v>
      </c>
    </row>
    <row r="2742" spans="1:5">
      <c r="A2742" t="str">
        <f t="shared" si="127"/>
        <v>03</v>
      </c>
      <c r="B2742">
        <f t="shared" si="128"/>
        <v>0</v>
      </c>
      <c r="C2742" t="s">
        <v>520</v>
      </c>
      <c r="D2742" s="1" t="s">
        <v>3481</v>
      </c>
      <c r="E2742" s="765">
        <f t="shared" ca="1" si="126"/>
        <v>0</v>
      </c>
    </row>
    <row r="2743" spans="1:5">
      <c r="A2743" t="str">
        <f t="shared" si="127"/>
        <v>04</v>
      </c>
      <c r="B2743">
        <f t="shared" si="128"/>
        <v>0</v>
      </c>
      <c r="C2743" t="s">
        <v>520</v>
      </c>
      <c r="D2743" s="1" t="s">
        <v>3482</v>
      </c>
      <c r="E2743" s="765">
        <f t="shared" ca="1" si="126"/>
        <v>0</v>
      </c>
    </row>
    <row r="2744" spans="1:5">
      <c r="A2744" t="str">
        <f t="shared" si="127"/>
        <v>05</v>
      </c>
      <c r="B2744">
        <f t="shared" si="128"/>
        <v>0</v>
      </c>
      <c r="C2744" t="s">
        <v>520</v>
      </c>
      <c r="D2744" s="1" t="s">
        <v>3483</v>
      </c>
      <c r="E2744" s="765">
        <f t="shared" ca="1" si="126"/>
        <v>0</v>
      </c>
    </row>
    <row r="2745" spans="1:5">
      <c r="A2745" t="str">
        <f t="shared" si="127"/>
        <v>06</v>
      </c>
      <c r="B2745">
        <f t="shared" si="128"/>
        <v>0</v>
      </c>
      <c r="C2745" t="s">
        <v>520</v>
      </c>
      <c r="D2745" s="1" t="s">
        <v>3484</v>
      </c>
      <c r="E2745" s="765">
        <f t="shared" ca="1" si="126"/>
        <v>0</v>
      </c>
    </row>
    <row r="2746" spans="1:5">
      <c r="A2746" t="str">
        <f t="shared" si="127"/>
        <v>07</v>
      </c>
      <c r="B2746">
        <f t="shared" si="128"/>
        <v>0</v>
      </c>
      <c r="C2746" t="s">
        <v>520</v>
      </c>
      <c r="D2746" s="1" t="s">
        <v>3485</v>
      </c>
      <c r="E2746" s="765">
        <f t="shared" ca="1" si="126"/>
        <v>0</v>
      </c>
    </row>
    <row r="2747" spans="1:5">
      <c r="A2747" t="str">
        <f t="shared" si="127"/>
        <v>08</v>
      </c>
      <c r="B2747">
        <f t="shared" si="128"/>
        <v>0</v>
      </c>
      <c r="C2747" t="s">
        <v>520</v>
      </c>
      <c r="D2747" s="1" t="s">
        <v>3486</v>
      </c>
      <c r="E2747" s="765">
        <f t="shared" ca="1" si="126"/>
        <v>0</v>
      </c>
    </row>
    <row r="2748" spans="1:5">
      <c r="A2748" t="str">
        <f t="shared" si="127"/>
        <v>09</v>
      </c>
      <c r="B2748">
        <f t="shared" si="128"/>
        <v>0</v>
      </c>
      <c r="C2748" t="s">
        <v>520</v>
      </c>
      <c r="D2748" s="1" t="s">
        <v>3487</v>
      </c>
      <c r="E2748" s="765">
        <f t="shared" ca="1" si="126"/>
        <v>0</v>
      </c>
    </row>
    <row r="2749" spans="1:5">
      <c r="A2749" t="str">
        <f t="shared" si="127"/>
        <v>10</v>
      </c>
      <c r="B2749">
        <f t="shared" si="128"/>
        <v>0</v>
      </c>
      <c r="C2749" t="s">
        <v>520</v>
      </c>
      <c r="D2749" s="1" t="s">
        <v>3488</v>
      </c>
      <c r="E2749" s="765">
        <f t="shared" ca="1" si="126"/>
        <v>0</v>
      </c>
    </row>
    <row r="2750" spans="1:5">
      <c r="A2750" t="str">
        <f t="shared" si="127"/>
        <v>11</v>
      </c>
      <c r="B2750">
        <f t="shared" si="128"/>
        <v>0</v>
      </c>
      <c r="C2750" t="s">
        <v>520</v>
      </c>
      <c r="D2750" s="1" t="s">
        <v>3489</v>
      </c>
      <c r="E2750" s="765">
        <f t="shared" ca="1" si="126"/>
        <v>0</v>
      </c>
    </row>
    <row r="2751" spans="1:5">
      <c r="A2751" t="str">
        <f t="shared" si="127"/>
        <v>12</v>
      </c>
      <c r="B2751">
        <f t="shared" si="128"/>
        <v>0</v>
      </c>
      <c r="C2751" t="s">
        <v>520</v>
      </c>
      <c r="D2751" s="1" t="s">
        <v>3490</v>
      </c>
      <c r="E2751" s="765">
        <f t="shared" ca="1" si="126"/>
        <v>0</v>
      </c>
    </row>
    <row r="2752" spans="1:5">
      <c r="A2752" t="str">
        <f t="shared" si="127"/>
        <v>13</v>
      </c>
      <c r="B2752">
        <f t="shared" si="128"/>
        <v>0</v>
      </c>
      <c r="C2752" t="s">
        <v>520</v>
      </c>
      <c r="D2752" s="1" t="s">
        <v>3491</v>
      </c>
      <c r="E2752" s="765">
        <f t="shared" ca="1" si="126"/>
        <v>0</v>
      </c>
    </row>
    <row r="2753" spans="1:5">
      <c r="A2753" t="str">
        <f t="shared" si="127"/>
        <v>100</v>
      </c>
      <c r="B2753">
        <f t="shared" si="128"/>
        <v>0</v>
      </c>
      <c r="C2753" t="s">
        <v>520</v>
      </c>
      <c r="D2753" s="1" t="s">
        <v>3492</v>
      </c>
      <c r="E2753" s="765">
        <f t="shared" ca="1" si="126"/>
        <v>0</v>
      </c>
    </row>
    <row r="2754" spans="1:5">
      <c r="A2754" t="str">
        <f t="shared" si="127"/>
        <v>01</v>
      </c>
      <c r="B2754">
        <f t="shared" si="128"/>
        <v>0</v>
      </c>
      <c r="C2754" t="s">
        <v>521</v>
      </c>
      <c r="D2754" s="1" t="s">
        <v>3493</v>
      </c>
      <c r="E2754" s="765">
        <f t="shared" ca="1" si="126"/>
        <v>0</v>
      </c>
    </row>
    <row r="2755" spans="1:5">
      <c r="A2755" t="str">
        <f t="shared" si="127"/>
        <v>02</v>
      </c>
      <c r="B2755">
        <f t="shared" si="128"/>
        <v>0</v>
      </c>
      <c r="C2755" t="s">
        <v>521</v>
      </c>
      <c r="D2755" s="1" t="s">
        <v>3494</v>
      </c>
      <c r="E2755" s="765">
        <f t="shared" ca="1" si="126"/>
        <v>0</v>
      </c>
    </row>
    <row r="2756" spans="1:5">
      <c r="A2756" t="str">
        <f t="shared" si="127"/>
        <v>03</v>
      </c>
      <c r="B2756">
        <f t="shared" si="128"/>
        <v>0</v>
      </c>
      <c r="C2756" t="s">
        <v>521</v>
      </c>
      <c r="D2756" s="1" t="s">
        <v>3495</v>
      </c>
      <c r="E2756" s="765">
        <f t="shared" ca="1" si="126"/>
        <v>0</v>
      </c>
    </row>
    <row r="2757" spans="1:5">
      <c r="A2757" t="str">
        <f t="shared" si="127"/>
        <v>04</v>
      </c>
      <c r="B2757">
        <f t="shared" si="128"/>
        <v>0</v>
      </c>
      <c r="C2757" t="s">
        <v>521</v>
      </c>
      <c r="D2757" s="1" t="s">
        <v>3496</v>
      </c>
      <c r="E2757" s="765">
        <f t="shared" ca="1" si="126"/>
        <v>0</v>
      </c>
    </row>
    <row r="2758" spans="1:5">
      <c r="A2758" t="str">
        <f t="shared" si="127"/>
        <v>05</v>
      </c>
      <c r="B2758">
        <f t="shared" si="128"/>
        <v>0</v>
      </c>
      <c r="C2758" t="s">
        <v>521</v>
      </c>
      <c r="D2758" s="1" t="s">
        <v>3497</v>
      </c>
      <c r="E2758" s="765">
        <f t="shared" ca="1" si="126"/>
        <v>0</v>
      </c>
    </row>
    <row r="2759" spans="1:5">
      <c r="A2759" t="str">
        <f t="shared" si="127"/>
        <v>06</v>
      </c>
      <c r="B2759">
        <f t="shared" si="128"/>
        <v>0</v>
      </c>
      <c r="C2759" t="s">
        <v>521</v>
      </c>
      <c r="D2759" s="1" t="s">
        <v>3498</v>
      </c>
      <c r="E2759" s="765">
        <f t="shared" ca="1" si="126"/>
        <v>0</v>
      </c>
    </row>
    <row r="2760" spans="1:5">
      <c r="A2760" t="str">
        <f t="shared" si="127"/>
        <v>07</v>
      </c>
      <c r="B2760">
        <f t="shared" si="128"/>
        <v>0</v>
      </c>
      <c r="C2760" t="s">
        <v>521</v>
      </c>
      <c r="D2760" s="1" t="s">
        <v>3499</v>
      </c>
      <c r="E2760" s="765">
        <f t="shared" ca="1" si="126"/>
        <v>0</v>
      </c>
    </row>
    <row r="2761" spans="1:5">
      <c r="A2761" t="str">
        <f t="shared" si="127"/>
        <v>08</v>
      </c>
      <c r="B2761">
        <f t="shared" si="128"/>
        <v>0</v>
      </c>
      <c r="C2761" t="s">
        <v>521</v>
      </c>
      <c r="D2761" s="1" t="s">
        <v>3500</v>
      </c>
      <c r="E2761" s="765">
        <f t="shared" ca="1" si="126"/>
        <v>0</v>
      </c>
    </row>
    <row r="2762" spans="1:5">
      <c r="A2762" t="str">
        <f t="shared" si="127"/>
        <v>09</v>
      </c>
      <c r="B2762">
        <f t="shared" si="128"/>
        <v>0</v>
      </c>
      <c r="C2762" t="s">
        <v>521</v>
      </c>
      <c r="D2762" s="1" t="s">
        <v>3501</v>
      </c>
      <c r="E2762" s="765">
        <f t="shared" ref="E2762:E2825" ca="1" si="129">IFERROR(IFERROR(VLOOKUP(C2762,INDIRECT($G$7&amp;$H$7),MATCH($A2762,INDIRECT($G$7&amp;$I$7),0),0),IFERROR(VLOOKUP(C2762,INDIRECT($G$6&amp;$H$6),MATCH($A2762,INDIRECT($G$6&amp;$I$6),0),0),VLOOKUP(C2762,INDIRECT($G$5&amp;$H$5),MATCH($A2762,INDIRECT($G$5&amp;$I$5),0),0))),0)</f>
        <v>0</v>
      </c>
    </row>
    <row r="2763" spans="1:5">
      <c r="A2763" t="str">
        <f t="shared" ref="A2763:A2826" si="130">MID(D2763,LEN(C2763)+2,LEN(D2763)-LEN(C2763))</f>
        <v>10</v>
      </c>
      <c r="B2763">
        <f t="shared" ref="B2763:B2826" si="131">IF(IFERROR(FIND("PU",D2763,1),0)&lt;&gt;0,"PU",0)</f>
        <v>0</v>
      </c>
      <c r="C2763" t="s">
        <v>521</v>
      </c>
      <c r="D2763" s="1" t="s">
        <v>3502</v>
      </c>
      <c r="E2763" s="765">
        <f t="shared" ca="1" si="129"/>
        <v>0</v>
      </c>
    </row>
    <row r="2764" spans="1:5">
      <c r="A2764" t="str">
        <f t="shared" si="130"/>
        <v>11</v>
      </c>
      <c r="B2764">
        <f t="shared" si="131"/>
        <v>0</v>
      </c>
      <c r="C2764" t="s">
        <v>521</v>
      </c>
      <c r="D2764" s="1" t="s">
        <v>3503</v>
      </c>
      <c r="E2764" s="765">
        <f t="shared" ca="1" si="129"/>
        <v>0</v>
      </c>
    </row>
    <row r="2765" spans="1:5">
      <c r="A2765" t="str">
        <f t="shared" si="130"/>
        <v>12</v>
      </c>
      <c r="B2765">
        <f t="shared" si="131"/>
        <v>0</v>
      </c>
      <c r="C2765" t="s">
        <v>521</v>
      </c>
      <c r="D2765" s="1" t="s">
        <v>3504</v>
      </c>
      <c r="E2765" s="765">
        <f t="shared" ca="1" si="129"/>
        <v>0</v>
      </c>
    </row>
    <row r="2766" spans="1:5">
      <c r="A2766" t="str">
        <f t="shared" si="130"/>
        <v>13</v>
      </c>
      <c r="B2766">
        <f t="shared" si="131"/>
        <v>0</v>
      </c>
      <c r="C2766" t="s">
        <v>521</v>
      </c>
      <c r="D2766" s="1" t="s">
        <v>3505</v>
      </c>
      <c r="E2766" s="765">
        <f t="shared" ca="1" si="129"/>
        <v>0</v>
      </c>
    </row>
    <row r="2767" spans="1:5">
      <c r="A2767" t="str">
        <f t="shared" si="130"/>
        <v>100</v>
      </c>
      <c r="B2767">
        <f t="shared" si="131"/>
        <v>0</v>
      </c>
      <c r="C2767" t="s">
        <v>521</v>
      </c>
      <c r="D2767" s="1" t="s">
        <v>3506</v>
      </c>
      <c r="E2767" s="765">
        <f t="shared" ca="1" si="129"/>
        <v>0</v>
      </c>
    </row>
    <row r="2768" spans="1:5">
      <c r="A2768" t="str">
        <f t="shared" si="130"/>
        <v>01</v>
      </c>
      <c r="B2768">
        <f t="shared" si="131"/>
        <v>0</v>
      </c>
      <c r="C2768" t="s">
        <v>522</v>
      </c>
      <c r="D2768" s="1" t="s">
        <v>3507</v>
      </c>
      <c r="E2768" s="765">
        <f t="shared" ca="1" si="129"/>
        <v>0</v>
      </c>
    </row>
    <row r="2769" spans="1:5">
      <c r="A2769" t="str">
        <f t="shared" si="130"/>
        <v>02</v>
      </c>
      <c r="B2769">
        <f t="shared" si="131"/>
        <v>0</v>
      </c>
      <c r="C2769" t="s">
        <v>522</v>
      </c>
      <c r="D2769" s="1" t="s">
        <v>3508</v>
      </c>
      <c r="E2769" s="765">
        <f t="shared" ca="1" si="129"/>
        <v>0</v>
      </c>
    </row>
    <row r="2770" spans="1:5">
      <c r="A2770" t="str">
        <f t="shared" si="130"/>
        <v>03</v>
      </c>
      <c r="B2770">
        <f t="shared" si="131"/>
        <v>0</v>
      </c>
      <c r="C2770" t="s">
        <v>522</v>
      </c>
      <c r="D2770" s="1" t="s">
        <v>3509</v>
      </c>
      <c r="E2770" s="765">
        <f t="shared" ca="1" si="129"/>
        <v>0</v>
      </c>
    </row>
    <row r="2771" spans="1:5">
      <c r="A2771" t="str">
        <f t="shared" si="130"/>
        <v>04</v>
      </c>
      <c r="B2771">
        <f t="shared" si="131"/>
        <v>0</v>
      </c>
      <c r="C2771" t="s">
        <v>522</v>
      </c>
      <c r="D2771" s="1" t="s">
        <v>3510</v>
      </c>
      <c r="E2771" s="765">
        <f t="shared" ca="1" si="129"/>
        <v>0</v>
      </c>
    </row>
    <row r="2772" spans="1:5">
      <c r="A2772" t="str">
        <f t="shared" si="130"/>
        <v>05</v>
      </c>
      <c r="B2772">
        <f t="shared" si="131"/>
        <v>0</v>
      </c>
      <c r="C2772" t="s">
        <v>522</v>
      </c>
      <c r="D2772" s="1" t="s">
        <v>3511</v>
      </c>
      <c r="E2772" s="765">
        <f t="shared" ca="1" si="129"/>
        <v>0</v>
      </c>
    </row>
    <row r="2773" spans="1:5">
      <c r="A2773" t="str">
        <f t="shared" si="130"/>
        <v>06</v>
      </c>
      <c r="B2773">
        <f t="shared" si="131"/>
        <v>0</v>
      </c>
      <c r="C2773" t="s">
        <v>522</v>
      </c>
      <c r="D2773" s="1" t="s">
        <v>3512</v>
      </c>
      <c r="E2773" s="765">
        <f t="shared" ca="1" si="129"/>
        <v>0</v>
      </c>
    </row>
    <row r="2774" spans="1:5">
      <c r="A2774" t="str">
        <f t="shared" si="130"/>
        <v>07</v>
      </c>
      <c r="B2774">
        <f t="shared" si="131"/>
        <v>0</v>
      </c>
      <c r="C2774" t="s">
        <v>522</v>
      </c>
      <c r="D2774" s="1" t="s">
        <v>3513</v>
      </c>
      <c r="E2774" s="765">
        <f t="shared" ca="1" si="129"/>
        <v>0</v>
      </c>
    </row>
    <row r="2775" spans="1:5">
      <c r="A2775" t="str">
        <f t="shared" si="130"/>
        <v>08</v>
      </c>
      <c r="B2775">
        <f t="shared" si="131"/>
        <v>0</v>
      </c>
      <c r="C2775" t="s">
        <v>522</v>
      </c>
      <c r="D2775" s="1" t="s">
        <v>3514</v>
      </c>
      <c r="E2775" s="765">
        <f t="shared" ca="1" si="129"/>
        <v>0</v>
      </c>
    </row>
    <row r="2776" spans="1:5">
      <c r="A2776" t="str">
        <f t="shared" si="130"/>
        <v>09</v>
      </c>
      <c r="B2776">
        <f t="shared" si="131"/>
        <v>0</v>
      </c>
      <c r="C2776" t="s">
        <v>522</v>
      </c>
      <c r="D2776" s="1" t="s">
        <v>3515</v>
      </c>
      <c r="E2776" s="765">
        <f t="shared" ca="1" si="129"/>
        <v>0</v>
      </c>
    </row>
    <row r="2777" spans="1:5">
      <c r="A2777" t="str">
        <f t="shared" si="130"/>
        <v>10</v>
      </c>
      <c r="B2777">
        <f t="shared" si="131"/>
        <v>0</v>
      </c>
      <c r="C2777" t="s">
        <v>522</v>
      </c>
      <c r="D2777" s="1" t="s">
        <v>3516</v>
      </c>
      <c r="E2777" s="765">
        <f t="shared" ca="1" si="129"/>
        <v>0</v>
      </c>
    </row>
    <row r="2778" spans="1:5">
      <c r="A2778" t="str">
        <f t="shared" si="130"/>
        <v>11</v>
      </c>
      <c r="B2778">
        <f t="shared" si="131"/>
        <v>0</v>
      </c>
      <c r="C2778" t="s">
        <v>522</v>
      </c>
      <c r="D2778" s="1" t="s">
        <v>3517</v>
      </c>
      <c r="E2778" s="765">
        <f t="shared" ca="1" si="129"/>
        <v>0</v>
      </c>
    </row>
    <row r="2779" spans="1:5">
      <c r="A2779" t="str">
        <f t="shared" si="130"/>
        <v>12</v>
      </c>
      <c r="B2779">
        <f t="shared" si="131"/>
        <v>0</v>
      </c>
      <c r="C2779" t="s">
        <v>522</v>
      </c>
      <c r="D2779" s="1" t="s">
        <v>3518</v>
      </c>
      <c r="E2779" s="765">
        <f t="shared" ca="1" si="129"/>
        <v>0</v>
      </c>
    </row>
    <row r="2780" spans="1:5">
      <c r="A2780" t="str">
        <f t="shared" si="130"/>
        <v>13</v>
      </c>
      <c r="B2780">
        <f t="shared" si="131"/>
        <v>0</v>
      </c>
      <c r="C2780" t="s">
        <v>522</v>
      </c>
      <c r="D2780" s="1" t="s">
        <v>3519</v>
      </c>
      <c r="E2780" s="765">
        <f t="shared" ca="1" si="129"/>
        <v>0</v>
      </c>
    </row>
    <row r="2781" spans="1:5">
      <c r="A2781" t="str">
        <f t="shared" si="130"/>
        <v>100</v>
      </c>
      <c r="B2781">
        <f t="shared" si="131"/>
        <v>0</v>
      </c>
      <c r="C2781" t="s">
        <v>522</v>
      </c>
      <c r="D2781" s="1" t="s">
        <v>3520</v>
      </c>
      <c r="E2781" s="765">
        <f t="shared" ca="1" si="129"/>
        <v>0</v>
      </c>
    </row>
    <row r="2782" spans="1:5">
      <c r="A2782" t="str">
        <f t="shared" si="130"/>
        <v>01</v>
      </c>
      <c r="B2782">
        <f t="shared" si="131"/>
        <v>0</v>
      </c>
      <c r="C2782" t="s">
        <v>523</v>
      </c>
      <c r="D2782" s="1" t="s">
        <v>3521</v>
      </c>
      <c r="E2782" s="765">
        <f t="shared" ca="1" si="129"/>
        <v>0</v>
      </c>
    </row>
    <row r="2783" spans="1:5">
      <c r="A2783" t="str">
        <f t="shared" si="130"/>
        <v>02</v>
      </c>
      <c r="B2783">
        <f t="shared" si="131"/>
        <v>0</v>
      </c>
      <c r="C2783" t="s">
        <v>523</v>
      </c>
      <c r="D2783" s="1" t="s">
        <v>3522</v>
      </c>
      <c r="E2783" s="765">
        <f t="shared" ca="1" si="129"/>
        <v>0</v>
      </c>
    </row>
    <row r="2784" spans="1:5">
      <c r="A2784" t="str">
        <f t="shared" si="130"/>
        <v>03</v>
      </c>
      <c r="B2784">
        <f t="shared" si="131"/>
        <v>0</v>
      </c>
      <c r="C2784" t="s">
        <v>523</v>
      </c>
      <c r="D2784" s="1" t="s">
        <v>3523</v>
      </c>
      <c r="E2784" s="765">
        <f t="shared" ca="1" si="129"/>
        <v>0</v>
      </c>
    </row>
    <row r="2785" spans="1:5">
      <c r="A2785" t="str">
        <f t="shared" si="130"/>
        <v>04</v>
      </c>
      <c r="B2785">
        <f t="shared" si="131"/>
        <v>0</v>
      </c>
      <c r="C2785" t="s">
        <v>523</v>
      </c>
      <c r="D2785" s="1" t="s">
        <v>3524</v>
      </c>
      <c r="E2785" s="765">
        <f t="shared" ca="1" si="129"/>
        <v>0</v>
      </c>
    </row>
    <row r="2786" spans="1:5">
      <c r="A2786" t="str">
        <f t="shared" si="130"/>
        <v>05</v>
      </c>
      <c r="B2786">
        <f t="shared" si="131"/>
        <v>0</v>
      </c>
      <c r="C2786" t="s">
        <v>523</v>
      </c>
      <c r="D2786" s="1" t="s">
        <v>3525</v>
      </c>
      <c r="E2786" s="765">
        <f t="shared" ca="1" si="129"/>
        <v>0</v>
      </c>
    </row>
    <row r="2787" spans="1:5">
      <c r="A2787" t="str">
        <f t="shared" si="130"/>
        <v>06</v>
      </c>
      <c r="B2787">
        <f t="shared" si="131"/>
        <v>0</v>
      </c>
      <c r="C2787" t="s">
        <v>523</v>
      </c>
      <c r="D2787" s="1" t="s">
        <v>3526</v>
      </c>
      <c r="E2787" s="765">
        <f t="shared" ca="1" si="129"/>
        <v>0</v>
      </c>
    </row>
    <row r="2788" spans="1:5">
      <c r="A2788" t="str">
        <f t="shared" si="130"/>
        <v>07</v>
      </c>
      <c r="B2788">
        <f t="shared" si="131"/>
        <v>0</v>
      </c>
      <c r="C2788" t="s">
        <v>523</v>
      </c>
      <c r="D2788" s="1" t="s">
        <v>3527</v>
      </c>
      <c r="E2788" s="765">
        <f t="shared" ca="1" si="129"/>
        <v>0</v>
      </c>
    </row>
    <row r="2789" spans="1:5">
      <c r="A2789" t="str">
        <f t="shared" si="130"/>
        <v>08</v>
      </c>
      <c r="B2789">
        <f t="shared" si="131"/>
        <v>0</v>
      </c>
      <c r="C2789" t="s">
        <v>523</v>
      </c>
      <c r="D2789" s="1" t="s">
        <v>3528</v>
      </c>
      <c r="E2789" s="765">
        <f t="shared" ca="1" si="129"/>
        <v>0</v>
      </c>
    </row>
    <row r="2790" spans="1:5">
      <c r="A2790" t="str">
        <f t="shared" si="130"/>
        <v>09</v>
      </c>
      <c r="B2790">
        <f t="shared" si="131"/>
        <v>0</v>
      </c>
      <c r="C2790" t="s">
        <v>523</v>
      </c>
      <c r="D2790" s="1" t="s">
        <v>3529</v>
      </c>
      <c r="E2790" s="765">
        <f t="shared" ca="1" si="129"/>
        <v>0</v>
      </c>
    </row>
    <row r="2791" spans="1:5">
      <c r="A2791" t="str">
        <f t="shared" si="130"/>
        <v>10</v>
      </c>
      <c r="B2791">
        <f t="shared" si="131"/>
        <v>0</v>
      </c>
      <c r="C2791" t="s">
        <v>523</v>
      </c>
      <c r="D2791" s="1" t="s">
        <v>3530</v>
      </c>
      <c r="E2791" s="765">
        <f t="shared" ca="1" si="129"/>
        <v>0</v>
      </c>
    </row>
    <row r="2792" spans="1:5">
      <c r="A2792" t="str">
        <f t="shared" si="130"/>
        <v>11</v>
      </c>
      <c r="B2792">
        <f t="shared" si="131"/>
        <v>0</v>
      </c>
      <c r="C2792" t="s">
        <v>523</v>
      </c>
      <c r="D2792" s="1" t="s">
        <v>3531</v>
      </c>
      <c r="E2792" s="765">
        <f t="shared" ca="1" si="129"/>
        <v>0</v>
      </c>
    </row>
    <row r="2793" spans="1:5">
      <c r="A2793" t="str">
        <f t="shared" si="130"/>
        <v>12</v>
      </c>
      <c r="B2793">
        <f t="shared" si="131"/>
        <v>0</v>
      </c>
      <c r="C2793" t="s">
        <v>523</v>
      </c>
      <c r="D2793" s="1" t="s">
        <v>3532</v>
      </c>
      <c r="E2793" s="765">
        <f t="shared" ca="1" si="129"/>
        <v>0</v>
      </c>
    </row>
    <row r="2794" spans="1:5">
      <c r="A2794" t="str">
        <f t="shared" si="130"/>
        <v>13</v>
      </c>
      <c r="B2794">
        <f t="shared" si="131"/>
        <v>0</v>
      </c>
      <c r="C2794" t="s">
        <v>523</v>
      </c>
      <c r="D2794" s="1" t="s">
        <v>3533</v>
      </c>
      <c r="E2794" s="765">
        <f t="shared" ca="1" si="129"/>
        <v>0</v>
      </c>
    </row>
    <row r="2795" spans="1:5">
      <c r="A2795" t="str">
        <f t="shared" si="130"/>
        <v>100</v>
      </c>
      <c r="B2795">
        <f t="shared" si="131"/>
        <v>0</v>
      </c>
      <c r="C2795" t="s">
        <v>523</v>
      </c>
      <c r="D2795" s="1" t="s">
        <v>3534</v>
      </c>
      <c r="E2795" s="765">
        <f t="shared" ca="1" si="129"/>
        <v>0</v>
      </c>
    </row>
    <row r="2796" spans="1:5">
      <c r="A2796" t="str">
        <f t="shared" si="130"/>
        <v>01</v>
      </c>
      <c r="B2796">
        <f t="shared" si="131"/>
        <v>0</v>
      </c>
      <c r="C2796" t="s">
        <v>533</v>
      </c>
      <c r="D2796" s="1" t="s">
        <v>3535</v>
      </c>
      <c r="E2796" s="765">
        <f t="shared" ca="1" si="129"/>
        <v>0</v>
      </c>
    </row>
    <row r="2797" spans="1:5">
      <c r="A2797" t="str">
        <f t="shared" si="130"/>
        <v>02</v>
      </c>
      <c r="B2797">
        <f t="shared" si="131"/>
        <v>0</v>
      </c>
      <c r="C2797" t="s">
        <v>533</v>
      </c>
      <c r="D2797" s="1" t="s">
        <v>3536</v>
      </c>
      <c r="E2797" s="765">
        <f t="shared" ca="1" si="129"/>
        <v>0</v>
      </c>
    </row>
    <row r="2798" spans="1:5">
      <c r="A2798" t="str">
        <f t="shared" si="130"/>
        <v>03</v>
      </c>
      <c r="B2798">
        <f t="shared" si="131"/>
        <v>0</v>
      </c>
      <c r="C2798" t="s">
        <v>533</v>
      </c>
      <c r="D2798" s="1" t="s">
        <v>3537</v>
      </c>
      <c r="E2798" s="765">
        <f t="shared" ca="1" si="129"/>
        <v>0</v>
      </c>
    </row>
    <row r="2799" spans="1:5">
      <c r="A2799" t="str">
        <f t="shared" si="130"/>
        <v>04</v>
      </c>
      <c r="B2799">
        <f t="shared" si="131"/>
        <v>0</v>
      </c>
      <c r="C2799" t="s">
        <v>533</v>
      </c>
      <c r="D2799" s="1" t="s">
        <v>3538</v>
      </c>
      <c r="E2799" s="765">
        <f t="shared" ca="1" si="129"/>
        <v>0</v>
      </c>
    </row>
    <row r="2800" spans="1:5">
      <c r="A2800" t="str">
        <f t="shared" si="130"/>
        <v>05</v>
      </c>
      <c r="B2800">
        <f t="shared" si="131"/>
        <v>0</v>
      </c>
      <c r="C2800" t="s">
        <v>533</v>
      </c>
      <c r="D2800" s="1" t="s">
        <v>3539</v>
      </c>
      <c r="E2800" s="765">
        <f t="shared" ca="1" si="129"/>
        <v>0</v>
      </c>
    </row>
    <row r="2801" spans="1:5">
      <c r="A2801" t="str">
        <f t="shared" si="130"/>
        <v>06</v>
      </c>
      <c r="B2801">
        <f t="shared" si="131"/>
        <v>0</v>
      </c>
      <c r="C2801" t="s">
        <v>533</v>
      </c>
      <c r="D2801" s="1" t="s">
        <v>3540</v>
      </c>
      <c r="E2801" s="765">
        <f t="shared" ca="1" si="129"/>
        <v>0</v>
      </c>
    </row>
    <row r="2802" spans="1:5">
      <c r="A2802" t="str">
        <f t="shared" si="130"/>
        <v>07</v>
      </c>
      <c r="B2802">
        <f t="shared" si="131"/>
        <v>0</v>
      </c>
      <c r="C2802" t="s">
        <v>533</v>
      </c>
      <c r="D2802" s="1" t="s">
        <v>3541</v>
      </c>
      <c r="E2802" s="765">
        <f t="shared" ca="1" si="129"/>
        <v>0</v>
      </c>
    </row>
    <row r="2803" spans="1:5">
      <c r="A2803" t="str">
        <f t="shared" si="130"/>
        <v>08</v>
      </c>
      <c r="B2803">
        <f t="shared" si="131"/>
        <v>0</v>
      </c>
      <c r="C2803" t="s">
        <v>533</v>
      </c>
      <c r="D2803" s="1" t="s">
        <v>3542</v>
      </c>
      <c r="E2803" s="765">
        <f t="shared" ca="1" si="129"/>
        <v>0</v>
      </c>
    </row>
    <row r="2804" spans="1:5">
      <c r="A2804" t="str">
        <f t="shared" si="130"/>
        <v>09</v>
      </c>
      <c r="B2804">
        <f t="shared" si="131"/>
        <v>0</v>
      </c>
      <c r="C2804" t="s">
        <v>533</v>
      </c>
      <c r="D2804" s="1" t="s">
        <v>3543</v>
      </c>
      <c r="E2804" s="765">
        <f t="shared" ca="1" si="129"/>
        <v>0</v>
      </c>
    </row>
    <row r="2805" spans="1:5">
      <c r="A2805" t="str">
        <f t="shared" si="130"/>
        <v>10</v>
      </c>
      <c r="B2805">
        <f t="shared" si="131"/>
        <v>0</v>
      </c>
      <c r="C2805" t="s">
        <v>533</v>
      </c>
      <c r="D2805" s="1" t="s">
        <v>3544</v>
      </c>
      <c r="E2805" s="765">
        <f t="shared" ca="1" si="129"/>
        <v>0</v>
      </c>
    </row>
    <row r="2806" spans="1:5">
      <c r="A2806" t="str">
        <f t="shared" si="130"/>
        <v>11</v>
      </c>
      <c r="B2806">
        <f t="shared" si="131"/>
        <v>0</v>
      </c>
      <c r="C2806" t="s">
        <v>533</v>
      </c>
      <c r="D2806" s="1" t="s">
        <v>3545</v>
      </c>
      <c r="E2806" s="765">
        <f t="shared" ca="1" si="129"/>
        <v>0</v>
      </c>
    </row>
    <row r="2807" spans="1:5">
      <c r="A2807" t="str">
        <f t="shared" si="130"/>
        <v>12</v>
      </c>
      <c r="B2807">
        <f t="shared" si="131"/>
        <v>0</v>
      </c>
      <c r="C2807" t="s">
        <v>533</v>
      </c>
      <c r="D2807" s="1" t="s">
        <v>3546</v>
      </c>
      <c r="E2807" s="765">
        <f t="shared" ca="1" si="129"/>
        <v>0</v>
      </c>
    </row>
    <row r="2808" spans="1:5">
      <c r="A2808" t="str">
        <f t="shared" si="130"/>
        <v>13</v>
      </c>
      <c r="B2808">
        <f t="shared" si="131"/>
        <v>0</v>
      </c>
      <c r="C2808" t="s">
        <v>533</v>
      </c>
      <c r="D2808" s="1" t="s">
        <v>3547</v>
      </c>
      <c r="E2808" s="765">
        <f t="shared" ca="1" si="129"/>
        <v>0</v>
      </c>
    </row>
    <row r="2809" spans="1:5">
      <c r="A2809" t="str">
        <f t="shared" si="130"/>
        <v>100</v>
      </c>
      <c r="B2809">
        <f t="shared" si="131"/>
        <v>0</v>
      </c>
      <c r="C2809" t="s">
        <v>533</v>
      </c>
      <c r="D2809" s="1" t="s">
        <v>3548</v>
      </c>
      <c r="E2809" s="765">
        <f t="shared" ca="1" si="129"/>
        <v>0</v>
      </c>
    </row>
    <row r="2810" spans="1:5">
      <c r="A2810" t="str">
        <f t="shared" si="130"/>
        <v>01</v>
      </c>
      <c r="B2810">
        <f t="shared" si="131"/>
        <v>0</v>
      </c>
      <c r="C2810" t="s">
        <v>534</v>
      </c>
      <c r="D2810" s="1" t="s">
        <v>3549</v>
      </c>
      <c r="E2810" s="765">
        <f t="shared" ca="1" si="129"/>
        <v>0</v>
      </c>
    </row>
    <row r="2811" spans="1:5">
      <c r="A2811" t="str">
        <f t="shared" si="130"/>
        <v>02</v>
      </c>
      <c r="B2811">
        <f t="shared" si="131"/>
        <v>0</v>
      </c>
      <c r="C2811" t="s">
        <v>534</v>
      </c>
      <c r="D2811" s="1" t="s">
        <v>3550</v>
      </c>
      <c r="E2811" s="765">
        <f t="shared" ca="1" si="129"/>
        <v>0</v>
      </c>
    </row>
    <row r="2812" spans="1:5">
      <c r="A2812" t="str">
        <f t="shared" si="130"/>
        <v>03</v>
      </c>
      <c r="B2812">
        <f t="shared" si="131"/>
        <v>0</v>
      </c>
      <c r="C2812" t="s">
        <v>534</v>
      </c>
      <c r="D2812" s="1" t="s">
        <v>3551</v>
      </c>
      <c r="E2812" s="765">
        <f t="shared" ca="1" si="129"/>
        <v>0</v>
      </c>
    </row>
    <row r="2813" spans="1:5">
      <c r="A2813" t="str">
        <f t="shared" si="130"/>
        <v>04</v>
      </c>
      <c r="B2813">
        <f t="shared" si="131"/>
        <v>0</v>
      </c>
      <c r="C2813" t="s">
        <v>534</v>
      </c>
      <c r="D2813" s="1" t="s">
        <v>3552</v>
      </c>
      <c r="E2813" s="765">
        <f t="shared" ca="1" si="129"/>
        <v>0</v>
      </c>
    </row>
    <row r="2814" spans="1:5">
      <c r="A2814" t="str">
        <f t="shared" si="130"/>
        <v>05</v>
      </c>
      <c r="B2814">
        <f t="shared" si="131"/>
        <v>0</v>
      </c>
      <c r="C2814" t="s">
        <v>534</v>
      </c>
      <c r="D2814" s="1" t="s">
        <v>3553</v>
      </c>
      <c r="E2814" s="765">
        <f t="shared" ca="1" si="129"/>
        <v>0</v>
      </c>
    </row>
    <row r="2815" spans="1:5">
      <c r="A2815" t="str">
        <f t="shared" si="130"/>
        <v>06</v>
      </c>
      <c r="B2815">
        <f t="shared" si="131"/>
        <v>0</v>
      </c>
      <c r="C2815" t="s">
        <v>534</v>
      </c>
      <c r="D2815" s="1" t="s">
        <v>3554</v>
      </c>
      <c r="E2815" s="765">
        <f t="shared" ca="1" si="129"/>
        <v>0</v>
      </c>
    </row>
    <row r="2816" spans="1:5">
      <c r="A2816" t="str">
        <f t="shared" si="130"/>
        <v>07</v>
      </c>
      <c r="B2816">
        <f t="shared" si="131"/>
        <v>0</v>
      </c>
      <c r="C2816" t="s">
        <v>534</v>
      </c>
      <c r="D2816" s="1" t="s">
        <v>3555</v>
      </c>
      <c r="E2816" s="765">
        <f t="shared" ca="1" si="129"/>
        <v>0</v>
      </c>
    </row>
    <row r="2817" spans="1:5">
      <c r="A2817" t="str">
        <f t="shared" si="130"/>
        <v>08</v>
      </c>
      <c r="B2817">
        <f t="shared" si="131"/>
        <v>0</v>
      </c>
      <c r="C2817" t="s">
        <v>534</v>
      </c>
      <c r="D2817" s="1" t="s">
        <v>3556</v>
      </c>
      <c r="E2817" s="765">
        <f t="shared" ca="1" si="129"/>
        <v>0</v>
      </c>
    </row>
    <row r="2818" spans="1:5">
      <c r="A2818" t="str">
        <f t="shared" si="130"/>
        <v>09</v>
      </c>
      <c r="B2818">
        <f t="shared" si="131"/>
        <v>0</v>
      </c>
      <c r="C2818" t="s">
        <v>534</v>
      </c>
      <c r="D2818" s="1" t="s">
        <v>3557</v>
      </c>
      <c r="E2818" s="765">
        <f t="shared" ca="1" si="129"/>
        <v>0</v>
      </c>
    </row>
    <row r="2819" spans="1:5">
      <c r="A2819" t="str">
        <f t="shared" si="130"/>
        <v>10</v>
      </c>
      <c r="B2819">
        <f t="shared" si="131"/>
        <v>0</v>
      </c>
      <c r="C2819" t="s">
        <v>534</v>
      </c>
      <c r="D2819" s="1" t="s">
        <v>3558</v>
      </c>
      <c r="E2819" s="765">
        <f t="shared" ca="1" si="129"/>
        <v>0</v>
      </c>
    </row>
    <row r="2820" spans="1:5">
      <c r="A2820" t="str">
        <f t="shared" si="130"/>
        <v>11</v>
      </c>
      <c r="B2820">
        <f t="shared" si="131"/>
        <v>0</v>
      </c>
      <c r="C2820" t="s">
        <v>534</v>
      </c>
      <c r="D2820" s="1" t="s">
        <v>3559</v>
      </c>
      <c r="E2820" s="765">
        <f t="shared" ca="1" si="129"/>
        <v>0</v>
      </c>
    </row>
    <row r="2821" spans="1:5">
      <c r="A2821" t="str">
        <f t="shared" si="130"/>
        <v>12</v>
      </c>
      <c r="B2821">
        <f t="shared" si="131"/>
        <v>0</v>
      </c>
      <c r="C2821" t="s">
        <v>534</v>
      </c>
      <c r="D2821" s="1" t="s">
        <v>3560</v>
      </c>
      <c r="E2821" s="765">
        <f t="shared" ca="1" si="129"/>
        <v>0</v>
      </c>
    </row>
    <row r="2822" spans="1:5">
      <c r="A2822" t="str">
        <f t="shared" si="130"/>
        <v>13</v>
      </c>
      <c r="B2822">
        <f t="shared" si="131"/>
        <v>0</v>
      </c>
      <c r="C2822" t="s">
        <v>534</v>
      </c>
      <c r="D2822" s="1" t="s">
        <v>3561</v>
      </c>
      <c r="E2822" s="765">
        <f t="shared" ca="1" si="129"/>
        <v>0</v>
      </c>
    </row>
    <row r="2823" spans="1:5">
      <c r="A2823" t="str">
        <f t="shared" si="130"/>
        <v>100</v>
      </c>
      <c r="B2823">
        <f t="shared" si="131"/>
        <v>0</v>
      </c>
      <c r="C2823" t="s">
        <v>534</v>
      </c>
      <c r="D2823" s="1" t="s">
        <v>3562</v>
      </c>
      <c r="E2823" s="765">
        <f t="shared" ca="1" si="129"/>
        <v>0</v>
      </c>
    </row>
    <row r="2824" spans="1:5">
      <c r="A2824" t="str">
        <f t="shared" si="130"/>
        <v>01</v>
      </c>
      <c r="B2824">
        <f t="shared" si="131"/>
        <v>0</v>
      </c>
      <c r="C2824" t="s">
        <v>535</v>
      </c>
      <c r="D2824" s="1" t="s">
        <v>3563</v>
      </c>
      <c r="E2824" s="765">
        <f t="shared" ca="1" si="129"/>
        <v>0</v>
      </c>
    </row>
    <row r="2825" spans="1:5">
      <c r="A2825" t="str">
        <f t="shared" si="130"/>
        <v>02</v>
      </c>
      <c r="B2825">
        <f t="shared" si="131"/>
        <v>0</v>
      </c>
      <c r="C2825" t="s">
        <v>535</v>
      </c>
      <c r="D2825" s="1" t="s">
        <v>3564</v>
      </c>
      <c r="E2825" s="765">
        <f t="shared" ca="1" si="129"/>
        <v>0</v>
      </c>
    </row>
    <row r="2826" spans="1:5">
      <c r="A2826" t="str">
        <f t="shared" si="130"/>
        <v>03</v>
      </c>
      <c r="B2826">
        <f t="shared" si="131"/>
        <v>0</v>
      </c>
      <c r="C2826" t="s">
        <v>535</v>
      </c>
      <c r="D2826" s="1" t="s">
        <v>3565</v>
      </c>
      <c r="E2826" s="765">
        <f t="shared" ref="E2826:E2889" ca="1" si="132">IFERROR(IFERROR(VLOOKUP(C2826,INDIRECT($G$7&amp;$H$7),MATCH($A2826,INDIRECT($G$7&amp;$I$7),0),0),IFERROR(VLOOKUP(C2826,INDIRECT($G$6&amp;$H$6),MATCH($A2826,INDIRECT($G$6&amp;$I$6),0),0),VLOOKUP(C2826,INDIRECT($G$5&amp;$H$5),MATCH($A2826,INDIRECT($G$5&amp;$I$5),0),0))),0)</f>
        <v>0</v>
      </c>
    </row>
    <row r="2827" spans="1:5">
      <c r="A2827" t="str">
        <f t="shared" ref="A2827:A2890" si="133">MID(D2827,LEN(C2827)+2,LEN(D2827)-LEN(C2827))</f>
        <v>04</v>
      </c>
      <c r="B2827">
        <f t="shared" ref="B2827:B2890" si="134">IF(IFERROR(FIND("PU",D2827,1),0)&lt;&gt;0,"PU",0)</f>
        <v>0</v>
      </c>
      <c r="C2827" t="s">
        <v>535</v>
      </c>
      <c r="D2827" s="1" t="s">
        <v>3566</v>
      </c>
      <c r="E2827" s="765">
        <f t="shared" ca="1" si="132"/>
        <v>0</v>
      </c>
    </row>
    <row r="2828" spans="1:5">
      <c r="A2828" t="str">
        <f t="shared" si="133"/>
        <v>05</v>
      </c>
      <c r="B2828">
        <f t="shared" si="134"/>
        <v>0</v>
      </c>
      <c r="C2828" t="s">
        <v>535</v>
      </c>
      <c r="D2828" s="1" t="s">
        <v>3567</v>
      </c>
      <c r="E2828" s="765">
        <f t="shared" ca="1" si="132"/>
        <v>0</v>
      </c>
    </row>
    <row r="2829" spans="1:5">
      <c r="A2829" t="str">
        <f t="shared" si="133"/>
        <v>06</v>
      </c>
      <c r="B2829">
        <f t="shared" si="134"/>
        <v>0</v>
      </c>
      <c r="C2829" t="s">
        <v>535</v>
      </c>
      <c r="D2829" s="1" t="s">
        <v>3568</v>
      </c>
      <c r="E2829" s="765">
        <f t="shared" ca="1" si="132"/>
        <v>0</v>
      </c>
    </row>
    <row r="2830" spans="1:5">
      <c r="A2830" t="str">
        <f t="shared" si="133"/>
        <v>07</v>
      </c>
      <c r="B2830">
        <f t="shared" si="134"/>
        <v>0</v>
      </c>
      <c r="C2830" t="s">
        <v>535</v>
      </c>
      <c r="D2830" s="1" t="s">
        <v>3569</v>
      </c>
      <c r="E2830" s="765">
        <f t="shared" ca="1" si="132"/>
        <v>0</v>
      </c>
    </row>
    <row r="2831" spans="1:5">
      <c r="A2831" t="str">
        <f t="shared" si="133"/>
        <v>08</v>
      </c>
      <c r="B2831">
        <f t="shared" si="134"/>
        <v>0</v>
      </c>
      <c r="C2831" t="s">
        <v>535</v>
      </c>
      <c r="D2831" s="1" t="s">
        <v>3570</v>
      </c>
      <c r="E2831" s="765">
        <f t="shared" ca="1" si="132"/>
        <v>0</v>
      </c>
    </row>
    <row r="2832" spans="1:5">
      <c r="A2832" t="str">
        <f t="shared" si="133"/>
        <v>09</v>
      </c>
      <c r="B2832">
        <f t="shared" si="134"/>
        <v>0</v>
      </c>
      <c r="C2832" t="s">
        <v>535</v>
      </c>
      <c r="D2832" s="1" t="s">
        <v>3571</v>
      </c>
      <c r="E2832" s="765">
        <f t="shared" ca="1" si="132"/>
        <v>0</v>
      </c>
    </row>
    <row r="2833" spans="1:5">
      <c r="A2833" t="str">
        <f t="shared" si="133"/>
        <v>10</v>
      </c>
      <c r="B2833">
        <f t="shared" si="134"/>
        <v>0</v>
      </c>
      <c r="C2833" t="s">
        <v>535</v>
      </c>
      <c r="D2833" s="1" t="s">
        <v>3572</v>
      </c>
      <c r="E2833" s="765">
        <f t="shared" ca="1" si="132"/>
        <v>0</v>
      </c>
    </row>
    <row r="2834" spans="1:5">
      <c r="A2834" t="str">
        <f t="shared" si="133"/>
        <v>11</v>
      </c>
      <c r="B2834">
        <f t="shared" si="134"/>
        <v>0</v>
      </c>
      <c r="C2834" t="s">
        <v>535</v>
      </c>
      <c r="D2834" s="1" t="s">
        <v>3573</v>
      </c>
      <c r="E2834" s="765">
        <f t="shared" ca="1" si="132"/>
        <v>0</v>
      </c>
    </row>
    <row r="2835" spans="1:5">
      <c r="A2835" t="str">
        <f t="shared" si="133"/>
        <v>12</v>
      </c>
      <c r="B2835">
        <f t="shared" si="134"/>
        <v>0</v>
      </c>
      <c r="C2835" t="s">
        <v>535</v>
      </c>
      <c r="D2835" s="1" t="s">
        <v>3574</v>
      </c>
      <c r="E2835" s="765">
        <f t="shared" ca="1" si="132"/>
        <v>0</v>
      </c>
    </row>
    <row r="2836" spans="1:5">
      <c r="A2836" t="str">
        <f t="shared" si="133"/>
        <v>13</v>
      </c>
      <c r="B2836">
        <f t="shared" si="134"/>
        <v>0</v>
      </c>
      <c r="C2836" t="s">
        <v>535</v>
      </c>
      <c r="D2836" s="1" t="s">
        <v>3575</v>
      </c>
      <c r="E2836" s="765">
        <f t="shared" ca="1" si="132"/>
        <v>0</v>
      </c>
    </row>
    <row r="2837" spans="1:5">
      <c r="A2837" t="str">
        <f t="shared" si="133"/>
        <v>100</v>
      </c>
      <c r="B2837">
        <f t="shared" si="134"/>
        <v>0</v>
      </c>
      <c r="C2837" t="s">
        <v>535</v>
      </c>
      <c r="D2837" s="1" t="s">
        <v>3576</v>
      </c>
      <c r="E2837" s="765">
        <f t="shared" ca="1" si="132"/>
        <v>0</v>
      </c>
    </row>
    <row r="2838" spans="1:5">
      <c r="A2838" t="str">
        <f t="shared" si="133"/>
        <v>01</v>
      </c>
      <c r="B2838">
        <f t="shared" si="134"/>
        <v>0</v>
      </c>
      <c r="C2838" t="s">
        <v>536</v>
      </c>
      <c r="D2838" s="1" t="s">
        <v>3577</v>
      </c>
      <c r="E2838" s="765">
        <f t="shared" ca="1" si="132"/>
        <v>0</v>
      </c>
    </row>
    <row r="2839" spans="1:5">
      <c r="A2839" t="str">
        <f t="shared" si="133"/>
        <v>02</v>
      </c>
      <c r="B2839">
        <f t="shared" si="134"/>
        <v>0</v>
      </c>
      <c r="C2839" t="s">
        <v>536</v>
      </c>
      <c r="D2839" s="1" t="s">
        <v>3578</v>
      </c>
      <c r="E2839" s="765" t="str">
        <f t="shared" ca="1" si="132"/>
        <v>not
available</v>
      </c>
    </row>
    <row r="2840" spans="1:5">
      <c r="A2840" t="str">
        <f t="shared" si="133"/>
        <v>03</v>
      </c>
      <c r="B2840">
        <f t="shared" si="134"/>
        <v>0</v>
      </c>
      <c r="C2840" t="s">
        <v>536</v>
      </c>
      <c r="D2840" s="1" t="s">
        <v>3579</v>
      </c>
      <c r="E2840" s="765" t="str">
        <f t="shared" ca="1" si="132"/>
        <v>not available</v>
      </c>
    </row>
    <row r="2841" spans="1:5">
      <c r="A2841" t="str">
        <f t="shared" si="133"/>
        <v>04</v>
      </c>
      <c r="B2841">
        <f t="shared" si="134"/>
        <v>0</v>
      </c>
      <c r="C2841" t="s">
        <v>536</v>
      </c>
      <c r="D2841" s="1" t="s">
        <v>3580</v>
      </c>
      <c r="E2841" s="765" t="str">
        <f t="shared" ca="1" si="132"/>
        <v>not available</v>
      </c>
    </row>
    <row r="2842" spans="1:5">
      <c r="A2842" t="str">
        <f t="shared" si="133"/>
        <v>05</v>
      </c>
      <c r="B2842">
        <f t="shared" si="134"/>
        <v>0</v>
      </c>
      <c r="C2842" t="s">
        <v>536</v>
      </c>
      <c r="D2842" s="1" t="s">
        <v>3581</v>
      </c>
      <c r="E2842" s="765">
        <f t="shared" ca="1" si="132"/>
        <v>0</v>
      </c>
    </row>
    <row r="2843" spans="1:5">
      <c r="A2843" t="str">
        <f t="shared" si="133"/>
        <v>06</v>
      </c>
      <c r="B2843">
        <f t="shared" si="134"/>
        <v>0</v>
      </c>
      <c r="C2843" t="s">
        <v>536</v>
      </c>
      <c r="D2843" s="1" t="s">
        <v>3582</v>
      </c>
      <c r="E2843" s="765" t="str">
        <f t="shared" ca="1" si="132"/>
        <v>not available</v>
      </c>
    </row>
    <row r="2844" spans="1:5">
      <c r="A2844" t="str">
        <f t="shared" si="133"/>
        <v>07</v>
      </c>
      <c r="B2844">
        <f t="shared" si="134"/>
        <v>0</v>
      </c>
      <c r="C2844" t="s">
        <v>536</v>
      </c>
      <c r="D2844" s="1" t="s">
        <v>3583</v>
      </c>
      <c r="E2844" s="765">
        <f t="shared" ca="1" si="132"/>
        <v>0</v>
      </c>
    </row>
    <row r="2845" spans="1:5">
      <c r="A2845" t="str">
        <f t="shared" si="133"/>
        <v>08</v>
      </c>
      <c r="B2845">
        <f t="shared" si="134"/>
        <v>0</v>
      </c>
      <c r="C2845" t="s">
        <v>536</v>
      </c>
      <c r="D2845" s="1" t="s">
        <v>3584</v>
      </c>
      <c r="E2845" s="765" t="str">
        <f t="shared" ca="1" si="132"/>
        <v>not available</v>
      </c>
    </row>
    <row r="2846" spans="1:5">
      <c r="A2846" t="str">
        <f t="shared" si="133"/>
        <v>09</v>
      </c>
      <c r="B2846">
        <f t="shared" si="134"/>
        <v>0</v>
      </c>
      <c r="C2846" t="s">
        <v>536</v>
      </c>
      <c r="D2846" s="1" t="s">
        <v>3585</v>
      </c>
      <c r="E2846" s="765" t="str">
        <f t="shared" ca="1" si="132"/>
        <v>not available</v>
      </c>
    </row>
    <row r="2847" spans="1:5">
      <c r="A2847" t="str">
        <f t="shared" si="133"/>
        <v>10</v>
      </c>
      <c r="B2847">
        <f t="shared" si="134"/>
        <v>0</v>
      </c>
      <c r="C2847" t="s">
        <v>536</v>
      </c>
      <c r="D2847" s="1" t="s">
        <v>3586</v>
      </c>
      <c r="E2847" s="765" t="str">
        <f t="shared" ca="1" si="132"/>
        <v>not available</v>
      </c>
    </row>
    <row r="2848" spans="1:5">
      <c r="A2848" t="str">
        <f t="shared" si="133"/>
        <v>11</v>
      </c>
      <c r="B2848">
        <f t="shared" si="134"/>
        <v>0</v>
      </c>
      <c r="C2848" t="s">
        <v>536</v>
      </c>
      <c r="D2848" s="1" t="s">
        <v>3587</v>
      </c>
      <c r="E2848" s="765" t="str">
        <f t="shared" ca="1" si="132"/>
        <v>not available</v>
      </c>
    </row>
    <row r="2849" spans="1:5">
      <c r="A2849" t="str">
        <f t="shared" si="133"/>
        <v>12</v>
      </c>
      <c r="B2849">
        <f t="shared" si="134"/>
        <v>0</v>
      </c>
      <c r="C2849" t="s">
        <v>536</v>
      </c>
      <c r="D2849" s="1" t="s">
        <v>3588</v>
      </c>
      <c r="E2849" s="765" t="str">
        <f t="shared" ca="1" si="132"/>
        <v>not available</v>
      </c>
    </row>
    <row r="2850" spans="1:5">
      <c r="A2850" t="str">
        <f t="shared" si="133"/>
        <v>13</v>
      </c>
      <c r="B2850">
        <f t="shared" si="134"/>
        <v>0</v>
      </c>
      <c r="C2850" t="s">
        <v>536</v>
      </c>
      <c r="D2850" s="1" t="s">
        <v>3589</v>
      </c>
      <c r="E2850" s="765" t="str">
        <f t="shared" ca="1" si="132"/>
        <v>not available</v>
      </c>
    </row>
    <row r="2851" spans="1:5">
      <c r="A2851" t="str">
        <f t="shared" si="133"/>
        <v>100</v>
      </c>
      <c r="B2851">
        <f t="shared" si="134"/>
        <v>0</v>
      </c>
      <c r="C2851" t="s">
        <v>536</v>
      </c>
      <c r="D2851" s="1" t="s">
        <v>3590</v>
      </c>
      <c r="E2851" s="765">
        <f t="shared" ca="1" si="132"/>
        <v>0</v>
      </c>
    </row>
    <row r="2852" spans="1:5">
      <c r="A2852" t="str">
        <f t="shared" si="133"/>
        <v>01</v>
      </c>
      <c r="B2852">
        <f t="shared" si="134"/>
        <v>0</v>
      </c>
      <c r="C2852" t="s">
        <v>557</v>
      </c>
      <c r="D2852" s="1" t="s">
        <v>3591</v>
      </c>
      <c r="E2852" s="765">
        <f t="shared" ca="1" si="132"/>
        <v>0</v>
      </c>
    </row>
    <row r="2853" spans="1:5">
      <c r="A2853" t="str">
        <f t="shared" si="133"/>
        <v>02</v>
      </c>
      <c r="B2853">
        <f t="shared" si="134"/>
        <v>0</v>
      </c>
      <c r="C2853" t="s">
        <v>558</v>
      </c>
      <c r="D2853" s="1" t="s">
        <v>3592</v>
      </c>
      <c r="E2853" s="765">
        <f t="shared" ca="1" si="132"/>
        <v>0</v>
      </c>
    </row>
    <row r="2854" spans="1:5">
      <c r="A2854" t="str">
        <f t="shared" si="133"/>
        <v>01</v>
      </c>
      <c r="B2854">
        <f t="shared" si="134"/>
        <v>0</v>
      </c>
      <c r="C2854" t="s">
        <v>524</v>
      </c>
      <c r="D2854" s="1" t="s">
        <v>3593</v>
      </c>
      <c r="E2854" s="765">
        <f t="shared" ca="1" si="132"/>
        <v>0</v>
      </c>
    </row>
    <row r="2855" spans="1:5">
      <c r="A2855" t="str">
        <f t="shared" si="133"/>
        <v>02</v>
      </c>
      <c r="B2855">
        <f t="shared" si="134"/>
        <v>0</v>
      </c>
      <c r="C2855" t="s">
        <v>524</v>
      </c>
      <c r="D2855" s="1" t="s">
        <v>3594</v>
      </c>
      <c r="E2855" s="765">
        <f t="shared" ca="1" si="132"/>
        <v>0</v>
      </c>
    </row>
    <row r="2856" spans="1:5">
      <c r="A2856" t="str">
        <f t="shared" si="133"/>
        <v>03</v>
      </c>
      <c r="B2856">
        <f t="shared" si="134"/>
        <v>0</v>
      </c>
      <c r="C2856" t="s">
        <v>524</v>
      </c>
      <c r="D2856" s="1" t="s">
        <v>3595</v>
      </c>
      <c r="E2856" s="765">
        <f t="shared" ca="1" si="132"/>
        <v>0</v>
      </c>
    </row>
    <row r="2857" spans="1:5">
      <c r="A2857" t="str">
        <f t="shared" si="133"/>
        <v>04</v>
      </c>
      <c r="B2857">
        <f t="shared" si="134"/>
        <v>0</v>
      </c>
      <c r="C2857" t="s">
        <v>524</v>
      </c>
      <c r="D2857" s="1" t="s">
        <v>3596</v>
      </c>
      <c r="E2857" s="765">
        <f t="shared" ca="1" si="132"/>
        <v>0</v>
      </c>
    </row>
    <row r="2858" spans="1:5">
      <c r="A2858" t="str">
        <f t="shared" si="133"/>
        <v>05</v>
      </c>
      <c r="B2858">
        <f t="shared" si="134"/>
        <v>0</v>
      </c>
      <c r="C2858" t="s">
        <v>524</v>
      </c>
      <c r="D2858" s="1" t="s">
        <v>3597</v>
      </c>
      <c r="E2858" s="765">
        <f t="shared" ca="1" si="132"/>
        <v>0</v>
      </c>
    </row>
    <row r="2859" spans="1:5">
      <c r="A2859" t="str">
        <f t="shared" si="133"/>
        <v>06</v>
      </c>
      <c r="B2859">
        <f t="shared" si="134"/>
        <v>0</v>
      </c>
      <c r="C2859" t="s">
        <v>524</v>
      </c>
      <c r="D2859" s="1" t="s">
        <v>3598</v>
      </c>
      <c r="E2859" s="765">
        <f t="shared" ca="1" si="132"/>
        <v>0</v>
      </c>
    </row>
    <row r="2860" spans="1:5">
      <c r="A2860" t="str">
        <f t="shared" si="133"/>
        <v>07</v>
      </c>
      <c r="B2860">
        <f t="shared" si="134"/>
        <v>0</v>
      </c>
      <c r="C2860" t="s">
        <v>524</v>
      </c>
      <c r="D2860" s="1" t="s">
        <v>3599</v>
      </c>
      <c r="E2860" s="765">
        <f t="shared" ca="1" si="132"/>
        <v>0</v>
      </c>
    </row>
    <row r="2861" spans="1:5">
      <c r="A2861" t="str">
        <f t="shared" si="133"/>
        <v>08</v>
      </c>
      <c r="B2861">
        <f t="shared" si="134"/>
        <v>0</v>
      </c>
      <c r="C2861" t="s">
        <v>524</v>
      </c>
      <c r="D2861" s="1" t="s">
        <v>3600</v>
      </c>
      <c r="E2861" s="765">
        <f t="shared" ca="1" si="132"/>
        <v>0</v>
      </c>
    </row>
    <row r="2862" spans="1:5">
      <c r="A2862" t="str">
        <f t="shared" si="133"/>
        <v>09</v>
      </c>
      <c r="B2862">
        <f t="shared" si="134"/>
        <v>0</v>
      </c>
      <c r="C2862" t="s">
        <v>524</v>
      </c>
      <c r="D2862" s="1" t="s">
        <v>3601</v>
      </c>
      <c r="E2862" s="765">
        <f t="shared" ca="1" si="132"/>
        <v>0</v>
      </c>
    </row>
    <row r="2863" spans="1:5">
      <c r="A2863" t="str">
        <f t="shared" si="133"/>
        <v>10</v>
      </c>
      <c r="B2863">
        <f t="shared" si="134"/>
        <v>0</v>
      </c>
      <c r="C2863" t="s">
        <v>524</v>
      </c>
      <c r="D2863" s="1" t="s">
        <v>3602</v>
      </c>
      <c r="E2863" s="765">
        <f t="shared" ca="1" si="132"/>
        <v>0</v>
      </c>
    </row>
    <row r="2864" spans="1:5">
      <c r="A2864" t="str">
        <f t="shared" si="133"/>
        <v>11</v>
      </c>
      <c r="B2864">
        <f t="shared" si="134"/>
        <v>0</v>
      </c>
      <c r="C2864" t="s">
        <v>524</v>
      </c>
      <c r="D2864" s="1" t="s">
        <v>3603</v>
      </c>
      <c r="E2864" s="765">
        <f t="shared" ca="1" si="132"/>
        <v>0</v>
      </c>
    </row>
    <row r="2865" spans="1:5">
      <c r="A2865" t="str">
        <f t="shared" si="133"/>
        <v>12</v>
      </c>
      <c r="B2865">
        <f t="shared" si="134"/>
        <v>0</v>
      </c>
      <c r="C2865" t="s">
        <v>524</v>
      </c>
      <c r="D2865" s="1" t="s">
        <v>3604</v>
      </c>
      <c r="E2865" s="765">
        <f t="shared" ca="1" si="132"/>
        <v>0</v>
      </c>
    </row>
    <row r="2866" spans="1:5">
      <c r="A2866" t="str">
        <f t="shared" si="133"/>
        <v>13</v>
      </c>
      <c r="B2866">
        <f t="shared" si="134"/>
        <v>0</v>
      </c>
      <c r="C2866" t="s">
        <v>524</v>
      </c>
      <c r="D2866" s="1" t="s">
        <v>3605</v>
      </c>
      <c r="E2866" s="765">
        <f t="shared" ca="1" si="132"/>
        <v>0</v>
      </c>
    </row>
    <row r="2867" spans="1:5">
      <c r="A2867" t="str">
        <f t="shared" si="133"/>
        <v>100</v>
      </c>
      <c r="B2867">
        <f t="shared" si="134"/>
        <v>0</v>
      </c>
      <c r="C2867" t="s">
        <v>524</v>
      </c>
      <c r="D2867" s="1" t="s">
        <v>3606</v>
      </c>
      <c r="E2867" s="765">
        <f t="shared" ca="1" si="132"/>
        <v>0</v>
      </c>
    </row>
    <row r="2868" spans="1:5">
      <c r="A2868" t="str">
        <f t="shared" si="133"/>
        <v>01</v>
      </c>
      <c r="B2868">
        <f t="shared" si="134"/>
        <v>0</v>
      </c>
      <c r="C2868" t="s">
        <v>525</v>
      </c>
      <c r="D2868" s="1" t="s">
        <v>3607</v>
      </c>
      <c r="E2868" s="765">
        <f t="shared" ca="1" si="132"/>
        <v>0</v>
      </c>
    </row>
    <row r="2869" spans="1:5">
      <c r="A2869" t="str">
        <f t="shared" si="133"/>
        <v>02</v>
      </c>
      <c r="B2869">
        <f t="shared" si="134"/>
        <v>0</v>
      </c>
      <c r="C2869" t="s">
        <v>525</v>
      </c>
      <c r="D2869" s="1" t="s">
        <v>3608</v>
      </c>
      <c r="E2869" s="765">
        <f t="shared" ca="1" si="132"/>
        <v>0</v>
      </c>
    </row>
    <row r="2870" spans="1:5">
      <c r="A2870" t="str">
        <f t="shared" si="133"/>
        <v>03</v>
      </c>
      <c r="B2870">
        <f t="shared" si="134"/>
        <v>0</v>
      </c>
      <c r="C2870" t="s">
        <v>525</v>
      </c>
      <c r="D2870" s="1" t="s">
        <v>3609</v>
      </c>
      <c r="E2870" s="765">
        <f t="shared" ca="1" si="132"/>
        <v>0</v>
      </c>
    </row>
    <row r="2871" spans="1:5">
      <c r="A2871" t="str">
        <f t="shared" si="133"/>
        <v>04</v>
      </c>
      <c r="B2871">
        <f t="shared" si="134"/>
        <v>0</v>
      </c>
      <c r="C2871" t="s">
        <v>525</v>
      </c>
      <c r="D2871" s="1" t="s">
        <v>3610</v>
      </c>
      <c r="E2871" s="765">
        <f t="shared" ca="1" si="132"/>
        <v>0</v>
      </c>
    </row>
    <row r="2872" spans="1:5">
      <c r="A2872" t="str">
        <f t="shared" si="133"/>
        <v>05</v>
      </c>
      <c r="B2872">
        <f t="shared" si="134"/>
        <v>0</v>
      </c>
      <c r="C2872" t="s">
        <v>525</v>
      </c>
      <c r="D2872" s="1" t="s">
        <v>3611</v>
      </c>
      <c r="E2872" s="765">
        <f t="shared" ca="1" si="132"/>
        <v>0</v>
      </c>
    </row>
    <row r="2873" spans="1:5">
      <c r="A2873" t="str">
        <f t="shared" si="133"/>
        <v>06</v>
      </c>
      <c r="B2873">
        <f t="shared" si="134"/>
        <v>0</v>
      </c>
      <c r="C2873" t="s">
        <v>525</v>
      </c>
      <c r="D2873" s="1" t="s">
        <v>3612</v>
      </c>
      <c r="E2873" s="765">
        <f t="shared" ca="1" si="132"/>
        <v>0</v>
      </c>
    </row>
    <row r="2874" spans="1:5">
      <c r="A2874" t="str">
        <f t="shared" si="133"/>
        <v>07</v>
      </c>
      <c r="B2874">
        <f t="shared" si="134"/>
        <v>0</v>
      </c>
      <c r="C2874" t="s">
        <v>525</v>
      </c>
      <c r="D2874" s="1" t="s">
        <v>3613</v>
      </c>
      <c r="E2874" s="765">
        <f t="shared" ca="1" si="132"/>
        <v>0</v>
      </c>
    </row>
    <row r="2875" spans="1:5">
      <c r="A2875" t="str">
        <f t="shared" si="133"/>
        <v>08</v>
      </c>
      <c r="B2875">
        <f t="shared" si="134"/>
        <v>0</v>
      </c>
      <c r="C2875" t="s">
        <v>525</v>
      </c>
      <c r="D2875" s="1" t="s">
        <v>3614</v>
      </c>
      <c r="E2875" s="765">
        <f t="shared" ca="1" si="132"/>
        <v>0</v>
      </c>
    </row>
    <row r="2876" spans="1:5">
      <c r="A2876" t="str">
        <f t="shared" si="133"/>
        <v>09</v>
      </c>
      <c r="B2876">
        <f t="shared" si="134"/>
        <v>0</v>
      </c>
      <c r="C2876" t="s">
        <v>525</v>
      </c>
      <c r="D2876" s="1" t="s">
        <v>3615</v>
      </c>
      <c r="E2876" s="765">
        <f t="shared" ca="1" si="132"/>
        <v>0</v>
      </c>
    </row>
    <row r="2877" spans="1:5">
      <c r="A2877" t="str">
        <f t="shared" si="133"/>
        <v>10</v>
      </c>
      <c r="B2877">
        <f t="shared" si="134"/>
        <v>0</v>
      </c>
      <c r="C2877" t="s">
        <v>525</v>
      </c>
      <c r="D2877" s="1" t="s">
        <v>3616</v>
      </c>
      <c r="E2877" s="765">
        <f t="shared" ca="1" si="132"/>
        <v>0</v>
      </c>
    </row>
    <row r="2878" spans="1:5">
      <c r="A2878" t="str">
        <f t="shared" si="133"/>
        <v>11</v>
      </c>
      <c r="B2878">
        <f t="shared" si="134"/>
        <v>0</v>
      </c>
      <c r="C2878" t="s">
        <v>525</v>
      </c>
      <c r="D2878" s="1" t="s">
        <v>3617</v>
      </c>
      <c r="E2878" s="765">
        <f t="shared" ca="1" si="132"/>
        <v>0</v>
      </c>
    </row>
    <row r="2879" spans="1:5">
      <c r="A2879" t="str">
        <f t="shared" si="133"/>
        <v>12</v>
      </c>
      <c r="B2879">
        <f t="shared" si="134"/>
        <v>0</v>
      </c>
      <c r="C2879" t="s">
        <v>525</v>
      </c>
      <c r="D2879" s="1" t="s">
        <v>3618</v>
      </c>
      <c r="E2879" s="765">
        <f t="shared" ca="1" si="132"/>
        <v>0</v>
      </c>
    </row>
    <row r="2880" spans="1:5">
      <c r="A2880" t="str">
        <f t="shared" si="133"/>
        <v>13</v>
      </c>
      <c r="B2880">
        <f t="shared" si="134"/>
        <v>0</v>
      </c>
      <c r="C2880" t="s">
        <v>525</v>
      </c>
      <c r="D2880" s="1" t="s">
        <v>3619</v>
      </c>
      <c r="E2880" s="765">
        <f t="shared" ca="1" si="132"/>
        <v>0</v>
      </c>
    </row>
    <row r="2881" spans="1:5">
      <c r="A2881" t="str">
        <f t="shared" si="133"/>
        <v>100</v>
      </c>
      <c r="B2881">
        <f t="shared" si="134"/>
        <v>0</v>
      </c>
      <c r="C2881" t="s">
        <v>525</v>
      </c>
      <c r="D2881" s="1" t="s">
        <v>3620</v>
      </c>
      <c r="E2881" s="765">
        <f t="shared" ca="1" si="132"/>
        <v>0</v>
      </c>
    </row>
    <row r="2882" spans="1:5">
      <c r="A2882" t="str">
        <f t="shared" si="133"/>
        <v>01</v>
      </c>
      <c r="B2882">
        <f t="shared" si="134"/>
        <v>0</v>
      </c>
      <c r="C2882" t="s">
        <v>526</v>
      </c>
      <c r="D2882" s="1" t="s">
        <v>3621</v>
      </c>
      <c r="E2882" s="765">
        <f t="shared" ca="1" si="132"/>
        <v>0</v>
      </c>
    </row>
    <row r="2883" spans="1:5">
      <c r="A2883" t="str">
        <f t="shared" si="133"/>
        <v>02</v>
      </c>
      <c r="B2883">
        <f t="shared" si="134"/>
        <v>0</v>
      </c>
      <c r="C2883" t="s">
        <v>526</v>
      </c>
      <c r="D2883" s="1" t="s">
        <v>3622</v>
      </c>
      <c r="E2883" s="765">
        <f t="shared" ca="1" si="132"/>
        <v>0</v>
      </c>
    </row>
    <row r="2884" spans="1:5">
      <c r="A2884" t="str">
        <f t="shared" si="133"/>
        <v>03</v>
      </c>
      <c r="B2884">
        <f t="shared" si="134"/>
        <v>0</v>
      </c>
      <c r="C2884" t="s">
        <v>526</v>
      </c>
      <c r="D2884" s="1" t="s">
        <v>3623</v>
      </c>
      <c r="E2884" s="765">
        <f t="shared" ca="1" si="132"/>
        <v>0</v>
      </c>
    </row>
    <row r="2885" spans="1:5">
      <c r="A2885" t="str">
        <f t="shared" si="133"/>
        <v>04</v>
      </c>
      <c r="B2885">
        <f t="shared" si="134"/>
        <v>0</v>
      </c>
      <c r="C2885" t="s">
        <v>526</v>
      </c>
      <c r="D2885" s="1" t="s">
        <v>3624</v>
      </c>
      <c r="E2885" s="765">
        <f t="shared" ca="1" si="132"/>
        <v>0</v>
      </c>
    </row>
    <row r="2886" spans="1:5">
      <c r="A2886" t="str">
        <f t="shared" si="133"/>
        <v>05</v>
      </c>
      <c r="B2886">
        <f t="shared" si="134"/>
        <v>0</v>
      </c>
      <c r="C2886" t="s">
        <v>526</v>
      </c>
      <c r="D2886" s="1" t="s">
        <v>3625</v>
      </c>
      <c r="E2886" s="765">
        <f t="shared" ca="1" si="132"/>
        <v>0</v>
      </c>
    </row>
    <row r="2887" spans="1:5">
      <c r="A2887" t="str">
        <f t="shared" si="133"/>
        <v>06</v>
      </c>
      <c r="B2887">
        <f t="shared" si="134"/>
        <v>0</v>
      </c>
      <c r="C2887" t="s">
        <v>526</v>
      </c>
      <c r="D2887" s="1" t="s">
        <v>3626</v>
      </c>
      <c r="E2887" s="765">
        <f t="shared" ca="1" si="132"/>
        <v>0</v>
      </c>
    </row>
    <row r="2888" spans="1:5">
      <c r="A2888" t="str">
        <f t="shared" si="133"/>
        <v>07</v>
      </c>
      <c r="B2888">
        <f t="shared" si="134"/>
        <v>0</v>
      </c>
      <c r="C2888" t="s">
        <v>526</v>
      </c>
      <c r="D2888" s="1" t="s">
        <v>3627</v>
      </c>
      <c r="E2888" s="765">
        <f t="shared" ca="1" si="132"/>
        <v>0</v>
      </c>
    </row>
    <row r="2889" spans="1:5">
      <c r="A2889" t="str">
        <f t="shared" si="133"/>
        <v>08</v>
      </c>
      <c r="B2889">
        <f t="shared" si="134"/>
        <v>0</v>
      </c>
      <c r="C2889" t="s">
        <v>526</v>
      </c>
      <c r="D2889" s="1" t="s">
        <v>3628</v>
      </c>
      <c r="E2889" s="765">
        <f t="shared" ca="1" si="132"/>
        <v>0</v>
      </c>
    </row>
    <row r="2890" spans="1:5">
      <c r="A2890" t="str">
        <f t="shared" si="133"/>
        <v>09</v>
      </c>
      <c r="B2890">
        <f t="shared" si="134"/>
        <v>0</v>
      </c>
      <c r="C2890" t="s">
        <v>526</v>
      </c>
      <c r="D2890" s="1" t="s">
        <v>3629</v>
      </c>
      <c r="E2890" s="765">
        <f t="shared" ref="E2890:E2953" ca="1" si="135">IFERROR(IFERROR(VLOOKUP(C2890,INDIRECT($G$7&amp;$H$7),MATCH($A2890,INDIRECT($G$7&amp;$I$7),0),0),IFERROR(VLOOKUP(C2890,INDIRECT($G$6&amp;$H$6),MATCH($A2890,INDIRECT($G$6&amp;$I$6),0),0),VLOOKUP(C2890,INDIRECT($G$5&amp;$H$5),MATCH($A2890,INDIRECT($G$5&amp;$I$5),0),0))),0)</f>
        <v>0</v>
      </c>
    </row>
    <row r="2891" spans="1:5">
      <c r="A2891" t="str">
        <f t="shared" ref="A2891:A2954" si="136">MID(D2891,LEN(C2891)+2,LEN(D2891)-LEN(C2891))</f>
        <v>10</v>
      </c>
      <c r="B2891">
        <f t="shared" ref="B2891:B2954" si="137">IF(IFERROR(FIND("PU",D2891,1),0)&lt;&gt;0,"PU",0)</f>
        <v>0</v>
      </c>
      <c r="C2891" t="s">
        <v>526</v>
      </c>
      <c r="D2891" s="1" t="s">
        <v>3630</v>
      </c>
      <c r="E2891" s="765">
        <f t="shared" ca="1" si="135"/>
        <v>0</v>
      </c>
    </row>
    <row r="2892" spans="1:5">
      <c r="A2892" t="str">
        <f t="shared" si="136"/>
        <v>11</v>
      </c>
      <c r="B2892">
        <f t="shared" si="137"/>
        <v>0</v>
      </c>
      <c r="C2892" t="s">
        <v>526</v>
      </c>
      <c r="D2892" s="1" t="s">
        <v>3631</v>
      </c>
      <c r="E2892" s="765">
        <f t="shared" ca="1" si="135"/>
        <v>0</v>
      </c>
    </row>
    <row r="2893" spans="1:5">
      <c r="A2893" t="str">
        <f t="shared" si="136"/>
        <v>12</v>
      </c>
      <c r="B2893">
        <f t="shared" si="137"/>
        <v>0</v>
      </c>
      <c r="C2893" t="s">
        <v>526</v>
      </c>
      <c r="D2893" s="1" t="s">
        <v>3632</v>
      </c>
      <c r="E2893" s="765">
        <f t="shared" ca="1" si="135"/>
        <v>0</v>
      </c>
    </row>
    <row r="2894" spans="1:5">
      <c r="A2894" t="str">
        <f t="shared" si="136"/>
        <v>13</v>
      </c>
      <c r="B2894">
        <f t="shared" si="137"/>
        <v>0</v>
      </c>
      <c r="C2894" t="s">
        <v>526</v>
      </c>
      <c r="D2894" s="1" t="s">
        <v>3633</v>
      </c>
      <c r="E2894" s="765">
        <f t="shared" ca="1" si="135"/>
        <v>0</v>
      </c>
    </row>
    <row r="2895" spans="1:5">
      <c r="A2895" t="str">
        <f t="shared" si="136"/>
        <v>100</v>
      </c>
      <c r="B2895">
        <f t="shared" si="137"/>
        <v>0</v>
      </c>
      <c r="C2895" t="s">
        <v>526</v>
      </c>
      <c r="D2895" s="1" t="s">
        <v>3634</v>
      </c>
      <c r="E2895" s="765">
        <f t="shared" ca="1" si="135"/>
        <v>0</v>
      </c>
    </row>
    <row r="2896" spans="1:5">
      <c r="A2896" t="str">
        <f t="shared" si="136"/>
        <v>01</v>
      </c>
      <c r="B2896">
        <f t="shared" si="137"/>
        <v>0</v>
      </c>
      <c r="C2896" t="s">
        <v>527</v>
      </c>
      <c r="D2896" s="1" t="s">
        <v>3635</v>
      </c>
      <c r="E2896" s="765">
        <f t="shared" ca="1" si="135"/>
        <v>0</v>
      </c>
    </row>
    <row r="2897" spans="1:5">
      <c r="A2897" t="str">
        <f t="shared" si="136"/>
        <v>02</v>
      </c>
      <c r="B2897">
        <f t="shared" si="137"/>
        <v>0</v>
      </c>
      <c r="C2897" t="s">
        <v>527</v>
      </c>
      <c r="D2897" s="1" t="s">
        <v>3636</v>
      </c>
      <c r="E2897" s="765">
        <f t="shared" ca="1" si="135"/>
        <v>0</v>
      </c>
    </row>
    <row r="2898" spans="1:5">
      <c r="A2898" t="str">
        <f t="shared" si="136"/>
        <v>03</v>
      </c>
      <c r="B2898">
        <f t="shared" si="137"/>
        <v>0</v>
      </c>
      <c r="C2898" t="s">
        <v>527</v>
      </c>
      <c r="D2898" s="1" t="s">
        <v>3637</v>
      </c>
      <c r="E2898" s="765">
        <f t="shared" ca="1" si="135"/>
        <v>0</v>
      </c>
    </row>
    <row r="2899" spans="1:5">
      <c r="A2899" t="str">
        <f t="shared" si="136"/>
        <v>04</v>
      </c>
      <c r="B2899">
        <f t="shared" si="137"/>
        <v>0</v>
      </c>
      <c r="C2899" t="s">
        <v>527</v>
      </c>
      <c r="D2899" s="1" t="s">
        <v>3638</v>
      </c>
      <c r="E2899" s="765">
        <f t="shared" ca="1" si="135"/>
        <v>0</v>
      </c>
    </row>
    <row r="2900" spans="1:5">
      <c r="A2900" t="str">
        <f t="shared" si="136"/>
        <v>05</v>
      </c>
      <c r="B2900">
        <f t="shared" si="137"/>
        <v>0</v>
      </c>
      <c r="C2900" t="s">
        <v>527</v>
      </c>
      <c r="D2900" s="1" t="s">
        <v>3639</v>
      </c>
      <c r="E2900" s="765">
        <f t="shared" ca="1" si="135"/>
        <v>0</v>
      </c>
    </row>
    <row r="2901" spans="1:5">
      <c r="A2901" t="str">
        <f t="shared" si="136"/>
        <v>06</v>
      </c>
      <c r="B2901">
        <f t="shared" si="137"/>
        <v>0</v>
      </c>
      <c r="C2901" t="s">
        <v>527</v>
      </c>
      <c r="D2901" s="1" t="s">
        <v>3640</v>
      </c>
      <c r="E2901" s="765">
        <f t="shared" ca="1" si="135"/>
        <v>0</v>
      </c>
    </row>
    <row r="2902" spans="1:5">
      <c r="A2902" t="str">
        <f t="shared" si="136"/>
        <v>07</v>
      </c>
      <c r="B2902">
        <f t="shared" si="137"/>
        <v>0</v>
      </c>
      <c r="C2902" t="s">
        <v>527</v>
      </c>
      <c r="D2902" s="1" t="s">
        <v>3641</v>
      </c>
      <c r="E2902" s="765">
        <f t="shared" ca="1" si="135"/>
        <v>0</v>
      </c>
    </row>
    <row r="2903" spans="1:5">
      <c r="A2903" t="str">
        <f t="shared" si="136"/>
        <v>08</v>
      </c>
      <c r="B2903">
        <f t="shared" si="137"/>
        <v>0</v>
      </c>
      <c r="C2903" t="s">
        <v>527</v>
      </c>
      <c r="D2903" s="1" t="s">
        <v>3642</v>
      </c>
      <c r="E2903" s="765">
        <f t="shared" ca="1" si="135"/>
        <v>0</v>
      </c>
    </row>
    <row r="2904" spans="1:5">
      <c r="A2904" t="str">
        <f t="shared" si="136"/>
        <v>09</v>
      </c>
      <c r="B2904">
        <f t="shared" si="137"/>
        <v>0</v>
      </c>
      <c r="C2904" t="s">
        <v>527</v>
      </c>
      <c r="D2904" s="1" t="s">
        <v>3643</v>
      </c>
      <c r="E2904" s="765">
        <f t="shared" ca="1" si="135"/>
        <v>0</v>
      </c>
    </row>
    <row r="2905" spans="1:5">
      <c r="A2905" t="str">
        <f t="shared" si="136"/>
        <v>10</v>
      </c>
      <c r="B2905">
        <f t="shared" si="137"/>
        <v>0</v>
      </c>
      <c r="C2905" t="s">
        <v>527</v>
      </c>
      <c r="D2905" s="1" t="s">
        <v>3644</v>
      </c>
      <c r="E2905" s="765">
        <f t="shared" ca="1" si="135"/>
        <v>0</v>
      </c>
    </row>
    <row r="2906" spans="1:5">
      <c r="A2906" t="str">
        <f t="shared" si="136"/>
        <v>11</v>
      </c>
      <c r="B2906">
        <f t="shared" si="137"/>
        <v>0</v>
      </c>
      <c r="C2906" t="s">
        <v>527</v>
      </c>
      <c r="D2906" s="1" t="s">
        <v>3645</v>
      </c>
      <c r="E2906" s="765">
        <f t="shared" ca="1" si="135"/>
        <v>0</v>
      </c>
    </row>
    <row r="2907" spans="1:5">
      <c r="A2907" t="str">
        <f t="shared" si="136"/>
        <v>12</v>
      </c>
      <c r="B2907">
        <f t="shared" si="137"/>
        <v>0</v>
      </c>
      <c r="C2907" t="s">
        <v>527</v>
      </c>
      <c r="D2907" s="1" t="s">
        <v>3646</v>
      </c>
      <c r="E2907" s="765">
        <f t="shared" ca="1" si="135"/>
        <v>0</v>
      </c>
    </row>
    <row r="2908" spans="1:5">
      <c r="A2908" t="str">
        <f t="shared" si="136"/>
        <v>13</v>
      </c>
      <c r="B2908">
        <f t="shared" si="137"/>
        <v>0</v>
      </c>
      <c r="C2908" t="s">
        <v>527</v>
      </c>
      <c r="D2908" s="1" t="s">
        <v>3647</v>
      </c>
      <c r="E2908" s="765">
        <f t="shared" ca="1" si="135"/>
        <v>0</v>
      </c>
    </row>
    <row r="2909" spans="1:5">
      <c r="A2909" t="str">
        <f t="shared" si="136"/>
        <v>100</v>
      </c>
      <c r="B2909">
        <f t="shared" si="137"/>
        <v>0</v>
      </c>
      <c r="C2909" t="s">
        <v>527</v>
      </c>
      <c r="D2909" s="1" t="s">
        <v>3648</v>
      </c>
      <c r="E2909" s="765">
        <f t="shared" ca="1" si="135"/>
        <v>0</v>
      </c>
    </row>
    <row r="2910" spans="1:5">
      <c r="A2910" t="str">
        <f t="shared" si="136"/>
        <v>01</v>
      </c>
      <c r="B2910">
        <f t="shared" si="137"/>
        <v>0</v>
      </c>
      <c r="C2910" t="s">
        <v>528</v>
      </c>
      <c r="D2910" s="1" t="s">
        <v>3649</v>
      </c>
      <c r="E2910" s="765">
        <f t="shared" ca="1" si="135"/>
        <v>0</v>
      </c>
    </row>
    <row r="2911" spans="1:5">
      <c r="A2911" t="str">
        <f t="shared" si="136"/>
        <v>02</v>
      </c>
      <c r="B2911">
        <f t="shared" si="137"/>
        <v>0</v>
      </c>
      <c r="C2911" t="s">
        <v>528</v>
      </c>
      <c r="D2911" s="1" t="s">
        <v>3650</v>
      </c>
      <c r="E2911" s="765">
        <f t="shared" ca="1" si="135"/>
        <v>0</v>
      </c>
    </row>
    <row r="2912" spans="1:5">
      <c r="A2912" t="str">
        <f t="shared" si="136"/>
        <v>03</v>
      </c>
      <c r="B2912">
        <f t="shared" si="137"/>
        <v>0</v>
      </c>
      <c r="C2912" t="s">
        <v>528</v>
      </c>
      <c r="D2912" s="1" t="s">
        <v>3651</v>
      </c>
      <c r="E2912" s="765">
        <f t="shared" ca="1" si="135"/>
        <v>0</v>
      </c>
    </row>
    <row r="2913" spans="1:5">
      <c r="A2913" t="str">
        <f t="shared" si="136"/>
        <v>04</v>
      </c>
      <c r="B2913">
        <f t="shared" si="137"/>
        <v>0</v>
      </c>
      <c r="C2913" t="s">
        <v>528</v>
      </c>
      <c r="D2913" s="1" t="s">
        <v>3652</v>
      </c>
      <c r="E2913" s="765">
        <f t="shared" ca="1" si="135"/>
        <v>0</v>
      </c>
    </row>
    <row r="2914" spans="1:5">
      <c r="A2914" t="str">
        <f t="shared" si="136"/>
        <v>05</v>
      </c>
      <c r="B2914">
        <f t="shared" si="137"/>
        <v>0</v>
      </c>
      <c r="C2914" t="s">
        <v>528</v>
      </c>
      <c r="D2914" s="1" t="s">
        <v>3653</v>
      </c>
      <c r="E2914" s="765">
        <f t="shared" ca="1" si="135"/>
        <v>0</v>
      </c>
    </row>
    <row r="2915" spans="1:5">
      <c r="A2915" t="str">
        <f t="shared" si="136"/>
        <v>06</v>
      </c>
      <c r="B2915">
        <f t="shared" si="137"/>
        <v>0</v>
      </c>
      <c r="C2915" t="s">
        <v>528</v>
      </c>
      <c r="D2915" s="1" t="s">
        <v>3654</v>
      </c>
      <c r="E2915" s="765">
        <f t="shared" ca="1" si="135"/>
        <v>0</v>
      </c>
    </row>
    <row r="2916" spans="1:5">
      <c r="A2916" t="str">
        <f t="shared" si="136"/>
        <v>07</v>
      </c>
      <c r="B2916">
        <f t="shared" si="137"/>
        <v>0</v>
      </c>
      <c r="C2916" t="s">
        <v>528</v>
      </c>
      <c r="D2916" s="1" t="s">
        <v>3655</v>
      </c>
      <c r="E2916" s="765">
        <f t="shared" ca="1" si="135"/>
        <v>0</v>
      </c>
    </row>
    <row r="2917" spans="1:5">
      <c r="A2917" t="str">
        <f t="shared" si="136"/>
        <v>08</v>
      </c>
      <c r="B2917">
        <f t="shared" si="137"/>
        <v>0</v>
      </c>
      <c r="C2917" t="s">
        <v>528</v>
      </c>
      <c r="D2917" s="1" t="s">
        <v>3656</v>
      </c>
      <c r="E2917" s="765">
        <f t="shared" ca="1" si="135"/>
        <v>0</v>
      </c>
    </row>
    <row r="2918" spans="1:5">
      <c r="A2918" t="str">
        <f t="shared" si="136"/>
        <v>09</v>
      </c>
      <c r="B2918">
        <f t="shared" si="137"/>
        <v>0</v>
      </c>
      <c r="C2918" t="s">
        <v>528</v>
      </c>
      <c r="D2918" s="1" t="s">
        <v>3657</v>
      </c>
      <c r="E2918" s="765">
        <f t="shared" ca="1" si="135"/>
        <v>0</v>
      </c>
    </row>
    <row r="2919" spans="1:5">
      <c r="A2919" t="str">
        <f t="shared" si="136"/>
        <v>10</v>
      </c>
      <c r="B2919">
        <f t="shared" si="137"/>
        <v>0</v>
      </c>
      <c r="C2919" t="s">
        <v>528</v>
      </c>
      <c r="D2919" s="1" t="s">
        <v>3658</v>
      </c>
      <c r="E2919" s="765">
        <f t="shared" ca="1" si="135"/>
        <v>0</v>
      </c>
    </row>
    <row r="2920" spans="1:5">
      <c r="A2920" t="str">
        <f t="shared" si="136"/>
        <v>11</v>
      </c>
      <c r="B2920">
        <f t="shared" si="137"/>
        <v>0</v>
      </c>
      <c r="C2920" t="s">
        <v>528</v>
      </c>
      <c r="D2920" s="1" t="s">
        <v>3659</v>
      </c>
      <c r="E2920" s="765">
        <f t="shared" ca="1" si="135"/>
        <v>0</v>
      </c>
    </row>
    <row r="2921" spans="1:5">
      <c r="A2921" t="str">
        <f t="shared" si="136"/>
        <v>12</v>
      </c>
      <c r="B2921">
        <f t="shared" si="137"/>
        <v>0</v>
      </c>
      <c r="C2921" t="s">
        <v>528</v>
      </c>
      <c r="D2921" s="1" t="s">
        <v>3660</v>
      </c>
      <c r="E2921" s="765">
        <f t="shared" ca="1" si="135"/>
        <v>0</v>
      </c>
    </row>
    <row r="2922" spans="1:5">
      <c r="A2922" t="str">
        <f t="shared" si="136"/>
        <v>13</v>
      </c>
      <c r="B2922">
        <f t="shared" si="137"/>
        <v>0</v>
      </c>
      <c r="C2922" t="s">
        <v>528</v>
      </c>
      <c r="D2922" s="1" t="s">
        <v>3661</v>
      </c>
      <c r="E2922" s="765">
        <f t="shared" ca="1" si="135"/>
        <v>0</v>
      </c>
    </row>
    <row r="2923" spans="1:5">
      <c r="A2923" t="str">
        <f t="shared" si="136"/>
        <v>100</v>
      </c>
      <c r="B2923">
        <f t="shared" si="137"/>
        <v>0</v>
      </c>
      <c r="C2923" t="s">
        <v>528</v>
      </c>
      <c r="D2923" s="1" t="s">
        <v>3662</v>
      </c>
      <c r="E2923" s="765">
        <f t="shared" ca="1" si="135"/>
        <v>0</v>
      </c>
    </row>
    <row r="2924" spans="1:5">
      <c r="A2924" t="str">
        <f t="shared" si="136"/>
        <v>01</v>
      </c>
      <c r="B2924">
        <f t="shared" si="137"/>
        <v>0</v>
      </c>
      <c r="C2924" t="s">
        <v>529</v>
      </c>
      <c r="D2924" s="1" t="s">
        <v>3663</v>
      </c>
      <c r="E2924" s="765">
        <f t="shared" ca="1" si="135"/>
        <v>0</v>
      </c>
    </row>
    <row r="2925" spans="1:5">
      <c r="A2925" t="str">
        <f t="shared" si="136"/>
        <v>02</v>
      </c>
      <c r="B2925">
        <f t="shared" si="137"/>
        <v>0</v>
      </c>
      <c r="C2925" t="s">
        <v>529</v>
      </c>
      <c r="D2925" s="1" t="s">
        <v>3664</v>
      </c>
      <c r="E2925" s="765">
        <f t="shared" ca="1" si="135"/>
        <v>0</v>
      </c>
    </row>
    <row r="2926" spans="1:5">
      <c r="A2926" t="str">
        <f t="shared" si="136"/>
        <v>03</v>
      </c>
      <c r="B2926">
        <f t="shared" si="137"/>
        <v>0</v>
      </c>
      <c r="C2926" t="s">
        <v>529</v>
      </c>
      <c r="D2926" s="1" t="s">
        <v>3665</v>
      </c>
      <c r="E2926" s="765">
        <f t="shared" ca="1" si="135"/>
        <v>0</v>
      </c>
    </row>
    <row r="2927" spans="1:5">
      <c r="A2927" t="str">
        <f t="shared" si="136"/>
        <v>04</v>
      </c>
      <c r="B2927">
        <f t="shared" si="137"/>
        <v>0</v>
      </c>
      <c r="C2927" t="s">
        <v>529</v>
      </c>
      <c r="D2927" s="1" t="s">
        <v>3666</v>
      </c>
      <c r="E2927" s="765">
        <f t="shared" ca="1" si="135"/>
        <v>0</v>
      </c>
    </row>
    <row r="2928" spans="1:5">
      <c r="A2928" t="str">
        <f t="shared" si="136"/>
        <v>05</v>
      </c>
      <c r="B2928">
        <f t="shared" si="137"/>
        <v>0</v>
      </c>
      <c r="C2928" t="s">
        <v>529</v>
      </c>
      <c r="D2928" s="1" t="s">
        <v>3667</v>
      </c>
      <c r="E2928" s="765">
        <f t="shared" ca="1" si="135"/>
        <v>0</v>
      </c>
    </row>
    <row r="2929" spans="1:5">
      <c r="A2929" t="str">
        <f t="shared" si="136"/>
        <v>06</v>
      </c>
      <c r="B2929">
        <f t="shared" si="137"/>
        <v>0</v>
      </c>
      <c r="C2929" t="s">
        <v>529</v>
      </c>
      <c r="D2929" s="1" t="s">
        <v>3668</v>
      </c>
      <c r="E2929" s="765">
        <f t="shared" ca="1" si="135"/>
        <v>0</v>
      </c>
    </row>
    <row r="2930" spans="1:5">
      <c r="A2930" t="str">
        <f t="shared" si="136"/>
        <v>07</v>
      </c>
      <c r="B2930">
        <f t="shared" si="137"/>
        <v>0</v>
      </c>
      <c r="C2930" t="s">
        <v>529</v>
      </c>
      <c r="D2930" s="1" t="s">
        <v>3669</v>
      </c>
      <c r="E2930" s="765">
        <f t="shared" ca="1" si="135"/>
        <v>0</v>
      </c>
    </row>
    <row r="2931" spans="1:5">
      <c r="A2931" t="str">
        <f t="shared" si="136"/>
        <v>08</v>
      </c>
      <c r="B2931">
        <f t="shared" si="137"/>
        <v>0</v>
      </c>
      <c r="C2931" t="s">
        <v>529</v>
      </c>
      <c r="D2931" s="1" t="s">
        <v>3670</v>
      </c>
      <c r="E2931" s="765">
        <f t="shared" ca="1" si="135"/>
        <v>0</v>
      </c>
    </row>
    <row r="2932" spans="1:5">
      <c r="A2932" t="str">
        <f t="shared" si="136"/>
        <v>09</v>
      </c>
      <c r="B2932">
        <f t="shared" si="137"/>
        <v>0</v>
      </c>
      <c r="C2932" t="s">
        <v>529</v>
      </c>
      <c r="D2932" s="1" t="s">
        <v>3671</v>
      </c>
      <c r="E2932" s="765">
        <f t="shared" ca="1" si="135"/>
        <v>0</v>
      </c>
    </row>
    <row r="2933" spans="1:5">
      <c r="A2933" t="str">
        <f t="shared" si="136"/>
        <v>10</v>
      </c>
      <c r="B2933">
        <f t="shared" si="137"/>
        <v>0</v>
      </c>
      <c r="C2933" t="s">
        <v>529</v>
      </c>
      <c r="D2933" s="1" t="s">
        <v>3672</v>
      </c>
      <c r="E2933" s="765">
        <f t="shared" ca="1" si="135"/>
        <v>0</v>
      </c>
    </row>
    <row r="2934" spans="1:5">
      <c r="A2934" t="str">
        <f t="shared" si="136"/>
        <v>11</v>
      </c>
      <c r="B2934">
        <f t="shared" si="137"/>
        <v>0</v>
      </c>
      <c r="C2934" t="s">
        <v>529</v>
      </c>
      <c r="D2934" s="1" t="s">
        <v>3673</v>
      </c>
      <c r="E2934" s="765">
        <f t="shared" ca="1" si="135"/>
        <v>0</v>
      </c>
    </row>
    <row r="2935" spans="1:5">
      <c r="A2935" t="str">
        <f t="shared" si="136"/>
        <v>12</v>
      </c>
      <c r="B2935">
        <f t="shared" si="137"/>
        <v>0</v>
      </c>
      <c r="C2935" t="s">
        <v>529</v>
      </c>
      <c r="D2935" s="1" t="s">
        <v>3674</v>
      </c>
      <c r="E2935" s="765">
        <f t="shared" ca="1" si="135"/>
        <v>0</v>
      </c>
    </row>
    <row r="2936" spans="1:5">
      <c r="A2936" t="str">
        <f t="shared" si="136"/>
        <v>13</v>
      </c>
      <c r="B2936">
        <f t="shared" si="137"/>
        <v>0</v>
      </c>
      <c r="C2936" t="s">
        <v>529</v>
      </c>
      <c r="D2936" s="1" t="s">
        <v>3675</v>
      </c>
      <c r="E2936" s="765">
        <f t="shared" ca="1" si="135"/>
        <v>0</v>
      </c>
    </row>
    <row r="2937" spans="1:5">
      <c r="A2937" t="str">
        <f t="shared" si="136"/>
        <v>100</v>
      </c>
      <c r="B2937">
        <f t="shared" si="137"/>
        <v>0</v>
      </c>
      <c r="C2937" t="s">
        <v>529</v>
      </c>
      <c r="D2937" s="1" t="s">
        <v>3676</v>
      </c>
      <c r="E2937" s="765">
        <f t="shared" ca="1" si="135"/>
        <v>0</v>
      </c>
    </row>
    <row r="2938" spans="1:5">
      <c r="A2938" t="str">
        <f t="shared" si="136"/>
        <v>01</v>
      </c>
      <c r="B2938">
        <f t="shared" si="137"/>
        <v>0</v>
      </c>
      <c r="C2938" t="s">
        <v>530</v>
      </c>
      <c r="D2938" s="1" t="s">
        <v>3677</v>
      </c>
      <c r="E2938" s="765">
        <f t="shared" ca="1" si="135"/>
        <v>0</v>
      </c>
    </row>
    <row r="2939" spans="1:5">
      <c r="A2939" t="str">
        <f t="shared" si="136"/>
        <v>02</v>
      </c>
      <c r="B2939">
        <f t="shared" si="137"/>
        <v>0</v>
      </c>
      <c r="C2939" t="s">
        <v>530</v>
      </c>
      <c r="D2939" s="1" t="s">
        <v>3678</v>
      </c>
      <c r="E2939" s="765">
        <f t="shared" ca="1" si="135"/>
        <v>0</v>
      </c>
    </row>
    <row r="2940" spans="1:5">
      <c r="A2940" t="str">
        <f t="shared" si="136"/>
        <v>03</v>
      </c>
      <c r="B2940">
        <f t="shared" si="137"/>
        <v>0</v>
      </c>
      <c r="C2940" t="s">
        <v>530</v>
      </c>
      <c r="D2940" s="1" t="s">
        <v>3679</v>
      </c>
      <c r="E2940" s="765">
        <f t="shared" ca="1" si="135"/>
        <v>0</v>
      </c>
    </row>
    <row r="2941" spans="1:5">
      <c r="A2941" t="str">
        <f t="shared" si="136"/>
        <v>04</v>
      </c>
      <c r="B2941">
        <f t="shared" si="137"/>
        <v>0</v>
      </c>
      <c r="C2941" t="s">
        <v>530</v>
      </c>
      <c r="D2941" s="1" t="s">
        <v>3680</v>
      </c>
      <c r="E2941" s="765">
        <f t="shared" ca="1" si="135"/>
        <v>0</v>
      </c>
    </row>
    <row r="2942" spans="1:5">
      <c r="A2942" t="str">
        <f t="shared" si="136"/>
        <v>05</v>
      </c>
      <c r="B2942">
        <f t="shared" si="137"/>
        <v>0</v>
      </c>
      <c r="C2942" t="s">
        <v>530</v>
      </c>
      <c r="D2942" s="1" t="s">
        <v>3681</v>
      </c>
      <c r="E2942" s="765">
        <f t="shared" ca="1" si="135"/>
        <v>0</v>
      </c>
    </row>
    <row r="2943" spans="1:5">
      <c r="A2943" t="str">
        <f t="shared" si="136"/>
        <v>06</v>
      </c>
      <c r="B2943">
        <f t="shared" si="137"/>
        <v>0</v>
      </c>
      <c r="C2943" t="s">
        <v>530</v>
      </c>
      <c r="D2943" s="1" t="s">
        <v>3682</v>
      </c>
      <c r="E2943" s="765">
        <f t="shared" ca="1" si="135"/>
        <v>0</v>
      </c>
    </row>
    <row r="2944" spans="1:5">
      <c r="A2944" t="str">
        <f t="shared" si="136"/>
        <v>07</v>
      </c>
      <c r="B2944">
        <f t="shared" si="137"/>
        <v>0</v>
      </c>
      <c r="C2944" t="s">
        <v>530</v>
      </c>
      <c r="D2944" s="1" t="s">
        <v>3683</v>
      </c>
      <c r="E2944" s="765">
        <f t="shared" ca="1" si="135"/>
        <v>0</v>
      </c>
    </row>
    <row r="2945" spans="1:5">
      <c r="A2945" t="str">
        <f t="shared" si="136"/>
        <v>08</v>
      </c>
      <c r="B2945">
        <f t="shared" si="137"/>
        <v>0</v>
      </c>
      <c r="C2945" t="s">
        <v>530</v>
      </c>
      <c r="D2945" s="1" t="s">
        <v>3684</v>
      </c>
      <c r="E2945" s="765">
        <f t="shared" ca="1" si="135"/>
        <v>0</v>
      </c>
    </row>
    <row r="2946" spans="1:5">
      <c r="A2946" t="str">
        <f t="shared" si="136"/>
        <v>09</v>
      </c>
      <c r="B2946">
        <f t="shared" si="137"/>
        <v>0</v>
      </c>
      <c r="C2946" t="s">
        <v>530</v>
      </c>
      <c r="D2946" s="1" t="s">
        <v>3685</v>
      </c>
      <c r="E2946" s="765">
        <f t="shared" ca="1" si="135"/>
        <v>0</v>
      </c>
    </row>
    <row r="2947" spans="1:5">
      <c r="A2947" t="str">
        <f t="shared" si="136"/>
        <v>10</v>
      </c>
      <c r="B2947">
        <f t="shared" si="137"/>
        <v>0</v>
      </c>
      <c r="C2947" t="s">
        <v>530</v>
      </c>
      <c r="D2947" s="1" t="s">
        <v>3686</v>
      </c>
      <c r="E2947" s="765">
        <f t="shared" ca="1" si="135"/>
        <v>0</v>
      </c>
    </row>
    <row r="2948" spans="1:5">
      <c r="A2948" t="str">
        <f t="shared" si="136"/>
        <v>11</v>
      </c>
      <c r="B2948">
        <f t="shared" si="137"/>
        <v>0</v>
      </c>
      <c r="C2948" t="s">
        <v>530</v>
      </c>
      <c r="D2948" s="1" t="s">
        <v>3687</v>
      </c>
      <c r="E2948" s="765">
        <f t="shared" ca="1" si="135"/>
        <v>0</v>
      </c>
    </row>
    <row r="2949" spans="1:5">
      <c r="A2949" t="str">
        <f t="shared" si="136"/>
        <v>12</v>
      </c>
      <c r="B2949">
        <f t="shared" si="137"/>
        <v>0</v>
      </c>
      <c r="C2949" t="s">
        <v>530</v>
      </c>
      <c r="D2949" s="1" t="s">
        <v>3688</v>
      </c>
      <c r="E2949" s="765">
        <f t="shared" ca="1" si="135"/>
        <v>0</v>
      </c>
    </row>
    <row r="2950" spans="1:5">
      <c r="A2950" t="str">
        <f t="shared" si="136"/>
        <v>13</v>
      </c>
      <c r="B2950">
        <f t="shared" si="137"/>
        <v>0</v>
      </c>
      <c r="C2950" t="s">
        <v>530</v>
      </c>
      <c r="D2950" s="1" t="s">
        <v>3689</v>
      </c>
      <c r="E2950" s="765">
        <f t="shared" ca="1" si="135"/>
        <v>0</v>
      </c>
    </row>
    <row r="2951" spans="1:5">
      <c r="A2951" t="str">
        <f t="shared" si="136"/>
        <v>100</v>
      </c>
      <c r="B2951">
        <f t="shared" si="137"/>
        <v>0</v>
      </c>
      <c r="C2951" t="s">
        <v>530</v>
      </c>
      <c r="D2951" s="1" t="s">
        <v>3690</v>
      </c>
      <c r="E2951" s="765">
        <f t="shared" ca="1" si="135"/>
        <v>0</v>
      </c>
    </row>
    <row r="2952" spans="1:5">
      <c r="A2952" t="str">
        <f t="shared" si="136"/>
        <v>01</v>
      </c>
      <c r="B2952">
        <f t="shared" si="137"/>
        <v>0</v>
      </c>
      <c r="C2952" t="s">
        <v>531</v>
      </c>
      <c r="D2952" s="1" t="s">
        <v>3691</v>
      </c>
      <c r="E2952" s="765">
        <f t="shared" ca="1" si="135"/>
        <v>0</v>
      </c>
    </row>
    <row r="2953" spans="1:5">
      <c r="A2953" t="str">
        <f t="shared" si="136"/>
        <v>02</v>
      </c>
      <c r="B2953">
        <f t="shared" si="137"/>
        <v>0</v>
      </c>
      <c r="C2953" t="s">
        <v>531</v>
      </c>
      <c r="D2953" s="1" t="s">
        <v>3692</v>
      </c>
      <c r="E2953" s="765">
        <f t="shared" ca="1" si="135"/>
        <v>0</v>
      </c>
    </row>
    <row r="2954" spans="1:5">
      <c r="A2954" t="str">
        <f t="shared" si="136"/>
        <v>03</v>
      </c>
      <c r="B2954">
        <f t="shared" si="137"/>
        <v>0</v>
      </c>
      <c r="C2954" t="s">
        <v>531</v>
      </c>
      <c r="D2954" s="1" t="s">
        <v>3693</v>
      </c>
      <c r="E2954" s="765">
        <f t="shared" ref="E2954:E2982" ca="1" si="138">IFERROR(IFERROR(VLOOKUP(C2954,INDIRECT($G$7&amp;$H$7),MATCH($A2954,INDIRECT($G$7&amp;$I$7),0),0),IFERROR(VLOOKUP(C2954,INDIRECT($G$6&amp;$H$6),MATCH($A2954,INDIRECT($G$6&amp;$I$6),0),0),VLOOKUP(C2954,INDIRECT($G$5&amp;$H$5),MATCH($A2954,INDIRECT($G$5&amp;$I$5),0),0))),0)</f>
        <v>0</v>
      </c>
    </row>
    <row r="2955" spans="1:5">
      <c r="A2955" t="str">
        <f t="shared" ref="A2955:A3018" si="139">MID(D2955,LEN(C2955)+2,LEN(D2955)-LEN(C2955))</f>
        <v>04</v>
      </c>
      <c r="B2955">
        <f t="shared" ref="B2955:B3018" si="140">IF(IFERROR(FIND("PU",D2955,1),0)&lt;&gt;0,"PU",0)</f>
        <v>0</v>
      </c>
      <c r="C2955" t="s">
        <v>531</v>
      </c>
      <c r="D2955" s="1" t="s">
        <v>3694</v>
      </c>
      <c r="E2955" s="765">
        <f t="shared" ca="1" si="138"/>
        <v>0</v>
      </c>
    </row>
    <row r="2956" spans="1:5">
      <c r="A2956" t="str">
        <f t="shared" si="139"/>
        <v>05</v>
      </c>
      <c r="B2956">
        <f t="shared" si="140"/>
        <v>0</v>
      </c>
      <c r="C2956" t="s">
        <v>531</v>
      </c>
      <c r="D2956" s="1" t="s">
        <v>3695</v>
      </c>
      <c r="E2956" s="765">
        <f t="shared" ca="1" si="138"/>
        <v>0</v>
      </c>
    </row>
    <row r="2957" spans="1:5">
      <c r="A2957" t="str">
        <f t="shared" si="139"/>
        <v>06</v>
      </c>
      <c r="B2957">
        <f t="shared" si="140"/>
        <v>0</v>
      </c>
      <c r="C2957" t="s">
        <v>531</v>
      </c>
      <c r="D2957" s="1" t="s">
        <v>3696</v>
      </c>
      <c r="E2957" s="765">
        <f t="shared" ca="1" si="138"/>
        <v>0</v>
      </c>
    </row>
    <row r="2958" spans="1:5">
      <c r="A2958" t="str">
        <f t="shared" si="139"/>
        <v>07</v>
      </c>
      <c r="B2958">
        <f t="shared" si="140"/>
        <v>0</v>
      </c>
      <c r="C2958" t="s">
        <v>531</v>
      </c>
      <c r="D2958" s="1" t="s">
        <v>3697</v>
      </c>
      <c r="E2958" s="765">
        <f t="shared" ca="1" si="138"/>
        <v>0</v>
      </c>
    </row>
    <row r="2959" spans="1:5">
      <c r="A2959" t="str">
        <f t="shared" si="139"/>
        <v>08</v>
      </c>
      <c r="B2959">
        <f t="shared" si="140"/>
        <v>0</v>
      </c>
      <c r="C2959" t="s">
        <v>531</v>
      </c>
      <c r="D2959" s="1" t="s">
        <v>3698</v>
      </c>
      <c r="E2959" s="765">
        <f t="shared" ca="1" si="138"/>
        <v>0</v>
      </c>
    </row>
    <row r="2960" spans="1:5">
      <c r="A2960" t="str">
        <f t="shared" si="139"/>
        <v>09</v>
      </c>
      <c r="B2960">
        <f t="shared" si="140"/>
        <v>0</v>
      </c>
      <c r="C2960" t="s">
        <v>531</v>
      </c>
      <c r="D2960" s="1" t="s">
        <v>3699</v>
      </c>
      <c r="E2960" s="765">
        <f t="shared" ca="1" si="138"/>
        <v>0</v>
      </c>
    </row>
    <row r="2961" spans="1:5">
      <c r="A2961" t="str">
        <f t="shared" si="139"/>
        <v>10</v>
      </c>
      <c r="B2961">
        <f t="shared" si="140"/>
        <v>0</v>
      </c>
      <c r="C2961" t="s">
        <v>531</v>
      </c>
      <c r="D2961" s="1" t="s">
        <v>3700</v>
      </c>
      <c r="E2961" s="765">
        <f t="shared" ca="1" si="138"/>
        <v>0</v>
      </c>
    </row>
    <row r="2962" spans="1:5">
      <c r="A2962" t="str">
        <f t="shared" si="139"/>
        <v>11</v>
      </c>
      <c r="B2962">
        <f t="shared" si="140"/>
        <v>0</v>
      </c>
      <c r="C2962" t="s">
        <v>531</v>
      </c>
      <c r="D2962" s="1" t="s">
        <v>3701</v>
      </c>
      <c r="E2962" s="765">
        <f t="shared" ca="1" si="138"/>
        <v>0</v>
      </c>
    </row>
    <row r="2963" spans="1:5">
      <c r="A2963" t="str">
        <f t="shared" si="139"/>
        <v>12</v>
      </c>
      <c r="B2963">
        <f t="shared" si="140"/>
        <v>0</v>
      </c>
      <c r="C2963" t="s">
        <v>531</v>
      </c>
      <c r="D2963" s="1" t="s">
        <v>3702</v>
      </c>
      <c r="E2963" s="765">
        <f t="shared" ca="1" si="138"/>
        <v>0</v>
      </c>
    </row>
    <row r="2964" spans="1:5">
      <c r="A2964" t="str">
        <f t="shared" si="139"/>
        <v>13</v>
      </c>
      <c r="B2964">
        <f t="shared" si="140"/>
        <v>0</v>
      </c>
      <c r="C2964" t="s">
        <v>531</v>
      </c>
      <c r="D2964" s="1" t="s">
        <v>3703</v>
      </c>
      <c r="E2964" s="765">
        <f t="shared" ca="1" si="138"/>
        <v>0</v>
      </c>
    </row>
    <row r="2965" spans="1:5">
      <c r="A2965" t="str">
        <f t="shared" si="139"/>
        <v>100</v>
      </c>
      <c r="B2965">
        <f t="shared" si="140"/>
        <v>0</v>
      </c>
      <c r="C2965" t="s">
        <v>531</v>
      </c>
      <c r="D2965" s="1" t="s">
        <v>3704</v>
      </c>
      <c r="E2965" s="765">
        <f t="shared" ca="1" si="138"/>
        <v>0</v>
      </c>
    </row>
    <row r="2966" spans="1:5">
      <c r="A2966" t="str">
        <f t="shared" si="139"/>
        <v>01</v>
      </c>
      <c r="B2966">
        <f t="shared" si="140"/>
        <v>0</v>
      </c>
      <c r="C2966" t="s">
        <v>532</v>
      </c>
      <c r="D2966" s="1" t="s">
        <v>3705</v>
      </c>
      <c r="E2966" s="765">
        <f t="shared" ca="1" si="138"/>
        <v>0</v>
      </c>
    </row>
    <row r="2967" spans="1:5">
      <c r="A2967" t="str">
        <f t="shared" si="139"/>
        <v>02</v>
      </c>
      <c r="B2967">
        <f t="shared" si="140"/>
        <v>0</v>
      </c>
      <c r="C2967" t="s">
        <v>532</v>
      </c>
      <c r="D2967" s="1" t="s">
        <v>3706</v>
      </c>
      <c r="E2967" s="765">
        <f t="shared" ca="1" si="138"/>
        <v>0</v>
      </c>
    </row>
    <row r="2968" spans="1:5">
      <c r="A2968" t="str">
        <f t="shared" si="139"/>
        <v>03</v>
      </c>
      <c r="B2968">
        <f t="shared" si="140"/>
        <v>0</v>
      </c>
      <c r="C2968" t="s">
        <v>532</v>
      </c>
      <c r="D2968" s="1" t="s">
        <v>3707</v>
      </c>
      <c r="E2968" s="765">
        <f t="shared" ca="1" si="138"/>
        <v>0</v>
      </c>
    </row>
    <row r="2969" spans="1:5">
      <c r="A2969" t="str">
        <f t="shared" si="139"/>
        <v>04</v>
      </c>
      <c r="B2969">
        <f t="shared" si="140"/>
        <v>0</v>
      </c>
      <c r="C2969" t="s">
        <v>532</v>
      </c>
      <c r="D2969" s="1" t="s">
        <v>3708</v>
      </c>
      <c r="E2969" s="765">
        <f t="shared" ca="1" si="138"/>
        <v>0</v>
      </c>
    </row>
    <row r="2970" spans="1:5">
      <c r="A2970" t="str">
        <f t="shared" si="139"/>
        <v>05</v>
      </c>
      <c r="B2970">
        <f t="shared" si="140"/>
        <v>0</v>
      </c>
      <c r="C2970" t="s">
        <v>532</v>
      </c>
      <c r="D2970" s="1" t="s">
        <v>3709</v>
      </c>
      <c r="E2970" s="765">
        <f t="shared" ca="1" si="138"/>
        <v>0</v>
      </c>
    </row>
    <row r="2971" spans="1:5">
      <c r="A2971" t="str">
        <f t="shared" si="139"/>
        <v>06</v>
      </c>
      <c r="B2971">
        <f t="shared" si="140"/>
        <v>0</v>
      </c>
      <c r="C2971" t="s">
        <v>532</v>
      </c>
      <c r="D2971" s="1" t="s">
        <v>3710</v>
      </c>
      <c r="E2971" s="765">
        <f t="shared" ca="1" si="138"/>
        <v>0</v>
      </c>
    </row>
    <row r="2972" spans="1:5">
      <c r="A2972" t="str">
        <f t="shared" si="139"/>
        <v>07</v>
      </c>
      <c r="B2972">
        <f t="shared" si="140"/>
        <v>0</v>
      </c>
      <c r="C2972" t="s">
        <v>532</v>
      </c>
      <c r="D2972" s="1" t="s">
        <v>3711</v>
      </c>
      <c r="E2972" s="765">
        <f t="shared" ca="1" si="138"/>
        <v>0</v>
      </c>
    </row>
    <row r="2973" spans="1:5">
      <c r="A2973" t="str">
        <f t="shared" si="139"/>
        <v>08</v>
      </c>
      <c r="B2973">
        <f t="shared" si="140"/>
        <v>0</v>
      </c>
      <c r="C2973" t="s">
        <v>532</v>
      </c>
      <c r="D2973" s="1" t="s">
        <v>3712</v>
      </c>
      <c r="E2973" s="765">
        <f t="shared" ca="1" si="138"/>
        <v>0</v>
      </c>
    </row>
    <row r="2974" spans="1:5">
      <c r="A2974" t="str">
        <f t="shared" si="139"/>
        <v>09</v>
      </c>
      <c r="B2974">
        <f t="shared" si="140"/>
        <v>0</v>
      </c>
      <c r="C2974" t="s">
        <v>532</v>
      </c>
      <c r="D2974" s="1" t="s">
        <v>3713</v>
      </c>
      <c r="E2974" s="765">
        <f t="shared" ca="1" si="138"/>
        <v>0</v>
      </c>
    </row>
    <row r="2975" spans="1:5">
      <c r="A2975" t="str">
        <f t="shared" si="139"/>
        <v>10</v>
      </c>
      <c r="B2975">
        <f t="shared" si="140"/>
        <v>0</v>
      </c>
      <c r="C2975" t="s">
        <v>532</v>
      </c>
      <c r="D2975" s="1" t="s">
        <v>3714</v>
      </c>
      <c r="E2975" s="765">
        <f t="shared" ca="1" si="138"/>
        <v>0</v>
      </c>
    </row>
    <row r="2976" spans="1:5">
      <c r="A2976" t="str">
        <f t="shared" si="139"/>
        <v>11</v>
      </c>
      <c r="B2976">
        <f t="shared" si="140"/>
        <v>0</v>
      </c>
      <c r="C2976" t="s">
        <v>532</v>
      </c>
      <c r="D2976" s="1" t="s">
        <v>3715</v>
      </c>
      <c r="E2976" s="765">
        <f t="shared" ca="1" si="138"/>
        <v>0</v>
      </c>
    </row>
    <row r="2977" spans="1:5">
      <c r="A2977" t="str">
        <f t="shared" si="139"/>
        <v>12</v>
      </c>
      <c r="B2977">
        <f t="shared" si="140"/>
        <v>0</v>
      </c>
      <c r="C2977" t="s">
        <v>532</v>
      </c>
      <c r="D2977" s="1" t="s">
        <v>3716</v>
      </c>
      <c r="E2977" s="765">
        <f t="shared" ca="1" si="138"/>
        <v>0</v>
      </c>
    </row>
    <row r="2978" spans="1:5">
      <c r="A2978" t="str">
        <f t="shared" si="139"/>
        <v>13</v>
      </c>
      <c r="B2978">
        <f t="shared" si="140"/>
        <v>0</v>
      </c>
      <c r="C2978" t="s">
        <v>532</v>
      </c>
      <c r="D2978" s="1" t="s">
        <v>3717</v>
      </c>
      <c r="E2978" s="765">
        <f t="shared" ca="1" si="138"/>
        <v>0</v>
      </c>
    </row>
    <row r="2979" spans="1:5">
      <c r="A2979" t="str">
        <f t="shared" si="139"/>
        <v>100</v>
      </c>
      <c r="B2979">
        <f t="shared" si="140"/>
        <v>0</v>
      </c>
      <c r="C2979" t="s">
        <v>532</v>
      </c>
      <c r="D2979" s="1" t="s">
        <v>3718</v>
      </c>
      <c r="E2979" s="765">
        <f t="shared" ca="1" si="138"/>
        <v>0</v>
      </c>
    </row>
    <row r="2980" spans="1:5">
      <c r="A2980" t="str">
        <f t="shared" si="139"/>
        <v>03</v>
      </c>
      <c r="B2980">
        <f t="shared" si="140"/>
        <v>0</v>
      </c>
      <c r="C2980" t="s">
        <v>3722</v>
      </c>
      <c r="D2980" s="1" t="s">
        <v>3719</v>
      </c>
      <c r="E2980" s="765">
        <f t="shared" ca="1" si="138"/>
        <v>0</v>
      </c>
    </row>
    <row r="2981" spans="1:5">
      <c r="A2981" t="str">
        <f t="shared" si="139"/>
        <v>05</v>
      </c>
      <c r="B2981">
        <f t="shared" si="140"/>
        <v>0</v>
      </c>
      <c r="C2981" t="s">
        <v>3723</v>
      </c>
      <c r="D2981" s="1" t="s">
        <v>3720</v>
      </c>
      <c r="E2981" s="765">
        <f t="shared" ca="1" si="138"/>
        <v>0</v>
      </c>
    </row>
    <row r="2982" spans="1:5">
      <c r="A2982" t="str">
        <f t="shared" si="139"/>
        <v>13</v>
      </c>
      <c r="B2982">
        <f t="shared" si="140"/>
        <v>0</v>
      </c>
      <c r="C2982" t="s">
        <v>3724</v>
      </c>
      <c r="D2982" s="173" t="s">
        <v>3721</v>
      </c>
      <c r="E2982" s="765">
        <f t="shared" ca="1" si="138"/>
        <v>0</v>
      </c>
    </row>
    <row r="2983" spans="1:5">
      <c r="A2983" t="str">
        <f t="shared" si="139"/>
        <v>01</v>
      </c>
      <c r="B2983" t="str">
        <f t="shared" si="140"/>
        <v>PU</v>
      </c>
      <c r="C2983" t="s">
        <v>281</v>
      </c>
      <c r="D2983" t="s">
        <v>3725</v>
      </c>
      <c r="E2983" s="765">
        <f t="shared" ref="E2983:E3046" ca="1" si="141">IFERROR(IF(B2983=0,VLOOKUP(C2962,INDIRECT($G$7&amp;$H$7),MATCH($A2983,INDIRECT($G$7&amp;$I$7),0),0),IF(B2983="W",VLOOKUP(C2962,INDIRECT($G$5&amp;$H$5),MATCH($A2983,INDIRECT($G$5&amp;$I$5),0),FALSE),VLOOKUP(C2983,INDIRECT($G$6&amp;$H$6),MATCH($A2983,INDIRECT($G$6&amp;$I$6),0),FALSE))),0)</f>
        <v>0</v>
      </c>
    </row>
    <row r="2984" spans="1:5">
      <c r="A2984" t="str">
        <f t="shared" si="139"/>
        <v>05</v>
      </c>
      <c r="B2984" t="str">
        <f t="shared" si="140"/>
        <v>PU</v>
      </c>
      <c r="C2984" t="s">
        <v>281</v>
      </c>
      <c r="D2984" t="s">
        <v>3726</v>
      </c>
      <c r="E2984" s="765">
        <f t="shared" ca="1" si="141"/>
        <v>0</v>
      </c>
    </row>
    <row r="2985" spans="1:5">
      <c r="A2985" t="str">
        <f t="shared" si="139"/>
        <v>14</v>
      </c>
      <c r="B2985" t="str">
        <f t="shared" si="140"/>
        <v>PU</v>
      </c>
      <c r="C2985" t="s">
        <v>281</v>
      </c>
      <c r="D2985" t="s">
        <v>3727</v>
      </c>
      <c r="E2985" s="765">
        <f t="shared" ca="1" si="141"/>
        <v>0</v>
      </c>
    </row>
    <row r="2986" spans="1:5">
      <c r="A2986" t="str">
        <f t="shared" si="139"/>
        <v>100</v>
      </c>
      <c r="B2986" t="str">
        <f t="shared" si="140"/>
        <v>PU</v>
      </c>
      <c r="C2986" t="s">
        <v>281</v>
      </c>
      <c r="D2986" t="s">
        <v>3728</v>
      </c>
      <c r="E2986" s="765">
        <f ca="1">IFERROR(IF(B2986=0,VLOOKUP(C2986,INDIRECT($G$7&amp;$H$7),MATCH($A2986,INDIRECT($G$7&amp;$I$7),0),0),IF(B2986="W",VLOOKUP(C2986,INDIRECT($G$5&amp;$H$5),MATCH($A2986,INDIRECT($G$5&amp;$I$5),0),FALSE),VLOOKUP(C2986,INDIRECT($G$6&amp;$H$6),MATCH($A2986,INDIRECT($G$6&amp;$I$6),0),FALSE))),0)</f>
        <v>0</v>
      </c>
    </row>
    <row r="2987" spans="1:5">
      <c r="A2987" t="str">
        <f t="shared" si="139"/>
        <v>06</v>
      </c>
      <c r="B2987" t="str">
        <f t="shared" si="140"/>
        <v>PU</v>
      </c>
      <c r="C2987" t="s">
        <v>281</v>
      </c>
      <c r="D2987" t="s">
        <v>3729</v>
      </c>
      <c r="E2987" s="765">
        <f t="shared" ca="1" si="141"/>
        <v>0</v>
      </c>
    </row>
    <row r="2988" spans="1:5">
      <c r="A2988" t="str">
        <f t="shared" si="139"/>
        <v>12</v>
      </c>
      <c r="B2988" t="str">
        <f t="shared" si="140"/>
        <v>PU</v>
      </c>
      <c r="C2988" t="s">
        <v>281</v>
      </c>
      <c r="D2988" t="s">
        <v>3730</v>
      </c>
      <c r="E2988" s="765">
        <f t="shared" ca="1" si="141"/>
        <v>0</v>
      </c>
    </row>
    <row r="2989" spans="1:5">
      <c r="A2989" t="str">
        <f t="shared" si="139"/>
        <v>09</v>
      </c>
      <c r="B2989" t="str">
        <f t="shared" si="140"/>
        <v>PU</v>
      </c>
      <c r="C2989" t="s">
        <v>281</v>
      </c>
      <c r="D2989" t="s">
        <v>3731</v>
      </c>
      <c r="E2989" s="765">
        <f t="shared" ca="1" si="141"/>
        <v>0</v>
      </c>
    </row>
    <row r="2990" spans="1:5">
      <c r="A2990" t="str">
        <f t="shared" si="139"/>
        <v>11</v>
      </c>
      <c r="B2990" t="str">
        <f t="shared" si="140"/>
        <v>PU</v>
      </c>
      <c r="C2990" t="s">
        <v>281</v>
      </c>
      <c r="D2990" t="s">
        <v>3732</v>
      </c>
      <c r="E2990" s="765">
        <f t="shared" ca="1" si="141"/>
        <v>0</v>
      </c>
    </row>
    <row r="2991" spans="1:5">
      <c r="A2991" t="str">
        <f t="shared" si="139"/>
        <v>03</v>
      </c>
      <c r="B2991" t="str">
        <f t="shared" si="140"/>
        <v>PU</v>
      </c>
      <c r="C2991" t="s">
        <v>281</v>
      </c>
      <c r="D2991" t="s">
        <v>3733</v>
      </c>
      <c r="E2991" s="765">
        <f t="shared" ca="1" si="141"/>
        <v>0</v>
      </c>
    </row>
    <row r="2992" spans="1:5">
      <c r="A2992" t="str">
        <f t="shared" si="139"/>
        <v>02</v>
      </c>
      <c r="B2992" t="str">
        <f t="shared" si="140"/>
        <v>PU</v>
      </c>
      <c r="C2992" t="s">
        <v>281</v>
      </c>
      <c r="D2992" t="s">
        <v>3734</v>
      </c>
      <c r="E2992" s="765">
        <f t="shared" ca="1" si="141"/>
        <v>0</v>
      </c>
    </row>
    <row r="2993" spans="1:5">
      <c r="A2993" t="str">
        <f t="shared" si="139"/>
        <v>04</v>
      </c>
      <c r="B2993" t="str">
        <f t="shared" si="140"/>
        <v>PU</v>
      </c>
      <c r="C2993" t="s">
        <v>281</v>
      </c>
      <c r="D2993" t="s">
        <v>3735</v>
      </c>
      <c r="E2993" s="765">
        <f t="shared" ca="1" si="141"/>
        <v>0</v>
      </c>
    </row>
    <row r="2994" spans="1:5">
      <c r="A2994" t="str">
        <f t="shared" si="139"/>
        <v>01</v>
      </c>
      <c r="B2994" t="str">
        <f t="shared" si="140"/>
        <v>PU</v>
      </c>
      <c r="C2994" t="s">
        <v>282</v>
      </c>
      <c r="D2994" t="s">
        <v>3736</v>
      </c>
      <c r="E2994" s="765">
        <f t="shared" ca="1" si="141"/>
        <v>0</v>
      </c>
    </row>
    <row r="2995" spans="1:5">
      <c r="A2995" t="str">
        <f t="shared" si="139"/>
        <v>05</v>
      </c>
      <c r="B2995" t="str">
        <f t="shared" si="140"/>
        <v>PU</v>
      </c>
      <c r="C2995" t="s">
        <v>282</v>
      </c>
      <c r="D2995" t="s">
        <v>3737</v>
      </c>
      <c r="E2995" s="765">
        <f t="shared" ca="1" si="141"/>
        <v>0</v>
      </c>
    </row>
    <row r="2996" spans="1:5">
      <c r="A2996" t="str">
        <f t="shared" si="139"/>
        <v>14</v>
      </c>
      <c r="B2996" t="str">
        <f t="shared" si="140"/>
        <v>PU</v>
      </c>
      <c r="C2996" t="s">
        <v>282</v>
      </c>
      <c r="D2996" t="s">
        <v>3738</v>
      </c>
      <c r="E2996" s="765">
        <f t="shared" ca="1" si="141"/>
        <v>0</v>
      </c>
    </row>
    <row r="2997" spans="1:5">
      <c r="A2997" t="str">
        <f t="shared" si="139"/>
        <v>100</v>
      </c>
      <c r="B2997" t="str">
        <f t="shared" si="140"/>
        <v>PU</v>
      </c>
      <c r="C2997" t="s">
        <v>282</v>
      </c>
      <c r="D2997" t="s">
        <v>3739</v>
      </c>
      <c r="E2997" s="765">
        <f ca="1">IFERROR(IF(B2997=0,VLOOKUP(C2997,INDIRECT($G$7&amp;$H$7),MATCH($A2997,INDIRECT($G$7&amp;$I$7),0),0),IF(B2997="W",VLOOKUP(C2997,INDIRECT($G$5&amp;$H$5),MATCH($A2997,INDIRECT($G$5&amp;$I$5),0),FALSE),VLOOKUP(C2997,INDIRECT($G$6&amp;$H$6),MATCH($A2997,INDIRECT($G$6&amp;$I$6),0),FALSE))),0)</f>
        <v>0</v>
      </c>
    </row>
    <row r="2998" spans="1:5">
      <c r="A2998" t="str">
        <f t="shared" si="139"/>
        <v>06</v>
      </c>
      <c r="B2998" t="str">
        <f t="shared" si="140"/>
        <v>PU</v>
      </c>
      <c r="C2998" t="s">
        <v>282</v>
      </c>
      <c r="D2998" t="s">
        <v>3740</v>
      </c>
      <c r="E2998" s="765">
        <f t="shared" ca="1" si="141"/>
        <v>0</v>
      </c>
    </row>
    <row r="2999" spans="1:5">
      <c r="A2999" t="str">
        <f t="shared" si="139"/>
        <v>12</v>
      </c>
      <c r="B2999" t="str">
        <f t="shared" si="140"/>
        <v>PU</v>
      </c>
      <c r="C2999" t="s">
        <v>282</v>
      </c>
      <c r="D2999" t="s">
        <v>3741</v>
      </c>
      <c r="E2999" s="765">
        <f t="shared" ca="1" si="141"/>
        <v>0</v>
      </c>
    </row>
    <row r="3000" spans="1:5">
      <c r="A3000" t="str">
        <f t="shared" si="139"/>
        <v>09</v>
      </c>
      <c r="B3000" t="str">
        <f t="shared" si="140"/>
        <v>PU</v>
      </c>
      <c r="C3000" t="s">
        <v>282</v>
      </c>
      <c r="D3000" t="s">
        <v>3742</v>
      </c>
      <c r="E3000" s="765">
        <f t="shared" ca="1" si="141"/>
        <v>0</v>
      </c>
    </row>
    <row r="3001" spans="1:5">
      <c r="A3001" t="str">
        <f t="shared" si="139"/>
        <v>11</v>
      </c>
      <c r="B3001" t="str">
        <f t="shared" si="140"/>
        <v>PU</v>
      </c>
      <c r="C3001" t="s">
        <v>282</v>
      </c>
      <c r="D3001" t="s">
        <v>3743</v>
      </c>
      <c r="E3001" s="765">
        <f t="shared" ca="1" si="141"/>
        <v>0</v>
      </c>
    </row>
    <row r="3002" spans="1:5">
      <c r="A3002" t="str">
        <f t="shared" si="139"/>
        <v>03</v>
      </c>
      <c r="B3002" t="str">
        <f t="shared" si="140"/>
        <v>PU</v>
      </c>
      <c r="C3002" t="s">
        <v>282</v>
      </c>
      <c r="D3002" t="s">
        <v>3744</v>
      </c>
      <c r="E3002" s="765">
        <f t="shared" ca="1" si="141"/>
        <v>0</v>
      </c>
    </row>
    <row r="3003" spans="1:5">
      <c r="A3003" t="str">
        <f t="shared" si="139"/>
        <v>02</v>
      </c>
      <c r="B3003" t="str">
        <f t="shared" si="140"/>
        <v>PU</v>
      </c>
      <c r="C3003" t="s">
        <v>282</v>
      </c>
      <c r="D3003" t="s">
        <v>3745</v>
      </c>
      <c r="E3003" s="765">
        <f t="shared" ca="1" si="141"/>
        <v>0</v>
      </c>
    </row>
    <row r="3004" spans="1:5">
      <c r="A3004" t="str">
        <f t="shared" si="139"/>
        <v>04</v>
      </c>
      <c r="B3004" t="str">
        <f t="shared" si="140"/>
        <v>PU</v>
      </c>
      <c r="C3004" t="s">
        <v>282</v>
      </c>
      <c r="D3004" t="s">
        <v>3746</v>
      </c>
      <c r="E3004" s="765">
        <f t="shared" ca="1" si="141"/>
        <v>0</v>
      </c>
    </row>
    <row r="3005" spans="1:5">
      <c r="A3005" t="str">
        <f t="shared" si="139"/>
        <v>01</v>
      </c>
      <c r="B3005" t="str">
        <f t="shared" si="140"/>
        <v>PU</v>
      </c>
      <c r="C3005" t="s">
        <v>283</v>
      </c>
      <c r="D3005" t="s">
        <v>3747</v>
      </c>
      <c r="E3005" s="765">
        <f t="shared" ca="1" si="141"/>
        <v>0</v>
      </c>
    </row>
    <row r="3006" spans="1:5">
      <c r="A3006" t="str">
        <f t="shared" si="139"/>
        <v>05</v>
      </c>
      <c r="B3006" t="str">
        <f t="shared" si="140"/>
        <v>PU</v>
      </c>
      <c r="C3006" t="s">
        <v>283</v>
      </c>
      <c r="D3006" t="s">
        <v>3748</v>
      </c>
      <c r="E3006" s="765">
        <f t="shared" ca="1" si="141"/>
        <v>0</v>
      </c>
    </row>
    <row r="3007" spans="1:5">
      <c r="A3007" t="str">
        <f t="shared" si="139"/>
        <v>14</v>
      </c>
      <c r="B3007" t="str">
        <f t="shared" si="140"/>
        <v>PU</v>
      </c>
      <c r="C3007" t="s">
        <v>283</v>
      </c>
      <c r="D3007" t="s">
        <v>3749</v>
      </c>
      <c r="E3007" s="765">
        <f t="shared" ca="1" si="141"/>
        <v>0</v>
      </c>
    </row>
    <row r="3008" spans="1:5">
      <c r="A3008" t="str">
        <f t="shared" si="139"/>
        <v>100</v>
      </c>
      <c r="B3008" t="str">
        <f t="shared" si="140"/>
        <v>PU</v>
      </c>
      <c r="C3008" t="s">
        <v>283</v>
      </c>
      <c r="D3008" t="s">
        <v>3750</v>
      </c>
      <c r="E3008" s="765">
        <f ca="1">IFERROR(IF(B3008=0,VLOOKUP(C3008,INDIRECT($G$7&amp;$H$7),MATCH($A3008,INDIRECT($G$7&amp;$I$7),0),0),IF(B3008="W",VLOOKUP(C3008,INDIRECT($G$5&amp;$H$5),MATCH($A3008,INDIRECT($G$5&amp;$I$5),0),FALSE),VLOOKUP(C3008,INDIRECT($G$6&amp;$H$6),MATCH($A3008,INDIRECT($G$6&amp;$I$6),0),FALSE))),0)</f>
        <v>0</v>
      </c>
    </row>
    <row r="3009" spans="1:5">
      <c r="A3009" t="str">
        <f t="shared" si="139"/>
        <v>06</v>
      </c>
      <c r="B3009" t="str">
        <f t="shared" si="140"/>
        <v>PU</v>
      </c>
      <c r="C3009" t="s">
        <v>283</v>
      </c>
      <c r="D3009" t="s">
        <v>3751</v>
      </c>
      <c r="E3009" s="765">
        <f t="shared" ca="1" si="141"/>
        <v>0</v>
      </c>
    </row>
    <row r="3010" spans="1:5">
      <c r="A3010" t="str">
        <f t="shared" si="139"/>
        <v>12</v>
      </c>
      <c r="B3010" t="str">
        <f t="shared" si="140"/>
        <v>PU</v>
      </c>
      <c r="C3010" t="s">
        <v>283</v>
      </c>
      <c r="D3010" t="s">
        <v>3752</v>
      </c>
      <c r="E3010" s="765">
        <f t="shared" ca="1" si="141"/>
        <v>0</v>
      </c>
    </row>
    <row r="3011" spans="1:5">
      <c r="A3011" t="str">
        <f t="shared" si="139"/>
        <v>09</v>
      </c>
      <c r="B3011" t="str">
        <f t="shared" si="140"/>
        <v>PU</v>
      </c>
      <c r="C3011" t="s">
        <v>283</v>
      </c>
      <c r="D3011" t="s">
        <v>3753</v>
      </c>
      <c r="E3011" s="765">
        <f t="shared" ca="1" si="141"/>
        <v>0</v>
      </c>
    </row>
    <row r="3012" spans="1:5">
      <c r="A3012" t="str">
        <f t="shared" si="139"/>
        <v>11</v>
      </c>
      <c r="B3012" t="str">
        <f t="shared" si="140"/>
        <v>PU</v>
      </c>
      <c r="C3012" t="s">
        <v>283</v>
      </c>
      <c r="D3012" t="s">
        <v>3754</v>
      </c>
      <c r="E3012" s="765">
        <f t="shared" ca="1" si="141"/>
        <v>0</v>
      </c>
    </row>
    <row r="3013" spans="1:5">
      <c r="A3013" t="str">
        <f t="shared" si="139"/>
        <v>03</v>
      </c>
      <c r="B3013" t="str">
        <f t="shared" si="140"/>
        <v>PU</v>
      </c>
      <c r="C3013" t="s">
        <v>283</v>
      </c>
      <c r="D3013" t="s">
        <v>3755</v>
      </c>
      <c r="E3013" s="765">
        <f t="shared" ca="1" si="141"/>
        <v>0</v>
      </c>
    </row>
    <row r="3014" spans="1:5">
      <c r="A3014" t="str">
        <f t="shared" si="139"/>
        <v>02</v>
      </c>
      <c r="B3014" t="str">
        <f t="shared" si="140"/>
        <v>PU</v>
      </c>
      <c r="C3014" t="s">
        <v>283</v>
      </c>
      <c r="D3014" t="s">
        <v>3756</v>
      </c>
      <c r="E3014" s="765">
        <f t="shared" ca="1" si="141"/>
        <v>0</v>
      </c>
    </row>
    <row r="3015" spans="1:5">
      <c r="A3015" t="str">
        <f t="shared" si="139"/>
        <v>04</v>
      </c>
      <c r="B3015" t="str">
        <f t="shared" si="140"/>
        <v>PU</v>
      </c>
      <c r="C3015" t="s">
        <v>283</v>
      </c>
      <c r="D3015" t="s">
        <v>3757</v>
      </c>
      <c r="E3015" s="765">
        <f t="shared" ca="1" si="141"/>
        <v>0</v>
      </c>
    </row>
    <row r="3016" spans="1:5">
      <c r="A3016" t="str">
        <f t="shared" si="139"/>
        <v>01</v>
      </c>
      <c r="B3016" t="str">
        <f t="shared" si="140"/>
        <v>PU</v>
      </c>
      <c r="C3016" t="s">
        <v>284</v>
      </c>
      <c r="D3016" t="s">
        <v>3758</v>
      </c>
      <c r="E3016" s="765">
        <f t="shared" ca="1" si="141"/>
        <v>0</v>
      </c>
    </row>
    <row r="3017" spans="1:5">
      <c r="A3017" t="str">
        <f t="shared" si="139"/>
        <v>05</v>
      </c>
      <c r="B3017" t="str">
        <f t="shared" si="140"/>
        <v>PU</v>
      </c>
      <c r="C3017" t="s">
        <v>284</v>
      </c>
      <c r="D3017" t="s">
        <v>3759</v>
      </c>
      <c r="E3017" s="765">
        <f t="shared" ca="1" si="141"/>
        <v>0</v>
      </c>
    </row>
    <row r="3018" spans="1:5">
      <c r="A3018" t="str">
        <f t="shared" si="139"/>
        <v>14</v>
      </c>
      <c r="B3018" t="str">
        <f t="shared" si="140"/>
        <v>PU</v>
      </c>
      <c r="C3018" t="s">
        <v>284</v>
      </c>
      <c r="D3018" t="s">
        <v>3760</v>
      </c>
      <c r="E3018" s="765">
        <f t="shared" ca="1" si="141"/>
        <v>0</v>
      </c>
    </row>
    <row r="3019" spans="1:5">
      <c r="A3019" t="str">
        <f t="shared" ref="A3019:A3082" si="142">MID(D3019,LEN(C3019)+2,LEN(D3019)-LEN(C3019))</f>
        <v>100</v>
      </c>
      <c r="B3019" t="str">
        <f t="shared" ref="B3019:B3082" si="143">IF(IFERROR(FIND("PU",D3019,1),0)&lt;&gt;0,"PU",0)</f>
        <v>PU</v>
      </c>
      <c r="C3019" t="s">
        <v>284</v>
      </c>
      <c r="D3019" t="s">
        <v>3761</v>
      </c>
      <c r="E3019" s="765">
        <f ca="1">IFERROR(IF(B3019=0,VLOOKUP(C3019,INDIRECT($G$7&amp;$H$7),MATCH($A3019,INDIRECT($G$7&amp;$I$7),0),0),IF(B3019="W",VLOOKUP(C3019,INDIRECT($G$5&amp;$H$5),MATCH($A3019,INDIRECT($G$5&amp;$I$5),0),FALSE),VLOOKUP(C3019,INDIRECT($G$6&amp;$H$6),MATCH($A3019,INDIRECT($G$6&amp;$I$6),0),FALSE))),0)</f>
        <v>0</v>
      </c>
    </row>
    <row r="3020" spans="1:5">
      <c r="A3020" t="str">
        <f t="shared" si="142"/>
        <v>06</v>
      </c>
      <c r="B3020" t="str">
        <f t="shared" si="143"/>
        <v>PU</v>
      </c>
      <c r="C3020" t="s">
        <v>284</v>
      </c>
      <c r="D3020" t="s">
        <v>3762</v>
      </c>
      <c r="E3020" s="765">
        <f t="shared" ca="1" si="141"/>
        <v>0</v>
      </c>
    </row>
    <row r="3021" spans="1:5">
      <c r="A3021" t="str">
        <f t="shared" si="142"/>
        <v>12</v>
      </c>
      <c r="B3021" t="str">
        <f t="shared" si="143"/>
        <v>PU</v>
      </c>
      <c r="C3021" t="s">
        <v>284</v>
      </c>
      <c r="D3021" t="s">
        <v>3763</v>
      </c>
      <c r="E3021" s="765">
        <f t="shared" ca="1" si="141"/>
        <v>0</v>
      </c>
    </row>
    <row r="3022" spans="1:5">
      <c r="A3022" t="str">
        <f t="shared" si="142"/>
        <v>09</v>
      </c>
      <c r="B3022" t="str">
        <f t="shared" si="143"/>
        <v>PU</v>
      </c>
      <c r="C3022" t="s">
        <v>284</v>
      </c>
      <c r="D3022" t="s">
        <v>3764</v>
      </c>
      <c r="E3022" s="765">
        <f t="shared" ca="1" si="141"/>
        <v>0</v>
      </c>
    </row>
    <row r="3023" spans="1:5">
      <c r="A3023" t="str">
        <f t="shared" si="142"/>
        <v>11</v>
      </c>
      <c r="B3023" t="str">
        <f t="shared" si="143"/>
        <v>PU</v>
      </c>
      <c r="C3023" t="s">
        <v>284</v>
      </c>
      <c r="D3023" t="s">
        <v>3765</v>
      </c>
      <c r="E3023" s="765">
        <f t="shared" ca="1" si="141"/>
        <v>0</v>
      </c>
    </row>
    <row r="3024" spans="1:5">
      <c r="A3024" t="str">
        <f t="shared" si="142"/>
        <v>03</v>
      </c>
      <c r="B3024" t="str">
        <f t="shared" si="143"/>
        <v>PU</v>
      </c>
      <c r="C3024" t="s">
        <v>284</v>
      </c>
      <c r="D3024" t="s">
        <v>3766</v>
      </c>
      <c r="E3024" s="765">
        <f t="shared" ca="1" si="141"/>
        <v>0</v>
      </c>
    </row>
    <row r="3025" spans="1:5">
      <c r="A3025" t="str">
        <f t="shared" si="142"/>
        <v>02</v>
      </c>
      <c r="B3025" t="str">
        <f t="shared" si="143"/>
        <v>PU</v>
      </c>
      <c r="C3025" t="s">
        <v>284</v>
      </c>
      <c r="D3025" t="s">
        <v>3767</v>
      </c>
      <c r="E3025" s="765">
        <f t="shared" ca="1" si="141"/>
        <v>0</v>
      </c>
    </row>
    <row r="3026" spans="1:5">
      <c r="A3026" t="str">
        <f t="shared" si="142"/>
        <v>04</v>
      </c>
      <c r="B3026" t="str">
        <f t="shared" si="143"/>
        <v>PU</v>
      </c>
      <c r="C3026" t="s">
        <v>284</v>
      </c>
      <c r="D3026" t="s">
        <v>3768</v>
      </c>
      <c r="E3026" s="765">
        <f t="shared" ca="1" si="141"/>
        <v>0</v>
      </c>
    </row>
    <row r="3027" spans="1:5">
      <c r="A3027" t="str">
        <f t="shared" si="142"/>
        <v>01</v>
      </c>
      <c r="B3027" t="str">
        <f t="shared" si="143"/>
        <v>PU</v>
      </c>
      <c r="C3027" t="s">
        <v>285</v>
      </c>
      <c r="D3027" t="s">
        <v>3769</v>
      </c>
      <c r="E3027" s="765">
        <f t="shared" ca="1" si="141"/>
        <v>0</v>
      </c>
    </row>
    <row r="3028" spans="1:5">
      <c r="A3028" t="str">
        <f t="shared" si="142"/>
        <v>05</v>
      </c>
      <c r="B3028" t="str">
        <f t="shared" si="143"/>
        <v>PU</v>
      </c>
      <c r="C3028" t="s">
        <v>285</v>
      </c>
      <c r="D3028" t="s">
        <v>3770</v>
      </c>
      <c r="E3028" s="765">
        <f t="shared" ca="1" si="141"/>
        <v>0</v>
      </c>
    </row>
    <row r="3029" spans="1:5">
      <c r="A3029" t="str">
        <f t="shared" si="142"/>
        <v>14</v>
      </c>
      <c r="B3029" t="str">
        <f t="shared" si="143"/>
        <v>PU</v>
      </c>
      <c r="C3029" t="s">
        <v>285</v>
      </c>
      <c r="D3029" t="s">
        <v>3771</v>
      </c>
      <c r="E3029" s="765">
        <f t="shared" ca="1" si="141"/>
        <v>0</v>
      </c>
    </row>
    <row r="3030" spans="1:5">
      <c r="A3030" t="str">
        <f t="shared" si="142"/>
        <v>100</v>
      </c>
      <c r="B3030" t="str">
        <f t="shared" si="143"/>
        <v>PU</v>
      </c>
      <c r="C3030" t="s">
        <v>285</v>
      </c>
      <c r="D3030" t="s">
        <v>3772</v>
      </c>
      <c r="E3030" s="765">
        <f ca="1">IFERROR(IF(B3030=0,VLOOKUP(C3030,INDIRECT($G$7&amp;$H$7),MATCH($A3030,INDIRECT($G$7&amp;$I$7),0),0),IF(B3030="W",VLOOKUP(C3030,INDIRECT($G$5&amp;$H$5),MATCH($A3030,INDIRECT($G$5&amp;$I$5),0),FALSE),VLOOKUP(C3030,INDIRECT($G$6&amp;$H$6),MATCH($A3030,INDIRECT($G$6&amp;$I$6),0),FALSE))),0)</f>
        <v>0</v>
      </c>
    </row>
    <row r="3031" spans="1:5">
      <c r="A3031" t="str">
        <f t="shared" si="142"/>
        <v>06</v>
      </c>
      <c r="B3031" t="str">
        <f t="shared" si="143"/>
        <v>PU</v>
      </c>
      <c r="C3031" t="s">
        <v>285</v>
      </c>
      <c r="D3031" t="s">
        <v>3773</v>
      </c>
      <c r="E3031" s="765">
        <f t="shared" ca="1" si="141"/>
        <v>0</v>
      </c>
    </row>
    <row r="3032" spans="1:5">
      <c r="A3032" t="str">
        <f t="shared" si="142"/>
        <v>12</v>
      </c>
      <c r="B3032" t="str">
        <f t="shared" si="143"/>
        <v>PU</v>
      </c>
      <c r="C3032" t="s">
        <v>285</v>
      </c>
      <c r="D3032" t="s">
        <v>3774</v>
      </c>
      <c r="E3032" s="765">
        <f t="shared" ca="1" si="141"/>
        <v>0</v>
      </c>
    </row>
    <row r="3033" spans="1:5">
      <c r="A3033" t="str">
        <f t="shared" si="142"/>
        <v>09</v>
      </c>
      <c r="B3033" t="str">
        <f t="shared" si="143"/>
        <v>PU</v>
      </c>
      <c r="C3033" t="s">
        <v>285</v>
      </c>
      <c r="D3033" t="s">
        <v>3775</v>
      </c>
      <c r="E3033" s="765">
        <f t="shared" ca="1" si="141"/>
        <v>0</v>
      </c>
    </row>
    <row r="3034" spans="1:5">
      <c r="A3034" t="str">
        <f t="shared" si="142"/>
        <v>11</v>
      </c>
      <c r="B3034" t="str">
        <f t="shared" si="143"/>
        <v>PU</v>
      </c>
      <c r="C3034" t="s">
        <v>285</v>
      </c>
      <c r="D3034" t="s">
        <v>3776</v>
      </c>
      <c r="E3034" s="765">
        <f t="shared" ca="1" si="141"/>
        <v>0</v>
      </c>
    </row>
    <row r="3035" spans="1:5">
      <c r="A3035" t="str">
        <f t="shared" si="142"/>
        <v>03</v>
      </c>
      <c r="B3035" t="str">
        <f t="shared" si="143"/>
        <v>PU</v>
      </c>
      <c r="C3035" t="s">
        <v>285</v>
      </c>
      <c r="D3035" t="s">
        <v>3777</v>
      </c>
      <c r="E3035" s="765">
        <f t="shared" ca="1" si="141"/>
        <v>0</v>
      </c>
    </row>
    <row r="3036" spans="1:5">
      <c r="A3036" t="str">
        <f t="shared" si="142"/>
        <v>02</v>
      </c>
      <c r="B3036" t="str">
        <f t="shared" si="143"/>
        <v>PU</v>
      </c>
      <c r="C3036" t="s">
        <v>285</v>
      </c>
      <c r="D3036" t="s">
        <v>3778</v>
      </c>
      <c r="E3036" s="765">
        <f t="shared" ca="1" si="141"/>
        <v>0</v>
      </c>
    </row>
    <row r="3037" spans="1:5">
      <c r="A3037" t="str">
        <f t="shared" si="142"/>
        <v>04</v>
      </c>
      <c r="B3037" t="str">
        <f t="shared" si="143"/>
        <v>PU</v>
      </c>
      <c r="C3037" t="s">
        <v>285</v>
      </c>
      <c r="D3037" t="s">
        <v>3779</v>
      </c>
      <c r="E3037" s="765">
        <f t="shared" ca="1" si="141"/>
        <v>0</v>
      </c>
    </row>
    <row r="3038" spans="1:5">
      <c r="A3038" t="str">
        <f t="shared" si="142"/>
        <v>01</v>
      </c>
      <c r="B3038" t="str">
        <f t="shared" si="143"/>
        <v>PU</v>
      </c>
      <c r="C3038" t="s">
        <v>286</v>
      </c>
      <c r="D3038" t="s">
        <v>3780</v>
      </c>
      <c r="E3038" s="765">
        <f t="shared" ca="1" si="141"/>
        <v>0</v>
      </c>
    </row>
    <row r="3039" spans="1:5">
      <c r="A3039" t="str">
        <f t="shared" si="142"/>
        <v>05</v>
      </c>
      <c r="B3039" t="str">
        <f t="shared" si="143"/>
        <v>PU</v>
      </c>
      <c r="C3039" t="s">
        <v>286</v>
      </c>
      <c r="D3039" t="s">
        <v>3781</v>
      </c>
      <c r="E3039" s="765">
        <f t="shared" ca="1" si="141"/>
        <v>0</v>
      </c>
    </row>
    <row r="3040" spans="1:5">
      <c r="A3040" t="str">
        <f t="shared" si="142"/>
        <v>14</v>
      </c>
      <c r="B3040" t="str">
        <f t="shared" si="143"/>
        <v>PU</v>
      </c>
      <c r="C3040" t="s">
        <v>286</v>
      </c>
      <c r="D3040" t="s">
        <v>3782</v>
      </c>
      <c r="E3040" s="765">
        <f t="shared" ca="1" si="141"/>
        <v>0</v>
      </c>
    </row>
    <row r="3041" spans="1:5">
      <c r="A3041" t="str">
        <f t="shared" si="142"/>
        <v>100</v>
      </c>
      <c r="B3041" t="str">
        <f t="shared" si="143"/>
        <v>PU</v>
      </c>
      <c r="C3041" t="s">
        <v>286</v>
      </c>
      <c r="D3041" t="s">
        <v>3783</v>
      </c>
      <c r="E3041" s="765">
        <f ca="1">IFERROR(IF(B3041=0,VLOOKUP(C3041,INDIRECT($G$7&amp;$H$7),MATCH($A3041,INDIRECT($G$7&amp;$I$7),0),0),IF(B3041="W",VLOOKUP(C3041,INDIRECT($G$5&amp;$H$5),MATCH($A3041,INDIRECT($G$5&amp;$I$5),0),FALSE),VLOOKUP(C3041,INDIRECT($G$6&amp;$H$6),MATCH($A3041,INDIRECT($G$6&amp;$I$6),0),FALSE))),0)</f>
        <v>0</v>
      </c>
    </row>
    <row r="3042" spans="1:5">
      <c r="A3042" t="str">
        <f t="shared" si="142"/>
        <v>06</v>
      </c>
      <c r="B3042" t="str">
        <f t="shared" si="143"/>
        <v>PU</v>
      </c>
      <c r="C3042" t="s">
        <v>286</v>
      </c>
      <c r="D3042" t="s">
        <v>3784</v>
      </c>
      <c r="E3042" s="765">
        <f t="shared" ca="1" si="141"/>
        <v>0</v>
      </c>
    </row>
    <row r="3043" spans="1:5">
      <c r="A3043" t="str">
        <f t="shared" si="142"/>
        <v>12</v>
      </c>
      <c r="B3043" t="str">
        <f t="shared" si="143"/>
        <v>PU</v>
      </c>
      <c r="C3043" t="s">
        <v>286</v>
      </c>
      <c r="D3043" t="s">
        <v>3785</v>
      </c>
      <c r="E3043" s="765">
        <f t="shared" ca="1" si="141"/>
        <v>0</v>
      </c>
    </row>
    <row r="3044" spans="1:5">
      <c r="A3044" t="str">
        <f t="shared" si="142"/>
        <v>09</v>
      </c>
      <c r="B3044" t="str">
        <f t="shared" si="143"/>
        <v>PU</v>
      </c>
      <c r="C3044" t="s">
        <v>286</v>
      </c>
      <c r="D3044" t="s">
        <v>3786</v>
      </c>
      <c r="E3044" s="765">
        <f t="shared" ca="1" si="141"/>
        <v>0</v>
      </c>
    </row>
    <row r="3045" spans="1:5">
      <c r="A3045" t="str">
        <f t="shared" si="142"/>
        <v>11</v>
      </c>
      <c r="B3045" t="str">
        <f t="shared" si="143"/>
        <v>PU</v>
      </c>
      <c r="C3045" t="s">
        <v>286</v>
      </c>
      <c r="D3045" t="s">
        <v>3787</v>
      </c>
      <c r="E3045" s="765">
        <f t="shared" ca="1" si="141"/>
        <v>0</v>
      </c>
    </row>
    <row r="3046" spans="1:5">
      <c r="A3046" t="str">
        <f t="shared" si="142"/>
        <v>03</v>
      </c>
      <c r="B3046" t="str">
        <f t="shared" si="143"/>
        <v>PU</v>
      </c>
      <c r="C3046" t="s">
        <v>286</v>
      </c>
      <c r="D3046" t="s">
        <v>3788</v>
      </c>
      <c r="E3046" s="765">
        <f t="shared" ca="1" si="141"/>
        <v>0</v>
      </c>
    </row>
    <row r="3047" spans="1:5">
      <c r="A3047" t="str">
        <f t="shared" si="142"/>
        <v>02</v>
      </c>
      <c r="B3047" t="str">
        <f t="shared" si="143"/>
        <v>PU</v>
      </c>
      <c r="C3047" t="s">
        <v>286</v>
      </c>
      <c r="D3047" t="s">
        <v>3789</v>
      </c>
      <c r="E3047" s="765">
        <f t="shared" ref="E3047:E3110" ca="1" si="144">IFERROR(IF(B3047=0,VLOOKUP(C3026,INDIRECT($G$7&amp;$H$7),MATCH($A3047,INDIRECT($G$7&amp;$I$7),0),0),IF(B3047="W",VLOOKUP(C3026,INDIRECT($G$5&amp;$H$5),MATCH($A3047,INDIRECT($G$5&amp;$I$5),0),FALSE),VLOOKUP(C3047,INDIRECT($G$6&amp;$H$6),MATCH($A3047,INDIRECT($G$6&amp;$I$6),0),FALSE))),0)</f>
        <v>0</v>
      </c>
    </row>
    <row r="3048" spans="1:5">
      <c r="A3048" t="str">
        <f t="shared" si="142"/>
        <v>04</v>
      </c>
      <c r="B3048" t="str">
        <f t="shared" si="143"/>
        <v>PU</v>
      </c>
      <c r="C3048" t="s">
        <v>286</v>
      </c>
      <c r="D3048" t="s">
        <v>3790</v>
      </c>
      <c r="E3048" s="765">
        <f t="shared" ca="1" si="144"/>
        <v>0</v>
      </c>
    </row>
    <row r="3049" spans="1:5">
      <c r="A3049" t="str">
        <f t="shared" si="142"/>
        <v>01</v>
      </c>
      <c r="B3049" t="str">
        <f t="shared" si="143"/>
        <v>PU</v>
      </c>
      <c r="C3049" t="s">
        <v>287</v>
      </c>
      <c r="D3049" t="s">
        <v>3791</v>
      </c>
      <c r="E3049" s="765">
        <f t="shared" ca="1" si="144"/>
        <v>0</v>
      </c>
    </row>
    <row r="3050" spans="1:5">
      <c r="A3050" t="str">
        <f t="shared" si="142"/>
        <v>05</v>
      </c>
      <c r="B3050" t="str">
        <f t="shared" si="143"/>
        <v>PU</v>
      </c>
      <c r="C3050" t="s">
        <v>287</v>
      </c>
      <c r="D3050" t="s">
        <v>3792</v>
      </c>
      <c r="E3050" s="765">
        <f t="shared" ca="1" si="144"/>
        <v>0</v>
      </c>
    </row>
    <row r="3051" spans="1:5">
      <c r="A3051" t="str">
        <f t="shared" si="142"/>
        <v>14</v>
      </c>
      <c r="B3051" t="str">
        <f t="shared" si="143"/>
        <v>PU</v>
      </c>
      <c r="C3051" t="s">
        <v>287</v>
      </c>
      <c r="D3051" t="s">
        <v>3793</v>
      </c>
      <c r="E3051" s="765">
        <f t="shared" ca="1" si="144"/>
        <v>0</v>
      </c>
    </row>
    <row r="3052" spans="1:5">
      <c r="A3052" t="str">
        <f t="shared" si="142"/>
        <v>100</v>
      </c>
      <c r="B3052" t="str">
        <f t="shared" si="143"/>
        <v>PU</v>
      </c>
      <c r="C3052" t="s">
        <v>287</v>
      </c>
      <c r="D3052" t="s">
        <v>3794</v>
      </c>
      <c r="E3052" s="765">
        <f ca="1">IFERROR(IF(B3052=0,VLOOKUP(C3052,INDIRECT($G$7&amp;$H$7),MATCH($A3052,INDIRECT($G$7&amp;$I$7),0),0),IF(B3052="W",VLOOKUP(C3052,INDIRECT($G$5&amp;$H$5),MATCH($A3052,INDIRECT($G$5&amp;$I$5),0),FALSE),VLOOKUP(C3052,INDIRECT($G$6&amp;$H$6),MATCH($A3052,INDIRECT($G$6&amp;$I$6),0),FALSE))),0)</f>
        <v>0</v>
      </c>
    </row>
    <row r="3053" spans="1:5">
      <c r="A3053" t="str">
        <f t="shared" si="142"/>
        <v>06</v>
      </c>
      <c r="B3053" t="str">
        <f t="shared" si="143"/>
        <v>PU</v>
      </c>
      <c r="C3053" t="s">
        <v>287</v>
      </c>
      <c r="D3053" t="s">
        <v>3795</v>
      </c>
      <c r="E3053" s="765">
        <f t="shared" ca="1" si="144"/>
        <v>0</v>
      </c>
    </row>
    <row r="3054" spans="1:5">
      <c r="A3054" t="str">
        <f t="shared" si="142"/>
        <v>12</v>
      </c>
      <c r="B3054" t="str">
        <f t="shared" si="143"/>
        <v>PU</v>
      </c>
      <c r="C3054" t="s">
        <v>287</v>
      </c>
      <c r="D3054" t="s">
        <v>3796</v>
      </c>
      <c r="E3054" s="765">
        <f t="shared" ca="1" si="144"/>
        <v>0</v>
      </c>
    </row>
    <row r="3055" spans="1:5">
      <c r="A3055" t="str">
        <f t="shared" si="142"/>
        <v>09</v>
      </c>
      <c r="B3055" t="str">
        <f t="shared" si="143"/>
        <v>PU</v>
      </c>
      <c r="C3055" t="s">
        <v>287</v>
      </c>
      <c r="D3055" t="s">
        <v>3797</v>
      </c>
      <c r="E3055" s="765">
        <f t="shared" ca="1" si="144"/>
        <v>0</v>
      </c>
    </row>
    <row r="3056" spans="1:5">
      <c r="A3056" t="str">
        <f t="shared" si="142"/>
        <v>11</v>
      </c>
      <c r="B3056" t="str">
        <f t="shared" si="143"/>
        <v>PU</v>
      </c>
      <c r="C3056" t="s">
        <v>287</v>
      </c>
      <c r="D3056" t="s">
        <v>3798</v>
      </c>
      <c r="E3056" s="765">
        <f t="shared" ca="1" si="144"/>
        <v>0</v>
      </c>
    </row>
    <row r="3057" spans="1:5">
      <c r="A3057" t="str">
        <f t="shared" si="142"/>
        <v>03</v>
      </c>
      <c r="B3057" t="str">
        <f t="shared" si="143"/>
        <v>PU</v>
      </c>
      <c r="C3057" t="s">
        <v>287</v>
      </c>
      <c r="D3057" t="s">
        <v>3799</v>
      </c>
      <c r="E3057" s="765">
        <f t="shared" ca="1" si="144"/>
        <v>0</v>
      </c>
    </row>
    <row r="3058" spans="1:5">
      <c r="A3058" t="str">
        <f t="shared" si="142"/>
        <v>02</v>
      </c>
      <c r="B3058" t="str">
        <f t="shared" si="143"/>
        <v>PU</v>
      </c>
      <c r="C3058" t="s">
        <v>287</v>
      </c>
      <c r="D3058" t="s">
        <v>3800</v>
      </c>
      <c r="E3058" s="765">
        <f t="shared" ca="1" si="144"/>
        <v>0</v>
      </c>
    </row>
    <row r="3059" spans="1:5">
      <c r="A3059" t="str">
        <f t="shared" si="142"/>
        <v>04</v>
      </c>
      <c r="B3059" t="str">
        <f t="shared" si="143"/>
        <v>PU</v>
      </c>
      <c r="C3059" t="s">
        <v>287</v>
      </c>
      <c r="D3059" t="s">
        <v>3801</v>
      </c>
      <c r="E3059" s="765">
        <f t="shared" ca="1" si="144"/>
        <v>0</v>
      </c>
    </row>
    <row r="3060" spans="1:5">
      <c r="A3060" t="str">
        <f t="shared" si="142"/>
        <v>01</v>
      </c>
      <c r="B3060" t="str">
        <f t="shared" si="143"/>
        <v>PU</v>
      </c>
      <c r="C3060" t="s">
        <v>5251</v>
      </c>
      <c r="D3060" t="s">
        <v>5691</v>
      </c>
      <c r="E3060" s="765">
        <f ca="1">IFERROR(IF(B3060=0,VLOOKUP(C3060,INDIRECT($G$7&amp;$H$7),MATCH($A3060,INDIRECT($G$7&amp;$I$7),0),0),IF(B3060="W",VLOOKUP(C3060,INDIRECT($G$5&amp;$H$5),MATCH($A3060,INDIRECT($G$5&amp;$I$5),0),FALSE),VLOOKUP(C3060,INDIRECT($G$6&amp;$H$6),MATCH($A3060,INDIRECT($G$6&amp;$I$6),0),FALSE))),0)</f>
        <v>0</v>
      </c>
    </row>
    <row r="3061" spans="1:5">
      <c r="A3061" t="str">
        <f t="shared" si="142"/>
        <v>05</v>
      </c>
      <c r="B3061" t="str">
        <f t="shared" si="143"/>
        <v>PU</v>
      </c>
      <c r="C3061" t="s">
        <v>5251</v>
      </c>
      <c r="D3061" t="s">
        <v>5692</v>
      </c>
      <c r="E3061" s="765">
        <f t="shared" ref="E3061:E3070" ca="1" si="145">IFERROR(IF(B3061=0,VLOOKUP(C3061,INDIRECT($G$7&amp;$H$7),MATCH($A3061,INDIRECT($G$7&amp;$I$7),0),0),IF(B3061="W",VLOOKUP(C3061,INDIRECT($G$5&amp;$H$5),MATCH($A3061,INDIRECT($G$5&amp;$I$5),0),FALSE),VLOOKUP(C3061,INDIRECT($G$6&amp;$H$6),MATCH($A3061,INDIRECT($G$6&amp;$I$6),0),FALSE))),0)</f>
        <v>0</v>
      </c>
    </row>
    <row r="3062" spans="1:5">
      <c r="A3062" t="str">
        <f t="shared" si="142"/>
        <v>14</v>
      </c>
      <c r="B3062" t="str">
        <f t="shared" si="143"/>
        <v>PU</v>
      </c>
      <c r="C3062" t="s">
        <v>5251</v>
      </c>
      <c r="D3062" t="s">
        <v>5693</v>
      </c>
      <c r="E3062" s="765">
        <f t="shared" ca="1" si="145"/>
        <v>0</v>
      </c>
    </row>
    <row r="3063" spans="1:5">
      <c r="A3063" t="str">
        <f t="shared" si="142"/>
        <v>100</v>
      </c>
      <c r="B3063" t="str">
        <f t="shared" si="143"/>
        <v>PU</v>
      </c>
      <c r="C3063" t="s">
        <v>5251</v>
      </c>
      <c r="D3063" t="s">
        <v>5694</v>
      </c>
      <c r="E3063" s="765">
        <f t="shared" ca="1" si="145"/>
        <v>0</v>
      </c>
    </row>
    <row r="3064" spans="1:5">
      <c r="A3064" t="str">
        <f t="shared" si="142"/>
        <v>06</v>
      </c>
      <c r="B3064" t="str">
        <f t="shared" si="143"/>
        <v>PU</v>
      </c>
      <c r="C3064" t="s">
        <v>5251</v>
      </c>
      <c r="D3064" t="s">
        <v>5695</v>
      </c>
      <c r="E3064" s="765">
        <f t="shared" ca="1" si="145"/>
        <v>0</v>
      </c>
    </row>
    <row r="3065" spans="1:5">
      <c r="A3065" t="str">
        <f t="shared" si="142"/>
        <v>12</v>
      </c>
      <c r="B3065" t="str">
        <f t="shared" si="143"/>
        <v>PU</v>
      </c>
      <c r="C3065" t="s">
        <v>5251</v>
      </c>
      <c r="D3065" t="s">
        <v>5696</v>
      </c>
      <c r="E3065" s="765">
        <f t="shared" ca="1" si="145"/>
        <v>0</v>
      </c>
    </row>
    <row r="3066" spans="1:5">
      <c r="A3066" t="str">
        <f t="shared" si="142"/>
        <v>09</v>
      </c>
      <c r="B3066" t="str">
        <f t="shared" si="143"/>
        <v>PU</v>
      </c>
      <c r="C3066" t="s">
        <v>5251</v>
      </c>
      <c r="D3066" t="s">
        <v>5697</v>
      </c>
      <c r="E3066" s="765">
        <f t="shared" ca="1" si="145"/>
        <v>0</v>
      </c>
    </row>
    <row r="3067" spans="1:5">
      <c r="A3067" t="str">
        <f t="shared" si="142"/>
        <v>11</v>
      </c>
      <c r="B3067" t="str">
        <f t="shared" si="143"/>
        <v>PU</v>
      </c>
      <c r="C3067" t="s">
        <v>5251</v>
      </c>
      <c r="D3067" t="s">
        <v>5698</v>
      </c>
      <c r="E3067" s="765">
        <f t="shared" ca="1" si="145"/>
        <v>0</v>
      </c>
    </row>
    <row r="3068" spans="1:5">
      <c r="A3068" t="str">
        <f t="shared" si="142"/>
        <v>03</v>
      </c>
      <c r="B3068" t="str">
        <f t="shared" si="143"/>
        <v>PU</v>
      </c>
      <c r="C3068" t="s">
        <v>5251</v>
      </c>
      <c r="D3068" t="s">
        <v>5699</v>
      </c>
      <c r="E3068" s="765">
        <f t="shared" ca="1" si="145"/>
        <v>0</v>
      </c>
    </row>
    <row r="3069" spans="1:5">
      <c r="A3069" t="str">
        <f t="shared" si="142"/>
        <v>02</v>
      </c>
      <c r="B3069" t="str">
        <f t="shared" si="143"/>
        <v>PU</v>
      </c>
      <c r="C3069" t="s">
        <v>5251</v>
      </c>
      <c r="D3069" t="s">
        <v>5700</v>
      </c>
      <c r="E3069" s="765">
        <f t="shared" ca="1" si="145"/>
        <v>0</v>
      </c>
    </row>
    <row r="3070" spans="1:5">
      <c r="A3070" t="str">
        <f t="shared" si="142"/>
        <v>04</v>
      </c>
      <c r="B3070" t="str">
        <f t="shared" si="143"/>
        <v>PU</v>
      </c>
      <c r="C3070" t="s">
        <v>5251</v>
      </c>
      <c r="D3070" t="s">
        <v>5701</v>
      </c>
      <c r="E3070" s="765">
        <f t="shared" ca="1" si="145"/>
        <v>0</v>
      </c>
    </row>
    <row r="3071" spans="1:5">
      <c r="A3071" t="str">
        <f t="shared" si="142"/>
        <v>01</v>
      </c>
      <c r="B3071" t="str">
        <f t="shared" si="143"/>
        <v>PU</v>
      </c>
      <c r="C3071" t="s">
        <v>288</v>
      </c>
      <c r="D3071" t="s">
        <v>3802</v>
      </c>
      <c r="E3071" s="765">
        <f t="shared" ca="1" si="144"/>
        <v>0</v>
      </c>
    </row>
    <row r="3072" spans="1:5">
      <c r="A3072" t="str">
        <f t="shared" si="142"/>
        <v>05</v>
      </c>
      <c r="B3072" t="str">
        <f t="shared" si="143"/>
        <v>PU</v>
      </c>
      <c r="C3072" t="s">
        <v>288</v>
      </c>
      <c r="D3072" t="s">
        <v>3803</v>
      </c>
      <c r="E3072" s="765">
        <f t="shared" ca="1" si="144"/>
        <v>0</v>
      </c>
    </row>
    <row r="3073" spans="1:5">
      <c r="A3073" t="str">
        <f t="shared" si="142"/>
        <v>14</v>
      </c>
      <c r="B3073" t="str">
        <f t="shared" si="143"/>
        <v>PU</v>
      </c>
      <c r="C3073" t="s">
        <v>288</v>
      </c>
      <c r="D3073" t="s">
        <v>3804</v>
      </c>
      <c r="E3073" s="765">
        <f t="shared" ca="1" si="144"/>
        <v>0</v>
      </c>
    </row>
    <row r="3074" spans="1:5">
      <c r="A3074" t="str">
        <f t="shared" si="142"/>
        <v>100</v>
      </c>
      <c r="B3074" t="str">
        <f t="shared" si="143"/>
        <v>PU</v>
      </c>
      <c r="C3074" t="s">
        <v>288</v>
      </c>
      <c r="D3074" t="s">
        <v>3805</v>
      </c>
      <c r="E3074" s="765">
        <f ca="1">IFERROR(IF(B3074=0,VLOOKUP(C3074,INDIRECT($G$7&amp;$H$7),MATCH($A3074,INDIRECT($G$7&amp;$I$7),0),0),IF(B3074="W",VLOOKUP(C3074,INDIRECT($G$5&amp;$H$5),MATCH($A3074,INDIRECT($G$5&amp;$I$5),0),FALSE),VLOOKUP(C3074,INDIRECT($G$6&amp;$H$6),MATCH($A3074,INDIRECT($G$6&amp;$I$6),0),FALSE))),0)</f>
        <v>0</v>
      </c>
    </row>
    <row r="3075" spans="1:5">
      <c r="A3075" t="str">
        <f t="shared" si="142"/>
        <v>06</v>
      </c>
      <c r="B3075" t="str">
        <f t="shared" si="143"/>
        <v>PU</v>
      </c>
      <c r="C3075" t="s">
        <v>288</v>
      </c>
      <c r="D3075" t="s">
        <v>3806</v>
      </c>
      <c r="E3075" s="765">
        <f t="shared" ca="1" si="144"/>
        <v>0</v>
      </c>
    </row>
    <row r="3076" spans="1:5">
      <c r="A3076" t="str">
        <f t="shared" si="142"/>
        <v>12</v>
      </c>
      <c r="B3076" t="str">
        <f t="shared" si="143"/>
        <v>PU</v>
      </c>
      <c r="C3076" t="s">
        <v>288</v>
      </c>
      <c r="D3076" t="s">
        <v>3807</v>
      </c>
      <c r="E3076" s="765">
        <f t="shared" ca="1" si="144"/>
        <v>0</v>
      </c>
    </row>
    <row r="3077" spans="1:5">
      <c r="A3077" t="str">
        <f t="shared" si="142"/>
        <v>09</v>
      </c>
      <c r="B3077" t="str">
        <f t="shared" si="143"/>
        <v>PU</v>
      </c>
      <c r="C3077" t="s">
        <v>288</v>
      </c>
      <c r="D3077" t="s">
        <v>3808</v>
      </c>
      <c r="E3077" s="765">
        <f t="shared" ca="1" si="144"/>
        <v>0</v>
      </c>
    </row>
    <row r="3078" spans="1:5">
      <c r="A3078" t="str">
        <f t="shared" si="142"/>
        <v>11</v>
      </c>
      <c r="B3078" t="str">
        <f t="shared" si="143"/>
        <v>PU</v>
      </c>
      <c r="C3078" t="s">
        <v>288</v>
      </c>
      <c r="D3078" t="s">
        <v>3809</v>
      </c>
      <c r="E3078" s="765">
        <f t="shared" ca="1" si="144"/>
        <v>0</v>
      </c>
    </row>
    <row r="3079" spans="1:5">
      <c r="A3079" t="str">
        <f t="shared" si="142"/>
        <v>03</v>
      </c>
      <c r="B3079" t="str">
        <f t="shared" si="143"/>
        <v>PU</v>
      </c>
      <c r="C3079" t="s">
        <v>288</v>
      </c>
      <c r="D3079" t="s">
        <v>3810</v>
      </c>
      <c r="E3079" s="765">
        <f t="shared" ca="1" si="144"/>
        <v>0</v>
      </c>
    </row>
    <row r="3080" spans="1:5">
      <c r="A3080" t="str">
        <f t="shared" si="142"/>
        <v>02</v>
      </c>
      <c r="B3080" t="str">
        <f t="shared" si="143"/>
        <v>PU</v>
      </c>
      <c r="C3080" t="s">
        <v>288</v>
      </c>
      <c r="D3080" t="s">
        <v>3811</v>
      </c>
      <c r="E3080" s="765">
        <f t="shared" ca="1" si="144"/>
        <v>0</v>
      </c>
    </row>
    <row r="3081" spans="1:5">
      <c r="A3081" t="str">
        <f t="shared" si="142"/>
        <v>04</v>
      </c>
      <c r="B3081" t="str">
        <f t="shared" si="143"/>
        <v>PU</v>
      </c>
      <c r="C3081" t="s">
        <v>288</v>
      </c>
      <c r="D3081" t="s">
        <v>3812</v>
      </c>
      <c r="E3081" s="765">
        <f t="shared" ca="1" si="144"/>
        <v>0</v>
      </c>
    </row>
    <row r="3082" spans="1:5">
      <c r="A3082" t="str">
        <f t="shared" si="142"/>
        <v>01</v>
      </c>
      <c r="B3082" t="str">
        <f t="shared" si="143"/>
        <v>PU</v>
      </c>
      <c r="C3082" t="s">
        <v>289</v>
      </c>
      <c r="D3082" t="s">
        <v>3813</v>
      </c>
      <c r="E3082" s="765">
        <f t="shared" ca="1" si="144"/>
        <v>0</v>
      </c>
    </row>
    <row r="3083" spans="1:5">
      <c r="A3083" t="str">
        <f t="shared" ref="A3083:A3146" si="146">MID(D3083,LEN(C3083)+2,LEN(D3083)-LEN(C3083))</f>
        <v>05</v>
      </c>
      <c r="B3083" t="str">
        <f t="shared" ref="B3083:B3146" si="147">IF(IFERROR(FIND("PU",D3083,1),0)&lt;&gt;0,"PU",0)</f>
        <v>PU</v>
      </c>
      <c r="C3083" t="s">
        <v>289</v>
      </c>
      <c r="D3083" t="s">
        <v>3814</v>
      </c>
      <c r="E3083" s="765">
        <f t="shared" ca="1" si="144"/>
        <v>0</v>
      </c>
    </row>
    <row r="3084" spans="1:5">
      <c r="A3084" t="str">
        <f t="shared" si="146"/>
        <v>14</v>
      </c>
      <c r="B3084" t="str">
        <f t="shared" si="147"/>
        <v>PU</v>
      </c>
      <c r="C3084" t="s">
        <v>289</v>
      </c>
      <c r="D3084" t="s">
        <v>3815</v>
      </c>
      <c r="E3084" s="765">
        <f t="shared" ca="1" si="144"/>
        <v>0</v>
      </c>
    </row>
    <row r="3085" spans="1:5">
      <c r="A3085" t="str">
        <f t="shared" si="146"/>
        <v>100</v>
      </c>
      <c r="B3085" t="str">
        <f t="shared" si="147"/>
        <v>PU</v>
      </c>
      <c r="C3085" t="s">
        <v>289</v>
      </c>
      <c r="D3085" t="s">
        <v>3816</v>
      </c>
      <c r="E3085" s="765">
        <f ca="1">IFERROR(IF(B3085=0,VLOOKUP(C3085,INDIRECT($G$7&amp;$H$7),MATCH($A3085,INDIRECT($G$7&amp;$I$7),0),0),IF(B3085="W",VLOOKUP(C3085,INDIRECT($G$5&amp;$H$5),MATCH($A3085,INDIRECT($G$5&amp;$I$5),0),FALSE),VLOOKUP(C3085,INDIRECT($G$6&amp;$H$6),MATCH($A3085,INDIRECT($G$6&amp;$I$6),0),FALSE))),0)</f>
        <v>0</v>
      </c>
    </row>
    <row r="3086" spans="1:5">
      <c r="A3086" t="str">
        <f t="shared" si="146"/>
        <v>06</v>
      </c>
      <c r="B3086" t="str">
        <f t="shared" si="147"/>
        <v>PU</v>
      </c>
      <c r="C3086" t="s">
        <v>289</v>
      </c>
      <c r="D3086" t="s">
        <v>3817</v>
      </c>
      <c r="E3086" s="765">
        <f t="shared" ca="1" si="144"/>
        <v>0</v>
      </c>
    </row>
    <row r="3087" spans="1:5">
      <c r="A3087" t="str">
        <f t="shared" si="146"/>
        <v>12</v>
      </c>
      <c r="B3087" t="str">
        <f t="shared" si="147"/>
        <v>PU</v>
      </c>
      <c r="C3087" t="s">
        <v>289</v>
      </c>
      <c r="D3087" t="s">
        <v>3818</v>
      </c>
      <c r="E3087" s="765">
        <f t="shared" ca="1" si="144"/>
        <v>0</v>
      </c>
    </row>
    <row r="3088" spans="1:5">
      <c r="A3088" t="str">
        <f t="shared" si="146"/>
        <v>09</v>
      </c>
      <c r="B3088" t="str">
        <f t="shared" si="147"/>
        <v>PU</v>
      </c>
      <c r="C3088" t="s">
        <v>289</v>
      </c>
      <c r="D3088" t="s">
        <v>3819</v>
      </c>
      <c r="E3088" s="765">
        <f t="shared" ca="1" si="144"/>
        <v>0</v>
      </c>
    </row>
    <row r="3089" spans="1:5">
      <c r="A3089" t="str">
        <f t="shared" si="146"/>
        <v>11</v>
      </c>
      <c r="B3089" t="str">
        <f t="shared" si="147"/>
        <v>PU</v>
      </c>
      <c r="C3089" t="s">
        <v>289</v>
      </c>
      <c r="D3089" t="s">
        <v>3820</v>
      </c>
      <c r="E3089" s="765">
        <f t="shared" ca="1" si="144"/>
        <v>0</v>
      </c>
    </row>
    <row r="3090" spans="1:5">
      <c r="A3090" t="str">
        <f t="shared" si="146"/>
        <v>03</v>
      </c>
      <c r="B3090" t="str">
        <f t="shared" si="147"/>
        <v>PU</v>
      </c>
      <c r="C3090" t="s">
        <v>289</v>
      </c>
      <c r="D3090" t="s">
        <v>3821</v>
      </c>
      <c r="E3090" s="765">
        <f t="shared" ca="1" si="144"/>
        <v>0</v>
      </c>
    </row>
    <row r="3091" spans="1:5">
      <c r="A3091" t="str">
        <f t="shared" si="146"/>
        <v>02</v>
      </c>
      <c r="B3091" t="str">
        <f t="shared" si="147"/>
        <v>PU</v>
      </c>
      <c r="C3091" t="s">
        <v>289</v>
      </c>
      <c r="D3091" t="s">
        <v>3822</v>
      </c>
      <c r="E3091" s="765">
        <f t="shared" ca="1" si="144"/>
        <v>0</v>
      </c>
    </row>
    <row r="3092" spans="1:5">
      <c r="A3092" t="str">
        <f t="shared" si="146"/>
        <v>04</v>
      </c>
      <c r="B3092" t="str">
        <f t="shared" si="147"/>
        <v>PU</v>
      </c>
      <c r="C3092" t="s">
        <v>289</v>
      </c>
      <c r="D3092" t="s">
        <v>3823</v>
      </c>
      <c r="E3092" s="765">
        <f t="shared" ca="1" si="144"/>
        <v>0</v>
      </c>
    </row>
    <row r="3093" spans="1:5">
      <c r="A3093" t="str">
        <f t="shared" si="146"/>
        <v>01</v>
      </c>
      <c r="B3093" t="str">
        <f t="shared" si="147"/>
        <v>PU</v>
      </c>
      <c r="C3093" t="s">
        <v>325</v>
      </c>
      <c r="D3093" t="s">
        <v>3824</v>
      </c>
      <c r="E3093" s="765">
        <f t="shared" ca="1" si="144"/>
        <v>0</v>
      </c>
    </row>
    <row r="3094" spans="1:5">
      <c r="A3094" t="str">
        <f t="shared" si="146"/>
        <v>05</v>
      </c>
      <c r="B3094" t="str">
        <f t="shared" si="147"/>
        <v>PU</v>
      </c>
      <c r="C3094" t="s">
        <v>325</v>
      </c>
      <c r="D3094" t="s">
        <v>3825</v>
      </c>
      <c r="E3094" s="765">
        <f t="shared" ca="1" si="144"/>
        <v>0</v>
      </c>
    </row>
    <row r="3095" spans="1:5">
      <c r="A3095" t="str">
        <f t="shared" si="146"/>
        <v>14</v>
      </c>
      <c r="B3095" t="str">
        <f t="shared" si="147"/>
        <v>PU</v>
      </c>
      <c r="C3095" t="s">
        <v>325</v>
      </c>
      <c r="D3095" t="s">
        <v>3826</v>
      </c>
      <c r="E3095" s="765">
        <f t="shared" ca="1" si="144"/>
        <v>0</v>
      </c>
    </row>
    <row r="3096" spans="1:5">
      <c r="A3096" t="str">
        <f t="shared" si="146"/>
        <v>100</v>
      </c>
      <c r="B3096" t="str">
        <f t="shared" si="147"/>
        <v>PU</v>
      </c>
      <c r="C3096" t="s">
        <v>325</v>
      </c>
      <c r="D3096" t="s">
        <v>3827</v>
      </c>
      <c r="E3096" s="765">
        <f ca="1">IFERROR(IF(B3096=0,VLOOKUP(C3096,INDIRECT($G$7&amp;$H$7),MATCH($A3096,INDIRECT($G$7&amp;$I$7),0),0),IF(B3096="W",VLOOKUP(C3096,INDIRECT($G$5&amp;$H$5),MATCH($A3096,INDIRECT($G$5&amp;$I$5),0),FALSE),VLOOKUP(C3096,INDIRECT($G$6&amp;$H$6),MATCH($A3096,INDIRECT($G$6&amp;$I$6),0),FALSE))),0)</f>
        <v>0</v>
      </c>
    </row>
    <row r="3097" spans="1:5">
      <c r="A3097" t="str">
        <f t="shared" si="146"/>
        <v>06</v>
      </c>
      <c r="B3097" t="str">
        <f t="shared" si="147"/>
        <v>PU</v>
      </c>
      <c r="C3097" t="s">
        <v>325</v>
      </c>
      <c r="D3097" t="s">
        <v>3828</v>
      </c>
      <c r="E3097" s="765">
        <f t="shared" ca="1" si="144"/>
        <v>0</v>
      </c>
    </row>
    <row r="3098" spans="1:5">
      <c r="A3098" t="str">
        <f t="shared" si="146"/>
        <v>12</v>
      </c>
      <c r="B3098" t="str">
        <f t="shared" si="147"/>
        <v>PU</v>
      </c>
      <c r="C3098" t="s">
        <v>325</v>
      </c>
      <c r="D3098" t="s">
        <v>3829</v>
      </c>
      <c r="E3098" s="765">
        <f t="shared" ca="1" si="144"/>
        <v>0</v>
      </c>
    </row>
    <row r="3099" spans="1:5">
      <c r="A3099" t="str">
        <f t="shared" si="146"/>
        <v>09</v>
      </c>
      <c r="B3099" t="str">
        <f t="shared" si="147"/>
        <v>PU</v>
      </c>
      <c r="C3099" t="s">
        <v>325</v>
      </c>
      <c r="D3099" t="s">
        <v>3830</v>
      </c>
      <c r="E3099" s="765">
        <f t="shared" ca="1" si="144"/>
        <v>0</v>
      </c>
    </row>
    <row r="3100" spans="1:5">
      <c r="A3100" t="str">
        <f t="shared" si="146"/>
        <v>11</v>
      </c>
      <c r="B3100" t="str">
        <f t="shared" si="147"/>
        <v>PU</v>
      </c>
      <c r="C3100" t="s">
        <v>325</v>
      </c>
      <c r="D3100" t="s">
        <v>3831</v>
      </c>
      <c r="E3100" s="765">
        <f t="shared" ca="1" si="144"/>
        <v>0</v>
      </c>
    </row>
    <row r="3101" spans="1:5">
      <c r="A3101" t="str">
        <f t="shared" si="146"/>
        <v>03</v>
      </c>
      <c r="B3101" t="str">
        <f t="shared" si="147"/>
        <v>PU</v>
      </c>
      <c r="C3101" t="s">
        <v>325</v>
      </c>
      <c r="D3101" t="s">
        <v>3832</v>
      </c>
      <c r="E3101" s="765">
        <f t="shared" ca="1" si="144"/>
        <v>0</v>
      </c>
    </row>
    <row r="3102" spans="1:5">
      <c r="A3102" t="str">
        <f t="shared" si="146"/>
        <v>02</v>
      </c>
      <c r="B3102" t="str">
        <f t="shared" si="147"/>
        <v>PU</v>
      </c>
      <c r="C3102" t="s">
        <v>325</v>
      </c>
      <c r="D3102" t="s">
        <v>3833</v>
      </c>
      <c r="E3102" s="765">
        <f t="shared" ca="1" si="144"/>
        <v>0</v>
      </c>
    </row>
    <row r="3103" spans="1:5">
      <c r="A3103" t="str">
        <f t="shared" si="146"/>
        <v>04</v>
      </c>
      <c r="B3103" t="str">
        <f t="shared" si="147"/>
        <v>PU</v>
      </c>
      <c r="C3103" t="s">
        <v>325</v>
      </c>
      <c r="D3103" t="s">
        <v>3834</v>
      </c>
      <c r="E3103" s="765">
        <f t="shared" ca="1" si="144"/>
        <v>0</v>
      </c>
    </row>
    <row r="3104" spans="1:5">
      <c r="A3104" t="str">
        <f t="shared" si="146"/>
        <v>01</v>
      </c>
      <c r="B3104" t="str">
        <f t="shared" si="147"/>
        <v>PU</v>
      </c>
      <c r="C3104" t="s">
        <v>343</v>
      </c>
      <c r="D3104" t="s">
        <v>3835</v>
      </c>
      <c r="E3104" s="765">
        <f t="shared" ca="1" si="144"/>
        <v>0</v>
      </c>
    </row>
    <row r="3105" spans="1:5">
      <c r="A3105" t="str">
        <f t="shared" si="146"/>
        <v>05</v>
      </c>
      <c r="B3105" t="str">
        <f t="shared" si="147"/>
        <v>PU</v>
      </c>
      <c r="C3105" t="s">
        <v>343</v>
      </c>
      <c r="D3105" t="s">
        <v>3836</v>
      </c>
      <c r="E3105" s="765">
        <f t="shared" ca="1" si="144"/>
        <v>0</v>
      </c>
    </row>
    <row r="3106" spans="1:5">
      <c r="A3106" t="str">
        <f t="shared" si="146"/>
        <v>14</v>
      </c>
      <c r="B3106" t="str">
        <f t="shared" si="147"/>
        <v>PU</v>
      </c>
      <c r="C3106" t="s">
        <v>343</v>
      </c>
      <c r="D3106" t="s">
        <v>3837</v>
      </c>
      <c r="E3106" s="765">
        <f t="shared" ca="1" si="144"/>
        <v>0</v>
      </c>
    </row>
    <row r="3107" spans="1:5">
      <c r="A3107" t="str">
        <f t="shared" si="146"/>
        <v>100</v>
      </c>
      <c r="B3107" t="str">
        <f t="shared" si="147"/>
        <v>PU</v>
      </c>
      <c r="C3107" t="s">
        <v>343</v>
      </c>
      <c r="D3107" t="s">
        <v>3838</v>
      </c>
      <c r="E3107" s="765">
        <f ca="1">IFERROR(IF(B3107=0,VLOOKUP(C3107,INDIRECT($G$7&amp;$H$7),MATCH($A3107,INDIRECT($G$7&amp;$I$7),0),0),IF(B3107="W",VLOOKUP(C3107,INDIRECT($G$5&amp;$H$5),MATCH($A3107,INDIRECT($G$5&amp;$I$5),0),FALSE),VLOOKUP(C3107,INDIRECT($G$6&amp;$H$6),MATCH($A3107,INDIRECT($G$6&amp;$I$6),0),FALSE))),0)</f>
        <v>0</v>
      </c>
    </row>
    <row r="3108" spans="1:5">
      <c r="A3108" t="str">
        <f t="shared" si="146"/>
        <v>06</v>
      </c>
      <c r="B3108" t="str">
        <f t="shared" si="147"/>
        <v>PU</v>
      </c>
      <c r="C3108" t="s">
        <v>343</v>
      </c>
      <c r="D3108" t="s">
        <v>3839</v>
      </c>
      <c r="E3108" s="765">
        <f t="shared" ca="1" si="144"/>
        <v>0</v>
      </c>
    </row>
    <row r="3109" spans="1:5">
      <c r="A3109" t="str">
        <f t="shared" si="146"/>
        <v>12</v>
      </c>
      <c r="B3109" t="str">
        <f t="shared" si="147"/>
        <v>PU</v>
      </c>
      <c r="C3109" t="s">
        <v>343</v>
      </c>
      <c r="D3109" t="s">
        <v>3840</v>
      </c>
      <c r="E3109" s="765">
        <f t="shared" ca="1" si="144"/>
        <v>0</v>
      </c>
    </row>
    <row r="3110" spans="1:5">
      <c r="A3110" t="str">
        <f t="shared" si="146"/>
        <v>09</v>
      </c>
      <c r="B3110" t="str">
        <f t="shared" si="147"/>
        <v>PU</v>
      </c>
      <c r="C3110" t="s">
        <v>343</v>
      </c>
      <c r="D3110" t="s">
        <v>3841</v>
      </c>
      <c r="E3110" s="765">
        <f t="shared" ca="1" si="144"/>
        <v>0</v>
      </c>
    </row>
    <row r="3111" spans="1:5">
      <c r="A3111" t="str">
        <f t="shared" si="146"/>
        <v>11</v>
      </c>
      <c r="B3111" t="str">
        <f t="shared" si="147"/>
        <v>PU</v>
      </c>
      <c r="C3111" t="s">
        <v>343</v>
      </c>
      <c r="D3111" t="s">
        <v>3842</v>
      </c>
      <c r="E3111" s="765">
        <f t="shared" ref="E3111:E3174" ca="1" si="148">IFERROR(IF(B3111=0,VLOOKUP(C3090,INDIRECT($G$7&amp;$H$7),MATCH($A3111,INDIRECT($G$7&amp;$I$7),0),0),IF(B3111="W",VLOOKUP(C3090,INDIRECT($G$5&amp;$H$5),MATCH($A3111,INDIRECT($G$5&amp;$I$5),0),FALSE),VLOOKUP(C3111,INDIRECT($G$6&amp;$H$6),MATCH($A3111,INDIRECT($G$6&amp;$I$6),0),FALSE))),0)</f>
        <v>0</v>
      </c>
    </row>
    <row r="3112" spans="1:5">
      <c r="A3112" t="str">
        <f t="shared" si="146"/>
        <v>03</v>
      </c>
      <c r="B3112" t="str">
        <f t="shared" si="147"/>
        <v>PU</v>
      </c>
      <c r="C3112" t="s">
        <v>343</v>
      </c>
      <c r="D3112" t="s">
        <v>3843</v>
      </c>
      <c r="E3112" s="765">
        <f t="shared" ca="1" si="148"/>
        <v>0</v>
      </c>
    </row>
    <row r="3113" spans="1:5">
      <c r="A3113" t="str">
        <f t="shared" si="146"/>
        <v>02</v>
      </c>
      <c r="B3113" t="str">
        <f t="shared" si="147"/>
        <v>PU</v>
      </c>
      <c r="C3113" t="s">
        <v>343</v>
      </c>
      <c r="D3113" t="s">
        <v>3844</v>
      </c>
      <c r="E3113" s="765">
        <f t="shared" ca="1" si="148"/>
        <v>0</v>
      </c>
    </row>
    <row r="3114" spans="1:5">
      <c r="A3114" t="str">
        <f t="shared" si="146"/>
        <v>04</v>
      </c>
      <c r="B3114" t="str">
        <f t="shared" si="147"/>
        <v>PU</v>
      </c>
      <c r="C3114" t="s">
        <v>343</v>
      </c>
      <c r="D3114" t="s">
        <v>3845</v>
      </c>
      <c r="E3114" s="765">
        <f t="shared" ca="1" si="148"/>
        <v>0</v>
      </c>
    </row>
    <row r="3115" spans="1:5">
      <c r="A3115" t="str">
        <f t="shared" si="146"/>
        <v>01</v>
      </c>
      <c r="B3115" t="str">
        <f t="shared" si="147"/>
        <v>PU</v>
      </c>
      <c r="C3115" t="s">
        <v>634</v>
      </c>
      <c r="D3115" t="s">
        <v>3846</v>
      </c>
      <c r="E3115" s="765">
        <f t="shared" ca="1" si="148"/>
        <v>0</v>
      </c>
    </row>
    <row r="3116" spans="1:5">
      <c r="A3116" t="str">
        <f t="shared" si="146"/>
        <v>05</v>
      </c>
      <c r="B3116" t="str">
        <f t="shared" si="147"/>
        <v>PU</v>
      </c>
      <c r="C3116" t="s">
        <v>634</v>
      </c>
      <c r="D3116" t="s">
        <v>3847</v>
      </c>
      <c r="E3116" s="765">
        <f t="shared" ca="1" si="148"/>
        <v>0</v>
      </c>
    </row>
    <row r="3117" spans="1:5">
      <c r="A3117" t="str">
        <f t="shared" si="146"/>
        <v>14</v>
      </c>
      <c r="B3117" t="str">
        <f t="shared" si="147"/>
        <v>PU</v>
      </c>
      <c r="C3117" t="s">
        <v>634</v>
      </c>
      <c r="D3117" t="s">
        <v>3848</v>
      </c>
      <c r="E3117" s="765">
        <f t="shared" ca="1" si="148"/>
        <v>0</v>
      </c>
    </row>
    <row r="3118" spans="1:5">
      <c r="A3118" t="str">
        <f t="shared" si="146"/>
        <v>100</v>
      </c>
      <c r="B3118" t="str">
        <f t="shared" si="147"/>
        <v>PU</v>
      </c>
      <c r="C3118" t="s">
        <v>634</v>
      </c>
      <c r="D3118" t="s">
        <v>3849</v>
      </c>
      <c r="E3118" s="765">
        <f ca="1">IFERROR(IF(B3118=0,VLOOKUP(C3118,INDIRECT($G$7&amp;$H$7),MATCH($A3118,INDIRECT($G$7&amp;$I$7),0),0),IF(B3118="W",VLOOKUP(C3118,INDIRECT($G$5&amp;$H$5),MATCH($A3118,INDIRECT($G$5&amp;$I$5),0),FALSE),VLOOKUP(C3118,INDIRECT($G$6&amp;$H$6),MATCH($A3118,INDIRECT($G$6&amp;$I$6),0),FALSE))),0)</f>
        <v>0</v>
      </c>
    </row>
    <row r="3119" spans="1:5">
      <c r="A3119" t="str">
        <f t="shared" si="146"/>
        <v>06</v>
      </c>
      <c r="B3119" t="str">
        <f t="shared" si="147"/>
        <v>PU</v>
      </c>
      <c r="C3119" t="s">
        <v>634</v>
      </c>
      <c r="D3119" t="s">
        <v>3850</v>
      </c>
      <c r="E3119" s="765">
        <f t="shared" ca="1" si="148"/>
        <v>0</v>
      </c>
    </row>
    <row r="3120" spans="1:5">
      <c r="A3120" t="str">
        <f t="shared" si="146"/>
        <v>12</v>
      </c>
      <c r="B3120" t="str">
        <f t="shared" si="147"/>
        <v>PU</v>
      </c>
      <c r="C3120" t="s">
        <v>634</v>
      </c>
      <c r="D3120" t="s">
        <v>3851</v>
      </c>
      <c r="E3120" s="765">
        <f t="shared" ca="1" si="148"/>
        <v>0</v>
      </c>
    </row>
    <row r="3121" spans="1:5">
      <c r="A3121" t="str">
        <f t="shared" si="146"/>
        <v>09</v>
      </c>
      <c r="B3121" t="str">
        <f t="shared" si="147"/>
        <v>PU</v>
      </c>
      <c r="C3121" t="s">
        <v>634</v>
      </c>
      <c r="D3121" t="s">
        <v>3852</v>
      </c>
      <c r="E3121" s="765">
        <f t="shared" ca="1" si="148"/>
        <v>0</v>
      </c>
    </row>
    <row r="3122" spans="1:5">
      <c r="A3122" t="str">
        <f t="shared" si="146"/>
        <v>11</v>
      </c>
      <c r="B3122" t="str">
        <f t="shared" si="147"/>
        <v>PU</v>
      </c>
      <c r="C3122" t="s">
        <v>634</v>
      </c>
      <c r="D3122" t="s">
        <v>3853</v>
      </c>
      <c r="E3122" s="765">
        <f t="shared" ca="1" si="148"/>
        <v>0</v>
      </c>
    </row>
    <row r="3123" spans="1:5">
      <c r="A3123" t="str">
        <f t="shared" si="146"/>
        <v>03</v>
      </c>
      <c r="B3123" t="str">
        <f t="shared" si="147"/>
        <v>PU</v>
      </c>
      <c r="C3123" t="s">
        <v>634</v>
      </c>
      <c r="D3123" t="s">
        <v>3854</v>
      </c>
      <c r="E3123" s="765">
        <f t="shared" ca="1" si="148"/>
        <v>0</v>
      </c>
    </row>
    <row r="3124" spans="1:5">
      <c r="A3124" t="str">
        <f t="shared" si="146"/>
        <v>02</v>
      </c>
      <c r="B3124" t="str">
        <f t="shared" si="147"/>
        <v>PU</v>
      </c>
      <c r="C3124" t="s">
        <v>634</v>
      </c>
      <c r="D3124" t="s">
        <v>3855</v>
      </c>
      <c r="E3124" s="765">
        <f t="shared" ca="1" si="148"/>
        <v>0</v>
      </c>
    </row>
    <row r="3125" spans="1:5">
      <c r="A3125" t="str">
        <f t="shared" si="146"/>
        <v>04</v>
      </c>
      <c r="B3125" t="str">
        <f t="shared" si="147"/>
        <v>PU</v>
      </c>
      <c r="C3125" t="s">
        <v>634</v>
      </c>
      <c r="D3125" t="s">
        <v>3856</v>
      </c>
      <c r="E3125" s="765">
        <f t="shared" ca="1" si="148"/>
        <v>0</v>
      </c>
    </row>
    <row r="3126" spans="1:5">
      <c r="A3126" t="str">
        <f t="shared" si="146"/>
        <v>01</v>
      </c>
      <c r="B3126" t="str">
        <f t="shared" si="147"/>
        <v>PU</v>
      </c>
      <c r="C3126" t="s">
        <v>565</v>
      </c>
      <c r="D3126" t="s">
        <v>3857</v>
      </c>
      <c r="E3126" s="765">
        <f t="shared" ca="1" si="148"/>
        <v>0</v>
      </c>
    </row>
    <row r="3127" spans="1:5">
      <c r="A3127" t="str">
        <f t="shared" si="146"/>
        <v>05</v>
      </c>
      <c r="B3127" t="str">
        <f t="shared" si="147"/>
        <v>PU</v>
      </c>
      <c r="C3127" t="s">
        <v>565</v>
      </c>
      <c r="D3127" t="s">
        <v>3858</v>
      </c>
      <c r="E3127" s="765">
        <f t="shared" ca="1" si="148"/>
        <v>0</v>
      </c>
    </row>
    <row r="3128" spans="1:5">
      <c r="A3128" t="str">
        <f t="shared" si="146"/>
        <v>14</v>
      </c>
      <c r="B3128" t="str">
        <f t="shared" si="147"/>
        <v>PU</v>
      </c>
      <c r="C3128" t="s">
        <v>565</v>
      </c>
      <c r="D3128" t="s">
        <v>3859</v>
      </c>
      <c r="E3128" s="765">
        <f t="shared" ca="1" si="148"/>
        <v>0</v>
      </c>
    </row>
    <row r="3129" spans="1:5">
      <c r="A3129" t="str">
        <f t="shared" si="146"/>
        <v>100</v>
      </c>
      <c r="B3129" t="str">
        <f t="shared" si="147"/>
        <v>PU</v>
      </c>
      <c r="C3129" t="s">
        <v>565</v>
      </c>
      <c r="D3129" t="s">
        <v>3860</v>
      </c>
      <c r="E3129" s="765">
        <f ca="1">IFERROR(IF(B3129=0,VLOOKUP(C3129,INDIRECT($G$7&amp;$H$7),MATCH($A3129,INDIRECT($G$7&amp;$I$7),0),0),IF(B3129="W",VLOOKUP(C3129,INDIRECT($G$5&amp;$H$5),MATCH($A3129,INDIRECT($G$5&amp;$I$5),0),FALSE),VLOOKUP(C3129,INDIRECT($G$6&amp;$H$6),MATCH($A3129,INDIRECT($G$6&amp;$I$6),0),FALSE))),0)</f>
        <v>0</v>
      </c>
    </row>
    <row r="3130" spans="1:5">
      <c r="A3130" t="str">
        <f t="shared" si="146"/>
        <v>06</v>
      </c>
      <c r="B3130" t="str">
        <f t="shared" si="147"/>
        <v>PU</v>
      </c>
      <c r="C3130" t="s">
        <v>565</v>
      </c>
      <c r="D3130" t="s">
        <v>3861</v>
      </c>
      <c r="E3130" s="765">
        <f t="shared" ca="1" si="148"/>
        <v>0</v>
      </c>
    </row>
    <row r="3131" spans="1:5">
      <c r="A3131" t="str">
        <f t="shared" si="146"/>
        <v>12</v>
      </c>
      <c r="B3131" t="str">
        <f t="shared" si="147"/>
        <v>PU</v>
      </c>
      <c r="C3131" t="s">
        <v>565</v>
      </c>
      <c r="D3131" t="s">
        <v>3862</v>
      </c>
      <c r="E3131" s="765">
        <f t="shared" ca="1" si="148"/>
        <v>0</v>
      </c>
    </row>
    <row r="3132" spans="1:5">
      <c r="A3132" t="str">
        <f t="shared" si="146"/>
        <v>09</v>
      </c>
      <c r="B3132" t="str">
        <f t="shared" si="147"/>
        <v>PU</v>
      </c>
      <c r="C3132" t="s">
        <v>565</v>
      </c>
      <c r="D3132" t="s">
        <v>3863</v>
      </c>
      <c r="E3132" s="765">
        <f t="shared" ca="1" si="148"/>
        <v>0</v>
      </c>
    </row>
    <row r="3133" spans="1:5">
      <c r="A3133" t="str">
        <f t="shared" si="146"/>
        <v>11</v>
      </c>
      <c r="B3133" t="str">
        <f t="shared" si="147"/>
        <v>PU</v>
      </c>
      <c r="C3133" t="s">
        <v>565</v>
      </c>
      <c r="D3133" t="s">
        <v>3864</v>
      </c>
      <c r="E3133" s="765">
        <f t="shared" ca="1" si="148"/>
        <v>0</v>
      </c>
    </row>
    <row r="3134" spans="1:5">
      <c r="A3134" t="str">
        <f t="shared" si="146"/>
        <v>03</v>
      </c>
      <c r="B3134" t="str">
        <f t="shared" si="147"/>
        <v>PU</v>
      </c>
      <c r="C3134" t="s">
        <v>565</v>
      </c>
      <c r="D3134" t="s">
        <v>3865</v>
      </c>
      <c r="E3134" s="765">
        <f t="shared" ca="1" si="148"/>
        <v>0</v>
      </c>
    </row>
    <row r="3135" spans="1:5">
      <c r="A3135" t="str">
        <f t="shared" si="146"/>
        <v>02</v>
      </c>
      <c r="B3135" t="str">
        <f t="shared" si="147"/>
        <v>PU</v>
      </c>
      <c r="C3135" t="s">
        <v>565</v>
      </c>
      <c r="D3135" t="s">
        <v>3866</v>
      </c>
      <c r="E3135" s="765">
        <f t="shared" ca="1" si="148"/>
        <v>0</v>
      </c>
    </row>
    <row r="3136" spans="1:5">
      <c r="A3136" t="str">
        <f t="shared" si="146"/>
        <v>04</v>
      </c>
      <c r="B3136" t="str">
        <f t="shared" si="147"/>
        <v>PU</v>
      </c>
      <c r="C3136" t="s">
        <v>565</v>
      </c>
      <c r="D3136" t="s">
        <v>3867</v>
      </c>
      <c r="E3136" s="765">
        <f t="shared" ca="1" si="148"/>
        <v>0</v>
      </c>
    </row>
    <row r="3137" spans="1:5">
      <c r="A3137" t="str">
        <f t="shared" si="146"/>
        <v>01</v>
      </c>
      <c r="B3137" t="str">
        <f t="shared" si="147"/>
        <v>PU</v>
      </c>
      <c r="C3137" t="s">
        <v>344</v>
      </c>
      <c r="D3137" t="s">
        <v>3868</v>
      </c>
      <c r="E3137" s="765">
        <f t="shared" ca="1" si="148"/>
        <v>0</v>
      </c>
    </row>
    <row r="3138" spans="1:5">
      <c r="A3138" t="str">
        <f t="shared" si="146"/>
        <v>05</v>
      </c>
      <c r="B3138" t="str">
        <f t="shared" si="147"/>
        <v>PU</v>
      </c>
      <c r="C3138" t="s">
        <v>344</v>
      </c>
      <c r="D3138" t="s">
        <v>3869</v>
      </c>
      <c r="E3138" s="765">
        <f t="shared" ca="1" si="148"/>
        <v>0</v>
      </c>
    </row>
    <row r="3139" spans="1:5">
      <c r="A3139" t="str">
        <f t="shared" si="146"/>
        <v>14</v>
      </c>
      <c r="B3139" t="str">
        <f t="shared" si="147"/>
        <v>PU</v>
      </c>
      <c r="C3139" t="s">
        <v>344</v>
      </c>
      <c r="D3139" t="s">
        <v>3870</v>
      </c>
      <c r="E3139" s="765">
        <f t="shared" ca="1" si="148"/>
        <v>0</v>
      </c>
    </row>
    <row r="3140" spans="1:5">
      <c r="A3140" t="str">
        <f t="shared" si="146"/>
        <v>100</v>
      </c>
      <c r="B3140" t="str">
        <f t="shared" si="147"/>
        <v>PU</v>
      </c>
      <c r="C3140" t="s">
        <v>344</v>
      </c>
      <c r="D3140" t="s">
        <v>3871</v>
      </c>
      <c r="E3140" s="765">
        <f ca="1">IFERROR(IF(B3140=0,VLOOKUP(C3140,INDIRECT($G$7&amp;$H$7),MATCH($A3140,INDIRECT($G$7&amp;$I$7),0),0),IF(B3140="W",VLOOKUP(C3140,INDIRECT($G$5&amp;$H$5),MATCH($A3140,INDIRECT($G$5&amp;$I$5),0),FALSE),VLOOKUP(C3140,INDIRECT($G$6&amp;$H$6),MATCH($A3140,INDIRECT($G$6&amp;$I$6),0),FALSE))),0)</f>
        <v>0</v>
      </c>
    </row>
    <row r="3141" spans="1:5">
      <c r="A3141" t="str">
        <f t="shared" si="146"/>
        <v>06</v>
      </c>
      <c r="B3141" t="str">
        <f t="shared" si="147"/>
        <v>PU</v>
      </c>
      <c r="C3141" t="s">
        <v>344</v>
      </c>
      <c r="D3141" t="s">
        <v>3872</v>
      </c>
      <c r="E3141" s="765">
        <f t="shared" ca="1" si="148"/>
        <v>0</v>
      </c>
    </row>
    <row r="3142" spans="1:5">
      <c r="A3142" t="str">
        <f t="shared" si="146"/>
        <v>12</v>
      </c>
      <c r="B3142" t="str">
        <f t="shared" si="147"/>
        <v>PU</v>
      </c>
      <c r="C3142" t="s">
        <v>344</v>
      </c>
      <c r="D3142" t="s">
        <v>3873</v>
      </c>
      <c r="E3142" s="765">
        <f t="shared" ca="1" si="148"/>
        <v>0</v>
      </c>
    </row>
    <row r="3143" spans="1:5">
      <c r="A3143" t="str">
        <f t="shared" si="146"/>
        <v>09</v>
      </c>
      <c r="B3143" t="str">
        <f t="shared" si="147"/>
        <v>PU</v>
      </c>
      <c r="C3143" t="s">
        <v>344</v>
      </c>
      <c r="D3143" t="s">
        <v>3874</v>
      </c>
      <c r="E3143" s="765">
        <f t="shared" ca="1" si="148"/>
        <v>0</v>
      </c>
    </row>
    <row r="3144" spans="1:5">
      <c r="A3144" t="str">
        <f t="shared" si="146"/>
        <v>11</v>
      </c>
      <c r="B3144" t="str">
        <f t="shared" si="147"/>
        <v>PU</v>
      </c>
      <c r="C3144" t="s">
        <v>344</v>
      </c>
      <c r="D3144" t="s">
        <v>3875</v>
      </c>
      <c r="E3144" s="765">
        <f t="shared" ca="1" si="148"/>
        <v>0</v>
      </c>
    </row>
    <row r="3145" spans="1:5">
      <c r="A3145" t="str">
        <f t="shared" si="146"/>
        <v>03</v>
      </c>
      <c r="B3145" t="str">
        <f t="shared" si="147"/>
        <v>PU</v>
      </c>
      <c r="C3145" t="s">
        <v>344</v>
      </c>
      <c r="D3145" t="s">
        <v>3876</v>
      </c>
      <c r="E3145" s="765">
        <f t="shared" ca="1" si="148"/>
        <v>0</v>
      </c>
    </row>
    <row r="3146" spans="1:5">
      <c r="A3146" t="str">
        <f t="shared" si="146"/>
        <v>02</v>
      </c>
      <c r="B3146" t="str">
        <f t="shared" si="147"/>
        <v>PU</v>
      </c>
      <c r="C3146" t="s">
        <v>344</v>
      </c>
      <c r="D3146" t="s">
        <v>3877</v>
      </c>
      <c r="E3146" s="765">
        <f t="shared" ca="1" si="148"/>
        <v>0</v>
      </c>
    </row>
    <row r="3147" spans="1:5">
      <c r="A3147" t="str">
        <f t="shared" ref="A3147:A3210" si="149">MID(D3147,LEN(C3147)+2,LEN(D3147)-LEN(C3147))</f>
        <v>04</v>
      </c>
      <c r="B3147" t="str">
        <f t="shared" ref="B3147:B3210" si="150">IF(IFERROR(FIND("PU",D3147,1),0)&lt;&gt;0,"PU",0)</f>
        <v>PU</v>
      </c>
      <c r="C3147" t="s">
        <v>344</v>
      </c>
      <c r="D3147" t="s">
        <v>3878</v>
      </c>
      <c r="E3147" s="765">
        <f t="shared" ca="1" si="148"/>
        <v>0</v>
      </c>
    </row>
    <row r="3148" spans="1:5">
      <c r="A3148" t="str">
        <f t="shared" si="149"/>
        <v>01</v>
      </c>
      <c r="B3148" t="str">
        <f t="shared" si="150"/>
        <v>PU</v>
      </c>
      <c r="C3148" t="s">
        <v>328</v>
      </c>
      <c r="D3148" t="s">
        <v>3879</v>
      </c>
      <c r="E3148" s="765">
        <f t="shared" ca="1" si="148"/>
        <v>0</v>
      </c>
    </row>
    <row r="3149" spans="1:5">
      <c r="A3149" t="str">
        <f t="shared" si="149"/>
        <v>05</v>
      </c>
      <c r="B3149" t="str">
        <f t="shared" si="150"/>
        <v>PU</v>
      </c>
      <c r="C3149" t="s">
        <v>328</v>
      </c>
      <c r="D3149" t="s">
        <v>3880</v>
      </c>
      <c r="E3149" s="765">
        <f t="shared" ca="1" si="148"/>
        <v>0</v>
      </c>
    </row>
    <row r="3150" spans="1:5">
      <c r="A3150" t="str">
        <f t="shared" si="149"/>
        <v>14</v>
      </c>
      <c r="B3150" t="str">
        <f t="shared" si="150"/>
        <v>PU</v>
      </c>
      <c r="C3150" t="s">
        <v>328</v>
      </c>
      <c r="D3150" t="s">
        <v>3881</v>
      </c>
      <c r="E3150" s="765">
        <f t="shared" ca="1" si="148"/>
        <v>0</v>
      </c>
    </row>
    <row r="3151" spans="1:5">
      <c r="A3151" t="str">
        <f t="shared" si="149"/>
        <v>100</v>
      </c>
      <c r="B3151" t="str">
        <f t="shared" si="150"/>
        <v>PU</v>
      </c>
      <c r="C3151" t="s">
        <v>328</v>
      </c>
      <c r="D3151" t="s">
        <v>3882</v>
      </c>
      <c r="E3151" s="765">
        <f ca="1">IFERROR(IF(B3151=0,VLOOKUP(C3151,INDIRECT($G$7&amp;$H$7),MATCH($A3151,INDIRECT($G$7&amp;$I$7),0),0),IF(B3151="W",VLOOKUP(C3151,INDIRECT($G$5&amp;$H$5),MATCH($A3151,INDIRECT($G$5&amp;$I$5),0),FALSE),VLOOKUP(C3151,INDIRECT($G$6&amp;$H$6),MATCH($A3151,INDIRECT($G$6&amp;$I$6),0),FALSE))),0)</f>
        <v>0</v>
      </c>
    </row>
    <row r="3152" spans="1:5">
      <c r="A3152" t="str">
        <f t="shared" si="149"/>
        <v>06</v>
      </c>
      <c r="B3152" t="str">
        <f t="shared" si="150"/>
        <v>PU</v>
      </c>
      <c r="C3152" t="s">
        <v>328</v>
      </c>
      <c r="D3152" t="s">
        <v>3883</v>
      </c>
      <c r="E3152" s="765">
        <f t="shared" ca="1" si="148"/>
        <v>0</v>
      </c>
    </row>
    <row r="3153" spans="1:5">
      <c r="A3153" t="str">
        <f t="shared" si="149"/>
        <v>12</v>
      </c>
      <c r="B3153" t="str">
        <f t="shared" si="150"/>
        <v>PU</v>
      </c>
      <c r="C3153" t="s">
        <v>328</v>
      </c>
      <c r="D3153" t="s">
        <v>3884</v>
      </c>
      <c r="E3153" s="765">
        <f t="shared" ca="1" si="148"/>
        <v>0</v>
      </c>
    </row>
    <row r="3154" spans="1:5">
      <c r="A3154" t="str">
        <f t="shared" si="149"/>
        <v>09</v>
      </c>
      <c r="B3154" t="str">
        <f t="shared" si="150"/>
        <v>PU</v>
      </c>
      <c r="C3154" t="s">
        <v>328</v>
      </c>
      <c r="D3154" t="s">
        <v>3885</v>
      </c>
      <c r="E3154" s="765">
        <f t="shared" ca="1" si="148"/>
        <v>0</v>
      </c>
    </row>
    <row r="3155" spans="1:5">
      <c r="A3155" t="str">
        <f t="shared" si="149"/>
        <v>11</v>
      </c>
      <c r="B3155" t="str">
        <f t="shared" si="150"/>
        <v>PU</v>
      </c>
      <c r="C3155" t="s">
        <v>328</v>
      </c>
      <c r="D3155" t="s">
        <v>3886</v>
      </c>
      <c r="E3155" s="765">
        <f t="shared" ca="1" si="148"/>
        <v>0</v>
      </c>
    </row>
    <row r="3156" spans="1:5">
      <c r="A3156" t="str">
        <f t="shared" si="149"/>
        <v>03</v>
      </c>
      <c r="B3156" t="str">
        <f t="shared" si="150"/>
        <v>PU</v>
      </c>
      <c r="C3156" t="s">
        <v>328</v>
      </c>
      <c r="D3156" t="s">
        <v>3887</v>
      </c>
      <c r="E3156" s="765">
        <f t="shared" ca="1" si="148"/>
        <v>0</v>
      </c>
    </row>
    <row r="3157" spans="1:5">
      <c r="A3157" t="str">
        <f t="shared" si="149"/>
        <v>02</v>
      </c>
      <c r="B3157" t="str">
        <f t="shared" si="150"/>
        <v>PU</v>
      </c>
      <c r="C3157" t="s">
        <v>328</v>
      </c>
      <c r="D3157" t="s">
        <v>3888</v>
      </c>
      <c r="E3157" s="765">
        <f t="shared" ca="1" si="148"/>
        <v>0</v>
      </c>
    </row>
    <row r="3158" spans="1:5">
      <c r="A3158" t="str">
        <f t="shared" si="149"/>
        <v>04</v>
      </c>
      <c r="B3158" t="str">
        <f t="shared" si="150"/>
        <v>PU</v>
      </c>
      <c r="C3158" t="s">
        <v>328</v>
      </c>
      <c r="D3158" t="s">
        <v>3889</v>
      </c>
      <c r="E3158" s="765">
        <f t="shared" ca="1" si="148"/>
        <v>0</v>
      </c>
    </row>
    <row r="3159" spans="1:5">
      <c r="A3159" t="str">
        <f t="shared" si="149"/>
        <v>01</v>
      </c>
      <c r="B3159" t="str">
        <f t="shared" si="150"/>
        <v>PU</v>
      </c>
      <c r="C3159" t="s">
        <v>329</v>
      </c>
      <c r="D3159" t="s">
        <v>3890</v>
      </c>
      <c r="E3159" s="765">
        <f t="shared" ca="1" si="148"/>
        <v>0</v>
      </c>
    </row>
    <row r="3160" spans="1:5">
      <c r="A3160" t="str">
        <f t="shared" si="149"/>
        <v>05</v>
      </c>
      <c r="B3160" t="str">
        <f t="shared" si="150"/>
        <v>PU</v>
      </c>
      <c r="C3160" t="s">
        <v>329</v>
      </c>
      <c r="D3160" t="s">
        <v>3891</v>
      </c>
      <c r="E3160" s="765">
        <f t="shared" ca="1" si="148"/>
        <v>0</v>
      </c>
    </row>
    <row r="3161" spans="1:5">
      <c r="A3161" t="str">
        <f t="shared" si="149"/>
        <v>14</v>
      </c>
      <c r="B3161" t="str">
        <f t="shared" si="150"/>
        <v>PU</v>
      </c>
      <c r="C3161" t="s">
        <v>329</v>
      </c>
      <c r="D3161" t="s">
        <v>3892</v>
      </c>
      <c r="E3161" s="765">
        <f t="shared" ca="1" si="148"/>
        <v>0</v>
      </c>
    </row>
    <row r="3162" spans="1:5">
      <c r="A3162" t="str">
        <f t="shared" si="149"/>
        <v>100</v>
      </c>
      <c r="B3162" t="str">
        <f t="shared" si="150"/>
        <v>PU</v>
      </c>
      <c r="C3162" t="s">
        <v>329</v>
      </c>
      <c r="D3162" t="s">
        <v>3893</v>
      </c>
      <c r="E3162" s="765">
        <f ca="1">IFERROR(IF(B3162=0,VLOOKUP(C3162,INDIRECT($G$7&amp;$H$7),MATCH($A3162,INDIRECT($G$7&amp;$I$7),0),0),IF(B3162="W",VLOOKUP(C3162,INDIRECT($G$5&amp;$H$5),MATCH($A3162,INDIRECT($G$5&amp;$I$5),0),FALSE),VLOOKUP(C3162,INDIRECT($G$6&amp;$H$6),MATCH($A3162,INDIRECT($G$6&amp;$I$6),0),FALSE))),0)</f>
        <v>0</v>
      </c>
    </row>
    <row r="3163" spans="1:5">
      <c r="A3163" t="str">
        <f t="shared" si="149"/>
        <v>06</v>
      </c>
      <c r="B3163" t="str">
        <f t="shared" si="150"/>
        <v>PU</v>
      </c>
      <c r="C3163" t="s">
        <v>329</v>
      </c>
      <c r="D3163" t="s">
        <v>3894</v>
      </c>
      <c r="E3163" s="765">
        <f t="shared" ca="1" si="148"/>
        <v>0</v>
      </c>
    </row>
    <row r="3164" spans="1:5">
      <c r="A3164" t="str">
        <f t="shared" si="149"/>
        <v>12</v>
      </c>
      <c r="B3164" t="str">
        <f t="shared" si="150"/>
        <v>PU</v>
      </c>
      <c r="C3164" t="s">
        <v>329</v>
      </c>
      <c r="D3164" t="s">
        <v>3895</v>
      </c>
      <c r="E3164" s="765">
        <f t="shared" ca="1" si="148"/>
        <v>0</v>
      </c>
    </row>
    <row r="3165" spans="1:5">
      <c r="A3165" t="str">
        <f t="shared" si="149"/>
        <v>09</v>
      </c>
      <c r="B3165" t="str">
        <f t="shared" si="150"/>
        <v>PU</v>
      </c>
      <c r="C3165" t="s">
        <v>329</v>
      </c>
      <c r="D3165" t="s">
        <v>3896</v>
      </c>
      <c r="E3165" s="765">
        <f t="shared" ca="1" si="148"/>
        <v>0</v>
      </c>
    </row>
    <row r="3166" spans="1:5">
      <c r="A3166" t="str">
        <f t="shared" si="149"/>
        <v>11</v>
      </c>
      <c r="B3166" t="str">
        <f t="shared" si="150"/>
        <v>PU</v>
      </c>
      <c r="C3166" t="s">
        <v>329</v>
      </c>
      <c r="D3166" t="s">
        <v>3897</v>
      </c>
      <c r="E3166" s="765">
        <f t="shared" ca="1" si="148"/>
        <v>0</v>
      </c>
    </row>
    <row r="3167" spans="1:5">
      <c r="A3167" t="str">
        <f t="shared" si="149"/>
        <v>03</v>
      </c>
      <c r="B3167" t="str">
        <f t="shared" si="150"/>
        <v>PU</v>
      </c>
      <c r="C3167" t="s">
        <v>329</v>
      </c>
      <c r="D3167" t="s">
        <v>3898</v>
      </c>
      <c r="E3167" s="765">
        <f t="shared" ca="1" si="148"/>
        <v>0</v>
      </c>
    </row>
    <row r="3168" spans="1:5">
      <c r="A3168" t="str">
        <f t="shared" si="149"/>
        <v>02</v>
      </c>
      <c r="B3168" t="str">
        <f t="shared" si="150"/>
        <v>PU</v>
      </c>
      <c r="C3168" t="s">
        <v>329</v>
      </c>
      <c r="D3168" t="s">
        <v>3899</v>
      </c>
      <c r="E3168" s="765">
        <f t="shared" ca="1" si="148"/>
        <v>0</v>
      </c>
    </row>
    <row r="3169" spans="1:5">
      <c r="A3169" t="str">
        <f t="shared" si="149"/>
        <v>04</v>
      </c>
      <c r="B3169" t="str">
        <f t="shared" si="150"/>
        <v>PU</v>
      </c>
      <c r="C3169" t="s">
        <v>329</v>
      </c>
      <c r="D3169" t="s">
        <v>3900</v>
      </c>
      <c r="E3169" s="765">
        <f t="shared" ca="1" si="148"/>
        <v>0</v>
      </c>
    </row>
    <row r="3170" spans="1:5">
      <c r="A3170" t="str">
        <f t="shared" si="149"/>
        <v>01</v>
      </c>
      <c r="B3170" t="str">
        <f t="shared" si="150"/>
        <v>PU</v>
      </c>
      <c r="C3170" t="s">
        <v>345</v>
      </c>
      <c r="D3170" t="s">
        <v>3901</v>
      </c>
      <c r="E3170" s="765">
        <f t="shared" ca="1" si="148"/>
        <v>0</v>
      </c>
    </row>
    <row r="3171" spans="1:5">
      <c r="A3171" t="str">
        <f t="shared" si="149"/>
        <v>05</v>
      </c>
      <c r="B3171" t="str">
        <f t="shared" si="150"/>
        <v>PU</v>
      </c>
      <c r="C3171" t="s">
        <v>345</v>
      </c>
      <c r="D3171" t="s">
        <v>3902</v>
      </c>
      <c r="E3171" s="765">
        <f t="shared" ca="1" si="148"/>
        <v>0</v>
      </c>
    </row>
    <row r="3172" spans="1:5">
      <c r="A3172" t="str">
        <f t="shared" si="149"/>
        <v>14</v>
      </c>
      <c r="B3172" t="str">
        <f t="shared" si="150"/>
        <v>PU</v>
      </c>
      <c r="C3172" t="s">
        <v>345</v>
      </c>
      <c r="D3172" t="s">
        <v>3903</v>
      </c>
      <c r="E3172" s="765">
        <f t="shared" ca="1" si="148"/>
        <v>0</v>
      </c>
    </row>
    <row r="3173" spans="1:5">
      <c r="A3173" t="str">
        <f t="shared" si="149"/>
        <v>100</v>
      </c>
      <c r="B3173" t="str">
        <f t="shared" si="150"/>
        <v>PU</v>
      </c>
      <c r="C3173" t="s">
        <v>345</v>
      </c>
      <c r="D3173" t="s">
        <v>3904</v>
      </c>
      <c r="E3173" s="765">
        <f ca="1">IFERROR(IF(B3173=0,VLOOKUP(C3173,INDIRECT($G$7&amp;$H$7),MATCH($A3173,INDIRECT($G$7&amp;$I$7),0),0),IF(B3173="W",VLOOKUP(C3173,INDIRECT($G$5&amp;$H$5),MATCH($A3173,INDIRECT($G$5&amp;$I$5),0),FALSE),VLOOKUP(C3173,INDIRECT($G$6&amp;$H$6),MATCH($A3173,INDIRECT($G$6&amp;$I$6),0),FALSE))),0)</f>
        <v>0</v>
      </c>
    </row>
    <row r="3174" spans="1:5">
      <c r="A3174" t="str">
        <f t="shared" si="149"/>
        <v>06</v>
      </c>
      <c r="B3174" t="str">
        <f t="shared" si="150"/>
        <v>PU</v>
      </c>
      <c r="C3174" t="s">
        <v>345</v>
      </c>
      <c r="D3174" t="s">
        <v>3905</v>
      </c>
      <c r="E3174" s="765">
        <f t="shared" ca="1" si="148"/>
        <v>0</v>
      </c>
    </row>
    <row r="3175" spans="1:5">
      <c r="A3175" t="str">
        <f t="shared" si="149"/>
        <v>12</v>
      </c>
      <c r="B3175" t="str">
        <f t="shared" si="150"/>
        <v>PU</v>
      </c>
      <c r="C3175" t="s">
        <v>345</v>
      </c>
      <c r="D3175" t="s">
        <v>3906</v>
      </c>
      <c r="E3175" s="765">
        <f t="shared" ref="E3175:E3238" ca="1" si="151">IFERROR(IF(B3175=0,VLOOKUP(C3154,INDIRECT($G$7&amp;$H$7),MATCH($A3175,INDIRECT($G$7&amp;$I$7),0),0),IF(B3175="W",VLOOKUP(C3154,INDIRECT($G$5&amp;$H$5),MATCH($A3175,INDIRECT($G$5&amp;$I$5),0),FALSE),VLOOKUP(C3175,INDIRECT($G$6&amp;$H$6),MATCH($A3175,INDIRECT($G$6&amp;$I$6),0),FALSE))),0)</f>
        <v>0</v>
      </c>
    </row>
    <row r="3176" spans="1:5">
      <c r="A3176" t="str">
        <f t="shared" si="149"/>
        <v>09</v>
      </c>
      <c r="B3176" t="str">
        <f t="shared" si="150"/>
        <v>PU</v>
      </c>
      <c r="C3176" t="s">
        <v>345</v>
      </c>
      <c r="D3176" t="s">
        <v>3907</v>
      </c>
      <c r="E3176" s="765">
        <f t="shared" ca="1" si="151"/>
        <v>0</v>
      </c>
    </row>
    <row r="3177" spans="1:5">
      <c r="A3177" t="str">
        <f t="shared" si="149"/>
        <v>11</v>
      </c>
      <c r="B3177" t="str">
        <f t="shared" si="150"/>
        <v>PU</v>
      </c>
      <c r="C3177" t="s">
        <v>345</v>
      </c>
      <c r="D3177" t="s">
        <v>3908</v>
      </c>
      <c r="E3177" s="765">
        <f t="shared" ca="1" si="151"/>
        <v>0</v>
      </c>
    </row>
    <row r="3178" spans="1:5">
      <c r="A3178" t="str">
        <f t="shared" si="149"/>
        <v>03</v>
      </c>
      <c r="B3178" t="str">
        <f t="shared" si="150"/>
        <v>PU</v>
      </c>
      <c r="C3178" t="s">
        <v>345</v>
      </c>
      <c r="D3178" t="s">
        <v>3909</v>
      </c>
      <c r="E3178" s="765">
        <f t="shared" ca="1" si="151"/>
        <v>0</v>
      </c>
    </row>
    <row r="3179" spans="1:5">
      <c r="A3179" t="str">
        <f t="shared" si="149"/>
        <v>02</v>
      </c>
      <c r="B3179" t="str">
        <f t="shared" si="150"/>
        <v>PU</v>
      </c>
      <c r="C3179" t="s">
        <v>345</v>
      </c>
      <c r="D3179" t="s">
        <v>3910</v>
      </c>
      <c r="E3179" s="765">
        <f t="shared" ca="1" si="151"/>
        <v>0</v>
      </c>
    </row>
    <row r="3180" spans="1:5">
      <c r="A3180" t="str">
        <f t="shared" si="149"/>
        <v>04</v>
      </c>
      <c r="B3180" t="str">
        <f t="shared" si="150"/>
        <v>PU</v>
      </c>
      <c r="C3180" t="s">
        <v>345</v>
      </c>
      <c r="D3180" t="s">
        <v>3911</v>
      </c>
      <c r="E3180" s="765">
        <f t="shared" ca="1" si="151"/>
        <v>0</v>
      </c>
    </row>
    <row r="3181" spans="1:5">
      <c r="A3181" t="str">
        <f t="shared" si="149"/>
        <v>01</v>
      </c>
      <c r="B3181" t="str">
        <f t="shared" si="150"/>
        <v>PU</v>
      </c>
      <c r="C3181" t="s">
        <v>346</v>
      </c>
      <c r="D3181" t="s">
        <v>3912</v>
      </c>
      <c r="E3181" s="765">
        <f t="shared" ca="1" si="151"/>
        <v>0</v>
      </c>
    </row>
    <row r="3182" spans="1:5">
      <c r="A3182" t="str">
        <f t="shared" si="149"/>
        <v>05</v>
      </c>
      <c r="B3182" t="str">
        <f t="shared" si="150"/>
        <v>PU</v>
      </c>
      <c r="C3182" t="s">
        <v>346</v>
      </c>
      <c r="D3182" t="s">
        <v>3913</v>
      </c>
      <c r="E3182" s="765">
        <f t="shared" ca="1" si="151"/>
        <v>0</v>
      </c>
    </row>
    <row r="3183" spans="1:5">
      <c r="A3183" t="str">
        <f t="shared" si="149"/>
        <v>14</v>
      </c>
      <c r="B3183" t="str">
        <f t="shared" si="150"/>
        <v>PU</v>
      </c>
      <c r="C3183" t="s">
        <v>346</v>
      </c>
      <c r="D3183" t="s">
        <v>3914</v>
      </c>
      <c r="E3183" s="765">
        <f t="shared" ca="1" si="151"/>
        <v>0</v>
      </c>
    </row>
    <row r="3184" spans="1:5">
      <c r="A3184" t="str">
        <f t="shared" si="149"/>
        <v>100</v>
      </c>
      <c r="B3184" t="str">
        <f t="shared" si="150"/>
        <v>PU</v>
      </c>
      <c r="C3184" t="s">
        <v>346</v>
      </c>
      <c r="D3184" t="s">
        <v>3915</v>
      </c>
      <c r="E3184" s="765">
        <f ca="1">IFERROR(IF(B3184=0,VLOOKUP(C3184,INDIRECT($G$7&amp;$H$7),MATCH($A3184,INDIRECT($G$7&amp;$I$7),0),0),IF(B3184="W",VLOOKUP(C3184,INDIRECT($G$5&amp;$H$5),MATCH($A3184,INDIRECT($G$5&amp;$I$5),0),FALSE),VLOOKUP(C3184,INDIRECT($G$6&amp;$H$6),MATCH($A3184,INDIRECT($G$6&amp;$I$6),0),FALSE))),0)</f>
        <v>0</v>
      </c>
    </row>
    <row r="3185" spans="1:5">
      <c r="A3185" t="str">
        <f t="shared" si="149"/>
        <v>06</v>
      </c>
      <c r="B3185" t="str">
        <f t="shared" si="150"/>
        <v>PU</v>
      </c>
      <c r="C3185" t="s">
        <v>346</v>
      </c>
      <c r="D3185" t="s">
        <v>3916</v>
      </c>
      <c r="E3185" s="765">
        <f t="shared" ca="1" si="151"/>
        <v>0</v>
      </c>
    </row>
    <row r="3186" spans="1:5">
      <c r="A3186" t="str">
        <f t="shared" si="149"/>
        <v>12</v>
      </c>
      <c r="B3186" t="str">
        <f t="shared" si="150"/>
        <v>PU</v>
      </c>
      <c r="C3186" t="s">
        <v>346</v>
      </c>
      <c r="D3186" t="s">
        <v>3917</v>
      </c>
      <c r="E3186" s="765">
        <f t="shared" ca="1" si="151"/>
        <v>0</v>
      </c>
    </row>
    <row r="3187" spans="1:5">
      <c r="A3187" t="str">
        <f t="shared" si="149"/>
        <v>09</v>
      </c>
      <c r="B3187" t="str">
        <f t="shared" si="150"/>
        <v>PU</v>
      </c>
      <c r="C3187" t="s">
        <v>346</v>
      </c>
      <c r="D3187" t="s">
        <v>3918</v>
      </c>
      <c r="E3187" s="765">
        <f t="shared" ca="1" si="151"/>
        <v>0</v>
      </c>
    </row>
    <row r="3188" spans="1:5">
      <c r="A3188" t="str">
        <f t="shared" si="149"/>
        <v>11</v>
      </c>
      <c r="B3188" t="str">
        <f t="shared" si="150"/>
        <v>PU</v>
      </c>
      <c r="C3188" t="s">
        <v>346</v>
      </c>
      <c r="D3188" t="s">
        <v>3919</v>
      </c>
      <c r="E3188" s="765">
        <f t="shared" ca="1" si="151"/>
        <v>0</v>
      </c>
    </row>
    <row r="3189" spans="1:5">
      <c r="A3189" t="str">
        <f t="shared" si="149"/>
        <v>03</v>
      </c>
      <c r="B3189" t="str">
        <f t="shared" si="150"/>
        <v>PU</v>
      </c>
      <c r="C3189" t="s">
        <v>346</v>
      </c>
      <c r="D3189" t="s">
        <v>3920</v>
      </c>
      <c r="E3189" s="765">
        <f t="shared" ca="1" si="151"/>
        <v>0</v>
      </c>
    </row>
    <row r="3190" spans="1:5">
      <c r="A3190" t="str">
        <f t="shared" si="149"/>
        <v>02</v>
      </c>
      <c r="B3190" t="str">
        <f t="shared" si="150"/>
        <v>PU</v>
      </c>
      <c r="C3190" t="s">
        <v>346</v>
      </c>
      <c r="D3190" t="s">
        <v>3921</v>
      </c>
      <c r="E3190" s="765">
        <f t="shared" ca="1" si="151"/>
        <v>0</v>
      </c>
    </row>
    <row r="3191" spans="1:5">
      <c r="A3191" t="str">
        <f t="shared" si="149"/>
        <v>04</v>
      </c>
      <c r="B3191" t="str">
        <f t="shared" si="150"/>
        <v>PU</v>
      </c>
      <c r="C3191" t="s">
        <v>346</v>
      </c>
      <c r="D3191" t="s">
        <v>3922</v>
      </c>
      <c r="E3191" s="765">
        <f t="shared" ca="1" si="151"/>
        <v>0</v>
      </c>
    </row>
    <row r="3192" spans="1:5">
      <c r="A3192" t="str">
        <f t="shared" si="149"/>
        <v>01</v>
      </c>
      <c r="B3192" t="str">
        <f t="shared" si="150"/>
        <v>PU</v>
      </c>
      <c r="C3192" t="s">
        <v>326</v>
      </c>
      <c r="D3192" t="s">
        <v>3923</v>
      </c>
      <c r="E3192" s="765">
        <f t="shared" ca="1" si="151"/>
        <v>0</v>
      </c>
    </row>
    <row r="3193" spans="1:5">
      <c r="A3193" t="str">
        <f t="shared" si="149"/>
        <v>05</v>
      </c>
      <c r="B3193" t="str">
        <f t="shared" si="150"/>
        <v>PU</v>
      </c>
      <c r="C3193" t="s">
        <v>326</v>
      </c>
      <c r="D3193" t="s">
        <v>3924</v>
      </c>
      <c r="E3193" s="765">
        <f t="shared" ca="1" si="151"/>
        <v>0</v>
      </c>
    </row>
    <row r="3194" spans="1:5">
      <c r="A3194" t="str">
        <f t="shared" si="149"/>
        <v>14</v>
      </c>
      <c r="B3194" t="str">
        <f t="shared" si="150"/>
        <v>PU</v>
      </c>
      <c r="C3194" t="s">
        <v>326</v>
      </c>
      <c r="D3194" t="s">
        <v>3925</v>
      </c>
      <c r="E3194" s="765">
        <f t="shared" ca="1" si="151"/>
        <v>0</v>
      </c>
    </row>
    <row r="3195" spans="1:5">
      <c r="A3195" t="str">
        <f t="shared" si="149"/>
        <v>100</v>
      </c>
      <c r="B3195" t="str">
        <f t="shared" si="150"/>
        <v>PU</v>
      </c>
      <c r="C3195" t="s">
        <v>326</v>
      </c>
      <c r="D3195" t="s">
        <v>3926</v>
      </c>
      <c r="E3195" s="765">
        <f ca="1">IFERROR(IF(B3195=0,VLOOKUP(C3195,INDIRECT($G$7&amp;$H$7),MATCH($A3195,INDIRECT($G$7&amp;$I$7),0),0),IF(B3195="W",VLOOKUP(C3195,INDIRECT($G$5&amp;$H$5),MATCH($A3195,INDIRECT($G$5&amp;$I$5),0),FALSE),VLOOKUP(C3195,INDIRECT($G$6&amp;$H$6),MATCH($A3195,INDIRECT($G$6&amp;$I$6),0),FALSE))),0)</f>
        <v>0</v>
      </c>
    </row>
    <row r="3196" spans="1:5">
      <c r="A3196" t="str">
        <f t="shared" si="149"/>
        <v>06</v>
      </c>
      <c r="B3196" t="str">
        <f t="shared" si="150"/>
        <v>PU</v>
      </c>
      <c r="C3196" t="s">
        <v>326</v>
      </c>
      <c r="D3196" t="s">
        <v>3927</v>
      </c>
      <c r="E3196" s="765">
        <f t="shared" ca="1" si="151"/>
        <v>0</v>
      </c>
    </row>
    <row r="3197" spans="1:5">
      <c r="A3197" t="str">
        <f t="shared" si="149"/>
        <v>12</v>
      </c>
      <c r="B3197" t="str">
        <f t="shared" si="150"/>
        <v>PU</v>
      </c>
      <c r="C3197" t="s">
        <v>326</v>
      </c>
      <c r="D3197" t="s">
        <v>3928</v>
      </c>
      <c r="E3197" s="765">
        <f t="shared" ca="1" si="151"/>
        <v>0</v>
      </c>
    </row>
    <row r="3198" spans="1:5">
      <c r="A3198" t="str">
        <f t="shared" si="149"/>
        <v>09</v>
      </c>
      <c r="B3198" t="str">
        <f t="shared" si="150"/>
        <v>PU</v>
      </c>
      <c r="C3198" t="s">
        <v>326</v>
      </c>
      <c r="D3198" t="s">
        <v>3929</v>
      </c>
      <c r="E3198" s="765">
        <f t="shared" ca="1" si="151"/>
        <v>0</v>
      </c>
    </row>
    <row r="3199" spans="1:5">
      <c r="A3199" t="str">
        <f t="shared" si="149"/>
        <v>11</v>
      </c>
      <c r="B3199" t="str">
        <f t="shared" si="150"/>
        <v>PU</v>
      </c>
      <c r="C3199" t="s">
        <v>326</v>
      </c>
      <c r="D3199" t="s">
        <v>3930</v>
      </c>
      <c r="E3199" s="765">
        <f t="shared" ca="1" si="151"/>
        <v>0</v>
      </c>
    </row>
    <row r="3200" spans="1:5">
      <c r="A3200" t="str">
        <f t="shared" si="149"/>
        <v>03</v>
      </c>
      <c r="B3200" t="str">
        <f t="shared" si="150"/>
        <v>PU</v>
      </c>
      <c r="C3200" t="s">
        <v>326</v>
      </c>
      <c r="D3200" t="s">
        <v>3931</v>
      </c>
      <c r="E3200" s="765">
        <f t="shared" ca="1" si="151"/>
        <v>0</v>
      </c>
    </row>
    <row r="3201" spans="1:5">
      <c r="A3201" t="str">
        <f t="shared" si="149"/>
        <v>02</v>
      </c>
      <c r="B3201" t="str">
        <f t="shared" si="150"/>
        <v>PU</v>
      </c>
      <c r="C3201" t="s">
        <v>326</v>
      </c>
      <c r="D3201" t="s">
        <v>3932</v>
      </c>
      <c r="E3201" s="765">
        <f t="shared" ca="1" si="151"/>
        <v>0</v>
      </c>
    </row>
    <row r="3202" spans="1:5">
      <c r="A3202" t="str">
        <f t="shared" si="149"/>
        <v>04</v>
      </c>
      <c r="B3202" t="str">
        <f t="shared" si="150"/>
        <v>PU</v>
      </c>
      <c r="C3202" t="s">
        <v>326</v>
      </c>
      <c r="D3202" t="s">
        <v>3933</v>
      </c>
      <c r="E3202" s="765">
        <f t="shared" ca="1" si="151"/>
        <v>0</v>
      </c>
    </row>
    <row r="3203" spans="1:5">
      <c r="A3203" t="str">
        <f t="shared" si="149"/>
        <v>01</v>
      </c>
      <c r="B3203" t="str">
        <f t="shared" si="150"/>
        <v>PU</v>
      </c>
      <c r="C3203" t="s">
        <v>327</v>
      </c>
      <c r="D3203" t="s">
        <v>3934</v>
      </c>
      <c r="E3203" s="765">
        <f t="shared" ca="1" si="151"/>
        <v>0</v>
      </c>
    </row>
    <row r="3204" spans="1:5">
      <c r="A3204" t="str">
        <f t="shared" si="149"/>
        <v>05</v>
      </c>
      <c r="B3204" t="str">
        <f t="shared" si="150"/>
        <v>PU</v>
      </c>
      <c r="C3204" t="s">
        <v>327</v>
      </c>
      <c r="D3204" t="s">
        <v>3935</v>
      </c>
      <c r="E3204" s="765">
        <f t="shared" ca="1" si="151"/>
        <v>0</v>
      </c>
    </row>
    <row r="3205" spans="1:5">
      <c r="A3205" t="str">
        <f t="shared" si="149"/>
        <v>14</v>
      </c>
      <c r="B3205" t="str">
        <f t="shared" si="150"/>
        <v>PU</v>
      </c>
      <c r="C3205" t="s">
        <v>327</v>
      </c>
      <c r="D3205" t="s">
        <v>3936</v>
      </c>
      <c r="E3205" s="765">
        <f t="shared" ca="1" si="151"/>
        <v>0</v>
      </c>
    </row>
    <row r="3206" spans="1:5">
      <c r="A3206" t="str">
        <f t="shared" si="149"/>
        <v>100</v>
      </c>
      <c r="B3206" t="str">
        <f t="shared" si="150"/>
        <v>PU</v>
      </c>
      <c r="C3206" t="s">
        <v>327</v>
      </c>
      <c r="D3206" t="s">
        <v>3937</v>
      </c>
      <c r="E3206" s="765">
        <f ca="1">IFERROR(IF(B3206=0,VLOOKUP(C3206,INDIRECT($G$7&amp;$H$7),MATCH($A3206,INDIRECT($G$7&amp;$I$7),0),0),IF(B3206="W",VLOOKUP(C3206,INDIRECT($G$5&amp;$H$5),MATCH($A3206,INDIRECT($G$5&amp;$I$5),0),FALSE),VLOOKUP(C3206,INDIRECT($G$6&amp;$H$6),MATCH($A3206,INDIRECT($G$6&amp;$I$6),0),FALSE))),0)</f>
        <v>0</v>
      </c>
    </row>
    <row r="3207" spans="1:5">
      <c r="A3207" t="str">
        <f t="shared" si="149"/>
        <v>06</v>
      </c>
      <c r="B3207" t="str">
        <f t="shared" si="150"/>
        <v>PU</v>
      </c>
      <c r="C3207" t="s">
        <v>327</v>
      </c>
      <c r="D3207" t="s">
        <v>3938</v>
      </c>
      <c r="E3207" s="765">
        <f t="shared" ca="1" si="151"/>
        <v>0</v>
      </c>
    </row>
    <row r="3208" spans="1:5">
      <c r="A3208" t="str">
        <f t="shared" si="149"/>
        <v>12</v>
      </c>
      <c r="B3208" t="str">
        <f t="shared" si="150"/>
        <v>PU</v>
      </c>
      <c r="C3208" t="s">
        <v>327</v>
      </c>
      <c r="D3208" t="s">
        <v>3939</v>
      </c>
      <c r="E3208" s="765">
        <f t="shared" ca="1" si="151"/>
        <v>0</v>
      </c>
    </row>
    <row r="3209" spans="1:5">
      <c r="A3209" t="str">
        <f t="shared" si="149"/>
        <v>09</v>
      </c>
      <c r="B3209" t="str">
        <f t="shared" si="150"/>
        <v>PU</v>
      </c>
      <c r="C3209" t="s">
        <v>327</v>
      </c>
      <c r="D3209" t="s">
        <v>3940</v>
      </c>
      <c r="E3209" s="765">
        <f t="shared" ca="1" si="151"/>
        <v>0</v>
      </c>
    </row>
    <row r="3210" spans="1:5">
      <c r="A3210" t="str">
        <f t="shared" si="149"/>
        <v>11</v>
      </c>
      <c r="B3210" t="str">
        <f t="shared" si="150"/>
        <v>PU</v>
      </c>
      <c r="C3210" t="s">
        <v>327</v>
      </c>
      <c r="D3210" t="s">
        <v>3941</v>
      </c>
      <c r="E3210" s="765">
        <f t="shared" ca="1" si="151"/>
        <v>0</v>
      </c>
    </row>
    <row r="3211" spans="1:5">
      <c r="A3211" t="str">
        <f t="shared" ref="A3211:A3274" si="152">MID(D3211,LEN(C3211)+2,LEN(D3211)-LEN(C3211))</f>
        <v>03</v>
      </c>
      <c r="B3211" t="str">
        <f t="shared" ref="B3211:B3274" si="153">IF(IFERROR(FIND("PU",D3211,1),0)&lt;&gt;0,"PU",0)</f>
        <v>PU</v>
      </c>
      <c r="C3211" t="s">
        <v>327</v>
      </c>
      <c r="D3211" t="s">
        <v>3942</v>
      </c>
      <c r="E3211" s="765">
        <f t="shared" ca="1" si="151"/>
        <v>0</v>
      </c>
    </row>
    <row r="3212" spans="1:5">
      <c r="A3212" t="str">
        <f t="shared" si="152"/>
        <v>02</v>
      </c>
      <c r="B3212" t="str">
        <f t="shared" si="153"/>
        <v>PU</v>
      </c>
      <c r="C3212" t="s">
        <v>327</v>
      </c>
      <c r="D3212" t="s">
        <v>3943</v>
      </c>
      <c r="E3212" s="765">
        <f t="shared" ca="1" si="151"/>
        <v>0</v>
      </c>
    </row>
    <row r="3213" spans="1:5">
      <c r="A3213" t="str">
        <f t="shared" si="152"/>
        <v>04</v>
      </c>
      <c r="B3213" t="str">
        <f t="shared" si="153"/>
        <v>PU</v>
      </c>
      <c r="C3213" t="s">
        <v>327</v>
      </c>
      <c r="D3213" t="s">
        <v>3944</v>
      </c>
      <c r="E3213" s="765">
        <f t="shared" ca="1" si="151"/>
        <v>0</v>
      </c>
    </row>
    <row r="3214" spans="1:5">
      <c r="A3214" t="str">
        <f t="shared" si="152"/>
        <v>01</v>
      </c>
      <c r="B3214" t="str">
        <f t="shared" si="153"/>
        <v>PU</v>
      </c>
      <c r="C3214" t="s">
        <v>349</v>
      </c>
      <c r="D3214" t="s">
        <v>3945</v>
      </c>
      <c r="E3214" s="765">
        <f t="shared" ca="1" si="151"/>
        <v>0</v>
      </c>
    </row>
    <row r="3215" spans="1:5">
      <c r="A3215" t="str">
        <f t="shared" si="152"/>
        <v>05</v>
      </c>
      <c r="B3215" t="str">
        <f t="shared" si="153"/>
        <v>PU</v>
      </c>
      <c r="C3215" t="s">
        <v>349</v>
      </c>
      <c r="D3215" t="s">
        <v>3946</v>
      </c>
      <c r="E3215" s="765">
        <f t="shared" ca="1" si="151"/>
        <v>0</v>
      </c>
    </row>
    <row r="3216" spans="1:5">
      <c r="A3216" t="str">
        <f t="shared" si="152"/>
        <v>14</v>
      </c>
      <c r="B3216" t="str">
        <f t="shared" si="153"/>
        <v>PU</v>
      </c>
      <c r="C3216" t="s">
        <v>349</v>
      </c>
      <c r="D3216" t="s">
        <v>3947</v>
      </c>
      <c r="E3216" s="765">
        <f t="shared" ca="1" si="151"/>
        <v>0</v>
      </c>
    </row>
    <row r="3217" spans="1:5">
      <c r="A3217" t="str">
        <f t="shared" si="152"/>
        <v>100</v>
      </c>
      <c r="B3217" t="str">
        <f t="shared" si="153"/>
        <v>PU</v>
      </c>
      <c r="C3217" t="s">
        <v>349</v>
      </c>
      <c r="D3217" t="s">
        <v>3948</v>
      </c>
      <c r="E3217" s="765">
        <f ca="1">IFERROR(IF(B3217=0,VLOOKUP(C3217,INDIRECT($G$7&amp;$H$7),MATCH($A3217,INDIRECT($G$7&amp;$I$7),0),0),IF(B3217="W",VLOOKUP(C3217,INDIRECT($G$5&amp;$H$5),MATCH($A3217,INDIRECT($G$5&amp;$I$5),0),FALSE),VLOOKUP(C3217,INDIRECT($G$6&amp;$H$6),MATCH($A3217,INDIRECT($G$6&amp;$I$6),0),FALSE))),0)</f>
        <v>0</v>
      </c>
    </row>
    <row r="3218" spans="1:5">
      <c r="A3218" t="str">
        <f t="shared" si="152"/>
        <v>06</v>
      </c>
      <c r="B3218" t="str">
        <f t="shared" si="153"/>
        <v>PU</v>
      </c>
      <c r="C3218" t="s">
        <v>349</v>
      </c>
      <c r="D3218" t="s">
        <v>3949</v>
      </c>
      <c r="E3218" s="765">
        <f t="shared" ca="1" si="151"/>
        <v>0</v>
      </c>
    </row>
    <row r="3219" spans="1:5">
      <c r="A3219" t="str">
        <f t="shared" si="152"/>
        <v>12</v>
      </c>
      <c r="B3219" t="str">
        <f t="shared" si="153"/>
        <v>PU</v>
      </c>
      <c r="C3219" t="s">
        <v>349</v>
      </c>
      <c r="D3219" t="s">
        <v>3950</v>
      </c>
      <c r="E3219" s="765">
        <f t="shared" ca="1" si="151"/>
        <v>0</v>
      </c>
    </row>
    <row r="3220" spans="1:5">
      <c r="A3220" t="str">
        <f t="shared" si="152"/>
        <v>09</v>
      </c>
      <c r="B3220" t="str">
        <f t="shared" si="153"/>
        <v>PU</v>
      </c>
      <c r="C3220" t="s">
        <v>349</v>
      </c>
      <c r="D3220" t="s">
        <v>3951</v>
      </c>
      <c r="E3220" s="765">
        <f t="shared" ca="1" si="151"/>
        <v>0</v>
      </c>
    </row>
    <row r="3221" spans="1:5">
      <c r="A3221" t="str">
        <f t="shared" si="152"/>
        <v>11</v>
      </c>
      <c r="B3221" t="str">
        <f t="shared" si="153"/>
        <v>PU</v>
      </c>
      <c r="C3221" t="s">
        <v>349</v>
      </c>
      <c r="D3221" t="s">
        <v>3952</v>
      </c>
      <c r="E3221" s="765">
        <f t="shared" ca="1" si="151"/>
        <v>0</v>
      </c>
    </row>
    <row r="3222" spans="1:5">
      <c r="A3222" t="str">
        <f t="shared" si="152"/>
        <v>03</v>
      </c>
      <c r="B3222" t="str">
        <f t="shared" si="153"/>
        <v>PU</v>
      </c>
      <c r="C3222" t="s">
        <v>349</v>
      </c>
      <c r="D3222" t="s">
        <v>3953</v>
      </c>
      <c r="E3222" s="765">
        <f t="shared" ca="1" si="151"/>
        <v>0</v>
      </c>
    </row>
    <row r="3223" spans="1:5">
      <c r="A3223" t="str">
        <f t="shared" si="152"/>
        <v>02</v>
      </c>
      <c r="B3223" t="str">
        <f t="shared" si="153"/>
        <v>PU</v>
      </c>
      <c r="C3223" t="s">
        <v>349</v>
      </c>
      <c r="D3223" t="s">
        <v>3954</v>
      </c>
      <c r="E3223" s="765">
        <f t="shared" ca="1" si="151"/>
        <v>0</v>
      </c>
    </row>
    <row r="3224" spans="1:5">
      <c r="A3224" t="str">
        <f t="shared" si="152"/>
        <v>04</v>
      </c>
      <c r="B3224" t="str">
        <f t="shared" si="153"/>
        <v>PU</v>
      </c>
      <c r="C3224" t="s">
        <v>349</v>
      </c>
      <c r="D3224" t="s">
        <v>3955</v>
      </c>
      <c r="E3224" s="765">
        <f t="shared" ca="1" si="151"/>
        <v>0</v>
      </c>
    </row>
    <row r="3225" spans="1:5">
      <c r="A3225" t="str">
        <f t="shared" si="152"/>
        <v>01</v>
      </c>
      <c r="B3225" t="str">
        <f t="shared" si="153"/>
        <v>PU</v>
      </c>
      <c r="C3225" t="s">
        <v>330</v>
      </c>
      <c r="D3225" t="s">
        <v>3956</v>
      </c>
      <c r="E3225" s="765">
        <f t="shared" ca="1" si="151"/>
        <v>0</v>
      </c>
    </row>
    <row r="3226" spans="1:5">
      <c r="A3226" t="str">
        <f t="shared" si="152"/>
        <v>05</v>
      </c>
      <c r="B3226" t="str">
        <f t="shared" si="153"/>
        <v>PU</v>
      </c>
      <c r="C3226" t="s">
        <v>330</v>
      </c>
      <c r="D3226" t="s">
        <v>3957</v>
      </c>
      <c r="E3226" s="765">
        <f t="shared" ca="1" si="151"/>
        <v>0</v>
      </c>
    </row>
    <row r="3227" spans="1:5">
      <c r="A3227" t="str">
        <f t="shared" si="152"/>
        <v>14</v>
      </c>
      <c r="B3227" t="str">
        <f t="shared" si="153"/>
        <v>PU</v>
      </c>
      <c r="C3227" t="s">
        <v>330</v>
      </c>
      <c r="D3227" t="s">
        <v>3958</v>
      </c>
      <c r="E3227" s="765">
        <f t="shared" ca="1" si="151"/>
        <v>0</v>
      </c>
    </row>
    <row r="3228" spans="1:5">
      <c r="A3228" t="str">
        <f t="shared" si="152"/>
        <v>100</v>
      </c>
      <c r="B3228" t="str">
        <f t="shared" si="153"/>
        <v>PU</v>
      </c>
      <c r="C3228" t="s">
        <v>330</v>
      </c>
      <c r="D3228" t="s">
        <v>3959</v>
      </c>
      <c r="E3228" s="765">
        <f ca="1">IFERROR(IF(B3228=0,VLOOKUP(C3228,INDIRECT($G$7&amp;$H$7),MATCH($A3228,INDIRECT($G$7&amp;$I$7),0),0),IF(B3228="W",VLOOKUP(C3228,INDIRECT($G$5&amp;$H$5),MATCH($A3228,INDIRECT($G$5&amp;$I$5),0),FALSE),VLOOKUP(C3228,INDIRECT($G$6&amp;$H$6),MATCH($A3228,INDIRECT($G$6&amp;$I$6),0),FALSE))),0)</f>
        <v>0</v>
      </c>
    </row>
    <row r="3229" spans="1:5">
      <c r="A3229" t="str">
        <f t="shared" si="152"/>
        <v>06</v>
      </c>
      <c r="B3229" t="str">
        <f t="shared" si="153"/>
        <v>PU</v>
      </c>
      <c r="C3229" t="s">
        <v>330</v>
      </c>
      <c r="D3229" t="s">
        <v>3960</v>
      </c>
      <c r="E3229" s="765">
        <f t="shared" ca="1" si="151"/>
        <v>0</v>
      </c>
    </row>
    <row r="3230" spans="1:5">
      <c r="A3230" t="str">
        <f t="shared" si="152"/>
        <v>12</v>
      </c>
      <c r="B3230" t="str">
        <f t="shared" si="153"/>
        <v>PU</v>
      </c>
      <c r="C3230" t="s">
        <v>330</v>
      </c>
      <c r="D3230" t="s">
        <v>3961</v>
      </c>
      <c r="E3230" s="765">
        <f t="shared" ca="1" si="151"/>
        <v>0</v>
      </c>
    </row>
    <row r="3231" spans="1:5">
      <c r="A3231" t="str">
        <f t="shared" si="152"/>
        <v>09</v>
      </c>
      <c r="B3231" t="str">
        <f t="shared" si="153"/>
        <v>PU</v>
      </c>
      <c r="C3231" t="s">
        <v>330</v>
      </c>
      <c r="D3231" t="s">
        <v>3962</v>
      </c>
      <c r="E3231" s="765">
        <f t="shared" ca="1" si="151"/>
        <v>0</v>
      </c>
    </row>
    <row r="3232" spans="1:5">
      <c r="A3232" t="str">
        <f t="shared" si="152"/>
        <v>11</v>
      </c>
      <c r="B3232" t="str">
        <f t="shared" si="153"/>
        <v>PU</v>
      </c>
      <c r="C3232" t="s">
        <v>330</v>
      </c>
      <c r="D3232" t="s">
        <v>3963</v>
      </c>
      <c r="E3232" s="765">
        <f t="shared" ca="1" si="151"/>
        <v>0</v>
      </c>
    </row>
    <row r="3233" spans="1:5">
      <c r="A3233" t="str">
        <f t="shared" si="152"/>
        <v>03</v>
      </c>
      <c r="B3233" t="str">
        <f t="shared" si="153"/>
        <v>PU</v>
      </c>
      <c r="C3233" t="s">
        <v>330</v>
      </c>
      <c r="D3233" t="s">
        <v>3964</v>
      </c>
      <c r="E3233" s="765">
        <f t="shared" ca="1" si="151"/>
        <v>0</v>
      </c>
    </row>
    <row r="3234" spans="1:5">
      <c r="A3234" t="str">
        <f t="shared" si="152"/>
        <v>02</v>
      </c>
      <c r="B3234" t="str">
        <f t="shared" si="153"/>
        <v>PU</v>
      </c>
      <c r="C3234" t="s">
        <v>330</v>
      </c>
      <c r="D3234" t="s">
        <v>3965</v>
      </c>
      <c r="E3234" s="765">
        <f t="shared" ca="1" si="151"/>
        <v>0</v>
      </c>
    </row>
    <row r="3235" spans="1:5">
      <c r="A3235" t="str">
        <f t="shared" si="152"/>
        <v>04</v>
      </c>
      <c r="B3235" t="str">
        <f t="shared" si="153"/>
        <v>PU</v>
      </c>
      <c r="C3235" t="s">
        <v>330</v>
      </c>
      <c r="D3235" t="s">
        <v>3966</v>
      </c>
      <c r="E3235" s="765">
        <f t="shared" ca="1" si="151"/>
        <v>0</v>
      </c>
    </row>
    <row r="3236" spans="1:5">
      <c r="A3236" t="str">
        <f t="shared" si="152"/>
        <v>01</v>
      </c>
      <c r="B3236" t="str">
        <f t="shared" si="153"/>
        <v>PU</v>
      </c>
      <c r="C3236" t="s">
        <v>331</v>
      </c>
      <c r="D3236" t="s">
        <v>3967</v>
      </c>
      <c r="E3236" s="765">
        <f t="shared" ca="1" si="151"/>
        <v>0</v>
      </c>
    </row>
    <row r="3237" spans="1:5">
      <c r="A3237" t="str">
        <f t="shared" si="152"/>
        <v>05</v>
      </c>
      <c r="B3237" t="str">
        <f t="shared" si="153"/>
        <v>PU</v>
      </c>
      <c r="C3237" t="s">
        <v>331</v>
      </c>
      <c r="D3237" t="s">
        <v>3968</v>
      </c>
      <c r="E3237" s="765">
        <f t="shared" ca="1" si="151"/>
        <v>0</v>
      </c>
    </row>
    <row r="3238" spans="1:5">
      <c r="A3238" t="str">
        <f t="shared" si="152"/>
        <v>14</v>
      </c>
      <c r="B3238" t="str">
        <f t="shared" si="153"/>
        <v>PU</v>
      </c>
      <c r="C3238" t="s">
        <v>331</v>
      </c>
      <c r="D3238" t="s">
        <v>3969</v>
      </c>
      <c r="E3238" s="765">
        <f t="shared" ca="1" si="151"/>
        <v>0</v>
      </c>
    </row>
    <row r="3239" spans="1:5">
      <c r="A3239" t="str">
        <f t="shared" si="152"/>
        <v>100</v>
      </c>
      <c r="B3239" t="str">
        <f t="shared" si="153"/>
        <v>PU</v>
      </c>
      <c r="C3239" t="s">
        <v>331</v>
      </c>
      <c r="D3239" t="s">
        <v>3970</v>
      </c>
      <c r="E3239" s="765">
        <f ca="1">IFERROR(IF(B3239=0,VLOOKUP(C3239,INDIRECT($G$7&amp;$H$7),MATCH($A3239,INDIRECT($G$7&amp;$I$7),0),0),IF(B3239="W",VLOOKUP(C3239,INDIRECT($G$5&amp;$H$5),MATCH($A3239,INDIRECT($G$5&amp;$I$5),0),FALSE),VLOOKUP(C3239,INDIRECT($G$6&amp;$H$6),MATCH($A3239,INDIRECT($G$6&amp;$I$6),0),FALSE))),0)</f>
        <v>0</v>
      </c>
    </row>
    <row r="3240" spans="1:5">
      <c r="A3240" t="str">
        <f t="shared" si="152"/>
        <v>06</v>
      </c>
      <c r="B3240" t="str">
        <f t="shared" si="153"/>
        <v>PU</v>
      </c>
      <c r="C3240" t="s">
        <v>331</v>
      </c>
      <c r="D3240" t="s">
        <v>3971</v>
      </c>
      <c r="E3240" s="765">
        <f t="shared" ref="E3240:E3302" ca="1" si="154">IFERROR(IF(B3240=0,VLOOKUP(C3219,INDIRECT($G$7&amp;$H$7),MATCH($A3240,INDIRECT($G$7&amp;$I$7),0),0),IF(B3240="W",VLOOKUP(C3219,INDIRECT($G$5&amp;$H$5),MATCH($A3240,INDIRECT($G$5&amp;$I$5),0),FALSE),VLOOKUP(C3240,INDIRECT($G$6&amp;$H$6),MATCH($A3240,INDIRECT($G$6&amp;$I$6),0),FALSE))),0)</f>
        <v>0</v>
      </c>
    </row>
    <row r="3241" spans="1:5">
      <c r="A3241" t="str">
        <f t="shared" si="152"/>
        <v>12</v>
      </c>
      <c r="B3241" t="str">
        <f t="shared" si="153"/>
        <v>PU</v>
      </c>
      <c r="C3241" t="s">
        <v>331</v>
      </c>
      <c r="D3241" t="s">
        <v>3972</v>
      </c>
      <c r="E3241" s="765">
        <f t="shared" ca="1" si="154"/>
        <v>0</v>
      </c>
    </row>
    <row r="3242" spans="1:5">
      <c r="A3242" t="str">
        <f t="shared" si="152"/>
        <v>09</v>
      </c>
      <c r="B3242" t="str">
        <f t="shared" si="153"/>
        <v>PU</v>
      </c>
      <c r="C3242" t="s">
        <v>331</v>
      </c>
      <c r="D3242" t="s">
        <v>3973</v>
      </c>
      <c r="E3242" s="765">
        <f t="shared" ca="1" si="154"/>
        <v>0</v>
      </c>
    </row>
    <row r="3243" spans="1:5">
      <c r="A3243" t="str">
        <f t="shared" si="152"/>
        <v>11</v>
      </c>
      <c r="B3243" t="str">
        <f t="shared" si="153"/>
        <v>PU</v>
      </c>
      <c r="C3243" t="s">
        <v>331</v>
      </c>
      <c r="D3243" t="s">
        <v>3974</v>
      </c>
      <c r="E3243" s="765">
        <f t="shared" ca="1" si="154"/>
        <v>0</v>
      </c>
    </row>
    <row r="3244" spans="1:5">
      <c r="A3244" t="str">
        <f t="shared" si="152"/>
        <v>03</v>
      </c>
      <c r="B3244" t="str">
        <f t="shared" si="153"/>
        <v>PU</v>
      </c>
      <c r="C3244" t="s">
        <v>331</v>
      </c>
      <c r="D3244" t="s">
        <v>3975</v>
      </c>
      <c r="E3244" s="765">
        <f t="shared" ca="1" si="154"/>
        <v>0</v>
      </c>
    </row>
    <row r="3245" spans="1:5">
      <c r="A3245" t="str">
        <f t="shared" si="152"/>
        <v>02</v>
      </c>
      <c r="B3245" t="str">
        <f t="shared" si="153"/>
        <v>PU</v>
      </c>
      <c r="C3245" t="s">
        <v>331</v>
      </c>
      <c r="D3245" t="s">
        <v>3976</v>
      </c>
      <c r="E3245" s="765">
        <f t="shared" ca="1" si="154"/>
        <v>0</v>
      </c>
    </row>
    <row r="3246" spans="1:5">
      <c r="A3246" t="str">
        <f t="shared" si="152"/>
        <v>04</v>
      </c>
      <c r="B3246" t="str">
        <f t="shared" si="153"/>
        <v>PU</v>
      </c>
      <c r="C3246" t="s">
        <v>331</v>
      </c>
      <c r="D3246" t="s">
        <v>3977</v>
      </c>
      <c r="E3246" s="765">
        <f t="shared" ca="1" si="154"/>
        <v>0</v>
      </c>
    </row>
    <row r="3247" spans="1:5">
      <c r="A3247" t="str">
        <f t="shared" si="152"/>
        <v>01</v>
      </c>
      <c r="B3247" t="str">
        <f t="shared" si="153"/>
        <v>PU</v>
      </c>
      <c r="C3247" t="s">
        <v>350</v>
      </c>
      <c r="D3247" t="s">
        <v>3978</v>
      </c>
      <c r="E3247" s="765">
        <f t="shared" ca="1" si="154"/>
        <v>0</v>
      </c>
    </row>
    <row r="3248" spans="1:5">
      <c r="A3248" t="str">
        <f t="shared" si="152"/>
        <v>05</v>
      </c>
      <c r="B3248" t="str">
        <f t="shared" si="153"/>
        <v>PU</v>
      </c>
      <c r="C3248" t="s">
        <v>350</v>
      </c>
      <c r="D3248" t="s">
        <v>3979</v>
      </c>
      <c r="E3248" s="765">
        <f t="shared" ca="1" si="154"/>
        <v>0</v>
      </c>
    </row>
    <row r="3249" spans="1:5">
      <c r="A3249" t="str">
        <f t="shared" si="152"/>
        <v>14</v>
      </c>
      <c r="B3249" t="str">
        <f t="shared" si="153"/>
        <v>PU</v>
      </c>
      <c r="C3249" t="s">
        <v>350</v>
      </c>
      <c r="D3249" t="s">
        <v>3980</v>
      </c>
      <c r="E3249" s="765">
        <f t="shared" ca="1" si="154"/>
        <v>0</v>
      </c>
    </row>
    <row r="3250" spans="1:5">
      <c r="A3250" t="str">
        <f t="shared" si="152"/>
        <v>100</v>
      </c>
      <c r="B3250" t="str">
        <f t="shared" si="153"/>
        <v>PU</v>
      </c>
      <c r="C3250" t="s">
        <v>350</v>
      </c>
      <c r="D3250" t="s">
        <v>3981</v>
      </c>
      <c r="E3250" s="765">
        <f ca="1">IFERROR(IF(B3250=0,VLOOKUP(C3250,INDIRECT($G$7&amp;$H$7),MATCH($A3250,INDIRECT($G$7&amp;$I$7),0),0),IF(B3250="W",VLOOKUP(C3250,INDIRECT($G$5&amp;$H$5),MATCH($A3250,INDIRECT($G$5&amp;$I$5),0),FALSE),VLOOKUP(C3250,INDIRECT($G$6&amp;$H$6),MATCH($A3250,INDIRECT($G$6&amp;$I$6),0),FALSE))),0)</f>
        <v>0</v>
      </c>
    </row>
    <row r="3251" spans="1:5">
      <c r="A3251" t="str">
        <f t="shared" si="152"/>
        <v>06</v>
      </c>
      <c r="B3251" t="str">
        <f t="shared" si="153"/>
        <v>PU</v>
      </c>
      <c r="C3251" t="s">
        <v>350</v>
      </c>
      <c r="D3251" t="s">
        <v>3982</v>
      </c>
      <c r="E3251" s="765">
        <f t="shared" ca="1" si="154"/>
        <v>0</v>
      </c>
    </row>
    <row r="3252" spans="1:5">
      <c r="A3252" t="str">
        <f t="shared" si="152"/>
        <v>12</v>
      </c>
      <c r="B3252" t="str">
        <f t="shared" si="153"/>
        <v>PU</v>
      </c>
      <c r="C3252" t="s">
        <v>350</v>
      </c>
      <c r="D3252" t="s">
        <v>3983</v>
      </c>
      <c r="E3252" s="765">
        <f t="shared" ca="1" si="154"/>
        <v>0</v>
      </c>
    </row>
    <row r="3253" spans="1:5">
      <c r="A3253" t="str">
        <f t="shared" si="152"/>
        <v>09</v>
      </c>
      <c r="B3253" t="str">
        <f t="shared" si="153"/>
        <v>PU</v>
      </c>
      <c r="C3253" t="s">
        <v>350</v>
      </c>
      <c r="D3253" t="s">
        <v>3984</v>
      </c>
      <c r="E3253" s="765">
        <f t="shared" ca="1" si="154"/>
        <v>0</v>
      </c>
    </row>
    <row r="3254" spans="1:5">
      <c r="A3254" t="str">
        <f t="shared" si="152"/>
        <v>11</v>
      </c>
      <c r="B3254" t="str">
        <f t="shared" si="153"/>
        <v>PU</v>
      </c>
      <c r="C3254" t="s">
        <v>350</v>
      </c>
      <c r="D3254" t="s">
        <v>3985</v>
      </c>
      <c r="E3254" s="765">
        <f t="shared" ca="1" si="154"/>
        <v>0</v>
      </c>
    </row>
    <row r="3255" spans="1:5">
      <c r="A3255" t="str">
        <f t="shared" si="152"/>
        <v>03</v>
      </c>
      <c r="B3255" t="str">
        <f t="shared" si="153"/>
        <v>PU</v>
      </c>
      <c r="C3255" t="s">
        <v>350</v>
      </c>
      <c r="D3255" t="s">
        <v>3986</v>
      </c>
      <c r="E3255" s="765">
        <f t="shared" ca="1" si="154"/>
        <v>0</v>
      </c>
    </row>
    <row r="3256" spans="1:5">
      <c r="A3256" t="str">
        <f t="shared" si="152"/>
        <v>02</v>
      </c>
      <c r="B3256" t="str">
        <f t="shared" si="153"/>
        <v>PU</v>
      </c>
      <c r="C3256" t="s">
        <v>350</v>
      </c>
      <c r="D3256" t="s">
        <v>3987</v>
      </c>
      <c r="E3256" s="765">
        <f t="shared" ca="1" si="154"/>
        <v>0</v>
      </c>
    </row>
    <row r="3257" spans="1:5">
      <c r="A3257" t="str">
        <f t="shared" si="152"/>
        <v>04</v>
      </c>
      <c r="B3257" t="str">
        <f t="shared" si="153"/>
        <v>PU</v>
      </c>
      <c r="C3257" t="s">
        <v>350</v>
      </c>
      <c r="D3257" t="s">
        <v>3988</v>
      </c>
      <c r="E3257" s="765">
        <f t="shared" ca="1" si="154"/>
        <v>0</v>
      </c>
    </row>
    <row r="3258" spans="1:5">
      <c r="A3258" t="str">
        <f t="shared" si="152"/>
        <v>01</v>
      </c>
      <c r="B3258" t="str">
        <f t="shared" si="153"/>
        <v>PU</v>
      </c>
      <c r="C3258" t="s">
        <v>306</v>
      </c>
      <c r="D3258" t="s">
        <v>3989</v>
      </c>
      <c r="E3258" s="765">
        <f t="shared" ca="1" si="154"/>
        <v>0</v>
      </c>
    </row>
    <row r="3259" spans="1:5">
      <c r="A3259" t="str">
        <f t="shared" si="152"/>
        <v>05</v>
      </c>
      <c r="B3259" t="str">
        <f t="shared" si="153"/>
        <v>PU</v>
      </c>
      <c r="C3259" t="s">
        <v>306</v>
      </c>
      <c r="D3259" t="s">
        <v>3990</v>
      </c>
      <c r="E3259" s="765">
        <f t="shared" ca="1" si="154"/>
        <v>0</v>
      </c>
    </row>
    <row r="3260" spans="1:5">
      <c r="A3260" t="str">
        <f t="shared" si="152"/>
        <v>14</v>
      </c>
      <c r="B3260" t="str">
        <f t="shared" si="153"/>
        <v>PU</v>
      </c>
      <c r="C3260" t="s">
        <v>306</v>
      </c>
      <c r="D3260" t="s">
        <v>3991</v>
      </c>
      <c r="E3260" s="765">
        <f t="shared" ca="1" si="154"/>
        <v>0</v>
      </c>
    </row>
    <row r="3261" spans="1:5">
      <c r="A3261" t="str">
        <f t="shared" si="152"/>
        <v>100</v>
      </c>
      <c r="B3261" t="str">
        <f t="shared" si="153"/>
        <v>PU</v>
      </c>
      <c r="C3261" t="s">
        <v>306</v>
      </c>
      <c r="D3261" t="s">
        <v>3992</v>
      </c>
      <c r="E3261" s="765">
        <f ca="1">IFERROR(IF(B3261=0,VLOOKUP(C3261,INDIRECT($G$7&amp;$H$7),MATCH($A3261,INDIRECT($G$7&amp;$I$7),0),0),IF(B3261="W",VLOOKUP(C3261,INDIRECT($G$5&amp;$H$5),MATCH($A3261,INDIRECT($G$5&amp;$I$5),0),FALSE),VLOOKUP(C3261,INDIRECT($G$6&amp;$H$6),MATCH($A3261,INDIRECT($G$6&amp;$I$6),0),FALSE))),0)</f>
        <v>0</v>
      </c>
    </row>
    <row r="3262" spans="1:5">
      <c r="A3262" t="str">
        <f t="shared" si="152"/>
        <v>06</v>
      </c>
      <c r="B3262" t="str">
        <f t="shared" si="153"/>
        <v>PU</v>
      </c>
      <c r="C3262" t="s">
        <v>306</v>
      </c>
      <c r="D3262" t="s">
        <v>3993</v>
      </c>
      <c r="E3262" s="765">
        <f t="shared" ca="1" si="154"/>
        <v>0</v>
      </c>
    </row>
    <row r="3263" spans="1:5">
      <c r="A3263" t="str">
        <f t="shared" si="152"/>
        <v>12</v>
      </c>
      <c r="B3263" t="str">
        <f t="shared" si="153"/>
        <v>PU</v>
      </c>
      <c r="C3263" t="s">
        <v>306</v>
      </c>
      <c r="D3263" t="s">
        <v>3994</v>
      </c>
      <c r="E3263" s="765">
        <f t="shared" ca="1" si="154"/>
        <v>0</v>
      </c>
    </row>
    <row r="3264" spans="1:5">
      <c r="A3264" t="str">
        <f t="shared" si="152"/>
        <v>09</v>
      </c>
      <c r="B3264" t="str">
        <f t="shared" si="153"/>
        <v>PU</v>
      </c>
      <c r="C3264" t="s">
        <v>306</v>
      </c>
      <c r="D3264" t="s">
        <v>3995</v>
      </c>
      <c r="E3264" s="765">
        <f t="shared" ca="1" si="154"/>
        <v>0</v>
      </c>
    </row>
    <row r="3265" spans="1:5">
      <c r="A3265" t="str">
        <f t="shared" si="152"/>
        <v>11</v>
      </c>
      <c r="B3265" t="str">
        <f t="shared" si="153"/>
        <v>PU</v>
      </c>
      <c r="C3265" t="s">
        <v>306</v>
      </c>
      <c r="D3265" t="s">
        <v>3996</v>
      </c>
      <c r="E3265" s="765">
        <f t="shared" ca="1" si="154"/>
        <v>0</v>
      </c>
    </row>
    <row r="3266" spans="1:5">
      <c r="A3266" t="str">
        <f t="shared" si="152"/>
        <v>03</v>
      </c>
      <c r="B3266" t="str">
        <f t="shared" si="153"/>
        <v>PU</v>
      </c>
      <c r="C3266" t="s">
        <v>306</v>
      </c>
      <c r="D3266" t="s">
        <v>3997</v>
      </c>
      <c r="E3266" s="765">
        <f t="shared" ca="1" si="154"/>
        <v>0</v>
      </c>
    </row>
    <row r="3267" spans="1:5">
      <c r="A3267" t="str">
        <f t="shared" si="152"/>
        <v>02</v>
      </c>
      <c r="B3267" t="str">
        <f t="shared" si="153"/>
        <v>PU</v>
      </c>
      <c r="C3267" t="s">
        <v>306</v>
      </c>
      <c r="D3267" t="s">
        <v>3998</v>
      </c>
      <c r="E3267" s="765">
        <f t="shared" ca="1" si="154"/>
        <v>0</v>
      </c>
    </row>
    <row r="3268" spans="1:5">
      <c r="A3268" t="str">
        <f t="shared" si="152"/>
        <v>04</v>
      </c>
      <c r="B3268" t="str">
        <f t="shared" si="153"/>
        <v>PU</v>
      </c>
      <c r="C3268" t="s">
        <v>306</v>
      </c>
      <c r="D3268" t="s">
        <v>3999</v>
      </c>
      <c r="E3268" s="765">
        <f t="shared" ca="1" si="154"/>
        <v>0</v>
      </c>
    </row>
    <row r="3269" spans="1:5">
      <c r="A3269" t="str">
        <f t="shared" si="152"/>
        <v>01</v>
      </c>
      <c r="B3269" t="str">
        <f t="shared" si="153"/>
        <v>PU</v>
      </c>
      <c r="C3269" t="s">
        <v>307</v>
      </c>
      <c r="D3269" t="s">
        <v>4000</v>
      </c>
      <c r="E3269" s="765">
        <f t="shared" ca="1" si="154"/>
        <v>0</v>
      </c>
    </row>
    <row r="3270" spans="1:5">
      <c r="A3270" t="str">
        <f t="shared" si="152"/>
        <v>05</v>
      </c>
      <c r="B3270" t="str">
        <f t="shared" si="153"/>
        <v>PU</v>
      </c>
      <c r="C3270" t="s">
        <v>307</v>
      </c>
      <c r="D3270" t="s">
        <v>4001</v>
      </c>
      <c r="E3270" s="765">
        <f t="shared" ca="1" si="154"/>
        <v>0</v>
      </c>
    </row>
    <row r="3271" spans="1:5">
      <c r="A3271" t="str">
        <f t="shared" si="152"/>
        <v>14</v>
      </c>
      <c r="B3271" t="str">
        <f t="shared" si="153"/>
        <v>PU</v>
      </c>
      <c r="C3271" t="s">
        <v>307</v>
      </c>
      <c r="D3271" t="s">
        <v>4002</v>
      </c>
      <c r="E3271" s="765">
        <f t="shared" ca="1" si="154"/>
        <v>0</v>
      </c>
    </row>
    <row r="3272" spans="1:5">
      <c r="A3272" t="str">
        <f t="shared" si="152"/>
        <v>100</v>
      </c>
      <c r="B3272" t="str">
        <f t="shared" si="153"/>
        <v>PU</v>
      </c>
      <c r="C3272" t="s">
        <v>307</v>
      </c>
      <c r="D3272" t="s">
        <v>4003</v>
      </c>
      <c r="E3272" s="765">
        <f ca="1">IFERROR(IF(B3272=0,VLOOKUP(C3272,INDIRECT($G$7&amp;$H$7),MATCH($A3272,INDIRECT($G$7&amp;$I$7),0),0),IF(B3272="W",VLOOKUP(C3272,INDIRECT($G$5&amp;$H$5),MATCH($A3272,INDIRECT($G$5&amp;$I$5),0),FALSE),VLOOKUP(C3272,INDIRECT($G$6&amp;$H$6),MATCH($A3272,INDIRECT($G$6&amp;$I$6),0),FALSE))),0)</f>
        <v>0</v>
      </c>
    </row>
    <row r="3273" spans="1:5">
      <c r="A3273" t="str">
        <f t="shared" si="152"/>
        <v>06</v>
      </c>
      <c r="B3273" t="str">
        <f t="shared" si="153"/>
        <v>PU</v>
      </c>
      <c r="C3273" t="s">
        <v>307</v>
      </c>
      <c r="D3273" t="s">
        <v>4004</v>
      </c>
      <c r="E3273" s="765">
        <f t="shared" ca="1" si="154"/>
        <v>0</v>
      </c>
    </row>
    <row r="3274" spans="1:5">
      <c r="A3274" t="str">
        <f t="shared" si="152"/>
        <v>12</v>
      </c>
      <c r="B3274" t="str">
        <f t="shared" si="153"/>
        <v>PU</v>
      </c>
      <c r="C3274" t="s">
        <v>307</v>
      </c>
      <c r="D3274" t="s">
        <v>4005</v>
      </c>
      <c r="E3274" s="765">
        <f t="shared" ca="1" si="154"/>
        <v>0</v>
      </c>
    </row>
    <row r="3275" spans="1:5">
      <c r="A3275" t="str">
        <f t="shared" ref="A3275:A3338" si="155">MID(D3275,LEN(C3275)+2,LEN(D3275)-LEN(C3275))</f>
        <v>09</v>
      </c>
      <c r="B3275" t="str">
        <f t="shared" ref="B3275:B3338" si="156">IF(IFERROR(FIND("PU",D3275,1),0)&lt;&gt;0,"PU",0)</f>
        <v>PU</v>
      </c>
      <c r="C3275" t="s">
        <v>307</v>
      </c>
      <c r="D3275" t="s">
        <v>4006</v>
      </c>
      <c r="E3275" s="765">
        <f t="shared" ca="1" si="154"/>
        <v>0</v>
      </c>
    </row>
    <row r="3276" spans="1:5">
      <c r="A3276" t="str">
        <f t="shared" si="155"/>
        <v>11</v>
      </c>
      <c r="B3276" t="str">
        <f t="shared" si="156"/>
        <v>PU</v>
      </c>
      <c r="C3276" t="s">
        <v>307</v>
      </c>
      <c r="D3276" t="s">
        <v>4007</v>
      </c>
      <c r="E3276" s="765">
        <f t="shared" ca="1" si="154"/>
        <v>0</v>
      </c>
    </row>
    <row r="3277" spans="1:5">
      <c r="A3277" t="str">
        <f t="shared" si="155"/>
        <v>03</v>
      </c>
      <c r="B3277" t="str">
        <f t="shared" si="156"/>
        <v>PU</v>
      </c>
      <c r="C3277" t="s">
        <v>307</v>
      </c>
      <c r="D3277" t="s">
        <v>4008</v>
      </c>
      <c r="E3277" s="765">
        <f t="shared" ca="1" si="154"/>
        <v>0</v>
      </c>
    </row>
    <row r="3278" spans="1:5">
      <c r="A3278" t="str">
        <f t="shared" si="155"/>
        <v>02</v>
      </c>
      <c r="B3278" t="str">
        <f t="shared" si="156"/>
        <v>PU</v>
      </c>
      <c r="C3278" t="s">
        <v>307</v>
      </c>
      <c r="D3278" t="s">
        <v>4009</v>
      </c>
      <c r="E3278" s="765">
        <f t="shared" ca="1" si="154"/>
        <v>0</v>
      </c>
    </row>
    <row r="3279" spans="1:5">
      <c r="A3279" t="str">
        <f t="shared" si="155"/>
        <v>04</v>
      </c>
      <c r="B3279" t="str">
        <f t="shared" si="156"/>
        <v>PU</v>
      </c>
      <c r="C3279" t="s">
        <v>307</v>
      </c>
      <c r="D3279" t="s">
        <v>4010</v>
      </c>
      <c r="E3279" s="765">
        <f t="shared" ca="1" si="154"/>
        <v>0</v>
      </c>
    </row>
    <row r="3280" spans="1:5">
      <c r="A3280" t="str">
        <f t="shared" si="155"/>
        <v>01</v>
      </c>
      <c r="B3280" t="str">
        <f t="shared" si="156"/>
        <v>PU</v>
      </c>
      <c r="C3280" t="s">
        <v>308</v>
      </c>
      <c r="D3280" t="s">
        <v>4011</v>
      </c>
      <c r="E3280" s="765">
        <f t="shared" ca="1" si="154"/>
        <v>0</v>
      </c>
    </row>
    <row r="3281" spans="1:5">
      <c r="A3281" t="str">
        <f t="shared" si="155"/>
        <v>05</v>
      </c>
      <c r="B3281" t="str">
        <f t="shared" si="156"/>
        <v>PU</v>
      </c>
      <c r="C3281" t="s">
        <v>308</v>
      </c>
      <c r="D3281" t="s">
        <v>4012</v>
      </c>
      <c r="E3281" s="765">
        <f t="shared" ca="1" si="154"/>
        <v>0</v>
      </c>
    </row>
    <row r="3282" spans="1:5">
      <c r="A3282" t="str">
        <f t="shared" si="155"/>
        <v>14</v>
      </c>
      <c r="B3282" t="str">
        <f t="shared" si="156"/>
        <v>PU</v>
      </c>
      <c r="C3282" t="s">
        <v>308</v>
      </c>
      <c r="D3282" t="s">
        <v>4013</v>
      </c>
      <c r="E3282" s="765">
        <f t="shared" ca="1" si="154"/>
        <v>0</v>
      </c>
    </row>
    <row r="3283" spans="1:5">
      <c r="A3283" t="str">
        <f t="shared" si="155"/>
        <v>100</v>
      </c>
      <c r="B3283" t="str">
        <f t="shared" si="156"/>
        <v>PU</v>
      </c>
      <c r="C3283" t="s">
        <v>308</v>
      </c>
      <c r="D3283" t="s">
        <v>4014</v>
      </c>
      <c r="E3283" s="765">
        <f ca="1">IFERROR(IF(B3283=0,VLOOKUP(C3283,INDIRECT($G$7&amp;$H$7),MATCH($A3283,INDIRECT($G$7&amp;$I$7),0),0),IF(B3283="W",VLOOKUP(C3283,INDIRECT($G$5&amp;$H$5),MATCH($A3283,INDIRECT($G$5&amp;$I$5),0),FALSE),VLOOKUP(C3283,INDIRECT($G$6&amp;$H$6),MATCH($A3283,INDIRECT($G$6&amp;$I$6),0),FALSE))),0)</f>
        <v>0</v>
      </c>
    </row>
    <row r="3284" spans="1:5">
      <c r="A3284" t="str">
        <f t="shared" si="155"/>
        <v>06</v>
      </c>
      <c r="B3284" t="str">
        <f t="shared" si="156"/>
        <v>PU</v>
      </c>
      <c r="C3284" t="s">
        <v>308</v>
      </c>
      <c r="D3284" t="s">
        <v>4015</v>
      </c>
      <c r="E3284" s="765">
        <f t="shared" ca="1" si="154"/>
        <v>0</v>
      </c>
    </row>
    <row r="3285" spans="1:5">
      <c r="A3285" t="str">
        <f t="shared" si="155"/>
        <v>12</v>
      </c>
      <c r="B3285" t="str">
        <f t="shared" si="156"/>
        <v>PU</v>
      </c>
      <c r="C3285" t="s">
        <v>308</v>
      </c>
      <c r="D3285" t="s">
        <v>4016</v>
      </c>
      <c r="E3285" s="765">
        <f t="shared" ca="1" si="154"/>
        <v>0</v>
      </c>
    </row>
    <row r="3286" spans="1:5">
      <c r="A3286" t="str">
        <f t="shared" si="155"/>
        <v>09</v>
      </c>
      <c r="B3286" t="str">
        <f t="shared" si="156"/>
        <v>PU</v>
      </c>
      <c r="C3286" t="s">
        <v>308</v>
      </c>
      <c r="D3286" t="s">
        <v>4017</v>
      </c>
      <c r="E3286" s="765">
        <f t="shared" ca="1" si="154"/>
        <v>0</v>
      </c>
    </row>
    <row r="3287" spans="1:5">
      <c r="A3287" t="str">
        <f t="shared" si="155"/>
        <v>11</v>
      </c>
      <c r="B3287" t="str">
        <f t="shared" si="156"/>
        <v>PU</v>
      </c>
      <c r="C3287" t="s">
        <v>308</v>
      </c>
      <c r="D3287" t="s">
        <v>4018</v>
      </c>
      <c r="E3287" s="765">
        <f t="shared" ca="1" si="154"/>
        <v>0</v>
      </c>
    </row>
    <row r="3288" spans="1:5">
      <c r="A3288" t="str">
        <f t="shared" si="155"/>
        <v>03</v>
      </c>
      <c r="B3288" t="str">
        <f t="shared" si="156"/>
        <v>PU</v>
      </c>
      <c r="C3288" t="s">
        <v>308</v>
      </c>
      <c r="D3288" t="s">
        <v>4019</v>
      </c>
      <c r="E3288" s="765">
        <f t="shared" ca="1" si="154"/>
        <v>0</v>
      </c>
    </row>
    <row r="3289" spans="1:5">
      <c r="A3289" t="str">
        <f t="shared" si="155"/>
        <v>02</v>
      </c>
      <c r="B3289" t="str">
        <f t="shared" si="156"/>
        <v>PU</v>
      </c>
      <c r="C3289" t="s">
        <v>308</v>
      </c>
      <c r="D3289" t="s">
        <v>4020</v>
      </c>
      <c r="E3289" s="765">
        <f t="shared" ca="1" si="154"/>
        <v>0</v>
      </c>
    </row>
    <row r="3290" spans="1:5">
      <c r="A3290" t="str">
        <f t="shared" si="155"/>
        <v>04</v>
      </c>
      <c r="B3290" t="str">
        <f t="shared" si="156"/>
        <v>PU</v>
      </c>
      <c r="C3290" t="s">
        <v>308</v>
      </c>
      <c r="D3290" t="s">
        <v>4021</v>
      </c>
      <c r="E3290" s="765">
        <f t="shared" ca="1" si="154"/>
        <v>0</v>
      </c>
    </row>
    <row r="3291" spans="1:5">
      <c r="A3291" t="str">
        <f t="shared" si="155"/>
        <v>01</v>
      </c>
      <c r="B3291" t="str">
        <f t="shared" si="156"/>
        <v>PU</v>
      </c>
      <c r="C3291" t="s">
        <v>309</v>
      </c>
      <c r="D3291" t="s">
        <v>4022</v>
      </c>
      <c r="E3291" s="765">
        <f t="shared" ca="1" si="154"/>
        <v>0</v>
      </c>
    </row>
    <row r="3292" spans="1:5">
      <c r="A3292" t="str">
        <f t="shared" si="155"/>
        <v>05</v>
      </c>
      <c r="B3292" t="str">
        <f t="shared" si="156"/>
        <v>PU</v>
      </c>
      <c r="C3292" t="s">
        <v>309</v>
      </c>
      <c r="D3292" t="s">
        <v>4023</v>
      </c>
      <c r="E3292" s="765">
        <f t="shared" ca="1" si="154"/>
        <v>0</v>
      </c>
    </row>
    <row r="3293" spans="1:5">
      <c r="A3293" t="str">
        <f t="shared" si="155"/>
        <v>14</v>
      </c>
      <c r="B3293" t="str">
        <f t="shared" si="156"/>
        <v>PU</v>
      </c>
      <c r="C3293" t="s">
        <v>309</v>
      </c>
      <c r="D3293" t="s">
        <v>4024</v>
      </c>
      <c r="E3293" s="765">
        <f t="shared" ca="1" si="154"/>
        <v>0</v>
      </c>
    </row>
    <row r="3294" spans="1:5">
      <c r="A3294" t="str">
        <f t="shared" si="155"/>
        <v>100</v>
      </c>
      <c r="B3294" t="str">
        <f t="shared" si="156"/>
        <v>PU</v>
      </c>
      <c r="C3294" t="s">
        <v>309</v>
      </c>
      <c r="D3294" t="s">
        <v>4025</v>
      </c>
      <c r="E3294" s="765">
        <f ca="1">IFERROR(IF(B3294=0,VLOOKUP(C3294,INDIRECT($G$7&amp;$H$7),MATCH($A3294,INDIRECT($G$7&amp;$I$7),0),0),IF(B3294="W",VLOOKUP(C3294,INDIRECT($G$5&amp;$H$5),MATCH($A3294,INDIRECT($G$5&amp;$I$5),0),FALSE),VLOOKUP(C3294,INDIRECT($G$6&amp;$H$6),MATCH($A3294,INDIRECT($G$6&amp;$I$6),0),FALSE))),0)</f>
        <v>0</v>
      </c>
    </row>
    <row r="3295" spans="1:5">
      <c r="A3295" t="str">
        <f t="shared" si="155"/>
        <v>06</v>
      </c>
      <c r="B3295" t="str">
        <f t="shared" si="156"/>
        <v>PU</v>
      </c>
      <c r="C3295" t="s">
        <v>309</v>
      </c>
      <c r="D3295" t="s">
        <v>4026</v>
      </c>
      <c r="E3295" s="765">
        <f t="shared" ca="1" si="154"/>
        <v>0</v>
      </c>
    </row>
    <row r="3296" spans="1:5">
      <c r="A3296" t="str">
        <f t="shared" si="155"/>
        <v>12</v>
      </c>
      <c r="B3296" t="str">
        <f t="shared" si="156"/>
        <v>PU</v>
      </c>
      <c r="C3296" t="s">
        <v>309</v>
      </c>
      <c r="D3296" t="s">
        <v>4027</v>
      </c>
      <c r="E3296" s="765">
        <f t="shared" ca="1" si="154"/>
        <v>0</v>
      </c>
    </row>
    <row r="3297" spans="1:5">
      <c r="A3297" t="str">
        <f t="shared" si="155"/>
        <v>09</v>
      </c>
      <c r="B3297" t="str">
        <f t="shared" si="156"/>
        <v>PU</v>
      </c>
      <c r="C3297" t="s">
        <v>309</v>
      </c>
      <c r="D3297" t="s">
        <v>4028</v>
      </c>
      <c r="E3297" s="765">
        <f t="shared" ca="1" si="154"/>
        <v>0</v>
      </c>
    </row>
    <row r="3298" spans="1:5">
      <c r="A3298" t="str">
        <f t="shared" si="155"/>
        <v>11</v>
      </c>
      <c r="B3298" t="str">
        <f t="shared" si="156"/>
        <v>PU</v>
      </c>
      <c r="C3298" t="s">
        <v>309</v>
      </c>
      <c r="D3298" t="s">
        <v>4029</v>
      </c>
      <c r="E3298" s="765">
        <f t="shared" ca="1" si="154"/>
        <v>0</v>
      </c>
    </row>
    <row r="3299" spans="1:5">
      <c r="A3299" t="str">
        <f t="shared" si="155"/>
        <v>03</v>
      </c>
      <c r="B3299" t="str">
        <f t="shared" si="156"/>
        <v>PU</v>
      </c>
      <c r="C3299" t="s">
        <v>309</v>
      </c>
      <c r="D3299" t="s">
        <v>4030</v>
      </c>
      <c r="E3299" s="765">
        <f t="shared" ca="1" si="154"/>
        <v>0</v>
      </c>
    </row>
    <row r="3300" spans="1:5">
      <c r="A3300" t="str">
        <f t="shared" si="155"/>
        <v>02</v>
      </c>
      <c r="B3300" t="str">
        <f t="shared" si="156"/>
        <v>PU</v>
      </c>
      <c r="C3300" t="s">
        <v>309</v>
      </c>
      <c r="D3300" t="s">
        <v>4031</v>
      </c>
      <c r="E3300" s="765">
        <f t="shared" ca="1" si="154"/>
        <v>0</v>
      </c>
    </row>
    <row r="3301" spans="1:5">
      <c r="A3301" t="str">
        <f t="shared" si="155"/>
        <v>04</v>
      </c>
      <c r="B3301" t="str">
        <f t="shared" si="156"/>
        <v>PU</v>
      </c>
      <c r="C3301" t="s">
        <v>309</v>
      </c>
      <c r="D3301" t="s">
        <v>4032</v>
      </c>
      <c r="E3301" s="765">
        <f t="shared" ca="1" si="154"/>
        <v>0</v>
      </c>
    </row>
    <row r="3302" spans="1:5">
      <c r="A3302" t="str">
        <f t="shared" si="155"/>
        <v>01</v>
      </c>
      <c r="B3302" t="str">
        <f t="shared" si="156"/>
        <v>PU</v>
      </c>
      <c r="C3302" t="s">
        <v>310</v>
      </c>
      <c r="D3302" t="s">
        <v>4033</v>
      </c>
      <c r="E3302" s="765">
        <f t="shared" ca="1" si="154"/>
        <v>0</v>
      </c>
    </row>
    <row r="3303" spans="1:5">
      <c r="A3303" t="str">
        <f t="shared" si="155"/>
        <v>05</v>
      </c>
      <c r="B3303" t="str">
        <f t="shared" si="156"/>
        <v>PU</v>
      </c>
      <c r="C3303" t="s">
        <v>310</v>
      </c>
      <c r="D3303" t="s">
        <v>4034</v>
      </c>
      <c r="E3303" s="765">
        <f t="shared" ref="E3303:E3366" ca="1" si="157">IFERROR(IF(B3303=0,VLOOKUP(C3282,INDIRECT($G$7&amp;$H$7),MATCH($A3303,INDIRECT($G$7&amp;$I$7),0),0),IF(B3303="W",VLOOKUP(C3282,INDIRECT($G$5&amp;$H$5),MATCH($A3303,INDIRECT($G$5&amp;$I$5),0),FALSE),VLOOKUP(C3303,INDIRECT($G$6&amp;$H$6),MATCH($A3303,INDIRECT($G$6&amp;$I$6),0),FALSE))),0)</f>
        <v>0</v>
      </c>
    </row>
    <row r="3304" spans="1:5">
      <c r="A3304" t="str">
        <f t="shared" si="155"/>
        <v>14</v>
      </c>
      <c r="B3304" t="str">
        <f t="shared" si="156"/>
        <v>PU</v>
      </c>
      <c r="C3304" t="s">
        <v>310</v>
      </c>
      <c r="D3304" t="s">
        <v>4035</v>
      </c>
      <c r="E3304" s="765">
        <f t="shared" ca="1" si="157"/>
        <v>0</v>
      </c>
    </row>
    <row r="3305" spans="1:5">
      <c r="A3305" t="str">
        <f t="shared" si="155"/>
        <v>100</v>
      </c>
      <c r="B3305" t="str">
        <f t="shared" si="156"/>
        <v>PU</v>
      </c>
      <c r="C3305" t="s">
        <v>310</v>
      </c>
      <c r="D3305" t="s">
        <v>4036</v>
      </c>
      <c r="E3305" s="765">
        <f ca="1">IFERROR(IF(B3305=0,VLOOKUP(C3305,INDIRECT($G$7&amp;$H$7),MATCH($A3305,INDIRECT($G$7&amp;$I$7),0),0),IF(B3305="W",VLOOKUP(C3305,INDIRECT($G$5&amp;$H$5),MATCH($A3305,INDIRECT($G$5&amp;$I$5),0),FALSE),VLOOKUP(C3305,INDIRECT($G$6&amp;$H$6),MATCH($A3305,INDIRECT($G$6&amp;$I$6),0),FALSE))),0)</f>
        <v>0</v>
      </c>
    </row>
    <row r="3306" spans="1:5">
      <c r="A3306" t="str">
        <f t="shared" si="155"/>
        <v>06</v>
      </c>
      <c r="B3306" t="str">
        <f t="shared" si="156"/>
        <v>PU</v>
      </c>
      <c r="C3306" t="s">
        <v>310</v>
      </c>
      <c r="D3306" t="s">
        <v>4037</v>
      </c>
      <c r="E3306" s="765">
        <f t="shared" ca="1" si="157"/>
        <v>0</v>
      </c>
    </row>
    <row r="3307" spans="1:5">
      <c r="A3307" t="str">
        <f t="shared" si="155"/>
        <v>12</v>
      </c>
      <c r="B3307" t="str">
        <f t="shared" si="156"/>
        <v>PU</v>
      </c>
      <c r="C3307" t="s">
        <v>310</v>
      </c>
      <c r="D3307" t="s">
        <v>4038</v>
      </c>
      <c r="E3307" s="765">
        <f t="shared" ca="1" si="157"/>
        <v>0</v>
      </c>
    </row>
    <row r="3308" spans="1:5">
      <c r="A3308" t="str">
        <f t="shared" si="155"/>
        <v>09</v>
      </c>
      <c r="B3308" t="str">
        <f t="shared" si="156"/>
        <v>PU</v>
      </c>
      <c r="C3308" t="s">
        <v>310</v>
      </c>
      <c r="D3308" t="s">
        <v>4039</v>
      </c>
      <c r="E3308" s="765">
        <f t="shared" ca="1" si="157"/>
        <v>0</v>
      </c>
    </row>
    <row r="3309" spans="1:5">
      <c r="A3309" t="str">
        <f t="shared" si="155"/>
        <v>11</v>
      </c>
      <c r="B3309" t="str">
        <f t="shared" si="156"/>
        <v>PU</v>
      </c>
      <c r="C3309" t="s">
        <v>310</v>
      </c>
      <c r="D3309" t="s">
        <v>4040</v>
      </c>
      <c r="E3309" s="765">
        <f t="shared" ca="1" si="157"/>
        <v>0</v>
      </c>
    </row>
    <row r="3310" spans="1:5">
      <c r="A3310" t="str">
        <f t="shared" si="155"/>
        <v>03</v>
      </c>
      <c r="B3310" t="str">
        <f t="shared" si="156"/>
        <v>PU</v>
      </c>
      <c r="C3310" t="s">
        <v>310</v>
      </c>
      <c r="D3310" t="s">
        <v>4041</v>
      </c>
      <c r="E3310" s="765">
        <f t="shared" ca="1" si="157"/>
        <v>0</v>
      </c>
    </row>
    <row r="3311" spans="1:5">
      <c r="A3311" t="str">
        <f t="shared" si="155"/>
        <v>02</v>
      </c>
      <c r="B3311" t="str">
        <f t="shared" si="156"/>
        <v>PU</v>
      </c>
      <c r="C3311" t="s">
        <v>310</v>
      </c>
      <c r="D3311" t="s">
        <v>4042</v>
      </c>
      <c r="E3311" s="765">
        <f t="shared" ca="1" si="157"/>
        <v>0</v>
      </c>
    </row>
    <row r="3312" spans="1:5">
      <c r="A3312" t="str">
        <f t="shared" si="155"/>
        <v>04</v>
      </c>
      <c r="B3312" t="str">
        <f t="shared" si="156"/>
        <v>PU</v>
      </c>
      <c r="C3312" t="s">
        <v>310</v>
      </c>
      <c r="D3312" t="s">
        <v>4043</v>
      </c>
      <c r="E3312" s="765">
        <f t="shared" ca="1" si="157"/>
        <v>0</v>
      </c>
    </row>
    <row r="3313" spans="1:5">
      <c r="A3313" t="str">
        <f t="shared" si="155"/>
        <v>01</v>
      </c>
      <c r="B3313" t="str">
        <f t="shared" si="156"/>
        <v>PU</v>
      </c>
      <c r="C3313" t="s">
        <v>311</v>
      </c>
      <c r="D3313" t="s">
        <v>4044</v>
      </c>
      <c r="E3313" s="765">
        <f t="shared" ca="1" si="157"/>
        <v>0</v>
      </c>
    </row>
    <row r="3314" spans="1:5">
      <c r="A3314" t="str">
        <f t="shared" si="155"/>
        <v>05</v>
      </c>
      <c r="B3314" t="str">
        <f t="shared" si="156"/>
        <v>PU</v>
      </c>
      <c r="C3314" t="s">
        <v>311</v>
      </c>
      <c r="D3314" t="s">
        <v>4045</v>
      </c>
      <c r="E3314" s="765">
        <f t="shared" ca="1" si="157"/>
        <v>0</v>
      </c>
    </row>
    <row r="3315" spans="1:5">
      <c r="A3315" t="str">
        <f t="shared" si="155"/>
        <v>14</v>
      </c>
      <c r="B3315" t="str">
        <f t="shared" si="156"/>
        <v>PU</v>
      </c>
      <c r="C3315" t="s">
        <v>311</v>
      </c>
      <c r="D3315" t="s">
        <v>4046</v>
      </c>
      <c r="E3315" s="765">
        <f t="shared" ca="1" si="157"/>
        <v>0</v>
      </c>
    </row>
    <row r="3316" spans="1:5">
      <c r="A3316" t="str">
        <f t="shared" si="155"/>
        <v>100</v>
      </c>
      <c r="B3316" t="str">
        <f t="shared" si="156"/>
        <v>PU</v>
      </c>
      <c r="C3316" t="s">
        <v>311</v>
      </c>
      <c r="D3316" t="s">
        <v>4047</v>
      </c>
      <c r="E3316" s="765">
        <f ca="1">IFERROR(IF(B3316=0,VLOOKUP(C3316,INDIRECT($G$7&amp;$H$7),MATCH($A3316,INDIRECT($G$7&amp;$I$7),0),0),IF(B3316="W",VLOOKUP(C3316,INDIRECT($G$5&amp;$H$5),MATCH($A3316,INDIRECT($G$5&amp;$I$5),0),FALSE),VLOOKUP(C3316,INDIRECT($G$6&amp;$H$6),MATCH($A3316,INDIRECT($G$6&amp;$I$6),0),FALSE))),0)</f>
        <v>0</v>
      </c>
    </row>
    <row r="3317" spans="1:5">
      <c r="A3317" t="str">
        <f t="shared" si="155"/>
        <v>06</v>
      </c>
      <c r="B3317" t="str">
        <f t="shared" si="156"/>
        <v>PU</v>
      </c>
      <c r="C3317" t="s">
        <v>311</v>
      </c>
      <c r="D3317" t="s">
        <v>4048</v>
      </c>
      <c r="E3317" s="765">
        <f t="shared" ca="1" si="157"/>
        <v>0</v>
      </c>
    </row>
    <row r="3318" spans="1:5">
      <c r="A3318" t="str">
        <f t="shared" si="155"/>
        <v>12</v>
      </c>
      <c r="B3318" t="str">
        <f t="shared" si="156"/>
        <v>PU</v>
      </c>
      <c r="C3318" t="s">
        <v>311</v>
      </c>
      <c r="D3318" t="s">
        <v>4049</v>
      </c>
      <c r="E3318" s="765">
        <f t="shared" ca="1" si="157"/>
        <v>0</v>
      </c>
    </row>
    <row r="3319" spans="1:5">
      <c r="A3319" t="str">
        <f t="shared" si="155"/>
        <v>09</v>
      </c>
      <c r="B3319" t="str">
        <f t="shared" si="156"/>
        <v>PU</v>
      </c>
      <c r="C3319" t="s">
        <v>311</v>
      </c>
      <c r="D3319" t="s">
        <v>4050</v>
      </c>
      <c r="E3319" s="765">
        <f t="shared" ca="1" si="157"/>
        <v>0</v>
      </c>
    </row>
    <row r="3320" spans="1:5">
      <c r="A3320" t="str">
        <f t="shared" si="155"/>
        <v>11</v>
      </c>
      <c r="B3320" t="str">
        <f t="shared" si="156"/>
        <v>PU</v>
      </c>
      <c r="C3320" t="s">
        <v>311</v>
      </c>
      <c r="D3320" t="s">
        <v>4051</v>
      </c>
      <c r="E3320" s="765">
        <f t="shared" ca="1" si="157"/>
        <v>0</v>
      </c>
    </row>
    <row r="3321" spans="1:5">
      <c r="A3321" t="str">
        <f t="shared" si="155"/>
        <v>03</v>
      </c>
      <c r="B3321" t="str">
        <f t="shared" si="156"/>
        <v>PU</v>
      </c>
      <c r="C3321" t="s">
        <v>311</v>
      </c>
      <c r="D3321" t="s">
        <v>4052</v>
      </c>
      <c r="E3321" s="765">
        <f t="shared" ca="1" si="157"/>
        <v>0</v>
      </c>
    </row>
    <row r="3322" spans="1:5">
      <c r="A3322" t="str">
        <f t="shared" si="155"/>
        <v>02</v>
      </c>
      <c r="B3322" t="str">
        <f t="shared" si="156"/>
        <v>PU</v>
      </c>
      <c r="C3322" t="s">
        <v>311</v>
      </c>
      <c r="D3322" t="s">
        <v>4053</v>
      </c>
      <c r="E3322" s="765">
        <f t="shared" ca="1" si="157"/>
        <v>0</v>
      </c>
    </row>
    <row r="3323" spans="1:5">
      <c r="A3323" t="str">
        <f t="shared" si="155"/>
        <v>04</v>
      </c>
      <c r="B3323" t="str">
        <f t="shared" si="156"/>
        <v>PU</v>
      </c>
      <c r="C3323" t="s">
        <v>311</v>
      </c>
      <c r="D3323" t="s">
        <v>4054</v>
      </c>
      <c r="E3323" s="765">
        <f t="shared" ca="1" si="157"/>
        <v>0</v>
      </c>
    </row>
    <row r="3324" spans="1:5">
      <c r="A3324" t="str">
        <f t="shared" si="155"/>
        <v>01</v>
      </c>
      <c r="B3324" t="str">
        <f t="shared" si="156"/>
        <v>PU</v>
      </c>
      <c r="C3324" t="s">
        <v>312</v>
      </c>
      <c r="D3324" t="s">
        <v>4055</v>
      </c>
      <c r="E3324" s="765">
        <f t="shared" ca="1" si="157"/>
        <v>0</v>
      </c>
    </row>
    <row r="3325" spans="1:5">
      <c r="A3325" t="str">
        <f t="shared" si="155"/>
        <v>05</v>
      </c>
      <c r="B3325" t="str">
        <f t="shared" si="156"/>
        <v>PU</v>
      </c>
      <c r="C3325" t="s">
        <v>312</v>
      </c>
      <c r="D3325" t="s">
        <v>4056</v>
      </c>
      <c r="E3325" s="765">
        <f t="shared" ca="1" si="157"/>
        <v>0</v>
      </c>
    </row>
    <row r="3326" spans="1:5">
      <c r="A3326" t="str">
        <f t="shared" si="155"/>
        <v>14</v>
      </c>
      <c r="B3326" t="str">
        <f t="shared" si="156"/>
        <v>PU</v>
      </c>
      <c r="C3326" t="s">
        <v>312</v>
      </c>
      <c r="D3326" t="s">
        <v>4057</v>
      </c>
      <c r="E3326" s="765">
        <f t="shared" ca="1" si="157"/>
        <v>0</v>
      </c>
    </row>
    <row r="3327" spans="1:5">
      <c r="A3327" t="str">
        <f t="shared" si="155"/>
        <v>100</v>
      </c>
      <c r="B3327" t="str">
        <f t="shared" si="156"/>
        <v>PU</v>
      </c>
      <c r="C3327" t="s">
        <v>312</v>
      </c>
      <c r="D3327" t="s">
        <v>4058</v>
      </c>
      <c r="E3327" s="765">
        <f ca="1">IFERROR(IF(B3327=0,VLOOKUP(C3327,INDIRECT($G$7&amp;$H$7),MATCH($A3327,INDIRECT($G$7&amp;$I$7),0),0),IF(B3327="W",VLOOKUP(C3327,INDIRECT($G$5&amp;$H$5),MATCH($A3327,INDIRECT($G$5&amp;$I$5),0),FALSE),VLOOKUP(C3327,INDIRECT($G$6&amp;$H$6),MATCH($A3327,INDIRECT($G$6&amp;$I$6),0),FALSE))),0)</f>
        <v>0</v>
      </c>
    </row>
    <row r="3328" spans="1:5">
      <c r="A3328" t="str">
        <f t="shared" si="155"/>
        <v>06</v>
      </c>
      <c r="B3328" t="str">
        <f t="shared" si="156"/>
        <v>PU</v>
      </c>
      <c r="C3328" t="s">
        <v>312</v>
      </c>
      <c r="D3328" t="s">
        <v>4059</v>
      </c>
      <c r="E3328" s="765">
        <f t="shared" ca="1" si="157"/>
        <v>0</v>
      </c>
    </row>
    <row r="3329" spans="1:5">
      <c r="A3329" t="str">
        <f t="shared" si="155"/>
        <v>12</v>
      </c>
      <c r="B3329" t="str">
        <f t="shared" si="156"/>
        <v>PU</v>
      </c>
      <c r="C3329" t="s">
        <v>312</v>
      </c>
      <c r="D3329" t="s">
        <v>4060</v>
      </c>
      <c r="E3329" s="765">
        <f t="shared" ca="1" si="157"/>
        <v>0</v>
      </c>
    </row>
    <row r="3330" spans="1:5">
      <c r="A3330" t="str">
        <f t="shared" si="155"/>
        <v>09</v>
      </c>
      <c r="B3330" t="str">
        <f t="shared" si="156"/>
        <v>PU</v>
      </c>
      <c r="C3330" t="s">
        <v>312</v>
      </c>
      <c r="D3330" t="s">
        <v>4061</v>
      </c>
      <c r="E3330" s="765">
        <f t="shared" ca="1" si="157"/>
        <v>0</v>
      </c>
    </row>
    <row r="3331" spans="1:5">
      <c r="A3331" t="str">
        <f t="shared" si="155"/>
        <v>11</v>
      </c>
      <c r="B3331" t="str">
        <f t="shared" si="156"/>
        <v>PU</v>
      </c>
      <c r="C3331" t="s">
        <v>312</v>
      </c>
      <c r="D3331" t="s">
        <v>4062</v>
      </c>
      <c r="E3331" s="765">
        <f t="shared" ca="1" si="157"/>
        <v>0</v>
      </c>
    </row>
    <row r="3332" spans="1:5">
      <c r="A3332" t="str">
        <f t="shared" si="155"/>
        <v>03</v>
      </c>
      <c r="B3332" t="str">
        <f t="shared" si="156"/>
        <v>PU</v>
      </c>
      <c r="C3332" t="s">
        <v>312</v>
      </c>
      <c r="D3332" t="s">
        <v>4063</v>
      </c>
      <c r="E3332" s="765">
        <f t="shared" ca="1" si="157"/>
        <v>0</v>
      </c>
    </row>
    <row r="3333" spans="1:5">
      <c r="A3333" t="str">
        <f t="shared" si="155"/>
        <v>02</v>
      </c>
      <c r="B3333" t="str">
        <f t="shared" si="156"/>
        <v>PU</v>
      </c>
      <c r="C3333" t="s">
        <v>312</v>
      </c>
      <c r="D3333" t="s">
        <v>4064</v>
      </c>
      <c r="E3333" s="765">
        <f t="shared" ca="1" si="157"/>
        <v>0</v>
      </c>
    </row>
    <row r="3334" spans="1:5">
      <c r="A3334" t="str">
        <f t="shared" si="155"/>
        <v>04</v>
      </c>
      <c r="B3334" t="str">
        <f t="shared" si="156"/>
        <v>PU</v>
      </c>
      <c r="C3334" t="s">
        <v>312</v>
      </c>
      <c r="D3334" t="s">
        <v>4065</v>
      </c>
      <c r="E3334" s="765">
        <f t="shared" ca="1" si="157"/>
        <v>0</v>
      </c>
    </row>
    <row r="3335" spans="1:5">
      <c r="A3335" t="str">
        <f t="shared" si="155"/>
        <v>01</v>
      </c>
      <c r="B3335" t="str">
        <f t="shared" si="156"/>
        <v>PU</v>
      </c>
      <c r="C3335" t="s">
        <v>313</v>
      </c>
      <c r="D3335" t="s">
        <v>4066</v>
      </c>
      <c r="E3335" s="765">
        <f t="shared" ca="1" si="157"/>
        <v>0</v>
      </c>
    </row>
    <row r="3336" spans="1:5">
      <c r="A3336" t="str">
        <f t="shared" si="155"/>
        <v>05</v>
      </c>
      <c r="B3336" t="str">
        <f t="shared" si="156"/>
        <v>PU</v>
      </c>
      <c r="C3336" t="s">
        <v>313</v>
      </c>
      <c r="D3336" t="s">
        <v>4067</v>
      </c>
      <c r="E3336" s="765">
        <f t="shared" ca="1" si="157"/>
        <v>0</v>
      </c>
    </row>
    <row r="3337" spans="1:5">
      <c r="A3337" t="str">
        <f t="shared" si="155"/>
        <v>14</v>
      </c>
      <c r="B3337" t="str">
        <f t="shared" si="156"/>
        <v>PU</v>
      </c>
      <c r="C3337" t="s">
        <v>313</v>
      </c>
      <c r="D3337" t="s">
        <v>4068</v>
      </c>
      <c r="E3337" s="765">
        <f t="shared" ca="1" si="157"/>
        <v>0</v>
      </c>
    </row>
    <row r="3338" spans="1:5">
      <c r="A3338" t="str">
        <f t="shared" si="155"/>
        <v>100</v>
      </c>
      <c r="B3338" t="str">
        <f t="shared" si="156"/>
        <v>PU</v>
      </c>
      <c r="C3338" t="s">
        <v>313</v>
      </c>
      <c r="D3338" t="s">
        <v>4069</v>
      </c>
      <c r="E3338" s="765">
        <f ca="1">IFERROR(IF(B3338=0,VLOOKUP(C3338,INDIRECT($G$7&amp;$H$7),MATCH($A3338,INDIRECT($G$7&amp;$I$7),0),0),IF(B3338="W",VLOOKUP(C3338,INDIRECT($G$5&amp;$H$5),MATCH($A3338,INDIRECT($G$5&amp;$I$5),0),FALSE),VLOOKUP(C3338,INDIRECT($G$6&amp;$H$6),MATCH($A3338,INDIRECT($G$6&amp;$I$6),0),FALSE))),0)</f>
        <v>0</v>
      </c>
    </row>
    <row r="3339" spans="1:5">
      <c r="A3339" t="str">
        <f t="shared" ref="A3339:A3402" si="158">MID(D3339,LEN(C3339)+2,LEN(D3339)-LEN(C3339))</f>
        <v>06</v>
      </c>
      <c r="B3339" t="str">
        <f t="shared" ref="B3339:B3402" si="159">IF(IFERROR(FIND("PU",D3339,1),0)&lt;&gt;0,"PU",0)</f>
        <v>PU</v>
      </c>
      <c r="C3339" t="s">
        <v>313</v>
      </c>
      <c r="D3339" t="s">
        <v>4070</v>
      </c>
      <c r="E3339" s="765">
        <f t="shared" ca="1" si="157"/>
        <v>0</v>
      </c>
    </row>
    <row r="3340" spans="1:5">
      <c r="A3340" t="str">
        <f t="shared" si="158"/>
        <v>12</v>
      </c>
      <c r="B3340" t="str">
        <f t="shared" si="159"/>
        <v>PU</v>
      </c>
      <c r="C3340" t="s">
        <v>313</v>
      </c>
      <c r="D3340" t="s">
        <v>4071</v>
      </c>
      <c r="E3340" s="765">
        <f t="shared" ca="1" si="157"/>
        <v>0</v>
      </c>
    </row>
    <row r="3341" spans="1:5">
      <c r="A3341" t="str">
        <f t="shared" si="158"/>
        <v>09</v>
      </c>
      <c r="B3341" t="str">
        <f t="shared" si="159"/>
        <v>PU</v>
      </c>
      <c r="C3341" t="s">
        <v>313</v>
      </c>
      <c r="D3341" t="s">
        <v>4072</v>
      </c>
      <c r="E3341" s="765">
        <f t="shared" ca="1" si="157"/>
        <v>0</v>
      </c>
    </row>
    <row r="3342" spans="1:5">
      <c r="A3342" t="str">
        <f t="shared" si="158"/>
        <v>11</v>
      </c>
      <c r="B3342" t="str">
        <f t="shared" si="159"/>
        <v>PU</v>
      </c>
      <c r="C3342" t="s">
        <v>313</v>
      </c>
      <c r="D3342" t="s">
        <v>4073</v>
      </c>
      <c r="E3342" s="765">
        <f t="shared" ca="1" si="157"/>
        <v>0</v>
      </c>
    </row>
    <row r="3343" spans="1:5">
      <c r="A3343" t="str">
        <f t="shared" si="158"/>
        <v>03</v>
      </c>
      <c r="B3343" t="str">
        <f t="shared" si="159"/>
        <v>PU</v>
      </c>
      <c r="C3343" t="s">
        <v>313</v>
      </c>
      <c r="D3343" t="s">
        <v>4074</v>
      </c>
      <c r="E3343" s="765">
        <f t="shared" ca="1" si="157"/>
        <v>0</v>
      </c>
    </row>
    <row r="3344" spans="1:5">
      <c r="A3344" t="str">
        <f t="shared" si="158"/>
        <v>02</v>
      </c>
      <c r="B3344" t="str">
        <f t="shared" si="159"/>
        <v>PU</v>
      </c>
      <c r="C3344" t="s">
        <v>313</v>
      </c>
      <c r="D3344" t="s">
        <v>4075</v>
      </c>
      <c r="E3344" s="765">
        <f t="shared" ca="1" si="157"/>
        <v>0</v>
      </c>
    </row>
    <row r="3345" spans="1:5">
      <c r="A3345" t="str">
        <f t="shared" si="158"/>
        <v>04</v>
      </c>
      <c r="B3345" t="str">
        <f t="shared" si="159"/>
        <v>PU</v>
      </c>
      <c r="C3345" t="s">
        <v>313</v>
      </c>
      <c r="D3345" t="s">
        <v>4076</v>
      </c>
      <c r="E3345" s="765">
        <f t="shared" ca="1" si="157"/>
        <v>0</v>
      </c>
    </row>
    <row r="3346" spans="1:5">
      <c r="A3346" t="str">
        <f t="shared" si="158"/>
        <v>01</v>
      </c>
      <c r="B3346" t="str">
        <f t="shared" si="159"/>
        <v>PU</v>
      </c>
      <c r="C3346" t="s">
        <v>314</v>
      </c>
      <c r="D3346" t="s">
        <v>4077</v>
      </c>
      <c r="E3346" s="765">
        <f t="shared" ca="1" si="157"/>
        <v>0</v>
      </c>
    </row>
    <row r="3347" spans="1:5">
      <c r="A3347" t="str">
        <f t="shared" si="158"/>
        <v>05</v>
      </c>
      <c r="B3347" t="str">
        <f t="shared" si="159"/>
        <v>PU</v>
      </c>
      <c r="C3347" t="s">
        <v>314</v>
      </c>
      <c r="D3347" t="s">
        <v>4078</v>
      </c>
      <c r="E3347" s="765">
        <f t="shared" ca="1" si="157"/>
        <v>0</v>
      </c>
    </row>
    <row r="3348" spans="1:5">
      <c r="A3348" t="str">
        <f t="shared" si="158"/>
        <v>14</v>
      </c>
      <c r="B3348" t="str">
        <f t="shared" si="159"/>
        <v>PU</v>
      </c>
      <c r="C3348" t="s">
        <v>314</v>
      </c>
      <c r="D3348" t="s">
        <v>4079</v>
      </c>
      <c r="E3348" s="765">
        <f t="shared" ca="1" si="157"/>
        <v>0</v>
      </c>
    </row>
    <row r="3349" spans="1:5">
      <c r="A3349" t="str">
        <f t="shared" si="158"/>
        <v>100</v>
      </c>
      <c r="B3349" t="str">
        <f t="shared" si="159"/>
        <v>PU</v>
      </c>
      <c r="C3349" t="s">
        <v>314</v>
      </c>
      <c r="D3349" t="s">
        <v>4080</v>
      </c>
      <c r="E3349" s="765">
        <f ca="1">IFERROR(IF(B3349=0,VLOOKUP(C3349,INDIRECT($G$7&amp;$H$7),MATCH($A3349,INDIRECT($G$7&amp;$I$7),0),0),IF(B3349="W",VLOOKUP(C3349,INDIRECT($G$5&amp;$H$5),MATCH($A3349,INDIRECT($G$5&amp;$I$5),0),FALSE),VLOOKUP(C3349,INDIRECT($G$6&amp;$H$6),MATCH($A3349,INDIRECT($G$6&amp;$I$6),0),FALSE))),0)</f>
        <v>0</v>
      </c>
    </row>
    <row r="3350" spans="1:5">
      <c r="A3350" t="str">
        <f t="shared" si="158"/>
        <v>06</v>
      </c>
      <c r="B3350" t="str">
        <f t="shared" si="159"/>
        <v>PU</v>
      </c>
      <c r="C3350" t="s">
        <v>314</v>
      </c>
      <c r="D3350" t="s">
        <v>4081</v>
      </c>
      <c r="E3350" s="765">
        <f t="shared" ca="1" si="157"/>
        <v>0</v>
      </c>
    </row>
    <row r="3351" spans="1:5">
      <c r="A3351" t="str">
        <f t="shared" si="158"/>
        <v>12</v>
      </c>
      <c r="B3351" t="str">
        <f t="shared" si="159"/>
        <v>PU</v>
      </c>
      <c r="C3351" t="s">
        <v>314</v>
      </c>
      <c r="D3351" t="s">
        <v>4082</v>
      </c>
      <c r="E3351" s="765">
        <f t="shared" ca="1" si="157"/>
        <v>0</v>
      </c>
    </row>
    <row r="3352" spans="1:5">
      <c r="A3352" t="str">
        <f t="shared" si="158"/>
        <v>09</v>
      </c>
      <c r="B3352" t="str">
        <f t="shared" si="159"/>
        <v>PU</v>
      </c>
      <c r="C3352" t="s">
        <v>314</v>
      </c>
      <c r="D3352" t="s">
        <v>4083</v>
      </c>
      <c r="E3352" s="765">
        <f t="shared" ca="1" si="157"/>
        <v>0</v>
      </c>
    </row>
    <row r="3353" spans="1:5">
      <c r="A3353" t="str">
        <f t="shared" si="158"/>
        <v>11</v>
      </c>
      <c r="B3353" t="str">
        <f t="shared" si="159"/>
        <v>PU</v>
      </c>
      <c r="C3353" t="s">
        <v>314</v>
      </c>
      <c r="D3353" t="s">
        <v>4084</v>
      </c>
      <c r="E3353" s="765">
        <f t="shared" ca="1" si="157"/>
        <v>0</v>
      </c>
    </row>
    <row r="3354" spans="1:5">
      <c r="A3354" t="str">
        <f t="shared" si="158"/>
        <v>03</v>
      </c>
      <c r="B3354" t="str">
        <f t="shared" si="159"/>
        <v>PU</v>
      </c>
      <c r="C3354" t="s">
        <v>314</v>
      </c>
      <c r="D3354" t="s">
        <v>4085</v>
      </c>
      <c r="E3354" s="765">
        <f t="shared" ca="1" si="157"/>
        <v>0</v>
      </c>
    </row>
    <row r="3355" spans="1:5">
      <c r="A3355" t="str">
        <f t="shared" si="158"/>
        <v>02</v>
      </c>
      <c r="B3355" t="str">
        <f t="shared" si="159"/>
        <v>PU</v>
      </c>
      <c r="C3355" t="s">
        <v>314</v>
      </c>
      <c r="D3355" t="s">
        <v>4086</v>
      </c>
      <c r="E3355" s="765">
        <f t="shared" ca="1" si="157"/>
        <v>0</v>
      </c>
    </row>
    <row r="3356" spans="1:5">
      <c r="A3356" t="str">
        <f t="shared" si="158"/>
        <v>04</v>
      </c>
      <c r="B3356" t="str">
        <f t="shared" si="159"/>
        <v>PU</v>
      </c>
      <c r="C3356" t="s">
        <v>314</v>
      </c>
      <c r="D3356" t="s">
        <v>4087</v>
      </c>
      <c r="E3356" s="765">
        <f t="shared" ca="1" si="157"/>
        <v>0</v>
      </c>
    </row>
    <row r="3357" spans="1:5">
      <c r="A3357" t="str">
        <f t="shared" si="158"/>
        <v>01</v>
      </c>
      <c r="B3357" t="str">
        <f t="shared" si="159"/>
        <v>PU</v>
      </c>
      <c r="C3357" t="s">
        <v>315</v>
      </c>
      <c r="D3357" t="s">
        <v>4088</v>
      </c>
      <c r="E3357" s="765">
        <f t="shared" ca="1" si="157"/>
        <v>0</v>
      </c>
    </row>
    <row r="3358" spans="1:5">
      <c r="A3358" t="str">
        <f t="shared" si="158"/>
        <v>05</v>
      </c>
      <c r="B3358" t="str">
        <f t="shared" si="159"/>
        <v>PU</v>
      </c>
      <c r="C3358" t="s">
        <v>315</v>
      </c>
      <c r="D3358" t="s">
        <v>4089</v>
      </c>
      <c r="E3358" s="765">
        <f t="shared" ca="1" si="157"/>
        <v>0</v>
      </c>
    </row>
    <row r="3359" spans="1:5">
      <c r="A3359" t="str">
        <f t="shared" si="158"/>
        <v>14</v>
      </c>
      <c r="B3359" t="str">
        <f t="shared" si="159"/>
        <v>PU</v>
      </c>
      <c r="C3359" t="s">
        <v>315</v>
      </c>
      <c r="D3359" t="s">
        <v>4090</v>
      </c>
      <c r="E3359" s="765">
        <f t="shared" ca="1" si="157"/>
        <v>0</v>
      </c>
    </row>
    <row r="3360" spans="1:5">
      <c r="A3360" t="str">
        <f t="shared" si="158"/>
        <v>100</v>
      </c>
      <c r="B3360" t="str">
        <f t="shared" si="159"/>
        <v>PU</v>
      </c>
      <c r="C3360" t="s">
        <v>315</v>
      </c>
      <c r="D3360" t="s">
        <v>4091</v>
      </c>
      <c r="E3360" s="765">
        <f ca="1">IFERROR(IF(B3360=0,VLOOKUP(C3360,INDIRECT($G$7&amp;$H$7),MATCH($A3360,INDIRECT($G$7&amp;$I$7),0),0),IF(B3360="W",VLOOKUP(C3360,INDIRECT($G$5&amp;$H$5),MATCH($A3360,INDIRECT($G$5&amp;$I$5),0),FALSE),VLOOKUP(C3360,INDIRECT($G$6&amp;$H$6),MATCH($A3360,INDIRECT($G$6&amp;$I$6),0),FALSE))),0)</f>
        <v>0</v>
      </c>
    </row>
    <row r="3361" spans="1:5">
      <c r="A3361" t="str">
        <f t="shared" si="158"/>
        <v>06</v>
      </c>
      <c r="B3361" t="str">
        <f t="shared" si="159"/>
        <v>PU</v>
      </c>
      <c r="C3361" t="s">
        <v>315</v>
      </c>
      <c r="D3361" t="s">
        <v>4092</v>
      </c>
      <c r="E3361" s="765">
        <f t="shared" ca="1" si="157"/>
        <v>0</v>
      </c>
    </row>
    <row r="3362" spans="1:5">
      <c r="A3362" t="str">
        <f t="shared" si="158"/>
        <v>12</v>
      </c>
      <c r="B3362" t="str">
        <f t="shared" si="159"/>
        <v>PU</v>
      </c>
      <c r="C3362" t="s">
        <v>315</v>
      </c>
      <c r="D3362" t="s">
        <v>4093</v>
      </c>
      <c r="E3362" s="765">
        <f t="shared" ca="1" si="157"/>
        <v>0</v>
      </c>
    </row>
    <row r="3363" spans="1:5">
      <c r="A3363" t="str">
        <f t="shared" si="158"/>
        <v>09</v>
      </c>
      <c r="B3363" t="str">
        <f t="shared" si="159"/>
        <v>PU</v>
      </c>
      <c r="C3363" t="s">
        <v>315</v>
      </c>
      <c r="D3363" t="s">
        <v>4094</v>
      </c>
      <c r="E3363" s="765">
        <f t="shared" ca="1" si="157"/>
        <v>0</v>
      </c>
    </row>
    <row r="3364" spans="1:5">
      <c r="A3364" t="str">
        <f t="shared" si="158"/>
        <v>11</v>
      </c>
      <c r="B3364" t="str">
        <f t="shared" si="159"/>
        <v>PU</v>
      </c>
      <c r="C3364" t="s">
        <v>315</v>
      </c>
      <c r="D3364" t="s">
        <v>4095</v>
      </c>
      <c r="E3364" s="765">
        <f t="shared" ca="1" si="157"/>
        <v>0</v>
      </c>
    </row>
    <row r="3365" spans="1:5">
      <c r="A3365" t="str">
        <f t="shared" si="158"/>
        <v>03</v>
      </c>
      <c r="B3365" t="str">
        <f t="shared" si="159"/>
        <v>PU</v>
      </c>
      <c r="C3365" t="s">
        <v>315</v>
      </c>
      <c r="D3365" t="s">
        <v>4096</v>
      </c>
      <c r="E3365" s="765">
        <f t="shared" ca="1" si="157"/>
        <v>0</v>
      </c>
    </row>
    <row r="3366" spans="1:5">
      <c r="A3366" t="str">
        <f t="shared" si="158"/>
        <v>02</v>
      </c>
      <c r="B3366" t="str">
        <f t="shared" si="159"/>
        <v>PU</v>
      </c>
      <c r="C3366" t="s">
        <v>315</v>
      </c>
      <c r="D3366" t="s">
        <v>4097</v>
      </c>
      <c r="E3366" s="765">
        <f t="shared" ca="1" si="157"/>
        <v>0</v>
      </c>
    </row>
    <row r="3367" spans="1:5">
      <c r="A3367" t="str">
        <f t="shared" si="158"/>
        <v>04</v>
      </c>
      <c r="B3367" t="str">
        <f t="shared" si="159"/>
        <v>PU</v>
      </c>
      <c r="C3367" t="s">
        <v>315</v>
      </c>
      <c r="D3367" t="s">
        <v>4098</v>
      </c>
      <c r="E3367" s="765">
        <f t="shared" ref="E3367:E3430" ca="1" si="160">IFERROR(IF(B3367=0,VLOOKUP(C3346,INDIRECT($G$7&amp;$H$7),MATCH($A3367,INDIRECT($G$7&amp;$I$7),0),0),IF(B3367="W",VLOOKUP(C3346,INDIRECT($G$5&amp;$H$5),MATCH($A3367,INDIRECT($G$5&amp;$I$5),0),FALSE),VLOOKUP(C3367,INDIRECT($G$6&amp;$H$6),MATCH($A3367,INDIRECT($G$6&amp;$I$6),0),FALSE))),0)</f>
        <v>0</v>
      </c>
    </row>
    <row r="3368" spans="1:5">
      <c r="A3368" t="str">
        <f t="shared" si="158"/>
        <v>01</v>
      </c>
      <c r="B3368" t="str">
        <f t="shared" si="159"/>
        <v>PU</v>
      </c>
      <c r="C3368" t="s">
        <v>316</v>
      </c>
      <c r="D3368" t="s">
        <v>4099</v>
      </c>
      <c r="E3368" s="765">
        <f t="shared" ca="1" si="160"/>
        <v>0</v>
      </c>
    </row>
    <row r="3369" spans="1:5">
      <c r="A3369" t="str">
        <f t="shared" si="158"/>
        <v>05</v>
      </c>
      <c r="B3369" t="str">
        <f t="shared" si="159"/>
        <v>PU</v>
      </c>
      <c r="C3369" t="s">
        <v>316</v>
      </c>
      <c r="D3369" t="s">
        <v>4100</v>
      </c>
      <c r="E3369" s="765">
        <f t="shared" ca="1" si="160"/>
        <v>0</v>
      </c>
    </row>
    <row r="3370" spans="1:5">
      <c r="A3370" t="str">
        <f t="shared" si="158"/>
        <v>14</v>
      </c>
      <c r="B3370" t="str">
        <f t="shared" si="159"/>
        <v>PU</v>
      </c>
      <c r="C3370" t="s">
        <v>316</v>
      </c>
      <c r="D3370" t="s">
        <v>4101</v>
      </c>
      <c r="E3370" s="765">
        <f t="shared" ca="1" si="160"/>
        <v>0</v>
      </c>
    </row>
    <row r="3371" spans="1:5">
      <c r="A3371" t="str">
        <f t="shared" si="158"/>
        <v>100</v>
      </c>
      <c r="B3371" t="str">
        <f t="shared" si="159"/>
        <v>PU</v>
      </c>
      <c r="C3371" t="s">
        <v>316</v>
      </c>
      <c r="D3371" t="s">
        <v>4102</v>
      </c>
      <c r="E3371" s="765">
        <f ca="1">IFERROR(IF(B3371=0,VLOOKUP(C3371,INDIRECT($G$7&amp;$H$7),MATCH($A3371,INDIRECT($G$7&amp;$I$7),0),0),IF(B3371="W",VLOOKUP(C3371,INDIRECT($G$5&amp;$H$5),MATCH($A3371,INDIRECT($G$5&amp;$I$5),0),FALSE),VLOOKUP(C3371,INDIRECT($G$6&amp;$H$6),MATCH($A3371,INDIRECT($G$6&amp;$I$6),0),FALSE))),0)</f>
        <v>0</v>
      </c>
    </row>
    <row r="3372" spans="1:5">
      <c r="A3372" t="str">
        <f t="shared" si="158"/>
        <v>06</v>
      </c>
      <c r="B3372" t="str">
        <f t="shared" si="159"/>
        <v>PU</v>
      </c>
      <c r="C3372" t="s">
        <v>316</v>
      </c>
      <c r="D3372" t="s">
        <v>4103</v>
      </c>
      <c r="E3372" s="765">
        <f t="shared" ca="1" si="160"/>
        <v>0</v>
      </c>
    </row>
    <row r="3373" spans="1:5">
      <c r="A3373" t="str">
        <f t="shared" si="158"/>
        <v>12</v>
      </c>
      <c r="B3373" t="str">
        <f t="shared" si="159"/>
        <v>PU</v>
      </c>
      <c r="C3373" t="s">
        <v>316</v>
      </c>
      <c r="D3373" t="s">
        <v>4104</v>
      </c>
      <c r="E3373" s="765">
        <f t="shared" ca="1" si="160"/>
        <v>0</v>
      </c>
    </row>
    <row r="3374" spans="1:5">
      <c r="A3374" t="str">
        <f t="shared" si="158"/>
        <v>09</v>
      </c>
      <c r="B3374" t="str">
        <f t="shared" si="159"/>
        <v>PU</v>
      </c>
      <c r="C3374" t="s">
        <v>316</v>
      </c>
      <c r="D3374" t="s">
        <v>4105</v>
      </c>
      <c r="E3374" s="765">
        <f t="shared" ca="1" si="160"/>
        <v>0</v>
      </c>
    </row>
    <row r="3375" spans="1:5">
      <c r="A3375" t="str">
        <f t="shared" si="158"/>
        <v>11</v>
      </c>
      <c r="B3375" t="str">
        <f t="shared" si="159"/>
        <v>PU</v>
      </c>
      <c r="C3375" t="s">
        <v>316</v>
      </c>
      <c r="D3375" t="s">
        <v>4106</v>
      </c>
      <c r="E3375" s="765">
        <f t="shared" ca="1" si="160"/>
        <v>0</v>
      </c>
    </row>
    <row r="3376" spans="1:5">
      <c r="A3376" t="str">
        <f t="shared" si="158"/>
        <v>03</v>
      </c>
      <c r="B3376" t="str">
        <f t="shared" si="159"/>
        <v>PU</v>
      </c>
      <c r="C3376" t="s">
        <v>316</v>
      </c>
      <c r="D3376" t="s">
        <v>4107</v>
      </c>
      <c r="E3376" s="765">
        <f t="shared" ca="1" si="160"/>
        <v>0</v>
      </c>
    </row>
    <row r="3377" spans="1:5">
      <c r="A3377" t="str">
        <f t="shared" si="158"/>
        <v>02</v>
      </c>
      <c r="B3377" t="str">
        <f t="shared" si="159"/>
        <v>PU</v>
      </c>
      <c r="C3377" t="s">
        <v>316</v>
      </c>
      <c r="D3377" t="s">
        <v>4108</v>
      </c>
      <c r="E3377" s="765">
        <f t="shared" ca="1" si="160"/>
        <v>0</v>
      </c>
    </row>
    <row r="3378" spans="1:5">
      <c r="A3378" t="str">
        <f t="shared" si="158"/>
        <v>04</v>
      </c>
      <c r="B3378" t="str">
        <f t="shared" si="159"/>
        <v>PU</v>
      </c>
      <c r="C3378" t="s">
        <v>316</v>
      </c>
      <c r="D3378" t="s">
        <v>4109</v>
      </c>
      <c r="E3378" s="765">
        <f t="shared" ca="1" si="160"/>
        <v>0</v>
      </c>
    </row>
    <row r="3379" spans="1:5">
      <c r="A3379" t="str">
        <f t="shared" si="158"/>
        <v>01</v>
      </c>
      <c r="B3379" t="str">
        <f t="shared" si="159"/>
        <v>PU</v>
      </c>
      <c r="C3379" t="s">
        <v>317</v>
      </c>
      <c r="D3379" t="s">
        <v>4110</v>
      </c>
      <c r="E3379" s="765">
        <f t="shared" ca="1" si="160"/>
        <v>0</v>
      </c>
    </row>
    <row r="3380" spans="1:5">
      <c r="A3380" t="str">
        <f t="shared" si="158"/>
        <v>05</v>
      </c>
      <c r="B3380" t="str">
        <f t="shared" si="159"/>
        <v>PU</v>
      </c>
      <c r="C3380" t="s">
        <v>317</v>
      </c>
      <c r="D3380" t="s">
        <v>4111</v>
      </c>
      <c r="E3380" s="765">
        <f t="shared" ca="1" si="160"/>
        <v>0</v>
      </c>
    </row>
    <row r="3381" spans="1:5">
      <c r="A3381" t="str">
        <f t="shared" si="158"/>
        <v>14</v>
      </c>
      <c r="B3381" t="str">
        <f t="shared" si="159"/>
        <v>PU</v>
      </c>
      <c r="C3381" t="s">
        <v>317</v>
      </c>
      <c r="D3381" t="s">
        <v>4112</v>
      </c>
      <c r="E3381" s="765">
        <f t="shared" ca="1" si="160"/>
        <v>0</v>
      </c>
    </row>
    <row r="3382" spans="1:5">
      <c r="A3382" t="str">
        <f t="shared" si="158"/>
        <v>100</v>
      </c>
      <c r="B3382" t="str">
        <f t="shared" si="159"/>
        <v>PU</v>
      </c>
      <c r="C3382" t="s">
        <v>317</v>
      </c>
      <c r="D3382" t="s">
        <v>4113</v>
      </c>
      <c r="E3382" s="765">
        <f ca="1">IFERROR(IF(B3382=0,VLOOKUP(C3382,INDIRECT($G$7&amp;$H$7),MATCH($A3382,INDIRECT($G$7&amp;$I$7),0),0),IF(B3382="W",VLOOKUP(C3382,INDIRECT($G$5&amp;$H$5),MATCH($A3382,INDIRECT($G$5&amp;$I$5),0),FALSE),VLOOKUP(C3382,INDIRECT($G$6&amp;$H$6),MATCH($A3382,INDIRECT($G$6&amp;$I$6),0),FALSE))),0)</f>
        <v>0</v>
      </c>
    </row>
    <row r="3383" spans="1:5">
      <c r="A3383" t="str">
        <f t="shared" si="158"/>
        <v>06</v>
      </c>
      <c r="B3383" t="str">
        <f t="shared" si="159"/>
        <v>PU</v>
      </c>
      <c r="C3383" t="s">
        <v>317</v>
      </c>
      <c r="D3383" t="s">
        <v>4114</v>
      </c>
      <c r="E3383" s="765">
        <f t="shared" ca="1" si="160"/>
        <v>0</v>
      </c>
    </row>
    <row r="3384" spans="1:5">
      <c r="A3384" t="str">
        <f t="shared" si="158"/>
        <v>12</v>
      </c>
      <c r="B3384" t="str">
        <f t="shared" si="159"/>
        <v>PU</v>
      </c>
      <c r="C3384" t="s">
        <v>317</v>
      </c>
      <c r="D3384" t="s">
        <v>4115</v>
      </c>
      <c r="E3384" s="765">
        <f t="shared" ca="1" si="160"/>
        <v>0</v>
      </c>
    </row>
    <row r="3385" spans="1:5">
      <c r="A3385" t="str">
        <f t="shared" si="158"/>
        <v>09</v>
      </c>
      <c r="B3385" t="str">
        <f t="shared" si="159"/>
        <v>PU</v>
      </c>
      <c r="C3385" t="s">
        <v>317</v>
      </c>
      <c r="D3385" t="s">
        <v>4116</v>
      </c>
      <c r="E3385" s="765">
        <f t="shared" ca="1" si="160"/>
        <v>0</v>
      </c>
    </row>
    <row r="3386" spans="1:5">
      <c r="A3386" t="str">
        <f t="shared" si="158"/>
        <v>11</v>
      </c>
      <c r="B3386" t="str">
        <f t="shared" si="159"/>
        <v>PU</v>
      </c>
      <c r="C3386" t="s">
        <v>317</v>
      </c>
      <c r="D3386" t="s">
        <v>4117</v>
      </c>
      <c r="E3386" s="765">
        <f t="shared" ca="1" si="160"/>
        <v>0</v>
      </c>
    </row>
    <row r="3387" spans="1:5">
      <c r="A3387" t="str">
        <f t="shared" si="158"/>
        <v>03</v>
      </c>
      <c r="B3387" t="str">
        <f t="shared" si="159"/>
        <v>PU</v>
      </c>
      <c r="C3387" t="s">
        <v>317</v>
      </c>
      <c r="D3387" t="s">
        <v>4118</v>
      </c>
      <c r="E3387" s="765">
        <f t="shared" ca="1" si="160"/>
        <v>0</v>
      </c>
    </row>
    <row r="3388" spans="1:5">
      <c r="A3388" t="str">
        <f t="shared" si="158"/>
        <v>02</v>
      </c>
      <c r="B3388" t="str">
        <f t="shared" si="159"/>
        <v>PU</v>
      </c>
      <c r="C3388" t="s">
        <v>317</v>
      </c>
      <c r="D3388" t="s">
        <v>4119</v>
      </c>
      <c r="E3388" s="765">
        <f t="shared" ca="1" si="160"/>
        <v>0</v>
      </c>
    </row>
    <row r="3389" spans="1:5">
      <c r="A3389" t="str">
        <f t="shared" si="158"/>
        <v>04</v>
      </c>
      <c r="B3389" t="str">
        <f t="shared" si="159"/>
        <v>PU</v>
      </c>
      <c r="C3389" t="s">
        <v>317</v>
      </c>
      <c r="D3389" t="s">
        <v>4120</v>
      </c>
      <c r="E3389" s="765">
        <f t="shared" ca="1" si="160"/>
        <v>0</v>
      </c>
    </row>
    <row r="3390" spans="1:5">
      <c r="A3390" t="str">
        <f t="shared" si="158"/>
        <v>01</v>
      </c>
      <c r="B3390" t="str">
        <f t="shared" si="159"/>
        <v>PU</v>
      </c>
      <c r="C3390" t="s">
        <v>318</v>
      </c>
      <c r="D3390" t="s">
        <v>4121</v>
      </c>
      <c r="E3390" s="765">
        <f t="shared" ca="1" si="160"/>
        <v>0</v>
      </c>
    </row>
    <row r="3391" spans="1:5">
      <c r="A3391" t="str">
        <f t="shared" si="158"/>
        <v>05</v>
      </c>
      <c r="B3391" t="str">
        <f t="shared" si="159"/>
        <v>PU</v>
      </c>
      <c r="C3391" t="s">
        <v>318</v>
      </c>
      <c r="D3391" t="s">
        <v>4122</v>
      </c>
      <c r="E3391" s="765">
        <f t="shared" ca="1" si="160"/>
        <v>0</v>
      </c>
    </row>
    <row r="3392" spans="1:5">
      <c r="A3392" t="str">
        <f t="shared" si="158"/>
        <v>14</v>
      </c>
      <c r="B3392" t="str">
        <f t="shared" si="159"/>
        <v>PU</v>
      </c>
      <c r="C3392" t="s">
        <v>318</v>
      </c>
      <c r="D3392" t="s">
        <v>4123</v>
      </c>
      <c r="E3392" s="765">
        <f t="shared" ca="1" si="160"/>
        <v>0</v>
      </c>
    </row>
    <row r="3393" spans="1:5">
      <c r="A3393" t="str">
        <f t="shared" si="158"/>
        <v>100</v>
      </c>
      <c r="B3393" t="str">
        <f t="shared" si="159"/>
        <v>PU</v>
      </c>
      <c r="C3393" t="s">
        <v>318</v>
      </c>
      <c r="D3393" t="s">
        <v>4124</v>
      </c>
      <c r="E3393" s="765">
        <f ca="1">IFERROR(IF(B3393=0,VLOOKUP(C3393,INDIRECT($G$7&amp;$H$7),MATCH($A3393,INDIRECT($G$7&amp;$I$7),0),0),IF(B3393="W",VLOOKUP(C3393,INDIRECT($G$5&amp;$H$5),MATCH($A3393,INDIRECT($G$5&amp;$I$5),0),FALSE),VLOOKUP(C3393,INDIRECT($G$6&amp;$H$6),MATCH($A3393,INDIRECT($G$6&amp;$I$6),0),FALSE))),0)</f>
        <v>0</v>
      </c>
    </row>
    <row r="3394" spans="1:5">
      <c r="A3394" t="str">
        <f t="shared" si="158"/>
        <v>06</v>
      </c>
      <c r="B3394" t="str">
        <f t="shared" si="159"/>
        <v>PU</v>
      </c>
      <c r="C3394" t="s">
        <v>318</v>
      </c>
      <c r="D3394" t="s">
        <v>4125</v>
      </c>
      <c r="E3394" s="765">
        <f t="shared" ca="1" si="160"/>
        <v>0</v>
      </c>
    </row>
    <row r="3395" spans="1:5">
      <c r="A3395" t="str">
        <f t="shared" si="158"/>
        <v>12</v>
      </c>
      <c r="B3395" t="str">
        <f t="shared" si="159"/>
        <v>PU</v>
      </c>
      <c r="C3395" t="s">
        <v>318</v>
      </c>
      <c r="D3395" t="s">
        <v>4126</v>
      </c>
      <c r="E3395" s="765">
        <f t="shared" ca="1" si="160"/>
        <v>0</v>
      </c>
    </row>
    <row r="3396" spans="1:5">
      <c r="A3396" t="str">
        <f t="shared" si="158"/>
        <v>09</v>
      </c>
      <c r="B3396" t="str">
        <f t="shared" si="159"/>
        <v>PU</v>
      </c>
      <c r="C3396" t="s">
        <v>318</v>
      </c>
      <c r="D3396" t="s">
        <v>4127</v>
      </c>
      <c r="E3396" s="765">
        <f t="shared" ca="1" si="160"/>
        <v>0</v>
      </c>
    </row>
    <row r="3397" spans="1:5">
      <c r="A3397" t="str">
        <f t="shared" si="158"/>
        <v>11</v>
      </c>
      <c r="B3397" t="str">
        <f t="shared" si="159"/>
        <v>PU</v>
      </c>
      <c r="C3397" t="s">
        <v>318</v>
      </c>
      <c r="D3397" t="s">
        <v>4128</v>
      </c>
      <c r="E3397" s="765">
        <f t="shared" ca="1" si="160"/>
        <v>0</v>
      </c>
    </row>
    <row r="3398" spans="1:5">
      <c r="A3398" t="str">
        <f t="shared" si="158"/>
        <v>03</v>
      </c>
      <c r="B3398" t="str">
        <f t="shared" si="159"/>
        <v>PU</v>
      </c>
      <c r="C3398" t="s">
        <v>318</v>
      </c>
      <c r="D3398" t="s">
        <v>4129</v>
      </c>
      <c r="E3398" s="765">
        <f t="shared" ca="1" si="160"/>
        <v>0</v>
      </c>
    </row>
    <row r="3399" spans="1:5">
      <c r="A3399" t="str">
        <f t="shared" si="158"/>
        <v>02</v>
      </c>
      <c r="B3399" t="str">
        <f t="shared" si="159"/>
        <v>PU</v>
      </c>
      <c r="C3399" t="s">
        <v>318</v>
      </c>
      <c r="D3399" t="s">
        <v>4130</v>
      </c>
      <c r="E3399" s="765">
        <f t="shared" ca="1" si="160"/>
        <v>0</v>
      </c>
    </row>
    <row r="3400" spans="1:5">
      <c r="A3400" t="str">
        <f t="shared" si="158"/>
        <v>04</v>
      </c>
      <c r="B3400" t="str">
        <f t="shared" si="159"/>
        <v>PU</v>
      </c>
      <c r="C3400" t="s">
        <v>318</v>
      </c>
      <c r="D3400" t="s">
        <v>4131</v>
      </c>
      <c r="E3400" s="765">
        <f t="shared" ca="1" si="160"/>
        <v>0</v>
      </c>
    </row>
    <row r="3401" spans="1:5">
      <c r="A3401" t="str">
        <f t="shared" si="158"/>
        <v>01</v>
      </c>
      <c r="B3401" t="str">
        <f t="shared" si="159"/>
        <v>PU</v>
      </c>
      <c r="C3401" t="s">
        <v>319</v>
      </c>
      <c r="D3401" t="s">
        <v>4132</v>
      </c>
      <c r="E3401" s="765">
        <f t="shared" ca="1" si="160"/>
        <v>0</v>
      </c>
    </row>
    <row r="3402" spans="1:5">
      <c r="A3402" t="str">
        <f t="shared" si="158"/>
        <v>05</v>
      </c>
      <c r="B3402" t="str">
        <f t="shared" si="159"/>
        <v>PU</v>
      </c>
      <c r="C3402" t="s">
        <v>319</v>
      </c>
      <c r="D3402" t="s">
        <v>4133</v>
      </c>
      <c r="E3402" s="765">
        <f t="shared" ca="1" si="160"/>
        <v>0</v>
      </c>
    </row>
    <row r="3403" spans="1:5">
      <c r="A3403" t="str">
        <f t="shared" ref="A3403:A3466" si="161">MID(D3403,LEN(C3403)+2,LEN(D3403)-LEN(C3403))</f>
        <v>14</v>
      </c>
      <c r="B3403" t="str">
        <f t="shared" ref="B3403:B3466" si="162">IF(IFERROR(FIND("PU",D3403,1),0)&lt;&gt;0,"PU",0)</f>
        <v>PU</v>
      </c>
      <c r="C3403" t="s">
        <v>319</v>
      </c>
      <c r="D3403" t="s">
        <v>4134</v>
      </c>
      <c r="E3403" s="765">
        <f t="shared" ca="1" si="160"/>
        <v>0</v>
      </c>
    </row>
    <row r="3404" spans="1:5">
      <c r="A3404" t="str">
        <f t="shared" si="161"/>
        <v>100</v>
      </c>
      <c r="B3404" t="str">
        <f t="shared" si="162"/>
        <v>PU</v>
      </c>
      <c r="C3404" t="s">
        <v>319</v>
      </c>
      <c r="D3404" t="s">
        <v>4135</v>
      </c>
      <c r="E3404" s="765">
        <f ca="1">IFERROR(IF(B3404=0,VLOOKUP(C3404,INDIRECT($G$7&amp;$H$7),MATCH($A3404,INDIRECT($G$7&amp;$I$7),0),0),IF(B3404="W",VLOOKUP(C3404,INDIRECT($G$5&amp;$H$5),MATCH($A3404,INDIRECT($G$5&amp;$I$5),0),FALSE),VLOOKUP(C3404,INDIRECT($G$6&amp;$H$6),MATCH($A3404,INDIRECT($G$6&amp;$I$6),0),FALSE))),0)</f>
        <v>0</v>
      </c>
    </row>
    <row r="3405" spans="1:5">
      <c r="A3405" t="str">
        <f t="shared" si="161"/>
        <v>06</v>
      </c>
      <c r="B3405" t="str">
        <f t="shared" si="162"/>
        <v>PU</v>
      </c>
      <c r="C3405" t="s">
        <v>319</v>
      </c>
      <c r="D3405" t="s">
        <v>4136</v>
      </c>
      <c r="E3405" s="765">
        <f t="shared" ca="1" si="160"/>
        <v>0</v>
      </c>
    </row>
    <row r="3406" spans="1:5">
      <c r="A3406" t="str">
        <f t="shared" si="161"/>
        <v>12</v>
      </c>
      <c r="B3406" t="str">
        <f t="shared" si="162"/>
        <v>PU</v>
      </c>
      <c r="C3406" t="s">
        <v>319</v>
      </c>
      <c r="D3406" t="s">
        <v>4137</v>
      </c>
      <c r="E3406" s="765">
        <f t="shared" ca="1" si="160"/>
        <v>0</v>
      </c>
    </row>
    <row r="3407" spans="1:5">
      <c r="A3407" t="str">
        <f t="shared" si="161"/>
        <v>09</v>
      </c>
      <c r="B3407" t="str">
        <f t="shared" si="162"/>
        <v>PU</v>
      </c>
      <c r="C3407" t="s">
        <v>319</v>
      </c>
      <c r="D3407" t="s">
        <v>4138</v>
      </c>
      <c r="E3407" s="765">
        <f t="shared" ca="1" si="160"/>
        <v>0</v>
      </c>
    </row>
    <row r="3408" spans="1:5">
      <c r="A3408" t="str">
        <f t="shared" si="161"/>
        <v>11</v>
      </c>
      <c r="B3408" t="str">
        <f t="shared" si="162"/>
        <v>PU</v>
      </c>
      <c r="C3408" t="s">
        <v>319</v>
      </c>
      <c r="D3408" t="s">
        <v>4139</v>
      </c>
      <c r="E3408" s="765">
        <f t="shared" ca="1" si="160"/>
        <v>0</v>
      </c>
    </row>
    <row r="3409" spans="1:5">
      <c r="A3409" t="str">
        <f t="shared" si="161"/>
        <v>03</v>
      </c>
      <c r="B3409" t="str">
        <f t="shared" si="162"/>
        <v>PU</v>
      </c>
      <c r="C3409" t="s">
        <v>319</v>
      </c>
      <c r="D3409" t="s">
        <v>4140</v>
      </c>
      <c r="E3409" s="765">
        <f t="shared" ca="1" si="160"/>
        <v>0</v>
      </c>
    </row>
    <row r="3410" spans="1:5">
      <c r="A3410" t="str">
        <f t="shared" si="161"/>
        <v>02</v>
      </c>
      <c r="B3410" t="str">
        <f t="shared" si="162"/>
        <v>PU</v>
      </c>
      <c r="C3410" t="s">
        <v>319</v>
      </c>
      <c r="D3410" t="s">
        <v>4141</v>
      </c>
      <c r="E3410" s="765">
        <f t="shared" ca="1" si="160"/>
        <v>0</v>
      </c>
    </row>
    <row r="3411" spans="1:5">
      <c r="A3411" t="str">
        <f t="shared" si="161"/>
        <v>04</v>
      </c>
      <c r="B3411" t="str">
        <f t="shared" si="162"/>
        <v>PU</v>
      </c>
      <c r="C3411" t="s">
        <v>319</v>
      </c>
      <c r="D3411" t="s">
        <v>4142</v>
      </c>
      <c r="E3411" s="765">
        <f t="shared" ca="1" si="160"/>
        <v>0</v>
      </c>
    </row>
    <row r="3412" spans="1:5">
      <c r="A3412" t="str">
        <f t="shared" si="161"/>
        <v>01</v>
      </c>
      <c r="B3412" t="str">
        <f t="shared" si="162"/>
        <v>PU</v>
      </c>
      <c r="C3412" t="s">
        <v>320</v>
      </c>
      <c r="D3412" t="s">
        <v>4143</v>
      </c>
      <c r="E3412" s="765">
        <f t="shared" ca="1" si="160"/>
        <v>0</v>
      </c>
    </row>
    <row r="3413" spans="1:5">
      <c r="A3413" t="str">
        <f t="shared" si="161"/>
        <v>05</v>
      </c>
      <c r="B3413" t="str">
        <f t="shared" si="162"/>
        <v>PU</v>
      </c>
      <c r="C3413" t="s">
        <v>320</v>
      </c>
      <c r="D3413" t="s">
        <v>4144</v>
      </c>
      <c r="E3413" s="765">
        <f t="shared" ca="1" si="160"/>
        <v>0</v>
      </c>
    </row>
    <row r="3414" spans="1:5">
      <c r="A3414" t="str">
        <f t="shared" si="161"/>
        <v>14</v>
      </c>
      <c r="B3414" t="str">
        <f t="shared" si="162"/>
        <v>PU</v>
      </c>
      <c r="C3414" t="s">
        <v>320</v>
      </c>
      <c r="D3414" t="s">
        <v>4145</v>
      </c>
      <c r="E3414" s="765">
        <f t="shared" ca="1" si="160"/>
        <v>0</v>
      </c>
    </row>
    <row r="3415" spans="1:5">
      <c r="A3415" t="str">
        <f t="shared" si="161"/>
        <v>100</v>
      </c>
      <c r="B3415" t="str">
        <f t="shared" si="162"/>
        <v>PU</v>
      </c>
      <c r="C3415" t="s">
        <v>320</v>
      </c>
      <c r="D3415" t="s">
        <v>4146</v>
      </c>
      <c r="E3415" s="765">
        <f ca="1">IFERROR(IF(B3415=0,VLOOKUP(C3415,INDIRECT($G$7&amp;$H$7),MATCH($A3415,INDIRECT($G$7&amp;$I$7),0),0),IF(B3415="W",VLOOKUP(C3415,INDIRECT($G$5&amp;$H$5),MATCH($A3415,INDIRECT($G$5&amp;$I$5),0),FALSE),VLOOKUP(C3415,INDIRECT($G$6&amp;$H$6),MATCH($A3415,INDIRECT($G$6&amp;$I$6),0),FALSE))),0)</f>
        <v>0</v>
      </c>
    </row>
    <row r="3416" spans="1:5">
      <c r="A3416" t="str">
        <f t="shared" si="161"/>
        <v>06</v>
      </c>
      <c r="B3416" t="str">
        <f t="shared" si="162"/>
        <v>PU</v>
      </c>
      <c r="C3416" t="s">
        <v>320</v>
      </c>
      <c r="D3416" t="s">
        <v>4147</v>
      </c>
      <c r="E3416" s="765">
        <f t="shared" ca="1" si="160"/>
        <v>0</v>
      </c>
    </row>
    <row r="3417" spans="1:5">
      <c r="A3417" t="str">
        <f t="shared" si="161"/>
        <v>12</v>
      </c>
      <c r="B3417" t="str">
        <f t="shared" si="162"/>
        <v>PU</v>
      </c>
      <c r="C3417" t="s">
        <v>320</v>
      </c>
      <c r="D3417" t="s">
        <v>4148</v>
      </c>
      <c r="E3417" s="765">
        <f t="shared" ca="1" si="160"/>
        <v>0</v>
      </c>
    </row>
    <row r="3418" spans="1:5">
      <c r="A3418" t="str">
        <f t="shared" si="161"/>
        <v>09</v>
      </c>
      <c r="B3418" t="str">
        <f t="shared" si="162"/>
        <v>PU</v>
      </c>
      <c r="C3418" t="s">
        <v>320</v>
      </c>
      <c r="D3418" t="s">
        <v>4149</v>
      </c>
      <c r="E3418" s="765">
        <f t="shared" ca="1" si="160"/>
        <v>0</v>
      </c>
    </row>
    <row r="3419" spans="1:5">
      <c r="A3419" t="str">
        <f t="shared" si="161"/>
        <v>11</v>
      </c>
      <c r="B3419" t="str">
        <f t="shared" si="162"/>
        <v>PU</v>
      </c>
      <c r="C3419" t="s">
        <v>320</v>
      </c>
      <c r="D3419" t="s">
        <v>4150</v>
      </c>
      <c r="E3419" s="765">
        <f t="shared" ca="1" si="160"/>
        <v>0</v>
      </c>
    </row>
    <row r="3420" spans="1:5">
      <c r="A3420" t="str">
        <f t="shared" si="161"/>
        <v>03</v>
      </c>
      <c r="B3420" t="str">
        <f t="shared" si="162"/>
        <v>PU</v>
      </c>
      <c r="C3420" t="s">
        <v>320</v>
      </c>
      <c r="D3420" t="s">
        <v>4151</v>
      </c>
      <c r="E3420" s="765">
        <f t="shared" ca="1" si="160"/>
        <v>0</v>
      </c>
    </row>
    <row r="3421" spans="1:5">
      <c r="A3421" t="str">
        <f t="shared" si="161"/>
        <v>02</v>
      </c>
      <c r="B3421" t="str">
        <f t="shared" si="162"/>
        <v>PU</v>
      </c>
      <c r="C3421" t="s">
        <v>320</v>
      </c>
      <c r="D3421" t="s">
        <v>4152</v>
      </c>
      <c r="E3421" s="765">
        <f t="shared" ca="1" si="160"/>
        <v>0</v>
      </c>
    </row>
    <row r="3422" spans="1:5">
      <c r="A3422" t="str">
        <f t="shared" si="161"/>
        <v>04</v>
      </c>
      <c r="B3422" t="str">
        <f t="shared" si="162"/>
        <v>PU</v>
      </c>
      <c r="C3422" t="s">
        <v>320</v>
      </c>
      <c r="D3422" t="s">
        <v>4153</v>
      </c>
      <c r="E3422" s="765">
        <f t="shared" ca="1" si="160"/>
        <v>0</v>
      </c>
    </row>
    <row r="3423" spans="1:5">
      <c r="A3423" t="str">
        <f t="shared" si="161"/>
        <v>01</v>
      </c>
      <c r="B3423" t="str">
        <f t="shared" si="162"/>
        <v>PU</v>
      </c>
      <c r="C3423" t="s">
        <v>321</v>
      </c>
      <c r="D3423" t="s">
        <v>4154</v>
      </c>
      <c r="E3423" s="765">
        <f t="shared" ca="1" si="160"/>
        <v>0</v>
      </c>
    </row>
    <row r="3424" spans="1:5">
      <c r="A3424" t="str">
        <f t="shared" si="161"/>
        <v>05</v>
      </c>
      <c r="B3424" t="str">
        <f t="shared" si="162"/>
        <v>PU</v>
      </c>
      <c r="C3424" t="s">
        <v>321</v>
      </c>
      <c r="D3424" t="s">
        <v>4155</v>
      </c>
      <c r="E3424" s="765">
        <f t="shared" ca="1" si="160"/>
        <v>0</v>
      </c>
    </row>
    <row r="3425" spans="1:5">
      <c r="A3425" t="str">
        <f t="shared" si="161"/>
        <v>14</v>
      </c>
      <c r="B3425" t="str">
        <f t="shared" si="162"/>
        <v>PU</v>
      </c>
      <c r="C3425" t="s">
        <v>321</v>
      </c>
      <c r="D3425" t="s">
        <v>4156</v>
      </c>
      <c r="E3425" s="765">
        <f t="shared" ca="1" si="160"/>
        <v>0</v>
      </c>
    </row>
    <row r="3426" spans="1:5">
      <c r="A3426" t="str">
        <f t="shared" si="161"/>
        <v>100</v>
      </c>
      <c r="B3426" t="str">
        <f t="shared" si="162"/>
        <v>PU</v>
      </c>
      <c r="C3426" t="s">
        <v>321</v>
      </c>
      <c r="D3426" t="s">
        <v>4157</v>
      </c>
      <c r="E3426" s="765">
        <f ca="1">IFERROR(IF(B3426=0,VLOOKUP(C3426,INDIRECT($G$7&amp;$H$7),MATCH($A3426,INDIRECT($G$7&amp;$I$7),0),0),IF(B3426="W",VLOOKUP(C3426,INDIRECT($G$5&amp;$H$5),MATCH($A3426,INDIRECT($G$5&amp;$I$5),0),FALSE),VLOOKUP(C3426,INDIRECT($G$6&amp;$H$6),MATCH($A3426,INDIRECT($G$6&amp;$I$6),0),FALSE))),0)</f>
        <v>0</v>
      </c>
    </row>
    <row r="3427" spans="1:5">
      <c r="A3427" t="str">
        <f t="shared" si="161"/>
        <v>06</v>
      </c>
      <c r="B3427" t="str">
        <f t="shared" si="162"/>
        <v>PU</v>
      </c>
      <c r="C3427" t="s">
        <v>321</v>
      </c>
      <c r="D3427" t="s">
        <v>4158</v>
      </c>
      <c r="E3427" s="765">
        <f t="shared" ca="1" si="160"/>
        <v>0</v>
      </c>
    </row>
    <row r="3428" spans="1:5">
      <c r="A3428" t="str">
        <f t="shared" si="161"/>
        <v>12</v>
      </c>
      <c r="B3428" t="str">
        <f t="shared" si="162"/>
        <v>PU</v>
      </c>
      <c r="C3428" t="s">
        <v>321</v>
      </c>
      <c r="D3428" t="s">
        <v>4159</v>
      </c>
      <c r="E3428" s="765">
        <f t="shared" ca="1" si="160"/>
        <v>0</v>
      </c>
    </row>
    <row r="3429" spans="1:5">
      <c r="A3429" t="str">
        <f t="shared" si="161"/>
        <v>09</v>
      </c>
      <c r="B3429" t="str">
        <f t="shared" si="162"/>
        <v>PU</v>
      </c>
      <c r="C3429" t="s">
        <v>321</v>
      </c>
      <c r="D3429" t="s">
        <v>4160</v>
      </c>
      <c r="E3429" s="765">
        <f t="shared" ca="1" si="160"/>
        <v>0</v>
      </c>
    </row>
    <row r="3430" spans="1:5">
      <c r="A3430" t="str">
        <f t="shared" si="161"/>
        <v>11</v>
      </c>
      <c r="B3430" t="str">
        <f t="shared" si="162"/>
        <v>PU</v>
      </c>
      <c r="C3430" t="s">
        <v>321</v>
      </c>
      <c r="D3430" t="s">
        <v>4161</v>
      </c>
      <c r="E3430" s="765">
        <f t="shared" ca="1" si="160"/>
        <v>0</v>
      </c>
    </row>
    <row r="3431" spans="1:5">
      <c r="A3431" t="str">
        <f t="shared" si="161"/>
        <v>03</v>
      </c>
      <c r="B3431" t="str">
        <f t="shared" si="162"/>
        <v>PU</v>
      </c>
      <c r="C3431" t="s">
        <v>321</v>
      </c>
      <c r="D3431" t="s">
        <v>4162</v>
      </c>
      <c r="E3431" s="765">
        <f t="shared" ref="E3431:E3494" ca="1" si="163">IFERROR(IF(B3431=0,VLOOKUP(C3410,INDIRECT($G$7&amp;$H$7),MATCH($A3431,INDIRECT($G$7&amp;$I$7),0),0),IF(B3431="W",VLOOKUP(C3410,INDIRECT($G$5&amp;$H$5),MATCH($A3431,INDIRECT($G$5&amp;$I$5),0),FALSE),VLOOKUP(C3431,INDIRECT($G$6&amp;$H$6),MATCH($A3431,INDIRECT($G$6&amp;$I$6),0),FALSE))),0)</f>
        <v>0</v>
      </c>
    </row>
    <row r="3432" spans="1:5">
      <c r="A3432" t="str">
        <f t="shared" si="161"/>
        <v>02</v>
      </c>
      <c r="B3432" t="str">
        <f t="shared" si="162"/>
        <v>PU</v>
      </c>
      <c r="C3432" t="s">
        <v>321</v>
      </c>
      <c r="D3432" t="s">
        <v>4163</v>
      </c>
      <c r="E3432" s="765">
        <f t="shared" ca="1" si="163"/>
        <v>0</v>
      </c>
    </row>
    <row r="3433" spans="1:5">
      <c r="A3433" t="str">
        <f t="shared" si="161"/>
        <v>04</v>
      </c>
      <c r="B3433" t="str">
        <f t="shared" si="162"/>
        <v>PU</v>
      </c>
      <c r="C3433" t="s">
        <v>321</v>
      </c>
      <c r="D3433" t="s">
        <v>4164</v>
      </c>
      <c r="E3433" s="765">
        <f t="shared" ca="1" si="163"/>
        <v>0</v>
      </c>
    </row>
    <row r="3434" spans="1:5">
      <c r="A3434" t="str">
        <f t="shared" si="161"/>
        <v>01</v>
      </c>
      <c r="B3434" t="str">
        <f t="shared" si="162"/>
        <v>PU</v>
      </c>
      <c r="C3434" t="s">
        <v>322</v>
      </c>
      <c r="D3434" t="s">
        <v>4165</v>
      </c>
      <c r="E3434" s="765">
        <f t="shared" ca="1" si="163"/>
        <v>0</v>
      </c>
    </row>
    <row r="3435" spans="1:5">
      <c r="A3435" t="str">
        <f t="shared" si="161"/>
        <v>05</v>
      </c>
      <c r="B3435" t="str">
        <f t="shared" si="162"/>
        <v>PU</v>
      </c>
      <c r="C3435" t="s">
        <v>322</v>
      </c>
      <c r="D3435" t="s">
        <v>4166</v>
      </c>
      <c r="E3435" s="765">
        <f t="shared" ca="1" si="163"/>
        <v>0</v>
      </c>
    </row>
    <row r="3436" spans="1:5">
      <c r="A3436" t="str">
        <f t="shared" si="161"/>
        <v>14</v>
      </c>
      <c r="B3436" t="str">
        <f t="shared" si="162"/>
        <v>PU</v>
      </c>
      <c r="C3436" t="s">
        <v>322</v>
      </c>
      <c r="D3436" t="s">
        <v>4167</v>
      </c>
      <c r="E3436" s="765">
        <f t="shared" ca="1" si="163"/>
        <v>0</v>
      </c>
    </row>
    <row r="3437" spans="1:5">
      <c r="A3437" t="str">
        <f t="shared" si="161"/>
        <v>100</v>
      </c>
      <c r="B3437" t="str">
        <f t="shared" si="162"/>
        <v>PU</v>
      </c>
      <c r="C3437" t="s">
        <v>322</v>
      </c>
      <c r="D3437" t="s">
        <v>4168</v>
      </c>
      <c r="E3437" s="765">
        <f ca="1">IFERROR(IF(B3437=0,VLOOKUP(C3437,INDIRECT($G$7&amp;$H$7),MATCH($A3437,INDIRECT($G$7&amp;$I$7),0),0),IF(B3437="W",VLOOKUP(C3437,INDIRECT($G$5&amp;$H$5),MATCH($A3437,INDIRECT($G$5&amp;$I$5),0),FALSE),VLOOKUP(C3437,INDIRECT($G$6&amp;$H$6),MATCH($A3437,INDIRECT($G$6&amp;$I$6),0),FALSE))),0)</f>
        <v>0</v>
      </c>
    </row>
    <row r="3438" spans="1:5">
      <c r="A3438" t="str">
        <f t="shared" si="161"/>
        <v>06</v>
      </c>
      <c r="B3438" t="str">
        <f t="shared" si="162"/>
        <v>PU</v>
      </c>
      <c r="C3438" t="s">
        <v>322</v>
      </c>
      <c r="D3438" t="s">
        <v>4169</v>
      </c>
      <c r="E3438" s="765">
        <f t="shared" ca="1" si="163"/>
        <v>0</v>
      </c>
    </row>
    <row r="3439" spans="1:5">
      <c r="A3439" t="str">
        <f t="shared" si="161"/>
        <v>12</v>
      </c>
      <c r="B3439" t="str">
        <f t="shared" si="162"/>
        <v>PU</v>
      </c>
      <c r="C3439" t="s">
        <v>322</v>
      </c>
      <c r="D3439" t="s">
        <v>4170</v>
      </c>
      <c r="E3439" s="765">
        <f t="shared" ca="1" si="163"/>
        <v>0</v>
      </c>
    </row>
    <row r="3440" spans="1:5">
      <c r="A3440" t="str">
        <f t="shared" si="161"/>
        <v>09</v>
      </c>
      <c r="B3440" t="str">
        <f t="shared" si="162"/>
        <v>PU</v>
      </c>
      <c r="C3440" t="s">
        <v>322</v>
      </c>
      <c r="D3440" t="s">
        <v>4171</v>
      </c>
      <c r="E3440" s="765">
        <f t="shared" ca="1" si="163"/>
        <v>0</v>
      </c>
    </row>
    <row r="3441" spans="1:5">
      <c r="A3441" t="str">
        <f t="shared" si="161"/>
        <v>11</v>
      </c>
      <c r="B3441" t="str">
        <f t="shared" si="162"/>
        <v>PU</v>
      </c>
      <c r="C3441" t="s">
        <v>322</v>
      </c>
      <c r="D3441" t="s">
        <v>4172</v>
      </c>
      <c r="E3441" s="765">
        <f t="shared" ca="1" si="163"/>
        <v>0</v>
      </c>
    </row>
    <row r="3442" spans="1:5">
      <c r="A3442" t="str">
        <f t="shared" si="161"/>
        <v>03</v>
      </c>
      <c r="B3442" t="str">
        <f t="shared" si="162"/>
        <v>PU</v>
      </c>
      <c r="C3442" t="s">
        <v>322</v>
      </c>
      <c r="D3442" t="s">
        <v>4173</v>
      </c>
      <c r="E3442" s="765">
        <f t="shared" ca="1" si="163"/>
        <v>0</v>
      </c>
    </row>
    <row r="3443" spans="1:5">
      <c r="A3443" t="str">
        <f t="shared" si="161"/>
        <v>02</v>
      </c>
      <c r="B3443" t="str">
        <f t="shared" si="162"/>
        <v>PU</v>
      </c>
      <c r="C3443" t="s">
        <v>322</v>
      </c>
      <c r="D3443" t="s">
        <v>4174</v>
      </c>
      <c r="E3443" s="765">
        <f t="shared" ca="1" si="163"/>
        <v>0</v>
      </c>
    </row>
    <row r="3444" spans="1:5">
      <c r="A3444" t="str">
        <f t="shared" si="161"/>
        <v>04</v>
      </c>
      <c r="B3444" t="str">
        <f t="shared" si="162"/>
        <v>PU</v>
      </c>
      <c r="C3444" t="s">
        <v>322</v>
      </c>
      <c r="D3444" t="s">
        <v>4175</v>
      </c>
      <c r="E3444" s="765">
        <f t="shared" ca="1" si="163"/>
        <v>0</v>
      </c>
    </row>
    <row r="3445" spans="1:5">
      <c r="A3445" t="str">
        <f t="shared" si="161"/>
        <v>01</v>
      </c>
      <c r="B3445" t="str">
        <f t="shared" si="162"/>
        <v>PU</v>
      </c>
      <c r="C3445" t="s">
        <v>323</v>
      </c>
      <c r="D3445" t="s">
        <v>4176</v>
      </c>
      <c r="E3445" s="765">
        <f t="shared" ca="1" si="163"/>
        <v>0</v>
      </c>
    </row>
    <row r="3446" spans="1:5">
      <c r="A3446" t="str">
        <f t="shared" si="161"/>
        <v>05</v>
      </c>
      <c r="B3446" t="str">
        <f t="shared" si="162"/>
        <v>PU</v>
      </c>
      <c r="C3446" t="s">
        <v>323</v>
      </c>
      <c r="D3446" t="s">
        <v>4177</v>
      </c>
      <c r="E3446" s="765">
        <f t="shared" ca="1" si="163"/>
        <v>0</v>
      </c>
    </row>
    <row r="3447" spans="1:5">
      <c r="A3447" t="str">
        <f t="shared" si="161"/>
        <v>14</v>
      </c>
      <c r="B3447" t="str">
        <f t="shared" si="162"/>
        <v>PU</v>
      </c>
      <c r="C3447" t="s">
        <v>323</v>
      </c>
      <c r="D3447" t="s">
        <v>4178</v>
      </c>
      <c r="E3447" s="765">
        <f t="shared" ca="1" si="163"/>
        <v>0</v>
      </c>
    </row>
    <row r="3448" spans="1:5">
      <c r="A3448" t="str">
        <f t="shared" si="161"/>
        <v>100</v>
      </c>
      <c r="B3448" t="str">
        <f t="shared" si="162"/>
        <v>PU</v>
      </c>
      <c r="C3448" t="s">
        <v>323</v>
      </c>
      <c r="D3448" t="s">
        <v>4179</v>
      </c>
      <c r="E3448" s="765">
        <f ca="1">IFERROR(IF(B3448=0,VLOOKUP(C3448,INDIRECT($G$7&amp;$H$7),MATCH($A3448,INDIRECT($G$7&amp;$I$7),0),0),IF(B3448="W",VLOOKUP(C3448,INDIRECT($G$5&amp;$H$5),MATCH($A3448,INDIRECT($G$5&amp;$I$5),0),FALSE),VLOOKUP(C3448,INDIRECT($G$6&amp;$H$6),MATCH($A3448,INDIRECT($G$6&amp;$I$6),0),FALSE))),0)</f>
        <v>0</v>
      </c>
    </row>
    <row r="3449" spans="1:5">
      <c r="A3449" t="str">
        <f t="shared" si="161"/>
        <v>06</v>
      </c>
      <c r="B3449" t="str">
        <f t="shared" si="162"/>
        <v>PU</v>
      </c>
      <c r="C3449" t="s">
        <v>323</v>
      </c>
      <c r="D3449" t="s">
        <v>4180</v>
      </c>
      <c r="E3449" s="765">
        <f t="shared" ca="1" si="163"/>
        <v>0</v>
      </c>
    </row>
    <row r="3450" spans="1:5">
      <c r="A3450" t="str">
        <f t="shared" si="161"/>
        <v>12</v>
      </c>
      <c r="B3450" t="str">
        <f t="shared" si="162"/>
        <v>PU</v>
      </c>
      <c r="C3450" t="s">
        <v>323</v>
      </c>
      <c r="D3450" t="s">
        <v>4181</v>
      </c>
      <c r="E3450" s="765">
        <f t="shared" ca="1" si="163"/>
        <v>0</v>
      </c>
    </row>
    <row r="3451" spans="1:5">
      <c r="A3451" t="str">
        <f t="shared" si="161"/>
        <v>09</v>
      </c>
      <c r="B3451" t="str">
        <f t="shared" si="162"/>
        <v>PU</v>
      </c>
      <c r="C3451" t="s">
        <v>323</v>
      </c>
      <c r="D3451" t="s">
        <v>4182</v>
      </c>
      <c r="E3451" s="765">
        <f t="shared" ca="1" si="163"/>
        <v>0</v>
      </c>
    </row>
    <row r="3452" spans="1:5">
      <c r="A3452" t="str">
        <f t="shared" si="161"/>
        <v>11</v>
      </c>
      <c r="B3452" t="str">
        <f t="shared" si="162"/>
        <v>PU</v>
      </c>
      <c r="C3452" t="s">
        <v>323</v>
      </c>
      <c r="D3452" t="s">
        <v>4183</v>
      </c>
      <c r="E3452" s="765">
        <f t="shared" ca="1" si="163"/>
        <v>0</v>
      </c>
    </row>
    <row r="3453" spans="1:5">
      <c r="A3453" t="str">
        <f t="shared" si="161"/>
        <v>03</v>
      </c>
      <c r="B3453" t="str">
        <f t="shared" si="162"/>
        <v>PU</v>
      </c>
      <c r="C3453" t="s">
        <v>323</v>
      </c>
      <c r="D3453" t="s">
        <v>4184</v>
      </c>
      <c r="E3453" s="765">
        <f t="shared" ca="1" si="163"/>
        <v>0</v>
      </c>
    </row>
    <row r="3454" spans="1:5">
      <c r="A3454" t="str">
        <f t="shared" si="161"/>
        <v>02</v>
      </c>
      <c r="B3454" t="str">
        <f t="shared" si="162"/>
        <v>PU</v>
      </c>
      <c r="C3454" t="s">
        <v>323</v>
      </c>
      <c r="D3454" t="s">
        <v>4185</v>
      </c>
      <c r="E3454" s="765">
        <f t="shared" ca="1" si="163"/>
        <v>0</v>
      </c>
    </row>
    <row r="3455" spans="1:5">
      <c r="A3455" t="str">
        <f t="shared" si="161"/>
        <v>04</v>
      </c>
      <c r="B3455" t="str">
        <f t="shared" si="162"/>
        <v>PU</v>
      </c>
      <c r="C3455" t="s">
        <v>323</v>
      </c>
      <c r="D3455" t="s">
        <v>4186</v>
      </c>
      <c r="E3455" s="765">
        <f t="shared" ca="1" si="163"/>
        <v>0</v>
      </c>
    </row>
    <row r="3456" spans="1:5">
      <c r="A3456" t="str">
        <f t="shared" si="161"/>
        <v>01</v>
      </c>
      <c r="B3456" t="str">
        <f t="shared" si="162"/>
        <v>PU</v>
      </c>
      <c r="C3456" t="s">
        <v>324</v>
      </c>
      <c r="D3456" t="s">
        <v>4187</v>
      </c>
      <c r="E3456" s="765">
        <f t="shared" ca="1" si="163"/>
        <v>0</v>
      </c>
    </row>
    <row r="3457" spans="1:5">
      <c r="A3457" t="str">
        <f t="shared" si="161"/>
        <v>05</v>
      </c>
      <c r="B3457" t="str">
        <f t="shared" si="162"/>
        <v>PU</v>
      </c>
      <c r="C3457" t="s">
        <v>324</v>
      </c>
      <c r="D3457" t="s">
        <v>4188</v>
      </c>
      <c r="E3457" s="765">
        <f t="shared" ca="1" si="163"/>
        <v>0</v>
      </c>
    </row>
    <row r="3458" spans="1:5">
      <c r="A3458" t="str">
        <f t="shared" si="161"/>
        <v>14</v>
      </c>
      <c r="B3458" t="str">
        <f t="shared" si="162"/>
        <v>PU</v>
      </c>
      <c r="C3458" t="s">
        <v>324</v>
      </c>
      <c r="D3458" t="s">
        <v>4189</v>
      </c>
      <c r="E3458" s="765">
        <f t="shared" ca="1" si="163"/>
        <v>0</v>
      </c>
    </row>
    <row r="3459" spans="1:5">
      <c r="A3459" t="str">
        <f t="shared" si="161"/>
        <v>100</v>
      </c>
      <c r="B3459" t="str">
        <f t="shared" si="162"/>
        <v>PU</v>
      </c>
      <c r="C3459" t="s">
        <v>324</v>
      </c>
      <c r="D3459" t="s">
        <v>4190</v>
      </c>
      <c r="E3459" s="765">
        <f ca="1">IFERROR(IF(B3459=0,VLOOKUP(C3459,INDIRECT($G$7&amp;$H$7),MATCH($A3459,INDIRECT($G$7&amp;$I$7),0),0),IF(B3459="W",VLOOKUP(C3459,INDIRECT($G$5&amp;$H$5),MATCH($A3459,INDIRECT($G$5&amp;$I$5),0),FALSE),VLOOKUP(C3459,INDIRECT($G$6&amp;$H$6),MATCH($A3459,INDIRECT($G$6&amp;$I$6),0),FALSE))),0)</f>
        <v>0</v>
      </c>
    </row>
    <row r="3460" spans="1:5">
      <c r="A3460" t="str">
        <f t="shared" si="161"/>
        <v>06</v>
      </c>
      <c r="B3460" t="str">
        <f t="shared" si="162"/>
        <v>PU</v>
      </c>
      <c r="C3460" t="s">
        <v>324</v>
      </c>
      <c r="D3460" t="s">
        <v>4191</v>
      </c>
      <c r="E3460" s="765">
        <f t="shared" ca="1" si="163"/>
        <v>0</v>
      </c>
    </row>
    <row r="3461" spans="1:5">
      <c r="A3461" t="str">
        <f t="shared" si="161"/>
        <v>12</v>
      </c>
      <c r="B3461" t="str">
        <f t="shared" si="162"/>
        <v>PU</v>
      </c>
      <c r="C3461" t="s">
        <v>324</v>
      </c>
      <c r="D3461" t="s">
        <v>4192</v>
      </c>
      <c r="E3461" s="765">
        <f t="shared" ca="1" si="163"/>
        <v>0</v>
      </c>
    </row>
    <row r="3462" spans="1:5">
      <c r="A3462" t="str">
        <f t="shared" si="161"/>
        <v>09</v>
      </c>
      <c r="B3462" t="str">
        <f t="shared" si="162"/>
        <v>PU</v>
      </c>
      <c r="C3462" t="s">
        <v>324</v>
      </c>
      <c r="D3462" t="s">
        <v>4193</v>
      </c>
      <c r="E3462" s="765">
        <f t="shared" ca="1" si="163"/>
        <v>0</v>
      </c>
    </row>
    <row r="3463" spans="1:5">
      <c r="A3463" t="str">
        <f t="shared" si="161"/>
        <v>11</v>
      </c>
      <c r="B3463" t="str">
        <f t="shared" si="162"/>
        <v>PU</v>
      </c>
      <c r="C3463" t="s">
        <v>324</v>
      </c>
      <c r="D3463" t="s">
        <v>4194</v>
      </c>
      <c r="E3463" s="765">
        <f t="shared" ca="1" si="163"/>
        <v>0</v>
      </c>
    </row>
    <row r="3464" spans="1:5">
      <c r="A3464" t="str">
        <f t="shared" si="161"/>
        <v>03</v>
      </c>
      <c r="B3464" t="str">
        <f t="shared" si="162"/>
        <v>PU</v>
      </c>
      <c r="C3464" t="s">
        <v>324</v>
      </c>
      <c r="D3464" t="s">
        <v>4195</v>
      </c>
      <c r="E3464" s="765">
        <f t="shared" ca="1" si="163"/>
        <v>0</v>
      </c>
    </row>
    <row r="3465" spans="1:5">
      <c r="A3465" t="str">
        <f t="shared" si="161"/>
        <v>02</v>
      </c>
      <c r="B3465" t="str">
        <f t="shared" si="162"/>
        <v>PU</v>
      </c>
      <c r="C3465" t="s">
        <v>324</v>
      </c>
      <c r="D3465" t="s">
        <v>4196</v>
      </c>
      <c r="E3465" s="765">
        <f t="shared" ca="1" si="163"/>
        <v>0</v>
      </c>
    </row>
    <row r="3466" spans="1:5">
      <c r="A3466" t="str">
        <f t="shared" si="161"/>
        <v>04</v>
      </c>
      <c r="B3466" t="str">
        <f t="shared" si="162"/>
        <v>PU</v>
      </c>
      <c r="C3466" t="s">
        <v>324</v>
      </c>
      <c r="D3466" t="s">
        <v>4197</v>
      </c>
      <c r="E3466" s="765">
        <f t="shared" ca="1" si="163"/>
        <v>0</v>
      </c>
    </row>
    <row r="3467" spans="1:5">
      <c r="A3467" t="str">
        <f t="shared" ref="A3467:A3530" si="164">MID(D3467,LEN(C3467)+2,LEN(D3467)-LEN(C3467))</f>
        <v>01</v>
      </c>
      <c r="B3467" t="str">
        <f t="shared" ref="B3467:B3530" si="165">IF(IFERROR(FIND("PU",D3467,1),0)&lt;&gt;0,"PU",0)</f>
        <v>PU</v>
      </c>
      <c r="C3467" t="s">
        <v>352</v>
      </c>
      <c r="D3467" t="s">
        <v>4198</v>
      </c>
      <c r="E3467" s="765">
        <f t="shared" ca="1" si="163"/>
        <v>0</v>
      </c>
    </row>
    <row r="3468" spans="1:5">
      <c r="A3468" t="str">
        <f t="shared" si="164"/>
        <v>05</v>
      </c>
      <c r="B3468" t="str">
        <f t="shared" si="165"/>
        <v>PU</v>
      </c>
      <c r="C3468" t="s">
        <v>352</v>
      </c>
      <c r="D3468" t="s">
        <v>4199</v>
      </c>
      <c r="E3468" s="765">
        <f t="shared" ca="1" si="163"/>
        <v>0</v>
      </c>
    </row>
    <row r="3469" spans="1:5">
      <c r="A3469" t="str">
        <f t="shared" si="164"/>
        <v>14</v>
      </c>
      <c r="B3469" t="str">
        <f t="shared" si="165"/>
        <v>PU</v>
      </c>
      <c r="C3469" t="s">
        <v>352</v>
      </c>
      <c r="D3469" t="s">
        <v>4200</v>
      </c>
      <c r="E3469" s="765">
        <f t="shared" ca="1" si="163"/>
        <v>0</v>
      </c>
    </row>
    <row r="3470" spans="1:5">
      <c r="A3470" t="str">
        <f t="shared" si="164"/>
        <v>100</v>
      </c>
      <c r="B3470" t="str">
        <f t="shared" si="165"/>
        <v>PU</v>
      </c>
      <c r="C3470" t="s">
        <v>352</v>
      </c>
      <c r="D3470" t="s">
        <v>4201</v>
      </c>
      <c r="E3470" s="765">
        <f ca="1">IFERROR(IF(B3470=0,VLOOKUP(C3470,INDIRECT($G$7&amp;$H$7),MATCH($A3470,INDIRECT($G$7&amp;$I$7),0),0),IF(B3470="W",VLOOKUP(C3470,INDIRECT($G$5&amp;$H$5),MATCH($A3470,INDIRECT($G$5&amp;$I$5),0),FALSE),VLOOKUP(C3470,INDIRECT($G$6&amp;$H$6),MATCH($A3470,INDIRECT($G$6&amp;$I$6),0),FALSE))),0)</f>
        <v>0</v>
      </c>
    </row>
    <row r="3471" spans="1:5">
      <c r="A3471" t="str">
        <f t="shared" si="164"/>
        <v>06</v>
      </c>
      <c r="B3471" t="str">
        <f t="shared" si="165"/>
        <v>PU</v>
      </c>
      <c r="C3471" t="s">
        <v>352</v>
      </c>
      <c r="D3471" t="s">
        <v>4202</v>
      </c>
      <c r="E3471" s="765">
        <f t="shared" ca="1" si="163"/>
        <v>0</v>
      </c>
    </row>
    <row r="3472" spans="1:5">
      <c r="A3472" t="str">
        <f t="shared" si="164"/>
        <v>12</v>
      </c>
      <c r="B3472" t="str">
        <f t="shared" si="165"/>
        <v>PU</v>
      </c>
      <c r="C3472" t="s">
        <v>352</v>
      </c>
      <c r="D3472" t="s">
        <v>4203</v>
      </c>
      <c r="E3472" s="765">
        <f t="shared" ca="1" si="163"/>
        <v>0</v>
      </c>
    </row>
    <row r="3473" spans="1:5">
      <c r="A3473" t="str">
        <f t="shared" si="164"/>
        <v>09</v>
      </c>
      <c r="B3473" t="str">
        <f t="shared" si="165"/>
        <v>PU</v>
      </c>
      <c r="C3473" t="s">
        <v>352</v>
      </c>
      <c r="D3473" t="s">
        <v>4204</v>
      </c>
      <c r="E3473" s="765">
        <f t="shared" ca="1" si="163"/>
        <v>0</v>
      </c>
    </row>
    <row r="3474" spans="1:5">
      <c r="A3474" t="str">
        <f t="shared" si="164"/>
        <v>11</v>
      </c>
      <c r="B3474" t="str">
        <f t="shared" si="165"/>
        <v>PU</v>
      </c>
      <c r="C3474" t="s">
        <v>352</v>
      </c>
      <c r="D3474" t="s">
        <v>4205</v>
      </c>
      <c r="E3474" s="765">
        <f t="shared" ca="1" si="163"/>
        <v>0</v>
      </c>
    </row>
    <row r="3475" spans="1:5">
      <c r="A3475" t="str">
        <f t="shared" si="164"/>
        <v>03</v>
      </c>
      <c r="B3475" t="str">
        <f t="shared" si="165"/>
        <v>PU</v>
      </c>
      <c r="C3475" t="s">
        <v>352</v>
      </c>
      <c r="D3475" t="s">
        <v>4206</v>
      </c>
      <c r="E3475" s="765">
        <f t="shared" ca="1" si="163"/>
        <v>0</v>
      </c>
    </row>
    <row r="3476" spans="1:5">
      <c r="A3476" t="str">
        <f t="shared" si="164"/>
        <v>02</v>
      </c>
      <c r="B3476" t="str">
        <f t="shared" si="165"/>
        <v>PU</v>
      </c>
      <c r="C3476" t="s">
        <v>352</v>
      </c>
      <c r="D3476" t="s">
        <v>4207</v>
      </c>
      <c r="E3476" s="765">
        <f t="shared" ca="1" si="163"/>
        <v>0</v>
      </c>
    </row>
    <row r="3477" spans="1:5">
      <c r="A3477" t="str">
        <f t="shared" si="164"/>
        <v>04</v>
      </c>
      <c r="B3477" t="str">
        <f t="shared" si="165"/>
        <v>PU</v>
      </c>
      <c r="C3477" t="s">
        <v>352</v>
      </c>
      <c r="D3477" t="s">
        <v>4208</v>
      </c>
      <c r="E3477" s="765">
        <f t="shared" ca="1" si="163"/>
        <v>0</v>
      </c>
    </row>
    <row r="3478" spans="1:5">
      <c r="A3478" t="str">
        <f t="shared" si="164"/>
        <v>01</v>
      </c>
      <c r="B3478" t="str">
        <f t="shared" si="165"/>
        <v>PU</v>
      </c>
      <c r="C3478" t="s">
        <v>353</v>
      </c>
      <c r="D3478" t="s">
        <v>4209</v>
      </c>
      <c r="E3478" s="765">
        <f t="shared" ca="1" si="163"/>
        <v>0</v>
      </c>
    </row>
    <row r="3479" spans="1:5">
      <c r="A3479" t="str">
        <f t="shared" si="164"/>
        <v>05</v>
      </c>
      <c r="B3479" t="str">
        <f t="shared" si="165"/>
        <v>PU</v>
      </c>
      <c r="C3479" t="s">
        <v>353</v>
      </c>
      <c r="D3479" t="s">
        <v>4210</v>
      </c>
      <c r="E3479" s="765">
        <f t="shared" ca="1" si="163"/>
        <v>0</v>
      </c>
    </row>
    <row r="3480" spans="1:5">
      <c r="A3480" t="str">
        <f t="shared" si="164"/>
        <v>14</v>
      </c>
      <c r="B3480" t="str">
        <f t="shared" si="165"/>
        <v>PU</v>
      </c>
      <c r="C3480" t="s">
        <v>353</v>
      </c>
      <c r="D3480" t="s">
        <v>4211</v>
      </c>
      <c r="E3480" s="765">
        <f t="shared" ca="1" si="163"/>
        <v>0</v>
      </c>
    </row>
    <row r="3481" spans="1:5">
      <c r="A3481" t="str">
        <f t="shared" si="164"/>
        <v>100</v>
      </c>
      <c r="B3481" t="str">
        <f t="shared" si="165"/>
        <v>PU</v>
      </c>
      <c r="C3481" t="s">
        <v>353</v>
      </c>
      <c r="D3481" t="s">
        <v>4212</v>
      </c>
      <c r="E3481" s="765">
        <f ca="1">IFERROR(IF(B3481=0,VLOOKUP(C3481,INDIRECT($G$7&amp;$H$7),MATCH($A3481,INDIRECT($G$7&amp;$I$7),0),0),IF(B3481="W",VLOOKUP(C3481,INDIRECT($G$5&amp;$H$5),MATCH($A3481,INDIRECT($G$5&amp;$I$5),0),FALSE),VLOOKUP(C3481,INDIRECT($G$6&amp;$H$6),MATCH($A3481,INDIRECT($G$6&amp;$I$6),0),FALSE))),0)</f>
        <v>0</v>
      </c>
    </row>
    <row r="3482" spans="1:5">
      <c r="A3482" t="str">
        <f t="shared" si="164"/>
        <v>06</v>
      </c>
      <c r="B3482" t="str">
        <f t="shared" si="165"/>
        <v>PU</v>
      </c>
      <c r="C3482" t="s">
        <v>353</v>
      </c>
      <c r="D3482" t="s">
        <v>4213</v>
      </c>
      <c r="E3482" s="765">
        <f t="shared" ca="1" si="163"/>
        <v>0</v>
      </c>
    </row>
    <row r="3483" spans="1:5">
      <c r="A3483" t="str">
        <f t="shared" si="164"/>
        <v>12</v>
      </c>
      <c r="B3483" t="str">
        <f t="shared" si="165"/>
        <v>PU</v>
      </c>
      <c r="C3483" t="s">
        <v>353</v>
      </c>
      <c r="D3483" t="s">
        <v>4214</v>
      </c>
      <c r="E3483" s="765">
        <f t="shared" ca="1" si="163"/>
        <v>0</v>
      </c>
    </row>
    <row r="3484" spans="1:5">
      <c r="A3484" t="str">
        <f t="shared" si="164"/>
        <v>09</v>
      </c>
      <c r="B3484" t="str">
        <f t="shared" si="165"/>
        <v>PU</v>
      </c>
      <c r="C3484" t="s">
        <v>353</v>
      </c>
      <c r="D3484" t="s">
        <v>4215</v>
      </c>
      <c r="E3484" s="765">
        <f t="shared" ca="1" si="163"/>
        <v>0</v>
      </c>
    </row>
    <row r="3485" spans="1:5">
      <c r="A3485" t="str">
        <f t="shared" si="164"/>
        <v>11</v>
      </c>
      <c r="B3485" t="str">
        <f t="shared" si="165"/>
        <v>PU</v>
      </c>
      <c r="C3485" t="s">
        <v>353</v>
      </c>
      <c r="D3485" t="s">
        <v>4216</v>
      </c>
      <c r="E3485" s="765">
        <f t="shared" ca="1" si="163"/>
        <v>0</v>
      </c>
    </row>
    <row r="3486" spans="1:5">
      <c r="A3486" t="str">
        <f t="shared" si="164"/>
        <v>03</v>
      </c>
      <c r="B3486" t="str">
        <f t="shared" si="165"/>
        <v>PU</v>
      </c>
      <c r="C3486" t="s">
        <v>353</v>
      </c>
      <c r="D3486" t="s">
        <v>4217</v>
      </c>
      <c r="E3486" s="765">
        <f t="shared" ca="1" si="163"/>
        <v>0</v>
      </c>
    </row>
    <row r="3487" spans="1:5">
      <c r="A3487" t="str">
        <f t="shared" si="164"/>
        <v>02</v>
      </c>
      <c r="B3487" t="str">
        <f t="shared" si="165"/>
        <v>PU</v>
      </c>
      <c r="C3487" t="s">
        <v>353</v>
      </c>
      <c r="D3487" t="s">
        <v>4218</v>
      </c>
      <c r="E3487" s="765">
        <f t="shared" ca="1" si="163"/>
        <v>0</v>
      </c>
    </row>
    <row r="3488" spans="1:5">
      <c r="A3488" t="str">
        <f t="shared" si="164"/>
        <v>04</v>
      </c>
      <c r="B3488" t="str">
        <f t="shared" si="165"/>
        <v>PU</v>
      </c>
      <c r="C3488" t="s">
        <v>353</v>
      </c>
      <c r="D3488" t="s">
        <v>4219</v>
      </c>
      <c r="E3488" s="765">
        <f t="shared" ca="1" si="163"/>
        <v>0</v>
      </c>
    </row>
    <row r="3489" spans="1:5">
      <c r="A3489" t="str">
        <f t="shared" si="164"/>
        <v>01</v>
      </c>
      <c r="B3489" t="str">
        <f t="shared" si="165"/>
        <v>PU</v>
      </c>
      <c r="C3489" t="s">
        <v>357</v>
      </c>
      <c r="D3489" t="s">
        <v>4220</v>
      </c>
      <c r="E3489" s="765">
        <f t="shared" ca="1" si="163"/>
        <v>0</v>
      </c>
    </row>
    <row r="3490" spans="1:5">
      <c r="A3490" t="str">
        <f t="shared" si="164"/>
        <v>05</v>
      </c>
      <c r="B3490" t="str">
        <f t="shared" si="165"/>
        <v>PU</v>
      </c>
      <c r="C3490" t="s">
        <v>357</v>
      </c>
      <c r="D3490" t="s">
        <v>4221</v>
      </c>
      <c r="E3490" s="765">
        <f t="shared" ca="1" si="163"/>
        <v>0</v>
      </c>
    </row>
    <row r="3491" spans="1:5">
      <c r="A3491" t="str">
        <f t="shared" si="164"/>
        <v>14</v>
      </c>
      <c r="B3491" t="str">
        <f t="shared" si="165"/>
        <v>PU</v>
      </c>
      <c r="C3491" t="s">
        <v>357</v>
      </c>
      <c r="D3491" t="s">
        <v>4222</v>
      </c>
      <c r="E3491" s="765">
        <f t="shared" ca="1" si="163"/>
        <v>0</v>
      </c>
    </row>
    <row r="3492" spans="1:5">
      <c r="A3492" t="str">
        <f t="shared" si="164"/>
        <v>100</v>
      </c>
      <c r="B3492" t="str">
        <f t="shared" si="165"/>
        <v>PU</v>
      </c>
      <c r="C3492" t="s">
        <v>357</v>
      </c>
      <c r="D3492" t="s">
        <v>4223</v>
      </c>
      <c r="E3492" s="765">
        <f ca="1">IFERROR(IF(B3492=0,VLOOKUP(C3492,INDIRECT($G$7&amp;$H$7),MATCH($A3492,INDIRECT($G$7&amp;$I$7),0),0),IF(B3492="W",VLOOKUP(C3492,INDIRECT($G$5&amp;$H$5),MATCH($A3492,INDIRECT($G$5&amp;$I$5),0),FALSE),VLOOKUP(C3492,INDIRECT($G$6&amp;$H$6),MATCH($A3492,INDIRECT($G$6&amp;$I$6),0),FALSE))),0)</f>
        <v>0</v>
      </c>
    </row>
    <row r="3493" spans="1:5">
      <c r="A3493" t="str">
        <f t="shared" si="164"/>
        <v>06</v>
      </c>
      <c r="B3493" t="str">
        <f t="shared" si="165"/>
        <v>PU</v>
      </c>
      <c r="C3493" t="s">
        <v>357</v>
      </c>
      <c r="D3493" t="s">
        <v>4224</v>
      </c>
      <c r="E3493" s="765">
        <f t="shared" ca="1" si="163"/>
        <v>0</v>
      </c>
    </row>
    <row r="3494" spans="1:5">
      <c r="A3494" t="str">
        <f t="shared" si="164"/>
        <v>12</v>
      </c>
      <c r="B3494" t="str">
        <f t="shared" si="165"/>
        <v>PU</v>
      </c>
      <c r="C3494" t="s">
        <v>357</v>
      </c>
      <c r="D3494" t="s">
        <v>4225</v>
      </c>
      <c r="E3494" s="765">
        <f t="shared" ca="1" si="163"/>
        <v>0</v>
      </c>
    </row>
    <row r="3495" spans="1:5">
      <c r="A3495" t="str">
        <f t="shared" si="164"/>
        <v>09</v>
      </c>
      <c r="B3495" t="str">
        <f t="shared" si="165"/>
        <v>PU</v>
      </c>
      <c r="C3495" t="s">
        <v>357</v>
      </c>
      <c r="D3495" t="s">
        <v>4226</v>
      </c>
      <c r="E3495" s="765">
        <f t="shared" ref="E3495:E3557" ca="1" si="166">IFERROR(IF(B3495=0,VLOOKUP(C3474,INDIRECT($G$7&amp;$H$7),MATCH($A3495,INDIRECT($G$7&amp;$I$7),0),0),IF(B3495="W",VLOOKUP(C3474,INDIRECT($G$5&amp;$H$5),MATCH($A3495,INDIRECT($G$5&amp;$I$5),0),FALSE),VLOOKUP(C3495,INDIRECT($G$6&amp;$H$6),MATCH($A3495,INDIRECT($G$6&amp;$I$6),0),FALSE))),0)</f>
        <v>0</v>
      </c>
    </row>
    <row r="3496" spans="1:5">
      <c r="A3496" t="str">
        <f t="shared" si="164"/>
        <v>11</v>
      </c>
      <c r="B3496" t="str">
        <f t="shared" si="165"/>
        <v>PU</v>
      </c>
      <c r="C3496" t="s">
        <v>357</v>
      </c>
      <c r="D3496" t="s">
        <v>4227</v>
      </c>
      <c r="E3496" s="765">
        <f t="shared" ca="1" si="166"/>
        <v>0</v>
      </c>
    </row>
    <row r="3497" spans="1:5">
      <c r="A3497" t="str">
        <f t="shared" si="164"/>
        <v>03</v>
      </c>
      <c r="B3497" t="str">
        <f t="shared" si="165"/>
        <v>PU</v>
      </c>
      <c r="C3497" t="s">
        <v>357</v>
      </c>
      <c r="D3497" t="s">
        <v>4228</v>
      </c>
      <c r="E3497" s="765">
        <f t="shared" ca="1" si="166"/>
        <v>0</v>
      </c>
    </row>
    <row r="3498" spans="1:5">
      <c r="A3498" t="str">
        <f t="shared" si="164"/>
        <v>02</v>
      </c>
      <c r="B3498" t="str">
        <f t="shared" si="165"/>
        <v>PU</v>
      </c>
      <c r="C3498" t="s">
        <v>357</v>
      </c>
      <c r="D3498" t="s">
        <v>4229</v>
      </c>
      <c r="E3498" s="765">
        <f t="shared" ca="1" si="166"/>
        <v>0</v>
      </c>
    </row>
    <row r="3499" spans="1:5">
      <c r="A3499" t="str">
        <f t="shared" si="164"/>
        <v>04</v>
      </c>
      <c r="B3499" t="str">
        <f t="shared" si="165"/>
        <v>PU</v>
      </c>
      <c r="C3499" t="s">
        <v>357</v>
      </c>
      <c r="D3499" t="s">
        <v>4230</v>
      </c>
      <c r="E3499" s="765">
        <f t="shared" ca="1" si="166"/>
        <v>0</v>
      </c>
    </row>
    <row r="3500" spans="1:5">
      <c r="A3500" t="str">
        <f t="shared" si="164"/>
        <v>01</v>
      </c>
      <c r="B3500" t="str">
        <f t="shared" si="165"/>
        <v>PU</v>
      </c>
      <c r="C3500" t="s">
        <v>300</v>
      </c>
      <c r="D3500" t="s">
        <v>4231</v>
      </c>
      <c r="E3500" s="765">
        <f t="shared" ca="1" si="166"/>
        <v>0</v>
      </c>
    </row>
    <row r="3501" spans="1:5">
      <c r="A3501" t="str">
        <f t="shared" si="164"/>
        <v>05</v>
      </c>
      <c r="B3501" t="str">
        <f t="shared" si="165"/>
        <v>PU</v>
      </c>
      <c r="C3501" t="s">
        <v>300</v>
      </c>
      <c r="D3501" t="s">
        <v>4232</v>
      </c>
      <c r="E3501" s="765">
        <f t="shared" ca="1" si="166"/>
        <v>0</v>
      </c>
    </row>
    <row r="3502" spans="1:5">
      <c r="A3502" t="str">
        <f t="shared" si="164"/>
        <v>14</v>
      </c>
      <c r="B3502" t="str">
        <f t="shared" si="165"/>
        <v>PU</v>
      </c>
      <c r="C3502" t="s">
        <v>300</v>
      </c>
      <c r="D3502" t="s">
        <v>4233</v>
      </c>
      <c r="E3502" s="765">
        <f t="shared" ca="1" si="166"/>
        <v>0</v>
      </c>
    </row>
    <row r="3503" spans="1:5">
      <c r="A3503" t="str">
        <f t="shared" si="164"/>
        <v>100</v>
      </c>
      <c r="B3503" t="str">
        <f t="shared" si="165"/>
        <v>PU</v>
      </c>
      <c r="C3503" t="s">
        <v>300</v>
      </c>
      <c r="D3503" t="s">
        <v>4234</v>
      </c>
      <c r="E3503" s="765">
        <f ca="1">IFERROR(IF(B3503=0,VLOOKUP(C3503,INDIRECT($G$7&amp;$H$7),MATCH($A3503,INDIRECT($G$7&amp;$I$7),0),0),IF(B3503="W",VLOOKUP(C3503,INDIRECT($G$5&amp;$H$5),MATCH($A3503,INDIRECT($G$5&amp;$I$5),0),FALSE),VLOOKUP(C3503,INDIRECT($G$6&amp;$H$6),MATCH($A3503,INDIRECT($G$6&amp;$I$6),0),FALSE))),0)</f>
        <v>0</v>
      </c>
    </row>
    <row r="3504" spans="1:5">
      <c r="A3504" t="str">
        <f t="shared" si="164"/>
        <v>06</v>
      </c>
      <c r="B3504" t="str">
        <f t="shared" si="165"/>
        <v>PU</v>
      </c>
      <c r="C3504" t="s">
        <v>300</v>
      </c>
      <c r="D3504" t="s">
        <v>4235</v>
      </c>
      <c r="E3504" s="765">
        <f t="shared" ca="1" si="166"/>
        <v>0</v>
      </c>
    </row>
    <row r="3505" spans="1:5">
      <c r="A3505" t="str">
        <f t="shared" si="164"/>
        <v>12</v>
      </c>
      <c r="B3505" t="str">
        <f t="shared" si="165"/>
        <v>PU</v>
      </c>
      <c r="C3505" t="s">
        <v>300</v>
      </c>
      <c r="D3505" t="s">
        <v>4236</v>
      </c>
      <c r="E3505" s="765">
        <f t="shared" ca="1" si="166"/>
        <v>0</v>
      </c>
    </row>
    <row r="3506" spans="1:5">
      <c r="A3506" t="str">
        <f t="shared" si="164"/>
        <v>09</v>
      </c>
      <c r="B3506" t="str">
        <f t="shared" si="165"/>
        <v>PU</v>
      </c>
      <c r="C3506" t="s">
        <v>300</v>
      </c>
      <c r="D3506" t="s">
        <v>4237</v>
      </c>
      <c r="E3506" s="765">
        <f t="shared" ca="1" si="166"/>
        <v>0</v>
      </c>
    </row>
    <row r="3507" spans="1:5">
      <c r="A3507" t="str">
        <f t="shared" si="164"/>
        <v>11</v>
      </c>
      <c r="B3507" t="str">
        <f t="shared" si="165"/>
        <v>PU</v>
      </c>
      <c r="C3507" t="s">
        <v>300</v>
      </c>
      <c r="D3507" t="s">
        <v>4238</v>
      </c>
      <c r="E3507" s="765">
        <f t="shared" ca="1" si="166"/>
        <v>0</v>
      </c>
    </row>
    <row r="3508" spans="1:5">
      <c r="A3508" t="str">
        <f t="shared" si="164"/>
        <v>03</v>
      </c>
      <c r="B3508" t="str">
        <f t="shared" si="165"/>
        <v>PU</v>
      </c>
      <c r="C3508" t="s">
        <v>300</v>
      </c>
      <c r="D3508" t="s">
        <v>4239</v>
      </c>
      <c r="E3508" s="765">
        <f t="shared" ca="1" si="166"/>
        <v>0</v>
      </c>
    </row>
    <row r="3509" spans="1:5">
      <c r="A3509" t="str">
        <f t="shared" si="164"/>
        <v>02</v>
      </c>
      <c r="B3509" t="str">
        <f t="shared" si="165"/>
        <v>PU</v>
      </c>
      <c r="C3509" t="s">
        <v>300</v>
      </c>
      <c r="D3509" t="s">
        <v>4240</v>
      </c>
      <c r="E3509" s="765">
        <f t="shared" ca="1" si="166"/>
        <v>0</v>
      </c>
    </row>
    <row r="3510" spans="1:5">
      <c r="A3510" t="str">
        <f t="shared" si="164"/>
        <v>04</v>
      </c>
      <c r="B3510" t="str">
        <f t="shared" si="165"/>
        <v>PU</v>
      </c>
      <c r="C3510" t="s">
        <v>300</v>
      </c>
      <c r="D3510" t="s">
        <v>4241</v>
      </c>
      <c r="E3510" s="765">
        <f t="shared" ca="1" si="166"/>
        <v>0</v>
      </c>
    </row>
    <row r="3511" spans="1:5">
      <c r="A3511" t="str">
        <f t="shared" si="164"/>
        <v>01</v>
      </c>
      <c r="B3511" t="str">
        <f t="shared" si="165"/>
        <v>PU</v>
      </c>
      <c r="C3511" t="s">
        <v>301</v>
      </c>
      <c r="D3511" t="s">
        <v>4242</v>
      </c>
      <c r="E3511" s="765">
        <f t="shared" ca="1" si="166"/>
        <v>0</v>
      </c>
    </row>
    <row r="3512" spans="1:5">
      <c r="A3512" t="str">
        <f t="shared" si="164"/>
        <v>05</v>
      </c>
      <c r="B3512" t="str">
        <f t="shared" si="165"/>
        <v>PU</v>
      </c>
      <c r="C3512" t="s">
        <v>301</v>
      </c>
      <c r="D3512" t="s">
        <v>4243</v>
      </c>
      <c r="E3512" s="765">
        <f t="shared" ca="1" si="166"/>
        <v>0</v>
      </c>
    </row>
    <row r="3513" spans="1:5">
      <c r="A3513" t="str">
        <f t="shared" si="164"/>
        <v>14</v>
      </c>
      <c r="B3513" t="str">
        <f t="shared" si="165"/>
        <v>PU</v>
      </c>
      <c r="C3513" t="s">
        <v>301</v>
      </c>
      <c r="D3513" t="s">
        <v>4244</v>
      </c>
      <c r="E3513" s="765">
        <f t="shared" ca="1" si="166"/>
        <v>0</v>
      </c>
    </row>
    <row r="3514" spans="1:5">
      <c r="A3514" t="str">
        <f t="shared" si="164"/>
        <v>100</v>
      </c>
      <c r="B3514" t="str">
        <f t="shared" si="165"/>
        <v>PU</v>
      </c>
      <c r="C3514" t="s">
        <v>301</v>
      </c>
      <c r="D3514" t="s">
        <v>4245</v>
      </c>
      <c r="E3514" s="765">
        <f ca="1">IFERROR(IF(B3514=0,VLOOKUP(C3514,INDIRECT($G$7&amp;$H$7),MATCH($A3514,INDIRECT($G$7&amp;$I$7),0),0),IF(B3514="W",VLOOKUP(C3514,INDIRECT($G$5&amp;$H$5),MATCH($A3514,INDIRECT($G$5&amp;$I$5),0),FALSE),VLOOKUP(C3514,INDIRECT($G$6&amp;$H$6),MATCH($A3514,INDIRECT($G$6&amp;$I$6),0),FALSE))),0)</f>
        <v>0</v>
      </c>
    </row>
    <row r="3515" spans="1:5">
      <c r="A3515" t="str">
        <f t="shared" si="164"/>
        <v>06</v>
      </c>
      <c r="B3515" t="str">
        <f t="shared" si="165"/>
        <v>PU</v>
      </c>
      <c r="C3515" t="s">
        <v>301</v>
      </c>
      <c r="D3515" t="s">
        <v>4246</v>
      </c>
      <c r="E3515" s="765">
        <f t="shared" ca="1" si="166"/>
        <v>0</v>
      </c>
    </row>
    <row r="3516" spans="1:5">
      <c r="A3516" t="str">
        <f t="shared" si="164"/>
        <v>12</v>
      </c>
      <c r="B3516" t="str">
        <f t="shared" si="165"/>
        <v>PU</v>
      </c>
      <c r="C3516" t="s">
        <v>301</v>
      </c>
      <c r="D3516" t="s">
        <v>4247</v>
      </c>
      <c r="E3516" s="765">
        <f t="shared" ca="1" si="166"/>
        <v>0</v>
      </c>
    </row>
    <row r="3517" spans="1:5">
      <c r="A3517" t="str">
        <f t="shared" si="164"/>
        <v>09</v>
      </c>
      <c r="B3517" t="str">
        <f t="shared" si="165"/>
        <v>PU</v>
      </c>
      <c r="C3517" t="s">
        <v>301</v>
      </c>
      <c r="D3517" t="s">
        <v>4248</v>
      </c>
      <c r="E3517" s="765">
        <f t="shared" ca="1" si="166"/>
        <v>0</v>
      </c>
    </row>
    <row r="3518" spans="1:5">
      <c r="A3518" t="str">
        <f t="shared" si="164"/>
        <v>11</v>
      </c>
      <c r="B3518" t="str">
        <f t="shared" si="165"/>
        <v>PU</v>
      </c>
      <c r="C3518" t="s">
        <v>301</v>
      </c>
      <c r="D3518" t="s">
        <v>4249</v>
      </c>
      <c r="E3518" s="765">
        <f t="shared" ca="1" si="166"/>
        <v>0</v>
      </c>
    </row>
    <row r="3519" spans="1:5">
      <c r="A3519" t="str">
        <f t="shared" si="164"/>
        <v>03</v>
      </c>
      <c r="B3519" t="str">
        <f t="shared" si="165"/>
        <v>PU</v>
      </c>
      <c r="C3519" t="s">
        <v>301</v>
      </c>
      <c r="D3519" t="s">
        <v>4250</v>
      </c>
      <c r="E3519" s="765">
        <f t="shared" ca="1" si="166"/>
        <v>0</v>
      </c>
    </row>
    <row r="3520" spans="1:5">
      <c r="A3520" t="str">
        <f t="shared" si="164"/>
        <v>02</v>
      </c>
      <c r="B3520" t="str">
        <f t="shared" si="165"/>
        <v>PU</v>
      </c>
      <c r="C3520" t="s">
        <v>301</v>
      </c>
      <c r="D3520" t="s">
        <v>4251</v>
      </c>
      <c r="E3520" s="765">
        <f t="shared" ca="1" si="166"/>
        <v>0</v>
      </c>
    </row>
    <row r="3521" spans="1:5">
      <c r="A3521" t="str">
        <f t="shared" si="164"/>
        <v>04</v>
      </c>
      <c r="B3521" t="str">
        <f t="shared" si="165"/>
        <v>PU</v>
      </c>
      <c r="C3521" t="s">
        <v>301</v>
      </c>
      <c r="D3521" t="s">
        <v>4252</v>
      </c>
      <c r="E3521" s="765">
        <f t="shared" ca="1" si="166"/>
        <v>0</v>
      </c>
    </row>
    <row r="3522" spans="1:5">
      <c r="A3522" t="str">
        <f t="shared" si="164"/>
        <v>01</v>
      </c>
      <c r="B3522" t="str">
        <f t="shared" si="165"/>
        <v>PU</v>
      </c>
      <c r="C3522" t="s">
        <v>302</v>
      </c>
      <c r="D3522" t="s">
        <v>4253</v>
      </c>
      <c r="E3522" s="765">
        <f t="shared" ca="1" si="166"/>
        <v>0</v>
      </c>
    </row>
    <row r="3523" spans="1:5">
      <c r="A3523" t="str">
        <f t="shared" si="164"/>
        <v>05</v>
      </c>
      <c r="B3523" t="str">
        <f t="shared" si="165"/>
        <v>PU</v>
      </c>
      <c r="C3523" t="s">
        <v>302</v>
      </c>
      <c r="D3523" t="s">
        <v>4254</v>
      </c>
      <c r="E3523" s="765">
        <f t="shared" ca="1" si="166"/>
        <v>0</v>
      </c>
    </row>
    <row r="3524" spans="1:5">
      <c r="A3524" t="str">
        <f t="shared" si="164"/>
        <v>14</v>
      </c>
      <c r="B3524" t="str">
        <f t="shared" si="165"/>
        <v>PU</v>
      </c>
      <c r="C3524" t="s">
        <v>302</v>
      </c>
      <c r="D3524" t="s">
        <v>4255</v>
      </c>
      <c r="E3524" s="765">
        <f t="shared" ca="1" si="166"/>
        <v>0</v>
      </c>
    </row>
    <row r="3525" spans="1:5">
      <c r="A3525" t="str">
        <f t="shared" si="164"/>
        <v>100</v>
      </c>
      <c r="B3525" t="str">
        <f t="shared" si="165"/>
        <v>PU</v>
      </c>
      <c r="C3525" t="s">
        <v>302</v>
      </c>
      <c r="D3525" t="s">
        <v>4256</v>
      </c>
      <c r="E3525" s="765">
        <f ca="1">IFERROR(IF(B3525=0,VLOOKUP(C3525,INDIRECT($G$7&amp;$H$7),MATCH($A3525,INDIRECT($G$7&amp;$I$7),0),0),IF(B3525="W",VLOOKUP(C3525,INDIRECT($G$5&amp;$H$5),MATCH($A3525,INDIRECT($G$5&amp;$I$5),0),FALSE),VLOOKUP(C3525,INDIRECT($G$6&amp;$H$6),MATCH($A3525,INDIRECT($G$6&amp;$I$6),0),FALSE))),0)</f>
        <v>0</v>
      </c>
    </row>
    <row r="3526" spans="1:5">
      <c r="A3526" t="str">
        <f t="shared" si="164"/>
        <v>06</v>
      </c>
      <c r="B3526" t="str">
        <f t="shared" si="165"/>
        <v>PU</v>
      </c>
      <c r="C3526" t="s">
        <v>302</v>
      </c>
      <c r="D3526" t="s">
        <v>4257</v>
      </c>
      <c r="E3526" s="765">
        <f t="shared" ca="1" si="166"/>
        <v>0</v>
      </c>
    </row>
    <row r="3527" spans="1:5">
      <c r="A3527" t="str">
        <f t="shared" si="164"/>
        <v>12</v>
      </c>
      <c r="B3527" t="str">
        <f t="shared" si="165"/>
        <v>PU</v>
      </c>
      <c r="C3527" t="s">
        <v>302</v>
      </c>
      <c r="D3527" t="s">
        <v>4258</v>
      </c>
      <c r="E3527" s="765">
        <f t="shared" ca="1" si="166"/>
        <v>0</v>
      </c>
    </row>
    <row r="3528" spans="1:5">
      <c r="A3528" t="str">
        <f t="shared" si="164"/>
        <v>09</v>
      </c>
      <c r="B3528" t="str">
        <f t="shared" si="165"/>
        <v>PU</v>
      </c>
      <c r="C3528" t="s">
        <v>302</v>
      </c>
      <c r="D3528" t="s">
        <v>4259</v>
      </c>
      <c r="E3528" s="765">
        <f t="shared" ca="1" si="166"/>
        <v>0</v>
      </c>
    </row>
    <row r="3529" spans="1:5">
      <c r="A3529" t="str">
        <f t="shared" si="164"/>
        <v>11</v>
      </c>
      <c r="B3529" t="str">
        <f t="shared" si="165"/>
        <v>PU</v>
      </c>
      <c r="C3529" t="s">
        <v>302</v>
      </c>
      <c r="D3529" t="s">
        <v>4260</v>
      </c>
      <c r="E3529" s="765">
        <f t="shared" ca="1" si="166"/>
        <v>0</v>
      </c>
    </row>
    <row r="3530" spans="1:5">
      <c r="A3530" t="str">
        <f t="shared" si="164"/>
        <v>03</v>
      </c>
      <c r="B3530" t="str">
        <f t="shared" si="165"/>
        <v>PU</v>
      </c>
      <c r="C3530" t="s">
        <v>302</v>
      </c>
      <c r="D3530" t="s">
        <v>4261</v>
      </c>
      <c r="E3530" s="765">
        <f t="shared" ca="1" si="166"/>
        <v>0</v>
      </c>
    </row>
    <row r="3531" spans="1:5">
      <c r="A3531" t="str">
        <f t="shared" ref="A3531:A3594" si="167">MID(D3531,LEN(C3531)+2,LEN(D3531)-LEN(C3531))</f>
        <v>02</v>
      </c>
      <c r="B3531" t="str">
        <f t="shared" ref="B3531:B3594" si="168">IF(IFERROR(FIND("PU",D3531,1),0)&lt;&gt;0,"PU",0)</f>
        <v>PU</v>
      </c>
      <c r="C3531" t="s">
        <v>302</v>
      </c>
      <c r="D3531" t="s">
        <v>4262</v>
      </c>
      <c r="E3531" s="765">
        <f t="shared" ca="1" si="166"/>
        <v>0</v>
      </c>
    </row>
    <row r="3532" spans="1:5">
      <c r="A3532" t="str">
        <f t="shared" si="167"/>
        <v>04</v>
      </c>
      <c r="B3532" t="str">
        <f t="shared" si="168"/>
        <v>PU</v>
      </c>
      <c r="C3532" t="s">
        <v>302</v>
      </c>
      <c r="D3532" t="s">
        <v>4263</v>
      </c>
      <c r="E3532" s="765">
        <f t="shared" ca="1" si="166"/>
        <v>0</v>
      </c>
    </row>
    <row r="3533" spans="1:5">
      <c r="A3533" t="str">
        <f t="shared" si="167"/>
        <v>01</v>
      </c>
      <c r="B3533" t="str">
        <f t="shared" si="168"/>
        <v>PU</v>
      </c>
      <c r="C3533" t="s">
        <v>303</v>
      </c>
      <c r="D3533" t="s">
        <v>4264</v>
      </c>
      <c r="E3533" s="765">
        <f t="shared" ca="1" si="166"/>
        <v>0</v>
      </c>
    </row>
    <row r="3534" spans="1:5">
      <c r="A3534" t="str">
        <f t="shared" si="167"/>
        <v>05</v>
      </c>
      <c r="B3534" t="str">
        <f t="shared" si="168"/>
        <v>PU</v>
      </c>
      <c r="C3534" t="s">
        <v>303</v>
      </c>
      <c r="D3534" t="s">
        <v>4265</v>
      </c>
      <c r="E3534" s="765">
        <f t="shared" ca="1" si="166"/>
        <v>0</v>
      </c>
    </row>
    <row r="3535" spans="1:5">
      <c r="A3535" t="str">
        <f t="shared" si="167"/>
        <v>14</v>
      </c>
      <c r="B3535" t="str">
        <f t="shared" si="168"/>
        <v>PU</v>
      </c>
      <c r="C3535" t="s">
        <v>303</v>
      </c>
      <c r="D3535" t="s">
        <v>4266</v>
      </c>
      <c r="E3535" s="765">
        <f t="shared" ca="1" si="166"/>
        <v>0</v>
      </c>
    </row>
    <row r="3536" spans="1:5">
      <c r="A3536" t="str">
        <f t="shared" si="167"/>
        <v>100</v>
      </c>
      <c r="B3536" t="str">
        <f t="shared" si="168"/>
        <v>PU</v>
      </c>
      <c r="C3536" t="s">
        <v>303</v>
      </c>
      <c r="D3536" t="s">
        <v>4267</v>
      </c>
      <c r="E3536" s="765">
        <f ca="1">IFERROR(IF(B3536=0,VLOOKUP(C3536,INDIRECT($G$7&amp;$H$7),MATCH($A3536,INDIRECT($G$7&amp;$I$7),0),0),IF(B3536="W",VLOOKUP(C3536,INDIRECT($G$5&amp;$H$5),MATCH($A3536,INDIRECT($G$5&amp;$I$5),0),FALSE),VLOOKUP(C3536,INDIRECT($G$6&amp;$H$6),MATCH($A3536,INDIRECT($G$6&amp;$I$6),0),FALSE))),0)</f>
        <v>0</v>
      </c>
    </row>
    <row r="3537" spans="1:5">
      <c r="A3537" t="str">
        <f t="shared" si="167"/>
        <v>06</v>
      </c>
      <c r="B3537" t="str">
        <f t="shared" si="168"/>
        <v>PU</v>
      </c>
      <c r="C3537" t="s">
        <v>303</v>
      </c>
      <c r="D3537" t="s">
        <v>4268</v>
      </c>
      <c r="E3537" s="765">
        <f t="shared" ca="1" si="166"/>
        <v>0</v>
      </c>
    </row>
    <row r="3538" spans="1:5">
      <c r="A3538" t="str">
        <f t="shared" si="167"/>
        <v>12</v>
      </c>
      <c r="B3538" t="str">
        <f t="shared" si="168"/>
        <v>PU</v>
      </c>
      <c r="C3538" t="s">
        <v>303</v>
      </c>
      <c r="D3538" t="s">
        <v>4269</v>
      </c>
      <c r="E3538" s="765">
        <f t="shared" ca="1" si="166"/>
        <v>0</v>
      </c>
    </row>
    <row r="3539" spans="1:5">
      <c r="A3539" t="str">
        <f t="shared" si="167"/>
        <v>09</v>
      </c>
      <c r="B3539" t="str">
        <f t="shared" si="168"/>
        <v>PU</v>
      </c>
      <c r="C3539" t="s">
        <v>303</v>
      </c>
      <c r="D3539" t="s">
        <v>4270</v>
      </c>
      <c r="E3539" s="765">
        <f t="shared" ca="1" si="166"/>
        <v>0</v>
      </c>
    </row>
    <row r="3540" spans="1:5">
      <c r="A3540" t="str">
        <f t="shared" si="167"/>
        <v>11</v>
      </c>
      <c r="B3540" t="str">
        <f t="shared" si="168"/>
        <v>PU</v>
      </c>
      <c r="C3540" t="s">
        <v>303</v>
      </c>
      <c r="D3540" t="s">
        <v>4271</v>
      </c>
      <c r="E3540" s="765">
        <f t="shared" ca="1" si="166"/>
        <v>0</v>
      </c>
    </row>
    <row r="3541" spans="1:5">
      <c r="A3541" t="str">
        <f t="shared" si="167"/>
        <v>03</v>
      </c>
      <c r="B3541" t="str">
        <f t="shared" si="168"/>
        <v>PU</v>
      </c>
      <c r="C3541" t="s">
        <v>303</v>
      </c>
      <c r="D3541" t="s">
        <v>4272</v>
      </c>
      <c r="E3541" s="765">
        <f t="shared" ca="1" si="166"/>
        <v>0</v>
      </c>
    </row>
    <row r="3542" spans="1:5">
      <c r="A3542" t="str">
        <f t="shared" si="167"/>
        <v>02</v>
      </c>
      <c r="B3542" t="str">
        <f t="shared" si="168"/>
        <v>PU</v>
      </c>
      <c r="C3542" t="s">
        <v>303</v>
      </c>
      <c r="D3542" t="s">
        <v>4273</v>
      </c>
      <c r="E3542" s="765">
        <f t="shared" ca="1" si="166"/>
        <v>0</v>
      </c>
    </row>
    <row r="3543" spans="1:5">
      <c r="A3543" t="str">
        <f t="shared" si="167"/>
        <v>04</v>
      </c>
      <c r="B3543" t="str">
        <f t="shared" si="168"/>
        <v>PU</v>
      </c>
      <c r="C3543" t="s">
        <v>303</v>
      </c>
      <c r="D3543" t="s">
        <v>4274</v>
      </c>
      <c r="E3543" s="765">
        <f t="shared" ca="1" si="166"/>
        <v>0</v>
      </c>
    </row>
    <row r="3544" spans="1:5">
      <c r="A3544" t="str">
        <f t="shared" si="167"/>
        <v>01</v>
      </c>
      <c r="B3544" t="str">
        <f t="shared" si="168"/>
        <v>PU</v>
      </c>
      <c r="C3544" t="s">
        <v>304</v>
      </c>
      <c r="D3544" t="s">
        <v>4275</v>
      </c>
      <c r="E3544" s="765">
        <f t="shared" ca="1" si="166"/>
        <v>0</v>
      </c>
    </row>
    <row r="3545" spans="1:5">
      <c r="A3545" t="str">
        <f t="shared" si="167"/>
        <v>05</v>
      </c>
      <c r="B3545" t="str">
        <f t="shared" si="168"/>
        <v>PU</v>
      </c>
      <c r="C3545" t="s">
        <v>304</v>
      </c>
      <c r="D3545" t="s">
        <v>4276</v>
      </c>
      <c r="E3545" s="765">
        <f t="shared" ca="1" si="166"/>
        <v>0</v>
      </c>
    </row>
    <row r="3546" spans="1:5">
      <c r="A3546" t="str">
        <f t="shared" si="167"/>
        <v>14</v>
      </c>
      <c r="B3546" t="str">
        <f t="shared" si="168"/>
        <v>PU</v>
      </c>
      <c r="C3546" t="s">
        <v>304</v>
      </c>
      <c r="D3546" t="s">
        <v>4277</v>
      </c>
      <c r="E3546" s="765">
        <f t="shared" ca="1" si="166"/>
        <v>0</v>
      </c>
    </row>
    <row r="3547" spans="1:5">
      <c r="A3547" t="str">
        <f t="shared" si="167"/>
        <v>100</v>
      </c>
      <c r="B3547" t="str">
        <f t="shared" si="168"/>
        <v>PU</v>
      </c>
      <c r="C3547" t="s">
        <v>304</v>
      </c>
      <c r="D3547" t="s">
        <v>4278</v>
      </c>
      <c r="E3547" s="765">
        <f ca="1">IFERROR(IF(B3547=0,VLOOKUP(C3547,INDIRECT($G$7&amp;$H$7),MATCH($A3547,INDIRECT($G$7&amp;$I$7),0),0),IF(B3547="W",VLOOKUP(C3547,INDIRECT($G$5&amp;$H$5),MATCH($A3547,INDIRECT($G$5&amp;$I$5),0),FALSE),VLOOKUP(C3547,INDIRECT($G$6&amp;$H$6),MATCH($A3547,INDIRECT($G$6&amp;$I$6),0),FALSE))),0)</f>
        <v>0</v>
      </c>
    </row>
    <row r="3548" spans="1:5">
      <c r="A3548" t="str">
        <f t="shared" si="167"/>
        <v>06</v>
      </c>
      <c r="B3548" t="str">
        <f t="shared" si="168"/>
        <v>PU</v>
      </c>
      <c r="C3548" t="s">
        <v>304</v>
      </c>
      <c r="D3548" t="s">
        <v>4279</v>
      </c>
      <c r="E3548" s="765">
        <f t="shared" ca="1" si="166"/>
        <v>0</v>
      </c>
    </row>
    <row r="3549" spans="1:5">
      <c r="A3549" t="str">
        <f t="shared" si="167"/>
        <v>12</v>
      </c>
      <c r="B3549" t="str">
        <f t="shared" si="168"/>
        <v>PU</v>
      </c>
      <c r="C3549" t="s">
        <v>304</v>
      </c>
      <c r="D3549" t="s">
        <v>4280</v>
      </c>
      <c r="E3549" s="765">
        <f t="shared" ca="1" si="166"/>
        <v>0</v>
      </c>
    </row>
    <row r="3550" spans="1:5">
      <c r="A3550" t="str">
        <f t="shared" si="167"/>
        <v>09</v>
      </c>
      <c r="B3550" t="str">
        <f t="shared" si="168"/>
        <v>PU</v>
      </c>
      <c r="C3550" t="s">
        <v>304</v>
      </c>
      <c r="D3550" t="s">
        <v>4281</v>
      </c>
      <c r="E3550" s="765">
        <f t="shared" ca="1" si="166"/>
        <v>0</v>
      </c>
    </row>
    <row r="3551" spans="1:5">
      <c r="A3551" t="str">
        <f t="shared" si="167"/>
        <v>11</v>
      </c>
      <c r="B3551" t="str">
        <f t="shared" si="168"/>
        <v>PU</v>
      </c>
      <c r="C3551" t="s">
        <v>304</v>
      </c>
      <c r="D3551" t="s">
        <v>4282</v>
      </c>
      <c r="E3551" s="765">
        <f t="shared" ca="1" si="166"/>
        <v>0</v>
      </c>
    </row>
    <row r="3552" spans="1:5">
      <c r="A3552" t="str">
        <f t="shared" si="167"/>
        <v>03</v>
      </c>
      <c r="B3552" t="str">
        <f t="shared" si="168"/>
        <v>PU</v>
      </c>
      <c r="C3552" t="s">
        <v>304</v>
      </c>
      <c r="D3552" t="s">
        <v>4283</v>
      </c>
      <c r="E3552" s="765">
        <f t="shared" ca="1" si="166"/>
        <v>0</v>
      </c>
    </row>
    <row r="3553" spans="1:5">
      <c r="A3553" t="str">
        <f t="shared" si="167"/>
        <v>02</v>
      </c>
      <c r="B3553" t="str">
        <f t="shared" si="168"/>
        <v>PU</v>
      </c>
      <c r="C3553" t="s">
        <v>304</v>
      </c>
      <c r="D3553" t="s">
        <v>4284</v>
      </c>
      <c r="E3553" s="765">
        <f t="shared" ca="1" si="166"/>
        <v>0</v>
      </c>
    </row>
    <row r="3554" spans="1:5">
      <c r="A3554" t="str">
        <f t="shared" si="167"/>
        <v>04</v>
      </c>
      <c r="B3554" t="str">
        <f t="shared" si="168"/>
        <v>PU</v>
      </c>
      <c r="C3554" t="s">
        <v>304</v>
      </c>
      <c r="D3554" t="s">
        <v>4285</v>
      </c>
      <c r="E3554" s="765">
        <f t="shared" ca="1" si="166"/>
        <v>0</v>
      </c>
    </row>
    <row r="3555" spans="1:5">
      <c r="A3555" t="str">
        <f t="shared" si="167"/>
        <v>01</v>
      </c>
      <c r="B3555" t="str">
        <f t="shared" si="168"/>
        <v>PU</v>
      </c>
      <c r="C3555" t="s">
        <v>305</v>
      </c>
      <c r="D3555" t="s">
        <v>4286</v>
      </c>
      <c r="E3555" s="765">
        <f t="shared" ca="1" si="166"/>
        <v>0</v>
      </c>
    </row>
    <row r="3556" spans="1:5">
      <c r="A3556" t="str">
        <f t="shared" si="167"/>
        <v>05</v>
      </c>
      <c r="B3556" t="str">
        <f t="shared" si="168"/>
        <v>PU</v>
      </c>
      <c r="C3556" t="s">
        <v>305</v>
      </c>
      <c r="D3556" t="s">
        <v>4287</v>
      </c>
      <c r="E3556" s="765">
        <f t="shared" ca="1" si="166"/>
        <v>0</v>
      </c>
    </row>
    <row r="3557" spans="1:5">
      <c r="A3557" t="str">
        <f t="shared" si="167"/>
        <v>14</v>
      </c>
      <c r="B3557" t="str">
        <f t="shared" si="168"/>
        <v>PU</v>
      </c>
      <c r="C3557" t="s">
        <v>305</v>
      </c>
      <c r="D3557" t="s">
        <v>4288</v>
      </c>
      <c r="E3557" s="765">
        <f t="shared" ca="1" si="166"/>
        <v>0</v>
      </c>
    </row>
    <row r="3558" spans="1:5">
      <c r="A3558" t="str">
        <f t="shared" si="167"/>
        <v>100</v>
      </c>
      <c r="B3558" t="str">
        <f t="shared" si="168"/>
        <v>PU</v>
      </c>
      <c r="C3558" t="s">
        <v>305</v>
      </c>
      <c r="D3558" t="s">
        <v>4289</v>
      </c>
      <c r="E3558" s="765">
        <f ca="1">IFERROR(IF(B3558=0,VLOOKUP(C3558,INDIRECT($G$7&amp;$H$7),MATCH($A3558,INDIRECT($G$7&amp;$I$7),0),0),IF(B3558="W",VLOOKUP(C3558,INDIRECT($G$5&amp;$H$5),MATCH($A3558,INDIRECT($G$5&amp;$I$5),0),FALSE),VLOOKUP(C3558,INDIRECT($G$6&amp;$H$6),MATCH($A3558,INDIRECT($G$6&amp;$I$6),0),FALSE))),0)</f>
        <v>0</v>
      </c>
    </row>
    <row r="3559" spans="1:5">
      <c r="A3559" t="str">
        <f t="shared" si="167"/>
        <v>06</v>
      </c>
      <c r="B3559" t="str">
        <f t="shared" si="168"/>
        <v>PU</v>
      </c>
      <c r="C3559" t="s">
        <v>305</v>
      </c>
      <c r="D3559" t="s">
        <v>4290</v>
      </c>
      <c r="E3559" s="765">
        <f t="shared" ref="E3559:E3622" ca="1" si="169">IFERROR(IF(B3559=0,VLOOKUP(C3538,INDIRECT($G$7&amp;$H$7),MATCH($A3559,INDIRECT($G$7&amp;$I$7),0),0),IF(B3559="W",VLOOKUP(C3538,INDIRECT($G$5&amp;$H$5),MATCH($A3559,INDIRECT($G$5&amp;$I$5),0),FALSE),VLOOKUP(C3559,INDIRECT($G$6&amp;$H$6),MATCH($A3559,INDIRECT($G$6&amp;$I$6),0),FALSE))),0)</f>
        <v>0</v>
      </c>
    </row>
    <row r="3560" spans="1:5">
      <c r="A3560" t="str">
        <f t="shared" si="167"/>
        <v>12</v>
      </c>
      <c r="B3560" t="str">
        <f t="shared" si="168"/>
        <v>PU</v>
      </c>
      <c r="C3560" t="s">
        <v>305</v>
      </c>
      <c r="D3560" t="s">
        <v>4291</v>
      </c>
      <c r="E3560" s="765">
        <f t="shared" ca="1" si="169"/>
        <v>0</v>
      </c>
    </row>
    <row r="3561" spans="1:5">
      <c r="A3561" t="str">
        <f t="shared" si="167"/>
        <v>09</v>
      </c>
      <c r="B3561" t="str">
        <f t="shared" si="168"/>
        <v>PU</v>
      </c>
      <c r="C3561" t="s">
        <v>305</v>
      </c>
      <c r="D3561" t="s">
        <v>4292</v>
      </c>
      <c r="E3561" s="765">
        <f t="shared" ca="1" si="169"/>
        <v>0</v>
      </c>
    </row>
    <row r="3562" spans="1:5">
      <c r="A3562" t="str">
        <f t="shared" si="167"/>
        <v>11</v>
      </c>
      <c r="B3562" t="str">
        <f t="shared" si="168"/>
        <v>PU</v>
      </c>
      <c r="C3562" t="s">
        <v>305</v>
      </c>
      <c r="D3562" t="s">
        <v>4293</v>
      </c>
      <c r="E3562" s="765">
        <f t="shared" ca="1" si="169"/>
        <v>0</v>
      </c>
    </row>
    <row r="3563" spans="1:5">
      <c r="A3563" t="str">
        <f t="shared" si="167"/>
        <v>03</v>
      </c>
      <c r="B3563" t="str">
        <f t="shared" si="168"/>
        <v>PU</v>
      </c>
      <c r="C3563" t="s">
        <v>305</v>
      </c>
      <c r="D3563" t="s">
        <v>4294</v>
      </c>
      <c r="E3563" s="765">
        <f t="shared" ca="1" si="169"/>
        <v>0</v>
      </c>
    </row>
    <row r="3564" spans="1:5">
      <c r="A3564" t="str">
        <f t="shared" si="167"/>
        <v>02</v>
      </c>
      <c r="B3564" t="str">
        <f t="shared" si="168"/>
        <v>PU</v>
      </c>
      <c r="C3564" t="s">
        <v>305</v>
      </c>
      <c r="D3564" t="s">
        <v>4295</v>
      </c>
      <c r="E3564" s="765">
        <f t="shared" ca="1" si="169"/>
        <v>0</v>
      </c>
    </row>
    <row r="3565" spans="1:5">
      <c r="A3565" t="str">
        <f t="shared" si="167"/>
        <v>04</v>
      </c>
      <c r="B3565" t="str">
        <f t="shared" si="168"/>
        <v>PU</v>
      </c>
      <c r="C3565" t="s">
        <v>305</v>
      </c>
      <c r="D3565" t="s">
        <v>4296</v>
      </c>
      <c r="E3565" s="765">
        <f t="shared" ca="1" si="169"/>
        <v>0</v>
      </c>
    </row>
    <row r="3566" spans="1:5">
      <c r="A3566" t="str">
        <f t="shared" si="167"/>
        <v>01</v>
      </c>
      <c r="B3566" t="str">
        <f t="shared" si="168"/>
        <v>PU</v>
      </c>
      <c r="C3566" t="s">
        <v>372</v>
      </c>
      <c r="D3566" t="s">
        <v>4297</v>
      </c>
      <c r="E3566" s="765">
        <f t="shared" ca="1" si="169"/>
        <v>0</v>
      </c>
    </row>
    <row r="3567" spans="1:5">
      <c r="A3567" t="str">
        <f t="shared" si="167"/>
        <v>05</v>
      </c>
      <c r="B3567" t="str">
        <f t="shared" si="168"/>
        <v>PU</v>
      </c>
      <c r="C3567" t="s">
        <v>372</v>
      </c>
      <c r="D3567" t="s">
        <v>4298</v>
      </c>
      <c r="E3567" s="765">
        <f t="shared" ca="1" si="169"/>
        <v>0</v>
      </c>
    </row>
    <row r="3568" spans="1:5">
      <c r="A3568" t="str">
        <f t="shared" si="167"/>
        <v>14</v>
      </c>
      <c r="B3568" t="str">
        <f t="shared" si="168"/>
        <v>PU</v>
      </c>
      <c r="C3568" t="s">
        <v>372</v>
      </c>
      <c r="D3568" t="s">
        <v>4299</v>
      </c>
      <c r="E3568" s="765">
        <f t="shared" ca="1" si="169"/>
        <v>0</v>
      </c>
    </row>
    <row r="3569" spans="1:5">
      <c r="A3569" t="str">
        <f t="shared" si="167"/>
        <v>100</v>
      </c>
      <c r="B3569" t="str">
        <f t="shared" si="168"/>
        <v>PU</v>
      </c>
      <c r="C3569" t="s">
        <v>372</v>
      </c>
      <c r="D3569" t="s">
        <v>4300</v>
      </c>
      <c r="E3569" s="765">
        <f ca="1">IFERROR(IF(B3569=0,VLOOKUP(C3569,INDIRECT($G$7&amp;$H$7),MATCH($A3569,INDIRECT($G$7&amp;$I$7),0),0),IF(B3569="W",VLOOKUP(C3569,INDIRECT($G$5&amp;$H$5),MATCH($A3569,INDIRECT($G$5&amp;$I$5),0),FALSE),VLOOKUP(C3569,INDIRECT($G$6&amp;$H$6),MATCH($A3569,INDIRECT($G$6&amp;$I$6),0),FALSE))),0)</f>
        <v>0</v>
      </c>
    </row>
    <row r="3570" spans="1:5">
      <c r="A3570" t="str">
        <f t="shared" si="167"/>
        <v>06</v>
      </c>
      <c r="B3570" t="str">
        <f t="shared" si="168"/>
        <v>PU</v>
      </c>
      <c r="C3570" t="s">
        <v>372</v>
      </c>
      <c r="D3570" t="s">
        <v>4301</v>
      </c>
      <c r="E3570" s="765">
        <f t="shared" ca="1" si="169"/>
        <v>0</v>
      </c>
    </row>
    <row r="3571" spans="1:5">
      <c r="A3571" t="str">
        <f t="shared" si="167"/>
        <v>12</v>
      </c>
      <c r="B3571" t="str">
        <f t="shared" si="168"/>
        <v>PU</v>
      </c>
      <c r="C3571" t="s">
        <v>372</v>
      </c>
      <c r="D3571" t="s">
        <v>4302</v>
      </c>
      <c r="E3571" s="765">
        <f t="shared" ca="1" si="169"/>
        <v>0</v>
      </c>
    </row>
    <row r="3572" spans="1:5">
      <c r="A3572" t="str">
        <f t="shared" si="167"/>
        <v>09</v>
      </c>
      <c r="B3572" t="str">
        <f t="shared" si="168"/>
        <v>PU</v>
      </c>
      <c r="C3572" t="s">
        <v>372</v>
      </c>
      <c r="D3572" t="s">
        <v>4303</v>
      </c>
      <c r="E3572" s="765">
        <f t="shared" ca="1" si="169"/>
        <v>0</v>
      </c>
    </row>
    <row r="3573" spans="1:5">
      <c r="A3573" t="str">
        <f t="shared" si="167"/>
        <v>11</v>
      </c>
      <c r="B3573" t="str">
        <f t="shared" si="168"/>
        <v>PU</v>
      </c>
      <c r="C3573" t="s">
        <v>372</v>
      </c>
      <c r="D3573" t="s">
        <v>4304</v>
      </c>
      <c r="E3573" s="765">
        <f t="shared" ca="1" si="169"/>
        <v>0</v>
      </c>
    </row>
    <row r="3574" spans="1:5">
      <c r="A3574" t="str">
        <f t="shared" si="167"/>
        <v>03</v>
      </c>
      <c r="B3574" t="str">
        <f t="shared" si="168"/>
        <v>PU</v>
      </c>
      <c r="C3574" t="s">
        <v>372</v>
      </c>
      <c r="D3574" t="s">
        <v>4305</v>
      </c>
      <c r="E3574" s="765">
        <f t="shared" ca="1" si="169"/>
        <v>0</v>
      </c>
    </row>
    <row r="3575" spans="1:5">
      <c r="A3575" t="str">
        <f t="shared" si="167"/>
        <v>02</v>
      </c>
      <c r="B3575" t="str">
        <f t="shared" si="168"/>
        <v>PU</v>
      </c>
      <c r="C3575" t="s">
        <v>372</v>
      </c>
      <c r="D3575" t="s">
        <v>4306</v>
      </c>
      <c r="E3575" s="765">
        <f t="shared" ca="1" si="169"/>
        <v>0</v>
      </c>
    </row>
    <row r="3576" spans="1:5">
      <c r="A3576" t="str">
        <f t="shared" si="167"/>
        <v>04</v>
      </c>
      <c r="B3576" t="str">
        <f t="shared" si="168"/>
        <v>PU</v>
      </c>
      <c r="C3576" t="s">
        <v>372</v>
      </c>
      <c r="D3576" t="s">
        <v>4307</v>
      </c>
      <c r="E3576" s="765">
        <f t="shared" ca="1" si="169"/>
        <v>0</v>
      </c>
    </row>
    <row r="3577" spans="1:5">
      <c r="A3577" t="str">
        <f t="shared" si="167"/>
        <v>01</v>
      </c>
      <c r="B3577" t="str">
        <f t="shared" si="168"/>
        <v>PU</v>
      </c>
      <c r="C3577" t="s">
        <v>371</v>
      </c>
      <c r="D3577" t="s">
        <v>4308</v>
      </c>
      <c r="E3577" s="765">
        <f t="shared" ca="1" si="169"/>
        <v>0</v>
      </c>
    </row>
    <row r="3578" spans="1:5">
      <c r="A3578" t="str">
        <f t="shared" si="167"/>
        <v>05</v>
      </c>
      <c r="B3578" t="str">
        <f t="shared" si="168"/>
        <v>PU</v>
      </c>
      <c r="C3578" t="s">
        <v>371</v>
      </c>
      <c r="D3578" t="s">
        <v>4309</v>
      </c>
      <c r="E3578" s="765">
        <f t="shared" ca="1" si="169"/>
        <v>0</v>
      </c>
    </row>
    <row r="3579" spans="1:5">
      <c r="A3579" t="str">
        <f t="shared" si="167"/>
        <v>14</v>
      </c>
      <c r="B3579" t="str">
        <f t="shared" si="168"/>
        <v>PU</v>
      </c>
      <c r="C3579" t="s">
        <v>371</v>
      </c>
      <c r="D3579" t="s">
        <v>4310</v>
      </c>
      <c r="E3579" s="765">
        <f t="shared" ca="1" si="169"/>
        <v>0</v>
      </c>
    </row>
    <row r="3580" spans="1:5">
      <c r="A3580" t="str">
        <f t="shared" si="167"/>
        <v>100</v>
      </c>
      <c r="B3580" t="str">
        <f t="shared" si="168"/>
        <v>PU</v>
      </c>
      <c r="C3580" t="s">
        <v>371</v>
      </c>
      <c r="D3580" t="s">
        <v>4311</v>
      </c>
      <c r="E3580" s="765">
        <f ca="1">IFERROR(IF(B3580=0,VLOOKUP(C3580,INDIRECT($G$7&amp;$H$7),MATCH($A3580,INDIRECT($G$7&amp;$I$7),0),0),IF(B3580="W",VLOOKUP(C3580,INDIRECT($G$5&amp;$H$5),MATCH($A3580,INDIRECT($G$5&amp;$I$5),0),FALSE),VLOOKUP(C3580,INDIRECT($G$6&amp;$H$6),MATCH($A3580,INDIRECT($G$6&amp;$I$6),0),FALSE))),0)</f>
        <v>0</v>
      </c>
    </row>
    <row r="3581" spans="1:5">
      <c r="A3581" t="str">
        <f t="shared" si="167"/>
        <v>06</v>
      </c>
      <c r="B3581" t="str">
        <f t="shared" si="168"/>
        <v>PU</v>
      </c>
      <c r="C3581" t="s">
        <v>371</v>
      </c>
      <c r="D3581" t="s">
        <v>4312</v>
      </c>
      <c r="E3581" s="765">
        <f t="shared" ca="1" si="169"/>
        <v>0</v>
      </c>
    </row>
    <row r="3582" spans="1:5">
      <c r="A3582" t="str">
        <f t="shared" si="167"/>
        <v>12</v>
      </c>
      <c r="B3582" t="str">
        <f t="shared" si="168"/>
        <v>PU</v>
      </c>
      <c r="C3582" t="s">
        <v>371</v>
      </c>
      <c r="D3582" t="s">
        <v>4313</v>
      </c>
      <c r="E3582" s="765">
        <f t="shared" ca="1" si="169"/>
        <v>0</v>
      </c>
    </row>
    <row r="3583" spans="1:5">
      <c r="A3583" t="str">
        <f t="shared" si="167"/>
        <v>09</v>
      </c>
      <c r="B3583" t="str">
        <f t="shared" si="168"/>
        <v>PU</v>
      </c>
      <c r="C3583" t="s">
        <v>371</v>
      </c>
      <c r="D3583" t="s">
        <v>4314</v>
      </c>
      <c r="E3583" s="765">
        <f t="shared" ca="1" si="169"/>
        <v>0</v>
      </c>
    </row>
    <row r="3584" spans="1:5">
      <c r="A3584" t="str">
        <f t="shared" si="167"/>
        <v>11</v>
      </c>
      <c r="B3584" t="str">
        <f t="shared" si="168"/>
        <v>PU</v>
      </c>
      <c r="C3584" t="s">
        <v>371</v>
      </c>
      <c r="D3584" t="s">
        <v>4315</v>
      </c>
      <c r="E3584" s="765">
        <f t="shared" ca="1" si="169"/>
        <v>0</v>
      </c>
    </row>
    <row r="3585" spans="1:5">
      <c r="A3585" t="str">
        <f t="shared" si="167"/>
        <v>03</v>
      </c>
      <c r="B3585" t="str">
        <f t="shared" si="168"/>
        <v>PU</v>
      </c>
      <c r="C3585" t="s">
        <v>371</v>
      </c>
      <c r="D3585" t="s">
        <v>4316</v>
      </c>
      <c r="E3585" s="765">
        <f t="shared" ca="1" si="169"/>
        <v>0</v>
      </c>
    </row>
    <row r="3586" spans="1:5">
      <c r="A3586" t="str">
        <f t="shared" si="167"/>
        <v>02</v>
      </c>
      <c r="B3586" t="str">
        <f t="shared" si="168"/>
        <v>PU</v>
      </c>
      <c r="C3586" t="s">
        <v>371</v>
      </c>
      <c r="D3586" t="s">
        <v>4317</v>
      </c>
      <c r="E3586" s="765">
        <f t="shared" ca="1" si="169"/>
        <v>0</v>
      </c>
    </row>
    <row r="3587" spans="1:5">
      <c r="A3587" t="str">
        <f t="shared" si="167"/>
        <v>04</v>
      </c>
      <c r="B3587" t="str">
        <f t="shared" si="168"/>
        <v>PU</v>
      </c>
      <c r="C3587" t="s">
        <v>371</v>
      </c>
      <c r="D3587" t="s">
        <v>4318</v>
      </c>
      <c r="E3587" s="765">
        <f t="shared" ca="1" si="169"/>
        <v>0</v>
      </c>
    </row>
    <row r="3588" spans="1:5">
      <c r="A3588" t="str">
        <f t="shared" si="167"/>
        <v>01</v>
      </c>
      <c r="B3588" t="str">
        <f t="shared" si="168"/>
        <v>PU</v>
      </c>
      <c r="C3588" t="s">
        <v>370</v>
      </c>
      <c r="D3588" t="s">
        <v>4319</v>
      </c>
      <c r="E3588" s="765">
        <f t="shared" ca="1" si="169"/>
        <v>0</v>
      </c>
    </row>
    <row r="3589" spans="1:5">
      <c r="A3589" t="str">
        <f t="shared" si="167"/>
        <v>05</v>
      </c>
      <c r="B3589" t="str">
        <f t="shared" si="168"/>
        <v>PU</v>
      </c>
      <c r="C3589" t="s">
        <v>370</v>
      </c>
      <c r="D3589" t="s">
        <v>4320</v>
      </c>
      <c r="E3589" s="765">
        <f t="shared" ca="1" si="169"/>
        <v>0</v>
      </c>
    </row>
    <row r="3590" spans="1:5">
      <c r="A3590" t="str">
        <f t="shared" si="167"/>
        <v>14</v>
      </c>
      <c r="B3590" t="str">
        <f t="shared" si="168"/>
        <v>PU</v>
      </c>
      <c r="C3590" t="s">
        <v>370</v>
      </c>
      <c r="D3590" t="s">
        <v>4321</v>
      </c>
      <c r="E3590" s="765">
        <f t="shared" ca="1" si="169"/>
        <v>0</v>
      </c>
    </row>
    <row r="3591" spans="1:5">
      <c r="A3591" t="str">
        <f t="shared" si="167"/>
        <v>100</v>
      </c>
      <c r="B3591" t="str">
        <f t="shared" si="168"/>
        <v>PU</v>
      </c>
      <c r="C3591" t="s">
        <v>370</v>
      </c>
      <c r="D3591" t="s">
        <v>4322</v>
      </c>
      <c r="E3591" s="765">
        <f ca="1">IFERROR(IF(B3591=0,VLOOKUP(C3591,INDIRECT($G$7&amp;$H$7),MATCH($A3591,INDIRECT($G$7&amp;$I$7),0),0),IF(B3591="W",VLOOKUP(C3591,INDIRECT($G$5&amp;$H$5),MATCH($A3591,INDIRECT($G$5&amp;$I$5),0),FALSE),VLOOKUP(C3591,INDIRECT($G$6&amp;$H$6),MATCH($A3591,INDIRECT($G$6&amp;$I$6),0),FALSE))),0)</f>
        <v>0</v>
      </c>
    </row>
    <row r="3592" spans="1:5">
      <c r="A3592" t="str">
        <f t="shared" si="167"/>
        <v>06</v>
      </c>
      <c r="B3592" t="str">
        <f t="shared" si="168"/>
        <v>PU</v>
      </c>
      <c r="C3592" t="s">
        <v>370</v>
      </c>
      <c r="D3592" t="s">
        <v>4323</v>
      </c>
      <c r="E3592" s="765">
        <f t="shared" ca="1" si="169"/>
        <v>0</v>
      </c>
    </row>
    <row r="3593" spans="1:5">
      <c r="A3593" t="str">
        <f t="shared" si="167"/>
        <v>12</v>
      </c>
      <c r="B3593" t="str">
        <f t="shared" si="168"/>
        <v>PU</v>
      </c>
      <c r="C3593" t="s">
        <v>370</v>
      </c>
      <c r="D3593" t="s">
        <v>4324</v>
      </c>
      <c r="E3593" s="765">
        <f t="shared" ca="1" si="169"/>
        <v>0</v>
      </c>
    </row>
    <row r="3594" spans="1:5">
      <c r="A3594" t="str">
        <f t="shared" si="167"/>
        <v>09</v>
      </c>
      <c r="B3594" t="str">
        <f t="shared" si="168"/>
        <v>PU</v>
      </c>
      <c r="C3594" t="s">
        <v>370</v>
      </c>
      <c r="D3594" t="s">
        <v>4325</v>
      </c>
      <c r="E3594" s="765">
        <f t="shared" ca="1" si="169"/>
        <v>0</v>
      </c>
    </row>
    <row r="3595" spans="1:5">
      <c r="A3595" t="str">
        <f t="shared" ref="A3595:A3658" si="170">MID(D3595,LEN(C3595)+2,LEN(D3595)-LEN(C3595))</f>
        <v>11</v>
      </c>
      <c r="B3595" t="str">
        <f t="shared" ref="B3595:B3658" si="171">IF(IFERROR(FIND("PU",D3595,1),0)&lt;&gt;0,"PU",0)</f>
        <v>PU</v>
      </c>
      <c r="C3595" t="s">
        <v>370</v>
      </c>
      <c r="D3595" t="s">
        <v>4326</v>
      </c>
      <c r="E3595" s="765">
        <f t="shared" ca="1" si="169"/>
        <v>0</v>
      </c>
    </row>
    <row r="3596" spans="1:5">
      <c r="A3596" t="str">
        <f t="shared" si="170"/>
        <v>03</v>
      </c>
      <c r="B3596" t="str">
        <f t="shared" si="171"/>
        <v>PU</v>
      </c>
      <c r="C3596" t="s">
        <v>370</v>
      </c>
      <c r="D3596" t="s">
        <v>4327</v>
      </c>
      <c r="E3596" s="765">
        <f t="shared" ca="1" si="169"/>
        <v>0</v>
      </c>
    </row>
    <row r="3597" spans="1:5">
      <c r="A3597" t="str">
        <f t="shared" si="170"/>
        <v>02</v>
      </c>
      <c r="B3597" t="str">
        <f t="shared" si="171"/>
        <v>PU</v>
      </c>
      <c r="C3597" t="s">
        <v>370</v>
      </c>
      <c r="D3597" t="s">
        <v>4328</v>
      </c>
      <c r="E3597" s="765">
        <f t="shared" ca="1" si="169"/>
        <v>0</v>
      </c>
    </row>
    <row r="3598" spans="1:5">
      <c r="A3598" t="str">
        <f t="shared" si="170"/>
        <v>04</v>
      </c>
      <c r="B3598" t="str">
        <f t="shared" si="171"/>
        <v>PU</v>
      </c>
      <c r="C3598" t="s">
        <v>370</v>
      </c>
      <c r="D3598" t="s">
        <v>4329</v>
      </c>
      <c r="E3598" s="765">
        <f t="shared" ca="1" si="169"/>
        <v>0</v>
      </c>
    </row>
    <row r="3599" spans="1:5">
      <c r="A3599" t="str">
        <f t="shared" si="170"/>
        <v>01</v>
      </c>
      <c r="B3599" t="str">
        <f t="shared" si="171"/>
        <v>PU</v>
      </c>
      <c r="C3599" t="s">
        <v>332</v>
      </c>
      <c r="D3599" t="s">
        <v>4330</v>
      </c>
      <c r="E3599" s="765">
        <f t="shared" ca="1" si="169"/>
        <v>0</v>
      </c>
    </row>
    <row r="3600" spans="1:5">
      <c r="A3600" t="str">
        <f t="shared" si="170"/>
        <v>05</v>
      </c>
      <c r="B3600" t="str">
        <f t="shared" si="171"/>
        <v>PU</v>
      </c>
      <c r="C3600" t="s">
        <v>332</v>
      </c>
      <c r="D3600" t="s">
        <v>4331</v>
      </c>
      <c r="E3600" s="765">
        <f t="shared" ca="1" si="169"/>
        <v>0</v>
      </c>
    </row>
    <row r="3601" spans="1:5">
      <c r="A3601" t="str">
        <f t="shared" si="170"/>
        <v>14</v>
      </c>
      <c r="B3601" t="str">
        <f t="shared" si="171"/>
        <v>PU</v>
      </c>
      <c r="C3601" t="s">
        <v>332</v>
      </c>
      <c r="D3601" t="s">
        <v>4332</v>
      </c>
      <c r="E3601" s="765">
        <f t="shared" ca="1" si="169"/>
        <v>0</v>
      </c>
    </row>
    <row r="3602" spans="1:5">
      <c r="A3602" t="str">
        <f t="shared" si="170"/>
        <v>100</v>
      </c>
      <c r="B3602" t="str">
        <f t="shared" si="171"/>
        <v>PU</v>
      </c>
      <c r="C3602" t="s">
        <v>332</v>
      </c>
      <c r="D3602" t="s">
        <v>4333</v>
      </c>
      <c r="E3602" s="765">
        <f ca="1">IFERROR(IF(B3602=0,VLOOKUP(C3602,INDIRECT($G$7&amp;$H$7),MATCH($A3602,INDIRECT($G$7&amp;$I$7),0),0),IF(B3602="W",VLOOKUP(C3602,INDIRECT($G$5&amp;$H$5),MATCH($A3602,INDIRECT($G$5&amp;$I$5),0),FALSE),VLOOKUP(C3602,INDIRECT($G$6&amp;$H$6),MATCH($A3602,INDIRECT($G$6&amp;$I$6),0),FALSE))),0)</f>
        <v>0</v>
      </c>
    </row>
    <row r="3603" spans="1:5">
      <c r="A3603" t="str">
        <f t="shared" si="170"/>
        <v>06</v>
      </c>
      <c r="B3603" t="str">
        <f t="shared" si="171"/>
        <v>PU</v>
      </c>
      <c r="C3603" t="s">
        <v>332</v>
      </c>
      <c r="D3603" t="s">
        <v>4334</v>
      </c>
      <c r="E3603" s="765">
        <f t="shared" ca="1" si="169"/>
        <v>0</v>
      </c>
    </row>
    <row r="3604" spans="1:5">
      <c r="A3604" t="str">
        <f t="shared" si="170"/>
        <v>12</v>
      </c>
      <c r="B3604" t="str">
        <f t="shared" si="171"/>
        <v>PU</v>
      </c>
      <c r="C3604" t="s">
        <v>332</v>
      </c>
      <c r="D3604" t="s">
        <v>4335</v>
      </c>
      <c r="E3604" s="765">
        <f t="shared" ca="1" si="169"/>
        <v>0</v>
      </c>
    </row>
    <row r="3605" spans="1:5">
      <c r="A3605" t="str">
        <f t="shared" si="170"/>
        <v>09</v>
      </c>
      <c r="B3605" t="str">
        <f t="shared" si="171"/>
        <v>PU</v>
      </c>
      <c r="C3605" t="s">
        <v>332</v>
      </c>
      <c r="D3605" t="s">
        <v>4336</v>
      </c>
      <c r="E3605" s="765">
        <f t="shared" ca="1" si="169"/>
        <v>0</v>
      </c>
    </row>
    <row r="3606" spans="1:5">
      <c r="A3606" t="str">
        <f t="shared" si="170"/>
        <v>11</v>
      </c>
      <c r="B3606" t="str">
        <f t="shared" si="171"/>
        <v>PU</v>
      </c>
      <c r="C3606" t="s">
        <v>332</v>
      </c>
      <c r="D3606" t="s">
        <v>4337</v>
      </c>
      <c r="E3606" s="765">
        <f t="shared" ca="1" si="169"/>
        <v>0</v>
      </c>
    </row>
    <row r="3607" spans="1:5">
      <c r="A3607" t="str">
        <f t="shared" si="170"/>
        <v>03</v>
      </c>
      <c r="B3607" t="str">
        <f t="shared" si="171"/>
        <v>PU</v>
      </c>
      <c r="C3607" t="s">
        <v>332</v>
      </c>
      <c r="D3607" t="s">
        <v>4338</v>
      </c>
      <c r="E3607" s="765">
        <f t="shared" ca="1" si="169"/>
        <v>0</v>
      </c>
    </row>
    <row r="3608" spans="1:5">
      <c r="A3608" t="str">
        <f t="shared" si="170"/>
        <v>02</v>
      </c>
      <c r="B3608" t="str">
        <f t="shared" si="171"/>
        <v>PU</v>
      </c>
      <c r="C3608" t="s">
        <v>332</v>
      </c>
      <c r="D3608" t="s">
        <v>4339</v>
      </c>
      <c r="E3608" s="765">
        <f t="shared" ca="1" si="169"/>
        <v>0</v>
      </c>
    </row>
    <row r="3609" spans="1:5">
      <c r="A3609" t="str">
        <f t="shared" si="170"/>
        <v>04</v>
      </c>
      <c r="B3609" t="str">
        <f t="shared" si="171"/>
        <v>PU</v>
      </c>
      <c r="C3609" t="s">
        <v>332</v>
      </c>
      <c r="D3609" t="s">
        <v>4340</v>
      </c>
      <c r="E3609" s="765">
        <f t="shared" ca="1" si="169"/>
        <v>0</v>
      </c>
    </row>
    <row r="3610" spans="1:5">
      <c r="A3610" t="str">
        <f t="shared" si="170"/>
        <v>01</v>
      </c>
      <c r="B3610" t="str">
        <f t="shared" si="171"/>
        <v>PU</v>
      </c>
      <c r="C3610" t="s">
        <v>333</v>
      </c>
      <c r="D3610" t="s">
        <v>4341</v>
      </c>
      <c r="E3610" s="765">
        <f t="shared" ca="1" si="169"/>
        <v>0</v>
      </c>
    </row>
    <row r="3611" spans="1:5">
      <c r="A3611" t="str">
        <f t="shared" si="170"/>
        <v>05</v>
      </c>
      <c r="B3611" t="str">
        <f t="shared" si="171"/>
        <v>PU</v>
      </c>
      <c r="C3611" t="s">
        <v>333</v>
      </c>
      <c r="D3611" t="s">
        <v>4342</v>
      </c>
      <c r="E3611" s="765">
        <f t="shared" ca="1" si="169"/>
        <v>0</v>
      </c>
    </row>
    <row r="3612" spans="1:5">
      <c r="A3612" t="str">
        <f t="shared" si="170"/>
        <v>14</v>
      </c>
      <c r="B3612" t="str">
        <f t="shared" si="171"/>
        <v>PU</v>
      </c>
      <c r="C3612" t="s">
        <v>333</v>
      </c>
      <c r="D3612" t="s">
        <v>4343</v>
      </c>
      <c r="E3612" s="765">
        <f t="shared" ca="1" si="169"/>
        <v>0</v>
      </c>
    </row>
    <row r="3613" spans="1:5">
      <c r="A3613" t="str">
        <f t="shared" si="170"/>
        <v>100</v>
      </c>
      <c r="B3613" t="str">
        <f t="shared" si="171"/>
        <v>PU</v>
      </c>
      <c r="C3613" t="s">
        <v>333</v>
      </c>
      <c r="D3613" t="s">
        <v>4344</v>
      </c>
      <c r="E3613" s="765">
        <f ca="1">IFERROR(IF(B3613=0,VLOOKUP(C3613,INDIRECT($G$7&amp;$H$7),MATCH($A3613,INDIRECT($G$7&amp;$I$7),0),0),IF(B3613="W",VLOOKUP(C3613,INDIRECT($G$5&amp;$H$5),MATCH($A3613,INDIRECT($G$5&amp;$I$5),0),FALSE),VLOOKUP(C3613,INDIRECT($G$6&amp;$H$6),MATCH($A3613,INDIRECT($G$6&amp;$I$6),0),FALSE))),0)</f>
        <v>0</v>
      </c>
    </row>
    <row r="3614" spans="1:5">
      <c r="A3614" t="str">
        <f t="shared" si="170"/>
        <v>06</v>
      </c>
      <c r="B3614" t="str">
        <f t="shared" si="171"/>
        <v>PU</v>
      </c>
      <c r="C3614" t="s">
        <v>333</v>
      </c>
      <c r="D3614" t="s">
        <v>4345</v>
      </c>
      <c r="E3614" s="765">
        <f t="shared" ca="1" si="169"/>
        <v>0</v>
      </c>
    </row>
    <row r="3615" spans="1:5">
      <c r="A3615" t="str">
        <f t="shared" si="170"/>
        <v>12</v>
      </c>
      <c r="B3615" t="str">
        <f t="shared" si="171"/>
        <v>PU</v>
      </c>
      <c r="C3615" t="s">
        <v>333</v>
      </c>
      <c r="D3615" t="s">
        <v>4346</v>
      </c>
      <c r="E3615" s="765">
        <f t="shared" ca="1" si="169"/>
        <v>0</v>
      </c>
    </row>
    <row r="3616" spans="1:5">
      <c r="A3616" t="str">
        <f t="shared" si="170"/>
        <v>09</v>
      </c>
      <c r="B3616" t="str">
        <f t="shared" si="171"/>
        <v>PU</v>
      </c>
      <c r="C3616" t="s">
        <v>333</v>
      </c>
      <c r="D3616" t="s">
        <v>4347</v>
      </c>
      <c r="E3616" s="765">
        <f t="shared" ca="1" si="169"/>
        <v>0</v>
      </c>
    </row>
    <row r="3617" spans="1:5">
      <c r="A3617" t="str">
        <f t="shared" si="170"/>
        <v>11</v>
      </c>
      <c r="B3617" t="str">
        <f t="shared" si="171"/>
        <v>PU</v>
      </c>
      <c r="C3617" t="s">
        <v>333</v>
      </c>
      <c r="D3617" t="s">
        <v>4348</v>
      </c>
      <c r="E3617" s="765">
        <f t="shared" ca="1" si="169"/>
        <v>0</v>
      </c>
    </row>
    <row r="3618" spans="1:5">
      <c r="A3618" t="str">
        <f t="shared" si="170"/>
        <v>03</v>
      </c>
      <c r="B3618" t="str">
        <f t="shared" si="171"/>
        <v>PU</v>
      </c>
      <c r="C3618" t="s">
        <v>333</v>
      </c>
      <c r="D3618" t="s">
        <v>4349</v>
      </c>
      <c r="E3618" s="765">
        <f t="shared" ca="1" si="169"/>
        <v>0</v>
      </c>
    </row>
    <row r="3619" spans="1:5">
      <c r="A3619" t="str">
        <f t="shared" si="170"/>
        <v>02</v>
      </c>
      <c r="B3619" t="str">
        <f t="shared" si="171"/>
        <v>PU</v>
      </c>
      <c r="C3619" t="s">
        <v>333</v>
      </c>
      <c r="D3619" t="s">
        <v>4350</v>
      </c>
      <c r="E3619" s="765">
        <f t="shared" ca="1" si="169"/>
        <v>0</v>
      </c>
    </row>
    <row r="3620" spans="1:5">
      <c r="A3620" t="str">
        <f t="shared" si="170"/>
        <v>04</v>
      </c>
      <c r="B3620" t="str">
        <f t="shared" si="171"/>
        <v>PU</v>
      </c>
      <c r="C3620" t="s">
        <v>333</v>
      </c>
      <c r="D3620" t="s">
        <v>4351</v>
      </c>
      <c r="E3620" s="765">
        <f t="shared" ca="1" si="169"/>
        <v>0</v>
      </c>
    </row>
    <row r="3621" spans="1:5">
      <c r="A3621" t="str">
        <f t="shared" si="170"/>
        <v>01</v>
      </c>
      <c r="B3621" t="str">
        <f t="shared" si="171"/>
        <v>PU</v>
      </c>
      <c r="C3621" t="s">
        <v>334</v>
      </c>
      <c r="D3621" t="s">
        <v>4352</v>
      </c>
      <c r="E3621" s="765">
        <f t="shared" ca="1" si="169"/>
        <v>0</v>
      </c>
    </row>
    <row r="3622" spans="1:5">
      <c r="A3622" t="str">
        <f t="shared" si="170"/>
        <v>05</v>
      </c>
      <c r="B3622" t="str">
        <f t="shared" si="171"/>
        <v>PU</v>
      </c>
      <c r="C3622" t="s">
        <v>334</v>
      </c>
      <c r="D3622" t="s">
        <v>4353</v>
      </c>
      <c r="E3622" s="765">
        <f t="shared" ca="1" si="169"/>
        <v>0</v>
      </c>
    </row>
    <row r="3623" spans="1:5">
      <c r="A3623" t="str">
        <f t="shared" si="170"/>
        <v>14</v>
      </c>
      <c r="B3623" t="str">
        <f t="shared" si="171"/>
        <v>PU</v>
      </c>
      <c r="C3623" t="s">
        <v>334</v>
      </c>
      <c r="D3623" t="s">
        <v>4354</v>
      </c>
      <c r="E3623" s="765">
        <f t="shared" ref="E3623:E3686" ca="1" si="172">IFERROR(IF(B3623=0,VLOOKUP(C3602,INDIRECT($G$7&amp;$H$7),MATCH($A3623,INDIRECT($G$7&amp;$I$7),0),0),IF(B3623="W",VLOOKUP(C3602,INDIRECT($G$5&amp;$H$5),MATCH($A3623,INDIRECT($G$5&amp;$I$5),0),FALSE),VLOOKUP(C3623,INDIRECT($G$6&amp;$H$6),MATCH($A3623,INDIRECT($G$6&amp;$I$6),0),FALSE))),0)</f>
        <v>0</v>
      </c>
    </row>
    <row r="3624" spans="1:5">
      <c r="A3624" t="str">
        <f t="shared" si="170"/>
        <v>100</v>
      </c>
      <c r="B3624" t="str">
        <f t="shared" si="171"/>
        <v>PU</v>
      </c>
      <c r="C3624" t="s">
        <v>334</v>
      </c>
      <c r="D3624" t="s">
        <v>4355</v>
      </c>
      <c r="E3624" s="765">
        <f ca="1">IFERROR(IF(B3624=0,VLOOKUP(C3624,INDIRECT($G$7&amp;$H$7),MATCH($A3624,INDIRECT($G$7&amp;$I$7),0),0),IF(B3624="W",VLOOKUP(C3624,INDIRECT($G$5&amp;$H$5),MATCH($A3624,INDIRECT($G$5&amp;$I$5),0),FALSE),VLOOKUP(C3624,INDIRECT($G$6&amp;$H$6),MATCH($A3624,INDIRECT($G$6&amp;$I$6),0),FALSE))),0)</f>
        <v>0</v>
      </c>
    </row>
    <row r="3625" spans="1:5">
      <c r="A3625" t="str">
        <f t="shared" si="170"/>
        <v>06</v>
      </c>
      <c r="B3625" t="str">
        <f t="shared" si="171"/>
        <v>PU</v>
      </c>
      <c r="C3625" t="s">
        <v>334</v>
      </c>
      <c r="D3625" t="s">
        <v>4356</v>
      </c>
      <c r="E3625" s="765">
        <f t="shared" ca="1" si="172"/>
        <v>0</v>
      </c>
    </row>
    <row r="3626" spans="1:5">
      <c r="A3626" t="str">
        <f t="shared" si="170"/>
        <v>12</v>
      </c>
      <c r="B3626" t="str">
        <f t="shared" si="171"/>
        <v>PU</v>
      </c>
      <c r="C3626" t="s">
        <v>334</v>
      </c>
      <c r="D3626" t="s">
        <v>4357</v>
      </c>
      <c r="E3626" s="765">
        <f t="shared" ca="1" si="172"/>
        <v>0</v>
      </c>
    </row>
    <row r="3627" spans="1:5">
      <c r="A3627" t="str">
        <f t="shared" si="170"/>
        <v>09</v>
      </c>
      <c r="B3627" t="str">
        <f t="shared" si="171"/>
        <v>PU</v>
      </c>
      <c r="C3627" t="s">
        <v>334</v>
      </c>
      <c r="D3627" t="s">
        <v>4358</v>
      </c>
      <c r="E3627" s="765">
        <f t="shared" ca="1" si="172"/>
        <v>0</v>
      </c>
    </row>
    <row r="3628" spans="1:5">
      <c r="A3628" t="str">
        <f t="shared" si="170"/>
        <v>11</v>
      </c>
      <c r="B3628" t="str">
        <f t="shared" si="171"/>
        <v>PU</v>
      </c>
      <c r="C3628" t="s">
        <v>334</v>
      </c>
      <c r="D3628" t="s">
        <v>4359</v>
      </c>
      <c r="E3628" s="765">
        <f t="shared" ca="1" si="172"/>
        <v>0</v>
      </c>
    </row>
    <row r="3629" spans="1:5">
      <c r="A3629" t="str">
        <f t="shared" si="170"/>
        <v>03</v>
      </c>
      <c r="B3629" t="str">
        <f t="shared" si="171"/>
        <v>PU</v>
      </c>
      <c r="C3629" t="s">
        <v>334</v>
      </c>
      <c r="D3629" t="s">
        <v>4360</v>
      </c>
      <c r="E3629" s="765">
        <f t="shared" ca="1" si="172"/>
        <v>0</v>
      </c>
    </row>
    <row r="3630" spans="1:5">
      <c r="A3630" t="str">
        <f t="shared" si="170"/>
        <v>02</v>
      </c>
      <c r="B3630" t="str">
        <f t="shared" si="171"/>
        <v>PU</v>
      </c>
      <c r="C3630" t="s">
        <v>334</v>
      </c>
      <c r="D3630" t="s">
        <v>4361</v>
      </c>
      <c r="E3630" s="765">
        <f t="shared" ca="1" si="172"/>
        <v>0</v>
      </c>
    </row>
    <row r="3631" spans="1:5">
      <c r="A3631" t="str">
        <f t="shared" si="170"/>
        <v>04</v>
      </c>
      <c r="B3631" t="str">
        <f t="shared" si="171"/>
        <v>PU</v>
      </c>
      <c r="C3631" t="s">
        <v>334</v>
      </c>
      <c r="D3631" t="s">
        <v>4362</v>
      </c>
      <c r="E3631" s="765">
        <f t="shared" ca="1" si="172"/>
        <v>0</v>
      </c>
    </row>
    <row r="3632" spans="1:5">
      <c r="A3632" t="str">
        <f t="shared" si="170"/>
        <v>01</v>
      </c>
      <c r="B3632" t="str">
        <f t="shared" si="171"/>
        <v>PU</v>
      </c>
      <c r="C3632" t="s">
        <v>335</v>
      </c>
      <c r="D3632" t="s">
        <v>4363</v>
      </c>
      <c r="E3632" s="765">
        <f t="shared" ca="1" si="172"/>
        <v>0</v>
      </c>
    </row>
    <row r="3633" spans="1:5">
      <c r="A3633" t="str">
        <f t="shared" si="170"/>
        <v>05</v>
      </c>
      <c r="B3633" t="str">
        <f t="shared" si="171"/>
        <v>PU</v>
      </c>
      <c r="C3633" t="s">
        <v>335</v>
      </c>
      <c r="D3633" t="s">
        <v>4364</v>
      </c>
      <c r="E3633" s="765">
        <f t="shared" ca="1" si="172"/>
        <v>0</v>
      </c>
    </row>
    <row r="3634" spans="1:5">
      <c r="A3634" t="str">
        <f t="shared" si="170"/>
        <v>14</v>
      </c>
      <c r="B3634" t="str">
        <f t="shared" si="171"/>
        <v>PU</v>
      </c>
      <c r="C3634" t="s">
        <v>335</v>
      </c>
      <c r="D3634" t="s">
        <v>4365</v>
      </c>
      <c r="E3634" s="765">
        <f t="shared" ca="1" si="172"/>
        <v>0</v>
      </c>
    </row>
    <row r="3635" spans="1:5">
      <c r="A3635" t="str">
        <f t="shared" si="170"/>
        <v>100</v>
      </c>
      <c r="B3635" t="str">
        <f t="shared" si="171"/>
        <v>PU</v>
      </c>
      <c r="C3635" t="s">
        <v>335</v>
      </c>
      <c r="D3635" t="s">
        <v>4366</v>
      </c>
      <c r="E3635" s="765">
        <f ca="1">IFERROR(IF(B3635=0,VLOOKUP(C3635,INDIRECT($G$7&amp;$H$7),MATCH($A3635,INDIRECT($G$7&amp;$I$7),0),0),IF(B3635="W",VLOOKUP(C3635,INDIRECT($G$5&amp;$H$5),MATCH($A3635,INDIRECT($G$5&amp;$I$5),0),FALSE),VLOOKUP(C3635,INDIRECT($G$6&amp;$H$6),MATCH($A3635,INDIRECT($G$6&amp;$I$6),0),FALSE))),0)</f>
        <v>0</v>
      </c>
    </row>
    <row r="3636" spans="1:5">
      <c r="A3636" t="str">
        <f t="shared" si="170"/>
        <v>06</v>
      </c>
      <c r="B3636" t="str">
        <f t="shared" si="171"/>
        <v>PU</v>
      </c>
      <c r="C3636" t="s">
        <v>335</v>
      </c>
      <c r="D3636" t="s">
        <v>4367</v>
      </c>
      <c r="E3636" s="765">
        <f t="shared" ca="1" si="172"/>
        <v>0</v>
      </c>
    </row>
    <row r="3637" spans="1:5">
      <c r="A3637" t="str">
        <f t="shared" si="170"/>
        <v>12</v>
      </c>
      <c r="B3637" t="str">
        <f t="shared" si="171"/>
        <v>PU</v>
      </c>
      <c r="C3637" t="s">
        <v>335</v>
      </c>
      <c r="D3637" t="s">
        <v>4368</v>
      </c>
      <c r="E3637" s="765">
        <f t="shared" ca="1" si="172"/>
        <v>0</v>
      </c>
    </row>
    <row r="3638" spans="1:5">
      <c r="A3638" t="str">
        <f t="shared" si="170"/>
        <v>09</v>
      </c>
      <c r="B3638" t="str">
        <f t="shared" si="171"/>
        <v>PU</v>
      </c>
      <c r="C3638" t="s">
        <v>335</v>
      </c>
      <c r="D3638" t="s">
        <v>4369</v>
      </c>
      <c r="E3638" s="765">
        <f t="shared" ca="1" si="172"/>
        <v>0</v>
      </c>
    </row>
    <row r="3639" spans="1:5">
      <c r="A3639" t="str">
        <f t="shared" si="170"/>
        <v>11</v>
      </c>
      <c r="B3639" t="str">
        <f t="shared" si="171"/>
        <v>PU</v>
      </c>
      <c r="C3639" t="s">
        <v>335</v>
      </c>
      <c r="D3639" t="s">
        <v>4370</v>
      </c>
      <c r="E3639" s="765">
        <f t="shared" ca="1" si="172"/>
        <v>0</v>
      </c>
    </row>
    <row r="3640" spans="1:5">
      <c r="A3640" t="str">
        <f t="shared" si="170"/>
        <v>03</v>
      </c>
      <c r="B3640" t="str">
        <f t="shared" si="171"/>
        <v>PU</v>
      </c>
      <c r="C3640" t="s">
        <v>335</v>
      </c>
      <c r="D3640" t="s">
        <v>4371</v>
      </c>
      <c r="E3640" s="765">
        <f t="shared" ca="1" si="172"/>
        <v>0</v>
      </c>
    </row>
    <row r="3641" spans="1:5">
      <c r="A3641" t="str">
        <f t="shared" si="170"/>
        <v>02</v>
      </c>
      <c r="B3641" t="str">
        <f t="shared" si="171"/>
        <v>PU</v>
      </c>
      <c r="C3641" t="s">
        <v>335</v>
      </c>
      <c r="D3641" t="s">
        <v>4372</v>
      </c>
      <c r="E3641" s="765">
        <f t="shared" ca="1" si="172"/>
        <v>0</v>
      </c>
    </row>
    <row r="3642" spans="1:5">
      <c r="A3642" t="str">
        <f t="shared" si="170"/>
        <v>04</v>
      </c>
      <c r="B3642" t="str">
        <f t="shared" si="171"/>
        <v>PU</v>
      </c>
      <c r="C3642" t="s">
        <v>335</v>
      </c>
      <c r="D3642" t="s">
        <v>4373</v>
      </c>
      <c r="E3642" s="765">
        <f t="shared" ca="1" si="172"/>
        <v>0</v>
      </c>
    </row>
    <row r="3643" spans="1:5">
      <c r="A3643" t="str">
        <f t="shared" si="170"/>
        <v>01</v>
      </c>
      <c r="B3643" t="str">
        <f t="shared" si="171"/>
        <v>PU</v>
      </c>
      <c r="C3643" t="s">
        <v>336</v>
      </c>
      <c r="D3643" t="s">
        <v>4374</v>
      </c>
      <c r="E3643" s="765">
        <f t="shared" ca="1" si="172"/>
        <v>0</v>
      </c>
    </row>
    <row r="3644" spans="1:5">
      <c r="A3644" t="str">
        <f t="shared" si="170"/>
        <v>05</v>
      </c>
      <c r="B3644" t="str">
        <f t="shared" si="171"/>
        <v>PU</v>
      </c>
      <c r="C3644" t="s">
        <v>336</v>
      </c>
      <c r="D3644" t="s">
        <v>4375</v>
      </c>
      <c r="E3644" s="765">
        <f t="shared" ca="1" si="172"/>
        <v>0</v>
      </c>
    </row>
    <row r="3645" spans="1:5">
      <c r="A3645" t="str">
        <f t="shared" si="170"/>
        <v>14</v>
      </c>
      <c r="B3645" t="str">
        <f t="shared" si="171"/>
        <v>PU</v>
      </c>
      <c r="C3645" t="s">
        <v>336</v>
      </c>
      <c r="D3645" t="s">
        <v>4376</v>
      </c>
      <c r="E3645" s="765">
        <f t="shared" ca="1" si="172"/>
        <v>0</v>
      </c>
    </row>
    <row r="3646" spans="1:5">
      <c r="A3646" t="str">
        <f t="shared" si="170"/>
        <v>100</v>
      </c>
      <c r="B3646" t="str">
        <f t="shared" si="171"/>
        <v>PU</v>
      </c>
      <c r="C3646" t="s">
        <v>336</v>
      </c>
      <c r="D3646" t="s">
        <v>4377</v>
      </c>
      <c r="E3646" s="765">
        <f ca="1">IFERROR(IF(B3646=0,VLOOKUP(C3646,INDIRECT($G$7&amp;$H$7),MATCH($A3646,INDIRECT($G$7&amp;$I$7),0),0),IF(B3646="W",VLOOKUP(C3646,INDIRECT($G$5&amp;$H$5),MATCH($A3646,INDIRECT($G$5&amp;$I$5),0),FALSE),VLOOKUP(C3646,INDIRECT($G$6&amp;$H$6),MATCH($A3646,INDIRECT($G$6&amp;$I$6),0),FALSE))),0)</f>
        <v>0</v>
      </c>
    </row>
    <row r="3647" spans="1:5">
      <c r="A3647" t="str">
        <f t="shared" si="170"/>
        <v>06</v>
      </c>
      <c r="B3647" t="str">
        <f t="shared" si="171"/>
        <v>PU</v>
      </c>
      <c r="C3647" t="s">
        <v>336</v>
      </c>
      <c r="D3647" t="s">
        <v>4378</v>
      </c>
      <c r="E3647" s="765">
        <f t="shared" ca="1" si="172"/>
        <v>0</v>
      </c>
    </row>
    <row r="3648" spans="1:5">
      <c r="A3648" t="str">
        <f t="shared" si="170"/>
        <v>12</v>
      </c>
      <c r="B3648" t="str">
        <f t="shared" si="171"/>
        <v>PU</v>
      </c>
      <c r="C3648" t="s">
        <v>336</v>
      </c>
      <c r="D3648" t="s">
        <v>4379</v>
      </c>
      <c r="E3648" s="765">
        <f t="shared" ca="1" si="172"/>
        <v>0</v>
      </c>
    </row>
    <row r="3649" spans="1:5">
      <c r="A3649" t="str">
        <f t="shared" si="170"/>
        <v>09</v>
      </c>
      <c r="B3649" t="str">
        <f t="shared" si="171"/>
        <v>PU</v>
      </c>
      <c r="C3649" t="s">
        <v>336</v>
      </c>
      <c r="D3649" t="s">
        <v>4380</v>
      </c>
      <c r="E3649" s="765">
        <f t="shared" ca="1" si="172"/>
        <v>0</v>
      </c>
    </row>
    <row r="3650" spans="1:5">
      <c r="A3650" t="str">
        <f t="shared" si="170"/>
        <v>11</v>
      </c>
      <c r="B3650" t="str">
        <f t="shared" si="171"/>
        <v>PU</v>
      </c>
      <c r="C3650" t="s">
        <v>336</v>
      </c>
      <c r="D3650" t="s">
        <v>4381</v>
      </c>
      <c r="E3650" s="765">
        <f t="shared" ca="1" si="172"/>
        <v>0</v>
      </c>
    </row>
    <row r="3651" spans="1:5">
      <c r="A3651" t="str">
        <f t="shared" si="170"/>
        <v>03</v>
      </c>
      <c r="B3651" t="str">
        <f t="shared" si="171"/>
        <v>PU</v>
      </c>
      <c r="C3651" t="s">
        <v>336</v>
      </c>
      <c r="D3651" t="s">
        <v>4382</v>
      </c>
      <c r="E3651" s="765">
        <f t="shared" ca="1" si="172"/>
        <v>0</v>
      </c>
    </row>
    <row r="3652" spans="1:5">
      <c r="A3652" t="str">
        <f t="shared" si="170"/>
        <v>02</v>
      </c>
      <c r="B3652" t="str">
        <f t="shared" si="171"/>
        <v>PU</v>
      </c>
      <c r="C3652" t="s">
        <v>336</v>
      </c>
      <c r="D3652" t="s">
        <v>4383</v>
      </c>
      <c r="E3652" s="765">
        <f t="shared" ca="1" si="172"/>
        <v>0</v>
      </c>
    </row>
    <row r="3653" spans="1:5">
      <c r="A3653" t="str">
        <f t="shared" si="170"/>
        <v>04</v>
      </c>
      <c r="B3653" t="str">
        <f t="shared" si="171"/>
        <v>PU</v>
      </c>
      <c r="C3653" t="s">
        <v>336</v>
      </c>
      <c r="D3653" t="s">
        <v>4384</v>
      </c>
      <c r="E3653" s="765">
        <f t="shared" ca="1" si="172"/>
        <v>0</v>
      </c>
    </row>
    <row r="3654" spans="1:5">
      <c r="A3654" t="str">
        <f t="shared" si="170"/>
        <v>01</v>
      </c>
      <c r="B3654" t="str">
        <f t="shared" si="171"/>
        <v>PU</v>
      </c>
      <c r="C3654" t="s">
        <v>337</v>
      </c>
      <c r="D3654" t="s">
        <v>4385</v>
      </c>
      <c r="E3654" s="765">
        <f t="shared" ca="1" si="172"/>
        <v>0</v>
      </c>
    </row>
    <row r="3655" spans="1:5">
      <c r="A3655" t="str">
        <f t="shared" si="170"/>
        <v>05</v>
      </c>
      <c r="B3655" t="str">
        <f t="shared" si="171"/>
        <v>PU</v>
      </c>
      <c r="C3655" t="s">
        <v>337</v>
      </c>
      <c r="D3655" t="s">
        <v>4386</v>
      </c>
      <c r="E3655" s="765">
        <f t="shared" ca="1" si="172"/>
        <v>0</v>
      </c>
    </row>
    <row r="3656" spans="1:5">
      <c r="A3656" t="str">
        <f t="shared" si="170"/>
        <v>14</v>
      </c>
      <c r="B3656" t="str">
        <f t="shared" si="171"/>
        <v>PU</v>
      </c>
      <c r="C3656" t="s">
        <v>337</v>
      </c>
      <c r="D3656" t="s">
        <v>4387</v>
      </c>
      <c r="E3656" s="765">
        <f t="shared" ca="1" si="172"/>
        <v>0</v>
      </c>
    </row>
    <row r="3657" spans="1:5">
      <c r="A3657" t="str">
        <f t="shared" si="170"/>
        <v>100</v>
      </c>
      <c r="B3657" t="str">
        <f t="shared" si="171"/>
        <v>PU</v>
      </c>
      <c r="C3657" t="s">
        <v>337</v>
      </c>
      <c r="D3657" t="s">
        <v>4388</v>
      </c>
      <c r="E3657" s="765">
        <f ca="1">IFERROR(IF(B3657=0,VLOOKUP(C3657,INDIRECT($G$7&amp;$H$7),MATCH($A3657,INDIRECT($G$7&amp;$I$7),0),0),IF(B3657="W",VLOOKUP(C3657,INDIRECT($G$5&amp;$H$5),MATCH($A3657,INDIRECT($G$5&amp;$I$5),0),FALSE),VLOOKUP(C3657,INDIRECT($G$6&amp;$H$6),MATCH($A3657,INDIRECT($G$6&amp;$I$6),0),FALSE))),0)</f>
        <v>0</v>
      </c>
    </row>
    <row r="3658" spans="1:5">
      <c r="A3658" t="str">
        <f t="shared" si="170"/>
        <v>06</v>
      </c>
      <c r="B3658" t="str">
        <f t="shared" si="171"/>
        <v>PU</v>
      </c>
      <c r="C3658" t="s">
        <v>337</v>
      </c>
      <c r="D3658" t="s">
        <v>4389</v>
      </c>
      <c r="E3658" s="765">
        <f t="shared" ca="1" si="172"/>
        <v>0</v>
      </c>
    </row>
    <row r="3659" spans="1:5">
      <c r="A3659" t="str">
        <f t="shared" ref="A3659:A3722" si="173">MID(D3659,LEN(C3659)+2,LEN(D3659)-LEN(C3659))</f>
        <v>12</v>
      </c>
      <c r="B3659" t="str">
        <f t="shared" ref="B3659:B3722" si="174">IF(IFERROR(FIND("PU",D3659,1),0)&lt;&gt;0,"PU",0)</f>
        <v>PU</v>
      </c>
      <c r="C3659" t="s">
        <v>337</v>
      </c>
      <c r="D3659" t="s">
        <v>4390</v>
      </c>
      <c r="E3659" s="765">
        <f t="shared" ca="1" si="172"/>
        <v>0</v>
      </c>
    </row>
    <row r="3660" spans="1:5">
      <c r="A3660" t="str">
        <f t="shared" si="173"/>
        <v>09</v>
      </c>
      <c r="B3660" t="str">
        <f t="shared" si="174"/>
        <v>PU</v>
      </c>
      <c r="C3660" t="s">
        <v>337</v>
      </c>
      <c r="D3660" t="s">
        <v>4391</v>
      </c>
      <c r="E3660" s="765">
        <f t="shared" ca="1" si="172"/>
        <v>0</v>
      </c>
    </row>
    <row r="3661" spans="1:5">
      <c r="A3661" t="str">
        <f t="shared" si="173"/>
        <v>11</v>
      </c>
      <c r="B3661" t="str">
        <f t="shared" si="174"/>
        <v>PU</v>
      </c>
      <c r="C3661" t="s">
        <v>337</v>
      </c>
      <c r="D3661" t="s">
        <v>4392</v>
      </c>
      <c r="E3661" s="765">
        <f t="shared" ca="1" si="172"/>
        <v>0</v>
      </c>
    </row>
    <row r="3662" spans="1:5">
      <c r="A3662" t="str">
        <f t="shared" si="173"/>
        <v>03</v>
      </c>
      <c r="B3662" t="str">
        <f t="shared" si="174"/>
        <v>PU</v>
      </c>
      <c r="C3662" t="s">
        <v>337</v>
      </c>
      <c r="D3662" t="s">
        <v>4393</v>
      </c>
      <c r="E3662" s="765">
        <f t="shared" ca="1" si="172"/>
        <v>0</v>
      </c>
    </row>
    <row r="3663" spans="1:5">
      <c r="A3663" t="str">
        <f t="shared" si="173"/>
        <v>02</v>
      </c>
      <c r="B3663" t="str">
        <f t="shared" si="174"/>
        <v>PU</v>
      </c>
      <c r="C3663" t="s">
        <v>337</v>
      </c>
      <c r="D3663" t="s">
        <v>4394</v>
      </c>
      <c r="E3663" s="765">
        <f t="shared" ca="1" si="172"/>
        <v>0</v>
      </c>
    </row>
    <row r="3664" spans="1:5">
      <c r="A3664" t="str">
        <f t="shared" si="173"/>
        <v>04</v>
      </c>
      <c r="B3664" t="str">
        <f t="shared" si="174"/>
        <v>PU</v>
      </c>
      <c r="C3664" t="s">
        <v>337</v>
      </c>
      <c r="D3664" t="s">
        <v>4395</v>
      </c>
      <c r="E3664" s="765">
        <f t="shared" ca="1" si="172"/>
        <v>0</v>
      </c>
    </row>
    <row r="3665" spans="1:5">
      <c r="A3665" t="str">
        <f t="shared" si="173"/>
        <v>01</v>
      </c>
      <c r="B3665" t="str">
        <f t="shared" si="174"/>
        <v>PU</v>
      </c>
      <c r="C3665" t="s">
        <v>338</v>
      </c>
      <c r="D3665" t="s">
        <v>4396</v>
      </c>
      <c r="E3665" s="765">
        <f t="shared" ca="1" si="172"/>
        <v>0</v>
      </c>
    </row>
    <row r="3666" spans="1:5">
      <c r="A3666" t="str">
        <f t="shared" si="173"/>
        <v>05</v>
      </c>
      <c r="B3666" t="str">
        <f t="shared" si="174"/>
        <v>PU</v>
      </c>
      <c r="C3666" t="s">
        <v>338</v>
      </c>
      <c r="D3666" t="s">
        <v>4397</v>
      </c>
      <c r="E3666" s="765">
        <f t="shared" ca="1" si="172"/>
        <v>0</v>
      </c>
    </row>
    <row r="3667" spans="1:5">
      <c r="A3667" t="str">
        <f t="shared" si="173"/>
        <v>14</v>
      </c>
      <c r="B3667" t="str">
        <f t="shared" si="174"/>
        <v>PU</v>
      </c>
      <c r="C3667" t="s">
        <v>338</v>
      </c>
      <c r="D3667" t="s">
        <v>4398</v>
      </c>
      <c r="E3667" s="765">
        <f t="shared" ca="1" si="172"/>
        <v>0</v>
      </c>
    </row>
    <row r="3668" spans="1:5">
      <c r="A3668" t="str">
        <f t="shared" si="173"/>
        <v>100</v>
      </c>
      <c r="B3668" t="str">
        <f t="shared" si="174"/>
        <v>PU</v>
      </c>
      <c r="C3668" t="s">
        <v>338</v>
      </c>
      <c r="D3668" t="s">
        <v>4399</v>
      </c>
      <c r="E3668" s="765">
        <f ca="1">IFERROR(IF(B3668=0,VLOOKUP(C3668,INDIRECT($G$7&amp;$H$7),MATCH($A3668,INDIRECT($G$7&amp;$I$7),0),0),IF(B3668="W",VLOOKUP(C3668,INDIRECT($G$5&amp;$H$5),MATCH($A3668,INDIRECT($G$5&amp;$I$5),0),FALSE),VLOOKUP(C3668,INDIRECT($G$6&amp;$H$6),MATCH($A3668,INDIRECT($G$6&amp;$I$6),0),FALSE))),0)</f>
        <v>0</v>
      </c>
    </row>
    <row r="3669" spans="1:5">
      <c r="A3669" t="str">
        <f t="shared" si="173"/>
        <v>06</v>
      </c>
      <c r="B3669" t="str">
        <f t="shared" si="174"/>
        <v>PU</v>
      </c>
      <c r="C3669" t="s">
        <v>338</v>
      </c>
      <c r="D3669" t="s">
        <v>4400</v>
      </c>
      <c r="E3669" s="765">
        <f t="shared" ca="1" si="172"/>
        <v>0</v>
      </c>
    </row>
    <row r="3670" spans="1:5">
      <c r="A3670" t="str">
        <f t="shared" si="173"/>
        <v>12</v>
      </c>
      <c r="B3670" t="str">
        <f t="shared" si="174"/>
        <v>PU</v>
      </c>
      <c r="C3670" t="s">
        <v>338</v>
      </c>
      <c r="D3670" t="s">
        <v>4401</v>
      </c>
      <c r="E3670" s="765">
        <f t="shared" ca="1" si="172"/>
        <v>0</v>
      </c>
    </row>
    <row r="3671" spans="1:5">
      <c r="A3671" t="str">
        <f t="shared" si="173"/>
        <v>09</v>
      </c>
      <c r="B3671" t="str">
        <f t="shared" si="174"/>
        <v>PU</v>
      </c>
      <c r="C3671" t="s">
        <v>338</v>
      </c>
      <c r="D3671" t="s">
        <v>4402</v>
      </c>
      <c r="E3671" s="765">
        <f t="shared" ca="1" si="172"/>
        <v>0</v>
      </c>
    </row>
    <row r="3672" spans="1:5">
      <c r="A3672" t="str">
        <f t="shared" si="173"/>
        <v>11</v>
      </c>
      <c r="B3672" t="str">
        <f t="shared" si="174"/>
        <v>PU</v>
      </c>
      <c r="C3672" t="s">
        <v>338</v>
      </c>
      <c r="D3672" t="s">
        <v>4403</v>
      </c>
      <c r="E3672" s="765">
        <f t="shared" ca="1" si="172"/>
        <v>0</v>
      </c>
    </row>
    <row r="3673" spans="1:5">
      <c r="A3673" t="str">
        <f t="shared" si="173"/>
        <v>03</v>
      </c>
      <c r="B3673" t="str">
        <f t="shared" si="174"/>
        <v>PU</v>
      </c>
      <c r="C3673" t="s">
        <v>338</v>
      </c>
      <c r="D3673" t="s">
        <v>4404</v>
      </c>
      <c r="E3673" s="765">
        <f t="shared" ca="1" si="172"/>
        <v>0</v>
      </c>
    </row>
    <row r="3674" spans="1:5">
      <c r="A3674" t="str">
        <f t="shared" si="173"/>
        <v>02</v>
      </c>
      <c r="B3674" t="str">
        <f t="shared" si="174"/>
        <v>PU</v>
      </c>
      <c r="C3674" t="s">
        <v>338</v>
      </c>
      <c r="D3674" t="s">
        <v>4405</v>
      </c>
      <c r="E3674" s="765">
        <f t="shared" ca="1" si="172"/>
        <v>0</v>
      </c>
    </row>
    <row r="3675" spans="1:5">
      <c r="A3675" t="str">
        <f t="shared" si="173"/>
        <v>04</v>
      </c>
      <c r="B3675" t="str">
        <f t="shared" si="174"/>
        <v>PU</v>
      </c>
      <c r="C3675" t="s">
        <v>338</v>
      </c>
      <c r="D3675" t="s">
        <v>4406</v>
      </c>
      <c r="E3675" s="765">
        <f t="shared" ca="1" si="172"/>
        <v>0</v>
      </c>
    </row>
    <row r="3676" spans="1:5">
      <c r="A3676" t="str">
        <f t="shared" si="173"/>
        <v>01</v>
      </c>
      <c r="B3676" t="str">
        <f t="shared" si="174"/>
        <v>PU</v>
      </c>
      <c r="C3676" t="s">
        <v>339</v>
      </c>
      <c r="D3676" t="s">
        <v>4407</v>
      </c>
      <c r="E3676" s="765">
        <f t="shared" ca="1" si="172"/>
        <v>0</v>
      </c>
    </row>
    <row r="3677" spans="1:5">
      <c r="A3677" t="str">
        <f t="shared" si="173"/>
        <v>05</v>
      </c>
      <c r="B3677" t="str">
        <f t="shared" si="174"/>
        <v>PU</v>
      </c>
      <c r="C3677" t="s">
        <v>339</v>
      </c>
      <c r="D3677" t="s">
        <v>4408</v>
      </c>
      <c r="E3677" s="765">
        <f t="shared" ca="1" si="172"/>
        <v>0</v>
      </c>
    </row>
    <row r="3678" spans="1:5">
      <c r="A3678" t="str">
        <f t="shared" si="173"/>
        <v>14</v>
      </c>
      <c r="B3678" t="str">
        <f t="shared" si="174"/>
        <v>PU</v>
      </c>
      <c r="C3678" t="s">
        <v>339</v>
      </c>
      <c r="D3678" t="s">
        <v>4409</v>
      </c>
      <c r="E3678" s="765">
        <f t="shared" ca="1" si="172"/>
        <v>0</v>
      </c>
    </row>
    <row r="3679" spans="1:5">
      <c r="A3679" t="str">
        <f t="shared" si="173"/>
        <v>100</v>
      </c>
      <c r="B3679" t="str">
        <f t="shared" si="174"/>
        <v>PU</v>
      </c>
      <c r="C3679" t="s">
        <v>339</v>
      </c>
      <c r="D3679" t="s">
        <v>4410</v>
      </c>
      <c r="E3679" s="765">
        <f ca="1">IFERROR(IF(B3679=0,VLOOKUP(C3679,INDIRECT($G$7&amp;$H$7),MATCH($A3679,INDIRECT($G$7&amp;$I$7),0),0),IF(B3679="W",VLOOKUP(C3679,INDIRECT($G$5&amp;$H$5),MATCH($A3679,INDIRECT($G$5&amp;$I$5),0),FALSE),VLOOKUP(C3679,INDIRECT($G$6&amp;$H$6),MATCH($A3679,INDIRECT($G$6&amp;$I$6),0),FALSE))),0)</f>
        <v>0</v>
      </c>
    </row>
    <row r="3680" spans="1:5">
      <c r="A3680" t="str">
        <f t="shared" si="173"/>
        <v>06</v>
      </c>
      <c r="B3680" t="str">
        <f t="shared" si="174"/>
        <v>PU</v>
      </c>
      <c r="C3680" t="s">
        <v>339</v>
      </c>
      <c r="D3680" t="s">
        <v>4411</v>
      </c>
      <c r="E3680" s="765">
        <f t="shared" ca="1" si="172"/>
        <v>0</v>
      </c>
    </row>
    <row r="3681" spans="1:5">
      <c r="A3681" t="str">
        <f t="shared" si="173"/>
        <v>12</v>
      </c>
      <c r="B3681" t="str">
        <f t="shared" si="174"/>
        <v>PU</v>
      </c>
      <c r="C3681" t="s">
        <v>339</v>
      </c>
      <c r="D3681" t="s">
        <v>4412</v>
      </c>
      <c r="E3681" s="765">
        <f t="shared" ca="1" si="172"/>
        <v>0</v>
      </c>
    </row>
    <row r="3682" spans="1:5">
      <c r="A3682" t="str">
        <f t="shared" si="173"/>
        <v>09</v>
      </c>
      <c r="B3682" t="str">
        <f t="shared" si="174"/>
        <v>PU</v>
      </c>
      <c r="C3682" t="s">
        <v>339</v>
      </c>
      <c r="D3682" t="s">
        <v>4413</v>
      </c>
      <c r="E3682" s="765">
        <f t="shared" ca="1" si="172"/>
        <v>0</v>
      </c>
    </row>
    <row r="3683" spans="1:5">
      <c r="A3683" t="str">
        <f t="shared" si="173"/>
        <v>11</v>
      </c>
      <c r="B3683" t="str">
        <f t="shared" si="174"/>
        <v>PU</v>
      </c>
      <c r="C3683" t="s">
        <v>339</v>
      </c>
      <c r="D3683" t="s">
        <v>4414</v>
      </c>
      <c r="E3683" s="765">
        <f t="shared" ca="1" si="172"/>
        <v>0</v>
      </c>
    </row>
    <row r="3684" spans="1:5">
      <c r="A3684" t="str">
        <f t="shared" si="173"/>
        <v>03</v>
      </c>
      <c r="B3684" t="str">
        <f t="shared" si="174"/>
        <v>PU</v>
      </c>
      <c r="C3684" t="s">
        <v>339</v>
      </c>
      <c r="D3684" t="s">
        <v>4415</v>
      </c>
      <c r="E3684" s="765">
        <f t="shared" ca="1" si="172"/>
        <v>0</v>
      </c>
    </row>
    <row r="3685" spans="1:5">
      <c r="A3685" t="str">
        <f t="shared" si="173"/>
        <v>02</v>
      </c>
      <c r="B3685" t="str">
        <f t="shared" si="174"/>
        <v>PU</v>
      </c>
      <c r="C3685" t="s">
        <v>339</v>
      </c>
      <c r="D3685" t="s">
        <v>4416</v>
      </c>
      <c r="E3685" s="765">
        <f t="shared" ca="1" si="172"/>
        <v>0</v>
      </c>
    </row>
    <row r="3686" spans="1:5">
      <c r="A3686" t="str">
        <f t="shared" si="173"/>
        <v>04</v>
      </c>
      <c r="B3686" t="str">
        <f t="shared" si="174"/>
        <v>PU</v>
      </c>
      <c r="C3686" t="s">
        <v>339</v>
      </c>
      <c r="D3686" t="s">
        <v>4417</v>
      </c>
      <c r="E3686" s="765">
        <f t="shared" ca="1" si="172"/>
        <v>0</v>
      </c>
    </row>
    <row r="3687" spans="1:5">
      <c r="A3687" t="str">
        <f t="shared" si="173"/>
        <v>01</v>
      </c>
      <c r="B3687" t="str">
        <f t="shared" si="174"/>
        <v>PU</v>
      </c>
      <c r="C3687" t="s">
        <v>340</v>
      </c>
      <c r="D3687" t="s">
        <v>4418</v>
      </c>
      <c r="E3687" s="765">
        <f t="shared" ref="E3687:E3750" ca="1" si="175">IFERROR(IF(B3687=0,VLOOKUP(C3666,INDIRECT($G$7&amp;$H$7),MATCH($A3687,INDIRECT($G$7&amp;$I$7),0),0),IF(B3687="W",VLOOKUP(C3666,INDIRECT($G$5&amp;$H$5),MATCH($A3687,INDIRECT($G$5&amp;$I$5),0),FALSE),VLOOKUP(C3687,INDIRECT($G$6&amp;$H$6),MATCH($A3687,INDIRECT($G$6&amp;$I$6),0),FALSE))),0)</f>
        <v>0</v>
      </c>
    </row>
    <row r="3688" spans="1:5">
      <c r="A3688" t="str">
        <f t="shared" si="173"/>
        <v>05</v>
      </c>
      <c r="B3688" t="str">
        <f t="shared" si="174"/>
        <v>PU</v>
      </c>
      <c r="C3688" t="s">
        <v>340</v>
      </c>
      <c r="D3688" t="s">
        <v>4419</v>
      </c>
      <c r="E3688" s="765">
        <f t="shared" ca="1" si="175"/>
        <v>0</v>
      </c>
    </row>
    <row r="3689" spans="1:5">
      <c r="A3689" t="str">
        <f t="shared" si="173"/>
        <v>14</v>
      </c>
      <c r="B3689" t="str">
        <f t="shared" si="174"/>
        <v>PU</v>
      </c>
      <c r="C3689" t="s">
        <v>340</v>
      </c>
      <c r="D3689" t="s">
        <v>4420</v>
      </c>
      <c r="E3689" s="765">
        <f t="shared" ca="1" si="175"/>
        <v>0</v>
      </c>
    </row>
    <row r="3690" spans="1:5">
      <c r="A3690" t="str">
        <f t="shared" si="173"/>
        <v>100</v>
      </c>
      <c r="B3690" t="str">
        <f t="shared" si="174"/>
        <v>PU</v>
      </c>
      <c r="C3690" t="s">
        <v>340</v>
      </c>
      <c r="D3690" t="s">
        <v>4421</v>
      </c>
      <c r="E3690" s="765">
        <f ca="1">IFERROR(IF(B3690=0,VLOOKUP(C3690,INDIRECT($G$7&amp;$H$7),MATCH($A3690,INDIRECT($G$7&amp;$I$7),0),0),IF(B3690="W",VLOOKUP(C3690,INDIRECT($G$5&amp;$H$5),MATCH($A3690,INDIRECT($G$5&amp;$I$5),0),FALSE),VLOOKUP(C3690,INDIRECT($G$6&amp;$H$6),MATCH($A3690,INDIRECT($G$6&amp;$I$6),0),FALSE))),0)</f>
        <v>0</v>
      </c>
    </row>
    <row r="3691" spans="1:5">
      <c r="A3691" t="str">
        <f t="shared" si="173"/>
        <v>06</v>
      </c>
      <c r="B3691" t="str">
        <f t="shared" si="174"/>
        <v>PU</v>
      </c>
      <c r="C3691" t="s">
        <v>340</v>
      </c>
      <c r="D3691" t="s">
        <v>4422</v>
      </c>
      <c r="E3691" s="765">
        <f t="shared" ca="1" si="175"/>
        <v>0</v>
      </c>
    </row>
    <row r="3692" spans="1:5">
      <c r="A3692" t="str">
        <f t="shared" si="173"/>
        <v>12</v>
      </c>
      <c r="B3692" t="str">
        <f t="shared" si="174"/>
        <v>PU</v>
      </c>
      <c r="C3692" t="s">
        <v>340</v>
      </c>
      <c r="D3692" t="s">
        <v>4423</v>
      </c>
      <c r="E3692" s="765">
        <f t="shared" ca="1" si="175"/>
        <v>0</v>
      </c>
    </row>
    <row r="3693" spans="1:5">
      <c r="A3693" t="str">
        <f t="shared" si="173"/>
        <v>09</v>
      </c>
      <c r="B3693" t="str">
        <f t="shared" si="174"/>
        <v>PU</v>
      </c>
      <c r="C3693" t="s">
        <v>340</v>
      </c>
      <c r="D3693" t="s">
        <v>4424</v>
      </c>
      <c r="E3693" s="765">
        <f t="shared" ca="1" si="175"/>
        <v>0</v>
      </c>
    </row>
    <row r="3694" spans="1:5">
      <c r="A3694" t="str">
        <f t="shared" si="173"/>
        <v>11</v>
      </c>
      <c r="B3694" t="str">
        <f t="shared" si="174"/>
        <v>PU</v>
      </c>
      <c r="C3694" t="s">
        <v>340</v>
      </c>
      <c r="D3694" t="s">
        <v>4425</v>
      </c>
      <c r="E3694" s="765">
        <f t="shared" ca="1" si="175"/>
        <v>0</v>
      </c>
    </row>
    <row r="3695" spans="1:5">
      <c r="A3695" t="str">
        <f t="shared" si="173"/>
        <v>03</v>
      </c>
      <c r="B3695" t="str">
        <f t="shared" si="174"/>
        <v>PU</v>
      </c>
      <c r="C3695" t="s">
        <v>340</v>
      </c>
      <c r="D3695" t="s">
        <v>4426</v>
      </c>
      <c r="E3695" s="765">
        <f t="shared" ca="1" si="175"/>
        <v>0</v>
      </c>
    </row>
    <row r="3696" spans="1:5">
      <c r="A3696" t="str">
        <f t="shared" si="173"/>
        <v>02</v>
      </c>
      <c r="B3696" t="str">
        <f t="shared" si="174"/>
        <v>PU</v>
      </c>
      <c r="C3696" t="s">
        <v>340</v>
      </c>
      <c r="D3696" t="s">
        <v>4427</v>
      </c>
      <c r="E3696" s="765">
        <f t="shared" ca="1" si="175"/>
        <v>0</v>
      </c>
    </row>
    <row r="3697" spans="1:5">
      <c r="A3697" t="str">
        <f t="shared" si="173"/>
        <v>04</v>
      </c>
      <c r="B3697" t="str">
        <f t="shared" si="174"/>
        <v>PU</v>
      </c>
      <c r="C3697" t="s">
        <v>340</v>
      </c>
      <c r="D3697" t="s">
        <v>4428</v>
      </c>
      <c r="E3697" s="765">
        <f t="shared" ca="1" si="175"/>
        <v>0</v>
      </c>
    </row>
    <row r="3698" spans="1:5">
      <c r="A3698" t="str">
        <f t="shared" si="173"/>
        <v>01</v>
      </c>
      <c r="B3698" t="str">
        <f t="shared" si="174"/>
        <v>PU</v>
      </c>
      <c r="C3698" t="s">
        <v>341</v>
      </c>
      <c r="D3698" t="s">
        <v>4429</v>
      </c>
      <c r="E3698" s="765">
        <f t="shared" ca="1" si="175"/>
        <v>0</v>
      </c>
    </row>
    <row r="3699" spans="1:5">
      <c r="A3699" t="str">
        <f t="shared" si="173"/>
        <v>05</v>
      </c>
      <c r="B3699" t="str">
        <f t="shared" si="174"/>
        <v>PU</v>
      </c>
      <c r="C3699" t="s">
        <v>341</v>
      </c>
      <c r="D3699" t="s">
        <v>4430</v>
      </c>
      <c r="E3699" s="765">
        <f t="shared" ca="1" si="175"/>
        <v>0</v>
      </c>
    </row>
    <row r="3700" spans="1:5">
      <c r="A3700" t="str">
        <f t="shared" si="173"/>
        <v>14</v>
      </c>
      <c r="B3700" t="str">
        <f t="shared" si="174"/>
        <v>PU</v>
      </c>
      <c r="C3700" t="s">
        <v>341</v>
      </c>
      <c r="D3700" t="s">
        <v>4431</v>
      </c>
      <c r="E3700" s="765">
        <f t="shared" ca="1" si="175"/>
        <v>0</v>
      </c>
    </row>
    <row r="3701" spans="1:5">
      <c r="A3701" t="str">
        <f t="shared" si="173"/>
        <v>100</v>
      </c>
      <c r="B3701" t="str">
        <f t="shared" si="174"/>
        <v>PU</v>
      </c>
      <c r="C3701" t="s">
        <v>341</v>
      </c>
      <c r="D3701" t="s">
        <v>4432</v>
      </c>
      <c r="E3701" s="765">
        <f ca="1">IFERROR(IF(B3701=0,VLOOKUP(C3701,INDIRECT($G$7&amp;$H$7),MATCH($A3701,INDIRECT($G$7&amp;$I$7),0),0),IF(B3701="W",VLOOKUP(C3701,INDIRECT($G$5&amp;$H$5),MATCH($A3701,INDIRECT($G$5&amp;$I$5),0),FALSE),VLOOKUP(C3701,INDIRECT($G$6&amp;$H$6),MATCH($A3701,INDIRECT($G$6&amp;$I$6),0),FALSE))),0)</f>
        <v>0</v>
      </c>
    </row>
    <row r="3702" spans="1:5">
      <c r="A3702" t="str">
        <f t="shared" si="173"/>
        <v>06</v>
      </c>
      <c r="B3702" t="str">
        <f t="shared" si="174"/>
        <v>PU</v>
      </c>
      <c r="C3702" t="s">
        <v>341</v>
      </c>
      <c r="D3702" t="s">
        <v>4433</v>
      </c>
      <c r="E3702" s="765">
        <f t="shared" ca="1" si="175"/>
        <v>0</v>
      </c>
    </row>
    <row r="3703" spans="1:5">
      <c r="A3703" t="str">
        <f t="shared" si="173"/>
        <v>12</v>
      </c>
      <c r="B3703" t="str">
        <f t="shared" si="174"/>
        <v>PU</v>
      </c>
      <c r="C3703" t="s">
        <v>341</v>
      </c>
      <c r="D3703" t="s">
        <v>4434</v>
      </c>
      <c r="E3703" s="765">
        <f t="shared" ca="1" si="175"/>
        <v>0</v>
      </c>
    </row>
    <row r="3704" spans="1:5">
      <c r="A3704" t="str">
        <f t="shared" si="173"/>
        <v>09</v>
      </c>
      <c r="B3704" t="str">
        <f t="shared" si="174"/>
        <v>PU</v>
      </c>
      <c r="C3704" t="s">
        <v>341</v>
      </c>
      <c r="D3704" t="s">
        <v>4435</v>
      </c>
      <c r="E3704" s="765">
        <f t="shared" ca="1" si="175"/>
        <v>0</v>
      </c>
    </row>
    <row r="3705" spans="1:5">
      <c r="A3705" t="str">
        <f t="shared" si="173"/>
        <v>11</v>
      </c>
      <c r="B3705" t="str">
        <f t="shared" si="174"/>
        <v>PU</v>
      </c>
      <c r="C3705" t="s">
        <v>341</v>
      </c>
      <c r="D3705" t="s">
        <v>4436</v>
      </c>
      <c r="E3705" s="765">
        <f t="shared" ca="1" si="175"/>
        <v>0</v>
      </c>
    </row>
    <row r="3706" spans="1:5">
      <c r="A3706" t="str">
        <f t="shared" si="173"/>
        <v>03</v>
      </c>
      <c r="B3706" t="str">
        <f t="shared" si="174"/>
        <v>PU</v>
      </c>
      <c r="C3706" t="s">
        <v>341</v>
      </c>
      <c r="D3706" t="s">
        <v>4437</v>
      </c>
      <c r="E3706" s="765">
        <f t="shared" ca="1" si="175"/>
        <v>0</v>
      </c>
    </row>
    <row r="3707" spans="1:5">
      <c r="A3707" t="str">
        <f t="shared" si="173"/>
        <v>02</v>
      </c>
      <c r="B3707" t="str">
        <f t="shared" si="174"/>
        <v>PU</v>
      </c>
      <c r="C3707" t="s">
        <v>341</v>
      </c>
      <c r="D3707" t="s">
        <v>4438</v>
      </c>
      <c r="E3707" s="765">
        <f t="shared" ca="1" si="175"/>
        <v>0</v>
      </c>
    </row>
    <row r="3708" spans="1:5">
      <c r="A3708" t="str">
        <f t="shared" si="173"/>
        <v>04</v>
      </c>
      <c r="B3708" t="str">
        <f t="shared" si="174"/>
        <v>PU</v>
      </c>
      <c r="C3708" t="s">
        <v>341</v>
      </c>
      <c r="D3708" t="s">
        <v>4439</v>
      </c>
      <c r="E3708" s="765">
        <f t="shared" ca="1" si="175"/>
        <v>0</v>
      </c>
    </row>
    <row r="3709" spans="1:5">
      <c r="A3709" t="str">
        <f t="shared" si="173"/>
        <v>01</v>
      </c>
      <c r="B3709" t="str">
        <f t="shared" si="174"/>
        <v>PU</v>
      </c>
      <c r="C3709" t="s">
        <v>342</v>
      </c>
      <c r="D3709" t="s">
        <v>4440</v>
      </c>
      <c r="E3709" s="765">
        <f t="shared" ca="1" si="175"/>
        <v>0</v>
      </c>
    </row>
    <row r="3710" spans="1:5">
      <c r="A3710" t="str">
        <f t="shared" si="173"/>
        <v>05</v>
      </c>
      <c r="B3710" t="str">
        <f t="shared" si="174"/>
        <v>PU</v>
      </c>
      <c r="C3710" t="s">
        <v>342</v>
      </c>
      <c r="D3710" t="s">
        <v>4441</v>
      </c>
      <c r="E3710" s="765">
        <f t="shared" ca="1" si="175"/>
        <v>0</v>
      </c>
    </row>
    <row r="3711" spans="1:5">
      <c r="A3711" t="str">
        <f t="shared" si="173"/>
        <v>14</v>
      </c>
      <c r="B3711" t="str">
        <f t="shared" si="174"/>
        <v>PU</v>
      </c>
      <c r="C3711" t="s">
        <v>342</v>
      </c>
      <c r="D3711" t="s">
        <v>4442</v>
      </c>
      <c r="E3711" s="765">
        <f t="shared" ca="1" si="175"/>
        <v>0</v>
      </c>
    </row>
    <row r="3712" spans="1:5">
      <c r="A3712" t="str">
        <f t="shared" si="173"/>
        <v>100</v>
      </c>
      <c r="B3712" t="str">
        <f t="shared" si="174"/>
        <v>PU</v>
      </c>
      <c r="C3712" t="s">
        <v>342</v>
      </c>
      <c r="D3712" t="s">
        <v>4443</v>
      </c>
      <c r="E3712" s="765">
        <f ca="1">IFERROR(IF(B3712=0,VLOOKUP(C3712,INDIRECT($G$7&amp;$H$7),MATCH($A3712,INDIRECT($G$7&amp;$I$7),0),0),IF(B3712="W",VLOOKUP(C3712,INDIRECT($G$5&amp;$H$5),MATCH($A3712,INDIRECT($G$5&amp;$I$5),0),FALSE),VLOOKUP(C3712,INDIRECT($G$6&amp;$H$6),MATCH($A3712,INDIRECT($G$6&amp;$I$6),0),FALSE))),0)</f>
        <v>0</v>
      </c>
    </row>
    <row r="3713" spans="1:5">
      <c r="A3713" t="str">
        <f t="shared" si="173"/>
        <v>06</v>
      </c>
      <c r="B3713" t="str">
        <f t="shared" si="174"/>
        <v>PU</v>
      </c>
      <c r="C3713" t="s">
        <v>342</v>
      </c>
      <c r="D3713" t="s">
        <v>4444</v>
      </c>
      <c r="E3713" s="765">
        <f t="shared" ca="1" si="175"/>
        <v>0</v>
      </c>
    </row>
    <row r="3714" spans="1:5">
      <c r="A3714" t="str">
        <f t="shared" si="173"/>
        <v>12</v>
      </c>
      <c r="B3714" t="str">
        <f t="shared" si="174"/>
        <v>PU</v>
      </c>
      <c r="C3714" t="s">
        <v>342</v>
      </c>
      <c r="D3714" t="s">
        <v>4445</v>
      </c>
      <c r="E3714" s="765">
        <f t="shared" ca="1" si="175"/>
        <v>0</v>
      </c>
    </row>
    <row r="3715" spans="1:5">
      <c r="A3715" t="str">
        <f t="shared" si="173"/>
        <v>09</v>
      </c>
      <c r="B3715" t="str">
        <f t="shared" si="174"/>
        <v>PU</v>
      </c>
      <c r="C3715" t="s">
        <v>342</v>
      </c>
      <c r="D3715" t="s">
        <v>4446</v>
      </c>
      <c r="E3715" s="765">
        <f t="shared" ca="1" si="175"/>
        <v>0</v>
      </c>
    </row>
    <row r="3716" spans="1:5">
      <c r="A3716" t="str">
        <f t="shared" si="173"/>
        <v>11</v>
      </c>
      <c r="B3716" t="str">
        <f t="shared" si="174"/>
        <v>PU</v>
      </c>
      <c r="C3716" t="s">
        <v>342</v>
      </c>
      <c r="D3716" t="s">
        <v>4447</v>
      </c>
      <c r="E3716" s="765">
        <f t="shared" ca="1" si="175"/>
        <v>0</v>
      </c>
    </row>
    <row r="3717" spans="1:5">
      <c r="A3717" t="str">
        <f t="shared" si="173"/>
        <v>03</v>
      </c>
      <c r="B3717" t="str">
        <f t="shared" si="174"/>
        <v>PU</v>
      </c>
      <c r="C3717" t="s">
        <v>342</v>
      </c>
      <c r="D3717" t="s">
        <v>4448</v>
      </c>
      <c r="E3717" s="765">
        <f t="shared" ca="1" si="175"/>
        <v>0</v>
      </c>
    </row>
    <row r="3718" spans="1:5">
      <c r="A3718" t="str">
        <f t="shared" si="173"/>
        <v>02</v>
      </c>
      <c r="B3718" t="str">
        <f t="shared" si="174"/>
        <v>PU</v>
      </c>
      <c r="C3718" t="s">
        <v>342</v>
      </c>
      <c r="D3718" t="s">
        <v>4449</v>
      </c>
      <c r="E3718" s="765">
        <f t="shared" ca="1" si="175"/>
        <v>0</v>
      </c>
    </row>
    <row r="3719" spans="1:5">
      <c r="A3719" t="str">
        <f t="shared" si="173"/>
        <v>04</v>
      </c>
      <c r="B3719" t="str">
        <f t="shared" si="174"/>
        <v>PU</v>
      </c>
      <c r="C3719" t="s">
        <v>342</v>
      </c>
      <c r="D3719" t="s">
        <v>4450</v>
      </c>
      <c r="E3719" s="765">
        <f t="shared" ca="1" si="175"/>
        <v>0</v>
      </c>
    </row>
    <row r="3720" spans="1:5">
      <c r="A3720" t="str">
        <f t="shared" si="173"/>
        <v>01</v>
      </c>
      <c r="B3720" t="str">
        <f t="shared" si="174"/>
        <v>PU</v>
      </c>
      <c r="C3720" t="s">
        <v>354</v>
      </c>
      <c r="D3720" t="s">
        <v>4451</v>
      </c>
      <c r="E3720" s="765">
        <f t="shared" ca="1" si="175"/>
        <v>0</v>
      </c>
    </row>
    <row r="3721" spans="1:5">
      <c r="A3721" t="str">
        <f t="shared" si="173"/>
        <v>05</v>
      </c>
      <c r="B3721" t="str">
        <f t="shared" si="174"/>
        <v>PU</v>
      </c>
      <c r="C3721" t="s">
        <v>354</v>
      </c>
      <c r="D3721" t="s">
        <v>4452</v>
      </c>
      <c r="E3721" s="765">
        <f t="shared" ca="1" si="175"/>
        <v>0</v>
      </c>
    </row>
    <row r="3722" spans="1:5">
      <c r="A3722" t="str">
        <f t="shared" si="173"/>
        <v>14</v>
      </c>
      <c r="B3722" t="str">
        <f t="shared" si="174"/>
        <v>PU</v>
      </c>
      <c r="C3722" t="s">
        <v>354</v>
      </c>
      <c r="D3722" t="s">
        <v>4453</v>
      </c>
      <c r="E3722" s="765">
        <f t="shared" ca="1" si="175"/>
        <v>0</v>
      </c>
    </row>
    <row r="3723" spans="1:5">
      <c r="A3723" t="str">
        <f t="shared" ref="A3723:A3786" si="176">MID(D3723,LEN(C3723)+2,LEN(D3723)-LEN(C3723))</f>
        <v>100</v>
      </c>
      <c r="B3723" t="str">
        <f t="shared" ref="B3723:B3786" si="177">IF(IFERROR(FIND("PU",D3723,1),0)&lt;&gt;0,"PU",0)</f>
        <v>PU</v>
      </c>
      <c r="C3723" t="s">
        <v>354</v>
      </c>
      <c r="D3723" t="s">
        <v>4454</v>
      </c>
      <c r="E3723" s="765">
        <f ca="1">IFERROR(IF(B3723=0,VLOOKUP(C3723,INDIRECT($G$7&amp;$H$7),MATCH($A3723,INDIRECT($G$7&amp;$I$7),0),0),IF(B3723="W",VLOOKUP(C3723,INDIRECT($G$5&amp;$H$5),MATCH($A3723,INDIRECT($G$5&amp;$I$5),0),FALSE),VLOOKUP(C3723,INDIRECT($G$6&amp;$H$6),MATCH($A3723,INDIRECT($G$6&amp;$I$6),0),FALSE))),0)</f>
        <v>0</v>
      </c>
    </row>
    <row r="3724" spans="1:5">
      <c r="A3724" t="str">
        <f t="shared" si="176"/>
        <v>06</v>
      </c>
      <c r="B3724" t="str">
        <f t="shared" si="177"/>
        <v>PU</v>
      </c>
      <c r="C3724" t="s">
        <v>354</v>
      </c>
      <c r="D3724" t="s">
        <v>4455</v>
      </c>
      <c r="E3724" s="765">
        <f t="shared" ca="1" si="175"/>
        <v>0</v>
      </c>
    </row>
    <row r="3725" spans="1:5">
      <c r="A3725" t="str">
        <f t="shared" si="176"/>
        <v>12</v>
      </c>
      <c r="B3725" t="str">
        <f t="shared" si="177"/>
        <v>PU</v>
      </c>
      <c r="C3725" t="s">
        <v>354</v>
      </c>
      <c r="D3725" t="s">
        <v>4456</v>
      </c>
      <c r="E3725" s="765">
        <f t="shared" ca="1" si="175"/>
        <v>0</v>
      </c>
    </row>
    <row r="3726" spans="1:5">
      <c r="A3726" t="str">
        <f t="shared" si="176"/>
        <v>09</v>
      </c>
      <c r="B3726" t="str">
        <f t="shared" si="177"/>
        <v>PU</v>
      </c>
      <c r="C3726" t="s">
        <v>354</v>
      </c>
      <c r="D3726" t="s">
        <v>4457</v>
      </c>
      <c r="E3726" s="765">
        <f t="shared" ca="1" si="175"/>
        <v>0</v>
      </c>
    </row>
    <row r="3727" spans="1:5">
      <c r="A3727" t="str">
        <f t="shared" si="176"/>
        <v>11</v>
      </c>
      <c r="B3727" t="str">
        <f t="shared" si="177"/>
        <v>PU</v>
      </c>
      <c r="C3727" t="s">
        <v>354</v>
      </c>
      <c r="D3727" t="s">
        <v>4458</v>
      </c>
      <c r="E3727" s="765">
        <f t="shared" ca="1" si="175"/>
        <v>0</v>
      </c>
    </row>
    <row r="3728" spans="1:5">
      <c r="A3728" t="str">
        <f t="shared" si="176"/>
        <v>03</v>
      </c>
      <c r="B3728" t="str">
        <f t="shared" si="177"/>
        <v>PU</v>
      </c>
      <c r="C3728" t="s">
        <v>354</v>
      </c>
      <c r="D3728" t="s">
        <v>4459</v>
      </c>
      <c r="E3728" s="765">
        <f t="shared" ca="1" si="175"/>
        <v>0</v>
      </c>
    </row>
    <row r="3729" spans="1:5">
      <c r="A3729" t="str">
        <f t="shared" si="176"/>
        <v>02</v>
      </c>
      <c r="B3729" t="str">
        <f t="shared" si="177"/>
        <v>PU</v>
      </c>
      <c r="C3729" t="s">
        <v>354</v>
      </c>
      <c r="D3729" t="s">
        <v>4460</v>
      </c>
      <c r="E3729" s="765">
        <f t="shared" ca="1" si="175"/>
        <v>0</v>
      </c>
    </row>
    <row r="3730" spans="1:5">
      <c r="A3730" t="str">
        <f t="shared" si="176"/>
        <v>04</v>
      </c>
      <c r="B3730" t="str">
        <f t="shared" si="177"/>
        <v>PU</v>
      </c>
      <c r="C3730" t="s">
        <v>354</v>
      </c>
      <c r="D3730" t="s">
        <v>4461</v>
      </c>
      <c r="E3730" s="765">
        <f t="shared" ca="1" si="175"/>
        <v>0</v>
      </c>
    </row>
    <row r="3731" spans="1:5">
      <c r="A3731" t="str">
        <f t="shared" si="176"/>
        <v>01</v>
      </c>
      <c r="B3731" t="str">
        <f t="shared" si="177"/>
        <v>PU</v>
      </c>
      <c r="C3731" t="s">
        <v>355</v>
      </c>
      <c r="D3731" t="s">
        <v>4462</v>
      </c>
      <c r="E3731" s="765">
        <f t="shared" ca="1" si="175"/>
        <v>0</v>
      </c>
    </row>
    <row r="3732" spans="1:5">
      <c r="A3732" t="str">
        <f t="shared" si="176"/>
        <v>05</v>
      </c>
      <c r="B3732" t="str">
        <f t="shared" si="177"/>
        <v>PU</v>
      </c>
      <c r="C3732" t="s">
        <v>355</v>
      </c>
      <c r="D3732" t="s">
        <v>4463</v>
      </c>
      <c r="E3732" s="765">
        <f t="shared" ca="1" si="175"/>
        <v>0</v>
      </c>
    </row>
    <row r="3733" spans="1:5">
      <c r="A3733" t="str">
        <f t="shared" si="176"/>
        <v>14</v>
      </c>
      <c r="B3733" t="str">
        <f t="shared" si="177"/>
        <v>PU</v>
      </c>
      <c r="C3733" t="s">
        <v>355</v>
      </c>
      <c r="D3733" t="s">
        <v>4464</v>
      </c>
      <c r="E3733" s="765">
        <f t="shared" ca="1" si="175"/>
        <v>0</v>
      </c>
    </row>
    <row r="3734" spans="1:5">
      <c r="A3734" t="str">
        <f t="shared" si="176"/>
        <v>100</v>
      </c>
      <c r="B3734" t="str">
        <f t="shared" si="177"/>
        <v>PU</v>
      </c>
      <c r="C3734" t="s">
        <v>355</v>
      </c>
      <c r="D3734" t="s">
        <v>4465</v>
      </c>
      <c r="E3734" s="765">
        <f ca="1">IFERROR(IF(B3734=0,VLOOKUP(C3734,INDIRECT($G$7&amp;$H$7),MATCH($A3734,INDIRECT($G$7&amp;$I$7),0),0),IF(B3734="W",VLOOKUP(C3734,INDIRECT($G$5&amp;$H$5),MATCH($A3734,INDIRECT($G$5&amp;$I$5),0),FALSE),VLOOKUP(C3734,INDIRECT($G$6&amp;$H$6),MATCH($A3734,INDIRECT($G$6&amp;$I$6),0),FALSE))),0)</f>
        <v>0</v>
      </c>
    </row>
    <row r="3735" spans="1:5">
      <c r="A3735" t="str">
        <f t="shared" si="176"/>
        <v>06</v>
      </c>
      <c r="B3735" t="str">
        <f t="shared" si="177"/>
        <v>PU</v>
      </c>
      <c r="C3735" t="s">
        <v>355</v>
      </c>
      <c r="D3735" t="s">
        <v>4466</v>
      </c>
      <c r="E3735" s="765">
        <f t="shared" ca="1" si="175"/>
        <v>0</v>
      </c>
    </row>
    <row r="3736" spans="1:5">
      <c r="A3736" t="str">
        <f t="shared" si="176"/>
        <v>12</v>
      </c>
      <c r="B3736" t="str">
        <f t="shared" si="177"/>
        <v>PU</v>
      </c>
      <c r="C3736" t="s">
        <v>355</v>
      </c>
      <c r="D3736" t="s">
        <v>4467</v>
      </c>
      <c r="E3736" s="765">
        <f t="shared" ca="1" si="175"/>
        <v>0</v>
      </c>
    </row>
    <row r="3737" spans="1:5">
      <c r="A3737" t="str">
        <f t="shared" si="176"/>
        <v>09</v>
      </c>
      <c r="B3737" t="str">
        <f t="shared" si="177"/>
        <v>PU</v>
      </c>
      <c r="C3737" t="s">
        <v>355</v>
      </c>
      <c r="D3737" t="s">
        <v>4468</v>
      </c>
      <c r="E3737" s="765">
        <f t="shared" ca="1" si="175"/>
        <v>0</v>
      </c>
    </row>
    <row r="3738" spans="1:5">
      <c r="A3738" t="str">
        <f t="shared" si="176"/>
        <v>11</v>
      </c>
      <c r="B3738" t="str">
        <f t="shared" si="177"/>
        <v>PU</v>
      </c>
      <c r="C3738" t="s">
        <v>355</v>
      </c>
      <c r="D3738" t="s">
        <v>4469</v>
      </c>
      <c r="E3738" s="765">
        <f t="shared" ca="1" si="175"/>
        <v>0</v>
      </c>
    </row>
    <row r="3739" spans="1:5">
      <c r="A3739" t="str">
        <f t="shared" si="176"/>
        <v>03</v>
      </c>
      <c r="B3739" t="str">
        <f t="shared" si="177"/>
        <v>PU</v>
      </c>
      <c r="C3739" t="s">
        <v>355</v>
      </c>
      <c r="D3739" t="s">
        <v>4470</v>
      </c>
      <c r="E3739" s="765">
        <f t="shared" ca="1" si="175"/>
        <v>0</v>
      </c>
    </row>
    <row r="3740" spans="1:5">
      <c r="A3740" t="str">
        <f t="shared" si="176"/>
        <v>02</v>
      </c>
      <c r="B3740" t="str">
        <f t="shared" si="177"/>
        <v>PU</v>
      </c>
      <c r="C3740" t="s">
        <v>355</v>
      </c>
      <c r="D3740" t="s">
        <v>4471</v>
      </c>
      <c r="E3740" s="765">
        <f t="shared" ca="1" si="175"/>
        <v>0</v>
      </c>
    </row>
    <row r="3741" spans="1:5">
      <c r="A3741" t="str">
        <f t="shared" si="176"/>
        <v>04</v>
      </c>
      <c r="B3741" t="str">
        <f t="shared" si="177"/>
        <v>PU</v>
      </c>
      <c r="C3741" t="s">
        <v>355</v>
      </c>
      <c r="D3741" t="s">
        <v>4472</v>
      </c>
      <c r="E3741" s="765">
        <f t="shared" ca="1" si="175"/>
        <v>0</v>
      </c>
    </row>
    <row r="3742" spans="1:5">
      <c r="A3742" t="str">
        <f t="shared" si="176"/>
        <v>01</v>
      </c>
      <c r="B3742" t="str">
        <f t="shared" si="177"/>
        <v>PU</v>
      </c>
      <c r="C3742" t="s">
        <v>564</v>
      </c>
      <c r="D3742" t="s">
        <v>4473</v>
      </c>
      <c r="E3742" s="765">
        <f t="shared" ca="1" si="175"/>
        <v>0</v>
      </c>
    </row>
    <row r="3743" spans="1:5">
      <c r="A3743" t="str">
        <f t="shared" si="176"/>
        <v>05</v>
      </c>
      <c r="B3743" t="str">
        <f t="shared" si="177"/>
        <v>PU</v>
      </c>
      <c r="C3743" t="s">
        <v>564</v>
      </c>
      <c r="D3743" t="s">
        <v>4474</v>
      </c>
      <c r="E3743" s="765">
        <f t="shared" ca="1" si="175"/>
        <v>0</v>
      </c>
    </row>
    <row r="3744" spans="1:5">
      <c r="A3744" t="str">
        <f t="shared" si="176"/>
        <v>14</v>
      </c>
      <c r="B3744" t="str">
        <f t="shared" si="177"/>
        <v>PU</v>
      </c>
      <c r="C3744" t="s">
        <v>564</v>
      </c>
      <c r="D3744" t="s">
        <v>4475</v>
      </c>
      <c r="E3744" s="765">
        <f t="shared" ca="1" si="175"/>
        <v>0</v>
      </c>
    </row>
    <row r="3745" spans="1:5">
      <c r="A3745" t="str">
        <f t="shared" si="176"/>
        <v>100</v>
      </c>
      <c r="B3745" t="str">
        <f t="shared" si="177"/>
        <v>PU</v>
      </c>
      <c r="C3745" t="s">
        <v>564</v>
      </c>
      <c r="D3745" t="s">
        <v>4476</v>
      </c>
      <c r="E3745" s="765">
        <f ca="1">IFERROR(IF(B3745=0,VLOOKUP(C3745,INDIRECT($G$7&amp;$H$7),MATCH($A3745,INDIRECT($G$7&amp;$I$7),0),0),IF(B3745="W",VLOOKUP(C3745,INDIRECT($G$5&amp;$H$5),MATCH($A3745,INDIRECT($G$5&amp;$I$5),0),FALSE),VLOOKUP(C3745,INDIRECT($G$6&amp;$H$6),MATCH($A3745,INDIRECT($G$6&amp;$I$6),0),FALSE))),0)</f>
        <v>0</v>
      </c>
    </row>
    <row r="3746" spans="1:5">
      <c r="A3746" t="str">
        <f t="shared" si="176"/>
        <v>06</v>
      </c>
      <c r="B3746" t="str">
        <f t="shared" si="177"/>
        <v>PU</v>
      </c>
      <c r="C3746" t="s">
        <v>564</v>
      </c>
      <c r="D3746" t="s">
        <v>4477</v>
      </c>
      <c r="E3746" s="765">
        <f t="shared" ca="1" si="175"/>
        <v>0</v>
      </c>
    </row>
    <row r="3747" spans="1:5">
      <c r="A3747" t="str">
        <f t="shared" si="176"/>
        <v>12</v>
      </c>
      <c r="B3747" t="str">
        <f t="shared" si="177"/>
        <v>PU</v>
      </c>
      <c r="C3747" t="s">
        <v>564</v>
      </c>
      <c r="D3747" t="s">
        <v>4478</v>
      </c>
      <c r="E3747" s="765">
        <f t="shared" ca="1" si="175"/>
        <v>0</v>
      </c>
    </row>
    <row r="3748" spans="1:5">
      <c r="A3748" t="str">
        <f t="shared" si="176"/>
        <v>09</v>
      </c>
      <c r="B3748" t="str">
        <f t="shared" si="177"/>
        <v>PU</v>
      </c>
      <c r="C3748" t="s">
        <v>564</v>
      </c>
      <c r="D3748" t="s">
        <v>4479</v>
      </c>
      <c r="E3748" s="765">
        <f t="shared" ca="1" si="175"/>
        <v>0</v>
      </c>
    </row>
    <row r="3749" spans="1:5">
      <c r="A3749" t="str">
        <f t="shared" si="176"/>
        <v>11</v>
      </c>
      <c r="B3749" t="str">
        <f t="shared" si="177"/>
        <v>PU</v>
      </c>
      <c r="C3749" t="s">
        <v>564</v>
      </c>
      <c r="D3749" t="s">
        <v>4480</v>
      </c>
      <c r="E3749" s="765">
        <f t="shared" ca="1" si="175"/>
        <v>0</v>
      </c>
    </row>
    <row r="3750" spans="1:5">
      <c r="A3750" t="str">
        <f t="shared" si="176"/>
        <v>03</v>
      </c>
      <c r="B3750" t="str">
        <f t="shared" si="177"/>
        <v>PU</v>
      </c>
      <c r="C3750" t="s">
        <v>564</v>
      </c>
      <c r="D3750" t="s">
        <v>4481</v>
      </c>
      <c r="E3750" s="765">
        <f t="shared" ca="1" si="175"/>
        <v>0</v>
      </c>
    </row>
    <row r="3751" spans="1:5">
      <c r="A3751" t="str">
        <f t="shared" si="176"/>
        <v>02</v>
      </c>
      <c r="B3751" t="str">
        <f t="shared" si="177"/>
        <v>PU</v>
      </c>
      <c r="C3751" t="s">
        <v>564</v>
      </c>
      <c r="D3751" t="s">
        <v>4482</v>
      </c>
      <c r="E3751" s="765">
        <f t="shared" ref="E3751:E3814" ca="1" si="178">IFERROR(IF(B3751=0,VLOOKUP(C3730,INDIRECT($G$7&amp;$H$7),MATCH($A3751,INDIRECT($G$7&amp;$I$7),0),0),IF(B3751="W",VLOOKUP(C3730,INDIRECT($G$5&amp;$H$5),MATCH($A3751,INDIRECT($G$5&amp;$I$5),0),FALSE),VLOOKUP(C3751,INDIRECT($G$6&amp;$H$6),MATCH($A3751,INDIRECT($G$6&amp;$I$6),0),FALSE))),0)</f>
        <v>0</v>
      </c>
    </row>
    <row r="3752" spans="1:5">
      <c r="A3752" t="str">
        <f t="shared" si="176"/>
        <v>04</v>
      </c>
      <c r="B3752" t="str">
        <f t="shared" si="177"/>
        <v>PU</v>
      </c>
      <c r="C3752" t="s">
        <v>564</v>
      </c>
      <c r="D3752" t="s">
        <v>4483</v>
      </c>
      <c r="E3752" s="765">
        <f t="shared" ca="1" si="178"/>
        <v>0</v>
      </c>
    </row>
    <row r="3753" spans="1:5">
      <c r="A3753" t="str">
        <f t="shared" si="176"/>
        <v>01</v>
      </c>
      <c r="B3753" t="str">
        <f t="shared" si="177"/>
        <v>PU</v>
      </c>
      <c r="C3753" t="s">
        <v>358</v>
      </c>
      <c r="D3753" t="s">
        <v>4484</v>
      </c>
      <c r="E3753" s="765">
        <f t="shared" ca="1" si="178"/>
        <v>0</v>
      </c>
    </row>
    <row r="3754" spans="1:5">
      <c r="A3754" t="str">
        <f t="shared" si="176"/>
        <v>05</v>
      </c>
      <c r="B3754" t="str">
        <f t="shared" si="177"/>
        <v>PU</v>
      </c>
      <c r="C3754" t="s">
        <v>358</v>
      </c>
      <c r="D3754" t="s">
        <v>4485</v>
      </c>
      <c r="E3754" s="765">
        <f t="shared" ca="1" si="178"/>
        <v>0</v>
      </c>
    </row>
    <row r="3755" spans="1:5">
      <c r="A3755" t="str">
        <f t="shared" si="176"/>
        <v>14</v>
      </c>
      <c r="B3755" t="str">
        <f t="shared" si="177"/>
        <v>PU</v>
      </c>
      <c r="C3755" t="s">
        <v>358</v>
      </c>
      <c r="D3755" t="s">
        <v>4486</v>
      </c>
      <c r="E3755" s="765">
        <f t="shared" ca="1" si="178"/>
        <v>0</v>
      </c>
    </row>
    <row r="3756" spans="1:5">
      <c r="A3756" t="str">
        <f t="shared" si="176"/>
        <v>100</v>
      </c>
      <c r="B3756" t="str">
        <f t="shared" si="177"/>
        <v>PU</v>
      </c>
      <c r="C3756" t="s">
        <v>358</v>
      </c>
      <c r="D3756" t="s">
        <v>4487</v>
      </c>
      <c r="E3756" s="765">
        <f ca="1">IFERROR(IF(B3756=0,VLOOKUP(C3756,INDIRECT($G$7&amp;$H$7),MATCH($A3756,INDIRECT($G$7&amp;$I$7),0),0),IF(B3756="W",VLOOKUP(C3756,INDIRECT($G$5&amp;$H$5),MATCH($A3756,INDIRECT($G$5&amp;$I$5),0),FALSE),VLOOKUP(C3756,INDIRECT($G$6&amp;$H$6),MATCH($A3756,INDIRECT($G$6&amp;$I$6),0),FALSE))),0)</f>
        <v>0</v>
      </c>
    </row>
    <row r="3757" spans="1:5">
      <c r="A3757" t="str">
        <f t="shared" si="176"/>
        <v>06</v>
      </c>
      <c r="B3757" t="str">
        <f t="shared" si="177"/>
        <v>PU</v>
      </c>
      <c r="C3757" t="s">
        <v>358</v>
      </c>
      <c r="D3757" t="s">
        <v>4488</v>
      </c>
      <c r="E3757" s="765">
        <f t="shared" ca="1" si="178"/>
        <v>0</v>
      </c>
    </row>
    <row r="3758" spans="1:5">
      <c r="A3758" t="str">
        <f t="shared" si="176"/>
        <v>12</v>
      </c>
      <c r="B3758" t="str">
        <f t="shared" si="177"/>
        <v>PU</v>
      </c>
      <c r="C3758" t="s">
        <v>358</v>
      </c>
      <c r="D3758" t="s">
        <v>4489</v>
      </c>
      <c r="E3758" s="765">
        <f t="shared" ca="1" si="178"/>
        <v>0</v>
      </c>
    </row>
    <row r="3759" spans="1:5">
      <c r="A3759" t="str">
        <f t="shared" si="176"/>
        <v>09</v>
      </c>
      <c r="B3759" t="str">
        <f t="shared" si="177"/>
        <v>PU</v>
      </c>
      <c r="C3759" t="s">
        <v>358</v>
      </c>
      <c r="D3759" t="s">
        <v>4490</v>
      </c>
      <c r="E3759" s="765">
        <f t="shared" ca="1" si="178"/>
        <v>0</v>
      </c>
    </row>
    <row r="3760" spans="1:5">
      <c r="A3760" t="str">
        <f t="shared" si="176"/>
        <v>11</v>
      </c>
      <c r="B3760" t="str">
        <f t="shared" si="177"/>
        <v>PU</v>
      </c>
      <c r="C3760" t="s">
        <v>358</v>
      </c>
      <c r="D3760" t="s">
        <v>4491</v>
      </c>
      <c r="E3760" s="765">
        <f t="shared" ca="1" si="178"/>
        <v>0</v>
      </c>
    </row>
    <row r="3761" spans="1:5">
      <c r="A3761" t="str">
        <f t="shared" si="176"/>
        <v>03</v>
      </c>
      <c r="B3761" t="str">
        <f t="shared" si="177"/>
        <v>PU</v>
      </c>
      <c r="C3761" t="s">
        <v>358</v>
      </c>
      <c r="D3761" t="s">
        <v>4492</v>
      </c>
      <c r="E3761" s="765">
        <f t="shared" ca="1" si="178"/>
        <v>0</v>
      </c>
    </row>
    <row r="3762" spans="1:5">
      <c r="A3762" t="str">
        <f t="shared" si="176"/>
        <v>02</v>
      </c>
      <c r="B3762" t="str">
        <f t="shared" si="177"/>
        <v>PU</v>
      </c>
      <c r="C3762" t="s">
        <v>358</v>
      </c>
      <c r="D3762" t="s">
        <v>4493</v>
      </c>
      <c r="E3762" s="765">
        <f t="shared" ca="1" si="178"/>
        <v>0</v>
      </c>
    </row>
    <row r="3763" spans="1:5">
      <c r="A3763" t="str">
        <f t="shared" si="176"/>
        <v>04</v>
      </c>
      <c r="B3763" t="str">
        <f t="shared" si="177"/>
        <v>PU</v>
      </c>
      <c r="C3763" t="s">
        <v>358</v>
      </c>
      <c r="D3763" t="s">
        <v>4494</v>
      </c>
      <c r="E3763" s="765">
        <f t="shared" ca="1" si="178"/>
        <v>0</v>
      </c>
    </row>
    <row r="3764" spans="1:5">
      <c r="A3764" t="str">
        <f t="shared" si="176"/>
        <v>01</v>
      </c>
      <c r="B3764" t="str">
        <f t="shared" si="177"/>
        <v>PU</v>
      </c>
      <c r="C3764" t="s">
        <v>280</v>
      </c>
      <c r="D3764" t="s">
        <v>4495</v>
      </c>
      <c r="E3764" s="765">
        <f t="shared" ca="1" si="178"/>
        <v>0</v>
      </c>
    </row>
    <row r="3765" spans="1:5">
      <c r="A3765" t="str">
        <f t="shared" si="176"/>
        <v>05</v>
      </c>
      <c r="B3765" t="str">
        <f t="shared" si="177"/>
        <v>PU</v>
      </c>
      <c r="C3765" t="s">
        <v>280</v>
      </c>
      <c r="D3765" t="s">
        <v>4496</v>
      </c>
      <c r="E3765" s="765">
        <f t="shared" ca="1" si="178"/>
        <v>0</v>
      </c>
    </row>
    <row r="3766" spans="1:5">
      <c r="A3766" t="str">
        <f t="shared" si="176"/>
        <v>14</v>
      </c>
      <c r="B3766" t="str">
        <f t="shared" si="177"/>
        <v>PU</v>
      </c>
      <c r="C3766" t="s">
        <v>280</v>
      </c>
      <c r="D3766" t="s">
        <v>4497</v>
      </c>
      <c r="E3766" s="765">
        <f t="shared" ca="1" si="178"/>
        <v>0</v>
      </c>
    </row>
    <row r="3767" spans="1:5">
      <c r="A3767" t="str">
        <f t="shared" si="176"/>
        <v>100</v>
      </c>
      <c r="B3767" t="str">
        <f t="shared" si="177"/>
        <v>PU</v>
      </c>
      <c r="C3767" t="s">
        <v>280</v>
      </c>
      <c r="D3767" t="s">
        <v>4498</v>
      </c>
      <c r="E3767" s="765">
        <f ca="1">IFERROR(IF(B3767=0,VLOOKUP(C3767,INDIRECT($G$7&amp;$H$7),MATCH($A3767,INDIRECT($G$7&amp;$I$7),0),0),IF(B3767="W",VLOOKUP(C3767,INDIRECT($G$5&amp;$H$5),MATCH($A3767,INDIRECT($G$5&amp;$I$5),0),FALSE),VLOOKUP(C3767,INDIRECT($G$6&amp;$H$6),MATCH($A3767,INDIRECT($G$6&amp;$I$6),0),FALSE))),0)</f>
        <v>0</v>
      </c>
    </row>
    <row r="3768" spans="1:5">
      <c r="A3768" t="str">
        <f t="shared" si="176"/>
        <v>06</v>
      </c>
      <c r="B3768" t="str">
        <f t="shared" si="177"/>
        <v>PU</v>
      </c>
      <c r="C3768" t="s">
        <v>280</v>
      </c>
      <c r="D3768" t="s">
        <v>4499</v>
      </c>
      <c r="E3768" s="765">
        <f t="shared" ca="1" si="178"/>
        <v>0</v>
      </c>
    </row>
    <row r="3769" spans="1:5">
      <c r="A3769" t="str">
        <f t="shared" si="176"/>
        <v>12</v>
      </c>
      <c r="B3769" t="str">
        <f t="shared" si="177"/>
        <v>PU</v>
      </c>
      <c r="C3769" t="s">
        <v>280</v>
      </c>
      <c r="D3769" t="s">
        <v>4500</v>
      </c>
      <c r="E3769" s="765">
        <f t="shared" ca="1" si="178"/>
        <v>0</v>
      </c>
    </row>
    <row r="3770" spans="1:5">
      <c r="A3770" t="str">
        <f t="shared" si="176"/>
        <v>09</v>
      </c>
      <c r="B3770" t="str">
        <f t="shared" si="177"/>
        <v>PU</v>
      </c>
      <c r="C3770" t="s">
        <v>280</v>
      </c>
      <c r="D3770" t="s">
        <v>4501</v>
      </c>
      <c r="E3770" s="765">
        <f t="shared" ca="1" si="178"/>
        <v>0</v>
      </c>
    </row>
    <row r="3771" spans="1:5">
      <c r="A3771" t="str">
        <f t="shared" si="176"/>
        <v>11</v>
      </c>
      <c r="B3771" t="str">
        <f t="shared" si="177"/>
        <v>PU</v>
      </c>
      <c r="C3771" t="s">
        <v>280</v>
      </c>
      <c r="D3771" t="s">
        <v>4502</v>
      </c>
      <c r="E3771" s="765">
        <f t="shared" ca="1" si="178"/>
        <v>0</v>
      </c>
    </row>
    <row r="3772" spans="1:5">
      <c r="A3772" t="str">
        <f t="shared" si="176"/>
        <v>03</v>
      </c>
      <c r="B3772" t="str">
        <f t="shared" si="177"/>
        <v>PU</v>
      </c>
      <c r="C3772" t="s">
        <v>280</v>
      </c>
      <c r="D3772" t="s">
        <v>4503</v>
      </c>
      <c r="E3772" s="765">
        <f t="shared" ca="1" si="178"/>
        <v>0</v>
      </c>
    </row>
    <row r="3773" spans="1:5">
      <c r="A3773" t="str">
        <f t="shared" si="176"/>
        <v>02</v>
      </c>
      <c r="B3773" t="str">
        <f t="shared" si="177"/>
        <v>PU</v>
      </c>
      <c r="C3773" t="s">
        <v>280</v>
      </c>
      <c r="D3773" t="s">
        <v>4504</v>
      </c>
      <c r="E3773" s="765">
        <f t="shared" ca="1" si="178"/>
        <v>0</v>
      </c>
    </row>
    <row r="3774" spans="1:5">
      <c r="A3774" t="str">
        <f t="shared" si="176"/>
        <v>04</v>
      </c>
      <c r="B3774" t="str">
        <f t="shared" si="177"/>
        <v>PU</v>
      </c>
      <c r="C3774" t="s">
        <v>280</v>
      </c>
      <c r="D3774" t="s">
        <v>4505</v>
      </c>
      <c r="E3774" s="765">
        <f t="shared" ca="1" si="178"/>
        <v>0</v>
      </c>
    </row>
    <row r="3775" spans="1:5">
      <c r="A3775" t="str">
        <f t="shared" si="176"/>
        <v>01</v>
      </c>
      <c r="B3775" t="str">
        <f t="shared" si="177"/>
        <v>PU</v>
      </c>
      <c r="C3775" t="s">
        <v>836</v>
      </c>
      <c r="D3775" t="s">
        <v>4506</v>
      </c>
      <c r="E3775" s="765">
        <f t="shared" ca="1" si="178"/>
        <v>0</v>
      </c>
    </row>
    <row r="3776" spans="1:5">
      <c r="A3776" t="str">
        <f t="shared" si="176"/>
        <v>05</v>
      </c>
      <c r="B3776" t="str">
        <f t="shared" si="177"/>
        <v>PU</v>
      </c>
      <c r="C3776" t="s">
        <v>836</v>
      </c>
      <c r="D3776" t="s">
        <v>4507</v>
      </c>
      <c r="E3776" s="765">
        <f t="shared" ca="1" si="178"/>
        <v>0</v>
      </c>
    </row>
    <row r="3777" spans="1:5">
      <c r="A3777" t="str">
        <f t="shared" si="176"/>
        <v>14</v>
      </c>
      <c r="B3777" t="str">
        <f t="shared" si="177"/>
        <v>PU</v>
      </c>
      <c r="C3777" t="s">
        <v>836</v>
      </c>
      <c r="D3777" t="s">
        <v>4508</v>
      </c>
      <c r="E3777" s="765">
        <f t="shared" ca="1" si="178"/>
        <v>0</v>
      </c>
    </row>
    <row r="3778" spans="1:5">
      <c r="A3778" t="str">
        <f t="shared" si="176"/>
        <v>100</v>
      </c>
      <c r="B3778" t="str">
        <f t="shared" si="177"/>
        <v>PU</v>
      </c>
      <c r="C3778" t="s">
        <v>836</v>
      </c>
      <c r="D3778" t="s">
        <v>4509</v>
      </c>
      <c r="E3778" s="765">
        <f ca="1">IFERROR(IF(B3778=0,VLOOKUP(C3778,INDIRECT($G$7&amp;$H$7),MATCH($A3778,INDIRECT($G$7&amp;$I$7),0),0),IF(B3778="W",VLOOKUP(C3778,INDIRECT($G$5&amp;$H$5),MATCH($A3778,INDIRECT($G$5&amp;$I$5),0),FALSE),VLOOKUP(C3778,INDIRECT($G$6&amp;$H$6),MATCH($A3778,INDIRECT($G$6&amp;$I$6),0),FALSE))),0)</f>
        <v>0</v>
      </c>
    </row>
    <row r="3779" spans="1:5">
      <c r="A3779" t="str">
        <f t="shared" si="176"/>
        <v>06</v>
      </c>
      <c r="B3779" t="str">
        <f t="shared" si="177"/>
        <v>PU</v>
      </c>
      <c r="C3779" t="s">
        <v>836</v>
      </c>
      <c r="D3779" t="s">
        <v>4510</v>
      </c>
      <c r="E3779" s="765">
        <f t="shared" ca="1" si="178"/>
        <v>0</v>
      </c>
    </row>
    <row r="3780" spans="1:5">
      <c r="A3780" t="str">
        <f t="shared" si="176"/>
        <v>12</v>
      </c>
      <c r="B3780" t="str">
        <f t="shared" si="177"/>
        <v>PU</v>
      </c>
      <c r="C3780" t="s">
        <v>836</v>
      </c>
      <c r="D3780" t="s">
        <v>4511</v>
      </c>
      <c r="E3780" s="765">
        <f t="shared" ca="1" si="178"/>
        <v>0</v>
      </c>
    </row>
    <row r="3781" spans="1:5">
      <c r="A3781" t="str">
        <f t="shared" si="176"/>
        <v>09</v>
      </c>
      <c r="B3781" t="str">
        <f t="shared" si="177"/>
        <v>PU</v>
      </c>
      <c r="C3781" t="s">
        <v>836</v>
      </c>
      <c r="D3781" t="s">
        <v>4512</v>
      </c>
      <c r="E3781" s="765">
        <f t="shared" ca="1" si="178"/>
        <v>0</v>
      </c>
    </row>
    <row r="3782" spans="1:5">
      <c r="A3782" t="str">
        <f t="shared" si="176"/>
        <v>11</v>
      </c>
      <c r="B3782" t="str">
        <f t="shared" si="177"/>
        <v>PU</v>
      </c>
      <c r="C3782" t="s">
        <v>836</v>
      </c>
      <c r="D3782" t="s">
        <v>4513</v>
      </c>
      <c r="E3782" s="765">
        <f t="shared" ca="1" si="178"/>
        <v>0</v>
      </c>
    </row>
    <row r="3783" spans="1:5">
      <c r="A3783" t="str">
        <f t="shared" si="176"/>
        <v>03</v>
      </c>
      <c r="B3783" t="str">
        <f t="shared" si="177"/>
        <v>PU</v>
      </c>
      <c r="C3783" t="s">
        <v>836</v>
      </c>
      <c r="D3783" t="s">
        <v>4514</v>
      </c>
      <c r="E3783" s="765">
        <f t="shared" ca="1" si="178"/>
        <v>0</v>
      </c>
    </row>
    <row r="3784" spans="1:5">
      <c r="A3784" t="str">
        <f t="shared" si="176"/>
        <v>02</v>
      </c>
      <c r="B3784" t="str">
        <f t="shared" si="177"/>
        <v>PU</v>
      </c>
      <c r="C3784" t="s">
        <v>836</v>
      </c>
      <c r="D3784" t="s">
        <v>4515</v>
      </c>
      <c r="E3784" s="765">
        <f t="shared" ca="1" si="178"/>
        <v>0</v>
      </c>
    </row>
    <row r="3785" spans="1:5">
      <c r="A3785" t="str">
        <f t="shared" si="176"/>
        <v>04</v>
      </c>
      <c r="B3785" t="str">
        <f t="shared" si="177"/>
        <v>PU</v>
      </c>
      <c r="C3785" t="s">
        <v>836</v>
      </c>
      <c r="D3785" t="s">
        <v>4516</v>
      </c>
      <c r="E3785" s="765">
        <f t="shared" ca="1" si="178"/>
        <v>0</v>
      </c>
    </row>
    <row r="3786" spans="1:5">
      <c r="A3786" t="str">
        <f t="shared" si="176"/>
        <v>01</v>
      </c>
      <c r="B3786" t="str">
        <f t="shared" si="177"/>
        <v>PU</v>
      </c>
      <c r="C3786" t="s">
        <v>837</v>
      </c>
      <c r="D3786" t="s">
        <v>4517</v>
      </c>
      <c r="E3786" s="765">
        <f t="shared" ca="1" si="178"/>
        <v>0</v>
      </c>
    </row>
    <row r="3787" spans="1:5">
      <c r="A3787" t="str">
        <f t="shared" ref="A3787:A3850" si="179">MID(D3787,LEN(C3787)+2,LEN(D3787)-LEN(C3787))</f>
        <v>05</v>
      </c>
      <c r="B3787" t="str">
        <f t="shared" ref="B3787:B3850" si="180">IF(IFERROR(FIND("PU",D3787,1),0)&lt;&gt;0,"PU",0)</f>
        <v>PU</v>
      </c>
      <c r="C3787" t="s">
        <v>837</v>
      </c>
      <c r="D3787" t="s">
        <v>4518</v>
      </c>
      <c r="E3787" s="765">
        <f t="shared" ca="1" si="178"/>
        <v>0</v>
      </c>
    </row>
    <row r="3788" spans="1:5">
      <c r="A3788" t="str">
        <f t="shared" si="179"/>
        <v>14</v>
      </c>
      <c r="B3788" t="str">
        <f t="shared" si="180"/>
        <v>PU</v>
      </c>
      <c r="C3788" t="s">
        <v>837</v>
      </c>
      <c r="D3788" t="s">
        <v>4519</v>
      </c>
      <c r="E3788" s="765">
        <f t="shared" ca="1" si="178"/>
        <v>0</v>
      </c>
    </row>
    <row r="3789" spans="1:5">
      <c r="A3789" t="str">
        <f t="shared" si="179"/>
        <v>100</v>
      </c>
      <c r="B3789" t="str">
        <f t="shared" si="180"/>
        <v>PU</v>
      </c>
      <c r="C3789" t="s">
        <v>837</v>
      </c>
      <c r="D3789" t="s">
        <v>4520</v>
      </c>
      <c r="E3789" s="765">
        <f ca="1">IFERROR(IF(B3789=0,VLOOKUP(C3789,INDIRECT($G$7&amp;$H$7),MATCH($A3789,INDIRECT($G$7&amp;$I$7),0),0),IF(B3789="W",VLOOKUP(C3789,INDIRECT($G$5&amp;$H$5),MATCH($A3789,INDIRECT($G$5&amp;$I$5),0),FALSE),VLOOKUP(C3789,INDIRECT($G$6&amp;$H$6),MATCH($A3789,INDIRECT($G$6&amp;$I$6),0),FALSE))),0)</f>
        <v>0</v>
      </c>
    </row>
    <row r="3790" spans="1:5">
      <c r="A3790" t="str">
        <f t="shared" si="179"/>
        <v>06</v>
      </c>
      <c r="B3790" t="str">
        <f t="shared" si="180"/>
        <v>PU</v>
      </c>
      <c r="C3790" t="s">
        <v>837</v>
      </c>
      <c r="D3790" t="s">
        <v>4521</v>
      </c>
      <c r="E3790" s="765">
        <f t="shared" ca="1" si="178"/>
        <v>0</v>
      </c>
    </row>
    <row r="3791" spans="1:5">
      <c r="A3791" t="str">
        <f t="shared" si="179"/>
        <v>12</v>
      </c>
      <c r="B3791" t="str">
        <f t="shared" si="180"/>
        <v>PU</v>
      </c>
      <c r="C3791" t="s">
        <v>837</v>
      </c>
      <c r="D3791" t="s">
        <v>4522</v>
      </c>
      <c r="E3791" s="765">
        <f t="shared" ca="1" si="178"/>
        <v>0</v>
      </c>
    </row>
    <row r="3792" spans="1:5">
      <c r="A3792" t="str">
        <f t="shared" si="179"/>
        <v>09</v>
      </c>
      <c r="B3792" t="str">
        <f t="shared" si="180"/>
        <v>PU</v>
      </c>
      <c r="C3792" t="s">
        <v>837</v>
      </c>
      <c r="D3792" t="s">
        <v>4523</v>
      </c>
      <c r="E3792" s="765">
        <f t="shared" ca="1" si="178"/>
        <v>0</v>
      </c>
    </row>
    <row r="3793" spans="1:5">
      <c r="A3793" t="str">
        <f t="shared" si="179"/>
        <v>11</v>
      </c>
      <c r="B3793" t="str">
        <f t="shared" si="180"/>
        <v>PU</v>
      </c>
      <c r="C3793" t="s">
        <v>837</v>
      </c>
      <c r="D3793" t="s">
        <v>4524</v>
      </c>
      <c r="E3793" s="765">
        <f t="shared" ca="1" si="178"/>
        <v>0</v>
      </c>
    </row>
    <row r="3794" spans="1:5">
      <c r="A3794" t="str">
        <f t="shared" si="179"/>
        <v>03</v>
      </c>
      <c r="B3794" t="str">
        <f t="shared" si="180"/>
        <v>PU</v>
      </c>
      <c r="C3794" t="s">
        <v>837</v>
      </c>
      <c r="D3794" t="s">
        <v>4525</v>
      </c>
      <c r="E3794" s="765">
        <f t="shared" ca="1" si="178"/>
        <v>0</v>
      </c>
    </row>
    <row r="3795" spans="1:5">
      <c r="A3795" t="str">
        <f t="shared" si="179"/>
        <v>02</v>
      </c>
      <c r="B3795" t="str">
        <f t="shared" si="180"/>
        <v>PU</v>
      </c>
      <c r="C3795" t="s">
        <v>837</v>
      </c>
      <c r="D3795" t="s">
        <v>4526</v>
      </c>
      <c r="E3795" s="765">
        <f t="shared" ca="1" si="178"/>
        <v>0</v>
      </c>
    </row>
    <row r="3796" spans="1:5">
      <c r="A3796" t="str">
        <f t="shared" si="179"/>
        <v>04</v>
      </c>
      <c r="B3796" t="str">
        <f t="shared" si="180"/>
        <v>PU</v>
      </c>
      <c r="C3796" t="s">
        <v>837</v>
      </c>
      <c r="D3796" t="s">
        <v>4527</v>
      </c>
      <c r="E3796" s="765">
        <f t="shared" ca="1" si="178"/>
        <v>0</v>
      </c>
    </row>
    <row r="3797" spans="1:5">
      <c r="A3797" t="str">
        <f t="shared" si="179"/>
        <v>01</v>
      </c>
      <c r="B3797" t="str">
        <f t="shared" si="180"/>
        <v>PU</v>
      </c>
      <c r="C3797" t="s">
        <v>838</v>
      </c>
      <c r="D3797" t="s">
        <v>4528</v>
      </c>
      <c r="E3797" s="765">
        <f t="shared" ca="1" si="178"/>
        <v>0</v>
      </c>
    </row>
    <row r="3798" spans="1:5">
      <c r="A3798" t="str">
        <f t="shared" si="179"/>
        <v>05</v>
      </c>
      <c r="B3798" t="str">
        <f t="shared" si="180"/>
        <v>PU</v>
      </c>
      <c r="C3798" t="s">
        <v>838</v>
      </c>
      <c r="D3798" t="s">
        <v>4529</v>
      </c>
      <c r="E3798" s="765">
        <f t="shared" ca="1" si="178"/>
        <v>0</v>
      </c>
    </row>
    <row r="3799" spans="1:5">
      <c r="A3799" t="str">
        <f t="shared" si="179"/>
        <v>14</v>
      </c>
      <c r="B3799" t="str">
        <f t="shared" si="180"/>
        <v>PU</v>
      </c>
      <c r="C3799" t="s">
        <v>838</v>
      </c>
      <c r="D3799" t="s">
        <v>4530</v>
      </c>
      <c r="E3799" s="765">
        <f t="shared" ca="1" si="178"/>
        <v>0</v>
      </c>
    </row>
    <row r="3800" spans="1:5">
      <c r="A3800" t="str">
        <f t="shared" si="179"/>
        <v>100</v>
      </c>
      <c r="B3800" t="str">
        <f t="shared" si="180"/>
        <v>PU</v>
      </c>
      <c r="C3800" t="s">
        <v>838</v>
      </c>
      <c r="D3800" t="s">
        <v>4531</v>
      </c>
      <c r="E3800" s="765">
        <f ca="1">IFERROR(IF(B3800=0,VLOOKUP(C3800,INDIRECT($G$7&amp;$H$7),MATCH($A3800,INDIRECT($G$7&amp;$I$7),0),0),IF(B3800="W",VLOOKUP(C3800,INDIRECT($G$5&amp;$H$5),MATCH($A3800,INDIRECT($G$5&amp;$I$5),0),FALSE),VLOOKUP(C3800,INDIRECT($G$6&amp;$H$6),MATCH($A3800,INDIRECT($G$6&amp;$I$6),0),FALSE))),0)</f>
        <v>0</v>
      </c>
    </row>
    <row r="3801" spans="1:5">
      <c r="A3801" t="str">
        <f t="shared" si="179"/>
        <v>06</v>
      </c>
      <c r="B3801" t="str">
        <f t="shared" si="180"/>
        <v>PU</v>
      </c>
      <c r="C3801" t="s">
        <v>838</v>
      </c>
      <c r="D3801" t="s">
        <v>4532</v>
      </c>
      <c r="E3801" s="765">
        <f t="shared" ca="1" si="178"/>
        <v>0</v>
      </c>
    </row>
    <row r="3802" spans="1:5">
      <c r="A3802" t="str">
        <f t="shared" si="179"/>
        <v>12</v>
      </c>
      <c r="B3802" t="str">
        <f t="shared" si="180"/>
        <v>PU</v>
      </c>
      <c r="C3802" t="s">
        <v>838</v>
      </c>
      <c r="D3802" t="s">
        <v>4533</v>
      </c>
      <c r="E3802" s="765">
        <f t="shared" ca="1" si="178"/>
        <v>0</v>
      </c>
    </row>
    <row r="3803" spans="1:5">
      <c r="A3803" t="str">
        <f t="shared" si="179"/>
        <v>09</v>
      </c>
      <c r="B3803" t="str">
        <f t="shared" si="180"/>
        <v>PU</v>
      </c>
      <c r="C3803" t="s">
        <v>838</v>
      </c>
      <c r="D3803" t="s">
        <v>4534</v>
      </c>
      <c r="E3803" s="765">
        <f t="shared" ca="1" si="178"/>
        <v>0</v>
      </c>
    </row>
    <row r="3804" spans="1:5">
      <c r="A3804" t="str">
        <f t="shared" si="179"/>
        <v>11</v>
      </c>
      <c r="B3804" t="str">
        <f t="shared" si="180"/>
        <v>PU</v>
      </c>
      <c r="C3804" t="s">
        <v>838</v>
      </c>
      <c r="D3804" t="s">
        <v>4535</v>
      </c>
      <c r="E3804" s="765">
        <f t="shared" ca="1" si="178"/>
        <v>0</v>
      </c>
    </row>
    <row r="3805" spans="1:5">
      <c r="A3805" t="str">
        <f t="shared" si="179"/>
        <v>03</v>
      </c>
      <c r="B3805" t="str">
        <f t="shared" si="180"/>
        <v>PU</v>
      </c>
      <c r="C3805" t="s">
        <v>838</v>
      </c>
      <c r="D3805" t="s">
        <v>4536</v>
      </c>
      <c r="E3805" s="765">
        <f t="shared" ca="1" si="178"/>
        <v>0</v>
      </c>
    </row>
    <row r="3806" spans="1:5">
      <c r="A3806" t="str">
        <f t="shared" si="179"/>
        <v>02</v>
      </c>
      <c r="B3806" t="str">
        <f t="shared" si="180"/>
        <v>PU</v>
      </c>
      <c r="C3806" t="s">
        <v>838</v>
      </c>
      <c r="D3806" t="s">
        <v>4537</v>
      </c>
      <c r="E3806" s="765">
        <f t="shared" ca="1" si="178"/>
        <v>0</v>
      </c>
    </row>
    <row r="3807" spans="1:5">
      <c r="A3807" t="str">
        <f t="shared" si="179"/>
        <v>04</v>
      </c>
      <c r="B3807" t="str">
        <f t="shared" si="180"/>
        <v>PU</v>
      </c>
      <c r="C3807" t="s">
        <v>838</v>
      </c>
      <c r="D3807" t="s">
        <v>4538</v>
      </c>
      <c r="E3807" s="765">
        <f t="shared" ca="1" si="178"/>
        <v>0</v>
      </c>
    </row>
    <row r="3808" spans="1:5">
      <c r="A3808" t="str">
        <f t="shared" si="179"/>
        <v>01</v>
      </c>
      <c r="B3808" t="str">
        <f t="shared" si="180"/>
        <v>PU</v>
      </c>
      <c r="C3808" t="s">
        <v>839</v>
      </c>
      <c r="D3808" t="s">
        <v>4539</v>
      </c>
      <c r="E3808" s="765">
        <f t="shared" ca="1" si="178"/>
        <v>0</v>
      </c>
    </row>
    <row r="3809" spans="1:5">
      <c r="A3809" t="str">
        <f t="shared" si="179"/>
        <v>05</v>
      </c>
      <c r="B3809" t="str">
        <f t="shared" si="180"/>
        <v>PU</v>
      </c>
      <c r="C3809" t="s">
        <v>839</v>
      </c>
      <c r="D3809" t="s">
        <v>4540</v>
      </c>
      <c r="E3809" s="765">
        <f t="shared" ca="1" si="178"/>
        <v>0</v>
      </c>
    </row>
    <row r="3810" spans="1:5">
      <c r="A3810" t="str">
        <f t="shared" si="179"/>
        <v>14</v>
      </c>
      <c r="B3810" t="str">
        <f t="shared" si="180"/>
        <v>PU</v>
      </c>
      <c r="C3810" t="s">
        <v>839</v>
      </c>
      <c r="D3810" t="s">
        <v>4541</v>
      </c>
      <c r="E3810" s="765">
        <f t="shared" ca="1" si="178"/>
        <v>0</v>
      </c>
    </row>
    <row r="3811" spans="1:5">
      <c r="A3811" t="str">
        <f t="shared" si="179"/>
        <v>100</v>
      </c>
      <c r="B3811" t="str">
        <f t="shared" si="180"/>
        <v>PU</v>
      </c>
      <c r="C3811" t="s">
        <v>839</v>
      </c>
      <c r="D3811" t="s">
        <v>4542</v>
      </c>
      <c r="E3811" s="765">
        <f ca="1">IFERROR(IF(B3811=0,VLOOKUP(C3811,INDIRECT($G$7&amp;$H$7),MATCH($A3811,INDIRECT($G$7&amp;$I$7),0),0),IF(B3811="W",VLOOKUP(C3811,INDIRECT($G$5&amp;$H$5),MATCH($A3811,INDIRECT($G$5&amp;$I$5),0),FALSE),VLOOKUP(C3811,INDIRECT($G$6&amp;$H$6),MATCH($A3811,INDIRECT($G$6&amp;$I$6),0),FALSE))),0)</f>
        <v>0</v>
      </c>
    </row>
    <row r="3812" spans="1:5">
      <c r="A3812" t="str">
        <f t="shared" si="179"/>
        <v>06</v>
      </c>
      <c r="B3812" t="str">
        <f t="shared" si="180"/>
        <v>PU</v>
      </c>
      <c r="C3812" t="s">
        <v>839</v>
      </c>
      <c r="D3812" t="s">
        <v>4543</v>
      </c>
      <c r="E3812" s="765">
        <f t="shared" ca="1" si="178"/>
        <v>0</v>
      </c>
    </row>
    <row r="3813" spans="1:5">
      <c r="A3813" t="str">
        <f t="shared" si="179"/>
        <v>12</v>
      </c>
      <c r="B3813" t="str">
        <f t="shared" si="180"/>
        <v>PU</v>
      </c>
      <c r="C3813" t="s">
        <v>839</v>
      </c>
      <c r="D3813" t="s">
        <v>4544</v>
      </c>
      <c r="E3813" s="765">
        <f t="shared" ca="1" si="178"/>
        <v>0</v>
      </c>
    </row>
    <row r="3814" spans="1:5">
      <c r="A3814" t="str">
        <f t="shared" si="179"/>
        <v>09</v>
      </c>
      <c r="B3814" t="str">
        <f t="shared" si="180"/>
        <v>PU</v>
      </c>
      <c r="C3814" t="s">
        <v>839</v>
      </c>
      <c r="D3814" t="s">
        <v>4545</v>
      </c>
      <c r="E3814" s="765">
        <f t="shared" ca="1" si="178"/>
        <v>0</v>
      </c>
    </row>
    <row r="3815" spans="1:5">
      <c r="A3815" t="str">
        <f t="shared" si="179"/>
        <v>11</v>
      </c>
      <c r="B3815" t="str">
        <f t="shared" si="180"/>
        <v>PU</v>
      </c>
      <c r="C3815" t="s">
        <v>839</v>
      </c>
      <c r="D3815" t="s">
        <v>4546</v>
      </c>
      <c r="E3815" s="765">
        <f t="shared" ref="E3815:E3878" ca="1" si="181">IFERROR(IF(B3815=0,VLOOKUP(C3794,INDIRECT($G$7&amp;$H$7),MATCH($A3815,INDIRECT($G$7&amp;$I$7),0),0),IF(B3815="W",VLOOKUP(C3794,INDIRECT($G$5&amp;$H$5),MATCH($A3815,INDIRECT($G$5&amp;$I$5),0),FALSE),VLOOKUP(C3815,INDIRECT($G$6&amp;$H$6),MATCH($A3815,INDIRECT($G$6&amp;$I$6),0),FALSE))),0)</f>
        <v>0</v>
      </c>
    </row>
    <row r="3816" spans="1:5">
      <c r="A3816" t="str">
        <f t="shared" si="179"/>
        <v>03</v>
      </c>
      <c r="B3816" t="str">
        <f t="shared" si="180"/>
        <v>PU</v>
      </c>
      <c r="C3816" t="s">
        <v>839</v>
      </c>
      <c r="D3816" t="s">
        <v>4547</v>
      </c>
      <c r="E3816" s="765">
        <f t="shared" ca="1" si="181"/>
        <v>0</v>
      </c>
    </row>
    <row r="3817" spans="1:5">
      <c r="A3817" t="str">
        <f t="shared" si="179"/>
        <v>02</v>
      </c>
      <c r="B3817" t="str">
        <f t="shared" si="180"/>
        <v>PU</v>
      </c>
      <c r="C3817" t="s">
        <v>839</v>
      </c>
      <c r="D3817" t="s">
        <v>4548</v>
      </c>
      <c r="E3817" s="765">
        <f t="shared" ca="1" si="181"/>
        <v>0</v>
      </c>
    </row>
    <row r="3818" spans="1:5">
      <c r="A3818" t="str">
        <f t="shared" si="179"/>
        <v>04</v>
      </c>
      <c r="B3818" t="str">
        <f t="shared" si="180"/>
        <v>PU</v>
      </c>
      <c r="C3818" t="s">
        <v>839</v>
      </c>
      <c r="D3818" t="s">
        <v>4549</v>
      </c>
      <c r="E3818" s="765">
        <f t="shared" ca="1" si="181"/>
        <v>0</v>
      </c>
    </row>
    <row r="3819" spans="1:5">
      <c r="A3819" t="str">
        <f t="shared" si="179"/>
        <v>01</v>
      </c>
      <c r="B3819" t="str">
        <f t="shared" si="180"/>
        <v>PU</v>
      </c>
      <c r="C3819" t="s">
        <v>840</v>
      </c>
      <c r="D3819" t="s">
        <v>4550</v>
      </c>
      <c r="E3819" s="765">
        <f t="shared" ca="1" si="181"/>
        <v>0</v>
      </c>
    </row>
    <row r="3820" spans="1:5">
      <c r="A3820" t="str">
        <f t="shared" si="179"/>
        <v>05</v>
      </c>
      <c r="B3820" t="str">
        <f t="shared" si="180"/>
        <v>PU</v>
      </c>
      <c r="C3820" t="s">
        <v>840</v>
      </c>
      <c r="D3820" t="s">
        <v>4551</v>
      </c>
      <c r="E3820" s="765">
        <f t="shared" ca="1" si="181"/>
        <v>0</v>
      </c>
    </row>
    <row r="3821" spans="1:5">
      <c r="A3821" t="str">
        <f t="shared" si="179"/>
        <v>14</v>
      </c>
      <c r="B3821" t="str">
        <f t="shared" si="180"/>
        <v>PU</v>
      </c>
      <c r="C3821" t="s">
        <v>840</v>
      </c>
      <c r="D3821" t="s">
        <v>4552</v>
      </c>
      <c r="E3821" s="765">
        <f t="shared" ca="1" si="181"/>
        <v>0</v>
      </c>
    </row>
    <row r="3822" spans="1:5">
      <c r="A3822" t="str">
        <f t="shared" si="179"/>
        <v>100</v>
      </c>
      <c r="B3822" t="str">
        <f t="shared" si="180"/>
        <v>PU</v>
      </c>
      <c r="C3822" t="s">
        <v>840</v>
      </c>
      <c r="D3822" t="s">
        <v>4553</v>
      </c>
      <c r="E3822" s="765">
        <f ca="1">IFERROR(IF(B3822=0,VLOOKUP(C3822,INDIRECT($G$7&amp;$H$7),MATCH($A3822,INDIRECT($G$7&amp;$I$7),0),0),IF(B3822="W",VLOOKUP(C3822,INDIRECT($G$5&amp;$H$5),MATCH($A3822,INDIRECT($G$5&amp;$I$5),0),FALSE),VLOOKUP(C3822,INDIRECT($G$6&amp;$H$6),MATCH($A3822,INDIRECT($G$6&amp;$I$6),0),FALSE))),0)</f>
        <v>0</v>
      </c>
    </row>
    <row r="3823" spans="1:5">
      <c r="A3823" t="str">
        <f t="shared" si="179"/>
        <v>06</v>
      </c>
      <c r="B3823" t="str">
        <f t="shared" si="180"/>
        <v>PU</v>
      </c>
      <c r="C3823" t="s">
        <v>840</v>
      </c>
      <c r="D3823" t="s">
        <v>4554</v>
      </c>
      <c r="E3823" s="765">
        <f t="shared" ca="1" si="181"/>
        <v>0</v>
      </c>
    </row>
    <row r="3824" spans="1:5">
      <c r="A3824" t="str">
        <f t="shared" si="179"/>
        <v>12</v>
      </c>
      <c r="B3824" t="str">
        <f t="shared" si="180"/>
        <v>PU</v>
      </c>
      <c r="C3824" t="s">
        <v>840</v>
      </c>
      <c r="D3824" t="s">
        <v>4555</v>
      </c>
      <c r="E3824" s="765">
        <f t="shared" ca="1" si="181"/>
        <v>0</v>
      </c>
    </row>
    <row r="3825" spans="1:5">
      <c r="A3825" t="str">
        <f t="shared" si="179"/>
        <v>09</v>
      </c>
      <c r="B3825" t="str">
        <f t="shared" si="180"/>
        <v>PU</v>
      </c>
      <c r="C3825" t="s">
        <v>840</v>
      </c>
      <c r="D3825" t="s">
        <v>4556</v>
      </c>
      <c r="E3825" s="765">
        <f t="shared" ca="1" si="181"/>
        <v>0</v>
      </c>
    </row>
    <row r="3826" spans="1:5">
      <c r="A3826" t="str">
        <f t="shared" si="179"/>
        <v>11</v>
      </c>
      <c r="B3826" t="str">
        <f t="shared" si="180"/>
        <v>PU</v>
      </c>
      <c r="C3826" t="s">
        <v>840</v>
      </c>
      <c r="D3826" t="s">
        <v>4557</v>
      </c>
      <c r="E3826" s="765">
        <f t="shared" ca="1" si="181"/>
        <v>0</v>
      </c>
    </row>
    <row r="3827" spans="1:5">
      <c r="A3827" t="str">
        <f t="shared" si="179"/>
        <v>03</v>
      </c>
      <c r="B3827" t="str">
        <f t="shared" si="180"/>
        <v>PU</v>
      </c>
      <c r="C3827" t="s">
        <v>840</v>
      </c>
      <c r="D3827" t="s">
        <v>4558</v>
      </c>
      <c r="E3827" s="765">
        <f t="shared" ca="1" si="181"/>
        <v>0</v>
      </c>
    </row>
    <row r="3828" spans="1:5">
      <c r="A3828" t="str">
        <f t="shared" si="179"/>
        <v>02</v>
      </c>
      <c r="B3828" t="str">
        <f t="shared" si="180"/>
        <v>PU</v>
      </c>
      <c r="C3828" t="s">
        <v>840</v>
      </c>
      <c r="D3828" t="s">
        <v>4559</v>
      </c>
      <c r="E3828" s="765">
        <f t="shared" ca="1" si="181"/>
        <v>0</v>
      </c>
    </row>
    <row r="3829" spans="1:5">
      <c r="A3829" t="str">
        <f t="shared" si="179"/>
        <v>04</v>
      </c>
      <c r="B3829" t="str">
        <f t="shared" si="180"/>
        <v>PU</v>
      </c>
      <c r="C3829" t="s">
        <v>840</v>
      </c>
      <c r="D3829" t="s">
        <v>4560</v>
      </c>
      <c r="E3829" s="765">
        <f t="shared" ca="1" si="181"/>
        <v>0</v>
      </c>
    </row>
    <row r="3830" spans="1:5">
      <c r="A3830" t="str">
        <f t="shared" si="179"/>
        <v>01</v>
      </c>
      <c r="B3830" t="str">
        <f t="shared" si="180"/>
        <v>PU</v>
      </c>
      <c r="C3830" t="s">
        <v>841</v>
      </c>
      <c r="D3830" t="s">
        <v>4561</v>
      </c>
      <c r="E3830" s="765">
        <f t="shared" ca="1" si="181"/>
        <v>0</v>
      </c>
    </row>
    <row r="3831" spans="1:5">
      <c r="A3831" t="str">
        <f t="shared" si="179"/>
        <v>05</v>
      </c>
      <c r="B3831" t="str">
        <f t="shared" si="180"/>
        <v>PU</v>
      </c>
      <c r="C3831" t="s">
        <v>841</v>
      </c>
      <c r="D3831" t="s">
        <v>4562</v>
      </c>
      <c r="E3831" s="765">
        <f t="shared" ca="1" si="181"/>
        <v>0</v>
      </c>
    </row>
    <row r="3832" spans="1:5">
      <c r="A3832" t="str">
        <f t="shared" si="179"/>
        <v>14</v>
      </c>
      <c r="B3832" t="str">
        <f t="shared" si="180"/>
        <v>PU</v>
      </c>
      <c r="C3832" t="s">
        <v>841</v>
      </c>
      <c r="D3832" t="s">
        <v>4563</v>
      </c>
      <c r="E3832" s="765">
        <f t="shared" ca="1" si="181"/>
        <v>0</v>
      </c>
    </row>
    <row r="3833" spans="1:5">
      <c r="A3833" t="str">
        <f t="shared" si="179"/>
        <v>100</v>
      </c>
      <c r="B3833" t="str">
        <f t="shared" si="180"/>
        <v>PU</v>
      </c>
      <c r="C3833" t="s">
        <v>841</v>
      </c>
      <c r="D3833" t="s">
        <v>4564</v>
      </c>
      <c r="E3833" s="765">
        <f ca="1">IFERROR(IF(B3833=0,VLOOKUP(C3833,INDIRECT($G$7&amp;$H$7),MATCH($A3833,INDIRECT($G$7&amp;$I$7),0),0),IF(B3833="W",VLOOKUP(C3833,INDIRECT($G$5&amp;$H$5),MATCH($A3833,INDIRECT($G$5&amp;$I$5),0),FALSE),VLOOKUP(C3833,INDIRECT($G$6&amp;$H$6),MATCH($A3833,INDIRECT($G$6&amp;$I$6),0),FALSE))),0)</f>
        <v>0</v>
      </c>
    </row>
    <row r="3834" spans="1:5">
      <c r="A3834" t="str">
        <f t="shared" si="179"/>
        <v>06</v>
      </c>
      <c r="B3834" t="str">
        <f t="shared" si="180"/>
        <v>PU</v>
      </c>
      <c r="C3834" t="s">
        <v>841</v>
      </c>
      <c r="D3834" t="s">
        <v>4565</v>
      </c>
      <c r="E3834" s="765">
        <f t="shared" ca="1" si="181"/>
        <v>0</v>
      </c>
    </row>
    <row r="3835" spans="1:5">
      <c r="A3835" t="str">
        <f t="shared" si="179"/>
        <v>12</v>
      </c>
      <c r="B3835" t="str">
        <f t="shared" si="180"/>
        <v>PU</v>
      </c>
      <c r="C3835" t="s">
        <v>841</v>
      </c>
      <c r="D3835" t="s">
        <v>4566</v>
      </c>
      <c r="E3835" s="765">
        <f t="shared" ca="1" si="181"/>
        <v>0</v>
      </c>
    </row>
    <row r="3836" spans="1:5">
      <c r="A3836" t="str">
        <f t="shared" si="179"/>
        <v>09</v>
      </c>
      <c r="B3836" t="str">
        <f t="shared" si="180"/>
        <v>PU</v>
      </c>
      <c r="C3836" t="s">
        <v>841</v>
      </c>
      <c r="D3836" t="s">
        <v>4567</v>
      </c>
      <c r="E3836" s="765">
        <f t="shared" ca="1" si="181"/>
        <v>0</v>
      </c>
    </row>
    <row r="3837" spans="1:5">
      <c r="A3837" t="str">
        <f t="shared" si="179"/>
        <v>11</v>
      </c>
      <c r="B3837" t="str">
        <f t="shared" si="180"/>
        <v>PU</v>
      </c>
      <c r="C3837" t="s">
        <v>841</v>
      </c>
      <c r="D3837" t="s">
        <v>4568</v>
      </c>
      <c r="E3837" s="765">
        <f t="shared" ca="1" si="181"/>
        <v>0</v>
      </c>
    </row>
    <row r="3838" spans="1:5">
      <c r="A3838" t="str">
        <f t="shared" si="179"/>
        <v>03</v>
      </c>
      <c r="B3838" t="str">
        <f t="shared" si="180"/>
        <v>PU</v>
      </c>
      <c r="C3838" t="s">
        <v>841</v>
      </c>
      <c r="D3838" t="s">
        <v>4569</v>
      </c>
      <c r="E3838" s="765">
        <f t="shared" ca="1" si="181"/>
        <v>0</v>
      </c>
    </row>
    <row r="3839" spans="1:5">
      <c r="A3839" t="str">
        <f t="shared" si="179"/>
        <v>02</v>
      </c>
      <c r="B3839" t="str">
        <f t="shared" si="180"/>
        <v>PU</v>
      </c>
      <c r="C3839" t="s">
        <v>841</v>
      </c>
      <c r="D3839" t="s">
        <v>4570</v>
      </c>
      <c r="E3839" s="765">
        <f t="shared" ca="1" si="181"/>
        <v>0</v>
      </c>
    </row>
    <row r="3840" spans="1:5">
      <c r="A3840" t="str">
        <f t="shared" si="179"/>
        <v>04</v>
      </c>
      <c r="B3840" t="str">
        <f t="shared" si="180"/>
        <v>PU</v>
      </c>
      <c r="C3840" t="s">
        <v>841</v>
      </c>
      <c r="D3840" t="s">
        <v>4571</v>
      </c>
      <c r="E3840" s="765">
        <f t="shared" ca="1" si="181"/>
        <v>0</v>
      </c>
    </row>
    <row r="3841" spans="1:5">
      <c r="A3841" t="str">
        <f t="shared" si="179"/>
        <v>01</v>
      </c>
      <c r="B3841" t="str">
        <f t="shared" si="180"/>
        <v>PU</v>
      </c>
      <c r="C3841" t="s">
        <v>359</v>
      </c>
      <c r="D3841" t="s">
        <v>4572</v>
      </c>
      <c r="E3841" s="765">
        <f t="shared" ca="1" si="181"/>
        <v>0</v>
      </c>
    </row>
    <row r="3842" spans="1:5">
      <c r="A3842" t="str">
        <f t="shared" si="179"/>
        <v>05</v>
      </c>
      <c r="B3842" t="str">
        <f t="shared" si="180"/>
        <v>PU</v>
      </c>
      <c r="C3842" t="s">
        <v>359</v>
      </c>
      <c r="D3842" t="s">
        <v>4573</v>
      </c>
      <c r="E3842" s="765">
        <f t="shared" ca="1" si="181"/>
        <v>0</v>
      </c>
    </row>
    <row r="3843" spans="1:5">
      <c r="A3843" t="str">
        <f t="shared" si="179"/>
        <v>14</v>
      </c>
      <c r="B3843" t="str">
        <f t="shared" si="180"/>
        <v>PU</v>
      </c>
      <c r="C3843" t="s">
        <v>359</v>
      </c>
      <c r="D3843" t="s">
        <v>4574</v>
      </c>
      <c r="E3843" s="765">
        <f t="shared" ca="1" si="181"/>
        <v>0</v>
      </c>
    </row>
    <row r="3844" spans="1:5">
      <c r="A3844" t="str">
        <f t="shared" si="179"/>
        <v>100</v>
      </c>
      <c r="B3844" t="str">
        <f t="shared" si="180"/>
        <v>PU</v>
      </c>
      <c r="C3844" t="s">
        <v>359</v>
      </c>
      <c r="D3844" t="s">
        <v>4575</v>
      </c>
      <c r="E3844" s="765">
        <f ca="1">IFERROR(IF(B3844=0,VLOOKUP(C3844,INDIRECT($G$7&amp;$H$7),MATCH($A3844,INDIRECT($G$7&amp;$I$7),0),0),IF(B3844="W",VLOOKUP(C3844,INDIRECT($G$5&amp;$H$5),MATCH($A3844,INDIRECT($G$5&amp;$I$5),0),FALSE),VLOOKUP(C3844,INDIRECT($G$6&amp;$H$6),MATCH($A3844,INDIRECT($G$6&amp;$I$6),0),FALSE))),0)</f>
        <v>0</v>
      </c>
    </row>
    <row r="3845" spans="1:5">
      <c r="A3845" t="str">
        <f t="shared" si="179"/>
        <v>06</v>
      </c>
      <c r="B3845" t="str">
        <f t="shared" si="180"/>
        <v>PU</v>
      </c>
      <c r="C3845" t="s">
        <v>359</v>
      </c>
      <c r="D3845" t="s">
        <v>4576</v>
      </c>
      <c r="E3845" s="765">
        <f t="shared" ca="1" si="181"/>
        <v>0</v>
      </c>
    </row>
    <row r="3846" spans="1:5">
      <c r="A3846" t="str">
        <f t="shared" si="179"/>
        <v>12</v>
      </c>
      <c r="B3846" t="str">
        <f t="shared" si="180"/>
        <v>PU</v>
      </c>
      <c r="C3846" t="s">
        <v>359</v>
      </c>
      <c r="D3846" t="s">
        <v>4577</v>
      </c>
      <c r="E3846" s="765">
        <f t="shared" ca="1" si="181"/>
        <v>0</v>
      </c>
    </row>
    <row r="3847" spans="1:5">
      <c r="A3847" t="str">
        <f t="shared" si="179"/>
        <v>09</v>
      </c>
      <c r="B3847" t="str">
        <f t="shared" si="180"/>
        <v>PU</v>
      </c>
      <c r="C3847" t="s">
        <v>359</v>
      </c>
      <c r="D3847" t="s">
        <v>4578</v>
      </c>
      <c r="E3847" s="765">
        <f t="shared" ca="1" si="181"/>
        <v>0</v>
      </c>
    </row>
    <row r="3848" spans="1:5">
      <c r="A3848" t="str">
        <f t="shared" si="179"/>
        <v>11</v>
      </c>
      <c r="B3848" t="str">
        <f t="shared" si="180"/>
        <v>PU</v>
      </c>
      <c r="C3848" t="s">
        <v>359</v>
      </c>
      <c r="D3848" t="s">
        <v>4579</v>
      </c>
      <c r="E3848" s="765">
        <f t="shared" ca="1" si="181"/>
        <v>0</v>
      </c>
    </row>
    <row r="3849" spans="1:5">
      <c r="A3849" t="str">
        <f t="shared" si="179"/>
        <v>03</v>
      </c>
      <c r="B3849" t="str">
        <f t="shared" si="180"/>
        <v>PU</v>
      </c>
      <c r="C3849" t="s">
        <v>359</v>
      </c>
      <c r="D3849" t="s">
        <v>4580</v>
      </c>
      <c r="E3849" s="765">
        <f t="shared" ca="1" si="181"/>
        <v>0</v>
      </c>
    </row>
    <row r="3850" spans="1:5">
      <c r="A3850" t="str">
        <f t="shared" si="179"/>
        <v>02</v>
      </c>
      <c r="B3850" t="str">
        <f t="shared" si="180"/>
        <v>PU</v>
      </c>
      <c r="C3850" t="s">
        <v>359</v>
      </c>
      <c r="D3850" t="s">
        <v>4581</v>
      </c>
      <c r="E3850" s="765">
        <f t="shared" ca="1" si="181"/>
        <v>0</v>
      </c>
    </row>
    <row r="3851" spans="1:5">
      <c r="A3851" t="str">
        <f t="shared" ref="A3851:A3914" si="182">MID(D3851,LEN(C3851)+2,LEN(D3851)-LEN(C3851))</f>
        <v>04</v>
      </c>
      <c r="B3851" t="str">
        <f t="shared" ref="B3851:B3914" si="183">IF(IFERROR(FIND("PU",D3851,1),0)&lt;&gt;0,"PU",0)</f>
        <v>PU</v>
      </c>
      <c r="C3851" t="s">
        <v>359</v>
      </c>
      <c r="D3851" t="s">
        <v>4582</v>
      </c>
      <c r="E3851" s="765">
        <f t="shared" ca="1" si="181"/>
        <v>0</v>
      </c>
    </row>
    <row r="3852" spans="1:5">
      <c r="A3852" t="str">
        <f t="shared" si="182"/>
        <v>01</v>
      </c>
      <c r="B3852" t="str">
        <f t="shared" si="183"/>
        <v>PU</v>
      </c>
      <c r="C3852" t="s">
        <v>272</v>
      </c>
      <c r="D3852" t="s">
        <v>4583</v>
      </c>
      <c r="E3852" s="765">
        <f t="shared" ca="1" si="181"/>
        <v>0</v>
      </c>
    </row>
    <row r="3853" spans="1:5">
      <c r="A3853" t="str">
        <f t="shared" si="182"/>
        <v>05</v>
      </c>
      <c r="B3853" t="str">
        <f t="shared" si="183"/>
        <v>PU</v>
      </c>
      <c r="C3853" t="s">
        <v>272</v>
      </c>
      <c r="D3853" t="s">
        <v>4584</v>
      </c>
      <c r="E3853" s="765">
        <f t="shared" ca="1" si="181"/>
        <v>0</v>
      </c>
    </row>
    <row r="3854" spans="1:5">
      <c r="A3854" t="str">
        <f t="shared" si="182"/>
        <v>14</v>
      </c>
      <c r="B3854" t="str">
        <f t="shared" si="183"/>
        <v>PU</v>
      </c>
      <c r="C3854" t="s">
        <v>272</v>
      </c>
      <c r="D3854" t="s">
        <v>4585</v>
      </c>
      <c r="E3854" s="765">
        <f t="shared" ca="1" si="181"/>
        <v>0</v>
      </c>
    </row>
    <row r="3855" spans="1:5">
      <c r="A3855" t="str">
        <f t="shared" si="182"/>
        <v>100</v>
      </c>
      <c r="B3855" t="str">
        <f t="shared" si="183"/>
        <v>PU</v>
      </c>
      <c r="C3855" t="s">
        <v>272</v>
      </c>
      <c r="D3855" t="s">
        <v>4586</v>
      </c>
      <c r="E3855" s="765">
        <f ca="1">IFERROR(IF(B3855=0,VLOOKUP(C3855,INDIRECT($G$7&amp;$H$7),MATCH($A3855,INDIRECT($G$7&amp;$I$7),0),0),IF(B3855="W",VLOOKUP(C3855,INDIRECT($G$5&amp;$H$5),MATCH($A3855,INDIRECT($G$5&amp;$I$5),0),FALSE),VLOOKUP(C3855,INDIRECT($G$6&amp;$H$6),MATCH($A3855,INDIRECT($G$6&amp;$I$6),0),FALSE))),0)</f>
        <v>0</v>
      </c>
    </row>
    <row r="3856" spans="1:5">
      <c r="A3856" t="str">
        <f t="shared" si="182"/>
        <v>06</v>
      </c>
      <c r="B3856" t="str">
        <f t="shared" si="183"/>
        <v>PU</v>
      </c>
      <c r="C3856" t="s">
        <v>272</v>
      </c>
      <c r="D3856" t="s">
        <v>4587</v>
      </c>
      <c r="E3856" s="765">
        <f t="shared" ca="1" si="181"/>
        <v>0</v>
      </c>
    </row>
    <row r="3857" spans="1:5">
      <c r="A3857" t="str">
        <f t="shared" si="182"/>
        <v>12</v>
      </c>
      <c r="B3857" t="str">
        <f t="shared" si="183"/>
        <v>PU</v>
      </c>
      <c r="C3857" t="s">
        <v>272</v>
      </c>
      <c r="D3857" t="s">
        <v>4588</v>
      </c>
      <c r="E3857" s="765">
        <f t="shared" ca="1" si="181"/>
        <v>0</v>
      </c>
    </row>
    <row r="3858" spans="1:5">
      <c r="A3858" t="str">
        <f t="shared" si="182"/>
        <v>09</v>
      </c>
      <c r="B3858" t="str">
        <f t="shared" si="183"/>
        <v>PU</v>
      </c>
      <c r="C3858" t="s">
        <v>272</v>
      </c>
      <c r="D3858" t="s">
        <v>4589</v>
      </c>
      <c r="E3858" s="765">
        <f t="shared" ca="1" si="181"/>
        <v>0</v>
      </c>
    </row>
    <row r="3859" spans="1:5">
      <c r="A3859" t="str">
        <f t="shared" si="182"/>
        <v>11</v>
      </c>
      <c r="B3859" t="str">
        <f t="shared" si="183"/>
        <v>PU</v>
      </c>
      <c r="C3859" t="s">
        <v>272</v>
      </c>
      <c r="D3859" t="s">
        <v>4590</v>
      </c>
      <c r="E3859" s="765">
        <f t="shared" ca="1" si="181"/>
        <v>0</v>
      </c>
    </row>
    <row r="3860" spans="1:5">
      <c r="A3860" t="str">
        <f t="shared" si="182"/>
        <v>03</v>
      </c>
      <c r="B3860" t="str">
        <f t="shared" si="183"/>
        <v>PU</v>
      </c>
      <c r="C3860" t="s">
        <v>272</v>
      </c>
      <c r="D3860" t="s">
        <v>4591</v>
      </c>
      <c r="E3860" s="765">
        <f t="shared" ca="1" si="181"/>
        <v>0</v>
      </c>
    </row>
    <row r="3861" spans="1:5">
      <c r="A3861" t="str">
        <f t="shared" si="182"/>
        <v>02</v>
      </c>
      <c r="B3861" t="str">
        <f t="shared" si="183"/>
        <v>PU</v>
      </c>
      <c r="C3861" t="s">
        <v>272</v>
      </c>
      <c r="D3861" t="s">
        <v>4592</v>
      </c>
      <c r="E3861" s="765">
        <f t="shared" ca="1" si="181"/>
        <v>0</v>
      </c>
    </row>
    <row r="3862" spans="1:5">
      <c r="A3862" t="str">
        <f t="shared" si="182"/>
        <v>04</v>
      </c>
      <c r="B3862" t="str">
        <f t="shared" si="183"/>
        <v>PU</v>
      </c>
      <c r="C3862" t="s">
        <v>272</v>
      </c>
      <c r="D3862" t="s">
        <v>4593</v>
      </c>
      <c r="E3862" s="765">
        <f t="shared" ca="1" si="181"/>
        <v>0</v>
      </c>
    </row>
    <row r="3863" spans="1:5">
      <c r="A3863" t="str">
        <f t="shared" si="182"/>
        <v>01</v>
      </c>
      <c r="B3863" t="str">
        <f t="shared" si="183"/>
        <v>PU</v>
      </c>
      <c r="C3863" t="s">
        <v>273</v>
      </c>
      <c r="D3863" t="s">
        <v>4594</v>
      </c>
      <c r="E3863" s="765">
        <f t="shared" ca="1" si="181"/>
        <v>0</v>
      </c>
    </row>
    <row r="3864" spans="1:5">
      <c r="A3864" t="str">
        <f t="shared" si="182"/>
        <v>05</v>
      </c>
      <c r="B3864" t="str">
        <f t="shared" si="183"/>
        <v>PU</v>
      </c>
      <c r="C3864" t="s">
        <v>273</v>
      </c>
      <c r="D3864" t="s">
        <v>4595</v>
      </c>
      <c r="E3864" s="765">
        <f t="shared" ca="1" si="181"/>
        <v>0</v>
      </c>
    </row>
    <row r="3865" spans="1:5">
      <c r="A3865" t="str">
        <f t="shared" si="182"/>
        <v>14</v>
      </c>
      <c r="B3865" t="str">
        <f t="shared" si="183"/>
        <v>PU</v>
      </c>
      <c r="C3865" t="s">
        <v>273</v>
      </c>
      <c r="D3865" t="s">
        <v>4596</v>
      </c>
      <c r="E3865" s="765">
        <f t="shared" ca="1" si="181"/>
        <v>0</v>
      </c>
    </row>
    <row r="3866" spans="1:5">
      <c r="A3866" t="str">
        <f t="shared" si="182"/>
        <v>100</v>
      </c>
      <c r="B3866" t="str">
        <f t="shared" si="183"/>
        <v>PU</v>
      </c>
      <c r="C3866" t="s">
        <v>273</v>
      </c>
      <c r="D3866" t="s">
        <v>4597</v>
      </c>
      <c r="E3866" s="765">
        <f ca="1">IFERROR(IF(B3866=0,VLOOKUP(C3866,INDIRECT($G$7&amp;$H$7),MATCH($A3866,INDIRECT($G$7&amp;$I$7),0),0),IF(B3866="W",VLOOKUP(C3866,INDIRECT($G$5&amp;$H$5),MATCH($A3866,INDIRECT($G$5&amp;$I$5),0),FALSE),VLOOKUP(C3866,INDIRECT($G$6&amp;$H$6),MATCH($A3866,INDIRECT($G$6&amp;$I$6),0),FALSE))),0)</f>
        <v>0</v>
      </c>
    </row>
    <row r="3867" spans="1:5">
      <c r="A3867" t="str">
        <f t="shared" si="182"/>
        <v>06</v>
      </c>
      <c r="B3867" t="str">
        <f t="shared" si="183"/>
        <v>PU</v>
      </c>
      <c r="C3867" t="s">
        <v>273</v>
      </c>
      <c r="D3867" t="s">
        <v>4598</v>
      </c>
      <c r="E3867" s="765">
        <f t="shared" ca="1" si="181"/>
        <v>0</v>
      </c>
    </row>
    <row r="3868" spans="1:5">
      <c r="A3868" t="str">
        <f t="shared" si="182"/>
        <v>12</v>
      </c>
      <c r="B3868" t="str">
        <f t="shared" si="183"/>
        <v>PU</v>
      </c>
      <c r="C3868" t="s">
        <v>273</v>
      </c>
      <c r="D3868" t="s">
        <v>4599</v>
      </c>
      <c r="E3868" s="765">
        <f t="shared" ca="1" si="181"/>
        <v>0</v>
      </c>
    </row>
    <row r="3869" spans="1:5">
      <c r="A3869" t="str">
        <f t="shared" si="182"/>
        <v>09</v>
      </c>
      <c r="B3869" t="str">
        <f t="shared" si="183"/>
        <v>PU</v>
      </c>
      <c r="C3869" t="s">
        <v>273</v>
      </c>
      <c r="D3869" t="s">
        <v>4600</v>
      </c>
      <c r="E3869" s="765">
        <f t="shared" ca="1" si="181"/>
        <v>0</v>
      </c>
    </row>
    <row r="3870" spans="1:5">
      <c r="A3870" t="str">
        <f t="shared" si="182"/>
        <v>11</v>
      </c>
      <c r="B3870" t="str">
        <f t="shared" si="183"/>
        <v>PU</v>
      </c>
      <c r="C3870" t="s">
        <v>273</v>
      </c>
      <c r="D3870" t="s">
        <v>4601</v>
      </c>
      <c r="E3870" s="765">
        <f t="shared" ca="1" si="181"/>
        <v>0</v>
      </c>
    </row>
    <row r="3871" spans="1:5">
      <c r="A3871" t="str">
        <f t="shared" si="182"/>
        <v>03</v>
      </c>
      <c r="B3871" t="str">
        <f t="shared" si="183"/>
        <v>PU</v>
      </c>
      <c r="C3871" t="s">
        <v>273</v>
      </c>
      <c r="D3871" t="s">
        <v>4602</v>
      </c>
      <c r="E3871" s="765">
        <f t="shared" ca="1" si="181"/>
        <v>0</v>
      </c>
    </row>
    <row r="3872" spans="1:5">
      <c r="A3872" t="str">
        <f t="shared" si="182"/>
        <v>02</v>
      </c>
      <c r="B3872" t="str">
        <f t="shared" si="183"/>
        <v>PU</v>
      </c>
      <c r="C3872" t="s">
        <v>273</v>
      </c>
      <c r="D3872" t="s">
        <v>4603</v>
      </c>
      <c r="E3872" s="765">
        <f t="shared" ca="1" si="181"/>
        <v>0</v>
      </c>
    </row>
    <row r="3873" spans="1:5">
      <c r="A3873" t="str">
        <f t="shared" si="182"/>
        <v>04</v>
      </c>
      <c r="B3873" t="str">
        <f t="shared" si="183"/>
        <v>PU</v>
      </c>
      <c r="C3873" t="s">
        <v>273</v>
      </c>
      <c r="D3873" t="s">
        <v>4604</v>
      </c>
      <c r="E3873" s="765">
        <f t="shared" ca="1" si="181"/>
        <v>0</v>
      </c>
    </row>
    <row r="3874" spans="1:5">
      <c r="A3874" t="str">
        <f t="shared" si="182"/>
        <v>01</v>
      </c>
      <c r="B3874" t="str">
        <f t="shared" si="183"/>
        <v>PU</v>
      </c>
      <c r="C3874" t="s">
        <v>274</v>
      </c>
      <c r="D3874" t="s">
        <v>4605</v>
      </c>
      <c r="E3874" s="765">
        <f t="shared" ca="1" si="181"/>
        <v>0</v>
      </c>
    </row>
    <row r="3875" spans="1:5">
      <c r="A3875" t="str">
        <f t="shared" si="182"/>
        <v>05</v>
      </c>
      <c r="B3875" t="str">
        <f t="shared" si="183"/>
        <v>PU</v>
      </c>
      <c r="C3875" t="s">
        <v>274</v>
      </c>
      <c r="D3875" t="s">
        <v>4606</v>
      </c>
      <c r="E3875" s="765">
        <f t="shared" ca="1" si="181"/>
        <v>0</v>
      </c>
    </row>
    <row r="3876" spans="1:5">
      <c r="A3876" t="str">
        <f t="shared" si="182"/>
        <v>14</v>
      </c>
      <c r="B3876" t="str">
        <f t="shared" si="183"/>
        <v>PU</v>
      </c>
      <c r="C3876" t="s">
        <v>274</v>
      </c>
      <c r="D3876" t="s">
        <v>4607</v>
      </c>
      <c r="E3876" s="765">
        <f t="shared" ca="1" si="181"/>
        <v>0</v>
      </c>
    </row>
    <row r="3877" spans="1:5">
      <c r="A3877" t="str">
        <f t="shared" si="182"/>
        <v>100</v>
      </c>
      <c r="B3877" t="str">
        <f t="shared" si="183"/>
        <v>PU</v>
      </c>
      <c r="C3877" t="s">
        <v>274</v>
      </c>
      <c r="D3877" t="s">
        <v>4608</v>
      </c>
      <c r="E3877" s="765">
        <f ca="1">IFERROR(IF(B3877=0,VLOOKUP(C3877,INDIRECT($G$7&amp;$H$7),MATCH($A3877,INDIRECT($G$7&amp;$I$7),0),0),IF(B3877="W",VLOOKUP(C3877,INDIRECT($G$5&amp;$H$5),MATCH($A3877,INDIRECT($G$5&amp;$I$5),0),FALSE),VLOOKUP(C3877,INDIRECT($G$6&amp;$H$6),MATCH($A3877,INDIRECT($G$6&amp;$I$6),0),FALSE))),0)</f>
        <v>0</v>
      </c>
    </row>
    <row r="3878" spans="1:5">
      <c r="A3878" t="str">
        <f t="shared" si="182"/>
        <v>06</v>
      </c>
      <c r="B3878" t="str">
        <f t="shared" si="183"/>
        <v>PU</v>
      </c>
      <c r="C3878" t="s">
        <v>274</v>
      </c>
      <c r="D3878" t="s">
        <v>4609</v>
      </c>
      <c r="E3878" s="765">
        <f t="shared" ca="1" si="181"/>
        <v>0</v>
      </c>
    </row>
    <row r="3879" spans="1:5">
      <c r="A3879" t="str">
        <f t="shared" si="182"/>
        <v>12</v>
      </c>
      <c r="B3879" t="str">
        <f t="shared" si="183"/>
        <v>PU</v>
      </c>
      <c r="C3879" t="s">
        <v>274</v>
      </c>
      <c r="D3879" t="s">
        <v>4610</v>
      </c>
      <c r="E3879" s="765">
        <f t="shared" ref="E3879:E3942" ca="1" si="184">IFERROR(IF(B3879=0,VLOOKUP(C3858,INDIRECT($G$7&amp;$H$7),MATCH($A3879,INDIRECT($G$7&amp;$I$7),0),0),IF(B3879="W",VLOOKUP(C3858,INDIRECT($G$5&amp;$H$5),MATCH($A3879,INDIRECT($G$5&amp;$I$5),0),FALSE),VLOOKUP(C3879,INDIRECT($G$6&amp;$H$6),MATCH($A3879,INDIRECT($G$6&amp;$I$6),0),FALSE))),0)</f>
        <v>0</v>
      </c>
    </row>
    <row r="3880" spans="1:5">
      <c r="A3880" t="str">
        <f t="shared" si="182"/>
        <v>09</v>
      </c>
      <c r="B3880" t="str">
        <f t="shared" si="183"/>
        <v>PU</v>
      </c>
      <c r="C3880" t="s">
        <v>274</v>
      </c>
      <c r="D3880" t="s">
        <v>4611</v>
      </c>
      <c r="E3880" s="765">
        <f t="shared" ca="1" si="184"/>
        <v>0</v>
      </c>
    </row>
    <row r="3881" spans="1:5">
      <c r="A3881" t="str">
        <f t="shared" si="182"/>
        <v>11</v>
      </c>
      <c r="B3881" t="str">
        <f t="shared" si="183"/>
        <v>PU</v>
      </c>
      <c r="C3881" t="s">
        <v>274</v>
      </c>
      <c r="D3881" t="s">
        <v>4612</v>
      </c>
      <c r="E3881" s="765">
        <f t="shared" ca="1" si="184"/>
        <v>0</v>
      </c>
    </row>
    <row r="3882" spans="1:5">
      <c r="A3882" t="str">
        <f t="shared" si="182"/>
        <v>03</v>
      </c>
      <c r="B3882" t="str">
        <f t="shared" si="183"/>
        <v>PU</v>
      </c>
      <c r="C3882" t="s">
        <v>274</v>
      </c>
      <c r="D3882" t="s">
        <v>4613</v>
      </c>
      <c r="E3882" s="765">
        <f t="shared" ca="1" si="184"/>
        <v>0</v>
      </c>
    </row>
    <row r="3883" spans="1:5">
      <c r="A3883" t="str">
        <f t="shared" si="182"/>
        <v>02</v>
      </c>
      <c r="B3883" t="str">
        <f t="shared" si="183"/>
        <v>PU</v>
      </c>
      <c r="C3883" t="s">
        <v>274</v>
      </c>
      <c r="D3883" t="s">
        <v>4614</v>
      </c>
      <c r="E3883" s="765">
        <f t="shared" ca="1" si="184"/>
        <v>0</v>
      </c>
    </row>
    <row r="3884" spans="1:5">
      <c r="A3884" t="str">
        <f t="shared" si="182"/>
        <v>04</v>
      </c>
      <c r="B3884" t="str">
        <f t="shared" si="183"/>
        <v>PU</v>
      </c>
      <c r="C3884" t="s">
        <v>274</v>
      </c>
      <c r="D3884" t="s">
        <v>4615</v>
      </c>
      <c r="E3884" s="765">
        <f t="shared" ca="1" si="184"/>
        <v>0</v>
      </c>
    </row>
    <row r="3885" spans="1:5">
      <c r="A3885" t="str">
        <f t="shared" si="182"/>
        <v>01</v>
      </c>
      <c r="B3885" t="str">
        <f t="shared" si="183"/>
        <v>PU</v>
      </c>
      <c r="C3885" t="s">
        <v>275</v>
      </c>
      <c r="D3885" t="s">
        <v>4616</v>
      </c>
      <c r="E3885" s="765">
        <f t="shared" ca="1" si="184"/>
        <v>0</v>
      </c>
    </row>
    <row r="3886" spans="1:5">
      <c r="A3886" t="str">
        <f t="shared" si="182"/>
        <v>05</v>
      </c>
      <c r="B3886" t="str">
        <f t="shared" si="183"/>
        <v>PU</v>
      </c>
      <c r="C3886" t="s">
        <v>275</v>
      </c>
      <c r="D3886" t="s">
        <v>4617</v>
      </c>
      <c r="E3886" s="765">
        <f t="shared" ca="1" si="184"/>
        <v>0</v>
      </c>
    </row>
    <row r="3887" spans="1:5">
      <c r="A3887" t="str">
        <f t="shared" si="182"/>
        <v>14</v>
      </c>
      <c r="B3887" t="str">
        <f t="shared" si="183"/>
        <v>PU</v>
      </c>
      <c r="C3887" t="s">
        <v>275</v>
      </c>
      <c r="D3887" t="s">
        <v>4618</v>
      </c>
      <c r="E3887" s="765">
        <f t="shared" ca="1" si="184"/>
        <v>0</v>
      </c>
    </row>
    <row r="3888" spans="1:5">
      <c r="A3888" t="str">
        <f t="shared" si="182"/>
        <v>100</v>
      </c>
      <c r="B3888" t="str">
        <f t="shared" si="183"/>
        <v>PU</v>
      </c>
      <c r="C3888" t="s">
        <v>275</v>
      </c>
      <c r="D3888" t="s">
        <v>4619</v>
      </c>
      <c r="E3888" s="765">
        <f ca="1">IFERROR(IF(B3888=0,VLOOKUP(C3888,INDIRECT($G$7&amp;$H$7),MATCH($A3888,INDIRECT($G$7&amp;$I$7),0),0),IF(B3888="W",VLOOKUP(C3888,INDIRECT($G$5&amp;$H$5),MATCH($A3888,INDIRECT($G$5&amp;$I$5),0),FALSE),VLOOKUP(C3888,INDIRECT($G$6&amp;$H$6),MATCH($A3888,INDIRECT($G$6&amp;$I$6),0),FALSE))),0)</f>
        <v>0</v>
      </c>
    </row>
    <row r="3889" spans="1:5">
      <c r="A3889" t="str">
        <f t="shared" si="182"/>
        <v>06</v>
      </c>
      <c r="B3889" t="str">
        <f t="shared" si="183"/>
        <v>PU</v>
      </c>
      <c r="C3889" t="s">
        <v>275</v>
      </c>
      <c r="D3889" t="s">
        <v>4620</v>
      </c>
      <c r="E3889" s="765">
        <f t="shared" ca="1" si="184"/>
        <v>0</v>
      </c>
    </row>
    <row r="3890" spans="1:5">
      <c r="A3890" t="str">
        <f t="shared" si="182"/>
        <v>12</v>
      </c>
      <c r="B3890" t="str">
        <f t="shared" si="183"/>
        <v>PU</v>
      </c>
      <c r="C3890" t="s">
        <v>275</v>
      </c>
      <c r="D3890" t="s">
        <v>4621</v>
      </c>
      <c r="E3890" s="765">
        <f t="shared" ca="1" si="184"/>
        <v>0</v>
      </c>
    </row>
    <row r="3891" spans="1:5">
      <c r="A3891" t="str">
        <f t="shared" si="182"/>
        <v>09</v>
      </c>
      <c r="B3891" t="str">
        <f t="shared" si="183"/>
        <v>PU</v>
      </c>
      <c r="C3891" t="s">
        <v>275</v>
      </c>
      <c r="D3891" t="s">
        <v>4622</v>
      </c>
      <c r="E3891" s="765">
        <f t="shared" ca="1" si="184"/>
        <v>0</v>
      </c>
    </row>
    <row r="3892" spans="1:5">
      <c r="A3892" t="str">
        <f t="shared" si="182"/>
        <v>11</v>
      </c>
      <c r="B3892" t="str">
        <f t="shared" si="183"/>
        <v>PU</v>
      </c>
      <c r="C3892" t="s">
        <v>275</v>
      </c>
      <c r="D3892" t="s">
        <v>4623</v>
      </c>
      <c r="E3892" s="765">
        <f t="shared" ca="1" si="184"/>
        <v>0</v>
      </c>
    </row>
    <row r="3893" spans="1:5">
      <c r="A3893" t="str">
        <f t="shared" si="182"/>
        <v>03</v>
      </c>
      <c r="B3893" t="str">
        <f t="shared" si="183"/>
        <v>PU</v>
      </c>
      <c r="C3893" t="s">
        <v>275</v>
      </c>
      <c r="D3893" t="s">
        <v>4624</v>
      </c>
      <c r="E3893" s="765">
        <f t="shared" ca="1" si="184"/>
        <v>0</v>
      </c>
    </row>
    <row r="3894" spans="1:5">
      <c r="A3894" t="str">
        <f t="shared" si="182"/>
        <v>02</v>
      </c>
      <c r="B3894" t="str">
        <f t="shared" si="183"/>
        <v>PU</v>
      </c>
      <c r="C3894" t="s">
        <v>275</v>
      </c>
      <c r="D3894" t="s">
        <v>4625</v>
      </c>
      <c r="E3894" s="765">
        <f t="shared" ca="1" si="184"/>
        <v>0</v>
      </c>
    </row>
    <row r="3895" spans="1:5">
      <c r="A3895" t="str">
        <f t="shared" si="182"/>
        <v>04</v>
      </c>
      <c r="B3895" t="str">
        <f t="shared" si="183"/>
        <v>PU</v>
      </c>
      <c r="C3895" t="s">
        <v>275</v>
      </c>
      <c r="D3895" t="s">
        <v>4626</v>
      </c>
      <c r="E3895" s="765">
        <f t="shared" ca="1" si="184"/>
        <v>0</v>
      </c>
    </row>
    <row r="3896" spans="1:5">
      <c r="A3896" t="str">
        <f t="shared" si="182"/>
        <v>01</v>
      </c>
      <c r="B3896" t="str">
        <f t="shared" si="183"/>
        <v>PU</v>
      </c>
      <c r="C3896" t="s">
        <v>276</v>
      </c>
      <c r="D3896" t="s">
        <v>4627</v>
      </c>
      <c r="E3896" s="765">
        <f t="shared" ca="1" si="184"/>
        <v>0</v>
      </c>
    </row>
    <row r="3897" spans="1:5">
      <c r="A3897" t="str">
        <f t="shared" si="182"/>
        <v>05</v>
      </c>
      <c r="B3897" t="str">
        <f t="shared" si="183"/>
        <v>PU</v>
      </c>
      <c r="C3897" t="s">
        <v>276</v>
      </c>
      <c r="D3897" t="s">
        <v>4628</v>
      </c>
      <c r="E3897" s="765">
        <f t="shared" ca="1" si="184"/>
        <v>0</v>
      </c>
    </row>
    <row r="3898" spans="1:5">
      <c r="A3898" t="str">
        <f t="shared" si="182"/>
        <v>14</v>
      </c>
      <c r="B3898" t="str">
        <f t="shared" si="183"/>
        <v>PU</v>
      </c>
      <c r="C3898" t="s">
        <v>276</v>
      </c>
      <c r="D3898" t="s">
        <v>4629</v>
      </c>
      <c r="E3898" s="765">
        <f t="shared" ca="1" si="184"/>
        <v>0</v>
      </c>
    </row>
    <row r="3899" spans="1:5">
      <c r="A3899" t="str">
        <f t="shared" si="182"/>
        <v>100</v>
      </c>
      <c r="B3899" t="str">
        <f t="shared" si="183"/>
        <v>PU</v>
      </c>
      <c r="C3899" t="s">
        <v>276</v>
      </c>
      <c r="D3899" t="s">
        <v>4630</v>
      </c>
      <c r="E3899" s="765">
        <f ca="1">IFERROR(IF(B3899=0,VLOOKUP(C3899,INDIRECT($G$7&amp;$H$7),MATCH($A3899,INDIRECT($G$7&amp;$I$7),0),0),IF(B3899="W",VLOOKUP(C3899,INDIRECT($G$5&amp;$H$5),MATCH($A3899,INDIRECT($G$5&amp;$I$5),0),FALSE),VLOOKUP(C3899,INDIRECT($G$6&amp;$H$6),MATCH($A3899,INDIRECT($G$6&amp;$I$6),0),FALSE))),0)</f>
        <v>0</v>
      </c>
    </row>
    <row r="3900" spans="1:5">
      <c r="A3900" t="str">
        <f t="shared" si="182"/>
        <v>06</v>
      </c>
      <c r="B3900" t="str">
        <f t="shared" si="183"/>
        <v>PU</v>
      </c>
      <c r="C3900" t="s">
        <v>276</v>
      </c>
      <c r="D3900" t="s">
        <v>4631</v>
      </c>
      <c r="E3900" s="765">
        <f t="shared" ca="1" si="184"/>
        <v>0</v>
      </c>
    </row>
    <row r="3901" spans="1:5">
      <c r="A3901" t="str">
        <f t="shared" si="182"/>
        <v>12</v>
      </c>
      <c r="B3901" t="str">
        <f t="shared" si="183"/>
        <v>PU</v>
      </c>
      <c r="C3901" t="s">
        <v>276</v>
      </c>
      <c r="D3901" t="s">
        <v>4632</v>
      </c>
      <c r="E3901" s="765">
        <f t="shared" ca="1" si="184"/>
        <v>0</v>
      </c>
    </row>
    <row r="3902" spans="1:5">
      <c r="A3902" t="str">
        <f t="shared" si="182"/>
        <v>09</v>
      </c>
      <c r="B3902" t="str">
        <f t="shared" si="183"/>
        <v>PU</v>
      </c>
      <c r="C3902" t="s">
        <v>276</v>
      </c>
      <c r="D3902" t="s">
        <v>4633</v>
      </c>
      <c r="E3902" s="765">
        <f t="shared" ca="1" si="184"/>
        <v>0</v>
      </c>
    </row>
    <row r="3903" spans="1:5">
      <c r="A3903" t="str">
        <f t="shared" si="182"/>
        <v>11</v>
      </c>
      <c r="B3903" t="str">
        <f t="shared" si="183"/>
        <v>PU</v>
      </c>
      <c r="C3903" t="s">
        <v>276</v>
      </c>
      <c r="D3903" t="s">
        <v>4634</v>
      </c>
      <c r="E3903" s="765">
        <f t="shared" ca="1" si="184"/>
        <v>0</v>
      </c>
    </row>
    <row r="3904" spans="1:5">
      <c r="A3904" t="str">
        <f t="shared" si="182"/>
        <v>03</v>
      </c>
      <c r="B3904" t="str">
        <f t="shared" si="183"/>
        <v>PU</v>
      </c>
      <c r="C3904" t="s">
        <v>276</v>
      </c>
      <c r="D3904" t="s">
        <v>4635</v>
      </c>
      <c r="E3904" s="765">
        <f t="shared" ca="1" si="184"/>
        <v>0</v>
      </c>
    </row>
    <row r="3905" spans="1:5">
      <c r="A3905" t="str">
        <f t="shared" si="182"/>
        <v>02</v>
      </c>
      <c r="B3905" t="str">
        <f t="shared" si="183"/>
        <v>PU</v>
      </c>
      <c r="C3905" t="s">
        <v>276</v>
      </c>
      <c r="D3905" t="s">
        <v>4636</v>
      </c>
      <c r="E3905" s="765">
        <f t="shared" ca="1" si="184"/>
        <v>0</v>
      </c>
    </row>
    <row r="3906" spans="1:5">
      <c r="A3906" t="str">
        <f t="shared" si="182"/>
        <v>04</v>
      </c>
      <c r="B3906" t="str">
        <f t="shared" si="183"/>
        <v>PU</v>
      </c>
      <c r="C3906" t="s">
        <v>276</v>
      </c>
      <c r="D3906" t="s">
        <v>4637</v>
      </c>
      <c r="E3906" s="765">
        <f t="shared" ca="1" si="184"/>
        <v>0</v>
      </c>
    </row>
    <row r="3907" spans="1:5">
      <c r="A3907" t="str">
        <f t="shared" si="182"/>
        <v>01</v>
      </c>
      <c r="B3907" t="str">
        <f t="shared" si="183"/>
        <v>PU</v>
      </c>
      <c r="C3907" t="s">
        <v>277</v>
      </c>
      <c r="D3907" t="s">
        <v>4638</v>
      </c>
      <c r="E3907" s="765">
        <f t="shared" ca="1" si="184"/>
        <v>0</v>
      </c>
    </row>
    <row r="3908" spans="1:5">
      <c r="A3908" t="str">
        <f t="shared" si="182"/>
        <v>05</v>
      </c>
      <c r="B3908" t="str">
        <f t="shared" si="183"/>
        <v>PU</v>
      </c>
      <c r="C3908" t="s">
        <v>277</v>
      </c>
      <c r="D3908" t="s">
        <v>4639</v>
      </c>
      <c r="E3908" s="765">
        <f t="shared" ca="1" si="184"/>
        <v>0</v>
      </c>
    </row>
    <row r="3909" spans="1:5">
      <c r="A3909" t="str">
        <f t="shared" si="182"/>
        <v>14</v>
      </c>
      <c r="B3909" t="str">
        <f t="shared" si="183"/>
        <v>PU</v>
      </c>
      <c r="C3909" t="s">
        <v>277</v>
      </c>
      <c r="D3909" t="s">
        <v>4640</v>
      </c>
      <c r="E3909" s="765">
        <f t="shared" ca="1" si="184"/>
        <v>0</v>
      </c>
    </row>
    <row r="3910" spans="1:5">
      <c r="A3910" t="str">
        <f t="shared" si="182"/>
        <v>100</v>
      </c>
      <c r="B3910" t="str">
        <f t="shared" si="183"/>
        <v>PU</v>
      </c>
      <c r="C3910" t="s">
        <v>277</v>
      </c>
      <c r="D3910" t="s">
        <v>4641</v>
      </c>
      <c r="E3910" s="765">
        <f ca="1">IFERROR(IF(B3910=0,VLOOKUP(C3910,INDIRECT($G$7&amp;$H$7),MATCH($A3910,INDIRECT($G$7&amp;$I$7),0),0),IF(B3910="W",VLOOKUP(C3910,INDIRECT($G$5&amp;$H$5),MATCH($A3910,INDIRECT($G$5&amp;$I$5),0),FALSE),VLOOKUP(C3910,INDIRECT($G$6&amp;$H$6),MATCH($A3910,INDIRECT($G$6&amp;$I$6),0),FALSE))),0)</f>
        <v>0</v>
      </c>
    </row>
    <row r="3911" spans="1:5">
      <c r="A3911" t="str">
        <f t="shared" si="182"/>
        <v>06</v>
      </c>
      <c r="B3911" t="str">
        <f t="shared" si="183"/>
        <v>PU</v>
      </c>
      <c r="C3911" t="s">
        <v>277</v>
      </c>
      <c r="D3911" t="s">
        <v>4642</v>
      </c>
      <c r="E3911" s="765">
        <f t="shared" ca="1" si="184"/>
        <v>0</v>
      </c>
    </row>
    <row r="3912" spans="1:5">
      <c r="A3912" t="str">
        <f t="shared" si="182"/>
        <v>12</v>
      </c>
      <c r="B3912" t="str">
        <f t="shared" si="183"/>
        <v>PU</v>
      </c>
      <c r="C3912" t="s">
        <v>277</v>
      </c>
      <c r="D3912" t="s">
        <v>4643</v>
      </c>
      <c r="E3912" s="765">
        <f t="shared" ca="1" si="184"/>
        <v>0</v>
      </c>
    </row>
    <row r="3913" spans="1:5">
      <c r="A3913" t="str">
        <f t="shared" si="182"/>
        <v>09</v>
      </c>
      <c r="B3913" t="str">
        <f t="shared" si="183"/>
        <v>PU</v>
      </c>
      <c r="C3913" t="s">
        <v>277</v>
      </c>
      <c r="D3913" t="s">
        <v>4644</v>
      </c>
      <c r="E3913" s="765">
        <f t="shared" ca="1" si="184"/>
        <v>0</v>
      </c>
    </row>
    <row r="3914" spans="1:5">
      <c r="A3914" t="str">
        <f t="shared" si="182"/>
        <v>11</v>
      </c>
      <c r="B3914" t="str">
        <f t="shared" si="183"/>
        <v>PU</v>
      </c>
      <c r="C3914" t="s">
        <v>277</v>
      </c>
      <c r="D3914" t="s">
        <v>4645</v>
      </c>
      <c r="E3914" s="765">
        <f t="shared" ca="1" si="184"/>
        <v>0</v>
      </c>
    </row>
    <row r="3915" spans="1:5">
      <c r="A3915" t="str">
        <f t="shared" ref="A3915:A3978" si="185">MID(D3915,LEN(C3915)+2,LEN(D3915)-LEN(C3915))</f>
        <v>03</v>
      </c>
      <c r="B3915" t="str">
        <f t="shared" ref="B3915:B3978" si="186">IF(IFERROR(FIND("PU",D3915,1),0)&lt;&gt;0,"PU",0)</f>
        <v>PU</v>
      </c>
      <c r="C3915" t="s">
        <v>277</v>
      </c>
      <c r="D3915" t="s">
        <v>4646</v>
      </c>
      <c r="E3915" s="765">
        <f t="shared" ca="1" si="184"/>
        <v>0</v>
      </c>
    </row>
    <row r="3916" spans="1:5">
      <c r="A3916" t="str">
        <f t="shared" si="185"/>
        <v>02</v>
      </c>
      <c r="B3916" t="str">
        <f t="shared" si="186"/>
        <v>PU</v>
      </c>
      <c r="C3916" t="s">
        <v>277</v>
      </c>
      <c r="D3916" t="s">
        <v>4647</v>
      </c>
      <c r="E3916" s="765">
        <f t="shared" ca="1" si="184"/>
        <v>0</v>
      </c>
    </row>
    <row r="3917" spans="1:5">
      <c r="A3917" t="str">
        <f t="shared" si="185"/>
        <v>04</v>
      </c>
      <c r="B3917" t="str">
        <f t="shared" si="186"/>
        <v>PU</v>
      </c>
      <c r="C3917" t="s">
        <v>277</v>
      </c>
      <c r="D3917" t="s">
        <v>4648</v>
      </c>
      <c r="E3917" s="765">
        <f t="shared" ca="1" si="184"/>
        <v>0</v>
      </c>
    </row>
    <row r="3918" spans="1:5">
      <c r="A3918" t="str">
        <f t="shared" si="185"/>
        <v>01</v>
      </c>
      <c r="B3918" t="str">
        <f t="shared" si="186"/>
        <v>PU</v>
      </c>
      <c r="C3918" t="s">
        <v>278</v>
      </c>
      <c r="D3918" t="s">
        <v>4649</v>
      </c>
      <c r="E3918" s="765">
        <f t="shared" ca="1" si="184"/>
        <v>0</v>
      </c>
    </row>
    <row r="3919" spans="1:5">
      <c r="A3919" t="str">
        <f t="shared" si="185"/>
        <v>05</v>
      </c>
      <c r="B3919" t="str">
        <f t="shared" si="186"/>
        <v>PU</v>
      </c>
      <c r="C3919" t="s">
        <v>278</v>
      </c>
      <c r="D3919" t="s">
        <v>4650</v>
      </c>
      <c r="E3919" s="765">
        <f t="shared" ca="1" si="184"/>
        <v>0</v>
      </c>
    </row>
    <row r="3920" spans="1:5">
      <c r="A3920" t="str">
        <f t="shared" si="185"/>
        <v>14</v>
      </c>
      <c r="B3920" t="str">
        <f t="shared" si="186"/>
        <v>PU</v>
      </c>
      <c r="C3920" t="s">
        <v>278</v>
      </c>
      <c r="D3920" t="s">
        <v>4651</v>
      </c>
      <c r="E3920" s="765">
        <f t="shared" ca="1" si="184"/>
        <v>0</v>
      </c>
    </row>
    <row r="3921" spans="1:5">
      <c r="A3921" t="str">
        <f t="shared" si="185"/>
        <v>100</v>
      </c>
      <c r="B3921" t="str">
        <f t="shared" si="186"/>
        <v>PU</v>
      </c>
      <c r="C3921" t="s">
        <v>278</v>
      </c>
      <c r="D3921" t="s">
        <v>4652</v>
      </c>
      <c r="E3921" s="765">
        <f ca="1">IFERROR(IF(B3921=0,VLOOKUP(C3921,INDIRECT($G$7&amp;$H$7),MATCH($A3921,INDIRECT($G$7&amp;$I$7),0),0),IF(B3921="W",VLOOKUP(C3921,INDIRECT($G$5&amp;$H$5),MATCH($A3921,INDIRECT($G$5&amp;$I$5),0),FALSE),VLOOKUP(C3921,INDIRECT($G$6&amp;$H$6),MATCH($A3921,INDIRECT($G$6&amp;$I$6),0),FALSE))),0)</f>
        <v>0</v>
      </c>
    </row>
    <row r="3922" spans="1:5">
      <c r="A3922" t="str">
        <f t="shared" si="185"/>
        <v>06</v>
      </c>
      <c r="B3922" t="str">
        <f t="shared" si="186"/>
        <v>PU</v>
      </c>
      <c r="C3922" t="s">
        <v>278</v>
      </c>
      <c r="D3922" t="s">
        <v>4653</v>
      </c>
      <c r="E3922" s="765">
        <f t="shared" ca="1" si="184"/>
        <v>0</v>
      </c>
    </row>
    <row r="3923" spans="1:5">
      <c r="A3923" t="str">
        <f t="shared" si="185"/>
        <v>12</v>
      </c>
      <c r="B3923" t="str">
        <f t="shared" si="186"/>
        <v>PU</v>
      </c>
      <c r="C3923" t="s">
        <v>278</v>
      </c>
      <c r="D3923" t="s">
        <v>4654</v>
      </c>
      <c r="E3923" s="765">
        <f t="shared" ca="1" si="184"/>
        <v>0</v>
      </c>
    </row>
    <row r="3924" spans="1:5">
      <c r="A3924" t="str">
        <f t="shared" si="185"/>
        <v>09</v>
      </c>
      <c r="B3924" t="str">
        <f t="shared" si="186"/>
        <v>PU</v>
      </c>
      <c r="C3924" t="s">
        <v>278</v>
      </c>
      <c r="D3924" t="s">
        <v>4655</v>
      </c>
      <c r="E3924" s="765">
        <f t="shared" ca="1" si="184"/>
        <v>0</v>
      </c>
    </row>
    <row r="3925" spans="1:5">
      <c r="A3925" t="str">
        <f t="shared" si="185"/>
        <v>11</v>
      </c>
      <c r="B3925" t="str">
        <f t="shared" si="186"/>
        <v>PU</v>
      </c>
      <c r="C3925" t="s">
        <v>278</v>
      </c>
      <c r="D3925" t="s">
        <v>4656</v>
      </c>
      <c r="E3925" s="765">
        <f t="shared" ca="1" si="184"/>
        <v>0</v>
      </c>
    </row>
    <row r="3926" spans="1:5">
      <c r="A3926" t="str">
        <f t="shared" si="185"/>
        <v>03</v>
      </c>
      <c r="B3926" t="str">
        <f t="shared" si="186"/>
        <v>PU</v>
      </c>
      <c r="C3926" t="s">
        <v>278</v>
      </c>
      <c r="D3926" t="s">
        <v>4657</v>
      </c>
      <c r="E3926" s="765">
        <f t="shared" ca="1" si="184"/>
        <v>0</v>
      </c>
    </row>
    <row r="3927" spans="1:5">
      <c r="A3927" t="str">
        <f t="shared" si="185"/>
        <v>02</v>
      </c>
      <c r="B3927" t="str">
        <f t="shared" si="186"/>
        <v>PU</v>
      </c>
      <c r="C3927" t="s">
        <v>278</v>
      </c>
      <c r="D3927" t="s">
        <v>4658</v>
      </c>
      <c r="E3927" s="765">
        <f t="shared" ca="1" si="184"/>
        <v>0</v>
      </c>
    </row>
    <row r="3928" spans="1:5">
      <c r="A3928" t="str">
        <f t="shared" si="185"/>
        <v>04</v>
      </c>
      <c r="B3928" t="str">
        <f t="shared" si="186"/>
        <v>PU</v>
      </c>
      <c r="C3928" t="s">
        <v>278</v>
      </c>
      <c r="D3928" t="s">
        <v>4659</v>
      </c>
      <c r="E3928" s="765">
        <f t="shared" ca="1" si="184"/>
        <v>0</v>
      </c>
    </row>
    <row r="3929" spans="1:5">
      <c r="A3929" t="str">
        <f t="shared" si="185"/>
        <v>01</v>
      </c>
      <c r="B3929" t="str">
        <f t="shared" si="186"/>
        <v>PU</v>
      </c>
      <c r="C3929" t="s">
        <v>279</v>
      </c>
      <c r="D3929" t="s">
        <v>4660</v>
      </c>
      <c r="E3929" s="765">
        <f t="shared" ca="1" si="184"/>
        <v>0</v>
      </c>
    </row>
    <row r="3930" spans="1:5">
      <c r="A3930" t="str">
        <f t="shared" si="185"/>
        <v>05</v>
      </c>
      <c r="B3930" t="str">
        <f t="shared" si="186"/>
        <v>PU</v>
      </c>
      <c r="C3930" t="s">
        <v>279</v>
      </c>
      <c r="D3930" t="s">
        <v>4661</v>
      </c>
      <c r="E3930" s="765">
        <f t="shared" ca="1" si="184"/>
        <v>0</v>
      </c>
    </row>
    <row r="3931" spans="1:5">
      <c r="A3931" t="str">
        <f t="shared" si="185"/>
        <v>14</v>
      </c>
      <c r="B3931" t="str">
        <f t="shared" si="186"/>
        <v>PU</v>
      </c>
      <c r="C3931" t="s">
        <v>279</v>
      </c>
      <c r="D3931" t="s">
        <v>4662</v>
      </c>
      <c r="E3931" s="765">
        <f t="shared" ca="1" si="184"/>
        <v>0</v>
      </c>
    </row>
    <row r="3932" spans="1:5">
      <c r="A3932" t="str">
        <f t="shared" si="185"/>
        <v>100</v>
      </c>
      <c r="B3932" t="str">
        <f t="shared" si="186"/>
        <v>PU</v>
      </c>
      <c r="C3932" t="s">
        <v>279</v>
      </c>
      <c r="D3932" t="s">
        <v>4663</v>
      </c>
      <c r="E3932" s="765">
        <f ca="1">IFERROR(IF(B3932=0,VLOOKUP(C3932,INDIRECT($G$7&amp;$H$7),MATCH($A3932,INDIRECT($G$7&amp;$I$7),0),0),IF(B3932="W",VLOOKUP(C3932,INDIRECT($G$5&amp;$H$5),MATCH($A3932,INDIRECT($G$5&amp;$I$5),0),FALSE),VLOOKUP(C3932,INDIRECT($G$6&amp;$H$6),MATCH($A3932,INDIRECT($G$6&amp;$I$6),0),FALSE))),0)</f>
        <v>0</v>
      </c>
    </row>
    <row r="3933" spans="1:5">
      <c r="A3933" t="str">
        <f t="shared" si="185"/>
        <v>06</v>
      </c>
      <c r="B3933" t="str">
        <f t="shared" si="186"/>
        <v>PU</v>
      </c>
      <c r="C3933" t="s">
        <v>279</v>
      </c>
      <c r="D3933" t="s">
        <v>4664</v>
      </c>
      <c r="E3933" s="765">
        <f t="shared" ca="1" si="184"/>
        <v>0</v>
      </c>
    </row>
    <row r="3934" spans="1:5">
      <c r="A3934" t="str">
        <f t="shared" si="185"/>
        <v>12</v>
      </c>
      <c r="B3934" t="str">
        <f t="shared" si="186"/>
        <v>PU</v>
      </c>
      <c r="C3934" t="s">
        <v>279</v>
      </c>
      <c r="D3934" t="s">
        <v>4665</v>
      </c>
      <c r="E3934" s="765">
        <f t="shared" ca="1" si="184"/>
        <v>0</v>
      </c>
    </row>
    <row r="3935" spans="1:5">
      <c r="A3935" t="str">
        <f t="shared" si="185"/>
        <v>09</v>
      </c>
      <c r="B3935" t="str">
        <f t="shared" si="186"/>
        <v>PU</v>
      </c>
      <c r="C3935" t="s">
        <v>279</v>
      </c>
      <c r="D3935" t="s">
        <v>4666</v>
      </c>
      <c r="E3935" s="765">
        <f t="shared" ca="1" si="184"/>
        <v>0</v>
      </c>
    </row>
    <row r="3936" spans="1:5">
      <c r="A3936" t="str">
        <f t="shared" si="185"/>
        <v>11</v>
      </c>
      <c r="B3936" t="str">
        <f t="shared" si="186"/>
        <v>PU</v>
      </c>
      <c r="C3936" t="s">
        <v>279</v>
      </c>
      <c r="D3936" t="s">
        <v>4667</v>
      </c>
      <c r="E3936" s="765">
        <f t="shared" ca="1" si="184"/>
        <v>0</v>
      </c>
    </row>
    <row r="3937" spans="1:5">
      <c r="A3937" t="str">
        <f t="shared" si="185"/>
        <v>03</v>
      </c>
      <c r="B3937" t="str">
        <f t="shared" si="186"/>
        <v>PU</v>
      </c>
      <c r="C3937" t="s">
        <v>279</v>
      </c>
      <c r="D3937" t="s">
        <v>4668</v>
      </c>
      <c r="E3937" s="765">
        <f t="shared" ca="1" si="184"/>
        <v>0</v>
      </c>
    </row>
    <row r="3938" spans="1:5">
      <c r="A3938" t="str">
        <f t="shared" si="185"/>
        <v>02</v>
      </c>
      <c r="B3938" t="str">
        <f t="shared" si="186"/>
        <v>PU</v>
      </c>
      <c r="C3938" t="s">
        <v>279</v>
      </c>
      <c r="D3938" t="s">
        <v>4669</v>
      </c>
      <c r="E3938" s="765">
        <f t="shared" ca="1" si="184"/>
        <v>0</v>
      </c>
    </row>
    <row r="3939" spans="1:5">
      <c r="A3939" t="str">
        <f t="shared" si="185"/>
        <v>04</v>
      </c>
      <c r="B3939" t="str">
        <f t="shared" si="186"/>
        <v>PU</v>
      </c>
      <c r="C3939" t="s">
        <v>279</v>
      </c>
      <c r="D3939" t="s">
        <v>4670</v>
      </c>
      <c r="E3939" s="765">
        <f t="shared" ca="1" si="184"/>
        <v>0</v>
      </c>
    </row>
    <row r="3940" spans="1:5">
      <c r="A3940" t="str">
        <f t="shared" si="185"/>
        <v>01</v>
      </c>
      <c r="B3940" t="str">
        <f t="shared" si="186"/>
        <v>PU</v>
      </c>
      <c r="C3940" t="s">
        <v>290</v>
      </c>
      <c r="D3940" t="s">
        <v>4671</v>
      </c>
      <c r="E3940" s="765">
        <f t="shared" ca="1" si="184"/>
        <v>0</v>
      </c>
    </row>
    <row r="3941" spans="1:5">
      <c r="A3941" t="str">
        <f t="shared" si="185"/>
        <v>05</v>
      </c>
      <c r="B3941" t="str">
        <f t="shared" si="186"/>
        <v>PU</v>
      </c>
      <c r="C3941" t="s">
        <v>290</v>
      </c>
      <c r="D3941" t="s">
        <v>4672</v>
      </c>
      <c r="E3941" s="765">
        <f t="shared" ca="1" si="184"/>
        <v>0</v>
      </c>
    </row>
    <row r="3942" spans="1:5">
      <c r="A3942" t="str">
        <f t="shared" si="185"/>
        <v>14</v>
      </c>
      <c r="B3942" t="str">
        <f t="shared" si="186"/>
        <v>PU</v>
      </c>
      <c r="C3942" t="s">
        <v>290</v>
      </c>
      <c r="D3942" t="s">
        <v>4673</v>
      </c>
      <c r="E3942" s="765">
        <f t="shared" ca="1" si="184"/>
        <v>0</v>
      </c>
    </row>
    <row r="3943" spans="1:5">
      <c r="A3943" t="str">
        <f t="shared" si="185"/>
        <v>100</v>
      </c>
      <c r="B3943" t="str">
        <f t="shared" si="186"/>
        <v>PU</v>
      </c>
      <c r="C3943" t="s">
        <v>290</v>
      </c>
      <c r="D3943" t="s">
        <v>4674</v>
      </c>
      <c r="E3943" s="765">
        <f ca="1">IFERROR(IF(B3943=0,VLOOKUP(C3943,INDIRECT($G$7&amp;$H$7),MATCH($A3943,INDIRECT($G$7&amp;$I$7),0),0),IF(B3943="W",VLOOKUP(C3943,INDIRECT($G$5&amp;$H$5),MATCH($A3943,INDIRECT($G$5&amp;$I$5),0),FALSE),VLOOKUP(C3943,INDIRECT($G$6&amp;$H$6),MATCH($A3943,INDIRECT($G$6&amp;$I$6),0),FALSE))),0)</f>
        <v>0</v>
      </c>
    </row>
    <row r="3944" spans="1:5">
      <c r="A3944" t="str">
        <f t="shared" si="185"/>
        <v>06</v>
      </c>
      <c r="B3944" t="str">
        <f t="shared" si="186"/>
        <v>PU</v>
      </c>
      <c r="C3944" t="s">
        <v>290</v>
      </c>
      <c r="D3944" t="s">
        <v>4675</v>
      </c>
      <c r="E3944" s="765">
        <f t="shared" ref="E3944:E4006" ca="1" si="187">IFERROR(IF(B3944=0,VLOOKUP(C3923,INDIRECT($G$7&amp;$H$7),MATCH($A3944,INDIRECT($G$7&amp;$I$7),0),0),IF(B3944="W",VLOOKUP(C3923,INDIRECT($G$5&amp;$H$5),MATCH($A3944,INDIRECT($G$5&amp;$I$5),0),FALSE),VLOOKUP(C3944,INDIRECT($G$6&amp;$H$6),MATCH($A3944,INDIRECT($G$6&amp;$I$6),0),FALSE))),0)</f>
        <v>0</v>
      </c>
    </row>
    <row r="3945" spans="1:5">
      <c r="A3945" t="str">
        <f t="shared" si="185"/>
        <v>12</v>
      </c>
      <c r="B3945" t="str">
        <f t="shared" si="186"/>
        <v>PU</v>
      </c>
      <c r="C3945" t="s">
        <v>290</v>
      </c>
      <c r="D3945" t="s">
        <v>4676</v>
      </c>
      <c r="E3945" s="765">
        <f t="shared" ca="1" si="187"/>
        <v>0</v>
      </c>
    </row>
    <row r="3946" spans="1:5">
      <c r="A3946" t="str">
        <f t="shared" si="185"/>
        <v>09</v>
      </c>
      <c r="B3946" t="str">
        <f t="shared" si="186"/>
        <v>PU</v>
      </c>
      <c r="C3946" t="s">
        <v>290</v>
      </c>
      <c r="D3946" t="s">
        <v>4677</v>
      </c>
      <c r="E3946" s="765">
        <f t="shared" ca="1" si="187"/>
        <v>0</v>
      </c>
    </row>
    <row r="3947" spans="1:5">
      <c r="A3947" t="str">
        <f t="shared" si="185"/>
        <v>11</v>
      </c>
      <c r="B3947" t="str">
        <f t="shared" si="186"/>
        <v>PU</v>
      </c>
      <c r="C3947" t="s">
        <v>290</v>
      </c>
      <c r="D3947" t="s">
        <v>4678</v>
      </c>
      <c r="E3947" s="765">
        <f t="shared" ca="1" si="187"/>
        <v>0</v>
      </c>
    </row>
    <row r="3948" spans="1:5">
      <c r="A3948" t="str">
        <f t="shared" si="185"/>
        <v>03</v>
      </c>
      <c r="B3948" t="str">
        <f t="shared" si="186"/>
        <v>PU</v>
      </c>
      <c r="C3948" t="s">
        <v>290</v>
      </c>
      <c r="D3948" t="s">
        <v>4679</v>
      </c>
      <c r="E3948" s="765">
        <f t="shared" ca="1" si="187"/>
        <v>0</v>
      </c>
    </row>
    <row r="3949" spans="1:5">
      <c r="A3949" t="str">
        <f t="shared" si="185"/>
        <v>02</v>
      </c>
      <c r="B3949" t="str">
        <f t="shared" si="186"/>
        <v>PU</v>
      </c>
      <c r="C3949" t="s">
        <v>290</v>
      </c>
      <c r="D3949" t="s">
        <v>4680</v>
      </c>
      <c r="E3949" s="765">
        <f t="shared" ca="1" si="187"/>
        <v>0</v>
      </c>
    </row>
    <row r="3950" spans="1:5">
      <c r="A3950" t="str">
        <f t="shared" si="185"/>
        <v>04</v>
      </c>
      <c r="B3950" t="str">
        <f t="shared" si="186"/>
        <v>PU</v>
      </c>
      <c r="C3950" t="s">
        <v>290</v>
      </c>
      <c r="D3950" t="s">
        <v>4681</v>
      </c>
      <c r="E3950" s="765">
        <f t="shared" ca="1" si="187"/>
        <v>0</v>
      </c>
    </row>
    <row r="3951" spans="1:5">
      <c r="A3951" t="str">
        <f t="shared" si="185"/>
        <v>01</v>
      </c>
      <c r="B3951" t="str">
        <f t="shared" si="186"/>
        <v>PU</v>
      </c>
      <c r="C3951" t="s">
        <v>568</v>
      </c>
      <c r="D3951" t="s">
        <v>4682</v>
      </c>
      <c r="E3951" s="765">
        <f t="shared" ca="1" si="187"/>
        <v>0</v>
      </c>
    </row>
    <row r="3952" spans="1:5">
      <c r="A3952" t="str">
        <f t="shared" si="185"/>
        <v>05</v>
      </c>
      <c r="B3952" t="str">
        <f t="shared" si="186"/>
        <v>PU</v>
      </c>
      <c r="C3952" t="s">
        <v>568</v>
      </c>
      <c r="D3952" t="s">
        <v>4683</v>
      </c>
      <c r="E3952" s="765">
        <f t="shared" ca="1" si="187"/>
        <v>0</v>
      </c>
    </row>
    <row r="3953" spans="1:5">
      <c r="A3953" t="str">
        <f t="shared" si="185"/>
        <v>14</v>
      </c>
      <c r="B3953" t="str">
        <f t="shared" si="186"/>
        <v>PU</v>
      </c>
      <c r="C3953" t="s">
        <v>568</v>
      </c>
      <c r="D3953" t="s">
        <v>4684</v>
      </c>
      <c r="E3953" s="765">
        <f t="shared" ca="1" si="187"/>
        <v>0</v>
      </c>
    </row>
    <row r="3954" spans="1:5">
      <c r="A3954" t="str">
        <f t="shared" si="185"/>
        <v>100</v>
      </c>
      <c r="B3954" t="str">
        <f t="shared" si="186"/>
        <v>PU</v>
      </c>
      <c r="C3954" t="s">
        <v>568</v>
      </c>
      <c r="D3954" t="s">
        <v>4685</v>
      </c>
      <c r="E3954" s="765">
        <f ca="1">IFERROR(IF(B3954=0,VLOOKUP(C3954,INDIRECT($G$7&amp;$H$7),MATCH($A3954,INDIRECT($G$7&amp;$I$7),0),0),IF(B3954="W",VLOOKUP(C3954,INDIRECT($G$5&amp;$H$5),MATCH($A3954,INDIRECT($G$5&amp;$I$5),0),FALSE),VLOOKUP(C3954,INDIRECT($G$6&amp;$H$6),MATCH($A3954,INDIRECT($G$6&amp;$I$6),0),FALSE))),0)</f>
        <v>0</v>
      </c>
    </row>
    <row r="3955" spans="1:5">
      <c r="A3955" t="str">
        <f t="shared" si="185"/>
        <v>06</v>
      </c>
      <c r="B3955" t="str">
        <f t="shared" si="186"/>
        <v>PU</v>
      </c>
      <c r="C3955" t="s">
        <v>568</v>
      </c>
      <c r="D3955" t="s">
        <v>4686</v>
      </c>
      <c r="E3955" s="765">
        <f t="shared" ca="1" si="187"/>
        <v>0</v>
      </c>
    </row>
    <row r="3956" spans="1:5">
      <c r="A3956" t="str">
        <f t="shared" si="185"/>
        <v>12</v>
      </c>
      <c r="B3956" t="str">
        <f t="shared" si="186"/>
        <v>PU</v>
      </c>
      <c r="C3956" t="s">
        <v>568</v>
      </c>
      <c r="D3956" t="s">
        <v>4687</v>
      </c>
      <c r="E3956" s="765">
        <f t="shared" ca="1" si="187"/>
        <v>0</v>
      </c>
    </row>
    <row r="3957" spans="1:5">
      <c r="A3957" t="str">
        <f t="shared" si="185"/>
        <v>09</v>
      </c>
      <c r="B3957" t="str">
        <f t="shared" si="186"/>
        <v>PU</v>
      </c>
      <c r="C3957" t="s">
        <v>568</v>
      </c>
      <c r="D3957" t="s">
        <v>4688</v>
      </c>
      <c r="E3957" s="765">
        <f t="shared" ca="1" si="187"/>
        <v>0</v>
      </c>
    </row>
    <row r="3958" spans="1:5">
      <c r="A3958" t="str">
        <f t="shared" si="185"/>
        <v>11</v>
      </c>
      <c r="B3958" t="str">
        <f t="shared" si="186"/>
        <v>PU</v>
      </c>
      <c r="C3958" t="s">
        <v>568</v>
      </c>
      <c r="D3958" t="s">
        <v>4689</v>
      </c>
      <c r="E3958" s="765">
        <f t="shared" ca="1" si="187"/>
        <v>0</v>
      </c>
    </row>
    <row r="3959" spans="1:5">
      <c r="A3959" t="str">
        <f t="shared" si="185"/>
        <v>03</v>
      </c>
      <c r="B3959" t="str">
        <f t="shared" si="186"/>
        <v>PU</v>
      </c>
      <c r="C3959" t="s">
        <v>568</v>
      </c>
      <c r="D3959" t="s">
        <v>4690</v>
      </c>
      <c r="E3959" s="765">
        <f t="shared" ca="1" si="187"/>
        <v>0</v>
      </c>
    </row>
    <row r="3960" spans="1:5">
      <c r="A3960" t="str">
        <f t="shared" si="185"/>
        <v>02</v>
      </c>
      <c r="B3960" t="str">
        <f t="shared" si="186"/>
        <v>PU</v>
      </c>
      <c r="C3960" t="s">
        <v>568</v>
      </c>
      <c r="D3960" t="s">
        <v>4691</v>
      </c>
      <c r="E3960" s="765">
        <f t="shared" ca="1" si="187"/>
        <v>0</v>
      </c>
    </row>
    <row r="3961" spans="1:5">
      <c r="A3961" t="str">
        <f t="shared" si="185"/>
        <v>04</v>
      </c>
      <c r="B3961" t="str">
        <f t="shared" si="186"/>
        <v>PU</v>
      </c>
      <c r="C3961" t="s">
        <v>568</v>
      </c>
      <c r="D3961" t="s">
        <v>4692</v>
      </c>
      <c r="E3961" s="765">
        <f t="shared" ca="1" si="187"/>
        <v>0</v>
      </c>
    </row>
    <row r="3962" spans="1:5">
      <c r="A3962" t="str">
        <f t="shared" si="185"/>
        <v>01</v>
      </c>
      <c r="B3962" t="str">
        <f t="shared" si="186"/>
        <v>PU</v>
      </c>
      <c r="C3962" t="s">
        <v>291</v>
      </c>
      <c r="D3962" t="s">
        <v>4693</v>
      </c>
      <c r="E3962" s="765">
        <f t="shared" ca="1" si="187"/>
        <v>0</v>
      </c>
    </row>
    <row r="3963" spans="1:5">
      <c r="A3963" t="str">
        <f t="shared" si="185"/>
        <v>05</v>
      </c>
      <c r="B3963" t="str">
        <f t="shared" si="186"/>
        <v>PU</v>
      </c>
      <c r="C3963" t="s">
        <v>291</v>
      </c>
      <c r="D3963" t="s">
        <v>4694</v>
      </c>
      <c r="E3963" s="765">
        <f t="shared" ca="1" si="187"/>
        <v>0</v>
      </c>
    </row>
    <row r="3964" spans="1:5">
      <c r="A3964" t="str">
        <f t="shared" si="185"/>
        <v>14</v>
      </c>
      <c r="B3964" t="str">
        <f t="shared" si="186"/>
        <v>PU</v>
      </c>
      <c r="C3964" t="s">
        <v>291</v>
      </c>
      <c r="D3964" t="s">
        <v>4695</v>
      </c>
      <c r="E3964" s="765">
        <f t="shared" ca="1" si="187"/>
        <v>0</v>
      </c>
    </row>
    <row r="3965" spans="1:5">
      <c r="A3965" t="str">
        <f t="shared" si="185"/>
        <v>100</v>
      </c>
      <c r="B3965" t="str">
        <f t="shared" si="186"/>
        <v>PU</v>
      </c>
      <c r="C3965" t="s">
        <v>291</v>
      </c>
      <c r="D3965" t="s">
        <v>4696</v>
      </c>
      <c r="E3965" s="765">
        <f ca="1">IFERROR(IF(B3965=0,VLOOKUP(C3965,INDIRECT($G$7&amp;$H$7),MATCH($A3965,INDIRECT($G$7&amp;$I$7),0),0),IF(B3965="W",VLOOKUP(C3965,INDIRECT($G$5&amp;$H$5),MATCH($A3965,INDIRECT($G$5&amp;$I$5),0),FALSE),VLOOKUP(C3965,INDIRECT($G$6&amp;$H$6),MATCH($A3965,INDIRECT($G$6&amp;$I$6),0),FALSE))),0)</f>
        <v>0</v>
      </c>
    </row>
    <row r="3966" spans="1:5">
      <c r="A3966" t="str">
        <f t="shared" si="185"/>
        <v>06</v>
      </c>
      <c r="B3966" t="str">
        <f t="shared" si="186"/>
        <v>PU</v>
      </c>
      <c r="C3966" t="s">
        <v>291</v>
      </c>
      <c r="D3966" t="s">
        <v>4697</v>
      </c>
      <c r="E3966" s="765">
        <f t="shared" ca="1" si="187"/>
        <v>0</v>
      </c>
    </row>
    <row r="3967" spans="1:5">
      <c r="A3967" t="str">
        <f t="shared" si="185"/>
        <v>12</v>
      </c>
      <c r="B3967" t="str">
        <f t="shared" si="186"/>
        <v>PU</v>
      </c>
      <c r="C3967" t="s">
        <v>291</v>
      </c>
      <c r="D3967" t="s">
        <v>4698</v>
      </c>
      <c r="E3967" s="765">
        <f t="shared" ca="1" si="187"/>
        <v>0</v>
      </c>
    </row>
    <row r="3968" spans="1:5">
      <c r="A3968" t="str">
        <f t="shared" si="185"/>
        <v>09</v>
      </c>
      <c r="B3968" t="str">
        <f t="shared" si="186"/>
        <v>PU</v>
      </c>
      <c r="C3968" t="s">
        <v>291</v>
      </c>
      <c r="D3968" t="s">
        <v>4699</v>
      </c>
      <c r="E3968" s="765">
        <f t="shared" ca="1" si="187"/>
        <v>0</v>
      </c>
    </row>
    <row r="3969" spans="1:5">
      <c r="A3969" t="str">
        <f t="shared" si="185"/>
        <v>11</v>
      </c>
      <c r="B3969" t="str">
        <f t="shared" si="186"/>
        <v>PU</v>
      </c>
      <c r="C3969" t="s">
        <v>291</v>
      </c>
      <c r="D3969" t="s">
        <v>4700</v>
      </c>
      <c r="E3969" s="765">
        <f t="shared" ca="1" si="187"/>
        <v>0</v>
      </c>
    </row>
    <row r="3970" spans="1:5">
      <c r="A3970" t="str">
        <f t="shared" si="185"/>
        <v>03</v>
      </c>
      <c r="B3970" t="str">
        <f t="shared" si="186"/>
        <v>PU</v>
      </c>
      <c r="C3970" t="s">
        <v>291</v>
      </c>
      <c r="D3970" t="s">
        <v>4701</v>
      </c>
      <c r="E3970" s="765">
        <f t="shared" ca="1" si="187"/>
        <v>0</v>
      </c>
    </row>
    <row r="3971" spans="1:5">
      <c r="A3971" t="str">
        <f t="shared" si="185"/>
        <v>02</v>
      </c>
      <c r="B3971" t="str">
        <f t="shared" si="186"/>
        <v>PU</v>
      </c>
      <c r="C3971" t="s">
        <v>291</v>
      </c>
      <c r="D3971" t="s">
        <v>4702</v>
      </c>
      <c r="E3971" s="765">
        <f t="shared" ca="1" si="187"/>
        <v>0</v>
      </c>
    </row>
    <row r="3972" spans="1:5">
      <c r="A3972" t="str">
        <f t="shared" si="185"/>
        <v>04</v>
      </c>
      <c r="B3972" t="str">
        <f t="shared" si="186"/>
        <v>PU</v>
      </c>
      <c r="C3972" t="s">
        <v>291</v>
      </c>
      <c r="D3972" t="s">
        <v>4703</v>
      </c>
      <c r="E3972" s="765">
        <f t="shared" ca="1" si="187"/>
        <v>0</v>
      </c>
    </row>
    <row r="3973" spans="1:5">
      <c r="A3973" t="str">
        <f t="shared" si="185"/>
        <v>01</v>
      </c>
      <c r="B3973" t="str">
        <f t="shared" si="186"/>
        <v>PU</v>
      </c>
      <c r="C3973" t="s">
        <v>292</v>
      </c>
      <c r="D3973" t="s">
        <v>4704</v>
      </c>
      <c r="E3973" s="765">
        <f t="shared" ca="1" si="187"/>
        <v>0</v>
      </c>
    </row>
    <row r="3974" spans="1:5">
      <c r="A3974" t="str">
        <f t="shared" si="185"/>
        <v>05</v>
      </c>
      <c r="B3974" t="str">
        <f t="shared" si="186"/>
        <v>PU</v>
      </c>
      <c r="C3974" t="s">
        <v>292</v>
      </c>
      <c r="D3974" t="s">
        <v>4705</v>
      </c>
      <c r="E3974" s="765">
        <f t="shared" ca="1" si="187"/>
        <v>0</v>
      </c>
    </row>
    <row r="3975" spans="1:5">
      <c r="A3975" t="str">
        <f t="shared" si="185"/>
        <v>14</v>
      </c>
      <c r="B3975" t="str">
        <f t="shared" si="186"/>
        <v>PU</v>
      </c>
      <c r="C3975" t="s">
        <v>292</v>
      </c>
      <c r="D3975" t="s">
        <v>4706</v>
      </c>
      <c r="E3975" s="765">
        <f t="shared" ca="1" si="187"/>
        <v>0</v>
      </c>
    </row>
    <row r="3976" spans="1:5">
      <c r="A3976" t="str">
        <f t="shared" si="185"/>
        <v>100</v>
      </c>
      <c r="B3976" t="str">
        <f t="shared" si="186"/>
        <v>PU</v>
      </c>
      <c r="C3976" t="s">
        <v>292</v>
      </c>
      <c r="D3976" t="s">
        <v>4707</v>
      </c>
      <c r="E3976" s="765">
        <f ca="1">IFERROR(IF(B3976=0,VLOOKUP(C3976,INDIRECT($G$7&amp;$H$7),MATCH($A3976,INDIRECT($G$7&amp;$I$7),0),0),IF(B3976="W",VLOOKUP(C3976,INDIRECT($G$5&amp;$H$5),MATCH($A3976,INDIRECT($G$5&amp;$I$5),0),FALSE),VLOOKUP(C3976,INDIRECT($G$6&amp;$H$6),MATCH($A3976,INDIRECT($G$6&amp;$I$6),0),FALSE))),0)</f>
        <v>0</v>
      </c>
    </row>
    <row r="3977" spans="1:5">
      <c r="A3977" t="str">
        <f t="shared" si="185"/>
        <v>06</v>
      </c>
      <c r="B3977" t="str">
        <f t="shared" si="186"/>
        <v>PU</v>
      </c>
      <c r="C3977" t="s">
        <v>292</v>
      </c>
      <c r="D3977" t="s">
        <v>4708</v>
      </c>
      <c r="E3977" s="765">
        <f t="shared" ca="1" si="187"/>
        <v>0</v>
      </c>
    </row>
    <row r="3978" spans="1:5">
      <c r="A3978" t="str">
        <f t="shared" si="185"/>
        <v>12</v>
      </c>
      <c r="B3978" t="str">
        <f t="shared" si="186"/>
        <v>PU</v>
      </c>
      <c r="C3978" t="s">
        <v>292</v>
      </c>
      <c r="D3978" t="s">
        <v>4709</v>
      </c>
      <c r="E3978" s="765">
        <f t="shared" ca="1" si="187"/>
        <v>0</v>
      </c>
    </row>
    <row r="3979" spans="1:5">
      <c r="A3979" t="str">
        <f t="shared" ref="A3979:A4042" si="188">MID(D3979,LEN(C3979)+2,LEN(D3979)-LEN(C3979))</f>
        <v>09</v>
      </c>
      <c r="B3979" t="str">
        <f t="shared" ref="B3979:B4042" si="189">IF(IFERROR(FIND("PU",D3979,1),0)&lt;&gt;0,"PU",0)</f>
        <v>PU</v>
      </c>
      <c r="C3979" t="s">
        <v>292</v>
      </c>
      <c r="D3979" t="s">
        <v>4710</v>
      </c>
      <c r="E3979" s="765">
        <f t="shared" ca="1" si="187"/>
        <v>0</v>
      </c>
    </row>
    <row r="3980" spans="1:5">
      <c r="A3980" t="str">
        <f t="shared" si="188"/>
        <v>11</v>
      </c>
      <c r="B3980" t="str">
        <f t="shared" si="189"/>
        <v>PU</v>
      </c>
      <c r="C3980" t="s">
        <v>292</v>
      </c>
      <c r="D3980" t="s">
        <v>4711</v>
      </c>
      <c r="E3980" s="765">
        <f t="shared" ca="1" si="187"/>
        <v>0</v>
      </c>
    </row>
    <row r="3981" spans="1:5">
      <c r="A3981" t="str">
        <f t="shared" si="188"/>
        <v>03</v>
      </c>
      <c r="B3981" t="str">
        <f t="shared" si="189"/>
        <v>PU</v>
      </c>
      <c r="C3981" t="s">
        <v>292</v>
      </c>
      <c r="D3981" t="s">
        <v>4712</v>
      </c>
      <c r="E3981" s="765">
        <f t="shared" ca="1" si="187"/>
        <v>0</v>
      </c>
    </row>
    <row r="3982" spans="1:5">
      <c r="A3982" t="str">
        <f t="shared" si="188"/>
        <v>02</v>
      </c>
      <c r="B3982" t="str">
        <f t="shared" si="189"/>
        <v>PU</v>
      </c>
      <c r="C3982" t="s">
        <v>292</v>
      </c>
      <c r="D3982" t="s">
        <v>4713</v>
      </c>
      <c r="E3982" s="765">
        <f t="shared" ca="1" si="187"/>
        <v>0</v>
      </c>
    </row>
    <row r="3983" spans="1:5">
      <c r="A3983" t="str">
        <f t="shared" si="188"/>
        <v>04</v>
      </c>
      <c r="B3983" t="str">
        <f t="shared" si="189"/>
        <v>PU</v>
      </c>
      <c r="C3983" t="s">
        <v>292</v>
      </c>
      <c r="D3983" t="s">
        <v>4714</v>
      </c>
      <c r="E3983" s="765">
        <f t="shared" ca="1" si="187"/>
        <v>0</v>
      </c>
    </row>
    <row r="3984" spans="1:5">
      <c r="A3984" t="str">
        <f t="shared" si="188"/>
        <v>01</v>
      </c>
      <c r="B3984" t="str">
        <f t="shared" si="189"/>
        <v>PU</v>
      </c>
      <c r="C3984" t="s">
        <v>293</v>
      </c>
      <c r="D3984" t="s">
        <v>4715</v>
      </c>
      <c r="E3984" s="765">
        <f t="shared" ca="1" si="187"/>
        <v>0</v>
      </c>
    </row>
    <row r="3985" spans="1:5">
      <c r="A3985" t="str">
        <f t="shared" si="188"/>
        <v>05</v>
      </c>
      <c r="B3985" t="str">
        <f t="shared" si="189"/>
        <v>PU</v>
      </c>
      <c r="C3985" t="s">
        <v>293</v>
      </c>
      <c r="D3985" t="s">
        <v>4716</v>
      </c>
      <c r="E3985" s="765">
        <f t="shared" ca="1" si="187"/>
        <v>0</v>
      </c>
    </row>
    <row r="3986" spans="1:5">
      <c r="A3986" t="str">
        <f t="shared" si="188"/>
        <v>14</v>
      </c>
      <c r="B3986" t="str">
        <f t="shared" si="189"/>
        <v>PU</v>
      </c>
      <c r="C3986" t="s">
        <v>293</v>
      </c>
      <c r="D3986" t="s">
        <v>4717</v>
      </c>
      <c r="E3986" s="765">
        <f t="shared" ca="1" si="187"/>
        <v>0</v>
      </c>
    </row>
    <row r="3987" spans="1:5">
      <c r="A3987" t="str">
        <f t="shared" si="188"/>
        <v>100</v>
      </c>
      <c r="B3987" t="str">
        <f t="shared" si="189"/>
        <v>PU</v>
      </c>
      <c r="C3987" t="s">
        <v>293</v>
      </c>
      <c r="D3987" t="s">
        <v>4718</v>
      </c>
      <c r="E3987" s="765">
        <f ca="1">IFERROR(IF(B3987=0,VLOOKUP(C3987,INDIRECT($G$7&amp;$H$7),MATCH($A3987,INDIRECT($G$7&amp;$I$7),0),0),IF(B3987="W",VLOOKUP(C3987,INDIRECT($G$5&amp;$H$5),MATCH($A3987,INDIRECT($G$5&amp;$I$5),0),FALSE),VLOOKUP(C3987,INDIRECT($G$6&amp;$H$6),MATCH($A3987,INDIRECT($G$6&amp;$I$6),0),FALSE))),0)</f>
        <v>0</v>
      </c>
    </row>
    <row r="3988" spans="1:5">
      <c r="A3988" t="str">
        <f t="shared" si="188"/>
        <v>06</v>
      </c>
      <c r="B3988" t="str">
        <f t="shared" si="189"/>
        <v>PU</v>
      </c>
      <c r="C3988" t="s">
        <v>293</v>
      </c>
      <c r="D3988" t="s">
        <v>4719</v>
      </c>
      <c r="E3988" s="765">
        <f t="shared" ca="1" si="187"/>
        <v>0</v>
      </c>
    </row>
    <row r="3989" spans="1:5">
      <c r="A3989" t="str">
        <f t="shared" si="188"/>
        <v>12</v>
      </c>
      <c r="B3989" t="str">
        <f t="shared" si="189"/>
        <v>PU</v>
      </c>
      <c r="C3989" t="s">
        <v>293</v>
      </c>
      <c r="D3989" t="s">
        <v>4720</v>
      </c>
      <c r="E3989" s="765">
        <f t="shared" ca="1" si="187"/>
        <v>0</v>
      </c>
    </row>
    <row r="3990" spans="1:5">
      <c r="A3990" t="str">
        <f t="shared" si="188"/>
        <v>09</v>
      </c>
      <c r="B3990" t="str">
        <f t="shared" si="189"/>
        <v>PU</v>
      </c>
      <c r="C3990" t="s">
        <v>293</v>
      </c>
      <c r="D3990" t="s">
        <v>4721</v>
      </c>
      <c r="E3990" s="765">
        <f t="shared" ca="1" si="187"/>
        <v>0</v>
      </c>
    </row>
    <row r="3991" spans="1:5">
      <c r="A3991" t="str">
        <f t="shared" si="188"/>
        <v>11</v>
      </c>
      <c r="B3991" t="str">
        <f t="shared" si="189"/>
        <v>PU</v>
      </c>
      <c r="C3991" t="s">
        <v>293</v>
      </c>
      <c r="D3991" t="s">
        <v>4722</v>
      </c>
      <c r="E3991" s="765">
        <f t="shared" ca="1" si="187"/>
        <v>0</v>
      </c>
    </row>
    <row r="3992" spans="1:5">
      <c r="A3992" t="str">
        <f t="shared" si="188"/>
        <v>03</v>
      </c>
      <c r="B3992" t="str">
        <f t="shared" si="189"/>
        <v>PU</v>
      </c>
      <c r="C3992" t="s">
        <v>293</v>
      </c>
      <c r="D3992" t="s">
        <v>4723</v>
      </c>
      <c r="E3992" s="765">
        <f t="shared" ca="1" si="187"/>
        <v>0</v>
      </c>
    </row>
    <row r="3993" spans="1:5">
      <c r="A3993" t="str">
        <f t="shared" si="188"/>
        <v>02</v>
      </c>
      <c r="B3993" t="str">
        <f t="shared" si="189"/>
        <v>PU</v>
      </c>
      <c r="C3993" t="s">
        <v>293</v>
      </c>
      <c r="D3993" t="s">
        <v>4724</v>
      </c>
      <c r="E3993" s="765">
        <f t="shared" ca="1" si="187"/>
        <v>0</v>
      </c>
    </row>
    <row r="3994" spans="1:5">
      <c r="A3994" t="str">
        <f t="shared" si="188"/>
        <v>04</v>
      </c>
      <c r="B3994" t="str">
        <f t="shared" si="189"/>
        <v>PU</v>
      </c>
      <c r="C3994" t="s">
        <v>293</v>
      </c>
      <c r="D3994" t="s">
        <v>4725</v>
      </c>
      <c r="E3994" s="765">
        <f t="shared" ca="1" si="187"/>
        <v>0</v>
      </c>
    </row>
    <row r="3995" spans="1:5">
      <c r="A3995" t="str">
        <f t="shared" si="188"/>
        <v>01</v>
      </c>
      <c r="B3995" t="str">
        <f t="shared" si="189"/>
        <v>PU</v>
      </c>
      <c r="C3995" t="s">
        <v>294</v>
      </c>
      <c r="D3995" t="s">
        <v>4726</v>
      </c>
      <c r="E3995" s="765">
        <f t="shared" ca="1" si="187"/>
        <v>0</v>
      </c>
    </row>
    <row r="3996" spans="1:5">
      <c r="A3996" t="str">
        <f t="shared" si="188"/>
        <v>05</v>
      </c>
      <c r="B3996" t="str">
        <f t="shared" si="189"/>
        <v>PU</v>
      </c>
      <c r="C3996" t="s">
        <v>294</v>
      </c>
      <c r="D3996" t="s">
        <v>4727</v>
      </c>
      <c r="E3996" s="765">
        <f t="shared" ca="1" si="187"/>
        <v>0</v>
      </c>
    </row>
    <row r="3997" spans="1:5">
      <c r="A3997" t="str">
        <f t="shared" si="188"/>
        <v>14</v>
      </c>
      <c r="B3997" t="str">
        <f t="shared" si="189"/>
        <v>PU</v>
      </c>
      <c r="C3997" t="s">
        <v>294</v>
      </c>
      <c r="D3997" t="s">
        <v>4728</v>
      </c>
      <c r="E3997" s="765">
        <f t="shared" ca="1" si="187"/>
        <v>0</v>
      </c>
    </row>
    <row r="3998" spans="1:5">
      <c r="A3998" t="str">
        <f t="shared" si="188"/>
        <v>100</v>
      </c>
      <c r="B3998" t="str">
        <f t="shared" si="189"/>
        <v>PU</v>
      </c>
      <c r="C3998" t="s">
        <v>294</v>
      </c>
      <c r="D3998" t="s">
        <v>4729</v>
      </c>
      <c r="E3998" s="765">
        <f ca="1">IFERROR(IF(B3998=0,VLOOKUP(C3998,INDIRECT($G$7&amp;$H$7),MATCH($A3998,INDIRECT($G$7&amp;$I$7),0),0),IF(B3998="W",VLOOKUP(C3998,INDIRECT($G$5&amp;$H$5),MATCH($A3998,INDIRECT($G$5&amp;$I$5),0),FALSE),VLOOKUP(C3998,INDIRECT($G$6&amp;$H$6),MATCH($A3998,INDIRECT($G$6&amp;$I$6),0),FALSE))),0)</f>
        <v>0</v>
      </c>
    </row>
    <row r="3999" spans="1:5">
      <c r="A3999" t="str">
        <f t="shared" si="188"/>
        <v>06</v>
      </c>
      <c r="B3999" t="str">
        <f t="shared" si="189"/>
        <v>PU</v>
      </c>
      <c r="C3999" t="s">
        <v>294</v>
      </c>
      <c r="D3999" t="s">
        <v>4730</v>
      </c>
      <c r="E3999" s="765">
        <f t="shared" ca="1" si="187"/>
        <v>0</v>
      </c>
    </row>
    <row r="4000" spans="1:5">
      <c r="A4000" t="str">
        <f t="shared" si="188"/>
        <v>12</v>
      </c>
      <c r="B4000" t="str">
        <f t="shared" si="189"/>
        <v>PU</v>
      </c>
      <c r="C4000" t="s">
        <v>294</v>
      </c>
      <c r="D4000" t="s">
        <v>4731</v>
      </c>
      <c r="E4000" s="765">
        <f t="shared" ca="1" si="187"/>
        <v>0</v>
      </c>
    </row>
    <row r="4001" spans="1:5">
      <c r="A4001" t="str">
        <f t="shared" si="188"/>
        <v>09</v>
      </c>
      <c r="B4001" t="str">
        <f t="shared" si="189"/>
        <v>PU</v>
      </c>
      <c r="C4001" t="s">
        <v>294</v>
      </c>
      <c r="D4001" t="s">
        <v>4732</v>
      </c>
      <c r="E4001" s="765">
        <f t="shared" ca="1" si="187"/>
        <v>0</v>
      </c>
    </row>
    <row r="4002" spans="1:5">
      <c r="A4002" t="str">
        <f t="shared" si="188"/>
        <v>11</v>
      </c>
      <c r="B4002" t="str">
        <f t="shared" si="189"/>
        <v>PU</v>
      </c>
      <c r="C4002" t="s">
        <v>294</v>
      </c>
      <c r="D4002" t="s">
        <v>4733</v>
      </c>
      <c r="E4002" s="765">
        <f t="shared" ca="1" si="187"/>
        <v>0</v>
      </c>
    </row>
    <row r="4003" spans="1:5">
      <c r="A4003" t="str">
        <f t="shared" si="188"/>
        <v>03</v>
      </c>
      <c r="B4003" t="str">
        <f t="shared" si="189"/>
        <v>PU</v>
      </c>
      <c r="C4003" t="s">
        <v>294</v>
      </c>
      <c r="D4003" t="s">
        <v>4734</v>
      </c>
      <c r="E4003" s="765">
        <f t="shared" ca="1" si="187"/>
        <v>0</v>
      </c>
    </row>
    <row r="4004" spans="1:5">
      <c r="A4004" t="str">
        <f t="shared" si="188"/>
        <v>02</v>
      </c>
      <c r="B4004" t="str">
        <f t="shared" si="189"/>
        <v>PU</v>
      </c>
      <c r="C4004" t="s">
        <v>294</v>
      </c>
      <c r="D4004" t="s">
        <v>4735</v>
      </c>
      <c r="E4004" s="765">
        <f t="shared" ca="1" si="187"/>
        <v>0</v>
      </c>
    </row>
    <row r="4005" spans="1:5">
      <c r="A4005" t="str">
        <f t="shared" si="188"/>
        <v>04</v>
      </c>
      <c r="B4005" t="str">
        <f t="shared" si="189"/>
        <v>PU</v>
      </c>
      <c r="C4005" t="s">
        <v>294</v>
      </c>
      <c r="D4005" t="s">
        <v>4736</v>
      </c>
      <c r="E4005" s="765">
        <f t="shared" ca="1" si="187"/>
        <v>0</v>
      </c>
    </row>
    <row r="4006" spans="1:5">
      <c r="A4006" t="str">
        <f t="shared" si="188"/>
        <v>01</v>
      </c>
      <c r="B4006" t="str">
        <f t="shared" si="189"/>
        <v>PU</v>
      </c>
      <c r="C4006" t="s">
        <v>295</v>
      </c>
      <c r="D4006" t="s">
        <v>4737</v>
      </c>
      <c r="E4006" s="765">
        <f t="shared" ca="1" si="187"/>
        <v>0</v>
      </c>
    </row>
    <row r="4007" spans="1:5">
      <c r="A4007" t="str">
        <f t="shared" si="188"/>
        <v>05</v>
      </c>
      <c r="B4007" t="str">
        <f t="shared" si="189"/>
        <v>PU</v>
      </c>
      <c r="C4007" t="s">
        <v>295</v>
      </c>
      <c r="D4007" t="s">
        <v>4738</v>
      </c>
      <c r="E4007" s="765">
        <f t="shared" ref="E4007:E4070" ca="1" si="190">IFERROR(IF(B4007=0,VLOOKUP(C3986,INDIRECT($G$7&amp;$H$7),MATCH($A4007,INDIRECT($G$7&amp;$I$7),0),0),IF(B4007="W",VLOOKUP(C3986,INDIRECT($G$5&amp;$H$5),MATCH($A4007,INDIRECT($G$5&amp;$I$5),0),FALSE),VLOOKUP(C4007,INDIRECT($G$6&amp;$H$6),MATCH($A4007,INDIRECT($G$6&amp;$I$6),0),FALSE))),0)</f>
        <v>0</v>
      </c>
    </row>
    <row r="4008" spans="1:5">
      <c r="A4008" t="str">
        <f t="shared" si="188"/>
        <v>14</v>
      </c>
      <c r="B4008" t="str">
        <f t="shared" si="189"/>
        <v>PU</v>
      </c>
      <c r="C4008" t="s">
        <v>295</v>
      </c>
      <c r="D4008" t="s">
        <v>4739</v>
      </c>
      <c r="E4008" s="765">
        <f t="shared" ca="1" si="190"/>
        <v>0</v>
      </c>
    </row>
    <row r="4009" spans="1:5">
      <c r="A4009" t="str">
        <f t="shared" si="188"/>
        <v>100</v>
      </c>
      <c r="B4009" t="str">
        <f t="shared" si="189"/>
        <v>PU</v>
      </c>
      <c r="C4009" t="s">
        <v>295</v>
      </c>
      <c r="D4009" t="s">
        <v>4740</v>
      </c>
      <c r="E4009" s="765">
        <f ca="1">IFERROR(IF(B4009=0,VLOOKUP(C4009,INDIRECT($G$7&amp;$H$7),MATCH($A4009,INDIRECT($G$7&amp;$I$7),0),0),IF(B4009="W",VLOOKUP(C4009,INDIRECT($G$5&amp;$H$5),MATCH($A4009,INDIRECT($G$5&amp;$I$5),0),FALSE),VLOOKUP(C4009,INDIRECT($G$6&amp;$H$6),MATCH($A4009,INDIRECT($G$6&amp;$I$6),0),FALSE))),0)</f>
        <v>0</v>
      </c>
    </row>
    <row r="4010" spans="1:5">
      <c r="A4010" t="str">
        <f t="shared" si="188"/>
        <v>06</v>
      </c>
      <c r="B4010" t="str">
        <f t="shared" si="189"/>
        <v>PU</v>
      </c>
      <c r="C4010" t="s">
        <v>295</v>
      </c>
      <c r="D4010" t="s">
        <v>4741</v>
      </c>
      <c r="E4010" s="765">
        <f t="shared" ca="1" si="190"/>
        <v>0</v>
      </c>
    </row>
    <row r="4011" spans="1:5">
      <c r="A4011" t="str">
        <f t="shared" si="188"/>
        <v>12</v>
      </c>
      <c r="B4011" t="str">
        <f t="shared" si="189"/>
        <v>PU</v>
      </c>
      <c r="C4011" t="s">
        <v>295</v>
      </c>
      <c r="D4011" t="s">
        <v>4742</v>
      </c>
      <c r="E4011" s="765">
        <f t="shared" ca="1" si="190"/>
        <v>0</v>
      </c>
    </row>
    <row r="4012" spans="1:5">
      <c r="A4012" t="str">
        <f t="shared" si="188"/>
        <v>09</v>
      </c>
      <c r="B4012" t="str">
        <f t="shared" si="189"/>
        <v>PU</v>
      </c>
      <c r="C4012" t="s">
        <v>295</v>
      </c>
      <c r="D4012" t="s">
        <v>4743</v>
      </c>
      <c r="E4012" s="765">
        <f t="shared" ca="1" si="190"/>
        <v>0</v>
      </c>
    </row>
    <row r="4013" spans="1:5">
      <c r="A4013" t="str">
        <f t="shared" si="188"/>
        <v>11</v>
      </c>
      <c r="B4013" t="str">
        <f t="shared" si="189"/>
        <v>PU</v>
      </c>
      <c r="C4013" t="s">
        <v>295</v>
      </c>
      <c r="D4013" t="s">
        <v>4744</v>
      </c>
      <c r="E4013" s="765">
        <f t="shared" ca="1" si="190"/>
        <v>0</v>
      </c>
    </row>
    <row r="4014" spans="1:5">
      <c r="A4014" t="str">
        <f t="shared" si="188"/>
        <v>03</v>
      </c>
      <c r="B4014" t="str">
        <f t="shared" si="189"/>
        <v>PU</v>
      </c>
      <c r="C4014" t="s">
        <v>295</v>
      </c>
      <c r="D4014" t="s">
        <v>4745</v>
      </c>
      <c r="E4014" s="765">
        <f t="shared" ca="1" si="190"/>
        <v>0</v>
      </c>
    </row>
    <row r="4015" spans="1:5">
      <c r="A4015" t="str">
        <f t="shared" si="188"/>
        <v>02</v>
      </c>
      <c r="B4015" t="str">
        <f t="shared" si="189"/>
        <v>PU</v>
      </c>
      <c r="C4015" t="s">
        <v>295</v>
      </c>
      <c r="D4015" t="s">
        <v>4746</v>
      </c>
      <c r="E4015" s="765">
        <f t="shared" ca="1" si="190"/>
        <v>0</v>
      </c>
    </row>
    <row r="4016" spans="1:5">
      <c r="A4016" t="str">
        <f t="shared" si="188"/>
        <v>04</v>
      </c>
      <c r="B4016" t="str">
        <f t="shared" si="189"/>
        <v>PU</v>
      </c>
      <c r="C4016" t="s">
        <v>295</v>
      </c>
      <c r="D4016" t="s">
        <v>4747</v>
      </c>
      <c r="E4016" s="765">
        <f t="shared" ca="1" si="190"/>
        <v>0</v>
      </c>
    </row>
    <row r="4017" spans="1:5">
      <c r="A4017" t="str">
        <f t="shared" si="188"/>
        <v>01</v>
      </c>
      <c r="B4017" t="str">
        <f t="shared" si="189"/>
        <v>PU</v>
      </c>
      <c r="C4017" t="s">
        <v>296</v>
      </c>
      <c r="D4017" t="s">
        <v>4748</v>
      </c>
      <c r="E4017" s="765">
        <f t="shared" ca="1" si="190"/>
        <v>0</v>
      </c>
    </row>
    <row r="4018" spans="1:5">
      <c r="A4018" t="str">
        <f t="shared" si="188"/>
        <v>05</v>
      </c>
      <c r="B4018" t="str">
        <f t="shared" si="189"/>
        <v>PU</v>
      </c>
      <c r="C4018" t="s">
        <v>296</v>
      </c>
      <c r="D4018" t="s">
        <v>4749</v>
      </c>
      <c r="E4018" s="765">
        <f t="shared" ca="1" si="190"/>
        <v>0</v>
      </c>
    </row>
    <row r="4019" spans="1:5">
      <c r="A4019" t="str">
        <f t="shared" si="188"/>
        <v>14</v>
      </c>
      <c r="B4019" t="str">
        <f t="shared" si="189"/>
        <v>PU</v>
      </c>
      <c r="C4019" t="s">
        <v>296</v>
      </c>
      <c r="D4019" t="s">
        <v>4750</v>
      </c>
      <c r="E4019" s="765">
        <f t="shared" ca="1" si="190"/>
        <v>0</v>
      </c>
    </row>
    <row r="4020" spans="1:5">
      <c r="A4020" t="str">
        <f t="shared" si="188"/>
        <v>100</v>
      </c>
      <c r="B4020" t="str">
        <f t="shared" si="189"/>
        <v>PU</v>
      </c>
      <c r="C4020" t="s">
        <v>296</v>
      </c>
      <c r="D4020" t="s">
        <v>4751</v>
      </c>
      <c r="E4020" s="765">
        <f ca="1">IFERROR(IF(B4020=0,VLOOKUP(C4020,INDIRECT($G$7&amp;$H$7),MATCH($A4020,INDIRECT($G$7&amp;$I$7),0),0),IF(B4020="W",VLOOKUP(C4020,INDIRECT($G$5&amp;$H$5),MATCH($A4020,INDIRECT($G$5&amp;$I$5),0),FALSE),VLOOKUP(C4020,INDIRECT($G$6&amp;$H$6),MATCH($A4020,INDIRECT($G$6&amp;$I$6),0),FALSE))),0)</f>
        <v>0</v>
      </c>
    </row>
    <row r="4021" spans="1:5">
      <c r="A4021" t="str">
        <f t="shared" si="188"/>
        <v>06</v>
      </c>
      <c r="B4021" t="str">
        <f t="shared" si="189"/>
        <v>PU</v>
      </c>
      <c r="C4021" t="s">
        <v>296</v>
      </c>
      <c r="D4021" t="s">
        <v>4752</v>
      </c>
      <c r="E4021" s="765">
        <f t="shared" ca="1" si="190"/>
        <v>0</v>
      </c>
    </row>
    <row r="4022" spans="1:5">
      <c r="A4022" t="str">
        <f t="shared" si="188"/>
        <v>12</v>
      </c>
      <c r="B4022" t="str">
        <f t="shared" si="189"/>
        <v>PU</v>
      </c>
      <c r="C4022" t="s">
        <v>296</v>
      </c>
      <c r="D4022" t="s">
        <v>4753</v>
      </c>
      <c r="E4022" s="765">
        <f t="shared" ca="1" si="190"/>
        <v>0</v>
      </c>
    </row>
    <row r="4023" spans="1:5">
      <c r="A4023" t="str">
        <f t="shared" si="188"/>
        <v>09</v>
      </c>
      <c r="B4023" t="str">
        <f t="shared" si="189"/>
        <v>PU</v>
      </c>
      <c r="C4023" t="s">
        <v>296</v>
      </c>
      <c r="D4023" t="s">
        <v>4754</v>
      </c>
      <c r="E4023" s="765">
        <f t="shared" ca="1" si="190"/>
        <v>0</v>
      </c>
    </row>
    <row r="4024" spans="1:5">
      <c r="A4024" t="str">
        <f t="shared" si="188"/>
        <v>11</v>
      </c>
      <c r="B4024" t="str">
        <f t="shared" si="189"/>
        <v>PU</v>
      </c>
      <c r="C4024" t="s">
        <v>296</v>
      </c>
      <c r="D4024" t="s">
        <v>4755</v>
      </c>
      <c r="E4024" s="765">
        <f t="shared" ca="1" si="190"/>
        <v>0</v>
      </c>
    </row>
    <row r="4025" spans="1:5">
      <c r="A4025" t="str">
        <f t="shared" si="188"/>
        <v>03</v>
      </c>
      <c r="B4025" t="str">
        <f t="shared" si="189"/>
        <v>PU</v>
      </c>
      <c r="C4025" t="s">
        <v>296</v>
      </c>
      <c r="D4025" t="s">
        <v>4756</v>
      </c>
      <c r="E4025" s="765">
        <f t="shared" ca="1" si="190"/>
        <v>0</v>
      </c>
    </row>
    <row r="4026" spans="1:5">
      <c r="A4026" t="str">
        <f t="shared" si="188"/>
        <v>02</v>
      </c>
      <c r="B4026" t="str">
        <f t="shared" si="189"/>
        <v>PU</v>
      </c>
      <c r="C4026" t="s">
        <v>296</v>
      </c>
      <c r="D4026" t="s">
        <v>4757</v>
      </c>
      <c r="E4026" s="765">
        <f t="shared" ca="1" si="190"/>
        <v>0</v>
      </c>
    </row>
    <row r="4027" spans="1:5">
      <c r="A4027" t="str">
        <f t="shared" si="188"/>
        <v>04</v>
      </c>
      <c r="B4027" t="str">
        <f t="shared" si="189"/>
        <v>PU</v>
      </c>
      <c r="C4027" t="s">
        <v>296</v>
      </c>
      <c r="D4027" t="s">
        <v>4758</v>
      </c>
      <c r="E4027" s="765">
        <f t="shared" ca="1" si="190"/>
        <v>0</v>
      </c>
    </row>
    <row r="4028" spans="1:5">
      <c r="A4028" t="str">
        <f t="shared" si="188"/>
        <v>01</v>
      </c>
      <c r="B4028" t="str">
        <f t="shared" si="189"/>
        <v>PU</v>
      </c>
      <c r="C4028" t="s">
        <v>297</v>
      </c>
      <c r="D4028" t="s">
        <v>4759</v>
      </c>
      <c r="E4028" s="765">
        <f t="shared" ca="1" si="190"/>
        <v>0</v>
      </c>
    </row>
    <row r="4029" spans="1:5">
      <c r="A4029" t="str">
        <f t="shared" si="188"/>
        <v>05</v>
      </c>
      <c r="B4029" t="str">
        <f t="shared" si="189"/>
        <v>PU</v>
      </c>
      <c r="C4029" t="s">
        <v>297</v>
      </c>
      <c r="D4029" t="s">
        <v>4760</v>
      </c>
      <c r="E4029" s="765">
        <f t="shared" ca="1" si="190"/>
        <v>0</v>
      </c>
    </row>
    <row r="4030" spans="1:5">
      <c r="A4030" t="str">
        <f t="shared" si="188"/>
        <v>14</v>
      </c>
      <c r="B4030" t="str">
        <f t="shared" si="189"/>
        <v>PU</v>
      </c>
      <c r="C4030" t="s">
        <v>297</v>
      </c>
      <c r="D4030" t="s">
        <v>4761</v>
      </c>
      <c r="E4030" s="765">
        <f t="shared" ca="1" si="190"/>
        <v>0</v>
      </c>
    </row>
    <row r="4031" spans="1:5">
      <c r="A4031" t="str">
        <f t="shared" si="188"/>
        <v>100</v>
      </c>
      <c r="B4031" t="str">
        <f t="shared" si="189"/>
        <v>PU</v>
      </c>
      <c r="C4031" t="s">
        <v>297</v>
      </c>
      <c r="D4031" t="s">
        <v>4762</v>
      </c>
      <c r="E4031" s="765">
        <f ca="1">IFERROR(IF(B4031=0,VLOOKUP(C4031,INDIRECT($G$7&amp;$H$7),MATCH($A4031,INDIRECT($G$7&amp;$I$7),0),0),IF(B4031="W",VLOOKUP(C4031,INDIRECT($G$5&amp;$H$5),MATCH($A4031,INDIRECT($G$5&amp;$I$5),0),FALSE),VLOOKUP(C4031,INDIRECT($G$6&amp;$H$6),MATCH($A4031,INDIRECT($G$6&amp;$I$6),0),FALSE))),0)</f>
        <v>0</v>
      </c>
    </row>
    <row r="4032" spans="1:5">
      <c r="A4032" t="str">
        <f t="shared" si="188"/>
        <v>06</v>
      </c>
      <c r="B4032" t="str">
        <f t="shared" si="189"/>
        <v>PU</v>
      </c>
      <c r="C4032" t="s">
        <v>297</v>
      </c>
      <c r="D4032" t="s">
        <v>4763</v>
      </c>
      <c r="E4032" s="765">
        <f t="shared" ca="1" si="190"/>
        <v>0</v>
      </c>
    </row>
    <row r="4033" spans="1:5">
      <c r="A4033" t="str">
        <f t="shared" si="188"/>
        <v>12</v>
      </c>
      <c r="B4033" t="str">
        <f t="shared" si="189"/>
        <v>PU</v>
      </c>
      <c r="C4033" t="s">
        <v>297</v>
      </c>
      <c r="D4033" t="s">
        <v>4764</v>
      </c>
      <c r="E4033" s="765">
        <f t="shared" ca="1" si="190"/>
        <v>0</v>
      </c>
    </row>
    <row r="4034" spans="1:5">
      <c r="A4034" t="str">
        <f t="shared" si="188"/>
        <v>09</v>
      </c>
      <c r="B4034" t="str">
        <f t="shared" si="189"/>
        <v>PU</v>
      </c>
      <c r="C4034" t="s">
        <v>297</v>
      </c>
      <c r="D4034" t="s">
        <v>4765</v>
      </c>
      <c r="E4034" s="765">
        <f t="shared" ca="1" si="190"/>
        <v>0</v>
      </c>
    </row>
    <row r="4035" spans="1:5">
      <c r="A4035" t="str">
        <f t="shared" si="188"/>
        <v>11</v>
      </c>
      <c r="B4035" t="str">
        <f t="shared" si="189"/>
        <v>PU</v>
      </c>
      <c r="C4035" t="s">
        <v>297</v>
      </c>
      <c r="D4035" t="s">
        <v>4766</v>
      </c>
      <c r="E4035" s="765">
        <f t="shared" ca="1" si="190"/>
        <v>0</v>
      </c>
    </row>
    <row r="4036" spans="1:5">
      <c r="A4036" t="str">
        <f t="shared" si="188"/>
        <v>03</v>
      </c>
      <c r="B4036" t="str">
        <f t="shared" si="189"/>
        <v>PU</v>
      </c>
      <c r="C4036" t="s">
        <v>297</v>
      </c>
      <c r="D4036" t="s">
        <v>4767</v>
      </c>
      <c r="E4036" s="765">
        <f t="shared" ca="1" si="190"/>
        <v>0</v>
      </c>
    </row>
    <row r="4037" spans="1:5">
      <c r="A4037" t="str">
        <f t="shared" si="188"/>
        <v>02</v>
      </c>
      <c r="B4037" t="str">
        <f t="shared" si="189"/>
        <v>PU</v>
      </c>
      <c r="C4037" t="s">
        <v>297</v>
      </c>
      <c r="D4037" t="s">
        <v>4768</v>
      </c>
      <c r="E4037" s="765">
        <f t="shared" ca="1" si="190"/>
        <v>0</v>
      </c>
    </row>
    <row r="4038" spans="1:5">
      <c r="A4038" t="str">
        <f t="shared" si="188"/>
        <v>04</v>
      </c>
      <c r="B4038" t="str">
        <f t="shared" si="189"/>
        <v>PU</v>
      </c>
      <c r="C4038" t="s">
        <v>297</v>
      </c>
      <c r="D4038" t="s">
        <v>4769</v>
      </c>
      <c r="E4038" s="765">
        <f t="shared" ca="1" si="190"/>
        <v>0</v>
      </c>
    </row>
    <row r="4039" spans="1:5">
      <c r="A4039" t="str">
        <f t="shared" si="188"/>
        <v>01</v>
      </c>
      <c r="B4039" t="str">
        <f t="shared" si="189"/>
        <v>PU</v>
      </c>
      <c r="C4039" t="s">
        <v>298</v>
      </c>
      <c r="D4039" t="s">
        <v>4770</v>
      </c>
      <c r="E4039" s="765">
        <f t="shared" ca="1" si="190"/>
        <v>0</v>
      </c>
    </row>
    <row r="4040" spans="1:5">
      <c r="A4040" t="str">
        <f t="shared" si="188"/>
        <v>05</v>
      </c>
      <c r="B4040" t="str">
        <f t="shared" si="189"/>
        <v>PU</v>
      </c>
      <c r="C4040" t="s">
        <v>298</v>
      </c>
      <c r="D4040" t="s">
        <v>4771</v>
      </c>
      <c r="E4040" s="765">
        <f t="shared" ca="1" si="190"/>
        <v>0</v>
      </c>
    </row>
    <row r="4041" spans="1:5">
      <c r="A4041" t="str">
        <f t="shared" si="188"/>
        <v>14</v>
      </c>
      <c r="B4041" t="str">
        <f t="shared" si="189"/>
        <v>PU</v>
      </c>
      <c r="C4041" t="s">
        <v>298</v>
      </c>
      <c r="D4041" t="s">
        <v>4772</v>
      </c>
      <c r="E4041" s="765">
        <f t="shared" ca="1" si="190"/>
        <v>0</v>
      </c>
    </row>
    <row r="4042" spans="1:5">
      <c r="A4042" t="str">
        <f t="shared" si="188"/>
        <v>100</v>
      </c>
      <c r="B4042" t="str">
        <f t="shared" si="189"/>
        <v>PU</v>
      </c>
      <c r="C4042" t="s">
        <v>298</v>
      </c>
      <c r="D4042" t="s">
        <v>4773</v>
      </c>
      <c r="E4042" s="765">
        <f ca="1">IFERROR(IF(B4042=0,VLOOKUP(C4042,INDIRECT($G$7&amp;$H$7),MATCH($A4042,INDIRECT($G$7&amp;$I$7),0),0),IF(B4042="W",VLOOKUP(C4042,INDIRECT($G$5&amp;$H$5),MATCH($A4042,INDIRECT($G$5&amp;$I$5),0),FALSE),VLOOKUP(C4042,INDIRECT($G$6&amp;$H$6),MATCH($A4042,INDIRECT($G$6&amp;$I$6),0),FALSE))),0)</f>
        <v>0</v>
      </c>
    </row>
    <row r="4043" spans="1:5">
      <c r="A4043" t="str">
        <f t="shared" ref="A4043:A4106" si="191">MID(D4043,LEN(C4043)+2,LEN(D4043)-LEN(C4043))</f>
        <v>06</v>
      </c>
      <c r="B4043" t="str">
        <f t="shared" ref="B4043:B4106" si="192">IF(IFERROR(FIND("PU",D4043,1),0)&lt;&gt;0,"PU",0)</f>
        <v>PU</v>
      </c>
      <c r="C4043" t="s">
        <v>298</v>
      </c>
      <c r="D4043" t="s">
        <v>4774</v>
      </c>
      <c r="E4043" s="765">
        <f t="shared" ca="1" si="190"/>
        <v>0</v>
      </c>
    </row>
    <row r="4044" spans="1:5">
      <c r="A4044" t="str">
        <f t="shared" si="191"/>
        <v>12</v>
      </c>
      <c r="B4044" t="str">
        <f t="shared" si="192"/>
        <v>PU</v>
      </c>
      <c r="C4044" t="s">
        <v>298</v>
      </c>
      <c r="D4044" t="s">
        <v>4775</v>
      </c>
      <c r="E4044" s="765">
        <f t="shared" ca="1" si="190"/>
        <v>0</v>
      </c>
    </row>
    <row r="4045" spans="1:5">
      <c r="A4045" t="str">
        <f t="shared" si="191"/>
        <v>09</v>
      </c>
      <c r="B4045" t="str">
        <f t="shared" si="192"/>
        <v>PU</v>
      </c>
      <c r="C4045" t="s">
        <v>298</v>
      </c>
      <c r="D4045" t="s">
        <v>4776</v>
      </c>
      <c r="E4045" s="765">
        <f t="shared" ca="1" si="190"/>
        <v>0</v>
      </c>
    </row>
    <row r="4046" spans="1:5">
      <c r="A4046" t="str">
        <f t="shared" si="191"/>
        <v>11</v>
      </c>
      <c r="B4046" t="str">
        <f t="shared" si="192"/>
        <v>PU</v>
      </c>
      <c r="C4046" t="s">
        <v>298</v>
      </c>
      <c r="D4046" t="s">
        <v>4777</v>
      </c>
      <c r="E4046" s="765">
        <f t="shared" ca="1" si="190"/>
        <v>0</v>
      </c>
    </row>
    <row r="4047" spans="1:5">
      <c r="A4047" t="str">
        <f t="shared" si="191"/>
        <v>03</v>
      </c>
      <c r="B4047" t="str">
        <f t="shared" si="192"/>
        <v>PU</v>
      </c>
      <c r="C4047" t="s">
        <v>298</v>
      </c>
      <c r="D4047" t="s">
        <v>4778</v>
      </c>
      <c r="E4047" s="765">
        <f t="shared" ca="1" si="190"/>
        <v>0</v>
      </c>
    </row>
    <row r="4048" spans="1:5">
      <c r="A4048" t="str">
        <f t="shared" si="191"/>
        <v>02</v>
      </c>
      <c r="B4048" t="str">
        <f t="shared" si="192"/>
        <v>PU</v>
      </c>
      <c r="C4048" t="s">
        <v>298</v>
      </c>
      <c r="D4048" t="s">
        <v>4779</v>
      </c>
      <c r="E4048" s="765">
        <f t="shared" ca="1" si="190"/>
        <v>0</v>
      </c>
    </row>
    <row r="4049" spans="1:5">
      <c r="A4049" t="str">
        <f t="shared" si="191"/>
        <v>04</v>
      </c>
      <c r="B4049" t="str">
        <f t="shared" si="192"/>
        <v>PU</v>
      </c>
      <c r="C4049" t="s">
        <v>298</v>
      </c>
      <c r="D4049" t="s">
        <v>4780</v>
      </c>
      <c r="E4049" s="765">
        <f t="shared" ca="1" si="190"/>
        <v>0</v>
      </c>
    </row>
    <row r="4050" spans="1:5">
      <c r="A4050" t="str">
        <f t="shared" si="191"/>
        <v>01</v>
      </c>
      <c r="B4050" t="str">
        <f t="shared" si="192"/>
        <v>PU</v>
      </c>
      <c r="C4050" t="s">
        <v>299</v>
      </c>
      <c r="D4050" t="s">
        <v>4781</v>
      </c>
      <c r="E4050" s="765">
        <f t="shared" ca="1" si="190"/>
        <v>0</v>
      </c>
    </row>
    <row r="4051" spans="1:5">
      <c r="A4051" t="str">
        <f t="shared" si="191"/>
        <v>05</v>
      </c>
      <c r="B4051" t="str">
        <f t="shared" si="192"/>
        <v>PU</v>
      </c>
      <c r="C4051" t="s">
        <v>299</v>
      </c>
      <c r="D4051" t="s">
        <v>4782</v>
      </c>
      <c r="E4051" s="765">
        <f t="shared" ca="1" si="190"/>
        <v>0</v>
      </c>
    </row>
    <row r="4052" spans="1:5">
      <c r="A4052" t="str">
        <f t="shared" si="191"/>
        <v>14</v>
      </c>
      <c r="B4052" t="str">
        <f t="shared" si="192"/>
        <v>PU</v>
      </c>
      <c r="C4052" t="s">
        <v>299</v>
      </c>
      <c r="D4052" t="s">
        <v>4783</v>
      </c>
      <c r="E4052" s="765">
        <f t="shared" ca="1" si="190"/>
        <v>0</v>
      </c>
    </row>
    <row r="4053" spans="1:5">
      <c r="A4053" t="str">
        <f t="shared" si="191"/>
        <v>100</v>
      </c>
      <c r="B4053" t="str">
        <f t="shared" si="192"/>
        <v>PU</v>
      </c>
      <c r="C4053" t="s">
        <v>299</v>
      </c>
      <c r="D4053" t="s">
        <v>4784</v>
      </c>
      <c r="E4053" s="765">
        <f ca="1">IFERROR(IF(B4053=0,VLOOKUP(C4053,INDIRECT($G$7&amp;$H$7),MATCH($A4053,INDIRECT($G$7&amp;$I$7),0),0),IF(B4053="W",VLOOKUP(C4053,INDIRECT($G$5&amp;$H$5),MATCH($A4053,INDIRECT($G$5&amp;$I$5),0),FALSE),VLOOKUP(C4053,INDIRECT($G$6&amp;$H$6),MATCH($A4053,INDIRECT($G$6&amp;$I$6),0),FALSE))),0)</f>
        <v>0</v>
      </c>
    </row>
    <row r="4054" spans="1:5">
      <c r="A4054" t="str">
        <f t="shared" si="191"/>
        <v>06</v>
      </c>
      <c r="B4054" t="str">
        <f t="shared" si="192"/>
        <v>PU</v>
      </c>
      <c r="C4054" t="s">
        <v>299</v>
      </c>
      <c r="D4054" t="s">
        <v>4785</v>
      </c>
      <c r="E4054" s="765">
        <f t="shared" ca="1" si="190"/>
        <v>0</v>
      </c>
    </row>
    <row r="4055" spans="1:5">
      <c r="A4055" t="str">
        <f t="shared" si="191"/>
        <v>12</v>
      </c>
      <c r="B4055" t="str">
        <f t="shared" si="192"/>
        <v>PU</v>
      </c>
      <c r="C4055" t="s">
        <v>299</v>
      </c>
      <c r="D4055" t="s">
        <v>4786</v>
      </c>
      <c r="E4055" s="765">
        <f t="shared" ca="1" si="190"/>
        <v>0</v>
      </c>
    </row>
    <row r="4056" spans="1:5">
      <c r="A4056" t="str">
        <f t="shared" si="191"/>
        <v>09</v>
      </c>
      <c r="B4056" t="str">
        <f t="shared" si="192"/>
        <v>PU</v>
      </c>
      <c r="C4056" t="s">
        <v>299</v>
      </c>
      <c r="D4056" t="s">
        <v>4787</v>
      </c>
      <c r="E4056" s="765">
        <f t="shared" ca="1" si="190"/>
        <v>0</v>
      </c>
    </row>
    <row r="4057" spans="1:5">
      <c r="A4057" t="str">
        <f t="shared" si="191"/>
        <v>11</v>
      </c>
      <c r="B4057" t="str">
        <f t="shared" si="192"/>
        <v>PU</v>
      </c>
      <c r="C4057" t="s">
        <v>299</v>
      </c>
      <c r="D4057" t="s">
        <v>4788</v>
      </c>
      <c r="E4057" s="765">
        <f t="shared" ca="1" si="190"/>
        <v>0</v>
      </c>
    </row>
    <row r="4058" spans="1:5">
      <c r="A4058" t="str">
        <f t="shared" si="191"/>
        <v>03</v>
      </c>
      <c r="B4058" t="str">
        <f t="shared" si="192"/>
        <v>PU</v>
      </c>
      <c r="C4058" t="s">
        <v>299</v>
      </c>
      <c r="D4058" t="s">
        <v>4789</v>
      </c>
      <c r="E4058" s="765">
        <f t="shared" ca="1" si="190"/>
        <v>0</v>
      </c>
    </row>
    <row r="4059" spans="1:5">
      <c r="A4059" t="str">
        <f t="shared" si="191"/>
        <v>02</v>
      </c>
      <c r="B4059" t="str">
        <f t="shared" si="192"/>
        <v>PU</v>
      </c>
      <c r="C4059" t="s">
        <v>299</v>
      </c>
      <c r="D4059" t="s">
        <v>4790</v>
      </c>
      <c r="E4059" s="765">
        <f t="shared" ca="1" si="190"/>
        <v>0</v>
      </c>
    </row>
    <row r="4060" spans="1:5">
      <c r="A4060" t="str">
        <f t="shared" si="191"/>
        <v>04</v>
      </c>
      <c r="B4060" t="str">
        <f t="shared" si="192"/>
        <v>PU</v>
      </c>
      <c r="C4060" t="s">
        <v>299</v>
      </c>
      <c r="D4060" t="s">
        <v>4791</v>
      </c>
      <c r="E4060" s="765">
        <f t="shared" ca="1" si="190"/>
        <v>0</v>
      </c>
    </row>
    <row r="4061" spans="1:5">
      <c r="A4061" t="str">
        <f t="shared" si="191"/>
        <v>01</v>
      </c>
      <c r="B4061" t="str">
        <f t="shared" si="192"/>
        <v>PU</v>
      </c>
      <c r="C4061" t="s">
        <v>573</v>
      </c>
      <c r="D4061" t="s">
        <v>4792</v>
      </c>
      <c r="E4061" s="765">
        <f t="shared" ca="1" si="190"/>
        <v>0</v>
      </c>
    </row>
    <row r="4062" spans="1:5">
      <c r="A4062" t="str">
        <f t="shared" si="191"/>
        <v>05</v>
      </c>
      <c r="B4062" t="str">
        <f t="shared" si="192"/>
        <v>PU</v>
      </c>
      <c r="C4062" t="s">
        <v>573</v>
      </c>
      <c r="D4062" t="s">
        <v>4793</v>
      </c>
      <c r="E4062" s="765">
        <f t="shared" ca="1" si="190"/>
        <v>0</v>
      </c>
    </row>
    <row r="4063" spans="1:5">
      <c r="A4063" t="str">
        <f t="shared" si="191"/>
        <v>14</v>
      </c>
      <c r="B4063" t="str">
        <f t="shared" si="192"/>
        <v>PU</v>
      </c>
      <c r="C4063" t="s">
        <v>573</v>
      </c>
      <c r="D4063" t="s">
        <v>4794</v>
      </c>
      <c r="E4063" s="765">
        <f t="shared" ca="1" si="190"/>
        <v>0</v>
      </c>
    </row>
    <row r="4064" spans="1:5">
      <c r="A4064" t="str">
        <f t="shared" si="191"/>
        <v>100</v>
      </c>
      <c r="B4064" t="str">
        <f t="shared" si="192"/>
        <v>PU</v>
      </c>
      <c r="C4064" t="s">
        <v>573</v>
      </c>
      <c r="D4064" t="s">
        <v>4795</v>
      </c>
      <c r="E4064" s="765">
        <f ca="1">IFERROR(IF(B4064=0,VLOOKUP(C4064,INDIRECT($G$7&amp;$H$7),MATCH($A4064,INDIRECT($G$7&amp;$I$7),0),0),IF(B4064="W",VLOOKUP(C4064,INDIRECT($G$5&amp;$H$5),MATCH($A4064,INDIRECT($G$5&amp;$I$5),0),FALSE),VLOOKUP(C4064,INDIRECT($G$6&amp;$H$6),MATCH($A4064,INDIRECT($G$6&amp;$I$6),0),FALSE))),0)</f>
        <v>0</v>
      </c>
    </row>
    <row r="4065" spans="1:5">
      <c r="A4065" t="str">
        <f t="shared" si="191"/>
        <v>06</v>
      </c>
      <c r="B4065" t="str">
        <f t="shared" si="192"/>
        <v>PU</v>
      </c>
      <c r="C4065" t="s">
        <v>573</v>
      </c>
      <c r="D4065" t="s">
        <v>4796</v>
      </c>
      <c r="E4065" s="765">
        <f t="shared" ca="1" si="190"/>
        <v>0</v>
      </c>
    </row>
    <row r="4066" spans="1:5">
      <c r="A4066" t="str">
        <f t="shared" si="191"/>
        <v>12</v>
      </c>
      <c r="B4066" t="str">
        <f t="shared" si="192"/>
        <v>PU</v>
      </c>
      <c r="C4066" t="s">
        <v>573</v>
      </c>
      <c r="D4066" t="s">
        <v>4797</v>
      </c>
      <c r="E4066" s="765">
        <f t="shared" ca="1" si="190"/>
        <v>0</v>
      </c>
    </row>
    <row r="4067" spans="1:5">
      <c r="A4067" t="str">
        <f t="shared" si="191"/>
        <v>09</v>
      </c>
      <c r="B4067" t="str">
        <f t="shared" si="192"/>
        <v>PU</v>
      </c>
      <c r="C4067" t="s">
        <v>573</v>
      </c>
      <c r="D4067" t="s">
        <v>4798</v>
      </c>
      <c r="E4067" s="765">
        <f t="shared" ca="1" si="190"/>
        <v>0</v>
      </c>
    </row>
    <row r="4068" spans="1:5">
      <c r="A4068" t="str">
        <f t="shared" si="191"/>
        <v>11</v>
      </c>
      <c r="B4068" t="str">
        <f t="shared" si="192"/>
        <v>PU</v>
      </c>
      <c r="C4068" t="s">
        <v>573</v>
      </c>
      <c r="D4068" t="s">
        <v>4799</v>
      </c>
      <c r="E4068" s="765">
        <f t="shared" ca="1" si="190"/>
        <v>0</v>
      </c>
    </row>
    <row r="4069" spans="1:5">
      <c r="A4069" t="str">
        <f t="shared" si="191"/>
        <v>03</v>
      </c>
      <c r="B4069" t="str">
        <f t="shared" si="192"/>
        <v>PU</v>
      </c>
      <c r="C4069" t="s">
        <v>573</v>
      </c>
      <c r="D4069" t="s">
        <v>4800</v>
      </c>
      <c r="E4069" s="765">
        <f t="shared" ca="1" si="190"/>
        <v>0</v>
      </c>
    </row>
    <row r="4070" spans="1:5">
      <c r="A4070" t="str">
        <f t="shared" si="191"/>
        <v>02</v>
      </c>
      <c r="B4070" t="str">
        <f t="shared" si="192"/>
        <v>PU</v>
      </c>
      <c r="C4070" t="s">
        <v>573</v>
      </c>
      <c r="D4070" t="s">
        <v>4801</v>
      </c>
      <c r="E4070" s="765">
        <f t="shared" ca="1" si="190"/>
        <v>0</v>
      </c>
    </row>
    <row r="4071" spans="1:5">
      <c r="A4071" t="str">
        <f t="shared" si="191"/>
        <v>04</v>
      </c>
      <c r="B4071" t="str">
        <f t="shared" si="192"/>
        <v>PU</v>
      </c>
      <c r="C4071" t="s">
        <v>573</v>
      </c>
      <c r="D4071" t="s">
        <v>4802</v>
      </c>
      <c r="E4071" s="765">
        <f t="shared" ref="E4071:E4134" ca="1" si="193">IFERROR(IF(B4071=0,VLOOKUP(C4050,INDIRECT($G$7&amp;$H$7),MATCH($A4071,INDIRECT($G$7&amp;$I$7),0),0),IF(B4071="W",VLOOKUP(C4050,INDIRECT($G$5&amp;$H$5),MATCH($A4071,INDIRECT($G$5&amp;$I$5),0),FALSE),VLOOKUP(C4071,INDIRECT($G$6&amp;$H$6),MATCH($A4071,INDIRECT($G$6&amp;$I$6),0),FALSE))),0)</f>
        <v>0</v>
      </c>
    </row>
    <row r="4072" spans="1:5">
      <c r="A4072" t="str">
        <f t="shared" si="191"/>
        <v>01</v>
      </c>
      <c r="B4072" t="str">
        <f t="shared" si="192"/>
        <v>PU</v>
      </c>
      <c r="C4072" t="s">
        <v>574</v>
      </c>
      <c r="D4072" t="s">
        <v>4803</v>
      </c>
      <c r="E4072" s="765">
        <f t="shared" ca="1" si="193"/>
        <v>0</v>
      </c>
    </row>
    <row r="4073" spans="1:5">
      <c r="A4073" t="str">
        <f t="shared" si="191"/>
        <v>05</v>
      </c>
      <c r="B4073" t="str">
        <f t="shared" si="192"/>
        <v>PU</v>
      </c>
      <c r="C4073" t="s">
        <v>574</v>
      </c>
      <c r="D4073" t="s">
        <v>4804</v>
      </c>
      <c r="E4073" s="765">
        <f t="shared" ca="1" si="193"/>
        <v>0</v>
      </c>
    </row>
    <row r="4074" spans="1:5">
      <c r="A4074" t="str">
        <f t="shared" si="191"/>
        <v>14</v>
      </c>
      <c r="B4074" t="str">
        <f t="shared" si="192"/>
        <v>PU</v>
      </c>
      <c r="C4074" t="s">
        <v>574</v>
      </c>
      <c r="D4074" t="s">
        <v>4805</v>
      </c>
      <c r="E4074" s="765">
        <f t="shared" ca="1" si="193"/>
        <v>0</v>
      </c>
    </row>
    <row r="4075" spans="1:5">
      <c r="A4075" t="str">
        <f t="shared" si="191"/>
        <v>100</v>
      </c>
      <c r="B4075" t="str">
        <f t="shared" si="192"/>
        <v>PU</v>
      </c>
      <c r="C4075" t="s">
        <v>574</v>
      </c>
      <c r="D4075" t="s">
        <v>4806</v>
      </c>
      <c r="E4075" s="765">
        <f ca="1">IFERROR(IF(B4075=0,VLOOKUP(C4075,INDIRECT($G$7&amp;$H$7),MATCH($A4075,INDIRECT($G$7&amp;$I$7),0),0),IF(B4075="W",VLOOKUP(C4075,INDIRECT($G$5&amp;$H$5),MATCH($A4075,INDIRECT($G$5&amp;$I$5),0),FALSE),VLOOKUP(C4075,INDIRECT($G$6&amp;$H$6),MATCH($A4075,INDIRECT($G$6&amp;$I$6),0),FALSE))),0)</f>
        <v>0</v>
      </c>
    </row>
    <row r="4076" spans="1:5">
      <c r="A4076" t="str">
        <f t="shared" si="191"/>
        <v>06</v>
      </c>
      <c r="B4076" t="str">
        <f t="shared" si="192"/>
        <v>PU</v>
      </c>
      <c r="C4076" t="s">
        <v>574</v>
      </c>
      <c r="D4076" t="s">
        <v>4807</v>
      </c>
      <c r="E4076" s="765">
        <f t="shared" ca="1" si="193"/>
        <v>0</v>
      </c>
    </row>
    <row r="4077" spans="1:5">
      <c r="A4077" t="str">
        <f t="shared" si="191"/>
        <v>12</v>
      </c>
      <c r="B4077" t="str">
        <f t="shared" si="192"/>
        <v>PU</v>
      </c>
      <c r="C4077" t="s">
        <v>574</v>
      </c>
      <c r="D4077" t="s">
        <v>4808</v>
      </c>
      <c r="E4077" s="765">
        <f t="shared" ca="1" si="193"/>
        <v>0</v>
      </c>
    </row>
    <row r="4078" spans="1:5">
      <c r="A4078" t="str">
        <f t="shared" si="191"/>
        <v>09</v>
      </c>
      <c r="B4078" t="str">
        <f t="shared" si="192"/>
        <v>PU</v>
      </c>
      <c r="C4078" t="s">
        <v>574</v>
      </c>
      <c r="D4078" t="s">
        <v>4809</v>
      </c>
      <c r="E4078" s="765">
        <f t="shared" ca="1" si="193"/>
        <v>0</v>
      </c>
    </row>
    <row r="4079" spans="1:5">
      <c r="A4079" t="str">
        <f t="shared" si="191"/>
        <v>11</v>
      </c>
      <c r="B4079" t="str">
        <f t="shared" si="192"/>
        <v>PU</v>
      </c>
      <c r="C4079" t="s">
        <v>574</v>
      </c>
      <c r="D4079" t="s">
        <v>4810</v>
      </c>
      <c r="E4079" s="765">
        <f t="shared" ca="1" si="193"/>
        <v>0</v>
      </c>
    </row>
    <row r="4080" spans="1:5">
      <c r="A4080" t="str">
        <f t="shared" si="191"/>
        <v>03</v>
      </c>
      <c r="B4080" t="str">
        <f t="shared" si="192"/>
        <v>PU</v>
      </c>
      <c r="C4080" t="s">
        <v>574</v>
      </c>
      <c r="D4080" t="s">
        <v>4811</v>
      </c>
      <c r="E4080" s="765">
        <f t="shared" ca="1" si="193"/>
        <v>0</v>
      </c>
    </row>
    <row r="4081" spans="1:5">
      <c r="A4081" t="str">
        <f t="shared" si="191"/>
        <v>02</v>
      </c>
      <c r="B4081" t="str">
        <f t="shared" si="192"/>
        <v>PU</v>
      </c>
      <c r="C4081" t="s">
        <v>574</v>
      </c>
      <c r="D4081" t="s">
        <v>4812</v>
      </c>
      <c r="E4081" s="765">
        <f t="shared" ca="1" si="193"/>
        <v>0</v>
      </c>
    </row>
    <row r="4082" spans="1:5">
      <c r="A4082" t="str">
        <f t="shared" si="191"/>
        <v>04</v>
      </c>
      <c r="B4082" t="str">
        <f t="shared" si="192"/>
        <v>PU</v>
      </c>
      <c r="C4082" t="s">
        <v>574</v>
      </c>
      <c r="D4082" t="s">
        <v>4813</v>
      </c>
      <c r="E4082" s="765">
        <f t="shared" ca="1" si="193"/>
        <v>0</v>
      </c>
    </row>
    <row r="4083" spans="1:5">
      <c r="A4083" t="str">
        <f t="shared" si="191"/>
        <v>01</v>
      </c>
      <c r="B4083" t="str">
        <f t="shared" si="192"/>
        <v>PU</v>
      </c>
      <c r="C4083" t="s">
        <v>571</v>
      </c>
      <c r="D4083" t="s">
        <v>4814</v>
      </c>
      <c r="E4083" s="765">
        <f t="shared" ca="1" si="193"/>
        <v>0</v>
      </c>
    </row>
    <row r="4084" spans="1:5">
      <c r="A4084" t="str">
        <f t="shared" si="191"/>
        <v>05</v>
      </c>
      <c r="B4084" t="str">
        <f t="shared" si="192"/>
        <v>PU</v>
      </c>
      <c r="C4084" t="s">
        <v>571</v>
      </c>
      <c r="D4084" t="s">
        <v>4815</v>
      </c>
      <c r="E4084" s="765">
        <f t="shared" ca="1" si="193"/>
        <v>0</v>
      </c>
    </row>
    <row r="4085" spans="1:5">
      <c r="A4085" t="str">
        <f t="shared" si="191"/>
        <v>14</v>
      </c>
      <c r="B4085" t="str">
        <f t="shared" si="192"/>
        <v>PU</v>
      </c>
      <c r="C4085" t="s">
        <v>571</v>
      </c>
      <c r="D4085" t="s">
        <v>4816</v>
      </c>
      <c r="E4085" s="765">
        <f t="shared" ca="1" si="193"/>
        <v>0</v>
      </c>
    </row>
    <row r="4086" spans="1:5">
      <c r="A4086" t="str">
        <f t="shared" si="191"/>
        <v>100</v>
      </c>
      <c r="B4086" t="str">
        <f t="shared" si="192"/>
        <v>PU</v>
      </c>
      <c r="C4086" t="s">
        <v>571</v>
      </c>
      <c r="D4086" t="s">
        <v>4817</v>
      </c>
      <c r="E4086" s="765">
        <f ca="1">IFERROR(IF(B4086=0,VLOOKUP(C4086,INDIRECT($G$7&amp;$H$7),MATCH($A4086,INDIRECT($G$7&amp;$I$7),0),0),IF(B4086="W",VLOOKUP(C4086,INDIRECT($G$5&amp;$H$5),MATCH($A4086,INDIRECT($G$5&amp;$I$5),0),FALSE),VLOOKUP(C4086,INDIRECT($G$6&amp;$H$6),MATCH($A4086,INDIRECT($G$6&amp;$I$6),0),FALSE))),0)</f>
        <v>0</v>
      </c>
    </row>
    <row r="4087" spans="1:5">
      <c r="A4087" t="str">
        <f t="shared" si="191"/>
        <v>06</v>
      </c>
      <c r="B4087" t="str">
        <f t="shared" si="192"/>
        <v>PU</v>
      </c>
      <c r="C4087" t="s">
        <v>571</v>
      </c>
      <c r="D4087" t="s">
        <v>4818</v>
      </c>
      <c r="E4087" s="765">
        <f t="shared" ca="1" si="193"/>
        <v>0</v>
      </c>
    </row>
    <row r="4088" spans="1:5">
      <c r="A4088" t="str">
        <f t="shared" si="191"/>
        <v>12</v>
      </c>
      <c r="B4088" t="str">
        <f t="shared" si="192"/>
        <v>PU</v>
      </c>
      <c r="C4088" t="s">
        <v>571</v>
      </c>
      <c r="D4088" t="s">
        <v>4819</v>
      </c>
      <c r="E4088" s="765">
        <f t="shared" ca="1" si="193"/>
        <v>0</v>
      </c>
    </row>
    <row r="4089" spans="1:5">
      <c r="A4089" t="str">
        <f t="shared" si="191"/>
        <v>09</v>
      </c>
      <c r="B4089" t="str">
        <f t="shared" si="192"/>
        <v>PU</v>
      </c>
      <c r="C4089" t="s">
        <v>571</v>
      </c>
      <c r="D4089" t="s">
        <v>4820</v>
      </c>
      <c r="E4089" s="765">
        <f t="shared" ca="1" si="193"/>
        <v>0</v>
      </c>
    </row>
    <row r="4090" spans="1:5">
      <c r="A4090" t="str">
        <f t="shared" si="191"/>
        <v>11</v>
      </c>
      <c r="B4090" t="str">
        <f t="shared" si="192"/>
        <v>PU</v>
      </c>
      <c r="C4090" t="s">
        <v>571</v>
      </c>
      <c r="D4090" t="s">
        <v>4821</v>
      </c>
      <c r="E4090" s="765">
        <f t="shared" ca="1" si="193"/>
        <v>0</v>
      </c>
    </row>
    <row r="4091" spans="1:5">
      <c r="A4091" t="str">
        <f t="shared" si="191"/>
        <v>03</v>
      </c>
      <c r="B4091" t="str">
        <f t="shared" si="192"/>
        <v>PU</v>
      </c>
      <c r="C4091" t="s">
        <v>571</v>
      </c>
      <c r="D4091" t="s">
        <v>4822</v>
      </c>
      <c r="E4091" s="765">
        <f t="shared" ca="1" si="193"/>
        <v>0</v>
      </c>
    </row>
    <row r="4092" spans="1:5">
      <c r="A4092" t="str">
        <f t="shared" si="191"/>
        <v>02</v>
      </c>
      <c r="B4092" t="str">
        <f t="shared" si="192"/>
        <v>PU</v>
      </c>
      <c r="C4092" t="s">
        <v>571</v>
      </c>
      <c r="D4092" t="s">
        <v>4823</v>
      </c>
      <c r="E4092" s="765">
        <f t="shared" ca="1" si="193"/>
        <v>0</v>
      </c>
    </row>
    <row r="4093" spans="1:5">
      <c r="A4093" t="str">
        <f t="shared" si="191"/>
        <v>04</v>
      </c>
      <c r="B4093" t="str">
        <f t="shared" si="192"/>
        <v>PU</v>
      </c>
      <c r="C4093" t="s">
        <v>571</v>
      </c>
      <c r="D4093" t="s">
        <v>4824</v>
      </c>
      <c r="E4093" s="765">
        <f t="shared" ca="1" si="193"/>
        <v>0</v>
      </c>
    </row>
    <row r="4094" spans="1:5">
      <c r="A4094" t="str">
        <f t="shared" si="191"/>
        <v>01</v>
      </c>
      <c r="B4094" t="str">
        <f t="shared" si="192"/>
        <v>PU</v>
      </c>
      <c r="C4094" t="s">
        <v>572</v>
      </c>
      <c r="D4094" t="s">
        <v>4825</v>
      </c>
      <c r="E4094" s="765">
        <f t="shared" ca="1" si="193"/>
        <v>0</v>
      </c>
    </row>
    <row r="4095" spans="1:5">
      <c r="A4095" t="str">
        <f t="shared" si="191"/>
        <v>05</v>
      </c>
      <c r="B4095" t="str">
        <f t="shared" si="192"/>
        <v>PU</v>
      </c>
      <c r="C4095" t="s">
        <v>572</v>
      </c>
      <c r="D4095" t="s">
        <v>4826</v>
      </c>
      <c r="E4095" s="765">
        <f t="shared" ca="1" si="193"/>
        <v>0</v>
      </c>
    </row>
    <row r="4096" spans="1:5">
      <c r="A4096" t="str">
        <f t="shared" si="191"/>
        <v>14</v>
      </c>
      <c r="B4096" t="str">
        <f t="shared" si="192"/>
        <v>PU</v>
      </c>
      <c r="C4096" t="s">
        <v>572</v>
      </c>
      <c r="D4096" t="s">
        <v>4827</v>
      </c>
      <c r="E4096" s="765">
        <f t="shared" ca="1" si="193"/>
        <v>0</v>
      </c>
    </row>
    <row r="4097" spans="1:5">
      <c r="A4097" t="str">
        <f t="shared" si="191"/>
        <v>100</v>
      </c>
      <c r="B4097" t="str">
        <f t="shared" si="192"/>
        <v>PU</v>
      </c>
      <c r="C4097" t="s">
        <v>572</v>
      </c>
      <c r="D4097" t="s">
        <v>4828</v>
      </c>
      <c r="E4097" s="765">
        <f ca="1">IFERROR(IF(B4097=0,VLOOKUP(C4097,INDIRECT($G$7&amp;$H$7),MATCH($A4097,INDIRECT($G$7&amp;$I$7),0),0),IF(B4097="W",VLOOKUP(C4097,INDIRECT($G$5&amp;$H$5),MATCH($A4097,INDIRECT($G$5&amp;$I$5),0),FALSE),VLOOKUP(C4097,INDIRECT($G$6&amp;$H$6),MATCH($A4097,INDIRECT($G$6&amp;$I$6),0),FALSE))),0)</f>
        <v>0</v>
      </c>
    </row>
    <row r="4098" spans="1:5">
      <c r="A4098" t="str">
        <f t="shared" si="191"/>
        <v>06</v>
      </c>
      <c r="B4098" t="str">
        <f t="shared" si="192"/>
        <v>PU</v>
      </c>
      <c r="C4098" t="s">
        <v>572</v>
      </c>
      <c r="D4098" t="s">
        <v>4829</v>
      </c>
      <c r="E4098" s="765">
        <f t="shared" ca="1" si="193"/>
        <v>0</v>
      </c>
    </row>
    <row r="4099" spans="1:5">
      <c r="A4099" t="str">
        <f t="shared" si="191"/>
        <v>12</v>
      </c>
      <c r="B4099" t="str">
        <f t="shared" si="192"/>
        <v>PU</v>
      </c>
      <c r="C4099" t="s">
        <v>572</v>
      </c>
      <c r="D4099" t="s">
        <v>4830</v>
      </c>
      <c r="E4099" s="765">
        <f t="shared" ca="1" si="193"/>
        <v>0</v>
      </c>
    </row>
    <row r="4100" spans="1:5">
      <c r="A4100" t="str">
        <f t="shared" si="191"/>
        <v>09</v>
      </c>
      <c r="B4100" t="str">
        <f t="shared" si="192"/>
        <v>PU</v>
      </c>
      <c r="C4100" t="s">
        <v>572</v>
      </c>
      <c r="D4100" t="s">
        <v>4831</v>
      </c>
      <c r="E4100" s="765">
        <f t="shared" ca="1" si="193"/>
        <v>0</v>
      </c>
    </row>
    <row r="4101" spans="1:5">
      <c r="A4101" t="str">
        <f t="shared" si="191"/>
        <v>11</v>
      </c>
      <c r="B4101" t="str">
        <f t="shared" si="192"/>
        <v>PU</v>
      </c>
      <c r="C4101" t="s">
        <v>572</v>
      </c>
      <c r="D4101" t="s">
        <v>4832</v>
      </c>
      <c r="E4101" s="765">
        <f t="shared" ca="1" si="193"/>
        <v>0</v>
      </c>
    </row>
    <row r="4102" spans="1:5">
      <c r="A4102" t="str">
        <f t="shared" si="191"/>
        <v>03</v>
      </c>
      <c r="B4102" t="str">
        <f t="shared" si="192"/>
        <v>PU</v>
      </c>
      <c r="C4102" t="s">
        <v>572</v>
      </c>
      <c r="D4102" t="s">
        <v>4833</v>
      </c>
      <c r="E4102" s="765">
        <f t="shared" ca="1" si="193"/>
        <v>0</v>
      </c>
    </row>
    <row r="4103" spans="1:5">
      <c r="A4103" t="str">
        <f t="shared" si="191"/>
        <v>02</v>
      </c>
      <c r="B4103" t="str">
        <f t="shared" si="192"/>
        <v>PU</v>
      </c>
      <c r="C4103" t="s">
        <v>572</v>
      </c>
      <c r="D4103" t="s">
        <v>4834</v>
      </c>
      <c r="E4103" s="765">
        <f t="shared" ca="1" si="193"/>
        <v>0</v>
      </c>
    </row>
    <row r="4104" spans="1:5">
      <c r="A4104" t="str">
        <f t="shared" si="191"/>
        <v>04</v>
      </c>
      <c r="B4104" t="str">
        <f t="shared" si="192"/>
        <v>PU</v>
      </c>
      <c r="C4104" t="s">
        <v>572</v>
      </c>
      <c r="D4104" t="s">
        <v>4835</v>
      </c>
      <c r="E4104" s="765">
        <f t="shared" ca="1" si="193"/>
        <v>0</v>
      </c>
    </row>
    <row r="4105" spans="1:5">
      <c r="A4105" t="str">
        <f t="shared" si="191"/>
        <v>01</v>
      </c>
      <c r="B4105" t="str">
        <f t="shared" si="192"/>
        <v>PU</v>
      </c>
      <c r="C4105" t="s">
        <v>360</v>
      </c>
      <c r="D4105" t="s">
        <v>4836</v>
      </c>
      <c r="E4105" s="765">
        <f t="shared" ca="1" si="193"/>
        <v>0</v>
      </c>
    </row>
    <row r="4106" spans="1:5">
      <c r="A4106" t="str">
        <f t="shared" si="191"/>
        <v>05</v>
      </c>
      <c r="B4106" t="str">
        <f t="shared" si="192"/>
        <v>PU</v>
      </c>
      <c r="C4106" t="s">
        <v>360</v>
      </c>
      <c r="D4106" t="s">
        <v>4837</v>
      </c>
      <c r="E4106" s="765">
        <f t="shared" ca="1" si="193"/>
        <v>0</v>
      </c>
    </row>
    <row r="4107" spans="1:5">
      <c r="A4107" t="str">
        <f t="shared" ref="A4107:A4170" si="194">MID(D4107,LEN(C4107)+2,LEN(D4107)-LEN(C4107))</f>
        <v>14</v>
      </c>
      <c r="B4107" t="str">
        <f t="shared" ref="B4107:B4170" si="195">IF(IFERROR(FIND("PU",D4107,1),0)&lt;&gt;0,"PU",0)</f>
        <v>PU</v>
      </c>
      <c r="C4107" t="s">
        <v>360</v>
      </c>
      <c r="D4107" t="s">
        <v>4838</v>
      </c>
      <c r="E4107" s="765">
        <f t="shared" ca="1" si="193"/>
        <v>0</v>
      </c>
    </row>
    <row r="4108" spans="1:5">
      <c r="A4108" t="str">
        <f t="shared" si="194"/>
        <v>100</v>
      </c>
      <c r="B4108" t="str">
        <f t="shared" si="195"/>
        <v>PU</v>
      </c>
      <c r="C4108" t="s">
        <v>360</v>
      </c>
      <c r="D4108" t="s">
        <v>4839</v>
      </c>
      <c r="E4108" s="765">
        <f ca="1">IFERROR(IF(B4108=0,VLOOKUP(C4108,INDIRECT($G$7&amp;$H$7),MATCH($A4108,INDIRECT($G$7&amp;$I$7),0),0),IF(B4108="W",VLOOKUP(C4108,INDIRECT($G$5&amp;$H$5),MATCH($A4108,INDIRECT($G$5&amp;$I$5),0),FALSE),VLOOKUP(C4108,INDIRECT($G$6&amp;$H$6),MATCH($A4108,INDIRECT($G$6&amp;$I$6),0),FALSE))),0)</f>
        <v>0</v>
      </c>
    </row>
    <row r="4109" spans="1:5">
      <c r="A4109" t="str">
        <f t="shared" si="194"/>
        <v>06</v>
      </c>
      <c r="B4109" t="str">
        <f t="shared" si="195"/>
        <v>PU</v>
      </c>
      <c r="C4109" t="s">
        <v>360</v>
      </c>
      <c r="D4109" t="s">
        <v>4840</v>
      </c>
      <c r="E4109" s="765">
        <f t="shared" ca="1" si="193"/>
        <v>0</v>
      </c>
    </row>
    <row r="4110" spans="1:5">
      <c r="A4110" t="str">
        <f t="shared" si="194"/>
        <v>12</v>
      </c>
      <c r="B4110" t="str">
        <f t="shared" si="195"/>
        <v>PU</v>
      </c>
      <c r="C4110" t="s">
        <v>360</v>
      </c>
      <c r="D4110" t="s">
        <v>4841</v>
      </c>
      <c r="E4110" s="765">
        <f t="shared" ca="1" si="193"/>
        <v>0</v>
      </c>
    </row>
    <row r="4111" spans="1:5">
      <c r="A4111" t="str">
        <f t="shared" si="194"/>
        <v>09</v>
      </c>
      <c r="B4111" t="str">
        <f t="shared" si="195"/>
        <v>PU</v>
      </c>
      <c r="C4111" t="s">
        <v>360</v>
      </c>
      <c r="D4111" t="s">
        <v>4842</v>
      </c>
      <c r="E4111" s="765">
        <f t="shared" ca="1" si="193"/>
        <v>0</v>
      </c>
    </row>
    <row r="4112" spans="1:5">
      <c r="A4112" t="str">
        <f t="shared" si="194"/>
        <v>11</v>
      </c>
      <c r="B4112" t="str">
        <f t="shared" si="195"/>
        <v>PU</v>
      </c>
      <c r="C4112" t="s">
        <v>360</v>
      </c>
      <c r="D4112" t="s">
        <v>4843</v>
      </c>
      <c r="E4112" s="765">
        <f t="shared" ca="1" si="193"/>
        <v>0</v>
      </c>
    </row>
    <row r="4113" spans="1:5">
      <c r="A4113" t="str">
        <f t="shared" si="194"/>
        <v>03</v>
      </c>
      <c r="B4113" t="str">
        <f t="shared" si="195"/>
        <v>PU</v>
      </c>
      <c r="C4113" t="s">
        <v>360</v>
      </c>
      <c r="D4113" t="s">
        <v>4844</v>
      </c>
      <c r="E4113" s="765">
        <f t="shared" ca="1" si="193"/>
        <v>0</v>
      </c>
    </row>
    <row r="4114" spans="1:5">
      <c r="A4114" t="str">
        <f t="shared" si="194"/>
        <v>02</v>
      </c>
      <c r="B4114" t="str">
        <f t="shared" si="195"/>
        <v>PU</v>
      </c>
      <c r="C4114" t="s">
        <v>360</v>
      </c>
      <c r="D4114" t="s">
        <v>4845</v>
      </c>
      <c r="E4114" s="765">
        <f t="shared" ca="1" si="193"/>
        <v>0</v>
      </c>
    </row>
    <row r="4115" spans="1:5">
      <c r="A4115" t="str">
        <f t="shared" si="194"/>
        <v>04</v>
      </c>
      <c r="B4115" t="str">
        <f t="shared" si="195"/>
        <v>PU</v>
      </c>
      <c r="C4115" t="s">
        <v>360</v>
      </c>
      <c r="D4115" t="s">
        <v>4846</v>
      </c>
      <c r="E4115" s="765">
        <f t="shared" ca="1" si="193"/>
        <v>0</v>
      </c>
    </row>
    <row r="4116" spans="1:5">
      <c r="A4116" t="str">
        <f t="shared" si="194"/>
        <v>01</v>
      </c>
      <c r="B4116" t="str">
        <f t="shared" si="195"/>
        <v>PU</v>
      </c>
      <c r="C4116" t="s">
        <v>361</v>
      </c>
      <c r="D4116" t="s">
        <v>4847</v>
      </c>
      <c r="E4116" s="765">
        <f t="shared" ca="1" si="193"/>
        <v>0</v>
      </c>
    </row>
    <row r="4117" spans="1:5">
      <c r="A4117" t="str">
        <f t="shared" si="194"/>
        <v>05</v>
      </c>
      <c r="B4117" t="str">
        <f t="shared" si="195"/>
        <v>PU</v>
      </c>
      <c r="C4117" t="s">
        <v>361</v>
      </c>
      <c r="D4117" t="s">
        <v>4848</v>
      </c>
      <c r="E4117" s="765">
        <f t="shared" ca="1" si="193"/>
        <v>0</v>
      </c>
    </row>
    <row r="4118" spans="1:5">
      <c r="A4118" t="str">
        <f t="shared" si="194"/>
        <v>14</v>
      </c>
      <c r="B4118" t="str">
        <f t="shared" si="195"/>
        <v>PU</v>
      </c>
      <c r="C4118" t="s">
        <v>361</v>
      </c>
      <c r="D4118" t="s">
        <v>4849</v>
      </c>
      <c r="E4118" s="765">
        <f t="shared" ca="1" si="193"/>
        <v>0</v>
      </c>
    </row>
    <row r="4119" spans="1:5">
      <c r="A4119" t="str">
        <f t="shared" si="194"/>
        <v>100</v>
      </c>
      <c r="B4119" t="str">
        <f t="shared" si="195"/>
        <v>PU</v>
      </c>
      <c r="C4119" t="s">
        <v>361</v>
      </c>
      <c r="D4119" t="s">
        <v>4850</v>
      </c>
      <c r="E4119" s="765">
        <f ca="1">IFERROR(IF(B4119=0,VLOOKUP(C4119,INDIRECT($G$7&amp;$H$7),MATCH($A4119,INDIRECT($G$7&amp;$I$7),0),0),IF(B4119="W",VLOOKUP(C4119,INDIRECT($G$5&amp;$H$5),MATCH($A4119,INDIRECT($G$5&amp;$I$5),0),FALSE),VLOOKUP(C4119,INDIRECT($G$6&amp;$H$6),MATCH($A4119,INDIRECT($G$6&amp;$I$6),0),FALSE))),0)</f>
        <v>0</v>
      </c>
    </row>
    <row r="4120" spans="1:5">
      <c r="A4120" t="str">
        <f t="shared" si="194"/>
        <v>06</v>
      </c>
      <c r="B4120" t="str">
        <f t="shared" si="195"/>
        <v>PU</v>
      </c>
      <c r="C4120" t="s">
        <v>361</v>
      </c>
      <c r="D4120" t="s">
        <v>4851</v>
      </c>
      <c r="E4120" s="765">
        <f t="shared" ca="1" si="193"/>
        <v>0</v>
      </c>
    </row>
    <row r="4121" spans="1:5">
      <c r="A4121" t="str">
        <f t="shared" si="194"/>
        <v>12</v>
      </c>
      <c r="B4121" t="str">
        <f t="shared" si="195"/>
        <v>PU</v>
      </c>
      <c r="C4121" t="s">
        <v>361</v>
      </c>
      <c r="D4121" t="s">
        <v>4852</v>
      </c>
      <c r="E4121" s="765">
        <f t="shared" ca="1" si="193"/>
        <v>0</v>
      </c>
    </row>
    <row r="4122" spans="1:5">
      <c r="A4122" t="str">
        <f t="shared" si="194"/>
        <v>09</v>
      </c>
      <c r="B4122" t="str">
        <f t="shared" si="195"/>
        <v>PU</v>
      </c>
      <c r="C4122" t="s">
        <v>361</v>
      </c>
      <c r="D4122" t="s">
        <v>4853</v>
      </c>
      <c r="E4122" s="765">
        <f t="shared" ca="1" si="193"/>
        <v>0</v>
      </c>
    </row>
    <row r="4123" spans="1:5">
      <c r="A4123" t="str">
        <f t="shared" si="194"/>
        <v>11</v>
      </c>
      <c r="B4123" t="str">
        <f t="shared" si="195"/>
        <v>PU</v>
      </c>
      <c r="C4123" t="s">
        <v>361</v>
      </c>
      <c r="D4123" t="s">
        <v>4854</v>
      </c>
      <c r="E4123" s="765">
        <f t="shared" ca="1" si="193"/>
        <v>0</v>
      </c>
    </row>
    <row r="4124" spans="1:5">
      <c r="A4124" t="str">
        <f t="shared" si="194"/>
        <v>03</v>
      </c>
      <c r="B4124" t="str">
        <f t="shared" si="195"/>
        <v>PU</v>
      </c>
      <c r="C4124" t="s">
        <v>361</v>
      </c>
      <c r="D4124" t="s">
        <v>4855</v>
      </c>
      <c r="E4124" s="765">
        <f t="shared" ca="1" si="193"/>
        <v>0</v>
      </c>
    </row>
    <row r="4125" spans="1:5">
      <c r="A4125" t="str">
        <f t="shared" si="194"/>
        <v>02</v>
      </c>
      <c r="B4125" t="str">
        <f t="shared" si="195"/>
        <v>PU</v>
      </c>
      <c r="C4125" t="s">
        <v>361</v>
      </c>
      <c r="D4125" t="s">
        <v>4856</v>
      </c>
      <c r="E4125" s="765">
        <f t="shared" ca="1" si="193"/>
        <v>0</v>
      </c>
    </row>
    <row r="4126" spans="1:5">
      <c r="A4126" t="str">
        <f t="shared" si="194"/>
        <v>04</v>
      </c>
      <c r="B4126" t="str">
        <f t="shared" si="195"/>
        <v>PU</v>
      </c>
      <c r="C4126" t="s">
        <v>361</v>
      </c>
      <c r="D4126" t="s">
        <v>4857</v>
      </c>
      <c r="E4126" s="765">
        <f t="shared" ca="1" si="193"/>
        <v>0</v>
      </c>
    </row>
    <row r="4127" spans="1:5">
      <c r="A4127" t="str">
        <f t="shared" si="194"/>
        <v>01</v>
      </c>
      <c r="B4127" t="str">
        <f t="shared" si="195"/>
        <v>PU</v>
      </c>
      <c r="C4127" t="s">
        <v>605</v>
      </c>
      <c r="D4127" t="s">
        <v>4858</v>
      </c>
      <c r="E4127" s="765">
        <f t="shared" ca="1" si="193"/>
        <v>0</v>
      </c>
    </row>
    <row r="4128" spans="1:5">
      <c r="A4128" t="str">
        <f t="shared" si="194"/>
        <v>05</v>
      </c>
      <c r="B4128" t="str">
        <f t="shared" si="195"/>
        <v>PU</v>
      </c>
      <c r="C4128" t="s">
        <v>605</v>
      </c>
      <c r="D4128" t="s">
        <v>4859</v>
      </c>
      <c r="E4128" s="765">
        <f t="shared" ca="1" si="193"/>
        <v>0</v>
      </c>
    </row>
    <row r="4129" spans="1:5">
      <c r="A4129" t="str">
        <f t="shared" si="194"/>
        <v>14</v>
      </c>
      <c r="B4129" t="str">
        <f t="shared" si="195"/>
        <v>PU</v>
      </c>
      <c r="C4129" t="s">
        <v>605</v>
      </c>
      <c r="D4129" t="s">
        <v>4860</v>
      </c>
      <c r="E4129" s="765">
        <f t="shared" ca="1" si="193"/>
        <v>0</v>
      </c>
    </row>
    <row r="4130" spans="1:5">
      <c r="A4130" t="str">
        <f t="shared" si="194"/>
        <v>100</v>
      </c>
      <c r="B4130" t="str">
        <f t="shared" si="195"/>
        <v>PU</v>
      </c>
      <c r="C4130" t="s">
        <v>605</v>
      </c>
      <c r="D4130" t="s">
        <v>4861</v>
      </c>
      <c r="E4130" s="765">
        <f ca="1">IFERROR(IF(B4130=0,VLOOKUP(C4130,INDIRECT($G$7&amp;$H$7),MATCH($A4130,INDIRECT($G$7&amp;$I$7),0),0),IF(B4130="W",VLOOKUP(C4130,INDIRECT($G$5&amp;$H$5),MATCH($A4130,INDIRECT($G$5&amp;$I$5),0),FALSE),VLOOKUP(C4130,INDIRECT($G$6&amp;$H$6),MATCH($A4130,INDIRECT($G$6&amp;$I$6),0),FALSE))),0)</f>
        <v>0</v>
      </c>
    </row>
    <row r="4131" spans="1:5">
      <c r="A4131" t="str">
        <f t="shared" si="194"/>
        <v>06</v>
      </c>
      <c r="B4131" t="str">
        <f t="shared" si="195"/>
        <v>PU</v>
      </c>
      <c r="C4131" t="s">
        <v>605</v>
      </c>
      <c r="D4131" t="s">
        <v>4862</v>
      </c>
      <c r="E4131" s="765">
        <f t="shared" ca="1" si="193"/>
        <v>0</v>
      </c>
    </row>
    <row r="4132" spans="1:5">
      <c r="A4132" t="str">
        <f t="shared" si="194"/>
        <v>12</v>
      </c>
      <c r="B4132" t="str">
        <f t="shared" si="195"/>
        <v>PU</v>
      </c>
      <c r="C4132" t="s">
        <v>605</v>
      </c>
      <c r="D4132" t="s">
        <v>4863</v>
      </c>
      <c r="E4132" s="765">
        <f t="shared" ca="1" si="193"/>
        <v>0</v>
      </c>
    </row>
    <row r="4133" spans="1:5">
      <c r="A4133" t="str">
        <f t="shared" si="194"/>
        <v>09</v>
      </c>
      <c r="B4133" t="str">
        <f t="shared" si="195"/>
        <v>PU</v>
      </c>
      <c r="C4133" t="s">
        <v>605</v>
      </c>
      <c r="D4133" t="s">
        <v>4864</v>
      </c>
      <c r="E4133" s="765">
        <f t="shared" ca="1" si="193"/>
        <v>0</v>
      </c>
    </row>
    <row r="4134" spans="1:5">
      <c r="A4134" t="str">
        <f t="shared" si="194"/>
        <v>11</v>
      </c>
      <c r="B4134" t="str">
        <f t="shared" si="195"/>
        <v>PU</v>
      </c>
      <c r="C4134" t="s">
        <v>605</v>
      </c>
      <c r="D4134" t="s">
        <v>4865</v>
      </c>
      <c r="E4134" s="765">
        <f t="shared" ca="1" si="193"/>
        <v>0</v>
      </c>
    </row>
    <row r="4135" spans="1:5">
      <c r="A4135" t="str">
        <f t="shared" si="194"/>
        <v>03</v>
      </c>
      <c r="B4135" t="str">
        <f t="shared" si="195"/>
        <v>PU</v>
      </c>
      <c r="C4135" t="s">
        <v>605</v>
      </c>
      <c r="D4135" t="s">
        <v>4866</v>
      </c>
      <c r="E4135" s="765">
        <f t="shared" ref="E4135:E4198" ca="1" si="196">IFERROR(IF(B4135=0,VLOOKUP(C4114,INDIRECT($G$7&amp;$H$7),MATCH($A4135,INDIRECT($G$7&amp;$I$7),0),0),IF(B4135="W",VLOOKUP(C4114,INDIRECT($G$5&amp;$H$5),MATCH($A4135,INDIRECT($G$5&amp;$I$5),0),FALSE),VLOOKUP(C4135,INDIRECT($G$6&amp;$H$6),MATCH($A4135,INDIRECT($G$6&amp;$I$6),0),FALSE))),0)</f>
        <v>0</v>
      </c>
    </row>
    <row r="4136" spans="1:5">
      <c r="A4136" t="str">
        <f t="shared" si="194"/>
        <v>02</v>
      </c>
      <c r="B4136" t="str">
        <f t="shared" si="195"/>
        <v>PU</v>
      </c>
      <c r="C4136" t="s">
        <v>605</v>
      </c>
      <c r="D4136" t="s">
        <v>4867</v>
      </c>
      <c r="E4136" s="765">
        <f t="shared" ca="1" si="196"/>
        <v>0</v>
      </c>
    </row>
    <row r="4137" spans="1:5">
      <c r="A4137" t="str">
        <f t="shared" si="194"/>
        <v>04</v>
      </c>
      <c r="B4137" t="str">
        <f t="shared" si="195"/>
        <v>PU</v>
      </c>
      <c r="C4137" t="s">
        <v>605</v>
      </c>
      <c r="D4137" t="s">
        <v>4868</v>
      </c>
      <c r="E4137" s="765">
        <f t="shared" ca="1" si="196"/>
        <v>0</v>
      </c>
    </row>
    <row r="4138" spans="1:5">
      <c r="A4138" t="str">
        <f t="shared" si="194"/>
        <v>01</v>
      </c>
      <c r="B4138" t="str">
        <f t="shared" si="195"/>
        <v>PU</v>
      </c>
      <c r="C4138" t="s">
        <v>606</v>
      </c>
      <c r="D4138" t="s">
        <v>4869</v>
      </c>
      <c r="E4138" s="765">
        <f t="shared" ca="1" si="196"/>
        <v>0</v>
      </c>
    </row>
    <row r="4139" spans="1:5">
      <c r="A4139" t="str">
        <f t="shared" si="194"/>
        <v>05</v>
      </c>
      <c r="B4139" t="str">
        <f t="shared" si="195"/>
        <v>PU</v>
      </c>
      <c r="C4139" t="s">
        <v>606</v>
      </c>
      <c r="D4139" t="s">
        <v>4870</v>
      </c>
      <c r="E4139" s="765">
        <f t="shared" ca="1" si="196"/>
        <v>0</v>
      </c>
    </row>
    <row r="4140" spans="1:5">
      <c r="A4140" t="str">
        <f t="shared" si="194"/>
        <v>14</v>
      </c>
      <c r="B4140" t="str">
        <f t="shared" si="195"/>
        <v>PU</v>
      </c>
      <c r="C4140" t="s">
        <v>606</v>
      </c>
      <c r="D4140" t="s">
        <v>4871</v>
      </c>
      <c r="E4140" s="765">
        <f t="shared" ca="1" si="196"/>
        <v>0</v>
      </c>
    </row>
    <row r="4141" spans="1:5">
      <c r="A4141" t="str">
        <f t="shared" si="194"/>
        <v>100</v>
      </c>
      <c r="B4141" t="str">
        <f t="shared" si="195"/>
        <v>PU</v>
      </c>
      <c r="C4141" t="s">
        <v>606</v>
      </c>
      <c r="D4141" t="s">
        <v>4872</v>
      </c>
      <c r="E4141" s="765">
        <f ca="1">IFERROR(IF(B4141=0,VLOOKUP(C4141,INDIRECT($G$7&amp;$H$7),MATCH($A4141,INDIRECT($G$7&amp;$I$7),0),0),IF(B4141="W",VLOOKUP(C4141,INDIRECT($G$5&amp;$H$5),MATCH($A4141,INDIRECT($G$5&amp;$I$5),0),FALSE),VLOOKUP(C4141,INDIRECT($G$6&amp;$H$6),MATCH($A4141,INDIRECT($G$6&amp;$I$6),0),FALSE))),0)</f>
        <v>0</v>
      </c>
    </row>
    <row r="4142" spans="1:5">
      <c r="A4142" t="str">
        <f t="shared" si="194"/>
        <v>06</v>
      </c>
      <c r="B4142" t="str">
        <f t="shared" si="195"/>
        <v>PU</v>
      </c>
      <c r="C4142" t="s">
        <v>606</v>
      </c>
      <c r="D4142" t="s">
        <v>4873</v>
      </c>
      <c r="E4142" s="765">
        <f t="shared" ca="1" si="196"/>
        <v>0</v>
      </c>
    </row>
    <row r="4143" spans="1:5">
      <c r="A4143" t="str">
        <f t="shared" si="194"/>
        <v>12</v>
      </c>
      <c r="B4143" t="str">
        <f t="shared" si="195"/>
        <v>PU</v>
      </c>
      <c r="C4143" t="s">
        <v>606</v>
      </c>
      <c r="D4143" t="s">
        <v>4874</v>
      </c>
      <c r="E4143" s="765">
        <f t="shared" ca="1" si="196"/>
        <v>0</v>
      </c>
    </row>
    <row r="4144" spans="1:5">
      <c r="A4144" t="str">
        <f t="shared" si="194"/>
        <v>09</v>
      </c>
      <c r="B4144" t="str">
        <f t="shared" si="195"/>
        <v>PU</v>
      </c>
      <c r="C4144" t="s">
        <v>606</v>
      </c>
      <c r="D4144" t="s">
        <v>4875</v>
      </c>
      <c r="E4144" s="765">
        <f t="shared" ca="1" si="196"/>
        <v>0</v>
      </c>
    </row>
    <row r="4145" spans="1:5">
      <c r="A4145" t="str">
        <f t="shared" si="194"/>
        <v>11</v>
      </c>
      <c r="B4145" t="str">
        <f t="shared" si="195"/>
        <v>PU</v>
      </c>
      <c r="C4145" t="s">
        <v>606</v>
      </c>
      <c r="D4145" t="s">
        <v>4876</v>
      </c>
      <c r="E4145" s="765">
        <f t="shared" ca="1" si="196"/>
        <v>0</v>
      </c>
    </row>
    <row r="4146" spans="1:5">
      <c r="A4146" t="str">
        <f t="shared" si="194"/>
        <v>03</v>
      </c>
      <c r="B4146" t="str">
        <f t="shared" si="195"/>
        <v>PU</v>
      </c>
      <c r="C4146" t="s">
        <v>606</v>
      </c>
      <c r="D4146" t="s">
        <v>4877</v>
      </c>
      <c r="E4146" s="765">
        <f t="shared" ca="1" si="196"/>
        <v>0</v>
      </c>
    </row>
    <row r="4147" spans="1:5">
      <c r="A4147" t="str">
        <f t="shared" si="194"/>
        <v>02</v>
      </c>
      <c r="B4147" t="str">
        <f t="shared" si="195"/>
        <v>PU</v>
      </c>
      <c r="C4147" t="s">
        <v>606</v>
      </c>
      <c r="D4147" t="s">
        <v>4878</v>
      </c>
      <c r="E4147" s="765">
        <f t="shared" ca="1" si="196"/>
        <v>0</v>
      </c>
    </row>
    <row r="4148" spans="1:5">
      <c r="A4148" t="str">
        <f t="shared" si="194"/>
        <v>04</v>
      </c>
      <c r="B4148" t="str">
        <f t="shared" si="195"/>
        <v>PU</v>
      </c>
      <c r="C4148" t="s">
        <v>606</v>
      </c>
      <c r="D4148" t="s">
        <v>4879</v>
      </c>
      <c r="E4148" s="765">
        <f t="shared" ca="1" si="196"/>
        <v>0</v>
      </c>
    </row>
    <row r="4149" spans="1:5">
      <c r="A4149" t="str">
        <f t="shared" si="194"/>
        <v>01</v>
      </c>
      <c r="B4149" t="str">
        <f t="shared" si="195"/>
        <v>PU</v>
      </c>
      <c r="C4149" t="s">
        <v>607</v>
      </c>
      <c r="D4149" t="s">
        <v>4880</v>
      </c>
      <c r="E4149" s="765">
        <f t="shared" ca="1" si="196"/>
        <v>0</v>
      </c>
    </row>
    <row r="4150" spans="1:5">
      <c r="A4150" t="str">
        <f t="shared" si="194"/>
        <v>05</v>
      </c>
      <c r="B4150" t="str">
        <f t="shared" si="195"/>
        <v>PU</v>
      </c>
      <c r="C4150" t="s">
        <v>607</v>
      </c>
      <c r="D4150" t="s">
        <v>4881</v>
      </c>
      <c r="E4150" s="765">
        <f t="shared" ca="1" si="196"/>
        <v>0</v>
      </c>
    </row>
    <row r="4151" spans="1:5">
      <c r="A4151" t="str">
        <f t="shared" si="194"/>
        <v>14</v>
      </c>
      <c r="B4151" t="str">
        <f t="shared" si="195"/>
        <v>PU</v>
      </c>
      <c r="C4151" t="s">
        <v>607</v>
      </c>
      <c r="D4151" t="s">
        <v>4882</v>
      </c>
      <c r="E4151" s="765">
        <f t="shared" ca="1" si="196"/>
        <v>0</v>
      </c>
    </row>
    <row r="4152" spans="1:5">
      <c r="A4152" t="str">
        <f t="shared" si="194"/>
        <v>100</v>
      </c>
      <c r="B4152" t="str">
        <f t="shared" si="195"/>
        <v>PU</v>
      </c>
      <c r="C4152" t="s">
        <v>607</v>
      </c>
      <c r="D4152" t="s">
        <v>4883</v>
      </c>
      <c r="E4152" s="765">
        <f ca="1">IFERROR(IF(B4152=0,VLOOKUP(C4152,INDIRECT($G$7&amp;$H$7),MATCH($A4152,INDIRECT($G$7&amp;$I$7),0),0),IF(B4152="W",VLOOKUP(C4152,INDIRECT($G$5&amp;$H$5),MATCH($A4152,INDIRECT($G$5&amp;$I$5),0),FALSE),VLOOKUP(C4152,INDIRECT($G$6&amp;$H$6),MATCH($A4152,INDIRECT($G$6&amp;$I$6),0),FALSE))),0)</f>
        <v>0</v>
      </c>
    </row>
    <row r="4153" spans="1:5">
      <c r="A4153" t="str">
        <f t="shared" si="194"/>
        <v>06</v>
      </c>
      <c r="B4153" t="str">
        <f t="shared" si="195"/>
        <v>PU</v>
      </c>
      <c r="C4153" t="s">
        <v>607</v>
      </c>
      <c r="D4153" t="s">
        <v>4884</v>
      </c>
      <c r="E4153" s="765">
        <f t="shared" ca="1" si="196"/>
        <v>0</v>
      </c>
    </row>
    <row r="4154" spans="1:5">
      <c r="A4154" t="str">
        <f t="shared" si="194"/>
        <v>12</v>
      </c>
      <c r="B4154" t="str">
        <f t="shared" si="195"/>
        <v>PU</v>
      </c>
      <c r="C4154" t="s">
        <v>607</v>
      </c>
      <c r="D4154" t="s">
        <v>4885</v>
      </c>
      <c r="E4154" s="765">
        <f t="shared" ca="1" si="196"/>
        <v>0</v>
      </c>
    </row>
    <row r="4155" spans="1:5">
      <c r="A4155" t="str">
        <f t="shared" si="194"/>
        <v>09</v>
      </c>
      <c r="B4155" t="str">
        <f t="shared" si="195"/>
        <v>PU</v>
      </c>
      <c r="C4155" t="s">
        <v>607</v>
      </c>
      <c r="D4155" t="s">
        <v>4886</v>
      </c>
      <c r="E4155" s="765">
        <f t="shared" ca="1" si="196"/>
        <v>0</v>
      </c>
    </row>
    <row r="4156" spans="1:5">
      <c r="A4156" t="str">
        <f t="shared" si="194"/>
        <v>11</v>
      </c>
      <c r="B4156" t="str">
        <f t="shared" si="195"/>
        <v>PU</v>
      </c>
      <c r="C4156" t="s">
        <v>607</v>
      </c>
      <c r="D4156" t="s">
        <v>4887</v>
      </c>
      <c r="E4156" s="765">
        <f t="shared" ca="1" si="196"/>
        <v>0</v>
      </c>
    </row>
    <row r="4157" spans="1:5">
      <c r="A4157" t="str">
        <f t="shared" si="194"/>
        <v>03</v>
      </c>
      <c r="B4157" t="str">
        <f t="shared" si="195"/>
        <v>PU</v>
      </c>
      <c r="C4157" t="s">
        <v>607</v>
      </c>
      <c r="D4157" t="s">
        <v>4888</v>
      </c>
      <c r="E4157" s="765">
        <f t="shared" ca="1" si="196"/>
        <v>0</v>
      </c>
    </row>
    <row r="4158" spans="1:5">
      <c r="A4158" t="str">
        <f t="shared" si="194"/>
        <v>02</v>
      </c>
      <c r="B4158" t="str">
        <f t="shared" si="195"/>
        <v>PU</v>
      </c>
      <c r="C4158" t="s">
        <v>607</v>
      </c>
      <c r="D4158" t="s">
        <v>4889</v>
      </c>
      <c r="E4158" s="765">
        <f t="shared" ca="1" si="196"/>
        <v>0</v>
      </c>
    </row>
    <row r="4159" spans="1:5">
      <c r="A4159" t="str">
        <f t="shared" si="194"/>
        <v>04</v>
      </c>
      <c r="B4159" t="str">
        <f t="shared" si="195"/>
        <v>PU</v>
      </c>
      <c r="C4159" t="s">
        <v>607</v>
      </c>
      <c r="D4159" t="s">
        <v>4890</v>
      </c>
      <c r="E4159" s="765">
        <f t="shared" ca="1" si="196"/>
        <v>0</v>
      </c>
    </row>
    <row r="4160" spans="1:5">
      <c r="A4160" t="str">
        <f t="shared" si="194"/>
        <v>01</v>
      </c>
      <c r="B4160" t="str">
        <f t="shared" si="195"/>
        <v>PU</v>
      </c>
      <c r="C4160" t="s">
        <v>608</v>
      </c>
      <c r="D4160" t="s">
        <v>4891</v>
      </c>
      <c r="E4160" s="765">
        <f t="shared" ca="1" si="196"/>
        <v>0</v>
      </c>
    </row>
    <row r="4161" spans="1:5">
      <c r="A4161" t="str">
        <f t="shared" si="194"/>
        <v>05</v>
      </c>
      <c r="B4161" t="str">
        <f t="shared" si="195"/>
        <v>PU</v>
      </c>
      <c r="C4161" t="s">
        <v>608</v>
      </c>
      <c r="D4161" t="s">
        <v>4892</v>
      </c>
      <c r="E4161" s="765">
        <f t="shared" ca="1" si="196"/>
        <v>0</v>
      </c>
    </row>
    <row r="4162" spans="1:5">
      <c r="A4162" t="str">
        <f t="shared" si="194"/>
        <v>14</v>
      </c>
      <c r="B4162" t="str">
        <f t="shared" si="195"/>
        <v>PU</v>
      </c>
      <c r="C4162" t="s">
        <v>608</v>
      </c>
      <c r="D4162" t="s">
        <v>4893</v>
      </c>
      <c r="E4162" s="765">
        <f t="shared" ca="1" si="196"/>
        <v>0</v>
      </c>
    </row>
    <row r="4163" spans="1:5">
      <c r="A4163" t="str">
        <f t="shared" si="194"/>
        <v>100</v>
      </c>
      <c r="B4163" t="str">
        <f t="shared" si="195"/>
        <v>PU</v>
      </c>
      <c r="C4163" t="s">
        <v>608</v>
      </c>
      <c r="D4163" t="s">
        <v>4894</v>
      </c>
      <c r="E4163" s="765">
        <f ca="1">IFERROR(IF(B4163=0,VLOOKUP(C4163,INDIRECT($G$7&amp;$H$7),MATCH($A4163,INDIRECT($G$7&amp;$I$7),0),0),IF(B4163="W",VLOOKUP(C4163,INDIRECT($G$5&amp;$H$5),MATCH($A4163,INDIRECT($G$5&amp;$I$5),0),FALSE),VLOOKUP(C4163,INDIRECT($G$6&amp;$H$6),MATCH($A4163,INDIRECT($G$6&amp;$I$6),0),FALSE))),0)</f>
        <v>0</v>
      </c>
    </row>
    <row r="4164" spans="1:5">
      <c r="A4164" t="str">
        <f t="shared" si="194"/>
        <v>06</v>
      </c>
      <c r="B4164" t="str">
        <f t="shared" si="195"/>
        <v>PU</v>
      </c>
      <c r="C4164" t="s">
        <v>608</v>
      </c>
      <c r="D4164" t="s">
        <v>4895</v>
      </c>
      <c r="E4164" s="765">
        <f t="shared" ca="1" si="196"/>
        <v>0</v>
      </c>
    </row>
    <row r="4165" spans="1:5">
      <c r="A4165" t="str">
        <f t="shared" si="194"/>
        <v>12</v>
      </c>
      <c r="B4165" t="str">
        <f t="shared" si="195"/>
        <v>PU</v>
      </c>
      <c r="C4165" t="s">
        <v>608</v>
      </c>
      <c r="D4165" t="s">
        <v>4896</v>
      </c>
      <c r="E4165" s="765">
        <f t="shared" ca="1" si="196"/>
        <v>0</v>
      </c>
    </row>
    <row r="4166" spans="1:5">
      <c r="A4166" t="str">
        <f t="shared" si="194"/>
        <v>09</v>
      </c>
      <c r="B4166" t="str">
        <f t="shared" si="195"/>
        <v>PU</v>
      </c>
      <c r="C4166" t="s">
        <v>608</v>
      </c>
      <c r="D4166" t="s">
        <v>4897</v>
      </c>
      <c r="E4166" s="765">
        <f t="shared" ca="1" si="196"/>
        <v>0</v>
      </c>
    </row>
    <row r="4167" spans="1:5">
      <c r="A4167" t="str">
        <f t="shared" si="194"/>
        <v>11</v>
      </c>
      <c r="B4167" t="str">
        <f t="shared" si="195"/>
        <v>PU</v>
      </c>
      <c r="C4167" t="s">
        <v>608</v>
      </c>
      <c r="D4167" t="s">
        <v>4898</v>
      </c>
      <c r="E4167" s="765">
        <f t="shared" ca="1" si="196"/>
        <v>0</v>
      </c>
    </row>
    <row r="4168" spans="1:5">
      <c r="A4168" t="str">
        <f t="shared" si="194"/>
        <v>03</v>
      </c>
      <c r="B4168" t="str">
        <f t="shared" si="195"/>
        <v>PU</v>
      </c>
      <c r="C4168" t="s">
        <v>608</v>
      </c>
      <c r="D4168" t="s">
        <v>4899</v>
      </c>
      <c r="E4168" s="765">
        <f t="shared" ca="1" si="196"/>
        <v>0</v>
      </c>
    </row>
    <row r="4169" spans="1:5">
      <c r="A4169" t="str">
        <f t="shared" si="194"/>
        <v>02</v>
      </c>
      <c r="B4169" t="str">
        <f t="shared" si="195"/>
        <v>PU</v>
      </c>
      <c r="C4169" t="s">
        <v>608</v>
      </c>
      <c r="D4169" t="s">
        <v>4900</v>
      </c>
      <c r="E4169" s="765">
        <f t="shared" ca="1" si="196"/>
        <v>0</v>
      </c>
    </row>
    <row r="4170" spans="1:5">
      <c r="A4170" t="str">
        <f t="shared" si="194"/>
        <v>04</v>
      </c>
      <c r="B4170" t="str">
        <f t="shared" si="195"/>
        <v>PU</v>
      </c>
      <c r="C4170" t="s">
        <v>608</v>
      </c>
      <c r="D4170" t="s">
        <v>4901</v>
      </c>
      <c r="E4170" s="765">
        <f t="shared" ca="1" si="196"/>
        <v>0</v>
      </c>
    </row>
    <row r="4171" spans="1:5">
      <c r="A4171" t="str">
        <f t="shared" ref="A4171:A4234" si="197">MID(D4171,LEN(C4171)+2,LEN(D4171)-LEN(C4171))</f>
        <v>01</v>
      </c>
      <c r="B4171" t="str">
        <f t="shared" ref="B4171:B4234" si="198">IF(IFERROR(FIND("PU",D4171,1),0)&lt;&gt;0,"PU",0)</f>
        <v>PU</v>
      </c>
      <c r="C4171" t="s">
        <v>362</v>
      </c>
      <c r="D4171" t="s">
        <v>4902</v>
      </c>
      <c r="E4171" s="765">
        <f t="shared" ca="1" si="196"/>
        <v>0</v>
      </c>
    </row>
    <row r="4172" spans="1:5">
      <c r="A4172" t="str">
        <f t="shared" si="197"/>
        <v>05</v>
      </c>
      <c r="B4172" t="str">
        <f t="shared" si="198"/>
        <v>PU</v>
      </c>
      <c r="C4172" t="s">
        <v>362</v>
      </c>
      <c r="D4172" t="s">
        <v>4903</v>
      </c>
      <c r="E4172" s="765">
        <f t="shared" ca="1" si="196"/>
        <v>0</v>
      </c>
    </row>
    <row r="4173" spans="1:5">
      <c r="A4173" t="str">
        <f t="shared" si="197"/>
        <v>14</v>
      </c>
      <c r="B4173" t="str">
        <f t="shared" si="198"/>
        <v>PU</v>
      </c>
      <c r="C4173" t="s">
        <v>362</v>
      </c>
      <c r="D4173" t="s">
        <v>4904</v>
      </c>
      <c r="E4173" s="765">
        <f t="shared" ca="1" si="196"/>
        <v>0</v>
      </c>
    </row>
    <row r="4174" spans="1:5">
      <c r="A4174" t="str">
        <f t="shared" si="197"/>
        <v>100</v>
      </c>
      <c r="B4174" t="str">
        <f t="shared" si="198"/>
        <v>PU</v>
      </c>
      <c r="C4174" t="s">
        <v>362</v>
      </c>
      <c r="D4174" t="s">
        <v>4905</v>
      </c>
      <c r="E4174" s="765">
        <f ca="1">IFERROR(IF(B4174=0,VLOOKUP(C4174,INDIRECT($G$7&amp;$H$7),MATCH($A4174,INDIRECT($G$7&amp;$I$7),0),0),IF(B4174="W",VLOOKUP(C4174,INDIRECT($G$5&amp;$H$5),MATCH($A4174,INDIRECT($G$5&amp;$I$5),0),FALSE),VLOOKUP(C4174,INDIRECT($G$6&amp;$H$6),MATCH($A4174,INDIRECT($G$6&amp;$I$6),0),FALSE))),0)</f>
        <v>0</v>
      </c>
    </row>
    <row r="4175" spans="1:5">
      <c r="A4175" t="str">
        <f t="shared" si="197"/>
        <v>06</v>
      </c>
      <c r="B4175" t="str">
        <f t="shared" si="198"/>
        <v>PU</v>
      </c>
      <c r="C4175" t="s">
        <v>362</v>
      </c>
      <c r="D4175" t="s">
        <v>4906</v>
      </c>
      <c r="E4175" s="765">
        <f t="shared" ca="1" si="196"/>
        <v>0</v>
      </c>
    </row>
    <row r="4176" spans="1:5">
      <c r="A4176" t="str">
        <f t="shared" si="197"/>
        <v>12</v>
      </c>
      <c r="B4176" t="str">
        <f t="shared" si="198"/>
        <v>PU</v>
      </c>
      <c r="C4176" t="s">
        <v>362</v>
      </c>
      <c r="D4176" t="s">
        <v>4907</v>
      </c>
      <c r="E4176" s="765">
        <f t="shared" ca="1" si="196"/>
        <v>0</v>
      </c>
    </row>
    <row r="4177" spans="1:5">
      <c r="A4177" t="str">
        <f t="shared" si="197"/>
        <v>09</v>
      </c>
      <c r="B4177" t="str">
        <f t="shared" si="198"/>
        <v>PU</v>
      </c>
      <c r="C4177" t="s">
        <v>362</v>
      </c>
      <c r="D4177" t="s">
        <v>4908</v>
      </c>
      <c r="E4177" s="765">
        <f t="shared" ca="1" si="196"/>
        <v>0</v>
      </c>
    </row>
    <row r="4178" spans="1:5">
      <c r="A4178" t="str">
        <f t="shared" si="197"/>
        <v>11</v>
      </c>
      <c r="B4178" t="str">
        <f t="shared" si="198"/>
        <v>PU</v>
      </c>
      <c r="C4178" t="s">
        <v>362</v>
      </c>
      <c r="D4178" t="s">
        <v>4909</v>
      </c>
      <c r="E4178" s="765">
        <f t="shared" ca="1" si="196"/>
        <v>0</v>
      </c>
    </row>
    <row r="4179" spans="1:5">
      <c r="A4179" t="str">
        <f t="shared" si="197"/>
        <v>03</v>
      </c>
      <c r="B4179" t="str">
        <f t="shared" si="198"/>
        <v>PU</v>
      </c>
      <c r="C4179" t="s">
        <v>362</v>
      </c>
      <c r="D4179" t="s">
        <v>4910</v>
      </c>
      <c r="E4179" s="765">
        <f t="shared" ca="1" si="196"/>
        <v>0</v>
      </c>
    </row>
    <row r="4180" spans="1:5">
      <c r="A4180" t="str">
        <f t="shared" si="197"/>
        <v>02</v>
      </c>
      <c r="B4180" t="str">
        <f t="shared" si="198"/>
        <v>PU</v>
      </c>
      <c r="C4180" t="s">
        <v>362</v>
      </c>
      <c r="D4180" t="s">
        <v>4911</v>
      </c>
      <c r="E4180" s="765">
        <f t="shared" ca="1" si="196"/>
        <v>0</v>
      </c>
    </row>
    <row r="4181" spans="1:5">
      <c r="A4181" t="str">
        <f t="shared" si="197"/>
        <v>04</v>
      </c>
      <c r="B4181" t="str">
        <f t="shared" si="198"/>
        <v>PU</v>
      </c>
      <c r="C4181" t="s">
        <v>362</v>
      </c>
      <c r="D4181" t="s">
        <v>4912</v>
      </c>
      <c r="E4181" s="765">
        <f t="shared" ca="1" si="196"/>
        <v>0</v>
      </c>
    </row>
    <row r="4182" spans="1:5">
      <c r="A4182" t="str">
        <f t="shared" si="197"/>
        <v>01</v>
      </c>
      <c r="B4182" t="str">
        <f t="shared" si="198"/>
        <v>PU</v>
      </c>
      <c r="C4182" t="s">
        <v>363</v>
      </c>
      <c r="D4182" t="s">
        <v>4913</v>
      </c>
      <c r="E4182" s="765">
        <f t="shared" ca="1" si="196"/>
        <v>0</v>
      </c>
    </row>
    <row r="4183" spans="1:5">
      <c r="A4183" t="str">
        <f t="shared" si="197"/>
        <v>05</v>
      </c>
      <c r="B4183" t="str">
        <f t="shared" si="198"/>
        <v>PU</v>
      </c>
      <c r="C4183" t="s">
        <v>363</v>
      </c>
      <c r="D4183" t="s">
        <v>4914</v>
      </c>
      <c r="E4183" s="765">
        <f t="shared" ca="1" si="196"/>
        <v>0</v>
      </c>
    </row>
    <row r="4184" spans="1:5">
      <c r="A4184" t="str">
        <f t="shared" si="197"/>
        <v>14</v>
      </c>
      <c r="B4184" t="str">
        <f t="shared" si="198"/>
        <v>PU</v>
      </c>
      <c r="C4184" t="s">
        <v>363</v>
      </c>
      <c r="D4184" t="s">
        <v>4915</v>
      </c>
      <c r="E4184" s="765">
        <f t="shared" ca="1" si="196"/>
        <v>0</v>
      </c>
    </row>
    <row r="4185" spans="1:5">
      <c r="A4185" t="str">
        <f t="shared" si="197"/>
        <v>100</v>
      </c>
      <c r="B4185" t="str">
        <f t="shared" si="198"/>
        <v>PU</v>
      </c>
      <c r="C4185" t="s">
        <v>363</v>
      </c>
      <c r="D4185" t="s">
        <v>4916</v>
      </c>
      <c r="E4185" s="765">
        <f ca="1">IFERROR(IF(B4185=0,VLOOKUP(C4185,INDIRECT($G$7&amp;$H$7),MATCH($A4185,INDIRECT($G$7&amp;$I$7),0),0),IF(B4185="W",VLOOKUP(C4185,INDIRECT($G$5&amp;$H$5),MATCH($A4185,INDIRECT($G$5&amp;$I$5),0),FALSE),VLOOKUP(C4185,INDIRECT($G$6&amp;$H$6),MATCH($A4185,INDIRECT($G$6&amp;$I$6),0),FALSE))),0)</f>
        <v>0</v>
      </c>
    </row>
    <row r="4186" spans="1:5">
      <c r="A4186" t="str">
        <f t="shared" si="197"/>
        <v>06</v>
      </c>
      <c r="B4186" t="str">
        <f t="shared" si="198"/>
        <v>PU</v>
      </c>
      <c r="C4186" t="s">
        <v>363</v>
      </c>
      <c r="D4186" t="s">
        <v>4917</v>
      </c>
      <c r="E4186" s="765">
        <f t="shared" ca="1" si="196"/>
        <v>0</v>
      </c>
    </row>
    <row r="4187" spans="1:5">
      <c r="A4187" t="str">
        <f t="shared" si="197"/>
        <v>12</v>
      </c>
      <c r="B4187" t="str">
        <f t="shared" si="198"/>
        <v>PU</v>
      </c>
      <c r="C4187" t="s">
        <v>363</v>
      </c>
      <c r="D4187" t="s">
        <v>4918</v>
      </c>
      <c r="E4187" s="765">
        <f t="shared" ca="1" si="196"/>
        <v>0</v>
      </c>
    </row>
    <row r="4188" spans="1:5">
      <c r="A4188" t="str">
        <f t="shared" si="197"/>
        <v>09</v>
      </c>
      <c r="B4188" t="str">
        <f t="shared" si="198"/>
        <v>PU</v>
      </c>
      <c r="C4188" t="s">
        <v>363</v>
      </c>
      <c r="D4188" t="s">
        <v>4919</v>
      </c>
      <c r="E4188" s="765">
        <f t="shared" ca="1" si="196"/>
        <v>0</v>
      </c>
    </row>
    <row r="4189" spans="1:5">
      <c r="A4189" t="str">
        <f t="shared" si="197"/>
        <v>11</v>
      </c>
      <c r="B4189" t="str">
        <f t="shared" si="198"/>
        <v>PU</v>
      </c>
      <c r="C4189" t="s">
        <v>363</v>
      </c>
      <c r="D4189" t="s">
        <v>4920</v>
      </c>
      <c r="E4189" s="765">
        <f t="shared" ca="1" si="196"/>
        <v>0</v>
      </c>
    </row>
    <row r="4190" spans="1:5">
      <c r="A4190" t="str">
        <f t="shared" si="197"/>
        <v>03</v>
      </c>
      <c r="B4190" t="str">
        <f t="shared" si="198"/>
        <v>PU</v>
      </c>
      <c r="C4190" t="s">
        <v>363</v>
      </c>
      <c r="D4190" t="s">
        <v>4921</v>
      </c>
      <c r="E4190" s="765">
        <f t="shared" ca="1" si="196"/>
        <v>0</v>
      </c>
    </row>
    <row r="4191" spans="1:5">
      <c r="A4191" t="str">
        <f t="shared" si="197"/>
        <v>02</v>
      </c>
      <c r="B4191" t="str">
        <f t="shared" si="198"/>
        <v>PU</v>
      </c>
      <c r="C4191" t="s">
        <v>363</v>
      </c>
      <c r="D4191" t="s">
        <v>4922</v>
      </c>
      <c r="E4191" s="765">
        <f t="shared" ca="1" si="196"/>
        <v>0</v>
      </c>
    </row>
    <row r="4192" spans="1:5">
      <c r="A4192" t="str">
        <f t="shared" si="197"/>
        <v>04</v>
      </c>
      <c r="B4192" t="str">
        <f t="shared" si="198"/>
        <v>PU</v>
      </c>
      <c r="C4192" t="s">
        <v>363</v>
      </c>
      <c r="D4192" t="s">
        <v>4923</v>
      </c>
      <c r="E4192" s="765">
        <f t="shared" ca="1" si="196"/>
        <v>0</v>
      </c>
    </row>
    <row r="4193" spans="1:5">
      <c r="A4193" t="str">
        <f t="shared" si="197"/>
        <v>01</v>
      </c>
      <c r="B4193" t="str">
        <f t="shared" si="198"/>
        <v>PU</v>
      </c>
      <c r="C4193" t="s">
        <v>364</v>
      </c>
      <c r="D4193" t="s">
        <v>4924</v>
      </c>
      <c r="E4193" s="765">
        <f t="shared" ca="1" si="196"/>
        <v>0</v>
      </c>
    </row>
    <row r="4194" spans="1:5">
      <c r="A4194" t="str">
        <f t="shared" si="197"/>
        <v>05</v>
      </c>
      <c r="B4194" t="str">
        <f t="shared" si="198"/>
        <v>PU</v>
      </c>
      <c r="C4194" t="s">
        <v>364</v>
      </c>
      <c r="D4194" t="s">
        <v>4925</v>
      </c>
      <c r="E4194" s="765">
        <f t="shared" ca="1" si="196"/>
        <v>0</v>
      </c>
    </row>
    <row r="4195" spans="1:5">
      <c r="A4195" t="str">
        <f t="shared" si="197"/>
        <v>14</v>
      </c>
      <c r="B4195" t="str">
        <f t="shared" si="198"/>
        <v>PU</v>
      </c>
      <c r="C4195" t="s">
        <v>364</v>
      </c>
      <c r="D4195" t="s">
        <v>4926</v>
      </c>
      <c r="E4195" s="765">
        <f t="shared" ca="1" si="196"/>
        <v>0</v>
      </c>
    </row>
    <row r="4196" spans="1:5">
      <c r="A4196" t="str">
        <f t="shared" si="197"/>
        <v>100</v>
      </c>
      <c r="B4196" t="str">
        <f t="shared" si="198"/>
        <v>PU</v>
      </c>
      <c r="C4196" t="s">
        <v>364</v>
      </c>
      <c r="D4196" t="s">
        <v>4927</v>
      </c>
      <c r="E4196" s="765">
        <f ca="1">IFERROR(IF(B4196=0,VLOOKUP(C4196,INDIRECT($G$7&amp;$H$7),MATCH($A4196,INDIRECT($G$7&amp;$I$7),0),0),IF(B4196="W",VLOOKUP(C4196,INDIRECT($G$5&amp;$H$5),MATCH($A4196,INDIRECT($G$5&amp;$I$5),0),FALSE),VLOOKUP(C4196,INDIRECT($G$6&amp;$H$6),MATCH($A4196,INDIRECT($G$6&amp;$I$6),0),FALSE))),0)</f>
        <v>0</v>
      </c>
    </row>
    <row r="4197" spans="1:5">
      <c r="A4197" t="str">
        <f t="shared" si="197"/>
        <v>06</v>
      </c>
      <c r="B4197" t="str">
        <f t="shared" si="198"/>
        <v>PU</v>
      </c>
      <c r="C4197" t="s">
        <v>364</v>
      </c>
      <c r="D4197" t="s">
        <v>4928</v>
      </c>
      <c r="E4197" s="765">
        <f t="shared" ca="1" si="196"/>
        <v>0</v>
      </c>
    </row>
    <row r="4198" spans="1:5">
      <c r="A4198" t="str">
        <f t="shared" si="197"/>
        <v>12</v>
      </c>
      <c r="B4198" t="str">
        <f t="shared" si="198"/>
        <v>PU</v>
      </c>
      <c r="C4198" t="s">
        <v>364</v>
      </c>
      <c r="D4198" t="s">
        <v>4929</v>
      </c>
      <c r="E4198" s="765">
        <f t="shared" ca="1" si="196"/>
        <v>0</v>
      </c>
    </row>
    <row r="4199" spans="1:5">
      <c r="A4199" t="str">
        <f t="shared" si="197"/>
        <v>09</v>
      </c>
      <c r="B4199" t="str">
        <f t="shared" si="198"/>
        <v>PU</v>
      </c>
      <c r="C4199" t="s">
        <v>364</v>
      </c>
      <c r="D4199" t="s">
        <v>4930</v>
      </c>
      <c r="E4199" s="765">
        <f t="shared" ref="E4199:E4261" ca="1" si="199">IFERROR(IF(B4199=0,VLOOKUP(C4178,INDIRECT($G$7&amp;$H$7),MATCH($A4199,INDIRECT($G$7&amp;$I$7),0),0),IF(B4199="W",VLOOKUP(C4178,INDIRECT($G$5&amp;$H$5),MATCH($A4199,INDIRECT($G$5&amp;$I$5),0),FALSE),VLOOKUP(C4199,INDIRECT($G$6&amp;$H$6),MATCH($A4199,INDIRECT($G$6&amp;$I$6),0),FALSE))),0)</f>
        <v>0</v>
      </c>
    </row>
    <row r="4200" spans="1:5">
      <c r="A4200" t="str">
        <f t="shared" si="197"/>
        <v>11</v>
      </c>
      <c r="B4200" t="str">
        <f t="shared" si="198"/>
        <v>PU</v>
      </c>
      <c r="C4200" t="s">
        <v>364</v>
      </c>
      <c r="D4200" t="s">
        <v>4931</v>
      </c>
      <c r="E4200" s="765">
        <f t="shared" ca="1" si="199"/>
        <v>0</v>
      </c>
    </row>
    <row r="4201" spans="1:5">
      <c r="A4201" t="str">
        <f t="shared" si="197"/>
        <v>03</v>
      </c>
      <c r="B4201" t="str">
        <f t="shared" si="198"/>
        <v>PU</v>
      </c>
      <c r="C4201" t="s">
        <v>364</v>
      </c>
      <c r="D4201" t="s">
        <v>4932</v>
      </c>
      <c r="E4201" s="765">
        <f t="shared" ca="1" si="199"/>
        <v>0</v>
      </c>
    </row>
    <row r="4202" spans="1:5">
      <c r="A4202" t="str">
        <f t="shared" si="197"/>
        <v>02</v>
      </c>
      <c r="B4202" t="str">
        <f t="shared" si="198"/>
        <v>PU</v>
      </c>
      <c r="C4202" t="s">
        <v>364</v>
      </c>
      <c r="D4202" t="s">
        <v>4933</v>
      </c>
      <c r="E4202" s="765">
        <f t="shared" ca="1" si="199"/>
        <v>0</v>
      </c>
    </row>
    <row r="4203" spans="1:5">
      <c r="A4203" t="str">
        <f t="shared" si="197"/>
        <v>04</v>
      </c>
      <c r="B4203" t="str">
        <f t="shared" si="198"/>
        <v>PU</v>
      </c>
      <c r="C4203" t="s">
        <v>364</v>
      </c>
      <c r="D4203" t="s">
        <v>4934</v>
      </c>
      <c r="E4203" s="765">
        <f t="shared" ca="1" si="199"/>
        <v>0</v>
      </c>
    </row>
    <row r="4204" spans="1:5">
      <c r="A4204" t="str">
        <f t="shared" si="197"/>
        <v>01</v>
      </c>
      <c r="B4204" t="str">
        <f t="shared" si="198"/>
        <v>PU</v>
      </c>
      <c r="C4204" t="s">
        <v>604</v>
      </c>
      <c r="D4204" t="s">
        <v>4935</v>
      </c>
      <c r="E4204" s="765">
        <f t="shared" ca="1" si="199"/>
        <v>0</v>
      </c>
    </row>
    <row r="4205" spans="1:5">
      <c r="A4205" t="str">
        <f t="shared" si="197"/>
        <v>05</v>
      </c>
      <c r="B4205" t="str">
        <f t="shared" si="198"/>
        <v>PU</v>
      </c>
      <c r="C4205" t="s">
        <v>604</v>
      </c>
      <c r="D4205" t="s">
        <v>4936</v>
      </c>
      <c r="E4205" s="765">
        <f t="shared" ca="1" si="199"/>
        <v>0</v>
      </c>
    </row>
    <row r="4206" spans="1:5">
      <c r="A4206" t="str">
        <f t="shared" si="197"/>
        <v>14</v>
      </c>
      <c r="B4206" t="str">
        <f t="shared" si="198"/>
        <v>PU</v>
      </c>
      <c r="C4206" t="s">
        <v>604</v>
      </c>
      <c r="D4206" t="s">
        <v>4937</v>
      </c>
      <c r="E4206" s="765">
        <f t="shared" ca="1" si="199"/>
        <v>0</v>
      </c>
    </row>
    <row r="4207" spans="1:5">
      <c r="A4207" t="str">
        <f t="shared" si="197"/>
        <v>100</v>
      </c>
      <c r="B4207" t="str">
        <f t="shared" si="198"/>
        <v>PU</v>
      </c>
      <c r="C4207" t="s">
        <v>604</v>
      </c>
      <c r="D4207" t="s">
        <v>4938</v>
      </c>
      <c r="E4207" s="765">
        <f ca="1">IFERROR(IF(B4207=0,VLOOKUP(C4207,INDIRECT($G$7&amp;$H$7),MATCH($A4207,INDIRECT($G$7&amp;$I$7),0),0),IF(B4207="W",VLOOKUP(C4207,INDIRECT($G$5&amp;$H$5),MATCH($A4207,INDIRECT($G$5&amp;$I$5),0),FALSE),VLOOKUP(C4207,INDIRECT($G$6&amp;$H$6),MATCH($A4207,INDIRECT($G$6&amp;$I$6),0),FALSE))),0)</f>
        <v>0</v>
      </c>
    </row>
    <row r="4208" spans="1:5">
      <c r="A4208" t="str">
        <f t="shared" si="197"/>
        <v>06</v>
      </c>
      <c r="B4208" t="str">
        <f t="shared" si="198"/>
        <v>PU</v>
      </c>
      <c r="C4208" t="s">
        <v>604</v>
      </c>
      <c r="D4208" t="s">
        <v>4939</v>
      </c>
      <c r="E4208" s="765">
        <f t="shared" ca="1" si="199"/>
        <v>0</v>
      </c>
    </row>
    <row r="4209" spans="1:5">
      <c r="A4209" t="str">
        <f t="shared" si="197"/>
        <v>12</v>
      </c>
      <c r="B4209" t="str">
        <f t="shared" si="198"/>
        <v>PU</v>
      </c>
      <c r="C4209" t="s">
        <v>604</v>
      </c>
      <c r="D4209" t="s">
        <v>4940</v>
      </c>
      <c r="E4209" s="765">
        <f t="shared" ca="1" si="199"/>
        <v>0</v>
      </c>
    </row>
    <row r="4210" spans="1:5">
      <c r="A4210" t="str">
        <f t="shared" si="197"/>
        <v>09</v>
      </c>
      <c r="B4210" t="str">
        <f t="shared" si="198"/>
        <v>PU</v>
      </c>
      <c r="C4210" t="s">
        <v>604</v>
      </c>
      <c r="D4210" t="s">
        <v>4941</v>
      </c>
      <c r="E4210" s="765">
        <f t="shared" ca="1" si="199"/>
        <v>0</v>
      </c>
    </row>
    <row r="4211" spans="1:5">
      <c r="A4211" t="str">
        <f t="shared" si="197"/>
        <v>11</v>
      </c>
      <c r="B4211" t="str">
        <f t="shared" si="198"/>
        <v>PU</v>
      </c>
      <c r="C4211" t="s">
        <v>604</v>
      </c>
      <c r="D4211" t="s">
        <v>4942</v>
      </c>
      <c r="E4211" s="765">
        <f t="shared" ca="1" si="199"/>
        <v>0</v>
      </c>
    </row>
    <row r="4212" spans="1:5">
      <c r="A4212" t="str">
        <f t="shared" si="197"/>
        <v>03</v>
      </c>
      <c r="B4212" t="str">
        <f t="shared" si="198"/>
        <v>PU</v>
      </c>
      <c r="C4212" t="s">
        <v>604</v>
      </c>
      <c r="D4212" t="s">
        <v>4943</v>
      </c>
      <c r="E4212" s="765">
        <f t="shared" ca="1" si="199"/>
        <v>0</v>
      </c>
    </row>
    <row r="4213" spans="1:5">
      <c r="A4213" t="str">
        <f t="shared" si="197"/>
        <v>02</v>
      </c>
      <c r="B4213" t="str">
        <f t="shared" si="198"/>
        <v>PU</v>
      </c>
      <c r="C4213" t="s">
        <v>604</v>
      </c>
      <c r="D4213" t="s">
        <v>4944</v>
      </c>
      <c r="E4213" s="765">
        <f t="shared" ca="1" si="199"/>
        <v>0</v>
      </c>
    </row>
    <row r="4214" spans="1:5">
      <c r="A4214" t="str">
        <f t="shared" si="197"/>
        <v>04</v>
      </c>
      <c r="B4214" t="str">
        <f t="shared" si="198"/>
        <v>PU</v>
      </c>
      <c r="C4214" t="s">
        <v>604</v>
      </c>
      <c r="D4214" t="s">
        <v>4945</v>
      </c>
      <c r="E4214" s="765">
        <f t="shared" ca="1" si="199"/>
        <v>0</v>
      </c>
    </row>
    <row r="4215" spans="1:5">
      <c r="A4215" t="str">
        <f t="shared" si="197"/>
        <v>01</v>
      </c>
      <c r="B4215" t="str">
        <f t="shared" si="198"/>
        <v>PU</v>
      </c>
      <c r="C4215" t="s">
        <v>365</v>
      </c>
      <c r="D4215" t="s">
        <v>4946</v>
      </c>
      <c r="E4215" s="765">
        <f t="shared" ca="1" si="199"/>
        <v>0</v>
      </c>
    </row>
    <row r="4216" spans="1:5">
      <c r="A4216" t="str">
        <f t="shared" si="197"/>
        <v>05</v>
      </c>
      <c r="B4216" t="str">
        <f t="shared" si="198"/>
        <v>PU</v>
      </c>
      <c r="C4216" t="s">
        <v>365</v>
      </c>
      <c r="D4216" t="s">
        <v>4947</v>
      </c>
      <c r="E4216" s="765">
        <f t="shared" ca="1" si="199"/>
        <v>0</v>
      </c>
    </row>
    <row r="4217" spans="1:5">
      <c r="A4217" t="str">
        <f t="shared" si="197"/>
        <v>14</v>
      </c>
      <c r="B4217" t="str">
        <f t="shared" si="198"/>
        <v>PU</v>
      </c>
      <c r="C4217" t="s">
        <v>365</v>
      </c>
      <c r="D4217" t="s">
        <v>4948</v>
      </c>
      <c r="E4217" s="765">
        <f t="shared" ca="1" si="199"/>
        <v>0</v>
      </c>
    </row>
    <row r="4218" spans="1:5">
      <c r="A4218" t="str">
        <f t="shared" si="197"/>
        <v>100</v>
      </c>
      <c r="B4218" t="str">
        <f t="shared" si="198"/>
        <v>PU</v>
      </c>
      <c r="C4218" t="s">
        <v>365</v>
      </c>
      <c r="D4218" t="s">
        <v>4949</v>
      </c>
      <c r="E4218" s="765">
        <f ca="1">IFERROR(IF(B4218=0,VLOOKUP(C4218,INDIRECT($G$7&amp;$H$7),MATCH($A4218,INDIRECT($G$7&amp;$I$7),0),0),IF(B4218="W",VLOOKUP(C4218,INDIRECT($G$5&amp;$H$5),MATCH($A4218,INDIRECT($G$5&amp;$I$5),0),FALSE),VLOOKUP(C4218,INDIRECT($G$6&amp;$H$6),MATCH($A4218,INDIRECT($G$6&amp;$I$6),0),FALSE))),0)</f>
        <v>0</v>
      </c>
    </row>
    <row r="4219" spans="1:5">
      <c r="A4219" t="str">
        <f t="shared" si="197"/>
        <v>06</v>
      </c>
      <c r="B4219" t="str">
        <f t="shared" si="198"/>
        <v>PU</v>
      </c>
      <c r="C4219" t="s">
        <v>365</v>
      </c>
      <c r="D4219" t="s">
        <v>4950</v>
      </c>
      <c r="E4219" s="765">
        <f t="shared" ca="1" si="199"/>
        <v>0</v>
      </c>
    </row>
    <row r="4220" spans="1:5">
      <c r="A4220" t="str">
        <f t="shared" si="197"/>
        <v>12</v>
      </c>
      <c r="B4220" t="str">
        <f t="shared" si="198"/>
        <v>PU</v>
      </c>
      <c r="C4220" t="s">
        <v>365</v>
      </c>
      <c r="D4220" t="s">
        <v>4951</v>
      </c>
      <c r="E4220" s="765">
        <f t="shared" ca="1" si="199"/>
        <v>0</v>
      </c>
    </row>
    <row r="4221" spans="1:5">
      <c r="A4221" t="str">
        <f t="shared" si="197"/>
        <v>09</v>
      </c>
      <c r="B4221" t="str">
        <f t="shared" si="198"/>
        <v>PU</v>
      </c>
      <c r="C4221" t="s">
        <v>365</v>
      </c>
      <c r="D4221" t="s">
        <v>4952</v>
      </c>
      <c r="E4221" s="765">
        <f t="shared" ca="1" si="199"/>
        <v>0</v>
      </c>
    </row>
    <row r="4222" spans="1:5">
      <c r="A4222" t="str">
        <f t="shared" si="197"/>
        <v>11</v>
      </c>
      <c r="B4222" t="str">
        <f t="shared" si="198"/>
        <v>PU</v>
      </c>
      <c r="C4222" t="s">
        <v>365</v>
      </c>
      <c r="D4222" t="s">
        <v>4953</v>
      </c>
      <c r="E4222" s="765">
        <f t="shared" ca="1" si="199"/>
        <v>0</v>
      </c>
    </row>
    <row r="4223" spans="1:5">
      <c r="A4223" t="str">
        <f t="shared" si="197"/>
        <v>03</v>
      </c>
      <c r="B4223" t="str">
        <f t="shared" si="198"/>
        <v>PU</v>
      </c>
      <c r="C4223" t="s">
        <v>365</v>
      </c>
      <c r="D4223" t="s">
        <v>4954</v>
      </c>
      <c r="E4223" s="765">
        <f t="shared" ca="1" si="199"/>
        <v>0</v>
      </c>
    </row>
    <row r="4224" spans="1:5">
      <c r="A4224" t="str">
        <f t="shared" si="197"/>
        <v>02</v>
      </c>
      <c r="B4224" t="str">
        <f t="shared" si="198"/>
        <v>PU</v>
      </c>
      <c r="C4224" t="s">
        <v>365</v>
      </c>
      <c r="D4224" t="s">
        <v>4955</v>
      </c>
      <c r="E4224" s="765">
        <f t="shared" ca="1" si="199"/>
        <v>0</v>
      </c>
    </row>
    <row r="4225" spans="1:5">
      <c r="A4225" t="str">
        <f t="shared" si="197"/>
        <v>04</v>
      </c>
      <c r="B4225" t="str">
        <f t="shared" si="198"/>
        <v>PU</v>
      </c>
      <c r="C4225" t="s">
        <v>365</v>
      </c>
      <c r="D4225" t="s">
        <v>4956</v>
      </c>
      <c r="E4225" s="765">
        <f t="shared" ca="1" si="199"/>
        <v>0</v>
      </c>
    </row>
    <row r="4226" spans="1:5">
      <c r="A4226" t="str">
        <f t="shared" si="197"/>
        <v>01</v>
      </c>
      <c r="B4226" t="str">
        <f t="shared" si="198"/>
        <v>PU</v>
      </c>
      <c r="C4226" t="s">
        <v>366</v>
      </c>
      <c r="D4226" t="s">
        <v>4957</v>
      </c>
      <c r="E4226" s="765">
        <f t="shared" ca="1" si="199"/>
        <v>0</v>
      </c>
    </row>
    <row r="4227" spans="1:5">
      <c r="A4227" t="str">
        <f t="shared" si="197"/>
        <v>05</v>
      </c>
      <c r="B4227" t="str">
        <f t="shared" si="198"/>
        <v>PU</v>
      </c>
      <c r="C4227" t="s">
        <v>366</v>
      </c>
      <c r="D4227" t="s">
        <v>4958</v>
      </c>
      <c r="E4227" s="765">
        <f t="shared" ca="1" si="199"/>
        <v>0</v>
      </c>
    </row>
    <row r="4228" spans="1:5">
      <c r="A4228" t="str">
        <f t="shared" si="197"/>
        <v>14</v>
      </c>
      <c r="B4228" t="str">
        <f t="shared" si="198"/>
        <v>PU</v>
      </c>
      <c r="C4228" t="s">
        <v>366</v>
      </c>
      <c r="D4228" t="s">
        <v>4959</v>
      </c>
      <c r="E4228" s="765">
        <f t="shared" ca="1" si="199"/>
        <v>0</v>
      </c>
    </row>
    <row r="4229" spans="1:5">
      <c r="A4229" t="str">
        <f t="shared" si="197"/>
        <v>100</v>
      </c>
      <c r="B4229" t="str">
        <f t="shared" si="198"/>
        <v>PU</v>
      </c>
      <c r="C4229" t="s">
        <v>366</v>
      </c>
      <c r="D4229" t="s">
        <v>4960</v>
      </c>
      <c r="E4229" s="765">
        <f ca="1">IFERROR(IF(B4229=0,VLOOKUP(C4229,INDIRECT($G$7&amp;$H$7),MATCH($A4229,INDIRECT($G$7&amp;$I$7),0),0),IF(B4229="W",VLOOKUP(C4229,INDIRECT($G$5&amp;$H$5),MATCH($A4229,INDIRECT($G$5&amp;$I$5),0),FALSE),VLOOKUP(C4229,INDIRECT($G$6&amp;$H$6),MATCH($A4229,INDIRECT($G$6&amp;$I$6),0),FALSE))),0)</f>
        <v>0</v>
      </c>
    </row>
    <row r="4230" spans="1:5">
      <c r="A4230" t="str">
        <f t="shared" si="197"/>
        <v>06</v>
      </c>
      <c r="B4230" t="str">
        <f t="shared" si="198"/>
        <v>PU</v>
      </c>
      <c r="C4230" t="s">
        <v>366</v>
      </c>
      <c r="D4230" t="s">
        <v>4961</v>
      </c>
      <c r="E4230" s="765">
        <f t="shared" ca="1" si="199"/>
        <v>0</v>
      </c>
    </row>
    <row r="4231" spans="1:5">
      <c r="A4231" t="str">
        <f t="shared" si="197"/>
        <v>12</v>
      </c>
      <c r="B4231" t="str">
        <f t="shared" si="198"/>
        <v>PU</v>
      </c>
      <c r="C4231" t="s">
        <v>366</v>
      </c>
      <c r="D4231" t="s">
        <v>4962</v>
      </c>
      <c r="E4231" s="765">
        <f t="shared" ca="1" si="199"/>
        <v>0</v>
      </c>
    </row>
    <row r="4232" spans="1:5">
      <c r="A4232" t="str">
        <f t="shared" si="197"/>
        <v>09</v>
      </c>
      <c r="B4232" t="str">
        <f t="shared" si="198"/>
        <v>PU</v>
      </c>
      <c r="C4232" t="s">
        <v>366</v>
      </c>
      <c r="D4232" t="s">
        <v>4963</v>
      </c>
      <c r="E4232" s="765">
        <f t="shared" ca="1" si="199"/>
        <v>0</v>
      </c>
    </row>
    <row r="4233" spans="1:5">
      <c r="A4233" t="str">
        <f t="shared" si="197"/>
        <v>11</v>
      </c>
      <c r="B4233" t="str">
        <f t="shared" si="198"/>
        <v>PU</v>
      </c>
      <c r="C4233" t="s">
        <v>366</v>
      </c>
      <c r="D4233" t="s">
        <v>4964</v>
      </c>
      <c r="E4233" s="765">
        <f t="shared" ca="1" si="199"/>
        <v>0</v>
      </c>
    </row>
    <row r="4234" spans="1:5">
      <c r="A4234" t="str">
        <f t="shared" si="197"/>
        <v>03</v>
      </c>
      <c r="B4234" t="str">
        <f t="shared" si="198"/>
        <v>PU</v>
      </c>
      <c r="C4234" t="s">
        <v>366</v>
      </c>
      <c r="D4234" t="s">
        <v>4965</v>
      </c>
      <c r="E4234" s="765">
        <f t="shared" ca="1" si="199"/>
        <v>0</v>
      </c>
    </row>
    <row r="4235" spans="1:5">
      <c r="A4235" t="str">
        <f t="shared" ref="A4235:A4255" si="200">MID(D4235,LEN(C4235)+2,LEN(D4235)-LEN(C4235))</f>
        <v>02</v>
      </c>
      <c r="B4235" t="str">
        <f t="shared" ref="B4235:B4255" si="201">IF(IFERROR(FIND("PU",D4235,1),0)&lt;&gt;0,"PU",0)</f>
        <v>PU</v>
      </c>
      <c r="C4235" t="s">
        <v>366</v>
      </c>
      <c r="D4235" t="s">
        <v>4966</v>
      </c>
      <c r="E4235" s="765">
        <f t="shared" ca="1" si="199"/>
        <v>0</v>
      </c>
    </row>
    <row r="4236" spans="1:5">
      <c r="A4236" t="str">
        <f t="shared" si="200"/>
        <v>04</v>
      </c>
      <c r="B4236" t="str">
        <f t="shared" si="201"/>
        <v>PU</v>
      </c>
      <c r="C4236" t="s">
        <v>366</v>
      </c>
      <c r="D4236" t="s">
        <v>4967</v>
      </c>
      <c r="E4236" s="765">
        <f t="shared" ca="1" si="199"/>
        <v>0</v>
      </c>
    </row>
    <row r="4237" spans="1:5">
      <c r="A4237" t="str">
        <f t="shared" si="200"/>
        <v>01</v>
      </c>
      <c r="B4237" t="str">
        <f t="shared" si="201"/>
        <v>PU</v>
      </c>
      <c r="C4237" t="s">
        <v>367</v>
      </c>
      <c r="D4237" t="s">
        <v>4968</v>
      </c>
      <c r="E4237" s="765">
        <f t="shared" ca="1" si="199"/>
        <v>0</v>
      </c>
    </row>
    <row r="4238" spans="1:5">
      <c r="A4238" t="str">
        <f t="shared" si="200"/>
        <v>05</v>
      </c>
      <c r="B4238" t="str">
        <f t="shared" si="201"/>
        <v>PU</v>
      </c>
      <c r="C4238" t="s">
        <v>367</v>
      </c>
      <c r="D4238" t="s">
        <v>4969</v>
      </c>
      <c r="E4238" s="765">
        <f t="shared" ca="1" si="199"/>
        <v>0</v>
      </c>
    </row>
    <row r="4239" spans="1:5">
      <c r="A4239" t="str">
        <f t="shared" si="200"/>
        <v>14</v>
      </c>
      <c r="B4239" t="str">
        <f t="shared" si="201"/>
        <v>PU</v>
      </c>
      <c r="C4239" t="s">
        <v>367</v>
      </c>
      <c r="D4239" t="s">
        <v>4970</v>
      </c>
      <c r="E4239" s="765">
        <f t="shared" ca="1" si="199"/>
        <v>0</v>
      </c>
    </row>
    <row r="4240" spans="1:5">
      <c r="A4240" t="str">
        <f t="shared" si="200"/>
        <v>100</v>
      </c>
      <c r="B4240" t="str">
        <f t="shared" si="201"/>
        <v>PU</v>
      </c>
      <c r="C4240" t="s">
        <v>367</v>
      </c>
      <c r="D4240" t="s">
        <v>4971</v>
      </c>
      <c r="E4240" s="765">
        <f ca="1">IFERROR(IF(B4240=0,VLOOKUP(C4240,INDIRECT($G$7&amp;$H$7),MATCH($A4240,INDIRECT($G$7&amp;$I$7),0),0),IF(B4240="W",VLOOKUP(C4240,INDIRECT($G$5&amp;$H$5),MATCH($A4240,INDIRECT($G$5&amp;$I$5),0),FALSE),VLOOKUP(C4240,INDIRECT($G$6&amp;$H$6),MATCH($A4240,INDIRECT($G$6&amp;$I$6),0),FALSE))),0)</f>
        <v>0</v>
      </c>
    </row>
    <row r="4241" spans="1:5">
      <c r="A4241" t="str">
        <f t="shared" si="200"/>
        <v>06</v>
      </c>
      <c r="B4241" t="str">
        <f t="shared" si="201"/>
        <v>PU</v>
      </c>
      <c r="C4241" t="s">
        <v>367</v>
      </c>
      <c r="D4241" t="s">
        <v>4972</v>
      </c>
      <c r="E4241" s="765">
        <f t="shared" ca="1" si="199"/>
        <v>0</v>
      </c>
    </row>
    <row r="4242" spans="1:5">
      <c r="A4242" t="str">
        <f t="shared" si="200"/>
        <v>12</v>
      </c>
      <c r="B4242" t="str">
        <f t="shared" si="201"/>
        <v>PU</v>
      </c>
      <c r="C4242" t="s">
        <v>367</v>
      </c>
      <c r="D4242" t="s">
        <v>4973</v>
      </c>
      <c r="E4242" s="765">
        <f t="shared" ca="1" si="199"/>
        <v>0</v>
      </c>
    </row>
    <row r="4243" spans="1:5">
      <c r="A4243" t="str">
        <f t="shared" si="200"/>
        <v>09</v>
      </c>
      <c r="B4243" t="str">
        <f t="shared" si="201"/>
        <v>PU</v>
      </c>
      <c r="C4243" t="s">
        <v>367</v>
      </c>
      <c r="D4243" t="s">
        <v>4974</v>
      </c>
      <c r="E4243" s="765">
        <f t="shared" ca="1" si="199"/>
        <v>0</v>
      </c>
    </row>
    <row r="4244" spans="1:5">
      <c r="A4244" t="str">
        <f t="shared" si="200"/>
        <v>11</v>
      </c>
      <c r="B4244" t="str">
        <f t="shared" si="201"/>
        <v>PU</v>
      </c>
      <c r="C4244" t="s">
        <v>367</v>
      </c>
      <c r="D4244" t="s">
        <v>4975</v>
      </c>
      <c r="E4244" s="765">
        <f t="shared" ca="1" si="199"/>
        <v>0</v>
      </c>
    </row>
    <row r="4245" spans="1:5">
      <c r="A4245" t="str">
        <f t="shared" si="200"/>
        <v>03</v>
      </c>
      <c r="B4245" t="str">
        <f t="shared" si="201"/>
        <v>PU</v>
      </c>
      <c r="C4245" t="s">
        <v>367</v>
      </c>
      <c r="D4245" t="s">
        <v>4976</v>
      </c>
      <c r="E4245" s="765">
        <f t="shared" ca="1" si="199"/>
        <v>0</v>
      </c>
    </row>
    <row r="4246" spans="1:5">
      <c r="A4246" t="str">
        <f t="shared" si="200"/>
        <v>02</v>
      </c>
      <c r="B4246" t="str">
        <f t="shared" si="201"/>
        <v>PU</v>
      </c>
      <c r="C4246" t="s">
        <v>367</v>
      </c>
      <c r="D4246" t="s">
        <v>4977</v>
      </c>
      <c r="E4246" s="765">
        <f t="shared" ca="1" si="199"/>
        <v>0</v>
      </c>
    </row>
    <row r="4247" spans="1:5">
      <c r="A4247" t="str">
        <f t="shared" si="200"/>
        <v>04</v>
      </c>
      <c r="B4247" t="str">
        <f t="shared" si="201"/>
        <v>PU</v>
      </c>
      <c r="C4247" t="s">
        <v>367</v>
      </c>
      <c r="D4247" t="s">
        <v>4978</v>
      </c>
      <c r="E4247" s="765">
        <f t="shared" ca="1" si="199"/>
        <v>0</v>
      </c>
    </row>
    <row r="4248" spans="1:5">
      <c r="A4248" t="str">
        <f t="shared" si="200"/>
        <v>01</v>
      </c>
      <c r="B4248" t="str">
        <f t="shared" si="201"/>
        <v>PU</v>
      </c>
      <c r="C4248" t="s">
        <v>368</v>
      </c>
      <c r="D4248" t="s">
        <v>4979</v>
      </c>
      <c r="E4248" s="765">
        <f t="shared" ca="1" si="199"/>
        <v>0</v>
      </c>
    </row>
    <row r="4249" spans="1:5">
      <c r="A4249" t="str">
        <f t="shared" si="200"/>
        <v>05</v>
      </c>
      <c r="B4249" t="str">
        <f t="shared" si="201"/>
        <v>PU</v>
      </c>
      <c r="C4249" t="s">
        <v>368</v>
      </c>
      <c r="D4249" t="s">
        <v>4980</v>
      </c>
      <c r="E4249" s="765">
        <f t="shared" ca="1" si="199"/>
        <v>0</v>
      </c>
    </row>
    <row r="4250" spans="1:5">
      <c r="A4250" t="str">
        <f t="shared" si="200"/>
        <v>14</v>
      </c>
      <c r="B4250" t="str">
        <f t="shared" si="201"/>
        <v>PU</v>
      </c>
      <c r="C4250" t="s">
        <v>368</v>
      </c>
      <c r="D4250" t="s">
        <v>4981</v>
      </c>
      <c r="E4250" s="765">
        <f t="shared" ca="1" si="199"/>
        <v>0</v>
      </c>
    </row>
    <row r="4251" spans="1:5">
      <c r="A4251" t="str">
        <f t="shared" si="200"/>
        <v>100</v>
      </c>
      <c r="B4251" t="str">
        <f t="shared" si="201"/>
        <v>PU</v>
      </c>
      <c r="C4251" t="s">
        <v>368</v>
      </c>
      <c r="D4251" t="s">
        <v>4982</v>
      </c>
      <c r="E4251" s="765">
        <f ca="1">IFERROR(IF(B4251=0,VLOOKUP(C4251,INDIRECT($G$7&amp;$H$7),MATCH($A4251,INDIRECT($G$7&amp;$I$7),0),0),IF(B4251="W",VLOOKUP(C4251,INDIRECT($G$5&amp;$H$5),MATCH($A4251,INDIRECT($G$5&amp;$I$5),0),FALSE),VLOOKUP(C4251,INDIRECT($G$6&amp;$H$6),MATCH($A4251,INDIRECT($G$6&amp;$I$6),0),FALSE))),0)</f>
        <v>0</v>
      </c>
    </row>
    <row r="4252" spans="1:5">
      <c r="A4252" t="str">
        <f t="shared" si="200"/>
        <v>06</v>
      </c>
      <c r="B4252" t="str">
        <f t="shared" si="201"/>
        <v>PU</v>
      </c>
      <c r="C4252" t="s">
        <v>368</v>
      </c>
      <c r="D4252" t="s">
        <v>4983</v>
      </c>
      <c r="E4252" s="765">
        <f t="shared" ca="1" si="199"/>
        <v>0</v>
      </c>
    </row>
    <row r="4253" spans="1:5">
      <c r="A4253" t="str">
        <f t="shared" si="200"/>
        <v>12</v>
      </c>
      <c r="B4253" t="str">
        <f t="shared" si="201"/>
        <v>PU</v>
      </c>
      <c r="C4253" t="s">
        <v>368</v>
      </c>
      <c r="D4253" t="s">
        <v>4984</v>
      </c>
      <c r="E4253" s="765">
        <f t="shared" ca="1" si="199"/>
        <v>0</v>
      </c>
    </row>
    <row r="4254" spans="1:5">
      <c r="A4254" t="str">
        <f t="shared" si="200"/>
        <v>09</v>
      </c>
      <c r="B4254" t="str">
        <f t="shared" si="201"/>
        <v>PU</v>
      </c>
      <c r="C4254" t="s">
        <v>368</v>
      </c>
      <c r="D4254" t="s">
        <v>4985</v>
      </c>
      <c r="E4254" s="765">
        <f t="shared" ca="1" si="199"/>
        <v>0</v>
      </c>
    </row>
    <row r="4255" spans="1:5">
      <c r="A4255" t="str">
        <f t="shared" si="200"/>
        <v>11</v>
      </c>
      <c r="B4255" t="str">
        <f t="shared" si="201"/>
        <v>PU</v>
      </c>
      <c r="C4255" t="s">
        <v>368</v>
      </c>
      <c r="D4255" t="s">
        <v>4986</v>
      </c>
      <c r="E4255" s="765">
        <f t="shared" ca="1" si="199"/>
        <v>0</v>
      </c>
    </row>
    <row r="4256" spans="1:5">
      <c r="A4256" t="str">
        <f t="shared" ref="A4256:A4319" si="202">MID(D4256,LEN(C4256)+2,LEN(D4256)-LEN(C4256))</f>
        <v>03</v>
      </c>
      <c r="B4256" t="str">
        <f t="shared" ref="B4256:B4319" si="203">IF(IFERROR(FIND("PU",D4256,1),0)&lt;&gt;0,"PU",0)</f>
        <v>PU</v>
      </c>
      <c r="C4256" t="s">
        <v>368</v>
      </c>
      <c r="D4256" t="s">
        <v>4987</v>
      </c>
      <c r="E4256" s="765">
        <f t="shared" ca="1" si="199"/>
        <v>0</v>
      </c>
    </row>
    <row r="4257" spans="1:5">
      <c r="A4257" t="str">
        <f t="shared" si="202"/>
        <v>02</v>
      </c>
      <c r="B4257" t="str">
        <f t="shared" si="203"/>
        <v>PU</v>
      </c>
      <c r="C4257" t="s">
        <v>368</v>
      </c>
      <c r="D4257" t="s">
        <v>4988</v>
      </c>
      <c r="E4257" s="765">
        <f t="shared" ca="1" si="199"/>
        <v>0</v>
      </c>
    </row>
    <row r="4258" spans="1:5">
      <c r="A4258" t="str">
        <f t="shared" si="202"/>
        <v>04</v>
      </c>
      <c r="B4258" t="str">
        <f t="shared" si="203"/>
        <v>PU</v>
      </c>
      <c r="C4258" t="s">
        <v>368</v>
      </c>
      <c r="D4258" t="s">
        <v>4989</v>
      </c>
      <c r="E4258" s="765">
        <f t="shared" ca="1" si="199"/>
        <v>0</v>
      </c>
    </row>
    <row r="4259" spans="1:5">
      <c r="A4259" t="str">
        <f t="shared" si="202"/>
        <v>01</v>
      </c>
      <c r="B4259" t="str">
        <f t="shared" si="203"/>
        <v>PU</v>
      </c>
      <c r="C4259" t="s">
        <v>369</v>
      </c>
      <c r="D4259" t="s">
        <v>4990</v>
      </c>
      <c r="E4259" s="765">
        <f t="shared" ca="1" si="199"/>
        <v>0</v>
      </c>
    </row>
    <row r="4260" spans="1:5">
      <c r="A4260" t="str">
        <f t="shared" si="202"/>
        <v>05</v>
      </c>
      <c r="B4260" t="str">
        <f t="shared" si="203"/>
        <v>PU</v>
      </c>
      <c r="C4260" t="s">
        <v>369</v>
      </c>
      <c r="D4260" t="s">
        <v>4991</v>
      </c>
      <c r="E4260" s="765">
        <f t="shared" ca="1" si="199"/>
        <v>0</v>
      </c>
    </row>
    <row r="4261" spans="1:5">
      <c r="A4261" t="str">
        <f t="shared" si="202"/>
        <v>14</v>
      </c>
      <c r="B4261" t="str">
        <f t="shared" si="203"/>
        <v>PU</v>
      </c>
      <c r="C4261" t="s">
        <v>369</v>
      </c>
      <c r="D4261" t="s">
        <v>4992</v>
      </c>
      <c r="E4261" s="765">
        <f t="shared" ca="1" si="199"/>
        <v>0</v>
      </c>
    </row>
    <row r="4262" spans="1:5">
      <c r="A4262" t="str">
        <f t="shared" si="202"/>
        <v>100</v>
      </c>
      <c r="B4262" t="str">
        <f t="shared" si="203"/>
        <v>PU</v>
      </c>
      <c r="C4262" t="s">
        <v>369</v>
      </c>
      <c r="D4262" t="s">
        <v>4993</v>
      </c>
      <c r="E4262" s="765">
        <f ca="1">IFERROR(IF(B4262=0,VLOOKUP(C4262,INDIRECT($G$7&amp;$H$7),MATCH($A4262,INDIRECT($G$7&amp;$I$7),0),0),IF(B4262="W",VLOOKUP(C4262,INDIRECT($G$5&amp;$H$5),MATCH($A4262,INDIRECT($G$5&amp;$I$5),0),FALSE),VLOOKUP(C4262,INDIRECT($G$6&amp;$H$6),MATCH($A4262,INDIRECT($G$6&amp;$I$6),0),FALSE))),0)</f>
        <v>0</v>
      </c>
    </row>
    <row r="4263" spans="1:5">
      <c r="A4263" t="str">
        <f t="shared" si="202"/>
        <v>06</v>
      </c>
      <c r="B4263" t="str">
        <f t="shared" si="203"/>
        <v>PU</v>
      </c>
      <c r="C4263" t="s">
        <v>369</v>
      </c>
      <c r="D4263" t="s">
        <v>4994</v>
      </c>
      <c r="E4263" s="765">
        <f t="shared" ref="E4263:E4269" ca="1" si="204">IFERROR(IF(B4263=0,VLOOKUP(C4242,INDIRECT($G$7&amp;$H$7),MATCH($A4263,INDIRECT($G$7&amp;$I$7),0),0),IF(B4263="W",VLOOKUP(C4242,INDIRECT($G$5&amp;$H$5),MATCH($A4263,INDIRECT($G$5&amp;$I$5),0),FALSE),VLOOKUP(C4263,INDIRECT($G$6&amp;$H$6),MATCH($A4263,INDIRECT($G$6&amp;$I$6),0),FALSE))),0)</f>
        <v>0</v>
      </c>
    </row>
    <row r="4264" spans="1:5">
      <c r="A4264" t="str">
        <f t="shared" si="202"/>
        <v>12</v>
      </c>
      <c r="B4264" t="str">
        <f t="shared" si="203"/>
        <v>PU</v>
      </c>
      <c r="C4264" t="s">
        <v>369</v>
      </c>
      <c r="D4264" t="s">
        <v>4995</v>
      </c>
      <c r="E4264" s="765">
        <f t="shared" ca="1" si="204"/>
        <v>0</v>
      </c>
    </row>
    <row r="4265" spans="1:5">
      <c r="A4265" t="str">
        <f t="shared" si="202"/>
        <v>09</v>
      </c>
      <c r="B4265" t="str">
        <f t="shared" si="203"/>
        <v>PU</v>
      </c>
      <c r="C4265" t="s">
        <v>369</v>
      </c>
      <c r="D4265" t="s">
        <v>4996</v>
      </c>
      <c r="E4265" s="765">
        <f t="shared" ca="1" si="204"/>
        <v>0</v>
      </c>
    </row>
    <row r="4266" spans="1:5">
      <c r="A4266" t="str">
        <f t="shared" si="202"/>
        <v>11</v>
      </c>
      <c r="B4266" t="str">
        <f t="shared" si="203"/>
        <v>PU</v>
      </c>
      <c r="C4266" t="s">
        <v>369</v>
      </c>
      <c r="D4266" t="s">
        <v>4997</v>
      </c>
      <c r="E4266" s="765">
        <f t="shared" ca="1" si="204"/>
        <v>0</v>
      </c>
    </row>
    <row r="4267" spans="1:5">
      <c r="A4267" t="str">
        <f t="shared" si="202"/>
        <v>03</v>
      </c>
      <c r="B4267" t="str">
        <f t="shared" si="203"/>
        <v>PU</v>
      </c>
      <c r="C4267" t="s">
        <v>369</v>
      </c>
      <c r="D4267" t="s">
        <v>4998</v>
      </c>
      <c r="E4267" s="765">
        <f t="shared" ca="1" si="204"/>
        <v>0</v>
      </c>
    </row>
    <row r="4268" spans="1:5">
      <c r="A4268" t="str">
        <f t="shared" si="202"/>
        <v>02</v>
      </c>
      <c r="B4268" t="str">
        <f t="shared" si="203"/>
        <v>PU</v>
      </c>
      <c r="C4268" t="s">
        <v>369</v>
      </c>
      <c r="D4268" t="s">
        <v>4999</v>
      </c>
      <c r="E4268" s="765">
        <f t="shared" ca="1" si="204"/>
        <v>0</v>
      </c>
    </row>
    <row r="4269" spans="1:5">
      <c r="A4269" t="str">
        <f t="shared" si="202"/>
        <v>04</v>
      </c>
      <c r="B4269" t="str">
        <f t="shared" si="203"/>
        <v>PU</v>
      </c>
      <c r="C4269" t="s">
        <v>369</v>
      </c>
      <c r="D4269" t="s">
        <v>5000</v>
      </c>
      <c r="E4269" s="765">
        <f t="shared" ca="1" si="204"/>
        <v>0</v>
      </c>
    </row>
    <row r="4270" spans="1:5">
      <c r="A4270" t="str">
        <f t="shared" si="202"/>
        <v>01</v>
      </c>
      <c r="B4270" t="str">
        <f t="shared" si="203"/>
        <v>PU</v>
      </c>
      <c r="C4270" t="s">
        <v>757</v>
      </c>
      <c r="D4270" t="s">
        <v>5021</v>
      </c>
      <c r="E4270" s="765">
        <f t="shared" ref="E4270:E4333" ca="1" si="205">IFERROR(IF(B4270=0,VLOOKUP(C4270,INDIRECT($G$7&amp;$H$7),MATCH($A4270,INDIRECT($G$7&amp;$I$7),0),0),IF(B4270="W",VLOOKUP(C4270,INDIRECT($G$5&amp;$H$5),MATCH($A4270,INDIRECT($G$5&amp;$I$5),0),FALSE),VLOOKUP(C4270,INDIRECT($G$6&amp;$H$6),MATCH($A4270,INDIRECT($G$6&amp;$I$6),0),FALSE))),0)</f>
        <v>0</v>
      </c>
    </row>
    <row r="4271" spans="1:5">
      <c r="A4271" t="str">
        <f t="shared" si="202"/>
        <v>02</v>
      </c>
      <c r="B4271" t="str">
        <f t="shared" si="203"/>
        <v>PU</v>
      </c>
      <c r="C4271" t="s">
        <v>757</v>
      </c>
      <c r="D4271" t="s">
        <v>5022</v>
      </c>
      <c r="E4271" s="765">
        <f t="shared" ca="1" si="205"/>
        <v>0</v>
      </c>
    </row>
    <row r="4272" spans="1:5">
      <c r="A4272" t="str">
        <f t="shared" si="202"/>
        <v>03</v>
      </c>
      <c r="B4272" t="str">
        <f t="shared" si="203"/>
        <v>PU</v>
      </c>
      <c r="C4272" t="s">
        <v>757</v>
      </c>
      <c r="D4272" t="s">
        <v>5023</v>
      </c>
      <c r="E4272" s="765">
        <f t="shared" ca="1" si="205"/>
        <v>0</v>
      </c>
    </row>
    <row r="4273" spans="1:5">
      <c r="A4273" t="str">
        <f t="shared" si="202"/>
        <v>04</v>
      </c>
      <c r="B4273" t="str">
        <f t="shared" si="203"/>
        <v>PU</v>
      </c>
      <c r="C4273" t="s">
        <v>757</v>
      </c>
      <c r="D4273" t="s">
        <v>5024</v>
      </c>
      <c r="E4273" s="765">
        <f t="shared" ca="1" si="205"/>
        <v>0</v>
      </c>
    </row>
    <row r="4274" spans="1:5">
      <c r="A4274" t="str">
        <f t="shared" si="202"/>
        <v>05</v>
      </c>
      <c r="B4274" t="str">
        <f t="shared" si="203"/>
        <v>PU</v>
      </c>
      <c r="C4274" t="s">
        <v>757</v>
      </c>
      <c r="D4274" t="s">
        <v>5025</v>
      </c>
      <c r="E4274" s="765">
        <f t="shared" ca="1" si="205"/>
        <v>0</v>
      </c>
    </row>
    <row r="4275" spans="1:5">
      <c r="A4275" t="str">
        <f t="shared" si="202"/>
        <v>06</v>
      </c>
      <c r="B4275" t="str">
        <f t="shared" si="203"/>
        <v>PU</v>
      </c>
      <c r="C4275" t="s">
        <v>757</v>
      </c>
      <c r="D4275" t="s">
        <v>5026</v>
      </c>
      <c r="E4275" s="765">
        <f t="shared" ca="1" si="205"/>
        <v>0</v>
      </c>
    </row>
    <row r="4276" spans="1:5">
      <c r="A4276" t="str">
        <f t="shared" si="202"/>
        <v>09</v>
      </c>
      <c r="B4276" t="str">
        <f t="shared" si="203"/>
        <v>PU</v>
      </c>
      <c r="C4276" t="s">
        <v>757</v>
      </c>
      <c r="D4276" t="s">
        <v>5027</v>
      </c>
      <c r="E4276" s="765">
        <f t="shared" ca="1" si="205"/>
        <v>0</v>
      </c>
    </row>
    <row r="4277" spans="1:5">
      <c r="A4277" t="str">
        <f t="shared" si="202"/>
        <v>11</v>
      </c>
      <c r="B4277" t="str">
        <f t="shared" si="203"/>
        <v>PU</v>
      </c>
      <c r="C4277" t="s">
        <v>757</v>
      </c>
      <c r="D4277" t="s">
        <v>5028</v>
      </c>
      <c r="E4277" s="765">
        <f t="shared" ca="1" si="205"/>
        <v>0</v>
      </c>
    </row>
    <row r="4278" spans="1:5">
      <c r="A4278" t="str">
        <f t="shared" si="202"/>
        <v>12</v>
      </c>
      <c r="B4278" t="str">
        <f t="shared" si="203"/>
        <v>PU</v>
      </c>
      <c r="C4278" t="s">
        <v>757</v>
      </c>
      <c r="D4278" t="s">
        <v>5029</v>
      </c>
      <c r="E4278" s="765">
        <f t="shared" ca="1" si="205"/>
        <v>0</v>
      </c>
    </row>
    <row r="4279" spans="1:5">
      <c r="A4279" t="str">
        <f t="shared" si="202"/>
        <v>14</v>
      </c>
      <c r="B4279" t="str">
        <f t="shared" si="203"/>
        <v>PU</v>
      </c>
      <c r="C4279" t="s">
        <v>757</v>
      </c>
      <c r="D4279" t="s">
        <v>5030</v>
      </c>
      <c r="E4279" s="765">
        <f t="shared" ca="1" si="205"/>
        <v>0</v>
      </c>
    </row>
    <row r="4280" spans="1:5">
      <c r="A4280" t="str">
        <f t="shared" si="202"/>
        <v>100</v>
      </c>
      <c r="B4280" t="str">
        <f t="shared" si="203"/>
        <v>PU</v>
      </c>
      <c r="C4280" t="s">
        <v>757</v>
      </c>
      <c r="D4280" t="s">
        <v>5031</v>
      </c>
      <c r="E4280" s="765">
        <f t="shared" ca="1" si="205"/>
        <v>0</v>
      </c>
    </row>
    <row r="4281" spans="1:5">
      <c r="A4281" t="str">
        <f t="shared" si="202"/>
        <v>01</v>
      </c>
      <c r="B4281" t="str">
        <f t="shared" si="203"/>
        <v>PU</v>
      </c>
      <c r="C4281" t="s">
        <v>794</v>
      </c>
      <c r="D4281" t="s">
        <v>5032</v>
      </c>
      <c r="E4281" s="765">
        <f t="shared" ca="1" si="205"/>
        <v>0</v>
      </c>
    </row>
    <row r="4282" spans="1:5">
      <c r="A4282" t="str">
        <f t="shared" si="202"/>
        <v>02</v>
      </c>
      <c r="B4282" t="str">
        <f t="shared" si="203"/>
        <v>PU</v>
      </c>
      <c r="C4282" t="s">
        <v>794</v>
      </c>
      <c r="D4282" t="s">
        <v>5033</v>
      </c>
      <c r="E4282" s="765">
        <f t="shared" ca="1" si="205"/>
        <v>0</v>
      </c>
    </row>
    <row r="4283" spans="1:5">
      <c r="A4283" t="str">
        <f t="shared" si="202"/>
        <v>03</v>
      </c>
      <c r="B4283" t="str">
        <f t="shared" si="203"/>
        <v>PU</v>
      </c>
      <c r="C4283" t="s">
        <v>794</v>
      </c>
      <c r="D4283" t="s">
        <v>5034</v>
      </c>
      <c r="E4283" s="765">
        <f t="shared" ca="1" si="205"/>
        <v>0</v>
      </c>
    </row>
    <row r="4284" spans="1:5">
      <c r="A4284" t="str">
        <f t="shared" si="202"/>
        <v>04</v>
      </c>
      <c r="B4284" t="str">
        <f t="shared" si="203"/>
        <v>PU</v>
      </c>
      <c r="C4284" t="s">
        <v>794</v>
      </c>
      <c r="D4284" t="s">
        <v>5035</v>
      </c>
      <c r="E4284" s="765">
        <f t="shared" ca="1" si="205"/>
        <v>0</v>
      </c>
    </row>
    <row r="4285" spans="1:5">
      <c r="A4285" t="str">
        <f t="shared" si="202"/>
        <v>05</v>
      </c>
      <c r="B4285" t="str">
        <f t="shared" si="203"/>
        <v>PU</v>
      </c>
      <c r="C4285" t="s">
        <v>794</v>
      </c>
      <c r="D4285" t="s">
        <v>5036</v>
      </c>
      <c r="E4285" s="765">
        <f t="shared" ca="1" si="205"/>
        <v>0</v>
      </c>
    </row>
    <row r="4286" spans="1:5">
      <c r="A4286" t="str">
        <f t="shared" si="202"/>
        <v>06</v>
      </c>
      <c r="B4286" t="str">
        <f t="shared" si="203"/>
        <v>PU</v>
      </c>
      <c r="C4286" t="s">
        <v>794</v>
      </c>
      <c r="D4286" t="s">
        <v>5037</v>
      </c>
      <c r="E4286" s="765">
        <f t="shared" ca="1" si="205"/>
        <v>0</v>
      </c>
    </row>
    <row r="4287" spans="1:5">
      <c r="A4287" t="str">
        <f t="shared" si="202"/>
        <v>09</v>
      </c>
      <c r="B4287" t="str">
        <f t="shared" si="203"/>
        <v>PU</v>
      </c>
      <c r="C4287" t="s">
        <v>794</v>
      </c>
      <c r="D4287" t="s">
        <v>5038</v>
      </c>
      <c r="E4287" s="765">
        <f t="shared" ca="1" si="205"/>
        <v>0</v>
      </c>
    </row>
    <row r="4288" spans="1:5">
      <c r="A4288" t="str">
        <f t="shared" si="202"/>
        <v>11</v>
      </c>
      <c r="B4288" t="str">
        <f t="shared" si="203"/>
        <v>PU</v>
      </c>
      <c r="C4288" t="s">
        <v>794</v>
      </c>
      <c r="D4288" t="s">
        <v>5039</v>
      </c>
      <c r="E4288" s="765">
        <f t="shared" ca="1" si="205"/>
        <v>0</v>
      </c>
    </row>
    <row r="4289" spans="1:5">
      <c r="A4289" t="str">
        <f t="shared" si="202"/>
        <v>12</v>
      </c>
      <c r="B4289" t="str">
        <f t="shared" si="203"/>
        <v>PU</v>
      </c>
      <c r="C4289" t="s">
        <v>794</v>
      </c>
      <c r="D4289" t="s">
        <v>5040</v>
      </c>
      <c r="E4289" s="765">
        <f t="shared" ca="1" si="205"/>
        <v>0</v>
      </c>
    </row>
    <row r="4290" spans="1:5">
      <c r="A4290" t="str">
        <f t="shared" si="202"/>
        <v>14</v>
      </c>
      <c r="B4290" t="str">
        <f t="shared" si="203"/>
        <v>PU</v>
      </c>
      <c r="C4290" t="s">
        <v>794</v>
      </c>
      <c r="D4290" t="s">
        <v>5041</v>
      </c>
      <c r="E4290" s="765">
        <f t="shared" ca="1" si="205"/>
        <v>0</v>
      </c>
    </row>
    <row r="4291" spans="1:5">
      <c r="A4291" t="str">
        <f t="shared" si="202"/>
        <v>100</v>
      </c>
      <c r="B4291" t="str">
        <f t="shared" si="203"/>
        <v>PU</v>
      </c>
      <c r="C4291" t="s">
        <v>794</v>
      </c>
      <c r="D4291" t="s">
        <v>5042</v>
      </c>
      <c r="E4291" s="765">
        <f t="shared" ca="1" si="205"/>
        <v>0</v>
      </c>
    </row>
    <row r="4292" spans="1:5">
      <c r="A4292" t="str">
        <f t="shared" si="202"/>
        <v>01</v>
      </c>
      <c r="B4292" t="str">
        <f t="shared" si="203"/>
        <v>PU</v>
      </c>
      <c r="C4292" t="s">
        <v>758</v>
      </c>
      <c r="D4292" t="s">
        <v>5043</v>
      </c>
      <c r="E4292" s="765">
        <f t="shared" ca="1" si="205"/>
        <v>0</v>
      </c>
    </row>
    <row r="4293" spans="1:5">
      <c r="A4293" t="str">
        <f t="shared" si="202"/>
        <v>02</v>
      </c>
      <c r="B4293" t="str">
        <f t="shared" si="203"/>
        <v>PU</v>
      </c>
      <c r="C4293" t="s">
        <v>758</v>
      </c>
      <c r="D4293" t="s">
        <v>5044</v>
      </c>
      <c r="E4293" s="765">
        <f t="shared" ca="1" si="205"/>
        <v>0</v>
      </c>
    </row>
    <row r="4294" spans="1:5">
      <c r="A4294" t="str">
        <f t="shared" si="202"/>
        <v>03</v>
      </c>
      <c r="B4294" t="str">
        <f t="shared" si="203"/>
        <v>PU</v>
      </c>
      <c r="C4294" t="s">
        <v>758</v>
      </c>
      <c r="D4294" t="s">
        <v>5045</v>
      </c>
      <c r="E4294" s="765">
        <f t="shared" ca="1" si="205"/>
        <v>0</v>
      </c>
    </row>
    <row r="4295" spans="1:5">
      <c r="A4295" t="str">
        <f t="shared" si="202"/>
        <v>04</v>
      </c>
      <c r="B4295" t="str">
        <f t="shared" si="203"/>
        <v>PU</v>
      </c>
      <c r="C4295" t="s">
        <v>758</v>
      </c>
      <c r="D4295" t="s">
        <v>5046</v>
      </c>
      <c r="E4295" s="765">
        <f t="shared" ca="1" si="205"/>
        <v>0</v>
      </c>
    </row>
    <row r="4296" spans="1:5">
      <c r="A4296" t="str">
        <f t="shared" si="202"/>
        <v>05</v>
      </c>
      <c r="B4296" t="str">
        <f t="shared" si="203"/>
        <v>PU</v>
      </c>
      <c r="C4296" t="s">
        <v>758</v>
      </c>
      <c r="D4296" t="s">
        <v>5047</v>
      </c>
      <c r="E4296" s="765">
        <f t="shared" ca="1" si="205"/>
        <v>0</v>
      </c>
    </row>
    <row r="4297" spans="1:5">
      <c r="A4297" t="str">
        <f t="shared" si="202"/>
        <v>06</v>
      </c>
      <c r="B4297" t="str">
        <f t="shared" si="203"/>
        <v>PU</v>
      </c>
      <c r="C4297" t="s">
        <v>758</v>
      </c>
      <c r="D4297" t="s">
        <v>5048</v>
      </c>
      <c r="E4297" s="765">
        <f t="shared" ca="1" si="205"/>
        <v>0</v>
      </c>
    </row>
    <row r="4298" spans="1:5">
      <c r="A4298" t="str">
        <f t="shared" si="202"/>
        <v>09</v>
      </c>
      <c r="B4298" t="str">
        <f t="shared" si="203"/>
        <v>PU</v>
      </c>
      <c r="C4298" t="s">
        <v>758</v>
      </c>
      <c r="D4298" t="s">
        <v>5049</v>
      </c>
      <c r="E4298" s="765">
        <f t="shared" ca="1" si="205"/>
        <v>0</v>
      </c>
    </row>
    <row r="4299" spans="1:5">
      <c r="A4299" t="str">
        <f t="shared" si="202"/>
        <v>11</v>
      </c>
      <c r="B4299" t="str">
        <f t="shared" si="203"/>
        <v>PU</v>
      </c>
      <c r="C4299" t="s">
        <v>758</v>
      </c>
      <c r="D4299" t="s">
        <v>5050</v>
      </c>
      <c r="E4299" s="765">
        <f t="shared" ca="1" si="205"/>
        <v>0</v>
      </c>
    </row>
    <row r="4300" spans="1:5">
      <c r="A4300" t="str">
        <f t="shared" si="202"/>
        <v>12</v>
      </c>
      <c r="B4300" t="str">
        <f t="shared" si="203"/>
        <v>PU</v>
      </c>
      <c r="C4300" t="s">
        <v>758</v>
      </c>
      <c r="D4300" t="s">
        <v>5051</v>
      </c>
      <c r="E4300" s="765">
        <f t="shared" ca="1" si="205"/>
        <v>0</v>
      </c>
    </row>
    <row r="4301" spans="1:5">
      <c r="A4301" t="str">
        <f t="shared" si="202"/>
        <v>14</v>
      </c>
      <c r="B4301" t="str">
        <f t="shared" si="203"/>
        <v>PU</v>
      </c>
      <c r="C4301" t="s">
        <v>758</v>
      </c>
      <c r="D4301" t="s">
        <v>5052</v>
      </c>
      <c r="E4301" s="765">
        <f t="shared" ca="1" si="205"/>
        <v>0</v>
      </c>
    </row>
    <row r="4302" spans="1:5">
      <c r="A4302" t="str">
        <f t="shared" si="202"/>
        <v>100</v>
      </c>
      <c r="B4302" t="str">
        <f t="shared" si="203"/>
        <v>PU</v>
      </c>
      <c r="C4302" t="s">
        <v>758</v>
      </c>
      <c r="D4302" t="s">
        <v>5053</v>
      </c>
      <c r="E4302" s="765">
        <f t="shared" ca="1" si="205"/>
        <v>0</v>
      </c>
    </row>
    <row r="4303" spans="1:5">
      <c r="A4303" t="str">
        <f t="shared" si="202"/>
        <v>01</v>
      </c>
      <c r="B4303" t="str">
        <f t="shared" si="203"/>
        <v>PU</v>
      </c>
      <c r="C4303" t="s">
        <v>759</v>
      </c>
      <c r="D4303" t="s">
        <v>5054</v>
      </c>
      <c r="E4303" s="765">
        <f t="shared" ca="1" si="205"/>
        <v>0</v>
      </c>
    </row>
    <row r="4304" spans="1:5">
      <c r="A4304" t="str">
        <f t="shared" si="202"/>
        <v>02</v>
      </c>
      <c r="B4304" t="str">
        <f t="shared" si="203"/>
        <v>PU</v>
      </c>
      <c r="C4304" t="s">
        <v>759</v>
      </c>
      <c r="D4304" t="s">
        <v>5055</v>
      </c>
      <c r="E4304" s="765">
        <f t="shared" ca="1" si="205"/>
        <v>0</v>
      </c>
    </row>
    <row r="4305" spans="1:5">
      <c r="A4305" t="str">
        <f t="shared" si="202"/>
        <v>03</v>
      </c>
      <c r="B4305" t="str">
        <f t="shared" si="203"/>
        <v>PU</v>
      </c>
      <c r="C4305" t="s">
        <v>759</v>
      </c>
      <c r="D4305" t="s">
        <v>5056</v>
      </c>
      <c r="E4305" s="765">
        <f t="shared" ca="1" si="205"/>
        <v>0</v>
      </c>
    </row>
    <row r="4306" spans="1:5">
      <c r="A4306" t="str">
        <f t="shared" si="202"/>
        <v>04</v>
      </c>
      <c r="B4306" t="str">
        <f t="shared" si="203"/>
        <v>PU</v>
      </c>
      <c r="C4306" t="s">
        <v>759</v>
      </c>
      <c r="D4306" t="s">
        <v>5057</v>
      </c>
      <c r="E4306" s="765">
        <f t="shared" ca="1" si="205"/>
        <v>0</v>
      </c>
    </row>
    <row r="4307" spans="1:5">
      <c r="A4307" t="str">
        <f t="shared" si="202"/>
        <v>05</v>
      </c>
      <c r="B4307" t="str">
        <f t="shared" si="203"/>
        <v>PU</v>
      </c>
      <c r="C4307" t="s">
        <v>759</v>
      </c>
      <c r="D4307" t="s">
        <v>5058</v>
      </c>
      <c r="E4307" s="765">
        <f t="shared" ca="1" si="205"/>
        <v>0</v>
      </c>
    </row>
    <row r="4308" spans="1:5">
      <c r="A4308" t="str">
        <f t="shared" si="202"/>
        <v>06</v>
      </c>
      <c r="B4308" t="str">
        <f t="shared" si="203"/>
        <v>PU</v>
      </c>
      <c r="C4308" t="s">
        <v>759</v>
      </c>
      <c r="D4308" t="s">
        <v>5059</v>
      </c>
      <c r="E4308" s="765">
        <f t="shared" ca="1" si="205"/>
        <v>0</v>
      </c>
    </row>
    <row r="4309" spans="1:5">
      <c r="A4309" t="str">
        <f t="shared" si="202"/>
        <v>09</v>
      </c>
      <c r="B4309" t="str">
        <f t="shared" si="203"/>
        <v>PU</v>
      </c>
      <c r="C4309" t="s">
        <v>759</v>
      </c>
      <c r="D4309" t="s">
        <v>5060</v>
      </c>
      <c r="E4309" s="765">
        <f t="shared" ca="1" si="205"/>
        <v>0</v>
      </c>
    </row>
    <row r="4310" spans="1:5">
      <c r="A4310" t="str">
        <f t="shared" si="202"/>
        <v>11</v>
      </c>
      <c r="B4310" t="str">
        <f t="shared" si="203"/>
        <v>PU</v>
      </c>
      <c r="C4310" t="s">
        <v>759</v>
      </c>
      <c r="D4310" t="s">
        <v>5061</v>
      </c>
      <c r="E4310" s="765">
        <f t="shared" ca="1" si="205"/>
        <v>0</v>
      </c>
    </row>
    <row r="4311" spans="1:5">
      <c r="A4311" t="str">
        <f t="shared" si="202"/>
        <v>12</v>
      </c>
      <c r="B4311" t="str">
        <f t="shared" si="203"/>
        <v>PU</v>
      </c>
      <c r="C4311" t="s">
        <v>759</v>
      </c>
      <c r="D4311" t="s">
        <v>5062</v>
      </c>
      <c r="E4311" s="765">
        <f t="shared" ca="1" si="205"/>
        <v>0</v>
      </c>
    </row>
    <row r="4312" spans="1:5">
      <c r="A4312" t="str">
        <f t="shared" si="202"/>
        <v>14</v>
      </c>
      <c r="B4312" t="str">
        <f t="shared" si="203"/>
        <v>PU</v>
      </c>
      <c r="C4312" t="s">
        <v>759</v>
      </c>
      <c r="D4312" t="s">
        <v>5063</v>
      </c>
      <c r="E4312" s="765">
        <f t="shared" ca="1" si="205"/>
        <v>0</v>
      </c>
    </row>
    <row r="4313" spans="1:5">
      <c r="A4313" t="str">
        <f t="shared" si="202"/>
        <v>100</v>
      </c>
      <c r="B4313" t="str">
        <f t="shared" si="203"/>
        <v>PU</v>
      </c>
      <c r="C4313" t="s">
        <v>759</v>
      </c>
      <c r="D4313" t="s">
        <v>5064</v>
      </c>
      <c r="E4313" s="765">
        <f t="shared" ca="1" si="205"/>
        <v>0</v>
      </c>
    </row>
    <row r="4314" spans="1:5">
      <c r="A4314" t="str">
        <f t="shared" si="202"/>
        <v>01</v>
      </c>
      <c r="B4314" t="str">
        <f t="shared" si="203"/>
        <v>PU</v>
      </c>
      <c r="C4314" t="s">
        <v>760</v>
      </c>
      <c r="D4314" t="s">
        <v>5065</v>
      </c>
      <c r="E4314" s="765">
        <f t="shared" ca="1" si="205"/>
        <v>0</v>
      </c>
    </row>
    <row r="4315" spans="1:5">
      <c r="A4315" t="str">
        <f t="shared" si="202"/>
        <v>02</v>
      </c>
      <c r="B4315" t="str">
        <f t="shared" si="203"/>
        <v>PU</v>
      </c>
      <c r="C4315" t="s">
        <v>760</v>
      </c>
      <c r="D4315" t="s">
        <v>5066</v>
      </c>
      <c r="E4315" s="765">
        <f t="shared" ca="1" si="205"/>
        <v>0</v>
      </c>
    </row>
    <row r="4316" spans="1:5">
      <c r="A4316" t="str">
        <f t="shared" si="202"/>
        <v>03</v>
      </c>
      <c r="B4316" t="str">
        <f t="shared" si="203"/>
        <v>PU</v>
      </c>
      <c r="C4316" t="s">
        <v>760</v>
      </c>
      <c r="D4316" t="s">
        <v>5067</v>
      </c>
      <c r="E4316" s="765">
        <f t="shared" ca="1" si="205"/>
        <v>0</v>
      </c>
    </row>
    <row r="4317" spans="1:5">
      <c r="A4317" t="str">
        <f t="shared" si="202"/>
        <v>04</v>
      </c>
      <c r="B4317" t="str">
        <f t="shared" si="203"/>
        <v>PU</v>
      </c>
      <c r="C4317" t="s">
        <v>760</v>
      </c>
      <c r="D4317" t="s">
        <v>5068</v>
      </c>
      <c r="E4317" s="765">
        <f t="shared" ca="1" si="205"/>
        <v>0</v>
      </c>
    </row>
    <row r="4318" spans="1:5">
      <c r="A4318" t="str">
        <f t="shared" si="202"/>
        <v>05</v>
      </c>
      <c r="B4318" t="str">
        <f t="shared" si="203"/>
        <v>PU</v>
      </c>
      <c r="C4318" t="s">
        <v>760</v>
      </c>
      <c r="D4318" t="s">
        <v>5069</v>
      </c>
      <c r="E4318" s="765">
        <f t="shared" ca="1" si="205"/>
        <v>0</v>
      </c>
    </row>
    <row r="4319" spans="1:5">
      <c r="A4319" t="str">
        <f t="shared" si="202"/>
        <v>06</v>
      </c>
      <c r="B4319" t="str">
        <f t="shared" si="203"/>
        <v>PU</v>
      </c>
      <c r="C4319" t="s">
        <v>760</v>
      </c>
      <c r="D4319" t="s">
        <v>5070</v>
      </c>
      <c r="E4319" s="765">
        <f t="shared" ca="1" si="205"/>
        <v>0</v>
      </c>
    </row>
    <row r="4320" spans="1:5">
      <c r="A4320" t="str">
        <f t="shared" ref="A4320:A4383" si="206">MID(D4320,LEN(C4320)+2,LEN(D4320)-LEN(C4320))</f>
        <v>09</v>
      </c>
      <c r="B4320" t="str">
        <f t="shared" ref="B4320:B4383" si="207">IF(IFERROR(FIND("PU",D4320,1),0)&lt;&gt;0,"PU",0)</f>
        <v>PU</v>
      </c>
      <c r="C4320" t="s">
        <v>760</v>
      </c>
      <c r="D4320" t="s">
        <v>5071</v>
      </c>
      <c r="E4320" s="765">
        <f t="shared" ca="1" si="205"/>
        <v>0</v>
      </c>
    </row>
    <row r="4321" spans="1:5">
      <c r="A4321" t="str">
        <f t="shared" si="206"/>
        <v>11</v>
      </c>
      <c r="B4321" t="str">
        <f t="shared" si="207"/>
        <v>PU</v>
      </c>
      <c r="C4321" t="s">
        <v>760</v>
      </c>
      <c r="D4321" t="s">
        <v>5072</v>
      </c>
      <c r="E4321" s="765">
        <f t="shared" ca="1" si="205"/>
        <v>0</v>
      </c>
    </row>
    <row r="4322" spans="1:5">
      <c r="A4322" t="str">
        <f t="shared" si="206"/>
        <v>12</v>
      </c>
      <c r="B4322" t="str">
        <f t="shared" si="207"/>
        <v>PU</v>
      </c>
      <c r="C4322" t="s">
        <v>760</v>
      </c>
      <c r="D4322" t="s">
        <v>5073</v>
      </c>
      <c r="E4322" s="765">
        <f t="shared" ca="1" si="205"/>
        <v>0</v>
      </c>
    </row>
    <row r="4323" spans="1:5">
      <c r="A4323" t="str">
        <f t="shared" si="206"/>
        <v>14</v>
      </c>
      <c r="B4323" t="str">
        <f t="shared" si="207"/>
        <v>PU</v>
      </c>
      <c r="C4323" t="s">
        <v>760</v>
      </c>
      <c r="D4323" t="s">
        <v>5074</v>
      </c>
      <c r="E4323" s="765">
        <f t="shared" ca="1" si="205"/>
        <v>0</v>
      </c>
    </row>
    <row r="4324" spans="1:5">
      <c r="A4324" t="str">
        <f t="shared" si="206"/>
        <v>100</v>
      </c>
      <c r="B4324" t="str">
        <f t="shared" si="207"/>
        <v>PU</v>
      </c>
      <c r="C4324" t="s">
        <v>760</v>
      </c>
      <c r="D4324" t="s">
        <v>5075</v>
      </c>
      <c r="E4324" s="765">
        <f t="shared" ca="1" si="205"/>
        <v>0</v>
      </c>
    </row>
    <row r="4325" spans="1:5">
      <c r="A4325" t="str">
        <f t="shared" si="206"/>
        <v>01</v>
      </c>
      <c r="B4325" t="str">
        <f t="shared" si="207"/>
        <v>PU</v>
      </c>
      <c r="C4325" t="s">
        <v>761</v>
      </c>
      <c r="D4325" t="s">
        <v>5076</v>
      </c>
      <c r="E4325" s="765">
        <f t="shared" ca="1" si="205"/>
        <v>0</v>
      </c>
    </row>
    <row r="4326" spans="1:5">
      <c r="A4326" t="str">
        <f t="shared" si="206"/>
        <v>02</v>
      </c>
      <c r="B4326" t="str">
        <f t="shared" si="207"/>
        <v>PU</v>
      </c>
      <c r="C4326" t="s">
        <v>761</v>
      </c>
      <c r="D4326" t="s">
        <v>5077</v>
      </c>
      <c r="E4326" s="765">
        <f t="shared" ca="1" si="205"/>
        <v>0</v>
      </c>
    </row>
    <row r="4327" spans="1:5">
      <c r="A4327" t="str">
        <f t="shared" si="206"/>
        <v>03</v>
      </c>
      <c r="B4327" t="str">
        <f t="shared" si="207"/>
        <v>PU</v>
      </c>
      <c r="C4327" t="s">
        <v>761</v>
      </c>
      <c r="D4327" t="s">
        <v>5078</v>
      </c>
      <c r="E4327" s="765">
        <f t="shared" ca="1" si="205"/>
        <v>0</v>
      </c>
    </row>
    <row r="4328" spans="1:5">
      <c r="A4328" t="str">
        <f t="shared" si="206"/>
        <v>04</v>
      </c>
      <c r="B4328" t="str">
        <f t="shared" si="207"/>
        <v>PU</v>
      </c>
      <c r="C4328" t="s">
        <v>761</v>
      </c>
      <c r="D4328" t="s">
        <v>5079</v>
      </c>
      <c r="E4328" s="765">
        <f t="shared" ca="1" si="205"/>
        <v>0</v>
      </c>
    </row>
    <row r="4329" spans="1:5">
      <c r="A4329" t="str">
        <f t="shared" si="206"/>
        <v>05</v>
      </c>
      <c r="B4329" t="str">
        <f t="shared" si="207"/>
        <v>PU</v>
      </c>
      <c r="C4329" t="s">
        <v>761</v>
      </c>
      <c r="D4329" t="s">
        <v>5080</v>
      </c>
      <c r="E4329" s="765">
        <f t="shared" ca="1" si="205"/>
        <v>0</v>
      </c>
    </row>
    <row r="4330" spans="1:5">
      <c r="A4330" t="str">
        <f t="shared" si="206"/>
        <v>06</v>
      </c>
      <c r="B4330" t="str">
        <f t="shared" si="207"/>
        <v>PU</v>
      </c>
      <c r="C4330" t="s">
        <v>761</v>
      </c>
      <c r="D4330" t="s">
        <v>5081</v>
      </c>
      <c r="E4330" s="765">
        <f t="shared" ca="1" si="205"/>
        <v>0</v>
      </c>
    </row>
    <row r="4331" spans="1:5">
      <c r="A4331" t="str">
        <f t="shared" si="206"/>
        <v>09</v>
      </c>
      <c r="B4331" t="str">
        <f t="shared" si="207"/>
        <v>PU</v>
      </c>
      <c r="C4331" t="s">
        <v>761</v>
      </c>
      <c r="D4331" t="s">
        <v>5082</v>
      </c>
      <c r="E4331" s="765">
        <f t="shared" ca="1" si="205"/>
        <v>0</v>
      </c>
    </row>
    <row r="4332" spans="1:5">
      <c r="A4332" t="str">
        <f t="shared" si="206"/>
        <v>11</v>
      </c>
      <c r="B4332" t="str">
        <f t="shared" si="207"/>
        <v>PU</v>
      </c>
      <c r="C4332" t="s">
        <v>761</v>
      </c>
      <c r="D4332" t="s">
        <v>5083</v>
      </c>
      <c r="E4332" s="765">
        <f t="shared" ca="1" si="205"/>
        <v>0</v>
      </c>
    </row>
    <row r="4333" spans="1:5">
      <c r="A4333" t="str">
        <f t="shared" si="206"/>
        <v>12</v>
      </c>
      <c r="B4333" t="str">
        <f t="shared" si="207"/>
        <v>PU</v>
      </c>
      <c r="C4333" t="s">
        <v>761</v>
      </c>
      <c r="D4333" t="s">
        <v>5084</v>
      </c>
      <c r="E4333" s="765">
        <f t="shared" ca="1" si="205"/>
        <v>0</v>
      </c>
    </row>
    <row r="4334" spans="1:5">
      <c r="A4334" t="str">
        <f t="shared" si="206"/>
        <v>14</v>
      </c>
      <c r="B4334" t="str">
        <f t="shared" si="207"/>
        <v>PU</v>
      </c>
      <c r="C4334" t="s">
        <v>761</v>
      </c>
      <c r="D4334" t="s">
        <v>5085</v>
      </c>
      <c r="E4334" s="765">
        <f t="shared" ref="E4334:E4397" ca="1" si="208">IFERROR(IF(B4334=0,VLOOKUP(C4334,INDIRECT($G$7&amp;$H$7),MATCH($A4334,INDIRECT($G$7&amp;$I$7),0),0),IF(B4334="W",VLOOKUP(C4334,INDIRECT($G$5&amp;$H$5),MATCH($A4334,INDIRECT($G$5&amp;$I$5),0),FALSE),VLOOKUP(C4334,INDIRECT($G$6&amp;$H$6),MATCH($A4334,INDIRECT($G$6&amp;$I$6),0),FALSE))),0)</f>
        <v>0</v>
      </c>
    </row>
    <row r="4335" spans="1:5">
      <c r="A4335" t="str">
        <f t="shared" si="206"/>
        <v>100</v>
      </c>
      <c r="B4335" t="str">
        <f t="shared" si="207"/>
        <v>PU</v>
      </c>
      <c r="C4335" t="s">
        <v>761</v>
      </c>
      <c r="D4335" t="s">
        <v>5086</v>
      </c>
      <c r="E4335" s="765">
        <f t="shared" ca="1" si="208"/>
        <v>0</v>
      </c>
    </row>
    <row r="4336" spans="1:5">
      <c r="A4336" t="str">
        <f t="shared" si="206"/>
        <v>01</v>
      </c>
      <c r="B4336" t="str">
        <f t="shared" si="207"/>
        <v>PU</v>
      </c>
      <c r="C4336" t="s">
        <v>762</v>
      </c>
      <c r="D4336" t="s">
        <v>5087</v>
      </c>
      <c r="E4336" s="765">
        <f t="shared" ca="1" si="208"/>
        <v>0</v>
      </c>
    </row>
    <row r="4337" spans="1:5">
      <c r="A4337" t="str">
        <f t="shared" si="206"/>
        <v>02</v>
      </c>
      <c r="B4337" t="str">
        <f t="shared" si="207"/>
        <v>PU</v>
      </c>
      <c r="C4337" t="s">
        <v>762</v>
      </c>
      <c r="D4337" t="s">
        <v>5088</v>
      </c>
      <c r="E4337" s="765">
        <f t="shared" ca="1" si="208"/>
        <v>0</v>
      </c>
    </row>
    <row r="4338" spans="1:5">
      <c r="A4338" t="str">
        <f t="shared" si="206"/>
        <v>03</v>
      </c>
      <c r="B4338" t="str">
        <f t="shared" si="207"/>
        <v>PU</v>
      </c>
      <c r="C4338" t="s">
        <v>762</v>
      </c>
      <c r="D4338" t="s">
        <v>5089</v>
      </c>
      <c r="E4338" s="765">
        <f t="shared" ca="1" si="208"/>
        <v>0</v>
      </c>
    </row>
    <row r="4339" spans="1:5">
      <c r="A4339" t="str">
        <f t="shared" si="206"/>
        <v>04</v>
      </c>
      <c r="B4339" t="str">
        <f t="shared" si="207"/>
        <v>PU</v>
      </c>
      <c r="C4339" t="s">
        <v>762</v>
      </c>
      <c r="D4339" t="s">
        <v>5090</v>
      </c>
      <c r="E4339" s="765">
        <f t="shared" ca="1" si="208"/>
        <v>0</v>
      </c>
    </row>
    <row r="4340" spans="1:5">
      <c r="A4340" t="str">
        <f t="shared" si="206"/>
        <v>05</v>
      </c>
      <c r="B4340" t="str">
        <f t="shared" si="207"/>
        <v>PU</v>
      </c>
      <c r="C4340" t="s">
        <v>762</v>
      </c>
      <c r="D4340" t="s">
        <v>5091</v>
      </c>
      <c r="E4340" s="765">
        <f t="shared" ca="1" si="208"/>
        <v>0</v>
      </c>
    </row>
    <row r="4341" spans="1:5">
      <c r="A4341" t="str">
        <f t="shared" si="206"/>
        <v>06</v>
      </c>
      <c r="B4341" t="str">
        <f t="shared" si="207"/>
        <v>PU</v>
      </c>
      <c r="C4341" t="s">
        <v>762</v>
      </c>
      <c r="D4341" t="s">
        <v>5092</v>
      </c>
      <c r="E4341" s="765">
        <f t="shared" ca="1" si="208"/>
        <v>0</v>
      </c>
    </row>
    <row r="4342" spans="1:5">
      <c r="A4342" t="str">
        <f t="shared" si="206"/>
        <v>09</v>
      </c>
      <c r="B4342" t="str">
        <f t="shared" si="207"/>
        <v>PU</v>
      </c>
      <c r="C4342" t="s">
        <v>762</v>
      </c>
      <c r="D4342" t="s">
        <v>5093</v>
      </c>
      <c r="E4342" s="765">
        <f t="shared" ca="1" si="208"/>
        <v>0</v>
      </c>
    </row>
    <row r="4343" spans="1:5">
      <c r="A4343" t="str">
        <f t="shared" si="206"/>
        <v>11</v>
      </c>
      <c r="B4343" t="str">
        <f t="shared" si="207"/>
        <v>PU</v>
      </c>
      <c r="C4343" t="s">
        <v>762</v>
      </c>
      <c r="D4343" t="s">
        <v>5094</v>
      </c>
      <c r="E4343" s="765">
        <f t="shared" ca="1" si="208"/>
        <v>0</v>
      </c>
    </row>
    <row r="4344" spans="1:5">
      <c r="A4344" t="str">
        <f t="shared" si="206"/>
        <v>12</v>
      </c>
      <c r="B4344" t="str">
        <f t="shared" si="207"/>
        <v>PU</v>
      </c>
      <c r="C4344" t="s">
        <v>762</v>
      </c>
      <c r="D4344" t="s">
        <v>5095</v>
      </c>
      <c r="E4344" s="765">
        <f t="shared" ca="1" si="208"/>
        <v>0</v>
      </c>
    </row>
    <row r="4345" spans="1:5">
      <c r="A4345" t="str">
        <f t="shared" si="206"/>
        <v>14</v>
      </c>
      <c r="B4345" t="str">
        <f t="shared" si="207"/>
        <v>PU</v>
      </c>
      <c r="C4345" t="s">
        <v>762</v>
      </c>
      <c r="D4345" t="s">
        <v>5096</v>
      </c>
      <c r="E4345" s="765">
        <f t="shared" ca="1" si="208"/>
        <v>0</v>
      </c>
    </row>
    <row r="4346" spans="1:5">
      <c r="A4346" t="str">
        <f t="shared" si="206"/>
        <v>100</v>
      </c>
      <c r="B4346" t="str">
        <f t="shared" si="207"/>
        <v>PU</v>
      </c>
      <c r="C4346" t="s">
        <v>762</v>
      </c>
      <c r="D4346" t="s">
        <v>5097</v>
      </c>
      <c r="E4346" s="765">
        <f t="shared" ca="1" si="208"/>
        <v>0</v>
      </c>
    </row>
    <row r="4347" spans="1:5">
      <c r="A4347" t="str">
        <f t="shared" si="206"/>
        <v>01</v>
      </c>
      <c r="B4347" t="str">
        <f t="shared" si="207"/>
        <v>PU</v>
      </c>
      <c r="C4347" t="s">
        <v>5013</v>
      </c>
      <c r="D4347" t="s">
        <v>5098</v>
      </c>
      <c r="E4347" s="765">
        <f t="shared" ca="1" si="208"/>
        <v>0</v>
      </c>
    </row>
    <row r="4348" spans="1:5">
      <c r="A4348" t="str">
        <f t="shared" si="206"/>
        <v>02</v>
      </c>
      <c r="B4348" t="str">
        <f t="shared" si="207"/>
        <v>PU</v>
      </c>
      <c r="C4348" t="s">
        <v>5013</v>
      </c>
      <c r="D4348" t="s">
        <v>5099</v>
      </c>
      <c r="E4348" s="765">
        <f t="shared" ca="1" si="208"/>
        <v>0</v>
      </c>
    </row>
    <row r="4349" spans="1:5">
      <c r="A4349" t="str">
        <f t="shared" si="206"/>
        <v>03</v>
      </c>
      <c r="B4349" t="str">
        <f t="shared" si="207"/>
        <v>PU</v>
      </c>
      <c r="C4349" t="s">
        <v>5013</v>
      </c>
      <c r="D4349" t="s">
        <v>5100</v>
      </c>
      <c r="E4349" s="765">
        <f t="shared" ca="1" si="208"/>
        <v>0</v>
      </c>
    </row>
    <row r="4350" spans="1:5">
      <c r="A4350" t="str">
        <f t="shared" si="206"/>
        <v>04</v>
      </c>
      <c r="B4350" t="str">
        <f t="shared" si="207"/>
        <v>PU</v>
      </c>
      <c r="C4350" t="s">
        <v>5013</v>
      </c>
      <c r="D4350" t="s">
        <v>5101</v>
      </c>
      <c r="E4350" s="765">
        <f t="shared" ca="1" si="208"/>
        <v>0</v>
      </c>
    </row>
    <row r="4351" spans="1:5">
      <c r="A4351" t="str">
        <f t="shared" si="206"/>
        <v>05</v>
      </c>
      <c r="B4351" t="str">
        <f t="shared" si="207"/>
        <v>PU</v>
      </c>
      <c r="C4351" t="s">
        <v>5013</v>
      </c>
      <c r="D4351" t="s">
        <v>5102</v>
      </c>
      <c r="E4351" s="765">
        <f t="shared" ca="1" si="208"/>
        <v>0</v>
      </c>
    </row>
    <row r="4352" spans="1:5">
      <c r="A4352" t="str">
        <f t="shared" si="206"/>
        <v>06</v>
      </c>
      <c r="B4352" t="str">
        <f t="shared" si="207"/>
        <v>PU</v>
      </c>
      <c r="C4352" t="s">
        <v>5013</v>
      </c>
      <c r="D4352" t="s">
        <v>5103</v>
      </c>
      <c r="E4352" s="765">
        <f t="shared" ca="1" si="208"/>
        <v>0</v>
      </c>
    </row>
    <row r="4353" spans="1:5">
      <c r="A4353" t="str">
        <f t="shared" si="206"/>
        <v>09</v>
      </c>
      <c r="B4353" t="str">
        <f t="shared" si="207"/>
        <v>PU</v>
      </c>
      <c r="C4353" t="s">
        <v>5013</v>
      </c>
      <c r="D4353" t="s">
        <v>5104</v>
      </c>
      <c r="E4353" s="765">
        <f t="shared" ca="1" si="208"/>
        <v>0</v>
      </c>
    </row>
    <row r="4354" spans="1:5">
      <c r="A4354" t="str">
        <f t="shared" si="206"/>
        <v>11</v>
      </c>
      <c r="B4354" t="str">
        <f t="shared" si="207"/>
        <v>PU</v>
      </c>
      <c r="C4354" t="s">
        <v>5013</v>
      </c>
      <c r="D4354" t="s">
        <v>5105</v>
      </c>
      <c r="E4354" s="765">
        <f t="shared" ca="1" si="208"/>
        <v>0</v>
      </c>
    </row>
    <row r="4355" spans="1:5">
      <c r="A4355" t="str">
        <f t="shared" si="206"/>
        <v>12</v>
      </c>
      <c r="B4355" t="str">
        <f t="shared" si="207"/>
        <v>PU</v>
      </c>
      <c r="C4355" t="s">
        <v>5013</v>
      </c>
      <c r="D4355" t="s">
        <v>5106</v>
      </c>
      <c r="E4355" s="765">
        <f t="shared" ca="1" si="208"/>
        <v>0</v>
      </c>
    </row>
    <row r="4356" spans="1:5">
      <c r="A4356" t="str">
        <f t="shared" si="206"/>
        <v>14</v>
      </c>
      <c r="B4356" t="str">
        <f t="shared" si="207"/>
        <v>PU</v>
      </c>
      <c r="C4356" t="s">
        <v>5013</v>
      </c>
      <c r="D4356" t="s">
        <v>5107</v>
      </c>
      <c r="E4356" s="765">
        <f t="shared" ca="1" si="208"/>
        <v>0</v>
      </c>
    </row>
    <row r="4357" spans="1:5">
      <c r="A4357" t="str">
        <f t="shared" si="206"/>
        <v>100</v>
      </c>
      <c r="B4357" t="str">
        <f t="shared" si="207"/>
        <v>PU</v>
      </c>
      <c r="C4357" t="s">
        <v>5013</v>
      </c>
      <c r="D4357" t="s">
        <v>5108</v>
      </c>
      <c r="E4357" s="765">
        <f t="shared" ca="1" si="208"/>
        <v>0</v>
      </c>
    </row>
    <row r="4358" spans="1:5">
      <c r="A4358" t="str">
        <f t="shared" si="206"/>
        <v>01</v>
      </c>
      <c r="B4358" t="str">
        <f t="shared" si="207"/>
        <v>PU</v>
      </c>
      <c r="C4358" t="s">
        <v>5014</v>
      </c>
      <c r="D4358" t="s">
        <v>5109</v>
      </c>
      <c r="E4358" s="765">
        <f t="shared" ca="1" si="208"/>
        <v>0</v>
      </c>
    </row>
    <row r="4359" spans="1:5">
      <c r="A4359" t="str">
        <f t="shared" si="206"/>
        <v>02</v>
      </c>
      <c r="B4359" t="str">
        <f t="shared" si="207"/>
        <v>PU</v>
      </c>
      <c r="C4359" t="s">
        <v>5014</v>
      </c>
      <c r="D4359" t="s">
        <v>5110</v>
      </c>
      <c r="E4359" s="765">
        <f t="shared" ca="1" si="208"/>
        <v>0</v>
      </c>
    </row>
    <row r="4360" spans="1:5">
      <c r="A4360" t="str">
        <f t="shared" si="206"/>
        <v>03</v>
      </c>
      <c r="B4360" t="str">
        <f t="shared" si="207"/>
        <v>PU</v>
      </c>
      <c r="C4360" t="s">
        <v>5014</v>
      </c>
      <c r="D4360" t="s">
        <v>5111</v>
      </c>
      <c r="E4360" s="765">
        <f t="shared" ca="1" si="208"/>
        <v>0</v>
      </c>
    </row>
    <row r="4361" spans="1:5">
      <c r="A4361" t="str">
        <f t="shared" si="206"/>
        <v>04</v>
      </c>
      <c r="B4361" t="str">
        <f t="shared" si="207"/>
        <v>PU</v>
      </c>
      <c r="C4361" t="s">
        <v>5014</v>
      </c>
      <c r="D4361" t="s">
        <v>5112</v>
      </c>
      <c r="E4361" s="765">
        <f t="shared" ca="1" si="208"/>
        <v>0</v>
      </c>
    </row>
    <row r="4362" spans="1:5">
      <c r="A4362" t="str">
        <f t="shared" si="206"/>
        <v>05</v>
      </c>
      <c r="B4362" t="str">
        <f t="shared" si="207"/>
        <v>PU</v>
      </c>
      <c r="C4362" t="s">
        <v>5014</v>
      </c>
      <c r="D4362" t="s">
        <v>5113</v>
      </c>
      <c r="E4362" s="765">
        <f t="shared" ca="1" si="208"/>
        <v>0</v>
      </c>
    </row>
    <row r="4363" spans="1:5">
      <c r="A4363" t="str">
        <f t="shared" si="206"/>
        <v>06</v>
      </c>
      <c r="B4363" t="str">
        <f t="shared" si="207"/>
        <v>PU</v>
      </c>
      <c r="C4363" t="s">
        <v>5014</v>
      </c>
      <c r="D4363" t="s">
        <v>5114</v>
      </c>
      <c r="E4363" s="765">
        <f t="shared" ca="1" si="208"/>
        <v>0</v>
      </c>
    </row>
    <row r="4364" spans="1:5">
      <c r="A4364" t="str">
        <f t="shared" si="206"/>
        <v>09</v>
      </c>
      <c r="B4364" t="str">
        <f t="shared" si="207"/>
        <v>PU</v>
      </c>
      <c r="C4364" t="s">
        <v>5014</v>
      </c>
      <c r="D4364" t="s">
        <v>5115</v>
      </c>
      <c r="E4364" s="765">
        <f t="shared" ca="1" si="208"/>
        <v>0</v>
      </c>
    </row>
    <row r="4365" spans="1:5">
      <c r="A4365" t="str">
        <f t="shared" si="206"/>
        <v>11</v>
      </c>
      <c r="B4365" t="str">
        <f t="shared" si="207"/>
        <v>PU</v>
      </c>
      <c r="C4365" t="s">
        <v>5014</v>
      </c>
      <c r="D4365" t="s">
        <v>5116</v>
      </c>
      <c r="E4365" s="765">
        <f t="shared" ca="1" si="208"/>
        <v>0</v>
      </c>
    </row>
    <row r="4366" spans="1:5">
      <c r="A4366" t="str">
        <f t="shared" si="206"/>
        <v>12</v>
      </c>
      <c r="B4366" t="str">
        <f t="shared" si="207"/>
        <v>PU</v>
      </c>
      <c r="C4366" t="s">
        <v>5014</v>
      </c>
      <c r="D4366" t="s">
        <v>5117</v>
      </c>
      <c r="E4366" s="765">
        <f t="shared" ca="1" si="208"/>
        <v>0</v>
      </c>
    </row>
    <row r="4367" spans="1:5">
      <c r="A4367" t="str">
        <f t="shared" si="206"/>
        <v>14</v>
      </c>
      <c r="B4367" t="str">
        <f t="shared" si="207"/>
        <v>PU</v>
      </c>
      <c r="C4367" t="s">
        <v>5014</v>
      </c>
      <c r="D4367" t="s">
        <v>5118</v>
      </c>
      <c r="E4367" s="765">
        <f t="shared" ca="1" si="208"/>
        <v>0</v>
      </c>
    </row>
    <row r="4368" spans="1:5">
      <c r="A4368" t="str">
        <f t="shared" si="206"/>
        <v>100</v>
      </c>
      <c r="B4368" t="str">
        <f t="shared" si="207"/>
        <v>PU</v>
      </c>
      <c r="C4368" t="s">
        <v>5014</v>
      </c>
      <c r="D4368" t="s">
        <v>5119</v>
      </c>
      <c r="E4368" s="765">
        <f t="shared" ca="1" si="208"/>
        <v>0</v>
      </c>
    </row>
    <row r="4369" spans="1:5">
      <c r="A4369" t="str">
        <f t="shared" si="206"/>
        <v>01</v>
      </c>
      <c r="B4369" t="str">
        <f t="shared" si="207"/>
        <v>PU</v>
      </c>
      <c r="C4369" t="s">
        <v>5015</v>
      </c>
      <c r="D4369" t="s">
        <v>5120</v>
      </c>
      <c r="E4369" s="765">
        <f t="shared" ca="1" si="208"/>
        <v>0</v>
      </c>
    </row>
    <row r="4370" spans="1:5">
      <c r="A4370" t="str">
        <f t="shared" si="206"/>
        <v>02</v>
      </c>
      <c r="B4370" t="str">
        <f t="shared" si="207"/>
        <v>PU</v>
      </c>
      <c r="C4370" t="s">
        <v>5015</v>
      </c>
      <c r="D4370" t="s">
        <v>5121</v>
      </c>
      <c r="E4370" s="765">
        <f t="shared" ca="1" si="208"/>
        <v>0</v>
      </c>
    </row>
    <row r="4371" spans="1:5">
      <c r="A4371" t="str">
        <f t="shared" si="206"/>
        <v>03</v>
      </c>
      <c r="B4371" t="str">
        <f t="shared" si="207"/>
        <v>PU</v>
      </c>
      <c r="C4371" t="s">
        <v>5015</v>
      </c>
      <c r="D4371" t="s">
        <v>5122</v>
      </c>
      <c r="E4371" s="765">
        <f t="shared" ca="1" si="208"/>
        <v>0</v>
      </c>
    </row>
    <row r="4372" spans="1:5">
      <c r="A4372" t="str">
        <f t="shared" si="206"/>
        <v>04</v>
      </c>
      <c r="B4372" t="str">
        <f t="shared" si="207"/>
        <v>PU</v>
      </c>
      <c r="C4372" t="s">
        <v>5015</v>
      </c>
      <c r="D4372" t="s">
        <v>5123</v>
      </c>
      <c r="E4372" s="765">
        <f t="shared" ca="1" si="208"/>
        <v>0</v>
      </c>
    </row>
    <row r="4373" spans="1:5">
      <c r="A4373" t="str">
        <f t="shared" si="206"/>
        <v>05</v>
      </c>
      <c r="B4373" t="str">
        <f t="shared" si="207"/>
        <v>PU</v>
      </c>
      <c r="C4373" t="s">
        <v>5015</v>
      </c>
      <c r="D4373" t="s">
        <v>5124</v>
      </c>
      <c r="E4373" s="765">
        <f t="shared" ca="1" si="208"/>
        <v>0</v>
      </c>
    </row>
    <row r="4374" spans="1:5">
      <c r="A4374" t="str">
        <f t="shared" si="206"/>
        <v>06</v>
      </c>
      <c r="B4374" t="str">
        <f t="shared" si="207"/>
        <v>PU</v>
      </c>
      <c r="C4374" t="s">
        <v>5015</v>
      </c>
      <c r="D4374" t="s">
        <v>5125</v>
      </c>
      <c r="E4374" s="765">
        <f t="shared" ca="1" si="208"/>
        <v>0</v>
      </c>
    </row>
    <row r="4375" spans="1:5">
      <c r="A4375" t="str">
        <f t="shared" si="206"/>
        <v>09</v>
      </c>
      <c r="B4375" t="str">
        <f t="shared" si="207"/>
        <v>PU</v>
      </c>
      <c r="C4375" t="s">
        <v>5015</v>
      </c>
      <c r="D4375" t="s">
        <v>5126</v>
      </c>
      <c r="E4375" s="765">
        <f t="shared" ca="1" si="208"/>
        <v>0</v>
      </c>
    </row>
    <row r="4376" spans="1:5">
      <c r="A4376" t="str">
        <f t="shared" si="206"/>
        <v>11</v>
      </c>
      <c r="B4376" t="str">
        <f t="shared" si="207"/>
        <v>PU</v>
      </c>
      <c r="C4376" t="s">
        <v>5015</v>
      </c>
      <c r="D4376" t="s">
        <v>5127</v>
      </c>
      <c r="E4376" s="765">
        <f t="shared" ca="1" si="208"/>
        <v>0</v>
      </c>
    </row>
    <row r="4377" spans="1:5">
      <c r="A4377" t="str">
        <f t="shared" si="206"/>
        <v>12</v>
      </c>
      <c r="B4377" t="str">
        <f t="shared" si="207"/>
        <v>PU</v>
      </c>
      <c r="C4377" t="s">
        <v>5015</v>
      </c>
      <c r="D4377" t="s">
        <v>5128</v>
      </c>
      <c r="E4377" s="765">
        <f t="shared" ca="1" si="208"/>
        <v>0</v>
      </c>
    </row>
    <row r="4378" spans="1:5">
      <c r="A4378" t="str">
        <f t="shared" si="206"/>
        <v>14</v>
      </c>
      <c r="B4378" t="str">
        <f t="shared" si="207"/>
        <v>PU</v>
      </c>
      <c r="C4378" t="s">
        <v>5015</v>
      </c>
      <c r="D4378" t="s">
        <v>5129</v>
      </c>
      <c r="E4378" s="765">
        <f t="shared" ca="1" si="208"/>
        <v>0</v>
      </c>
    </row>
    <row r="4379" spans="1:5">
      <c r="A4379" t="str">
        <f t="shared" si="206"/>
        <v>100</v>
      </c>
      <c r="B4379" t="str">
        <f t="shared" si="207"/>
        <v>PU</v>
      </c>
      <c r="C4379" t="s">
        <v>5015</v>
      </c>
      <c r="D4379" t="s">
        <v>5130</v>
      </c>
      <c r="E4379" s="765">
        <f t="shared" ca="1" si="208"/>
        <v>0</v>
      </c>
    </row>
    <row r="4380" spans="1:5">
      <c r="A4380" t="str">
        <f t="shared" si="206"/>
        <v>01</v>
      </c>
      <c r="B4380" t="str">
        <f t="shared" si="207"/>
        <v>PU</v>
      </c>
      <c r="C4380" t="s">
        <v>5016</v>
      </c>
      <c r="D4380" t="s">
        <v>5131</v>
      </c>
      <c r="E4380" s="765">
        <f t="shared" ca="1" si="208"/>
        <v>0</v>
      </c>
    </row>
    <row r="4381" spans="1:5">
      <c r="A4381" t="str">
        <f t="shared" si="206"/>
        <v>02</v>
      </c>
      <c r="B4381" t="str">
        <f t="shared" si="207"/>
        <v>PU</v>
      </c>
      <c r="C4381" t="s">
        <v>5016</v>
      </c>
      <c r="D4381" t="s">
        <v>5132</v>
      </c>
      <c r="E4381" s="765">
        <f t="shared" ca="1" si="208"/>
        <v>0</v>
      </c>
    </row>
    <row r="4382" spans="1:5">
      <c r="A4382" t="str">
        <f t="shared" si="206"/>
        <v>03</v>
      </c>
      <c r="B4382" t="str">
        <f t="shared" si="207"/>
        <v>PU</v>
      </c>
      <c r="C4382" t="s">
        <v>5016</v>
      </c>
      <c r="D4382" t="s">
        <v>5133</v>
      </c>
      <c r="E4382" s="765">
        <f t="shared" ca="1" si="208"/>
        <v>0</v>
      </c>
    </row>
    <row r="4383" spans="1:5">
      <c r="A4383" t="str">
        <f t="shared" si="206"/>
        <v>04</v>
      </c>
      <c r="B4383" t="str">
        <f t="shared" si="207"/>
        <v>PU</v>
      </c>
      <c r="C4383" t="s">
        <v>5016</v>
      </c>
      <c r="D4383" t="s">
        <v>5134</v>
      </c>
      <c r="E4383" s="765">
        <f t="shared" ca="1" si="208"/>
        <v>0</v>
      </c>
    </row>
    <row r="4384" spans="1:5">
      <c r="A4384" t="str">
        <f t="shared" ref="A4384:A4433" si="209">MID(D4384,LEN(C4384)+2,LEN(D4384)-LEN(C4384))</f>
        <v>05</v>
      </c>
      <c r="B4384" t="str">
        <f t="shared" ref="B4384:B4433" si="210">IF(IFERROR(FIND("PU",D4384,1),0)&lt;&gt;0,"PU",0)</f>
        <v>PU</v>
      </c>
      <c r="C4384" t="s">
        <v>5016</v>
      </c>
      <c r="D4384" t="s">
        <v>5135</v>
      </c>
      <c r="E4384" s="765">
        <f t="shared" ca="1" si="208"/>
        <v>0</v>
      </c>
    </row>
    <row r="4385" spans="1:5">
      <c r="A4385" t="str">
        <f t="shared" si="209"/>
        <v>06</v>
      </c>
      <c r="B4385" t="str">
        <f t="shared" si="210"/>
        <v>PU</v>
      </c>
      <c r="C4385" t="s">
        <v>5016</v>
      </c>
      <c r="D4385" t="s">
        <v>5136</v>
      </c>
      <c r="E4385" s="765">
        <f t="shared" ca="1" si="208"/>
        <v>0</v>
      </c>
    </row>
    <row r="4386" spans="1:5">
      <c r="A4386" t="str">
        <f t="shared" si="209"/>
        <v>09</v>
      </c>
      <c r="B4386" t="str">
        <f t="shared" si="210"/>
        <v>PU</v>
      </c>
      <c r="C4386" t="s">
        <v>5016</v>
      </c>
      <c r="D4386" t="s">
        <v>5137</v>
      </c>
      <c r="E4386" s="765">
        <f t="shared" ca="1" si="208"/>
        <v>0</v>
      </c>
    </row>
    <row r="4387" spans="1:5">
      <c r="A4387" t="str">
        <f t="shared" si="209"/>
        <v>11</v>
      </c>
      <c r="B4387" t="str">
        <f t="shared" si="210"/>
        <v>PU</v>
      </c>
      <c r="C4387" t="s">
        <v>5016</v>
      </c>
      <c r="D4387" t="s">
        <v>5138</v>
      </c>
      <c r="E4387" s="765">
        <f t="shared" ca="1" si="208"/>
        <v>0</v>
      </c>
    </row>
    <row r="4388" spans="1:5">
      <c r="A4388" t="str">
        <f t="shared" si="209"/>
        <v>12</v>
      </c>
      <c r="B4388" t="str">
        <f t="shared" si="210"/>
        <v>PU</v>
      </c>
      <c r="C4388" t="s">
        <v>5016</v>
      </c>
      <c r="D4388" t="s">
        <v>5139</v>
      </c>
      <c r="E4388" s="765">
        <f t="shared" ca="1" si="208"/>
        <v>0</v>
      </c>
    </row>
    <row r="4389" spans="1:5">
      <c r="A4389" t="str">
        <f t="shared" si="209"/>
        <v>14</v>
      </c>
      <c r="B4389" t="str">
        <f t="shared" si="210"/>
        <v>PU</v>
      </c>
      <c r="C4389" t="s">
        <v>5016</v>
      </c>
      <c r="D4389" t="s">
        <v>5140</v>
      </c>
      <c r="E4389" s="765">
        <f t="shared" ca="1" si="208"/>
        <v>0</v>
      </c>
    </row>
    <row r="4390" spans="1:5">
      <c r="A4390" t="str">
        <f t="shared" si="209"/>
        <v>100</v>
      </c>
      <c r="B4390" t="str">
        <f t="shared" si="210"/>
        <v>PU</v>
      </c>
      <c r="C4390" t="s">
        <v>5016</v>
      </c>
      <c r="D4390" t="s">
        <v>5141</v>
      </c>
      <c r="E4390" s="765">
        <f t="shared" ca="1" si="208"/>
        <v>0</v>
      </c>
    </row>
    <row r="4391" spans="1:5">
      <c r="A4391" t="str">
        <f t="shared" si="209"/>
        <v>01</v>
      </c>
      <c r="B4391" t="str">
        <f t="shared" si="210"/>
        <v>PU</v>
      </c>
      <c r="C4391" t="s">
        <v>763</v>
      </c>
      <c r="D4391" t="s">
        <v>5142</v>
      </c>
      <c r="E4391" s="765">
        <f t="shared" ca="1" si="208"/>
        <v>0</v>
      </c>
    </row>
    <row r="4392" spans="1:5">
      <c r="A4392" t="str">
        <f t="shared" si="209"/>
        <v>02</v>
      </c>
      <c r="B4392" t="str">
        <f t="shared" si="210"/>
        <v>PU</v>
      </c>
      <c r="C4392" t="s">
        <v>763</v>
      </c>
      <c r="D4392" t="s">
        <v>5143</v>
      </c>
      <c r="E4392" s="765">
        <f t="shared" ca="1" si="208"/>
        <v>0</v>
      </c>
    </row>
    <row r="4393" spans="1:5">
      <c r="A4393" t="str">
        <f t="shared" si="209"/>
        <v>03</v>
      </c>
      <c r="B4393" t="str">
        <f t="shared" si="210"/>
        <v>PU</v>
      </c>
      <c r="C4393" t="s">
        <v>763</v>
      </c>
      <c r="D4393" t="s">
        <v>5144</v>
      </c>
      <c r="E4393" s="765">
        <f t="shared" ca="1" si="208"/>
        <v>0</v>
      </c>
    </row>
    <row r="4394" spans="1:5">
      <c r="A4394" t="str">
        <f t="shared" si="209"/>
        <v>04</v>
      </c>
      <c r="B4394" t="str">
        <f t="shared" si="210"/>
        <v>PU</v>
      </c>
      <c r="C4394" t="s">
        <v>763</v>
      </c>
      <c r="D4394" t="s">
        <v>5145</v>
      </c>
      <c r="E4394" s="765">
        <f t="shared" ca="1" si="208"/>
        <v>0</v>
      </c>
    </row>
    <row r="4395" spans="1:5">
      <c r="A4395" t="str">
        <f t="shared" si="209"/>
        <v>05</v>
      </c>
      <c r="B4395" t="str">
        <f t="shared" si="210"/>
        <v>PU</v>
      </c>
      <c r="C4395" t="s">
        <v>763</v>
      </c>
      <c r="D4395" t="s">
        <v>5146</v>
      </c>
      <c r="E4395" s="765">
        <f t="shared" ca="1" si="208"/>
        <v>0</v>
      </c>
    </row>
    <row r="4396" spans="1:5">
      <c r="A4396" t="str">
        <f t="shared" si="209"/>
        <v>06</v>
      </c>
      <c r="B4396" t="str">
        <f t="shared" si="210"/>
        <v>PU</v>
      </c>
      <c r="C4396" t="s">
        <v>763</v>
      </c>
      <c r="D4396" t="s">
        <v>5147</v>
      </c>
      <c r="E4396" s="765">
        <f t="shared" ca="1" si="208"/>
        <v>0</v>
      </c>
    </row>
    <row r="4397" spans="1:5">
      <c r="A4397" t="str">
        <f t="shared" si="209"/>
        <v>09</v>
      </c>
      <c r="B4397" t="str">
        <f t="shared" si="210"/>
        <v>PU</v>
      </c>
      <c r="C4397" t="s">
        <v>763</v>
      </c>
      <c r="D4397" t="s">
        <v>5148</v>
      </c>
      <c r="E4397" s="765">
        <f t="shared" ca="1" si="208"/>
        <v>0</v>
      </c>
    </row>
    <row r="4398" spans="1:5">
      <c r="A4398" t="str">
        <f t="shared" si="209"/>
        <v>11</v>
      </c>
      <c r="B4398" t="str">
        <f t="shared" si="210"/>
        <v>PU</v>
      </c>
      <c r="C4398" t="s">
        <v>763</v>
      </c>
      <c r="D4398" t="s">
        <v>5149</v>
      </c>
      <c r="E4398" s="765">
        <f t="shared" ref="E4398:E4434" ca="1" si="211">IFERROR(IF(B4398=0,VLOOKUP(C4398,INDIRECT($G$7&amp;$H$7),MATCH($A4398,INDIRECT($G$7&amp;$I$7),0),0),IF(B4398="W",VLOOKUP(C4398,INDIRECT($G$5&amp;$H$5),MATCH($A4398,INDIRECT($G$5&amp;$I$5),0),FALSE),VLOOKUP(C4398,INDIRECT($G$6&amp;$H$6),MATCH($A4398,INDIRECT($G$6&amp;$I$6),0),FALSE))),0)</f>
        <v>0</v>
      </c>
    </row>
    <row r="4399" spans="1:5">
      <c r="A4399" t="str">
        <f t="shared" si="209"/>
        <v>12</v>
      </c>
      <c r="B4399" t="str">
        <f t="shared" si="210"/>
        <v>PU</v>
      </c>
      <c r="C4399" t="s">
        <v>763</v>
      </c>
      <c r="D4399" t="s">
        <v>5150</v>
      </c>
      <c r="E4399" s="765">
        <f t="shared" ca="1" si="211"/>
        <v>0</v>
      </c>
    </row>
    <row r="4400" spans="1:5">
      <c r="A4400" t="str">
        <f t="shared" si="209"/>
        <v>14</v>
      </c>
      <c r="B4400" t="str">
        <f t="shared" si="210"/>
        <v>PU</v>
      </c>
      <c r="C4400" t="s">
        <v>763</v>
      </c>
      <c r="D4400" t="s">
        <v>5151</v>
      </c>
      <c r="E4400" s="765">
        <f t="shared" ca="1" si="211"/>
        <v>0</v>
      </c>
    </row>
    <row r="4401" spans="1:5">
      <c r="A4401" t="str">
        <f t="shared" si="209"/>
        <v>100</v>
      </c>
      <c r="B4401" t="str">
        <f t="shared" si="210"/>
        <v>PU</v>
      </c>
      <c r="C4401" t="s">
        <v>763</v>
      </c>
      <c r="D4401" t="s">
        <v>5152</v>
      </c>
      <c r="E4401" s="765">
        <f t="shared" ca="1" si="211"/>
        <v>0</v>
      </c>
    </row>
    <row r="4402" spans="1:5">
      <c r="A4402" t="str">
        <f t="shared" si="209"/>
        <v>01</v>
      </c>
      <c r="B4402" t="str">
        <f t="shared" si="210"/>
        <v>PU</v>
      </c>
      <c r="C4402" t="s">
        <v>764</v>
      </c>
      <c r="D4402" t="s">
        <v>5153</v>
      </c>
      <c r="E4402" s="765">
        <f t="shared" ca="1" si="211"/>
        <v>0</v>
      </c>
    </row>
    <row r="4403" spans="1:5">
      <c r="A4403" t="str">
        <f t="shared" si="209"/>
        <v>02</v>
      </c>
      <c r="B4403" t="str">
        <f t="shared" si="210"/>
        <v>PU</v>
      </c>
      <c r="C4403" t="s">
        <v>764</v>
      </c>
      <c r="D4403" t="s">
        <v>5154</v>
      </c>
      <c r="E4403" s="765">
        <f t="shared" ca="1" si="211"/>
        <v>0</v>
      </c>
    </row>
    <row r="4404" spans="1:5">
      <c r="A4404" t="str">
        <f t="shared" si="209"/>
        <v>03</v>
      </c>
      <c r="B4404" t="str">
        <f t="shared" si="210"/>
        <v>PU</v>
      </c>
      <c r="C4404" t="s">
        <v>764</v>
      </c>
      <c r="D4404" t="s">
        <v>5155</v>
      </c>
      <c r="E4404" s="765">
        <f t="shared" ca="1" si="211"/>
        <v>0</v>
      </c>
    </row>
    <row r="4405" spans="1:5">
      <c r="A4405" t="str">
        <f t="shared" si="209"/>
        <v>04</v>
      </c>
      <c r="B4405" t="str">
        <f t="shared" si="210"/>
        <v>PU</v>
      </c>
      <c r="C4405" t="s">
        <v>764</v>
      </c>
      <c r="D4405" t="s">
        <v>5156</v>
      </c>
      <c r="E4405" s="765">
        <f t="shared" ca="1" si="211"/>
        <v>0</v>
      </c>
    </row>
    <row r="4406" spans="1:5">
      <c r="A4406" t="str">
        <f t="shared" si="209"/>
        <v>05</v>
      </c>
      <c r="B4406" t="str">
        <f t="shared" si="210"/>
        <v>PU</v>
      </c>
      <c r="C4406" t="s">
        <v>764</v>
      </c>
      <c r="D4406" t="s">
        <v>5157</v>
      </c>
      <c r="E4406" s="765">
        <f t="shared" ca="1" si="211"/>
        <v>0</v>
      </c>
    </row>
    <row r="4407" spans="1:5">
      <c r="A4407" t="str">
        <f t="shared" si="209"/>
        <v>06</v>
      </c>
      <c r="B4407" t="str">
        <f t="shared" si="210"/>
        <v>PU</v>
      </c>
      <c r="C4407" t="s">
        <v>764</v>
      </c>
      <c r="D4407" t="s">
        <v>5158</v>
      </c>
      <c r="E4407" s="765">
        <f t="shared" ca="1" si="211"/>
        <v>0</v>
      </c>
    </row>
    <row r="4408" spans="1:5">
      <c r="A4408" t="str">
        <f t="shared" si="209"/>
        <v>09</v>
      </c>
      <c r="B4408" t="str">
        <f t="shared" si="210"/>
        <v>PU</v>
      </c>
      <c r="C4408" t="s">
        <v>764</v>
      </c>
      <c r="D4408" t="s">
        <v>5159</v>
      </c>
      <c r="E4408" s="765">
        <f t="shared" ca="1" si="211"/>
        <v>0</v>
      </c>
    </row>
    <row r="4409" spans="1:5">
      <c r="A4409" t="str">
        <f t="shared" si="209"/>
        <v>11</v>
      </c>
      <c r="B4409" t="str">
        <f t="shared" si="210"/>
        <v>PU</v>
      </c>
      <c r="C4409" t="s">
        <v>764</v>
      </c>
      <c r="D4409" t="s">
        <v>5160</v>
      </c>
      <c r="E4409" s="765">
        <f t="shared" ca="1" si="211"/>
        <v>0</v>
      </c>
    </row>
    <row r="4410" spans="1:5">
      <c r="A4410" t="str">
        <f t="shared" si="209"/>
        <v>12</v>
      </c>
      <c r="B4410" t="str">
        <f t="shared" si="210"/>
        <v>PU</v>
      </c>
      <c r="C4410" t="s">
        <v>764</v>
      </c>
      <c r="D4410" t="s">
        <v>5161</v>
      </c>
      <c r="E4410" s="765">
        <f t="shared" ca="1" si="211"/>
        <v>0</v>
      </c>
    </row>
    <row r="4411" spans="1:5">
      <c r="A4411" t="str">
        <f t="shared" si="209"/>
        <v>14</v>
      </c>
      <c r="B4411" t="str">
        <f t="shared" si="210"/>
        <v>PU</v>
      </c>
      <c r="C4411" t="s">
        <v>764</v>
      </c>
      <c r="D4411" t="s">
        <v>5162</v>
      </c>
      <c r="E4411" s="765">
        <f t="shared" ca="1" si="211"/>
        <v>0</v>
      </c>
    </row>
    <row r="4412" spans="1:5">
      <c r="A4412" t="str">
        <f t="shared" si="209"/>
        <v>100</v>
      </c>
      <c r="B4412" t="str">
        <f t="shared" si="210"/>
        <v>PU</v>
      </c>
      <c r="C4412" t="s">
        <v>764</v>
      </c>
      <c r="D4412" t="s">
        <v>5163</v>
      </c>
      <c r="E4412" s="765">
        <f t="shared" ca="1" si="211"/>
        <v>0</v>
      </c>
    </row>
    <row r="4413" spans="1:5">
      <c r="A4413" t="str">
        <f t="shared" si="209"/>
        <v>01</v>
      </c>
      <c r="B4413" t="str">
        <f t="shared" si="210"/>
        <v>PU</v>
      </c>
      <c r="C4413" t="s">
        <v>5010</v>
      </c>
      <c r="D4413" t="s">
        <v>5164</v>
      </c>
      <c r="E4413" s="765">
        <f t="shared" ca="1" si="211"/>
        <v>0</v>
      </c>
    </row>
    <row r="4414" spans="1:5">
      <c r="A4414" t="str">
        <f t="shared" si="209"/>
        <v>02</v>
      </c>
      <c r="B4414" t="str">
        <f t="shared" si="210"/>
        <v>PU</v>
      </c>
      <c r="C4414" t="s">
        <v>5010</v>
      </c>
      <c r="D4414" t="s">
        <v>5165</v>
      </c>
      <c r="E4414" s="765">
        <f t="shared" ca="1" si="211"/>
        <v>0</v>
      </c>
    </row>
    <row r="4415" spans="1:5">
      <c r="A4415" t="str">
        <f t="shared" si="209"/>
        <v>03</v>
      </c>
      <c r="B4415" t="str">
        <f t="shared" si="210"/>
        <v>PU</v>
      </c>
      <c r="C4415" t="s">
        <v>5010</v>
      </c>
      <c r="D4415" t="s">
        <v>5166</v>
      </c>
      <c r="E4415" s="765">
        <f t="shared" ca="1" si="211"/>
        <v>0</v>
      </c>
    </row>
    <row r="4416" spans="1:5">
      <c r="A4416" t="str">
        <f t="shared" si="209"/>
        <v>04</v>
      </c>
      <c r="B4416" t="str">
        <f t="shared" si="210"/>
        <v>PU</v>
      </c>
      <c r="C4416" t="s">
        <v>5010</v>
      </c>
      <c r="D4416" t="s">
        <v>5167</v>
      </c>
      <c r="E4416" s="765">
        <f t="shared" ca="1" si="211"/>
        <v>0</v>
      </c>
    </row>
    <row r="4417" spans="1:5">
      <c r="A4417" t="str">
        <f t="shared" si="209"/>
        <v>05</v>
      </c>
      <c r="B4417" t="str">
        <f t="shared" si="210"/>
        <v>PU</v>
      </c>
      <c r="C4417" t="s">
        <v>5010</v>
      </c>
      <c r="D4417" t="s">
        <v>5168</v>
      </c>
      <c r="E4417" s="765">
        <f t="shared" ca="1" si="211"/>
        <v>0</v>
      </c>
    </row>
    <row r="4418" spans="1:5">
      <c r="A4418" t="str">
        <f t="shared" si="209"/>
        <v>06</v>
      </c>
      <c r="B4418" t="str">
        <f t="shared" si="210"/>
        <v>PU</v>
      </c>
      <c r="C4418" t="s">
        <v>5010</v>
      </c>
      <c r="D4418" t="s">
        <v>5169</v>
      </c>
      <c r="E4418" s="765">
        <f t="shared" ca="1" si="211"/>
        <v>0</v>
      </c>
    </row>
    <row r="4419" spans="1:5">
      <c r="A4419" t="str">
        <f t="shared" si="209"/>
        <v>09</v>
      </c>
      <c r="B4419" t="str">
        <f t="shared" si="210"/>
        <v>PU</v>
      </c>
      <c r="C4419" t="s">
        <v>5010</v>
      </c>
      <c r="D4419" t="s">
        <v>5170</v>
      </c>
      <c r="E4419" s="765">
        <f t="shared" ca="1" si="211"/>
        <v>0</v>
      </c>
    </row>
    <row r="4420" spans="1:5">
      <c r="A4420" t="str">
        <f t="shared" si="209"/>
        <v>11</v>
      </c>
      <c r="B4420" t="str">
        <f t="shared" si="210"/>
        <v>PU</v>
      </c>
      <c r="C4420" t="s">
        <v>5010</v>
      </c>
      <c r="D4420" t="s">
        <v>5171</v>
      </c>
      <c r="E4420" s="765">
        <f t="shared" ca="1" si="211"/>
        <v>0</v>
      </c>
    </row>
    <row r="4421" spans="1:5">
      <c r="A4421" t="str">
        <f t="shared" si="209"/>
        <v>12</v>
      </c>
      <c r="B4421" t="str">
        <f t="shared" si="210"/>
        <v>PU</v>
      </c>
      <c r="C4421" t="s">
        <v>5010</v>
      </c>
      <c r="D4421" t="s">
        <v>5172</v>
      </c>
      <c r="E4421" s="765">
        <f t="shared" ca="1" si="211"/>
        <v>0</v>
      </c>
    </row>
    <row r="4422" spans="1:5">
      <c r="A4422" t="str">
        <f t="shared" si="209"/>
        <v>14</v>
      </c>
      <c r="B4422" t="str">
        <f t="shared" si="210"/>
        <v>PU</v>
      </c>
      <c r="C4422" t="s">
        <v>5010</v>
      </c>
      <c r="D4422" t="s">
        <v>5173</v>
      </c>
      <c r="E4422" s="765">
        <f t="shared" ca="1" si="211"/>
        <v>0</v>
      </c>
    </row>
    <row r="4423" spans="1:5">
      <c r="A4423" t="str">
        <f t="shared" si="209"/>
        <v>100</v>
      </c>
      <c r="B4423" t="str">
        <f t="shared" si="210"/>
        <v>PU</v>
      </c>
      <c r="C4423" t="s">
        <v>5010</v>
      </c>
      <c r="D4423" t="s">
        <v>5174</v>
      </c>
      <c r="E4423" s="765">
        <f t="shared" ca="1" si="211"/>
        <v>0</v>
      </c>
    </row>
    <row r="4424" spans="1:5">
      <c r="A4424" t="str">
        <f t="shared" si="209"/>
        <v>01</v>
      </c>
      <c r="B4424" t="str">
        <f t="shared" si="210"/>
        <v>PU</v>
      </c>
      <c r="C4424" t="s">
        <v>5239</v>
      </c>
      <c r="D4424" t="s">
        <v>5240</v>
      </c>
      <c r="E4424" s="765">
        <f t="shared" ca="1" si="211"/>
        <v>0</v>
      </c>
    </row>
    <row r="4425" spans="1:5">
      <c r="A4425" t="str">
        <f t="shared" si="209"/>
        <v>02</v>
      </c>
      <c r="B4425" t="str">
        <f t="shared" si="210"/>
        <v>PU</v>
      </c>
      <c r="C4425" t="s">
        <v>5239</v>
      </c>
      <c r="D4425" t="s">
        <v>5241</v>
      </c>
      <c r="E4425" s="765">
        <f t="shared" ca="1" si="211"/>
        <v>0</v>
      </c>
    </row>
    <row r="4426" spans="1:5">
      <c r="A4426" t="str">
        <f t="shared" si="209"/>
        <v>03</v>
      </c>
      <c r="B4426" t="str">
        <f t="shared" si="210"/>
        <v>PU</v>
      </c>
      <c r="C4426" t="s">
        <v>5239</v>
      </c>
      <c r="D4426" t="s">
        <v>5242</v>
      </c>
      <c r="E4426" s="765">
        <f t="shared" ca="1" si="211"/>
        <v>0</v>
      </c>
    </row>
    <row r="4427" spans="1:5">
      <c r="A4427" t="str">
        <f t="shared" si="209"/>
        <v>04</v>
      </c>
      <c r="B4427" t="str">
        <f t="shared" si="210"/>
        <v>PU</v>
      </c>
      <c r="C4427" t="s">
        <v>5239</v>
      </c>
      <c r="D4427" t="s">
        <v>5243</v>
      </c>
      <c r="E4427" s="765">
        <f t="shared" ca="1" si="211"/>
        <v>0</v>
      </c>
    </row>
    <row r="4428" spans="1:5">
      <c r="A4428" t="str">
        <f t="shared" si="209"/>
        <v>05</v>
      </c>
      <c r="B4428" t="str">
        <f t="shared" si="210"/>
        <v>PU</v>
      </c>
      <c r="C4428" t="s">
        <v>5239</v>
      </c>
      <c r="D4428" t="s">
        <v>5244</v>
      </c>
      <c r="E4428" s="765">
        <f t="shared" ca="1" si="211"/>
        <v>0</v>
      </c>
    </row>
    <row r="4429" spans="1:5">
      <c r="A4429" t="str">
        <f t="shared" si="209"/>
        <v>06</v>
      </c>
      <c r="B4429" t="str">
        <f t="shared" si="210"/>
        <v>PU</v>
      </c>
      <c r="C4429" t="s">
        <v>5239</v>
      </c>
      <c r="D4429" t="s">
        <v>5245</v>
      </c>
      <c r="E4429" s="765">
        <f t="shared" ca="1" si="211"/>
        <v>0</v>
      </c>
    </row>
    <row r="4430" spans="1:5">
      <c r="A4430" t="str">
        <f t="shared" si="209"/>
        <v>09</v>
      </c>
      <c r="B4430" t="str">
        <f t="shared" si="210"/>
        <v>PU</v>
      </c>
      <c r="C4430" t="s">
        <v>5239</v>
      </c>
      <c r="D4430" t="s">
        <v>5246</v>
      </c>
      <c r="E4430" s="765">
        <f t="shared" ca="1" si="211"/>
        <v>0</v>
      </c>
    </row>
    <row r="4431" spans="1:5">
      <c r="A4431" t="str">
        <f t="shared" si="209"/>
        <v>11</v>
      </c>
      <c r="B4431" t="str">
        <f t="shared" si="210"/>
        <v>PU</v>
      </c>
      <c r="C4431" t="s">
        <v>5239</v>
      </c>
      <c r="D4431" t="s">
        <v>5247</v>
      </c>
      <c r="E4431" s="765">
        <f t="shared" ca="1" si="211"/>
        <v>0</v>
      </c>
    </row>
    <row r="4432" spans="1:5">
      <c r="A4432" t="str">
        <f t="shared" si="209"/>
        <v>12</v>
      </c>
      <c r="B4432" t="str">
        <f t="shared" si="210"/>
        <v>PU</v>
      </c>
      <c r="C4432" t="s">
        <v>5239</v>
      </c>
      <c r="D4432" t="s">
        <v>5248</v>
      </c>
      <c r="E4432" s="765">
        <f t="shared" ca="1" si="211"/>
        <v>0</v>
      </c>
    </row>
    <row r="4433" spans="1:5">
      <c r="A4433" t="str">
        <f t="shared" si="209"/>
        <v>14</v>
      </c>
      <c r="B4433" t="str">
        <f t="shared" si="210"/>
        <v>PU</v>
      </c>
      <c r="C4433" t="s">
        <v>5239</v>
      </c>
      <c r="D4433" t="s">
        <v>5249</v>
      </c>
      <c r="E4433" s="765">
        <f t="shared" ca="1" si="211"/>
        <v>0</v>
      </c>
    </row>
    <row r="4434" spans="1:5">
      <c r="A4434" t="str">
        <f t="shared" ref="A4434:A4494" si="212">MID(D4434,LEN(C4434)+2,LEN(D4434)-LEN(C4434))</f>
        <v>100</v>
      </c>
      <c r="B4434" t="str">
        <f t="shared" ref="B4434:B4494" si="213">IF(IFERROR(FIND("PU",D4434,1),0)&lt;&gt;0,"PU",0)</f>
        <v>PU</v>
      </c>
      <c r="C4434" s="137" t="s">
        <v>5010</v>
      </c>
      <c r="D4434" t="s">
        <v>5174</v>
      </c>
      <c r="E4434" s="765">
        <f t="shared" ca="1" si="211"/>
        <v>0</v>
      </c>
    </row>
    <row r="4435" spans="1:5">
      <c r="A4435" t="str">
        <f t="shared" si="212"/>
        <v>99</v>
      </c>
      <c r="B4435">
        <f t="shared" si="213"/>
        <v>0</v>
      </c>
      <c r="C4435" s="137" t="s">
        <v>379</v>
      </c>
      <c r="D4435" s="137" t="s">
        <v>5182</v>
      </c>
      <c r="E4435" s="765">
        <f t="shared" ref="E4435:E4493" ca="1" si="214">IFERROR(IFERROR(VLOOKUP(C4435,INDIRECT($G$7&amp;$H$7),MATCH($A4435,INDIRECT($G$7&amp;$I$7),0),0),IFERROR(VLOOKUP(C4435,INDIRECT($G$6&amp;$H$6),MATCH($A4435,INDIRECT($G$6&amp;$I$6),0),0),VLOOKUP(C4435,INDIRECT($G$5&amp;$H$5),MATCH($A4435,INDIRECT($G$5&amp;$I$5),0),0))),0)</f>
        <v>0</v>
      </c>
    </row>
    <row r="4436" spans="1:5">
      <c r="A4436" t="str">
        <f t="shared" si="212"/>
        <v>99</v>
      </c>
      <c r="B4436">
        <f t="shared" si="213"/>
        <v>0</v>
      </c>
      <c r="C4436" s="137" t="s">
        <v>400</v>
      </c>
      <c r="D4436" s="137" t="s">
        <v>5183</v>
      </c>
      <c r="E4436" s="765">
        <f t="shared" ca="1" si="214"/>
        <v>0</v>
      </c>
    </row>
    <row r="4437" spans="1:5">
      <c r="A4437" t="str">
        <f t="shared" si="212"/>
        <v>99</v>
      </c>
      <c r="B4437">
        <f t="shared" si="213"/>
        <v>0</v>
      </c>
      <c r="C4437" s="137" t="s">
        <v>402</v>
      </c>
      <c r="D4437" s="137" t="s">
        <v>5184</v>
      </c>
      <c r="E4437" s="765">
        <f t="shared" ca="1" si="214"/>
        <v>0</v>
      </c>
    </row>
    <row r="4438" spans="1:5">
      <c r="A4438" t="str">
        <f t="shared" si="212"/>
        <v>99</v>
      </c>
      <c r="B4438">
        <f t="shared" si="213"/>
        <v>0</v>
      </c>
      <c r="C4438" s="137" t="s">
        <v>404</v>
      </c>
      <c r="D4438" s="137" t="s">
        <v>5185</v>
      </c>
      <c r="E4438" s="765">
        <f t="shared" ca="1" si="214"/>
        <v>0</v>
      </c>
    </row>
    <row r="4439" spans="1:5">
      <c r="A4439" t="str">
        <f t="shared" si="212"/>
        <v>99</v>
      </c>
      <c r="B4439">
        <f t="shared" si="213"/>
        <v>0</v>
      </c>
      <c r="C4439" s="137" t="s">
        <v>609</v>
      </c>
      <c r="D4439" s="137" t="s">
        <v>5186</v>
      </c>
      <c r="E4439" s="765">
        <f t="shared" ca="1" si="214"/>
        <v>0</v>
      </c>
    </row>
    <row r="4440" spans="1:5">
      <c r="A4440" t="str">
        <f t="shared" si="212"/>
        <v>99</v>
      </c>
      <c r="B4440">
        <f t="shared" si="213"/>
        <v>0</v>
      </c>
      <c r="C4440" s="137" t="s">
        <v>411</v>
      </c>
      <c r="D4440" s="137" t="s">
        <v>5187</v>
      </c>
      <c r="E4440" s="765">
        <f t="shared" ca="1" si="214"/>
        <v>0</v>
      </c>
    </row>
    <row r="4441" spans="1:5">
      <c r="A4441" t="str">
        <f t="shared" si="212"/>
        <v>99</v>
      </c>
      <c r="B4441">
        <f t="shared" si="213"/>
        <v>0</v>
      </c>
      <c r="C4441" s="137" t="s">
        <v>412</v>
      </c>
      <c r="D4441" s="137" t="s">
        <v>5188</v>
      </c>
      <c r="E4441" s="765">
        <f t="shared" ca="1" si="214"/>
        <v>0</v>
      </c>
    </row>
    <row r="4442" spans="1:5">
      <c r="A4442" t="str">
        <f t="shared" si="212"/>
        <v>99</v>
      </c>
      <c r="B4442">
        <f t="shared" si="213"/>
        <v>0</v>
      </c>
      <c r="C4442" s="137" t="s">
        <v>610</v>
      </c>
      <c r="D4442" s="137" t="s">
        <v>5189</v>
      </c>
      <c r="E4442" s="765">
        <f t="shared" ca="1" si="214"/>
        <v>0</v>
      </c>
    </row>
    <row r="4443" spans="1:5">
      <c r="A4443" t="str">
        <f t="shared" si="212"/>
        <v>99</v>
      </c>
      <c r="B4443">
        <f t="shared" si="213"/>
        <v>0</v>
      </c>
      <c r="C4443" s="137" t="s">
        <v>413</v>
      </c>
      <c r="D4443" s="137" t="s">
        <v>5190</v>
      </c>
      <c r="E4443" s="765">
        <f t="shared" ca="1" si="214"/>
        <v>0</v>
      </c>
    </row>
    <row r="4444" spans="1:5">
      <c r="A4444" t="str">
        <f t="shared" si="212"/>
        <v>99</v>
      </c>
      <c r="B4444">
        <f t="shared" si="213"/>
        <v>0</v>
      </c>
      <c r="C4444" s="137" t="s">
        <v>414</v>
      </c>
      <c r="D4444" s="137" t="s">
        <v>5191</v>
      </c>
      <c r="E4444" s="765">
        <f t="shared" ca="1" si="214"/>
        <v>0</v>
      </c>
    </row>
    <row r="4445" spans="1:5">
      <c r="A4445" t="str">
        <f t="shared" si="212"/>
        <v>99</v>
      </c>
      <c r="B4445">
        <f t="shared" si="213"/>
        <v>0</v>
      </c>
      <c r="C4445" s="137" t="s">
        <v>415</v>
      </c>
      <c r="D4445" s="137" t="s">
        <v>5192</v>
      </c>
      <c r="E4445" s="765">
        <f t="shared" ca="1" si="214"/>
        <v>0</v>
      </c>
    </row>
    <row r="4446" spans="1:5">
      <c r="A4446" t="str">
        <f t="shared" si="212"/>
        <v>99</v>
      </c>
      <c r="B4446">
        <f t="shared" si="213"/>
        <v>0</v>
      </c>
      <c r="C4446" s="137" t="s">
        <v>416</v>
      </c>
      <c r="D4446" s="137" t="s">
        <v>5193</v>
      </c>
      <c r="E4446" s="765">
        <f t="shared" ca="1" si="214"/>
        <v>0</v>
      </c>
    </row>
    <row r="4447" spans="1:5">
      <c r="A4447" t="str">
        <f t="shared" si="212"/>
        <v>99</v>
      </c>
      <c r="B4447">
        <f t="shared" si="213"/>
        <v>0</v>
      </c>
      <c r="C4447" s="137" t="s">
        <v>624</v>
      </c>
      <c r="D4447" s="137" t="s">
        <v>5194</v>
      </c>
      <c r="E4447" s="765">
        <f t="shared" ca="1" si="214"/>
        <v>0</v>
      </c>
    </row>
    <row r="4448" spans="1:5">
      <c r="A4448" t="str">
        <f t="shared" si="212"/>
        <v>99</v>
      </c>
      <c r="B4448">
        <f t="shared" si="213"/>
        <v>0</v>
      </c>
      <c r="C4448" s="137" t="s">
        <v>611</v>
      </c>
      <c r="D4448" s="137" t="s">
        <v>5195</v>
      </c>
      <c r="E4448" s="765">
        <f t="shared" ca="1" si="214"/>
        <v>0</v>
      </c>
    </row>
    <row r="4449" spans="1:5">
      <c r="A4449" t="str">
        <f t="shared" si="212"/>
        <v>99</v>
      </c>
      <c r="B4449">
        <f t="shared" si="213"/>
        <v>0</v>
      </c>
      <c r="C4449" s="137" t="s">
        <v>5657</v>
      </c>
      <c r="D4449" s="137" t="s">
        <v>5786</v>
      </c>
      <c r="E4449" s="765">
        <f t="shared" ca="1" si="214"/>
        <v>0</v>
      </c>
    </row>
    <row r="4450" spans="1:5">
      <c r="A4450" t="str">
        <f t="shared" si="212"/>
        <v>99</v>
      </c>
      <c r="B4450">
        <f t="shared" si="213"/>
        <v>0</v>
      </c>
      <c r="C4450" s="137" t="s">
        <v>5659</v>
      </c>
      <c r="D4450" s="137" t="s">
        <v>5787</v>
      </c>
      <c r="E4450" s="765">
        <f t="shared" ca="1" si="214"/>
        <v>0</v>
      </c>
    </row>
    <row r="4451" spans="1:5">
      <c r="A4451" t="str">
        <f t="shared" si="212"/>
        <v>99</v>
      </c>
      <c r="B4451">
        <f t="shared" si="213"/>
        <v>0</v>
      </c>
      <c r="C4451" s="137" t="s">
        <v>435</v>
      </c>
      <c r="D4451" s="137" t="s">
        <v>5196</v>
      </c>
      <c r="E4451" s="765">
        <f t="shared" ca="1" si="214"/>
        <v>0</v>
      </c>
    </row>
    <row r="4452" spans="1:5">
      <c r="A4452" t="str">
        <f t="shared" si="212"/>
        <v>99</v>
      </c>
      <c r="B4452">
        <f t="shared" si="213"/>
        <v>0</v>
      </c>
      <c r="C4452" s="137" t="s">
        <v>437</v>
      </c>
      <c r="D4452" s="137" t="s">
        <v>5197</v>
      </c>
      <c r="E4452" s="765">
        <f t="shared" ca="1" si="214"/>
        <v>0</v>
      </c>
    </row>
    <row r="4453" spans="1:5">
      <c r="A4453" t="str">
        <f t="shared" si="212"/>
        <v>99</v>
      </c>
      <c r="B4453">
        <f t="shared" si="213"/>
        <v>0</v>
      </c>
      <c r="C4453" s="137" t="s">
        <v>456</v>
      </c>
      <c r="D4453" s="137" t="s">
        <v>5198</v>
      </c>
      <c r="E4453" s="765">
        <f t="shared" ca="1" si="214"/>
        <v>0</v>
      </c>
    </row>
    <row r="4454" spans="1:5">
      <c r="A4454" t="str">
        <f t="shared" si="212"/>
        <v>99</v>
      </c>
      <c r="B4454">
        <f t="shared" si="213"/>
        <v>0</v>
      </c>
      <c r="C4454" s="137" t="s">
        <v>458</v>
      </c>
      <c r="D4454" s="137" t="s">
        <v>5199</v>
      </c>
      <c r="E4454" s="765">
        <f t="shared" ca="1" si="214"/>
        <v>0</v>
      </c>
    </row>
    <row r="4455" spans="1:5">
      <c r="A4455" t="str">
        <f t="shared" si="212"/>
        <v>99</v>
      </c>
      <c r="B4455">
        <f t="shared" si="213"/>
        <v>0</v>
      </c>
      <c r="C4455" s="137" t="s">
        <v>439</v>
      </c>
      <c r="D4455" s="137" t="s">
        <v>5200</v>
      </c>
      <c r="E4455" s="765">
        <f t="shared" ca="1" si="214"/>
        <v>0</v>
      </c>
    </row>
    <row r="4456" spans="1:5">
      <c r="A4456" t="str">
        <f t="shared" si="212"/>
        <v>99</v>
      </c>
      <c r="B4456">
        <f t="shared" si="213"/>
        <v>0</v>
      </c>
      <c r="C4456" s="137" t="s">
        <v>441</v>
      </c>
      <c r="D4456" s="137" t="s">
        <v>5201</v>
      </c>
      <c r="E4456" s="765">
        <f t="shared" ca="1" si="214"/>
        <v>0</v>
      </c>
    </row>
    <row r="4457" spans="1:5">
      <c r="A4457" t="str">
        <f t="shared" si="212"/>
        <v>99</v>
      </c>
      <c r="B4457">
        <f t="shared" si="213"/>
        <v>0</v>
      </c>
      <c r="C4457" s="137" t="s">
        <v>443</v>
      </c>
      <c r="D4457" s="137" t="s">
        <v>5202</v>
      </c>
      <c r="E4457" s="765">
        <f t="shared" ca="1" si="214"/>
        <v>0</v>
      </c>
    </row>
    <row r="4458" spans="1:5">
      <c r="A4458" t="str">
        <f t="shared" si="212"/>
        <v>99</v>
      </c>
      <c r="B4458">
        <f t="shared" si="213"/>
        <v>0</v>
      </c>
      <c r="C4458" s="137" t="s">
        <v>619</v>
      </c>
      <c r="D4458" s="137" t="s">
        <v>5203</v>
      </c>
      <c r="E4458" s="765">
        <f t="shared" ca="1" si="214"/>
        <v>0</v>
      </c>
    </row>
    <row r="4459" spans="1:5">
      <c r="A4459" t="str">
        <f t="shared" si="212"/>
        <v>99</v>
      </c>
      <c r="B4459">
        <f t="shared" si="213"/>
        <v>0</v>
      </c>
      <c r="C4459" s="137" t="s">
        <v>613</v>
      </c>
      <c r="D4459" s="137" t="s">
        <v>5204</v>
      </c>
      <c r="E4459" s="765">
        <f t="shared" ca="1" si="214"/>
        <v>0</v>
      </c>
    </row>
    <row r="4460" spans="1:5">
      <c r="A4460" t="str">
        <f t="shared" si="212"/>
        <v>99</v>
      </c>
      <c r="B4460">
        <f t="shared" si="213"/>
        <v>0</v>
      </c>
      <c r="C4460" s="137" t="s">
        <v>445</v>
      </c>
      <c r="D4460" s="137" t="s">
        <v>5205</v>
      </c>
      <c r="E4460" s="765">
        <f t="shared" ca="1" si="214"/>
        <v>0</v>
      </c>
    </row>
    <row r="4461" spans="1:5">
      <c r="A4461" t="str">
        <f t="shared" si="212"/>
        <v>99</v>
      </c>
      <c r="B4461">
        <f t="shared" si="213"/>
        <v>0</v>
      </c>
      <c r="C4461" s="137" t="s">
        <v>620</v>
      </c>
      <c r="D4461" s="137" t="s">
        <v>5206</v>
      </c>
      <c r="E4461" s="765">
        <f t="shared" ca="1" si="214"/>
        <v>0</v>
      </c>
    </row>
    <row r="4462" spans="1:5">
      <c r="A4462" t="str">
        <f t="shared" si="212"/>
        <v>99</v>
      </c>
      <c r="B4462">
        <f t="shared" si="213"/>
        <v>0</v>
      </c>
      <c r="C4462" s="137" t="s">
        <v>621</v>
      </c>
      <c r="D4462" s="137" t="s">
        <v>5207</v>
      </c>
      <c r="E4462" s="765">
        <f t="shared" ca="1" si="214"/>
        <v>0</v>
      </c>
    </row>
    <row r="4463" spans="1:5">
      <c r="A4463" t="str">
        <f t="shared" si="212"/>
        <v>99</v>
      </c>
      <c r="B4463">
        <f t="shared" si="213"/>
        <v>0</v>
      </c>
      <c r="C4463" s="137" t="s">
        <v>622</v>
      </c>
      <c r="D4463" s="137" t="s">
        <v>5208</v>
      </c>
      <c r="E4463" s="765">
        <f t="shared" ca="1" si="214"/>
        <v>0</v>
      </c>
    </row>
    <row r="4464" spans="1:5">
      <c r="A4464" t="str">
        <f t="shared" si="212"/>
        <v>99</v>
      </c>
      <c r="B4464">
        <f t="shared" si="213"/>
        <v>0</v>
      </c>
      <c r="C4464" s="137" t="s">
        <v>447</v>
      </c>
      <c r="D4464" s="137" t="s">
        <v>5209</v>
      </c>
      <c r="E4464" s="765">
        <f t="shared" ca="1" si="214"/>
        <v>0</v>
      </c>
    </row>
    <row r="4465" spans="1:5">
      <c r="A4465" t="str">
        <f t="shared" si="212"/>
        <v>99</v>
      </c>
      <c r="B4465">
        <f t="shared" si="213"/>
        <v>0</v>
      </c>
      <c r="C4465" s="137" t="s">
        <v>449</v>
      </c>
      <c r="D4465" s="137" t="s">
        <v>5210</v>
      </c>
      <c r="E4465" s="765">
        <f t="shared" ca="1" si="214"/>
        <v>0</v>
      </c>
    </row>
    <row r="4466" spans="1:5">
      <c r="A4466" t="str">
        <f t="shared" si="212"/>
        <v>99</v>
      </c>
      <c r="B4466">
        <f t="shared" si="213"/>
        <v>0</v>
      </c>
      <c r="C4466" s="137" t="s">
        <v>623</v>
      </c>
      <c r="D4466" s="137" t="s">
        <v>5211</v>
      </c>
      <c r="E4466" s="765">
        <f t="shared" ca="1" si="214"/>
        <v>0</v>
      </c>
    </row>
    <row r="4467" spans="1:5">
      <c r="A4467" t="str">
        <f t="shared" si="212"/>
        <v>99</v>
      </c>
      <c r="B4467">
        <f t="shared" si="213"/>
        <v>0</v>
      </c>
      <c r="C4467" s="137" t="s">
        <v>626</v>
      </c>
      <c r="D4467" s="137" t="s">
        <v>5212</v>
      </c>
      <c r="E4467" s="765">
        <f t="shared" ca="1" si="214"/>
        <v>0</v>
      </c>
    </row>
    <row r="4468" spans="1:5">
      <c r="A4468" t="str">
        <f t="shared" si="212"/>
        <v>99</v>
      </c>
      <c r="B4468">
        <f t="shared" si="213"/>
        <v>0</v>
      </c>
      <c r="C4468" s="137" t="s">
        <v>451</v>
      </c>
      <c r="D4468" s="137" t="s">
        <v>5213</v>
      </c>
      <c r="E4468" s="765">
        <f t="shared" ca="1" si="214"/>
        <v>0</v>
      </c>
    </row>
    <row r="4469" spans="1:5">
      <c r="A4469" t="str">
        <f t="shared" si="212"/>
        <v>99</v>
      </c>
      <c r="B4469">
        <f t="shared" si="213"/>
        <v>0</v>
      </c>
      <c r="C4469" s="137" t="s">
        <v>453</v>
      </c>
      <c r="D4469" s="137" t="s">
        <v>5214</v>
      </c>
      <c r="E4469" s="765">
        <f t="shared" ca="1" si="214"/>
        <v>0</v>
      </c>
    </row>
    <row r="4470" spans="1:5">
      <c r="A4470" t="str">
        <f t="shared" si="212"/>
        <v>99</v>
      </c>
      <c r="B4470">
        <f t="shared" si="213"/>
        <v>0</v>
      </c>
      <c r="C4470" s="137" t="s">
        <v>628</v>
      </c>
      <c r="D4470" s="137" t="s">
        <v>5215</v>
      </c>
      <c r="E4470" s="765">
        <f t="shared" ca="1" si="214"/>
        <v>0</v>
      </c>
    </row>
    <row r="4471" spans="1:5">
      <c r="A4471" t="str">
        <f t="shared" si="212"/>
        <v>99</v>
      </c>
      <c r="B4471">
        <f t="shared" si="213"/>
        <v>0</v>
      </c>
      <c r="C4471" s="137" t="s">
        <v>575</v>
      </c>
      <c r="D4471" s="137" t="s">
        <v>5216</v>
      </c>
      <c r="E4471" s="765">
        <f t="shared" ca="1" si="214"/>
        <v>0</v>
      </c>
    </row>
    <row r="4472" spans="1:5">
      <c r="A4472" t="str">
        <f t="shared" si="212"/>
        <v>99</v>
      </c>
      <c r="B4472">
        <f t="shared" si="213"/>
        <v>0</v>
      </c>
      <c r="C4472" s="137" t="s">
        <v>576</v>
      </c>
      <c r="D4472" s="137" t="s">
        <v>5217</v>
      </c>
      <c r="E4472" s="765">
        <f t="shared" ca="1" si="214"/>
        <v>0</v>
      </c>
    </row>
    <row r="4473" spans="1:5">
      <c r="A4473" t="str">
        <f t="shared" si="212"/>
        <v>99</v>
      </c>
      <c r="B4473">
        <f t="shared" si="213"/>
        <v>0</v>
      </c>
      <c r="C4473" s="137" t="s">
        <v>482</v>
      </c>
      <c r="D4473" s="137" t="s">
        <v>5218</v>
      </c>
      <c r="E4473" s="765">
        <f t="shared" ca="1" si="214"/>
        <v>0</v>
      </c>
    </row>
    <row r="4474" spans="1:5">
      <c r="A4474" t="str">
        <f t="shared" si="212"/>
        <v>99</v>
      </c>
      <c r="B4474">
        <f t="shared" si="213"/>
        <v>0</v>
      </c>
      <c r="C4474" s="137" t="s">
        <v>484</v>
      </c>
      <c r="D4474" s="137" t="s">
        <v>5219</v>
      </c>
      <c r="E4474" s="765">
        <f t="shared" ca="1" si="214"/>
        <v>0</v>
      </c>
    </row>
    <row r="4475" spans="1:5">
      <c r="A4475" t="str">
        <f t="shared" si="212"/>
        <v>99</v>
      </c>
      <c r="B4475">
        <f t="shared" si="213"/>
        <v>0</v>
      </c>
      <c r="C4475" s="137" t="s">
        <v>486</v>
      </c>
      <c r="D4475" s="137" t="s">
        <v>5220</v>
      </c>
      <c r="E4475" s="765">
        <f t="shared" ca="1" si="214"/>
        <v>0</v>
      </c>
    </row>
    <row r="4476" spans="1:5">
      <c r="A4476" t="str">
        <f t="shared" si="212"/>
        <v>99</v>
      </c>
      <c r="B4476">
        <f t="shared" si="213"/>
        <v>0</v>
      </c>
      <c r="C4476" s="137" t="s">
        <v>488</v>
      </c>
      <c r="D4476" s="137" t="s">
        <v>5221</v>
      </c>
      <c r="E4476" s="765">
        <f t="shared" ca="1" si="214"/>
        <v>0</v>
      </c>
    </row>
    <row r="4477" spans="1:5">
      <c r="A4477" t="str">
        <f t="shared" si="212"/>
        <v>99</v>
      </c>
      <c r="B4477">
        <f t="shared" si="213"/>
        <v>0</v>
      </c>
      <c r="C4477" s="137" t="s">
        <v>490</v>
      </c>
      <c r="D4477" s="137" t="s">
        <v>5222</v>
      </c>
      <c r="E4477" s="765">
        <f t="shared" ca="1" si="214"/>
        <v>0</v>
      </c>
    </row>
    <row r="4478" spans="1:5">
      <c r="A4478" t="str">
        <f t="shared" si="212"/>
        <v>99</v>
      </c>
      <c r="B4478">
        <f t="shared" si="213"/>
        <v>0</v>
      </c>
      <c r="C4478" s="137" t="s">
        <v>492</v>
      </c>
      <c r="D4478" s="137" t="s">
        <v>5223</v>
      </c>
      <c r="E4478" s="765">
        <f t="shared" ca="1" si="214"/>
        <v>0</v>
      </c>
    </row>
    <row r="4479" spans="1:5">
      <c r="A4479" t="str">
        <f t="shared" si="212"/>
        <v>99</v>
      </c>
      <c r="B4479">
        <f t="shared" si="213"/>
        <v>0</v>
      </c>
      <c r="C4479" s="137" t="s">
        <v>494</v>
      </c>
      <c r="D4479" s="137" t="s">
        <v>5224</v>
      </c>
      <c r="E4479" s="765">
        <f t="shared" ca="1" si="214"/>
        <v>0</v>
      </c>
    </row>
    <row r="4480" spans="1:5">
      <c r="A4480" t="str">
        <f t="shared" si="212"/>
        <v>99</v>
      </c>
      <c r="B4480">
        <f t="shared" si="213"/>
        <v>0</v>
      </c>
      <c r="C4480" s="137" t="s">
        <v>496</v>
      </c>
      <c r="D4480" s="137" t="s">
        <v>5225</v>
      </c>
      <c r="E4480" s="765">
        <f t="shared" ca="1" si="214"/>
        <v>0</v>
      </c>
    </row>
    <row r="4481" spans="1:5">
      <c r="A4481" t="str">
        <f t="shared" si="212"/>
        <v>99</v>
      </c>
      <c r="B4481">
        <f t="shared" si="213"/>
        <v>0</v>
      </c>
      <c r="C4481" s="137" t="s">
        <v>498</v>
      </c>
      <c r="D4481" s="137" t="s">
        <v>5226</v>
      </c>
      <c r="E4481" s="765">
        <f t="shared" ca="1" si="214"/>
        <v>0</v>
      </c>
    </row>
    <row r="4482" spans="1:5">
      <c r="A4482" t="str">
        <f t="shared" si="212"/>
        <v>99</v>
      </c>
      <c r="B4482">
        <f t="shared" si="213"/>
        <v>0</v>
      </c>
      <c r="C4482" s="137" t="s">
        <v>500</v>
      </c>
      <c r="D4482" s="137" t="s">
        <v>5227</v>
      </c>
      <c r="E4482" s="765">
        <f t="shared" ca="1" si="214"/>
        <v>0</v>
      </c>
    </row>
    <row r="4483" spans="1:5">
      <c r="A4483" t="str">
        <f t="shared" si="212"/>
        <v>99</v>
      </c>
      <c r="B4483">
        <f t="shared" si="213"/>
        <v>0</v>
      </c>
      <c r="C4483" s="137" t="s">
        <v>502</v>
      </c>
      <c r="D4483" s="137" t="s">
        <v>5228</v>
      </c>
      <c r="E4483" s="765">
        <f t="shared" ca="1" si="214"/>
        <v>0</v>
      </c>
    </row>
    <row r="4484" spans="1:5">
      <c r="A4484" t="str">
        <f t="shared" si="212"/>
        <v>99</v>
      </c>
      <c r="B4484">
        <f t="shared" si="213"/>
        <v>0</v>
      </c>
      <c r="C4484" s="137" t="s">
        <v>504</v>
      </c>
      <c r="D4484" s="137" t="s">
        <v>5229</v>
      </c>
      <c r="E4484" s="765">
        <f t="shared" ca="1" si="214"/>
        <v>0</v>
      </c>
    </row>
    <row r="4485" spans="1:5">
      <c r="A4485" t="str">
        <f t="shared" si="212"/>
        <v>99</v>
      </c>
      <c r="B4485">
        <f t="shared" si="213"/>
        <v>0</v>
      </c>
      <c r="C4485" s="137" t="s">
        <v>506</v>
      </c>
      <c r="D4485" s="137" t="s">
        <v>5230</v>
      </c>
      <c r="E4485" s="765">
        <f t="shared" ca="1" si="214"/>
        <v>0</v>
      </c>
    </row>
    <row r="4486" spans="1:5">
      <c r="A4486" t="str">
        <f t="shared" si="212"/>
        <v>99</v>
      </c>
      <c r="B4486">
        <f t="shared" si="213"/>
        <v>0</v>
      </c>
      <c r="C4486" s="137" t="s">
        <v>556</v>
      </c>
      <c r="D4486" s="137" t="s">
        <v>5231</v>
      </c>
      <c r="E4486" s="765">
        <f t="shared" ca="1" si="214"/>
        <v>0</v>
      </c>
    </row>
    <row r="4487" spans="1:5">
      <c r="A4487" t="str">
        <f t="shared" si="212"/>
        <v>99</v>
      </c>
      <c r="B4487">
        <f t="shared" si="213"/>
        <v>0</v>
      </c>
      <c r="C4487" s="137" t="s">
        <v>511</v>
      </c>
      <c r="D4487" s="137" t="s">
        <v>5232</v>
      </c>
      <c r="E4487" s="765">
        <f t="shared" ca="1" si="214"/>
        <v>0</v>
      </c>
    </row>
    <row r="4488" spans="1:5">
      <c r="A4488" t="str">
        <f t="shared" si="212"/>
        <v>99</v>
      </c>
      <c r="B4488">
        <f t="shared" si="213"/>
        <v>0</v>
      </c>
      <c r="C4488" s="137" t="s">
        <v>513</v>
      </c>
      <c r="D4488" s="137" t="s">
        <v>5233</v>
      </c>
      <c r="E4488" s="765">
        <f t="shared" ca="1" si="214"/>
        <v>0</v>
      </c>
    </row>
    <row r="4489" spans="1:5">
      <c r="A4489" t="str">
        <f t="shared" si="212"/>
        <v>99</v>
      </c>
      <c r="B4489">
        <f t="shared" si="213"/>
        <v>0</v>
      </c>
      <c r="C4489" s="137" t="s">
        <v>515</v>
      </c>
      <c r="D4489" s="137" t="s">
        <v>5234</v>
      </c>
      <c r="E4489" s="765">
        <f t="shared" ca="1" si="214"/>
        <v>0</v>
      </c>
    </row>
    <row r="4490" spans="1:5">
      <c r="A4490" t="str">
        <f t="shared" si="212"/>
        <v>99</v>
      </c>
      <c r="B4490">
        <f t="shared" si="213"/>
        <v>0</v>
      </c>
      <c r="C4490" s="137" t="s">
        <v>517</v>
      </c>
      <c r="D4490" s="137" t="s">
        <v>5235</v>
      </c>
      <c r="E4490" s="765">
        <f t="shared" ca="1" si="214"/>
        <v>0</v>
      </c>
    </row>
    <row r="4491" spans="1:5">
      <c r="A4491" t="str">
        <f t="shared" si="212"/>
        <v>99</v>
      </c>
      <c r="B4491">
        <f t="shared" si="213"/>
        <v>0</v>
      </c>
      <c r="C4491" s="137" t="s">
        <v>519</v>
      </c>
      <c r="D4491" s="137" t="s">
        <v>5236</v>
      </c>
      <c r="E4491" s="765">
        <f t="shared" ca="1" si="214"/>
        <v>0</v>
      </c>
    </row>
    <row r="4492" spans="1:5">
      <c r="A4492" t="str">
        <f t="shared" si="212"/>
        <v>99</v>
      </c>
      <c r="B4492">
        <f t="shared" si="213"/>
        <v>0</v>
      </c>
      <c r="C4492" s="137" t="s">
        <v>521</v>
      </c>
      <c r="D4492" s="137" t="s">
        <v>5237</v>
      </c>
      <c r="E4492" s="765">
        <f t="shared" ca="1" si="214"/>
        <v>0</v>
      </c>
    </row>
    <row r="4493" spans="1:5">
      <c r="A4493" t="str">
        <f t="shared" si="212"/>
        <v>99</v>
      </c>
      <c r="B4493">
        <f t="shared" si="213"/>
        <v>0</v>
      </c>
      <c r="C4493" s="137" t="s">
        <v>523</v>
      </c>
      <c r="D4493" s="137" t="s">
        <v>5238</v>
      </c>
      <c r="E4493" s="765">
        <f t="shared" ca="1" si="214"/>
        <v>0</v>
      </c>
    </row>
    <row r="4494" spans="1:5">
      <c r="A4494" t="str">
        <f t="shared" si="212"/>
        <v>100</v>
      </c>
      <c r="B4494" t="str">
        <f t="shared" si="213"/>
        <v>PU</v>
      </c>
      <c r="C4494" t="s">
        <v>5239</v>
      </c>
      <c r="D4494" t="s">
        <v>5250</v>
      </c>
      <c r="E4494" s="765">
        <f ca="1">IFERROR(IF(B4494=0,VLOOKUP(C4494,INDIRECT($G$7&amp;$H$7),MATCH($A4494,INDIRECT($G$7&amp;$I$7),0),0),IF(B4494="W",VLOOKUP(C4494,INDIRECT($G$5&amp;$H$5),MATCH($A4494,INDIRECT($G$5&amp;$I$5),0),FALSE),VLOOKUP(C4494,INDIRECT($G$6&amp;$H$6),MATCH($A4494,INDIRECT($G$6&amp;$I$6),0),FALSE))),0)</f>
        <v>0</v>
      </c>
    </row>
    <row r="4495" spans="1:5">
      <c r="A4495" t="str">
        <f t="shared" ref="A4495:A4508" si="215">MID(D4495,LEN(C4495)+2,LEN(D4495)-LEN(C4495))</f>
        <v>01</v>
      </c>
      <c r="B4495">
        <f t="shared" ref="B4495:B4508" si="216">IF(IFERROR(FIND("PU",D4495,1),0)&lt;&gt;0,"PU",0)</f>
        <v>0</v>
      </c>
      <c r="C4495" t="s">
        <v>5265</v>
      </c>
      <c r="D4495" s="1" t="s">
        <v>5311</v>
      </c>
      <c r="E4495" s="765">
        <f t="shared" ref="E4495:E4558" ca="1" si="217">IFERROR(IFERROR(VLOOKUP(C4495,INDIRECT($G$7&amp;$H$7),MATCH($A4495,INDIRECT($G$7&amp;$I$7),0),0),IFERROR(VLOOKUP(C4495,INDIRECT($G$6&amp;$H$6),MATCH($A4495,INDIRECT($G$6&amp;$I$6),0),0),VLOOKUP(C4495,INDIRECT($G$5&amp;$H$5),MATCH($A4495,INDIRECT($G$5&amp;$I$5),0),0))),0)</f>
        <v>0</v>
      </c>
    </row>
    <row r="4496" spans="1:5">
      <c r="A4496" t="str">
        <f t="shared" si="215"/>
        <v>02</v>
      </c>
      <c r="B4496">
        <f t="shared" si="216"/>
        <v>0</v>
      </c>
      <c r="C4496" t="s">
        <v>5265</v>
      </c>
      <c r="D4496" s="1" t="s">
        <v>5312</v>
      </c>
      <c r="E4496" s="765">
        <f t="shared" ca="1" si="217"/>
        <v>0</v>
      </c>
    </row>
    <row r="4497" spans="1:5">
      <c r="A4497" t="str">
        <f t="shared" si="215"/>
        <v>03</v>
      </c>
      <c r="B4497">
        <f t="shared" si="216"/>
        <v>0</v>
      </c>
      <c r="C4497" t="s">
        <v>5265</v>
      </c>
      <c r="D4497" s="1" t="s">
        <v>5313</v>
      </c>
      <c r="E4497" s="765">
        <f t="shared" ca="1" si="217"/>
        <v>0</v>
      </c>
    </row>
    <row r="4498" spans="1:5">
      <c r="A4498" t="str">
        <f t="shared" si="215"/>
        <v>04</v>
      </c>
      <c r="B4498">
        <f t="shared" si="216"/>
        <v>0</v>
      </c>
      <c r="C4498" t="s">
        <v>5265</v>
      </c>
      <c r="D4498" s="1" t="s">
        <v>5314</v>
      </c>
      <c r="E4498" s="765">
        <f t="shared" ca="1" si="217"/>
        <v>0</v>
      </c>
    </row>
    <row r="4499" spans="1:5">
      <c r="A4499" t="str">
        <f t="shared" si="215"/>
        <v>05</v>
      </c>
      <c r="B4499">
        <f t="shared" si="216"/>
        <v>0</v>
      </c>
      <c r="C4499" t="s">
        <v>5265</v>
      </c>
      <c r="D4499" s="1" t="s">
        <v>5315</v>
      </c>
      <c r="E4499" s="765">
        <f t="shared" ca="1" si="217"/>
        <v>0</v>
      </c>
    </row>
    <row r="4500" spans="1:5">
      <c r="A4500" t="str">
        <f t="shared" si="215"/>
        <v>06</v>
      </c>
      <c r="B4500">
        <f t="shared" si="216"/>
        <v>0</v>
      </c>
      <c r="C4500" t="s">
        <v>5265</v>
      </c>
      <c r="D4500" s="1" t="s">
        <v>5316</v>
      </c>
      <c r="E4500" s="765">
        <f t="shared" ca="1" si="217"/>
        <v>0</v>
      </c>
    </row>
    <row r="4501" spans="1:5">
      <c r="A4501" t="str">
        <f t="shared" si="215"/>
        <v>07</v>
      </c>
      <c r="B4501">
        <f t="shared" si="216"/>
        <v>0</v>
      </c>
      <c r="C4501" t="s">
        <v>5265</v>
      </c>
      <c r="D4501" s="1" t="s">
        <v>5317</v>
      </c>
      <c r="E4501" s="765">
        <f t="shared" ca="1" si="217"/>
        <v>0</v>
      </c>
    </row>
    <row r="4502" spans="1:5">
      <c r="A4502" t="str">
        <f t="shared" si="215"/>
        <v>08</v>
      </c>
      <c r="B4502">
        <f t="shared" si="216"/>
        <v>0</v>
      </c>
      <c r="C4502" t="s">
        <v>5265</v>
      </c>
      <c r="D4502" s="1" t="s">
        <v>5318</v>
      </c>
      <c r="E4502" s="765">
        <f t="shared" ca="1" si="217"/>
        <v>0</v>
      </c>
    </row>
    <row r="4503" spans="1:5">
      <c r="A4503" t="str">
        <f t="shared" si="215"/>
        <v>09</v>
      </c>
      <c r="B4503">
        <f t="shared" si="216"/>
        <v>0</v>
      </c>
      <c r="C4503" t="s">
        <v>5265</v>
      </c>
      <c r="D4503" s="1" t="s">
        <v>5319</v>
      </c>
      <c r="E4503" s="765">
        <f t="shared" ca="1" si="217"/>
        <v>0</v>
      </c>
    </row>
    <row r="4504" spans="1:5">
      <c r="A4504" t="str">
        <f t="shared" si="215"/>
        <v>10</v>
      </c>
      <c r="B4504">
        <f t="shared" si="216"/>
        <v>0</v>
      </c>
      <c r="C4504" t="s">
        <v>5265</v>
      </c>
      <c r="D4504" s="1" t="s">
        <v>5320</v>
      </c>
      <c r="E4504" s="765">
        <f t="shared" ca="1" si="217"/>
        <v>0</v>
      </c>
    </row>
    <row r="4505" spans="1:5">
      <c r="A4505" t="str">
        <f t="shared" si="215"/>
        <v>11</v>
      </c>
      <c r="B4505">
        <f t="shared" si="216"/>
        <v>0</v>
      </c>
      <c r="C4505" t="s">
        <v>5265</v>
      </c>
      <c r="D4505" s="1" t="s">
        <v>5321</v>
      </c>
      <c r="E4505" s="765">
        <f t="shared" ca="1" si="217"/>
        <v>0</v>
      </c>
    </row>
    <row r="4506" spans="1:5">
      <c r="A4506" t="str">
        <f t="shared" si="215"/>
        <v>12</v>
      </c>
      <c r="B4506">
        <f t="shared" si="216"/>
        <v>0</v>
      </c>
      <c r="C4506" t="s">
        <v>5265</v>
      </c>
      <c r="D4506" s="1" t="s">
        <v>5322</v>
      </c>
      <c r="E4506" s="765">
        <f t="shared" ca="1" si="217"/>
        <v>0</v>
      </c>
    </row>
    <row r="4507" spans="1:5">
      <c r="A4507" t="str">
        <f t="shared" si="215"/>
        <v>13</v>
      </c>
      <c r="B4507">
        <f t="shared" si="216"/>
        <v>0</v>
      </c>
      <c r="C4507" t="s">
        <v>5265</v>
      </c>
      <c r="D4507" s="1" t="s">
        <v>5323</v>
      </c>
      <c r="E4507" s="765">
        <f t="shared" ca="1" si="217"/>
        <v>0</v>
      </c>
    </row>
    <row r="4508" spans="1:5">
      <c r="A4508" t="str">
        <f t="shared" si="215"/>
        <v>100</v>
      </c>
      <c r="B4508">
        <f t="shared" si="216"/>
        <v>0</v>
      </c>
      <c r="C4508" t="s">
        <v>5265</v>
      </c>
      <c r="D4508" s="1" t="s">
        <v>5324</v>
      </c>
      <c r="E4508" s="765">
        <f t="shared" ca="1" si="217"/>
        <v>0</v>
      </c>
    </row>
    <row r="4509" spans="1:5">
      <c r="A4509" t="str">
        <f t="shared" ref="A4509:A4572" si="218">MID(D4509,LEN(C4509)+2,LEN(D4509)-LEN(C4509))</f>
        <v>01</v>
      </c>
      <c r="B4509">
        <f t="shared" ref="B4509:B4572" si="219">IF(IFERROR(FIND("PU",D4509,1),0)&lt;&gt;0,"PU",0)</f>
        <v>0</v>
      </c>
      <c r="C4509" t="s">
        <v>5271</v>
      </c>
      <c r="D4509" s="1" t="s">
        <v>5325</v>
      </c>
      <c r="E4509" s="765">
        <f t="shared" ca="1" si="217"/>
        <v>0</v>
      </c>
    </row>
    <row r="4510" spans="1:5">
      <c r="A4510" t="str">
        <f t="shared" si="218"/>
        <v>02</v>
      </c>
      <c r="B4510">
        <f t="shared" si="219"/>
        <v>0</v>
      </c>
      <c r="C4510" t="s">
        <v>5271</v>
      </c>
      <c r="D4510" s="1" t="s">
        <v>5326</v>
      </c>
      <c r="E4510" s="765">
        <f t="shared" ca="1" si="217"/>
        <v>0</v>
      </c>
    </row>
    <row r="4511" spans="1:5">
      <c r="A4511" t="str">
        <f t="shared" si="218"/>
        <v>03</v>
      </c>
      <c r="B4511">
        <f t="shared" si="219"/>
        <v>0</v>
      </c>
      <c r="C4511" t="s">
        <v>5271</v>
      </c>
      <c r="D4511" s="1" t="s">
        <v>5327</v>
      </c>
      <c r="E4511" s="765">
        <f t="shared" ca="1" si="217"/>
        <v>0</v>
      </c>
    </row>
    <row r="4512" spans="1:5">
      <c r="A4512" t="str">
        <f t="shared" si="218"/>
        <v>04</v>
      </c>
      <c r="B4512">
        <f t="shared" si="219"/>
        <v>0</v>
      </c>
      <c r="C4512" t="s">
        <v>5271</v>
      </c>
      <c r="D4512" s="1" t="s">
        <v>5328</v>
      </c>
      <c r="E4512" s="765">
        <f t="shared" ca="1" si="217"/>
        <v>0</v>
      </c>
    </row>
    <row r="4513" spans="1:5">
      <c r="A4513" t="str">
        <f t="shared" si="218"/>
        <v>05</v>
      </c>
      <c r="B4513">
        <f t="shared" si="219"/>
        <v>0</v>
      </c>
      <c r="C4513" t="s">
        <v>5271</v>
      </c>
      <c r="D4513" s="1" t="s">
        <v>5329</v>
      </c>
      <c r="E4513" s="765">
        <f t="shared" ca="1" si="217"/>
        <v>0</v>
      </c>
    </row>
    <row r="4514" spans="1:5">
      <c r="A4514" t="str">
        <f t="shared" si="218"/>
        <v>06</v>
      </c>
      <c r="B4514">
        <f t="shared" si="219"/>
        <v>0</v>
      </c>
      <c r="C4514" t="s">
        <v>5271</v>
      </c>
      <c r="D4514" s="1" t="s">
        <v>5330</v>
      </c>
      <c r="E4514" s="765">
        <f t="shared" ca="1" si="217"/>
        <v>0</v>
      </c>
    </row>
    <row r="4515" spans="1:5">
      <c r="A4515" t="str">
        <f t="shared" si="218"/>
        <v>07</v>
      </c>
      <c r="B4515">
        <f t="shared" si="219"/>
        <v>0</v>
      </c>
      <c r="C4515" t="s">
        <v>5271</v>
      </c>
      <c r="D4515" s="1" t="s">
        <v>5331</v>
      </c>
      <c r="E4515" s="765">
        <f t="shared" ca="1" si="217"/>
        <v>0</v>
      </c>
    </row>
    <row r="4516" spans="1:5">
      <c r="A4516" t="str">
        <f t="shared" si="218"/>
        <v>08</v>
      </c>
      <c r="B4516">
        <f t="shared" si="219"/>
        <v>0</v>
      </c>
      <c r="C4516" t="s">
        <v>5271</v>
      </c>
      <c r="D4516" s="1" t="s">
        <v>5332</v>
      </c>
      <c r="E4516" s="765">
        <f t="shared" ca="1" si="217"/>
        <v>0</v>
      </c>
    </row>
    <row r="4517" spans="1:5">
      <c r="A4517" t="str">
        <f t="shared" si="218"/>
        <v>09</v>
      </c>
      <c r="B4517">
        <f t="shared" si="219"/>
        <v>0</v>
      </c>
      <c r="C4517" t="s">
        <v>5271</v>
      </c>
      <c r="D4517" s="1" t="s">
        <v>5333</v>
      </c>
      <c r="E4517" s="765">
        <f t="shared" ca="1" si="217"/>
        <v>0</v>
      </c>
    </row>
    <row r="4518" spans="1:5">
      <c r="A4518" t="str">
        <f t="shared" si="218"/>
        <v>10</v>
      </c>
      <c r="B4518">
        <f t="shared" si="219"/>
        <v>0</v>
      </c>
      <c r="C4518" t="s">
        <v>5271</v>
      </c>
      <c r="D4518" s="1" t="s">
        <v>5334</v>
      </c>
      <c r="E4518" s="765">
        <f t="shared" ca="1" si="217"/>
        <v>0</v>
      </c>
    </row>
    <row r="4519" spans="1:5">
      <c r="A4519" t="str">
        <f t="shared" si="218"/>
        <v>11</v>
      </c>
      <c r="B4519">
        <f t="shared" si="219"/>
        <v>0</v>
      </c>
      <c r="C4519" t="s">
        <v>5271</v>
      </c>
      <c r="D4519" s="1" t="s">
        <v>5335</v>
      </c>
      <c r="E4519" s="765">
        <f t="shared" ca="1" si="217"/>
        <v>0</v>
      </c>
    </row>
    <row r="4520" spans="1:5">
      <c r="A4520" t="str">
        <f t="shared" si="218"/>
        <v>12</v>
      </c>
      <c r="B4520">
        <f t="shared" si="219"/>
        <v>0</v>
      </c>
      <c r="C4520" t="s">
        <v>5271</v>
      </c>
      <c r="D4520" s="1" t="s">
        <v>5336</v>
      </c>
      <c r="E4520" s="765">
        <f t="shared" ca="1" si="217"/>
        <v>0</v>
      </c>
    </row>
    <row r="4521" spans="1:5">
      <c r="A4521" t="str">
        <f t="shared" si="218"/>
        <v>13</v>
      </c>
      <c r="B4521">
        <f t="shared" si="219"/>
        <v>0</v>
      </c>
      <c r="C4521" t="s">
        <v>5271</v>
      </c>
      <c r="D4521" s="1" t="s">
        <v>5337</v>
      </c>
      <c r="E4521" s="765">
        <f t="shared" ca="1" si="217"/>
        <v>0</v>
      </c>
    </row>
    <row r="4522" spans="1:5">
      <c r="A4522" t="str">
        <f t="shared" si="218"/>
        <v>100</v>
      </c>
      <c r="B4522">
        <f t="shared" si="219"/>
        <v>0</v>
      </c>
      <c r="C4522" t="s">
        <v>5271</v>
      </c>
      <c r="D4522" s="1" t="s">
        <v>5338</v>
      </c>
      <c r="E4522" s="765">
        <f t="shared" ca="1" si="217"/>
        <v>0</v>
      </c>
    </row>
    <row r="4523" spans="1:5">
      <c r="A4523" t="str">
        <f t="shared" si="218"/>
        <v>01</v>
      </c>
      <c r="B4523">
        <f t="shared" si="219"/>
        <v>0</v>
      </c>
      <c r="C4523" t="s">
        <v>5266</v>
      </c>
      <c r="D4523" s="1" t="s">
        <v>5339</v>
      </c>
      <c r="E4523" s="765">
        <f t="shared" ca="1" si="217"/>
        <v>0</v>
      </c>
    </row>
    <row r="4524" spans="1:5">
      <c r="A4524" t="str">
        <f t="shared" si="218"/>
        <v>02</v>
      </c>
      <c r="B4524">
        <f t="shared" si="219"/>
        <v>0</v>
      </c>
      <c r="C4524" t="s">
        <v>5266</v>
      </c>
      <c r="D4524" s="1" t="s">
        <v>5340</v>
      </c>
      <c r="E4524" s="765">
        <f t="shared" ca="1" si="217"/>
        <v>0</v>
      </c>
    </row>
    <row r="4525" spans="1:5">
      <c r="A4525" t="str">
        <f t="shared" si="218"/>
        <v>03</v>
      </c>
      <c r="B4525">
        <f t="shared" si="219"/>
        <v>0</v>
      </c>
      <c r="C4525" t="s">
        <v>5266</v>
      </c>
      <c r="D4525" s="1" t="s">
        <v>5341</v>
      </c>
      <c r="E4525" s="765">
        <f t="shared" ca="1" si="217"/>
        <v>0</v>
      </c>
    </row>
    <row r="4526" spans="1:5">
      <c r="A4526" t="str">
        <f t="shared" si="218"/>
        <v>04</v>
      </c>
      <c r="B4526">
        <f t="shared" si="219"/>
        <v>0</v>
      </c>
      <c r="C4526" t="s">
        <v>5266</v>
      </c>
      <c r="D4526" s="1" t="s">
        <v>5342</v>
      </c>
      <c r="E4526" s="765">
        <f t="shared" ca="1" si="217"/>
        <v>0</v>
      </c>
    </row>
    <row r="4527" spans="1:5">
      <c r="A4527" t="str">
        <f t="shared" si="218"/>
        <v>05</v>
      </c>
      <c r="B4527">
        <f t="shared" si="219"/>
        <v>0</v>
      </c>
      <c r="C4527" t="s">
        <v>5266</v>
      </c>
      <c r="D4527" s="1" t="s">
        <v>5343</v>
      </c>
      <c r="E4527" s="765">
        <f t="shared" ca="1" si="217"/>
        <v>0</v>
      </c>
    </row>
    <row r="4528" spans="1:5">
      <c r="A4528" t="str">
        <f t="shared" si="218"/>
        <v>06</v>
      </c>
      <c r="B4528">
        <f t="shared" si="219"/>
        <v>0</v>
      </c>
      <c r="C4528" t="s">
        <v>5266</v>
      </c>
      <c r="D4528" s="1" t="s">
        <v>5344</v>
      </c>
      <c r="E4528" s="765">
        <f t="shared" ca="1" si="217"/>
        <v>0</v>
      </c>
    </row>
    <row r="4529" spans="1:5">
      <c r="A4529" t="str">
        <f t="shared" si="218"/>
        <v>07</v>
      </c>
      <c r="B4529">
        <f t="shared" si="219"/>
        <v>0</v>
      </c>
      <c r="C4529" t="s">
        <v>5266</v>
      </c>
      <c r="D4529" s="1" t="s">
        <v>5345</v>
      </c>
      <c r="E4529" s="765">
        <f t="shared" ca="1" si="217"/>
        <v>0</v>
      </c>
    </row>
    <row r="4530" spans="1:5">
      <c r="A4530" t="str">
        <f t="shared" si="218"/>
        <v>08</v>
      </c>
      <c r="B4530">
        <f t="shared" si="219"/>
        <v>0</v>
      </c>
      <c r="C4530" t="s">
        <v>5266</v>
      </c>
      <c r="D4530" s="1" t="s">
        <v>5346</v>
      </c>
      <c r="E4530" s="765">
        <f t="shared" ca="1" si="217"/>
        <v>0</v>
      </c>
    </row>
    <row r="4531" spans="1:5">
      <c r="A4531" t="str">
        <f t="shared" si="218"/>
        <v>09</v>
      </c>
      <c r="B4531">
        <f t="shared" si="219"/>
        <v>0</v>
      </c>
      <c r="C4531" t="s">
        <v>5266</v>
      </c>
      <c r="D4531" s="1" t="s">
        <v>5347</v>
      </c>
      <c r="E4531" s="765">
        <f t="shared" ca="1" si="217"/>
        <v>0</v>
      </c>
    </row>
    <row r="4532" spans="1:5">
      <c r="A4532" t="str">
        <f t="shared" si="218"/>
        <v>10</v>
      </c>
      <c r="B4532">
        <f t="shared" si="219"/>
        <v>0</v>
      </c>
      <c r="C4532" t="s">
        <v>5266</v>
      </c>
      <c r="D4532" s="1" t="s">
        <v>5348</v>
      </c>
      <c r="E4532" s="765">
        <f t="shared" ca="1" si="217"/>
        <v>0</v>
      </c>
    </row>
    <row r="4533" spans="1:5">
      <c r="A4533" t="str">
        <f t="shared" si="218"/>
        <v>11</v>
      </c>
      <c r="B4533">
        <f t="shared" si="219"/>
        <v>0</v>
      </c>
      <c r="C4533" t="s">
        <v>5266</v>
      </c>
      <c r="D4533" s="1" t="s">
        <v>5349</v>
      </c>
      <c r="E4533" s="765">
        <f t="shared" ca="1" si="217"/>
        <v>0</v>
      </c>
    </row>
    <row r="4534" spans="1:5">
      <c r="A4534" t="str">
        <f t="shared" si="218"/>
        <v>12</v>
      </c>
      <c r="B4534">
        <f t="shared" si="219"/>
        <v>0</v>
      </c>
      <c r="C4534" t="s">
        <v>5266</v>
      </c>
      <c r="D4534" s="1" t="s">
        <v>5350</v>
      </c>
      <c r="E4534" s="765">
        <f t="shared" ca="1" si="217"/>
        <v>0</v>
      </c>
    </row>
    <row r="4535" spans="1:5">
      <c r="A4535" t="str">
        <f t="shared" si="218"/>
        <v>13</v>
      </c>
      <c r="B4535">
        <f t="shared" si="219"/>
        <v>0</v>
      </c>
      <c r="C4535" t="s">
        <v>5266</v>
      </c>
      <c r="D4535" s="1" t="s">
        <v>5351</v>
      </c>
      <c r="E4535" s="765">
        <f t="shared" ca="1" si="217"/>
        <v>0</v>
      </c>
    </row>
    <row r="4536" spans="1:5">
      <c r="A4536" t="str">
        <f t="shared" si="218"/>
        <v>100</v>
      </c>
      <c r="B4536">
        <f t="shared" si="219"/>
        <v>0</v>
      </c>
      <c r="C4536" t="s">
        <v>5266</v>
      </c>
      <c r="D4536" s="1" t="s">
        <v>5352</v>
      </c>
      <c r="E4536" s="765">
        <f t="shared" ca="1" si="217"/>
        <v>0</v>
      </c>
    </row>
    <row r="4537" spans="1:5">
      <c r="A4537" t="str">
        <f t="shared" si="218"/>
        <v>01</v>
      </c>
      <c r="B4537">
        <f t="shared" si="219"/>
        <v>0</v>
      </c>
      <c r="C4537" t="s">
        <v>5267</v>
      </c>
      <c r="D4537" s="1" t="s">
        <v>5353</v>
      </c>
      <c r="E4537" s="765">
        <f t="shared" ca="1" si="217"/>
        <v>0</v>
      </c>
    </row>
    <row r="4538" spans="1:5">
      <c r="A4538" t="str">
        <f t="shared" si="218"/>
        <v>02</v>
      </c>
      <c r="B4538">
        <f t="shared" si="219"/>
        <v>0</v>
      </c>
      <c r="C4538" t="s">
        <v>5267</v>
      </c>
      <c r="D4538" s="1" t="s">
        <v>5354</v>
      </c>
      <c r="E4538" s="765">
        <f t="shared" ca="1" si="217"/>
        <v>0</v>
      </c>
    </row>
    <row r="4539" spans="1:5">
      <c r="A4539" t="str">
        <f t="shared" si="218"/>
        <v>03</v>
      </c>
      <c r="B4539">
        <f t="shared" si="219"/>
        <v>0</v>
      </c>
      <c r="C4539" t="s">
        <v>5267</v>
      </c>
      <c r="D4539" s="1" t="s">
        <v>5355</v>
      </c>
      <c r="E4539" s="765">
        <f t="shared" ca="1" si="217"/>
        <v>0</v>
      </c>
    </row>
    <row r="4540" spans="1:5">
      <c r="A4540" t="str">
        <f t="shared" si="218"/>
        <v>04</v>
      </c>
      <c r="B4540">
        <f t="shared" si="219"/>
        <v>0</v>
      </c>
      <c r="C4540" t="s">
        <v>5267</v>
      </c>
      <c r="D4540" s="1" t="s">
        <v>5356</v>
      </c>
      <c r="E4540" s="765">
        <f t="shared" ca="1" si="217"/>
        <v>0</v>
      </c>
    </row>
    <row r="4541" spans="1:5">
      <c r="A4541" t="str">
        <f t="shared" si="218"/>
        <v>05</v>
      </c>
      <c r="B4541">
        <f t="shared" si="219"/>
        <v>0</v>
      </c>
      <c r="C4541" t="s">
        <v>5267</v>
      </c>
      <c r="D4541" s="1" t="s">
        <v>5357</v>
      </c>
      <c r="E4541" s="765">
        <f t="shared" ca="1" si="217"/>
        <v>0</v>
      </c>
    </row>
    <row r="4542" spans="1:5">
      <c r="A4542" t="str">
        <f t="shared" si="218"/>
        <v>06</v>
      </c>
      <c r="B4542">
        <f t="shared" si="219"/>
        <v>0</v>
      </c>
      <c r="C4542" t="s">
        <v>5267</v>
      </c>
      <c r="D4542" s="1" t="s">
        <v>5358</v>
      </c>
      <c r="E4542" s="765">
        <f t="shared" ca="1" si="217"/>
        <v>0</v>
      </c>
    </row>
    <row r="4543" spans="1:5">
      <c r="A4543" t="str">
        <f t="shared" si="218"/>
        <v>07</v>
      </c>
      <c r="B4543">
        <f t="shared" si="219"/>
        <v>0</v>
      </c>
      <c r="C4543" t="s">
        <v>5267</v>
      </c>
      <c r="D4543" s="1" t="s">
        <v>5359</v>
      </c>
      <c r="E4543" s="765">
        <f t="shared" ca="1" si="217"/>
        <v>0</v>
      </c>
    </row>
    <row r="4544" spans="1:5">
      <c r="A4544" t="str">
        <f t="shared" si="218"/>
        <v>08</v>
      </c>
      <c r="B4544">
        <f t="shared" si="219"/>
        <v>0</v>
      </c>
      <c r="C4544" t="s">
        <v>5267</v>
      </c>
      <c r="D4544" s="1" t="s">
        <v>5360</v>
      </c>
      <c r="E4544" s="765">
        <f t="shared" ca="1" si="217"/>
        <v>0</v>
      </c>
    </row>
    <row r="4545" spans="1:5">
      <c r="A4545" t="str">
        <f t="shared" si="218"/>
        <v>09</v>
      </c>
      <c r="B4545">
        <f t="shared" si="219"/>
        <v>0</v>
      </c>
      <c r="C4545" t="s">
        <v>5267</v>
      </c>
      <c r="D4545" s="1" t="s">
        <v>5361</v>
      </c>
      <c r="E4545" s="765">
        <f t="shared" ca="1" si="217"/>
        <v>0</v>
      </c>
    </row>
    <row r="4546" spans="1:5">
      <c r="A4546" t="str">
        <f t="shared" si="218"/>
        <v>10</v>
      </c>
      <c r="B4546">
        <f t="shared" si="219"/>
        <v>0</v>
      </c>
      <c r="C4546" t="s">
        <v>5267</v>
      </c>
      <c r="D4546" s="1" t="s">
        <v>5362</v>
      </c>
      <c r="E4546" s="765">
        <f t="shared" ca="1" si="217"/>
        <v>0</v>
      </c>
    </row>
    <row r="4547" spans="1:5">
      <c r="A4547" t="str">
        <f t="shared" si="218"/>
        <v>11</v>
      </c>
      <c r="B4547">
        <f t="shared" si="219"/>
        <v>0</v>
      </c>
      <c r="C4547" t="s">
        <v>5267</v>
      </c>
      <c r="D4547" s="1" t="s">
        <v>5363</v>
      </c>
      <c r="E4547" s="765">
        <f t="shared" ca="1" si="217"/>
        <v>0</v>
      </c>
    </row>
    <row r="4548" spans="1:5">
      <c r="A4548" t="str">
        <f t="shared" si="218"/>
        <v>12</v>
      </c>
      <c r="B4548">
        <f t="shared" si="219"/>
        <v>0</v>
      </c>
      <c r="C4548" t="s">
        <v>5267</v>
      </c>
      <c r="D4548" s="1" t="s">
        <v>5364</v>
      </c>
      <c r="E4548" s="765">
        <f t="shared" ca="1" si="217"/>
        <v>0</v>
      </c>
    </row>
    <row r="4549" spans="1:5">
      <c r="A4549" t="str">
        <f t="shared" si="218"/>
        <v>13</v>
      </c>
      <c r="B4549">
        <f t="shared" si="219"/>
        <v>0</v>
      </c>
      <c r="C4549" t="s">
        <v>5267</v>
      </c>
      <c r="D4549" s="1" t="s">
        <v>5365</v>
      </c>
      <c r="E4549" s="765">
        <f t="shared" ca="1" si="217"/>
        <v>0</v>
      </c>
    </row>
    <row r="4550" spans="1:5">
      <c r="A4550" t="str">
        <f t="shared" si="218"/>
        <v>100</v>
      </c>
      <c r="B4550">
        <f t="shared" si="219"/>
        <v>0</v>
      </c>
      <c r="C4550" t="s">
        <v>5267</v>
      </c>
      <c r="D4550" s="1" t="s">
        <v>5366</v>
      </c>
      <c r="E4550" s="765">
        <f t="shared" ca="1" si="217"/>
        <v>0</v>
      </c>
    </row>
    <row r="4551" spans="1:5">
      <c r="A4551" t="str">
        <f t="shared" si="218"/>
        <v>01</v>
      </c>
      <c r="B4551">
        <f t="shared" si="219"/>
        <v>0</v>
      </c>
      <c r="C4551" t="s">
        <v>5269</v>
      </c>
      <c r="D4551" s="1" t="s">
        <v>5367</v>
      </c>
      <c r="E4551" s="765">
        <f t="shared" ca="1" si="217"/>
        <v>0</v>
      </c>
    </row>
    <row r="4552" spans="1:5">
      <c r="A4552" t="str">
        <f t="shared" si="218"/>
        <v>02</v>
      </c>
      <c r="B4552">
        <f t="shared" si="219"/>
        <v>0</v>
      </c>
      <c r="C4552" t="s">
        <v>5269</v>
      </c>
      <c r="D4552" s="1" t="s">
        <v>5368</v>
      </c>
      <c r="E4552" s="765">
        <f t="shared" ca="1" si="217"/>
        <v>0</v>
      </c>
    </row>
    <row r="4553" spans="1:5">
      <c r="A4553" t="str">
        <f t="shared" si="218"/>
        <v>03</v>
      </c>
      <c r="B4553">
        <f t="shared" si="219"/>
        <v>0</v>
      </c>
      <c r="C4553" t="s">
        <v>5269</v>
      </c>
      <c r="D4553" s="1" t="s">
        <v>5369</v>
      </c>
      <c r="E4553" s="765">
        <f t="shared" ca="1" si="217"/>
        <v>0</v>
      </c>
    </row>
    <row r="4554" spans="1:5">
      <c r="A4554" t="str">
        <f t="shared" si="218"/>
        <v>04</v>
      </c>
      <c r="B4554">
        <f t="shared" si="219"/>
        <v>0</v>
      </c>
      <c r="C4554" t="s">
        <v>5269</v>
      </c>
      <c r="D4554" s="1" t="s">
        <v>5370</v>
      </c>
      <c r="E4554" s="765">
        <f t="shared" ca="1" si="217"/>
        <v>0</v>
      </c>
    </row>
    <row r="4555" spans="1:5">
      <c r="A4555" t="str">
        <f t="shared" si="218"/>
        <v>05</v>
      </c>
      <c r="B4555">
        <f t="shared" si="219"/>
        <v>0</v>
      </c>
      <c r="C4555" t="s">
        <v>5269</v>
      </c>
      <c r="D4555" s="1" t="s">
        <v>5371</v>
      </c>
      <c r="E4555" s="765">
        <f t="shared" ca="1" si="217"/>
        <v>0</v>
      </c>
    </row>
    <row r="4556" spans="1:5">
      <c r="A4556" t="str">
        <f t="shared" si="218"/>
        <v>06</v>
      </c>
      <c r="B4556">
        <f t="shared" si="219"/>
        <v>0</v>
      </c>
      <c r="C4556" t="s">
        <v>5269</v>
      </c>
      <c r="D4556" s="1" t="s">
        <v>5372</v>
      </c>
      <c r="E4556" s="765">
        <f t="shared" ca="1" si="217"/>
        <v>0</v>
      </c>
    </row>
    <row r="4557" spans="1:5">
      <c r="A4557" t="str">
        <f t="shared" si="218"/>
        <v>07</v>
      </c>
      <c r="B4557">
        <f t="shared" si="219"/>
        <v>0</v>
      </c>
      <c r="C4557" t="s">
        <v>5269</v>
      </c>
      <c r="D4557" s="1" t="s">
        <v>5373</v>
      </c>
      <c r="E4557" s="765">
        <f t="shared" ca="1" si="217"/>
        <v>0</v>
      </c>
    </row>
    <row r="4558" spans="1:5">
      <c r="A4558" t="str">
        <f t="shared" si="218"/>
        <v>08</v>
      </c>
      <c r="B4558">
        <f t="shared" si="219"/>
        <v>0</v>
      </c>
      <c r="C4558" t="s">
        <v>5269</v>
      </c>
      <c r="D4558" s="1" t="s">
        <v>5374</v>
      </c>
      <c r="E4558" s="765">
        <f t="shared" ca="1" si="217"/>
        <v>0</v>
      </c>
    </row>
    <row r="4559" spans="1:5">
      <c r="A4559" t="str">
        <f t="shared" si="218"/>
        <v>09</v>
      </c>
      <c r="B4559">
        <f t="shared" si="219"/>
        <v>0</v>
      </c>
      <c r="C4559" t="s">
        <v>5269</v>
      </c>
      <c r="D4559" s="1" t="s">
        <v>5375</v>
      </c>
      <c r="E4559" s="765">
        <f t="shared" ref="E4559:E4622" ca="1" si="220">IFERROR(IFERROR(VLOOKUP(C4559,INDIRECT($G$7&amp;$H$7),MATCH($A4559,INDIRECT($G$7&amp;$I$7),0),0),IFERROR(VLOOKUP(C4559,INDIRECT($G$6&amp;$H$6),MATCH($A4559,INDIRECT($G$6&amp;$I$6),0),0),VLOOKUP(C4559,INDIRECT($G$5&amp;$H$5),MATCH($A4559,INDIRECT($G$5&amp;$I$5),0),0))),0)</f>
        <v>0</v>
      </c>
    </row>
    <row r="4560" spans="1:5">
      <c r="A4560" t="str">
        <f t="shared" si="218"/>
        <v>10</v>
      </c>
      <c r="B4560">
        <f t="shared" si="219"/>
        <v>0</v>
      </c>
      <c r="C4560" t="s">
        <v>5269</v>
      </c>
      <c r="D4560" s="1" t="s">
        <v>5376</v>
      </c>
      <c r="E4560" s="765">
        <f t="shared" ca="1" si="220"/>
        <v>0</v>
      </c>
    </row>
    <row r="4561" spans="1:5">
      <c r="A4561" t="str">
        <f t="shared" si="218"/>
        <v>11</v>
      </c>
      <c r="B4561">
        <f t="shared" si="219"/>
        <v>0</v>
      </c>
      <c r="C4561" t="s">
        <v>5269</v>
      </c>
      <c r="D4561" s="1" t="s">
        <v>5377</v>
      </c>
      <c r="E4561" s="765">
        <f t="shared" ca="1" si="220"/>
        <v>0</v>
      </c>
    </row>
    <row r="4562" spans="1:5">
      <c r="A4562" t="str">
        <f t="shared" si="218"/>
        <v>12</v>
      </c>
      <c r="B4562">
        <f t="shared" si="219"/>
        <v>0</v>
      </c>
      <c r="C4562" t="s">
        <v>5269</v>
      </c>
      <c r="D4562" s="1" t="s">
        <v>5378</v>
      </c>
      <c r="E4562" s="765">
        <f t="shared" ca="1" si="220"/>
        <v>0</v>
      </c>
    </row>
    <row r="4563" spans="1:5">
      <c r="A4563" t="str">
        <f t="shared" si="218"/>
        <v>13</v>
      </c>
      <c r="B4563">
        <f t="shared" si="219"/>
        <v>0</v>
      </c>
      <c r="C4563" t="s">
        <v>5269</v>
      </c>
      <c r="D4563" s="1" t="s">
        <v>5379</v>
      </c>
      <c r="E4563" s="765">
        <f t="shared" ca="1" si="220"/>
        <v>0</v>
      </c>
    </row>
    <row r="4564" spans="1:5">
      <c r="A4564" t="str">
        <f t="shared" si="218"/>
        <v>100</v>
      </c>
      <c r="B4564">
        <f t="shared" si="219"/>
        <v>0</v>
      </c>
      <c r="C4564" t="s">
        <v>5269</v>
      </c>
      <c r="D4564" s="1" t="s">
        <v>5380</v>
      </c>
      <c r="E4564" s="765">
        <f t="shared" ca="1" si="220"/>
        <v>0</v>
      </c>
    </row>
    <row r="4565" spans="1:5">
      <c r="A4565" t="str">
        <f t="shared" si="218"/>
        <v>01</v>
      </c>
      <c r="B4565">
        <f t="shared" si="219"/>
        <v>0</v>
      </c>
      <c r="C4565" t="s">
        <v>5268</v>
      </c>
      <c r="D4565" s="1" t="s">
        <v>5381</v>
      </c>
      <c r="E4565" s="765">
        <f t="shared" ca="1" si="220"/>
        <v>0</v>
      </c>
    </row>
    <row r="4566" spans="1:5">
      <c r="A4566" t="str">
        <f t="shared" si="218"/>
        <v>02</v>
      </c>
      <c r="B4566">
        <f t="shared" si="219"/>
        <v>0</v>
      </c>
      <c r="C4566" t="s">
        <v>5268</v>
      </c>
      <c r="D4566" s="1" t="s">
        <v>5382</v>
      </c>
      <c r="E4566" s="765">
        <f t="shared" ca="1" si="220"/>
        <v>0</v>
      </c>
    </row>
    <row r="4567" spans="1:5">
      <c r="A4567" t="str">
        <f t="shared" si="218"/>
        <v>03</v>
      </c>
      <c r="B4567">
        <f t="shared" si="219"/>
        <v>0</v>
      </c>
      <c r="C4567" t="s">
        <v>5268</v>
      </c>
      <c r="D4567" s="1" t="s">
        <v>5383</v>
      </c>
      <c r="E4567" s="765">
        <f t="shared" ca="1" si="220"/>
        <v>0</v>
      </c>
    </row>
    <row r="4568" spans="1:5">
      <c r="A4568" t="str">
        <f t="shared" si="218"/>
        <v>04</v>
      </c>
      <c r="B4568">
        <f t="shared" si="219"/>
        <v>0</v>
      </c>
      <c r="C4568" t="s">
        <v>5268</v>
      </c>
      <c r="D4568" s="1" t="s">
        <v>5384</v>
      </c>
      <c r="E4568" s="765">
        <f t="shared" ca="1" si="220"/>
        <v>0</v>
      </c>
    </row>
    <row r="4569" spans="1:5">
      <c r="A4569" t="str">
        <f t="shared" si="218"/>
        <v>05</v>
      </c>
      <c r="B4569">
        <f t="shared" si="219"/>
        <v>0</v>
      </c>
      <c r="C4569" t="s">
        <v>5268</v>
      </c>
      <c r="D4569" s="1" t="s">
        <v>5385</v>
      </c>
      <c r="E4569" s="765">
        <f t="shared" ca="1" si="220"/>
        <v>0</v>
      </c>
    </row>
    <row r="4570" spans="1:5">
      <c r="A4570" t="str">
        <f t="shared" si="218"/>
        <v>06</v>
      </c>
      <c r="B4570">
        <f t="shared" si="219"/>
        <v>0</v>
      </c>
      <c r="C4570" t="s">
        <v>5268</v>
      </c>
      <c r="D4570" s="1" t="s">
        <v>5386</v>
      </c>
      <c r="E4570" s="765">
        <f t="shared" ca="1" si="220"/>
        <v>0</v>
      </c>
    </row>
    <row r="4571" spans="1:5">
      <c r="A4571" t="str">
        <f t="shared" si="218"/>
        <v>07</v>
      </c>
      <c r="B4571">
        <f t="shared" si="219"/>
        <v>0</v>
      </c>
      <c r="C4571" t="s">
        <v>5268</v>
      </c>
      <c r="D4571" s="1" t="s">
        <v>5387</v>
      </c>
      <c r="E4571" s="765">
        <f t="shared" ca="1" si="220"/>
        <v>0</v>
      </c>
    </row>
    <row r="4572" spans="1:5">
      <c r="A4572" t="str">
        <f t="shared" si="218"/>
        <v>08</v>
      </c>
      <c r="B4572">
        <f t="shared" si="219"/>
        <v>0</v>
      </c>
      <c r="C4572" t="s">
        <v>5268</v>
      </c>
      <c r="D4572" s="1" t="s">
        <v>5388</v>
      </c>
      <c r="E4572" s="765">
        <f t="shared" ca="1" si="220"/>
        <v>0</v>
      </c>
    </row>
    <row r="4573" spans="1:5">
      <c r="A4573" t="str">
        <f t="shared" ref="A4573:A4636" si="221">MID(D4573,LEN(C4573)+2,LEN(D4573)-LEN(C4573))</f>
        <v>09</v>
      </c>
      <c r="B4573">
        <f t="shared" ref="B4573:B4636" si="222">IF(IFERROR(FIND("PU",D4573,1),0)&lt;&gt;0,"PU",0)</f>
        <v>0</v>
      </c>
      <c r="C4573" t="s">
        <v>5268</v>
      </c>
      <c r="D4573" s="1" t="s">
        <v>5389</v>
      </c>
      <c r="E4573" s="765">
        <f t="shared" ca="1" si="220"/>
        <v>0</v>
      </c>
    </row>
    <row r="4574" spans="1:5">
      <c r="A4574" t="str">
        <f t="shared" si="221"/>
        <v>10</v>
      </c>
      <c r="B4574">
        <f t="shared" si="222"/>
        <v>0</v>
      </c>
      <c r="C4574" t="s">
        <v>5268</v>
      </c>
      <c r="D4574" s="1" t="s">
        <v>5390</v>
      </c>
      <c r="E4574" s="765">
        <f t="shared" ca="1" si="220"/>
        <v>0</v>
      </c>
    </row>
    <row r="4575" spans="1:5">
      <c r="A4575" t="str">
        <f t="shared" si="221"/>
        <v>11</v>
      </c>
      <c r="B4575">
        <f t="shared" si="222"/>
        <v>0</v>
      </c>
      <c r="C4575" t="s">
        <v>5268</v>
      </c>
      <c r="D4575" s="1" t="s">
        <v>5391</v>
      </c>
      <c r="E4575" s="765">
        <f t="shared" ca="1" si="220"/>
        <v>0</v>
      </c>
    </row>
    <row r="4576" spans="1:5">
      <c r="A4576" t="str">
        <f t="shared" si="221"/>
        <v>12</v>
      </c>
      <c r="B4576">
        <f t="shared" si="222"/>
        <v>0</v>
      </c>
      <c r="C4576" t="s">
        <v>5268</v>
      </c>
      <c r="D4576" s="1" t="s">
        <v>5392</v>
      </c>
      <c r="E4576" s="765">
        <f t="shared" ca="1" si="220"/>
        <v>0</v>
      </c>
    </row>
    <row r="4577" spans="1:5">
      <c r="A4577" t="str">
        <f t="shared" si="221"/>
        <v>13</v>
      </c>
      <c r="B4577">
        <f t="shared" si="222"/>
        <v>0</v>
      </c>
      <c r="C4577" t="s">
        <v>5268</v>
      </c>
      <c r="D4577" s="1" t="s">
        <v>5393</v>
      </c>
      <c r="E4577" s="765">
        <f t="shared" ca="1" si="220"/>
        <v>0</v>
      </c>
    </row>
    <row r="4578" spans="1:5">
      <c r="A4578" t="str">
        <f t="shared" si="221"/>
        <v>100</v>
      </c>
      <c r="B4578">
        <f t="shared" si="222"/>
        <v>0</v>
      </c>
      <c r="C4578" t="s">
        <v>5268</v>
      </c>
      <c r="D4578" s="1" t="s">
        <v>5394</v>
      </c>
      <c r="E4578" s="765">
        <f t="shared" ca="1" si="220"/>
        <v>0</v>
      </c>
    </row>
    <row r="4579" spans="1:5">
      <c r="A4579" t="str">
        <f t="shared" si="221"/>
        <v>01</v>
      </c>
      <c r="B4579">
        <f t="shared" si="222"/>
        <v>0</v>
      </c>
      <c r="C4579" t="s">
        <v>5270</v>
      </c>
      <c r="D4579" s="1" t="s">
        <v>5395</v>
      </c>
      <c r="E4579" s="765">
        <f t="shared" ca="1" si="220"/>
        <v>0</v>
      </c>
    </row>
    <row r="4580" spans="1:5">
      <c r="A4580" t="str">
        <f t="shared" si="221"/>
        <v>02</v>
      </c>
      <c r="B4580">
        <f t="shared" si="222"/>
        <v>0</v>
      </c>
      <c r="C4580" t="s">
        <v>5270</v>
      </c>
      <c r="D4580" s="1" t="s">
        <v>5396</v>
      </c>
      <c r="E4580" s="765">
        <f t="shared" ca="1" si="220"/>
        <v>0</v>
      </c>
    </row>
    <row r="4581" spans="1:5">
      <c r="A4581" t="str">
        <f t="shared" si="221"/>
        <v>03</v>
      </c>
      <c r="B4581">
        <f t="shared" si="222"/>
        <v>0</v>
      </c>
      <c r="C4581" t="s">
        <v>5270</v>
      </c>
      <c r="D4581" s="1" t="s">
        <v>5397</v>
      </c>
      <c r="E4581" s="765">
        <f t="shared" ca="1" si="220"/>
        <v>0</v>
      </c>
    </row>
    <row r="4582" spans="1:5">
      <c r="A4582" t="str">
        <f t="shared" si="221"/>
        <v>04</v>
      </c>
      <c r="B4582">
        <f t="shared" si="222"/>
        <v>0</v>
      </c>
      <c r="C4582" t="s">
        <v>5270</v>
      </c>
      <c r="D4582" s="1" t="s">
        <v>5398</v>
      </c>
      <c r="E4582" s="765">
        <f t="shared" ca="1" si="220"/>
        <v>0</v>
      </c>
    </row>
    <row r="4583" spans="1:5">
      <c r="A4583" t="str">
        <f t="shared" si="221"/>
        <v>05</v>
      </c>
      <c r="B4583">
        <f t="shared" si="222"/>
        <v>0</v>
      </c>
      <c r="C4583" t="s">
        <v>5270</v>
      </c>
      <c r="D4583" s="1" t="s">
        <v>5399</v>
      </c>
      <c r="E4583" s="765">
        <f t="shared" ca="1" si="220"/>
        <v>0</v>
      </c>
    </row>
    <row r="4584" spans="1:5">
      <c r="A4584" t="str">
        <f t="shared" si="221"/>
        <v>06</v>
      </c>
      <c r="B4584">
        <f t="shared" si="222"/>
        <v>0</v>
      </c>
      <c r="C4584" t="s">
        <v>5270</v>
      </c>
      <c r="D4584" s="1" t="s">
        <v>5400</v>
      </c>
      <c r="E4584" s="765">
        <f t="shared" ca="1" si="220"/>
        <v>0</v>
      </c>
    </row>
    <row r="4585" spans="1:5">
      <c r="A4585" t="str">
        <f t="shared" si="221"/>
        <v>07</v>
      </c>
      <c r="B4585">
        <f t="shared" si="222"/>
        <v>0</v>
      </c>
      <c r="C4585" t="s">
        <v>5270</v>
      </c>
      <c r="D4585" s="1" t="s">
        <v>5401</v>
      </c>
      <c r="E4585" s="765">
        <f t="shared" ca="1" si="220"/>
        <v>0</v>
      </c>
    </row>
    <row r="4586" spans="1:5">
      <c r="A4586" t="str">
        <f t="shared" si="221"/>
        <v>08</v>
      </c>
      <c r="B4586">
        <f t="shared" si="222"/>
        <v>0</v>
      </c>
      <c r="C4586" t="s">
        <v>5270</v>
      </c>
      <c r="D4586" s="1" t="s">
        <v>5402</v>
      </c>
      <c r="E4586" s="765">
        <f t="shared" ca="1" si="220"/>
        <v>0</v>
      </c>
    </row>
    <row r="4587" spans="1:5">
      <c r="A4587" t="str">
        <f t="shared" si="221"/>
        <v>09</v>
      </c>
      <c r="B4587">
        <f t="shared" si="222"/>
        <v>0</v>
      </c>
      <c r="C4587" t="s">
        <v>5270</v>
      </c>
      <c r="D4587" s="1" t="s">
        <v>5403</v>
      </c>
      <c r="E4587" s="765">
        <f t="shared" ca="1" si="220"/>
        <v>0</v>
      </c>
    </row>
    <row r="4588" spans="1:5">
      <c r="A4588" t="str">
        <f t="shared" si="221"/>
        <v>10</v>
      </c>
      <c r="B4588">
        <f t="shared" si="222"/>
        <v>0</v>
      </c>
      <c r="C4588" t="s">
        <v>5270</v>
      </c>
      <c r="D4588" s="1" t="s">
        <v>5404</v>
      </c>
      <c r="E4588" s="765">
        <f t="shared" ca="1" si="220"/>
        <v>0</v>
      </c>
    </row>
    <row r="4589" spans="1:5">
      <c r="A4589" t="str">
        <f t="shared" si="221"/>
        <v>11</v>
      </c>
      <c r="B4589">
        <f t="shared" si="222"/>
        <v>0</v>
      </c>
      <c r="C4589" t="s">
        <v>5270</v>
      </c>
      <c r="D4589" s="1" t="s">
        <v>5405</v>
      </c>
      <c r="E4589" s="765">
        <f t="shared" ca="1" si="220"/>
        <v>0</v>
      </c>
    </row>
    <row r="4590" spans="1:5">
      <c r="A4590" t="str">
        <f t="shared" si="221"/>
        <v>12</v>
      </c>
      <c r="B4590">
        <f t="shared" si="222"/>
        <v>0</v>
      </c>
      <c r="C4590" t="s">
        <v>5270</v>
      </c>
      <c r="D4590" s="1" t="s">
        <v>5406</v>
      </c>
      <c r="E4590" s="765">
        <f t="shared" ca="1" si="220"/>
        <v>0</v>
      </c>
    </row>
    <row r="4591" spans="1:5">
      <c r="A4591" t="str">
        <f t="shared" si="221"/>
        <v>13</v>
      </c>
      <c r="B4591">
        <f t="shared" si="222"/>
        <v>0</v>
      </c>
      <c r="C4591" t="s">
        <v>5270</v>
      </c>
      <c r="D4591" s="1" t="s">
        <v>5407</v>
      </c>
      <c r="E4591" s="765">
        <f t="shared" ca="1" si="220"/>
        <v>0</v>
      </c>
    </row>
    <row r="4592" spans="1:5">
      <c r="A4592" t="str">
        <f t="shared" si="221"/>
        <v>100</v>
      </c>
      <c r="B4592">
        <f t="shared" si="222"/>
        <v>0</v>
      </c>
      <c r="C4592" t="s">
        <v>5270</v>
      </c>
      <c r="D4592" s="1" t="s">
        <v>5408</v>
      </c>
      <c r="E4592" s="765">
        <f t="shared" ca="1" si="220"/>
        <v>0</v>
      </c>
    </row>
    <row r="4593" spans="1:5">
      <c r="A4593" t="str">
        <f t="shared" si="221"/>
        <v>01</v>
      </c>
      <c r="B4593">
        <f t="shared" si="222"/>
        <v>0</v>
      </c>
      <c r="C4593" t="s">
        <v>5309</v>
      </c>
      <c r="D4593" s="1" t="s">
        <v>5409</v>
      </c>
      <c r="E4593" s="765">
        <f t="shared" ca="1" si="220"/>
        <v>0</v>
      </c>
    </row>
    <row r="4594" spans="1:5">
      <c r="A4594" t="str">
        <f t="shared" si="221"/>
        <v>02</v>
      </c>
      <c r="B4594">
        <f t="shared" si="222"/>
        <v>0</v>
      </c>
      <c r="C4594" t="s">
        <v>5309</v>
      </c>
      <c r="D4594" s="1" t="s">
        <v>5410</v>
      </c>
      <c r="E4594" s="765">
        <f t="shared" ca="1" si="220"/>
        <v>0</v>
      </c>
    </row>
    <row r="4595" spans="1:5">
      <c r="A4595" t="str">
        <f t="shared" si="221"/>
        <v>03</v>
      </c>
      <c r="B4595">
        <f t="shared" si="222"/>
        <v>0</v>
      </c>
      <c r="C4595" t="s">
        <v>5309</v>
      </c>
      <c r="D4595" s="1" t="s">
        <v>5411</v>
      </c>
      <c r="E4595" s="765">
        <f t="shared" ca="1" si="220"/>
        <v>0</v>
      </c>
    </row>
    <row r="4596" spans="1:5">
      <c r="A4596" t="str">
        <f t="shared" si="221"/>
        <v>04</v>
      </c>
      <c r="B4596">
        <f t="shared" si="222"/>
        <v>0</v>
      </c>
      <c r="C4596" t="s">
        <v>5309</v>
      </c>
      <c r="D4596" s="1" t="s">
        <v>5412</v>
      </c>
      <c r="E4596" s="765">
        <f t="shared" ca="1" si="220"/>
        <v>0</v>
      </c>
    </row>
    <row r="4597" spans="1:5">
      <c r="A4597" t="str">
        <f t="shared" si="221"/>
        <v>05</v>
      </c>
      <c r="B4597">
        <f t="shared" si="222"/>
        <v>0</v>
      </c>
      <c r="C4597" t="s">
        <v>5309</v>
      </c>
      <c r="D4597" s="1" t="s">
        <v>5413</v>
      </c>
      <c r="E4597" s="765">
        <f t="shared" ca="1" si="220"/>
        <v>0</v>
      </c>
    </row>
    <row r="4598" spans="1:5">
      <c r="A4598" t="str">
        <f t="shared" si="221"/>
        <v>06</v>
      </c>
      <c r="B4598">
        <f t="shared" si="222"/>
        <v>0</v>
      </c>
      <c r="C4598" t="s">
        <v>5309</v>
      </c>
      <c r="D4598" s="1" t="s">
        <v>5414</v>
      </c>
      <c r="E4598" s="765">
        <f t="shared" ca="1" si="220"/>
        <v>0</v>
      </c>
    </row>
    <row r="4599" spans="1:5">
      <c r="A4599" t="str">
        <f t="shared" si="221"/>
        <v>07</v>
      </c>
      <c r="B4599">
        <f t="shared" si="222"/>
        <v>0</v>
      </c>
      <c r="C4599" t="s">
        <v>5309</v>
      </c>
      <c r="D4599" s="1" t="s">
        <v>5415</v>
      </c>
      <c r="E4599" s="765">
        <f t="shared" ca="1" si="220"/>
        <v>0</v>
      </c>
    </row>
    <row r="4600" spans="1:5">
      <c r="A4600" t="str">
        <f t="shared" si="221"/>
        <v>08</v>
      </c>
      <c r="B4600">
        <f t="shared" si="222"/>
        <v>0</v>
      </c>
      <c r="C4600" t="s">
        <v>5309</v>
      </c>
      <c r="D4600" s="1" t="s">
        <v>5416</v>
      </c>
      <c r="E4600" s="765">
        <f t="shared" ca="1" si="220"/>
        <v>0</v>
      </c>
    </row>
    <row r="4601" spans="1:5">
      <c r="A4601" t="str">
        <f t="shared" si="221"/>
        <v>09</v>
      </c>
      <c r="B4601">
        <f t="shared" si="222"/>
        <v>0</v>
      </c>
      <c r="C4601" t="s">
        <v>5309</v>
      </c>
      <c r="D4601" s="1" t="s">
        <v>5417</v>
      </c>
      <c r="E4601" s="765">
        <f t="shared" ca="1" si="220"/>
        <v>0</v>
      </c>
    </row>
    <row r="4602" spans="1:5">
      <c r="A4602" t="str">
        <f t="shared" si="221"/>
        <v>10</v>
      </c>
      <c r="B4602">
        <f t="shared" si="222"/>
        <v>0</v>
      </c>
      <c r="C4602" t="s">
        <v>5309</v>
      </c>
      <c r="D4602" s="1" t="s">
        <v>5418</v>
      </c>
      <c r="E4602" s="765">
        <f t="shared" ca="1" si="220"/>
        <v>0</v>
      </c>
    </row>
    <row r="4603" spans="1:5">
      <c r="A4603" t="str">
        <f t="shared" si="221"/>
        <v>11</v>
      </c>
      <c r="B4603">
        <f t="shared" si="222"/>
        <v>0</v>
      </c>
      <c r="C4603" t="s">
        <v>5309</v>
      </c>
      <c r="D4603" s="1" t="s">
        <v>5419</v>
      </c>
      <c r="E4603" s="765">
        <f t="shared" ca="1" si="220"/>
        <v>0</v>
      </c>
    </row>
    <row r="4604" spans="1:5">
      <c r="A4604" t="str">
        <f t="shared" si="221"/>
        <v>12</v>
      </c>
      <c r="B4604">
        <f t="shared" si="222"/>
        <v>0</v>
      </c>
      <c r="C4604" t="s">
        <v>5309</v>
      </c>
      <c r="D4604" s="1" t="s">
        <v>5420</v>
      </c>
      <c r="E4604" s="765">
        <f t="shared" ca="1" si="220"/>
        <v>0</v>
      </c>
    </row>
    <row r="4605" spans="1:5">
      <c r="A4605" t="str">
        <f t="shared" si="221"/>
        <v>13</v>
      </c>
      <c r="B4605">
        <f t="shared" si="222"/>
        <v>0</v>
      </c>
      <c r="C4605" t="s">
        <v>5309</v>
      </c>
      <c r="D4605" s="1" t="s">
        <v>5421</v>
      </c>
      <c r="E4605" s="765">
        <f t="shared" ca="1" si="220"/>
        <v>0</v>
      </c>
    </row>
    <row r="4606" spans="1:5">
      <c r="A4606" t="str">
        <f t="shared" si="221"/>
        <v>100</v>
      </c>
      <c r="B4606">
        <f t="shared" si="222"/>
        <v>0</v>
      </c>
      <c r="C4606" t="s">
        <v>5309</v>
      </c>
      <c r="D4606" s="1" t="s">
        <v>5422</v>
      </c>
      <c r="E4606" s="765">
        <f t="shared" ca="1" si="220"/>
        <v>0</v>
      </c>
    </row>
    <row r="4607" spans="1:5">
      <c r="A4607" t="str">
        <f t="shared" si="221"/>
        <v>01</v>
      </c>
      <c r="B4607">
        <f t="shared" si="222"/>
        <v>0</v>
      </c>
      <c r="C4607" t="s">
        <v>5272</v>
      </c>
      <c r="D4607" s="1" t="s">
        <v>5423</v>
      </c>
      <c r="E4607" s="765">
        <f t="shared" ca="1" si="220"/>
        <v>0</v>
      </c>
    </row>
    <row r="4608" spans="1:5">
      <c r="A4608" t="str">
        <f t="shared" si="221"/>
        <v>02</v>
      </c>
      <c r="B4608">
        <f t="shared" si="222"/>
        <v>0</v>
      </c>
      <c r="C4608" t="s">
        <v>5272</v>
      </c>
      <c r="D4608" s="1" t="s">
        <v>5424</v>
      </c>
      <c r="E4608" s="765">
        <f t="shared" ca="1" si="220"/>
        <v>0</v>
      </c>
    </row>
    <row r="4609" spans="1:5">
      <c r="A4609" t="str">
        <f t="shared" si="221"/>
        <v>03</v>
      </c>
      <c r="B4609">
        <f t="shared" si="222"/>
        <v>0</v>
      </c>
      <c r="C4609" t="s">
        <v>5272</v>
      </c>
      <c r="D4609" s="1" t="s">
        <v>5425</v>
      </c>
      <c r="E4609" s="765">
        <f t="shared" ca="1" si="220"/>
        <v>0</v>
      </c>
    </row>
    <row r="4610" spans="1:5">
      <c r="A4610" t="str">
        <f t="shared" si="221"/>
        <v>04</v>
      </c>
      <c r="B4610">
        <f t="shared" si="222"/>
        <v>0</v>
      </c>
      <c r="C4610" t="s">
        <v>5272</v>
      </c>
      <c r="D4610" s="1" t="s">
        <v>5426</v>
      </c>
      <c r="E4610" s="765">
        <f t="shared" ca="1" si="220"/>
        <v>0</v>
      </c>
    </row>
    <row r="4611" spans="1:5">
      <c r="A4611" t="str">
        <f t="shared" si="221"/>
        <v>05</v>
      </c>
      <c r="B4611">
        <f t="shared" si="222"/>
        <v>0</v>
      </c>
      <c r="C4611" t="s">
        <v>5272</v>
      </c>
      <c r="D4611" s="1" t="s">
        <v>5427</v>
      </c>
      <c r="E4611" s="765">
        <f t="shared" ca="1" si="220"/>
        <v>0</v>
      </c>
    </row>
    <row r="4612" spans="1:5">
      <c r="A4612" t="str">
        <f t="shared" si="221"/>
        <v>06</v>
      </c>
      <c r="B4612">
        <f t="shared" si="222"/>
        <v>0</v>
      </c>
      <c r="C4612" t="s">
        <v>5272</v>
      </c>
      <c r="D4612" s="1" t="s">
        <v>5428</v>
      </c>
      <c r="E4612" s="765">
        <f t="shared" ca="1" si="220"/>
        <v>0</v>
      </c>
    </row>
    <row r="4613" spans="1:5">
      <c r="A4613" t="str">
        <f t="shared" si="221"/>
        <v>07</v>
      </c>
      <c r="B4613">
        <f t="shared" si="222"/>
        <v>0</v>
      </c>
      <c r="C4613" t="s">
        <v>5272</v>
      </c>
      <c r="D4613" s="1" t="s">
        <v>5429</v>
      </c>
      <c r="E4613" s="765">
        <f t="shared" ca="1" si="220"/>
        <v>0</v>
      </c>
    </row>
    <row r="4614" spans="1:5">
      <c r="A4614" t="str">
        <f t="shared" si="221"/>
        <v>08</v>
      </c>
      <c r="B4614">
        <f t="shared" si="222"/>
        <v>0</v>
      </c>
      <c r="C4614" t="s">
        <v>5272</v>
      </c>
      <c r="D4614" s="1" t="s">
        <v>5430</v>
      </c>
      <c r="E4614" s="765">
        <f t="shared" ca="1" si="220"/>
        <v>0</v>
      </c>
    </row>
    <row r="4615" spans="1:5">
      <c r="A4615" t="str">
        <f t="shared" si="221"/>
        <v>09</v>
      </c>
      <c r="B4615">
        <f t="shared" si="222"/>
        <v>0</v>
      </c>
      <c r="C4615" t="s">
        <v>5272</v>
      </c>
      <c r="D4615" s="1" t="s">
        <v>5431</v>
      </c>
      <c r="E4615" s="765">
        <f t="shared" ca="1" si="220"/>
        <v>0</v>
      </c>
    </row>
    <row r="4616" spans="1:5">
      <c r="A4616" t="str">
        <f t="shared" si="221"/>
        <v>10</v>
      </c>
      <c r="B4616">
        <f t="shared" si="222"/>
        <v>0</v>
      </c>
      <c r="C4616" t="s">
        <v>5272</v>
      </c>
      <c r="D4616" s="1" t="s">
        <v>5432</v>
      </c>
      <c r="E4616" s="765">
        <f t="shared" ca="1" si="220"/>
        <v>0</v>
      </c>
    </row>
    <row r="4617" spans="1:5">
      <c r="A4617" t="str">
        <f t="shared" si="221"/>
        <v>11</v>
      </c>
      <c r="B4617">
        <f t="shared" si="222"/>
        <v>0</v>
      </c>
      <c r="C4617" t="s">
        <v>5272</v>
      </c>
      <c r="D4617" s="1" t="s">
        <v>5433</v>
      </c>
      <c r="E4617" s="765">
        <f t="shared" ca="1" si="220"/>
        <v>0</v>
      </c>
    </row>
    <row r="4618" spans="1:5">
      <c r="A4618" t="str">
        <f t="shared" si="221"/>
        <v>12</v>
      </c>
      <c r="B4618">
        <f t="shared" si="222"/>
        <v>0</v>
      </c>
      <c r="C4618" t="s">
        <v>5272</v>
      </c>
      <c r="D4618" s="1" t="s">
        <v>5434</v>
      </c>
      <c r="E4618" s="765">
        <f t="shared" ca="1" si="220"/>
        <v>0</v>
      </c>
    </row>
    <row r="4619" spans="1:5">
      <c r="A4619" t="str">
        <f t="shared" si="221"/>
        <v>13</v>
      </c>
      <c r="B4619">
        <f t="shared" si="222"/>
        <v>0</v>
      </c>
      <c r="C4619" t="s">
        <v>5272</v>
      </c>
      <c r="D4619" s="1" t="s">
        <v>5435</v>
      </c>
      <c r="E4619" s="765">
        <f t="shared" ca="1" si="220"/>
        <v>0</v>
      </c>
    </row>
    <row r="4620" spans="1:5">
      <c r="A4620" t="str">
        <f t="shared" si="221"/>
        <v>100</v>
      </c>
      <c r="B4620">
        <f t="shared" si="222"/>
        <v>0</v>
      </c>
      <c r="C4620" t="s">
        <v>5272</v>
      </c>
      <c r="D4620" s="1" t="s">
        <v>5436</v>
      </c>
      <c r="E4620" s="765">
        <f t="shared" ca="1" si="220"/>
        <v>0</v>
      </c>
    </row>
    <row r="4621" spans="1:5">
      <c r="A4621" t="str">
        <f t="shared" si="221"/>
        <v>01</v>
      </c>
      <c r="B4621">
        <f t="shared" si="222"/>
        <v>0</v>
      </c>
      <c r="C4621" t="s">
        <v>5273</v>
      </c>
      <c r="D4621" s="1" t="s">
        <v>5437</v>
      </c>
      <c r="E4621" s="765">
        <f t="shared" ca="1" si="220"/>
        <v>0</v>
      </c>
    </row>
    <row r="4622" spans="1:5">
      <c r="A4622" t="str">
        <f t="shared" si="221"/>
        <v>02</v>
      </c>
      <c r="B4622">
        <f t="shared" si="222"/>
        <v>0</v>
      </c>
      <c r="C4622" t="s">
        <v>5273</v>
      </c>
      <c r="D4622" s="1" t="s">
        <v>5438</v>
      </c>
      <c r="E4622" s="765">
        <f t="shared" ca="1" si="220"/>
        <v>0</v>
      </c>
    </row>
    <row r="4623" spans="1:5">
      <c r="A4623" t="str">
        <f t="shared" si="221"/>
        <v>03</v>
      </c>
      <c r="B4623">
        <f t="shared" si="222"/>
        <v>0</v>
      </c>
      <c r="C4623" t="s">
        <v>5273</v>
      </c>
      <c r="D4623" s="1" t="s">
        <v>5439</v>
      </c>
      <c r="E4623" s="765">
        <f t="shared" ref="E4623:E4686" ca="1" si="223">IFERROR(IFERROR(VLOOKUP(C4623,INDIRECT($G$7&amp;$H$7),MATCH($A4623,INDIRECT($G$7&amp;$I$7),0),0),IFERROR(VLOOKUP(C4623,INDIRECT($G$6&amp;$H$6),MATCH($A4623,INDIRECT($G$6&amp;$I$6),0),0),VLOOKUP(C4623,INDIRECT($G$5&amp;$H$5),MATCH($A4623,INDIRECT($G$5&amp;$I$5),0),0))),0)</f>
        <v>0</v>
      </c>
    </row>
    <row r="4624" spans="1:5">
      <c r="A4624" t="str">
        <f t="shared" si="221"/>
        <v>04</v>
      </c>
      <c r="B4624">
        <f t="shared" si="222"/>
        <v>0</v>
      </c>
      <c r="C4624" t="s">
        <v>5273</v>
      </c>
      <c r="D4624" s="1" t="s">
        <v>5440</v>
      </c>
      <c r="E4624" s="765">
        <f t="shared" ca="1" si="223"/>
        <v>0</v>
      </c>
    </row>
    <row r="4625" spans="1:5">
      <c r="A4625" t="str">
        <f t="shared" si="221"/>
        <v>05</v>
      </c>
      <c r="B4625">
        <f t="shared" si="222"/>
        <v>0</v>
      </c>
      <c r="C4625" t="s">
        <v>5273</v>
      </c>
      <c r="D4625" s="1" t="s">
        <v>5441</v>
      </c>
      <c r="E4625" s="765">
        <f t="shared" ca="1" si="223"/>
        <v>0</v>
      </c>
    </row>
    <row r="4626" spans="1:5">
      <c r="A4626" t="str">
        <f t="shared" si="221"/>
        <v>06</v>
      </c>
      <c r="B4626">
        <f t="shared" si="222"/>
        <v>0</v>
      </c>
      <c r="C4626" t="s">
        <v>5273</v>
      </c>
      <c r="D4626" s="1" t="s">
        <v>5442</v>
      </c>
      <c r="E4626" s="765">
        <f t="shared" ca="1" si="223"/>
        <v>0</v>
      </c>
    </row>
    <row r="4627" spans="1:5">
      <c r="A4627" t="str">
        <f t="shared" si="221"/>
        <v>07</v>
      </c>
      <c r="B4627">
        <f t="shared" si="222"/>
        <v>0</v>
      </c>
      <c r="C4627" t="s">
        <v>5273</v>
      </c>
      <c r="D4627" s="1" t="s">
        <v>5443</v>
      </c>
      <c r="E4627" s="765">
        <f t="shared" ca="1" si="223"/>
        <v>0</v>
      </c>
    </row>
    <row r="4628" spans="1:5">
      <c r="A4628" t="str">
        <f t="shared" si="221"/>
        <v>08</v>
      </c>
      <c r="B4628">
        <f t="shared" si="222"/>
        <v>0</v>
      </c>
      <c r="C4628" t="s">
        <v>5273</v>
      </c>
      <c r="D4628" s="1" t="s">
        <v>5444</v>
      </c>
      <c r="E4628" s="765">
        <f t="shared" ca="1" si="223"/>
        <v>0</v>
      </c>
    </row>
    <row r="4629" spans="1:5">
      <c r="A4629" t="str">
        <f t="shared" si="221"/>
        <v>09</v>
      </c>
      <c r="B4629">
        <f t="shared" si="222"/>
        <v>0</v>
      </c>
      <c r="C4629" t="s">
        <v>5273</v>
      </c>
      <c r="D4629" s="1" t="s">
        <v>5445</v>
      </c>
      <c r="E4629" s="765">
        <f t="shared" ca="1" si="223"/>
        <v>0</v>
      </c>
    </row>
    <row r="4630" spans="1:5">
      <c r="A4630" t="str">
        <f t="shared" si="221"/>
        <v>10</v>
      </c>
      <c r="B4630">
        <f t="shared" si="222"/>
        <v>0</v>
      </c>
      <c r="C4630" t="s">
        <v>5273</v>
      </c>
      <c r="D4630" s="1" t="s">
        <v>5446</v>
      </c>
      <c r="E4630" s="765">
        <f t="shared" ca="1" si="223"/>
        <v>0</v>
      </c>
    </row>
    <row r="4631" spans="1:5">
      <c r="A4631" t="str">
        <f t="shared" si="221"/>
        <v>11</v>
      </c>
      <c r="B4631">
        <f t="shared" si="222"/>
        <v>0</v>
      </c>
      <c r="C4631" t="s">
        <v>5273</v>
      </c>
      <c r="D4631" s="1" t="s">
        <v>5447</v>
      </c>
      <c r="E4631" s="765">
        <f t="shared" ca="1" si="223"/>
        <v>0</v>
      </c>
    </row>
    <row r="4632" spans="1:5">
      <c r="A4632" t="str">
        <f t="shared" si="221"/>
        <v>12</v>
      </c>
      <c r="B4632">
        <f t="shared" si="222"/>
        <v>0</v>
      </c>
      <c r="C4632" t="s">
        <v>5273</v>
      </c>
      <c r="D4632" s="1" t="s">
        <v>5448</v>
      </c>
      <c r="E4632" s="765">
        <f t="shared" ca="1" si="223"/>
        <v>0</v>
      </c>
    </row>
    <row r="4633" spans="1:5">
      <c r="A4633" t="str">
        <f t="shared" si="221"/>
        <v>13</v>
      </c>
      <c r="B4633">
        <f t="shared" si="222"/>
        <v>0</v>
      </c>
      <c r="C4633" t="s">
        <v>5273</v>
      </c>
      <c r="D4633" s="1" t="s">
        <v>5449</v>
      </c>
      <c r="E4633" s="765">
        <f t="shared" ca="1" si="223"/>
        <v>0</v>
      </c>
    </row>
    <row r="4634" spans="1:5">
      <c r="A4634" t="str">
        <f t="shared" si="221"/>
        <v>100</v>
      </c>
      <c r="B4634">
        <f t="shared" si="222"/>
        <v>0</v>
      </c>
      <c r="C4634" t="s">
        <v>5273</v>
      </c>
      <c r="D4634" s="1" t="s">
        <v>5450</v>
      </c>
      <c r="E4634" s="765">
        <f t="shared" ca="1" si="223"/>
        <v>0</v>
      </c>
    </row>
    <row r="4635" spans="1:5">
      <c r="A4635" t="str">
        <f t="shared" si="221"/>
        <v>01</v>
      </c>
      <c r="B4635">
        <f t="shared" si="222"/>
        <v>0</v>
      </c>
      <c r="C4635" t="s">
        <v>5274</v>
      </c>
      <c r="D4635" s="1" t="s">
        <v>5451</v>
      </c>
      <c r="E4635" s="765">
        <f t="shared" ca="1" si="223"/>
        <v>0</v>
      </c>
    </row>
    <row r="4636" spans="1:5">
      <c r="A4636" t="str">
        <f t="shared" si="221"/>
        <v>02</v>
      </c>
      <c r="B4636">
        <f t="shared" si="222"/>
        <v>0</v>
      </c>
      <c r="C4636" t="s">
        <v>5274</v>
      </c>
      <c r="D4636" s="1" t="s">
        <v>5452</v>
      </c>
      <c r="E4636" s="765">
        <f t="shared" ca="1" si="223"/>
        <v>0</v>
      </c>
    </row>
    <row r="4637" spans="1:5">
      <c r="A4637" t="str">
        <f t="shared" ref="A4637:A4700" si="224">MID(D4637,LEN(C4637)+2,LEN(D4637)-LEN(C4637))</f>
        <v>03</v>
      </c>
      <c r="B4637">
        <f t="shared" ref="B4637:B4700" si="225">IF(IFERROR(FIND("PU",D4637,1),0)&lt;&gt;0,"PU",0)</f>
        <v>0</v>
      </c>
      <c r="C4637" t="s">
        <v>5274</v>
      </c>
      <c r="D4637" s="1" t="s">
        <v>5453</v>
      </c>
      <c r="E4637" s="765">
        <f t="shared" ca="1" si="223"/>
        <v>0</v>
      </c>
    </row>
    <row r="4638" spans="1:5">
      <c r="A4638" t="str">
        <f t="shared" si="224"/>
        <v>04</v>
      </c>
      <c r="B4638">
        <f t="shared" si="225"/>
        <v>0</v>
      </c>
      <c r="C4638" t="s">
        <v>5274</v>
      </c>
      <c r="D4638" s="1" t="s">
        <v>5454</v>
      </c>
      <c r="E4638" s="765">
        <f t="shared" ca="1" si="223"/>
        <v>0</v>
      </c>
    </row>
    <row r="4639" spans="1:5">
      <c r="A4639" t="str">
        <f t="shared" si="224"/>
        <v>05</v>
      </c>
      <c r="B4639">
        <f t="shared" si="225"/>
        <v>0</v>
      </c>
      <c r="C4639" t="s">
        <v>5274</v>
      </c>
      <c r="D4639" s="1" t="s">
        <v>5455</v>
      </c>
      <c r="E4639" s="765">
        <f t="shared" ca="1" si="223"/>
        <v>0</v>
      </c>
    </row>
    <row r="4640" spans="1:5">
      <c r="A4640" t="str">
        <f t="shared" si="224"/>
        <v>06</v>
      </c>
      <c r="B4640">
        <f t="shared" si="225"/>
        <v>0</v>
      </c>
      <c r="C4640" t="s">
        <v>5274</v>
      </c>
      <c r="D4640" s="1" t="s">
        <v>5456</v>
      </c>
      <c r="E4640" s="765">
        <f t="shared" ca="1" si="223"/>
        <v>0</v>
      </c>
    </row>
    <row r="4641" spans="1:5">
      <c r="A4641" t="str">
        <f t="shared" si="224"/>
        <v>07</v>
      </c>
      <c r="B4641">
        <f t="shared" si="225"/>
        <v>0</v>
      </c>
      <c r="C4641" t="s">
        <v>5274</v>
      </c>
      <c r="D4641" s="1" t="s">
        <v>5457</v>
      </c>
      <c r="E4641" s="765">
        <f t="shared" ca="1" si="223"/>
        <v>0</v>
      </c>
    </row>
    <row r="4642" spans="1:5">
      <c r="A4642" t="str">
        <f t="shared" si="224"/>
        <v>08</v>
      </c>
      <c r="B4642">
        <f t="shared" si="225"/>
        <v>0</v>
      </c>
      <c r="C4642" t="s">
        <v>5274</v>
      </c>
      <c r="D4642" s="1" t="s">
        <v>5458</v>
      </c>
      <c r="E4642" s="765">
        <f t="shared" ca="1" si="223"/>
        <v>0</v>
      </c>
    </row>
    <row r="4643" spans="1:5">
      <c r="A4643" t="str">
        <f t="shared" si="224"/>
        <v>09</v>
      </c>
      <c r="B4643">
        <f t="shared" si="225"/>
        <v>0</v>
      </c>
      <c r="C4643" t="s">
        <v>5274</v>
      </c>
      <c r="D4643" s="1" t="s">
        <v>5459</v>
      </c>
      <c r="E4643" s="765">
        <f t="shared" ca="1" si="223"/>
        <v>0</v>
      </c>
    </row>
    <row r="4644" spans="1:5">
      <c r="A4644" t="str">
        <f t="shared" si="224"/>
        <v>10</v>
      </c>
      <c r="B4644">
        <f t="shared" si="225"/>
        <v>0</v>
      </c>
      <c r="C4644" t="s">
        <v>5274</v>
      </c>
      <c r="D4644" s="1" t="s">
        <v>5460</v>
      </c>
      <c r="E4644" s="765">
        <f t="shared" ca="1" si="223"/>
        <v>0</v>
      </c>
    </row>
    <row r="4645" spans="1:5">
      <c r="A4645" t="str">
        <f t="shared" si="224"/>
        <v>11</v>
      </c>
      <c r="B4645">
        <f t="shared" si="225"/>
        <v>0</v>
      </c>
      <c r="C4645" t="s">
        <v>5274</v>
      </c>
      <c r="D4645" s="1" t="s">
        <v>5461</v>
      </c>
      <c r="E4645" s="765">
        <f t="shared" ca="1" si="223"/>
        <v>0</v>
      </c>
    </row>
    <row r="4646" spans="1:5">
      <c r="A4646" t="str">
        <f t="shared" si="224"/>
        <v>12</v>
      </c>
      <c r="B4646">
        <f t="shared" si="225"/>
        <v>0</v>
      </c>
      <c r="C4646" t="s">
        <v>5274</v>
      </c>
      <c r="D4646" s="1" t="s">
        <v>5462</v>
      </c>
      <c r="E4646" s="765">
        <f t="shared" ca="1" si="223"/>
        <v>0</v>
      </c>
    </row>
    <row r="4647" spans="1:5">
      <c r="A4647" t="str">
        <f t="shared" si="224"/>
        <v>13</v>
      </c>
      <c r="B4647">
        <f t="shared" si="225"/>
        <v>0</v>
      </c>
      <c r="C4647" t="s">
        <v>5274</v>
      </c>
      <c r="D4647" s="1" t="s">
        <v>5463</v>
      </c>
      <c r="E4647" s="765">
        <f t="shared" ca="1" si="223"/>
        <v>0</v>
      </c>
    </row>
    <row r="4648" spans="1:5">
      <c r="A4648" t="str">
        <f t="shared" si="224"/>
        <v>100</v>
      </c>
      <c r="B4648">
        <f t="shared" si="225"/>
        <v>0</v>
      </c>
      <c r="C4648" t="s">
        <v>5274</v>
      </c>
      <c r="D4648" s="1" t="s">
        <v>5464</v>
      </c>
      <c r="E4648" s="765">
        <f t="shared" ca="1" si="223"/>
        <v>0</v>
      </c>
    </row>
    <row r="4649" spans="1:5">
      <c r="A4649" t="str">
        <f t="shared" si="224"/>
        <v>01</v>
      </c>
      <c r="B4649">
        <f t="shared" si="225"/>
        <v>0</v>
      </c>
      <c r="C4649" t="s">
        <v>5275</v>
      </c>
      <c r="D4649" s="1" t="s">
        <v>5465</v>
      </c>
      <c r="E4649" s="765">
        <f t="shared" ca="1" si="223"/>
        <v>0</v>
      </c>
    </row>
    <row r="4650" spans="1:5">
      <c r="A4650" t="str">
        <f t="shared" si="224"/>
        <v>02</v>
      </c>
      <c r="B4650">
        <f t="shared" si="225"/>
        <v>0</v>
      </c>
      <c r="C4650" t="s">
        <v>5275</v>
      </c>
      <c r="D4650" s="1" t="s">
        <v>5466</v>
      </c>
      <c r="E4650" s="765">
        <f t="shared" ca="1" si="223"/>
        <v>0</v>
      </c>
    </row>
    <row r="4651" spans="1:5">
      <c r="A4651" t="str">
        <f t="shared" si="224"/>
        <v>03</v>
      </c>
      <c r="B4651">
        <f t="shared" si="225"/>
        <v>0</v>
      </c>
      <c r="C4651" t="s">
        <v>5275</v>
      </c>
      <c r="D4651" s="1" t="s">
        <v>5467</v>
      </c>
      <c r="E4651" s="765">
        <f t="shared" ca="1" si="223"/>
        <v>0</v>
      </c>
    </row>
    <row r="4652" spans="1:5">
      <c r="A4652" t="str">
        <f t="shared" si="224"/>
        <v>04</v>
      </c>
      <c r="B4652">
        <f t="shared" si="225"/>
        <v>0</v>
      </c>
      <c r="C4652" t="s">
        <v>5275</v>
      </c>
      <c r="D4652" s="1" t="s">
        <v>5468</v>
      </c>
      <c r="E4652" s="765">
        <f t="shared" ca="1" si="223"/>
        <v>0</v>
      </c>
    </row>
    <row r="4653" spans="1:5">
      <c r="A4653" t="str">
        <f t="shared" si="224"/>
        <v>05</v>
      </c>
      <c r="B4653">
        <f t="shared" si="225"/>
        <v>0</v>
      </c>
      <c r="C4653" t="s">
        <v>5275</v>
      </c>
      <c r="D4653" s="1" t="s">
        <v>5469</v>
      </c>
      <c r="E4653" s="765">
        <f t="shared" ca="1" si="223"/>
        <v>0</v>
      </c>
    </row>
    <row r="4654" spans="1:5">
      <c r="A4654" t="str">
        <f t="shared" si="224"/>
        <v>06</v>
      </c>
      <c r="B4654">
        <f t="shared" si="225"/>
        <v>0</v>
      </c>
      <c r="C4654" t="s">
        <v>5275</v>
      </c>
      <c r="D4654" s="1" t="s">
        <v>5470</v>
      </c>
      <c r="E4654" s="765">
        <f t="shared" ca="1" si="223"/>
        <v>0</v>
      </c>
    </row>
    <row r="4655" spans="1:5">
      <c r="A4655" t="str">
        <f t="shared" si="224"/>
        <v>07</v>
      </c>
      <c r="B4655">
        <f t="shared" si="225"/>
        <v>0</v>
      </c>
      <c r="C4655" t="s">
        <v>5275</v>
      </c>
      <c r="D4655" s="1" t="s">
        <v>5471</v>
      </c>
      <c r="E4655" s="765">
        <f t="shared" ca="1" si="223"/>
        <v>0</v>
      </c>
    </row>
    <row r="4656" spans="1:5">
      <c r="A4656" t="str">
        <f t="shared" si="224"/>
        <v>08</v>
      </c>
      <c r="B4656">
        <f t="shared" si="225"/>
        <v>0</v>
      </c>
      <c r="C4656" t="s">
        <v>5275</v>
      </c>
      <c r="D4656" s="1" t="s">
        <v>5472</v>
      </c>
      <c r="E4656" s="765">
        <f t="shared" ca="1" si="223"/>
        <v>0</v>
      </c>
    </row>
    <row r="4657" spans="1:5">
      <c r="A4657" t="str">
        <f t="shared" si="224"/>
        <v>09</v>
      </c>
      <c r="B4657">
        <f t="shared" si="225"/>
        <v>0</v>
      </c>
      <c r="C4657" t="s">
        <v>5275</v>
      </c>
      <c r="D4657" s="1" t="s">
        <v>5473</v>
      </c>
      <c r="E4657" s="765">
        <f t="shared" ca="1" si="223"/>
        <v>0</v>
      </c>
    </row>
    <row r="4658" spans="1:5">
      <c r="A4658" t="str">
        <f t="shared" si="224"/>
        <v>10</v>
      </c>
      <c r="B4658">
        <f t="shared" si="225"/>
        <v>0</v>
      </c>
      <c r="C4658" t="s">
        <v>5275</v>
      </c>
      <c r="D4658" s="1" t="s">
        <v>5474</v>
      </c>
      <c r="E4658" s="765">
        <f t="shared" ca="1" si="223"/>
        <v>0</v>
      </c>
    </row>
    <row r="4659" spans="1:5">
      <c r="A4659" t="str">
        <f t="shared" si="224"/>
        <v>11</v>
      </c>
      <c r="B4659">
        <f t="shared" si="225"/>
        <v>0</v>
      </c>
      <c r="C4659" t="s">
        <v>5275</v>
      </c>
      <c r="D4659" s="1" t="s">
        <v>5475</v>
      </c>
      <c r="E4659" s="765">
        <f t="shared" ca="1" si="223"/>
        <v>0</v>
      </c>
    </row>
    <row r="4660" spans="1:5">
      <c r="A4660" t="str">
        <f t="shared" si="224"/>
        <v>12</v>
      </c>
      <c r="B4660">
        <f t="shared" si="225"/>
        <v>0</v>
      </c>
      <c r="C4660" t="s">
        <v>5275</v>
      </c>
      <c r="D4660" s="1" t="s">
        <v>5476</v>
      </c>
      <c r="E4660" s="765">
        <f t="shared" ca="1" si="223"/>
        <v>0</v>
      </c>
    </row>
    <row r="4661" spans="1:5">
      <c r="A4661" t="str">
        <f t="shared" si="224"/>
        <v>13</v>
      </c>
      <c r="B4661">
        <f t="shared" si="225"/>
        <v>0</v>
      </c>
      <c r="C4661" t="s">
        <v>5275</v>
      </c>
      <c r="D4661" s="1" t="s">
        <v>5477</v>
      </c>
      <c r="E4661" s="765">
        <f t="shared" ca="1" si="223"/>
        <v>0</v>
      </c>
    </row>
    <row r="4662" spans="1:5">
      <c r="A4662" t="str">
        <f t="shared" si="224"/>
        <v>100</v>
      </c>
      <c r="B4662">
        <f t="shared" si="225"/>
        <v>0</v>
      </c>
      <c r="C4662" t="s">
        <v>5275</v>
      </c>
      <c r="D4662" s="1" t="s">
        <v>5478</v>
      </c>
      <c r="E4662" s="765">
        <f t="shared" ca="1" si="223"/>
        <v>0</v>
      </c>
    </row>
    <row r="4663" spans="1:5">
      <c r="A4663" t="str">
        <f t="shared" si="224"/>
        <v>01</v>
      </c>
      <c r="B4663">
        <f t="shared" si="225"/>
        <v>0</v>
      </c>
      <c r="C4663" t="s">
        <v>5276</v>
      </c>
      <c r="D4663" s="1" t="s">
        <v>5479</v>
      </c>
      <c r="E4663" s="765">
        <f t="shared" ca="1" si="223"/>
        <v>0</v>
      </c>
    </row>
    <row r="4664" spans="1:5">
      <c r="A4664" t="str">
        <f t="shared" si="224"/>
        <v>02</v>
      </c>
      <c r="B4664">
        <f t="shared" si="225"/>
        <v>0</v>
      </c>
      <c r="C4664" t="s">
        <v>5276</v>
      </c>
      <c r="D4664" s="1" t="s">
        <v>5480</v>
      </c>
      <c r="E4664" s="765">
        <f t="shared" ca="1" si="223"/>
        <v>0</v>
      </c>
    </row>
    <row r="4665" spans="1:5">
      <c r="A4665" t="str">
        <f t="shared" si="224"/>
        <v>03</v>
      </c>
      <c r="B4665">
        <f t="shared" si="225"/>
        <v>0</v>
      </c>
      <c r="C4665" t="s">
        <v>5276</v>
      </c>
      <c r="D4665" s="1" t="s">
        <v>5481</v>
      </c>
      <c r="E4665" s="765">
        <f t="shared" ca="1" si="223"/>
        <v>0</v>
      </c>
    </row>
    <row r="4666" spans="1:5">
      <c r="A4666" t="str">
        <f t="shared" si="224"/>
        <v>04</v>
      </c>
      <c r="B4666">
        <f t="shared" si="225"/>
        <v>0</v>
      </c>
      <c r="C4666" t="s">
        <v>5276</v>
      </c>
      <c r="D4666" s="1" t="s">
        <v>5482</v>
      </c>
      <c r="E4666" s="765">
        <f t="shared" ca="1" si="223"/>
        <v>0</v>
      </c>
    </row>
    <row r="4667" spans="1:5">
      <c r="A4667" t="str">
        <f t="shared" si="224"/>
        <v>05</v>
      </c>
      <c r="B4667">
        <f t="shared" si="225"/>
        <v>0</v>
      </c>
      <c r="C4667" t="s">
        <v>5276</v>
      </c>
      <c r="D4667" s="1" t="s">
        <v>5483</v>
      </c>
      <c r="E4667" s="765">
        <f t="shared" ca="1" si="223"/>
        <v>0</v>
      </c>
    </row>
    <row r="4668" spans="1:5">
      <c r="A4668" t="str">
        <f t="shared" si="224"/>
        <v>06</v>
      </c>
      <c r="B4668">
        <f t="shared" si="225"/>
        <v>0</v>
      </c>
      <c r="C4668" t="s">
        <v>5276</v>
      </c>
      <c r="D4668" s="1" t="s">
        <v>5484</v>
      </c>
      <c r="E4668" s="765">
        <f t="shared" ca="1" si="223"/>
        <v>0</v>
      </c>
    </row>
    <row r="4669" spans="1:5">
      <c r="A4669" t="str">
        <f t="shared" si="224"/>
        <v>07</v>
      </c>
      <c r="B4669">
        <f t="shared" si="225"/>
        <v>0</v>
      </c>
      <c r="C4669" t="s">
        <v>5276</v>
      </c>
      <c r="D4669" s="1" t="s">
        <v>5485</v>
      </c>
      <c r="E4669" s="765">
        <f t="shared" ca="1" si="223"/>
        <v>0</v>
      </c>
    </row>
    <row r="4670" spans="1:5">
      <c r="A4670" t="str">
        <f t="shared" si="224"/>
        <v>08</v>
      </c>
      <c r="B4670">
        <f t="shared" si="225"/>
        <v>0</v>
      </c>
      <c r="C4670" t="s">
        <v>5276</v>
      </c>
      <c r="D4670" s="1" t="s">
        <v>5486</v>
      </c>
      <c r="E4670" s="765">
        <f t="shared" ca="1" si="223"/>
        <v>0</v>
      </c>
    </row>
    <row r="4671" spans="1:5">
      <c r="A4671" t="str">
        <f t="shared" si="224"/>
        <v>09</v>
      </c>
      <c r="B4671">
        <f t="shared" si="225"/>
        <v>0</v>
      </c>
      <c r="C4671" t="s">
        <v>5276</v>
      </c>
      <c r="D4671" s="1" t="s">
        <v>5487</v>
      </c>
      <c r="E4671" s="765">
        <f t="shared" ca="1" si="223"/>
        <v>0</v>
      </c>
    </row>
    <row r="4672" spans="1:5">
      <c r="A4672" t="str">
        <f t="shared" si="224"/>
        <v>10</v>
      </c>
      <c r="B4672">
        <f t="shared" si="225"/>
        <v>0</v>
      </c>
      <c r="C4672" t="s">
        <v>5276</v>
      </c>
      <c r="D4672" s="1" t="s">
        <v>5488</v>
      </c>
      <c r="E4672" s="765">
        <f t="shared" ca="1" si="223"/>
        <v>0</v>
      </c>
    </row>
    <row r="4673" spans="1:5">
      <c r="A4673" t="str">
        <f t="shared" si="224"/>
        <v>11</v>
      </c>
      <c r="B4673">
        <f t="shared" si="225"/>
        <v>0</v>
      </c>
      <c r="C4673" t="s">
        <v>5276</v>
      </c>
      <c r="D4673" s="1" t="s">
        <v>5489</v>
      </c>
      <c r="E4673" s="765">
        <f t="shared" ca="1" si="223"/>
        <v>0</v>
      </c>
    </row>
    <row r="4674" spans="1:5">
      <c r="A4674" t="str">
        <f t="shared" si="224"/>
        <v>12</v>
      </c>
      <c r="B4674">
        <f t="shared" si="225"/>
        <v>0</v>
      </c>
      <c r="C4674" t="s">
        <v>5276</v>
      </c>
      <c r="D4674" s="1" t="s">
        <v>5490</v>
      </c>
      <c r="E4674" s="765">
        <f t="shared" ca="1" si="223"/>
        <v>0</v>
      </c>
    </row>
    <row r="4675" spans="1:5">
      <c r="A4675" t="str">
        <f t="shared" si="224"/>
        <v>13</v>
      </c>
      <c r="B4675">
        <f t="shared" si="225"/>
        <v>0</v>
      </c>
      <c r="C4675" t="s">
        <v>5276</v>
      </c>
      <c r="D4675" s="1" t="s">
        <v>5491</v>
      </c>
      <c r="E4675" s="765">
        <f t="shared" ca="1" si="223"/>
        <v>0</v>
      </c>
    </row>
    <row r="4676" spans="1:5">
      <c r="A4676" t="str">
        <f t="shared" si="224"/>
        <v>100</v>
      </c>
      <c r="B4676">
        <f t="shared" si="225"/>
        <v>0</v>
      </c>
      <c r="C4676" t="s">
        <v>5276</v>
      </c>
      <c r="D4676" s="1" t="s">
        <v>5492</v>
      </c>
      <c r="E4676" s="765">
        <f t="shared" ca="1" si="223"/>
        <v>0</v>
      </c>
    </row>
    <row r="4677" spans="1:5">
      <c r="A4677" t="str">
        <f t="shared" si="224"/>
        <v>01</v>
      </c>
      <c r="B4677">
        <f t="shared" si="225"/>
        <v>0</v>
      </c>
      <c r="C4677" t="s">
        <v>5277</v>
      </c>
      <c r="D4677" s="1" t="s">
        <v>5493</v>
      </c>
      <c r="E4677" s="765">
        <f t="shared" ca="1" si="223"/>
        <v>0</v>
      </c>
    </row>
    <row r="4678" spans="1:5">
      <c r="A4678" t="str">
        <f t="shared" si="224"/>
        <v>02</v>
      </c>
      <c r="B4678">
        <f t="shared" si="225"/>
        <v>0</v>
      </c>
      <c r="C4678" t="s">
        <v>5277</v>
      </c>
      <c r="D4678" s="1" t="s">
        <v>5494</v>
      </c>
      <c r="E4678" s="765">
        <f t="shared" ca="1" si="223"/>
        <v>0</v>
      </c>
    </row>
    <row r="4679" spans="1:5">
      <c r="A4679" t="str">
        <f t="shared" si="224"/>
        <v>03</v>
      </c>
      <c r="B4679">
        <f t="shared" si="225"/>
        <v>0</v>
      </c>
      <c r="C4679" t="s">
        <v>5277</v>
      </c>
      <c r="D4679" s="1" t="s">
        <v>5495</v>
      </c>
      <c r="E4679" s="765">
        <f t="shared" ca="1" si="223"/>
        <v>0</v>
      </c>
    </row>
    <row r="4680" spans="1:5">
      <c r="A4680" t="str">
        <f t="shared" si="224"/>
        <v>04</v>
      </c>
      <c r="B4680">
        <f t="shared" si="225"/>
        <v>0</v>
      </c>
      <c r="C4680" t="s">
        <v>5277</v>
      </c>
      <c r="D4680" s="1" t="s">
        <v>5496</v>
      </c>
      <c r="E4680" s="765">
        <f t="shared" ca="1" si="223"/>
        <v>0</v>
      </c>
    </row>
    <row r="4681" spans="1:5">
      <c r="A4681" t="str">
        <f t="shared" si="224"/>
        <v>05</v>
      </c>
      <c r="B4681">
        <f t="shared" si="225"/>
        <v>0</v>
      </c>
      <c r="C4681" t="s">
        <v>5277</v>
      </c>
      <c r="D4681" s="1" t="s">
        <v>5497</v>
      </c>
      <c r="E4681" s="765">
        <f t="shared" ca="1" si="223"/>
        <v>0</v>
      </c>
    </row>
    <row r="4682" spans="1:5">
      <c r="A4682" t="str">
        <f t="shared" si="224"/>
        <v>06</v>
      </c>
      <c r="B4682">
        <f t="shared" si="225"/>
        <v>0</v>
      </c>
      <c r="C4682" t="s">
        <v>5277</v>
      </c>
      <c r="D4682" s="1" t="s">
        <v>5498</v>
      </c>
      <c r="E4682" s="765">
        <f t="shared" ca="1" si="223"/>
        <v>0</v>
      </c>
    </row>
    <row r="4683" spans="1:5">
      <c r="A4683" t="str">
        <f t="shared" si="224"/>
        <v>07</v>
      </c>
      <c r="B4683">
        <f t="shared" si="225"/>
        <v>0</v>
      </c>
      <c r="C4683" t="s">
        <v>5277</v>
      </c>
      <c r="D4683" s="1" t="s">
        <v>5499</v>
      </c>
      <c r="E4683" s="765">
        <f t="shared" ca="1" si="223"/>
        <v>0</v>
      </c>
    </row>
    <row r="4684" spans="1:5">
      <c r="A4684" t="str">
        <f t="shared" si="224"/>
        <v>08</v>
      </c>
      <c r="B4684">
        <f t="shared" si="225"/>
        <v>0</v>
      </c>
      <c r="C4684" t="s">
        <v>5277</v>
      </c>
      <c r="D4684" s="1" t="s">
        <v>5500</v>
      </c>
      <c r="E4684" s="765">
        <f t="shared" ca="1" si="223"/>
        <v>0</v>
      </c>
    </row>
    <row r="4685" spans="1:5">
      <c r="A4685" t="str">
        <f t="shared" si="224"/>
        <v>09</v>
      </c>
      <c r="B4685">
        <f t="shared" si="225"/>
        <v>0</v>
      </c>
      <c r="C4685" t="s">
        <v>5277</v>
      </c>
      <c r="D4685" s="1" t="s">
        <v>5501</v>
      </c>
      <c r="E4685" s="765">
        <f t="shared" ca="1" si="223"/>
        <v>0</v>
      </c>
    </row>
    <row r="4686" spans="1:5">
      <c r="A4686" t="str">
        <f t="shared" si="224"/>
        <v>10</v>
      </c>
      <c r="B4686">
        <f t="shared" si="225"/>
        <v>0</v>
      </c>
      <c r="C4686" t="s">
        <v>5277</v>
      </c>
      <c r="D4686" s="1" t="s">
        <v>5502</v>
      </c>
      <c r="E4686" s="765">
        <f t="shared" ca="1" si="223"/>
        <v>0</v>
      </c>
    </row>
    <row r="4687" spans="1:5">
      <c r="A4687" t="str">
        <f t="shared" si="224"/>
        <v>11</v>
      </c>
      <c r="B4687">
        <f t="shared" si="225"/>
        <v>0</v>
      </c>
      <c r="C4687" t="s">
        <v>5277</v>
      </c>
      <c r="D4687" s="1" t="s">
        <v>5503</v>
      </c>
      <c r="E4687" s="765">
        <f t="shared" ref="E4687:E4746" ca="1" si="226">IFERROR(IFERROR(VLOOKUP(C4687,INDIRECT($G$7&amp;$H$7),MATCH($A4687,INDIRECT($G$7&amp;$I$7),0),0),IFERROR(VLOOKUP(C4687,INDIRECT($G$6&amp;$H$6),MATCH($A4687,INDIRECT($G$6&amp;$I$6),0),0),VLOOKUP(C4687,INDIRECT($G$5&amp;$H$5),MATCH($A4687,INDIRECT($G$5&amp;$I$5),0),0))),0)</f>
        <v>0</v>
      </c>
    </row>
    <row r="4688" spans="1:5">
      <c r="A4688" t="str">
        <f t="shared" si="224"/>
        <v>12</v>
      </c>
      <c r="B4688">
        <f t="shared" si="225"/>
        <v>0</v>
      </c>
      <c r="C4688" t="s">
        <v>5277</v>
      </c>
      <c r="D4688" s="1" t="s">
        <v>5504</v>
      </c>
      <c r="E4688" s="765">
        <f t="shared" ca="1" si="226"/>
        <v>0</v>
      </c>
    </row>
    <row r="4689" spans="1:5">
      <c r="A4689" t="str">
        <f t="shared" si="224"/>
        <v>13</v>
      </c>
      <c r="B4689">
        <f t="shared" si="225"/>
        <v>0</v>
      </c>
      <c r="C4689" t="s">
        <v>5277</v>
      </c>
      <c r="D4689" s="1" t="s">
        <v>5505</v>
      </c>
      <c r="E4689" s="765">
        <f t="shared" ca="1" si="226"/>
        <v>0</v>
      </c>
    </row>
    <row r="4690" spans="1:5">
      <c r="A4690" t="str">
        <f t="shared" si="224"/>
        <v>100</v>
      </c>
      <c r="B4690">
        <f t="shared" si="225"/>
        <v>0</v>
      </c>
      <c r="C4690" t="s">
        <v>5277</v>
      </c>
      <c r="D4690" s="1" t="s">
        <v>5506</v>
      </c>
      <c r="E4690" s="765">
        <f t="shared" ca="1" si="226"/>
        <v>0</v>
      </c>
    </row>
    <row r="4691" spans="1:5">
      <c r="A4691" t="str">
        <f t="shared" si="224"/>
        <v>01</v>
      </c>
      <c r="B4691">
        <f t="shared" si="225"/>
        <v>0</v>
      </c>
      <c r="C4691" t="s">
        <v>5278</v>
      </c>
      <c r="D4691" s="1" t="s">
        <v>5507</v>
      </c>
      <c r="E4691" s="765">
        <f t="shared" ca="1" si="226"/>
        <v>0</v>
      </c>
    </row>
    <row r="4692" spans="1:5">
      <c r="A4692" t="str">
        <f t="shared" si="224"/>
        <v>02</v>
      </c>
      <c r="B4692">
        <f t="shared" si="225"/>
        <v>0</v>
      </c>
      <c r="C4692" t="s">
        <v>5278</v>
      </c>
      <c r="D4692" s="1" t="s">
        <v>5508</v>
      </c>
      <c r="E4692" s="765">
        <f t="shared" ca="1" si="226"/>
        <v>0</v>
      </c>
    </row>
    <row r="4693" spans="1:5">
      <c r="A4693" t="str">
        <f t="shared" si="224"/>
        <v>03</v>
      </c>
      <c r="B4693">
        <f t="shared" si="225"/>
        <v>0</v>
      </c>
      <c r="C4693" t="s">
        <v>5278</v>
      </c>
      <c r="D4693" s="1" t="s">
        <v>5509</v>
      </c>
      <c r="E4693" s="765">
        <f t="shared" ca="1" si="226"/>
        <v>0</v>
      </c>
    </row>
    <row r="4694" spans="1:5">
      <c r="A4694" t="str">
        <f t="shared" si="224"/>
        <v>04</v>
      </c>
      <c r="B4694">
        <f t="shared" si="225"/>
        <v>0</v>
      </c>
      <c r="C4694" t="s">
        <v>5278</v>
      </c>
      <c r="D4694" s="1" t="s">
        <v>5510</v>
      </c>
      <c r="E4694" s="765">
        <f t="shared" ca="1" si="226"/>
        <v>0</v>
      </c>
    </row>
    <row r="4695" spans="1:5">
      <c r="A4695" t="str">
        <f t="shared" si="224"/>
        <v>05</v>
      </c>
      <c r="B4695">
        <f t="shared" si="225"/>
        <v>0</v>
      </c>
      <c r="C4695" t="s">
        <v>5278</v>
      </c>
      <c r="D4695" s="1" t="s">
        <v>5511</v>
      </c>
      <c r="E4695" s="765">
        <f t="shared" ca="1" si="226"/>
        <v>0</v>
      </c>
    </row>
    <row r="4696" spans="1:5">
      <c r="A4696" t="str">
        <f t="shared" si="224"/>
        <v>06</v>
      </c>
      <c r="B4696">
        <f t="shared" si="225"/>
        <v>0</v>
      </c>
      <c r="C4696" t="s">
        <v>5278</v>
      </c>
      <c r="D4696" s="1" t="s">
        <v>5512</v>
      </c>
      <c r="E4696" s="765">
        <f t="shared" ca="1" si="226"/>
        <v>0</v>
      </c>
    </row>
    <row r="4697" spans="1:5">
      <c r="A4697" t="str">
        <f t="shared" si="224"/>
        <v>07</v>
      </c>
      <c r="B4697">
        <f t="shared" si="225"/>
        <v>0</v>
      </c>
      <c r="C4697" t="s">
        <v>5278</v>
      </c>
      <c r="D4697" s="1" t="s">
        <v>5513</v>
      </c>
      <c r="E4697" s="765">
        <f t="shared" ca="1" si="226"/>
        <v>0</v>
      </c>
    </row>
    <row r="4698" spans="1:5">
      <c r="A4698" t="str">
        <f t="shared" si="224"/>
        <v>08</v>
      </c>
      <c r="B4698">
        <f t="shared" si="225"/>
        <v>0</v>
      </c>
      <c r="C4698" t="s">
        <v>5278</v>
      </c>
      <c r="D4698" s="1" t="s">
        <v>5514</v>
      </c>
      <c r="E4698" s="765">
        <f t="shared" ca="1" si="226"/>
        <v>0</v>
      </c>
    </row>
    <row r="4699" spans="1:5">
      <c r="A4699" t="str">
        <f t="shared" si="224"/>
        <v>09</v>
      </c>
      <c r="B4699">
        <f t="shared" si="225"/>
        <v>0</v>
      </c>
      <c r="C4699" t="s">
        <v>5278</v>
      </c>
      <c r="D4699" s="1" t="s">
        <v>5515</v>
      </c>
      <c r="E4699" s="765">
        <f t="shared" ca="1" si="226"/>
        <v>0</v>
      </c>
    </row>
    <row r="4700" spans="1:5">
      <c r="A4700" t="str">
        <f t="shared" si="224"/>
        <v>10</v>
      </c>
      <c r="B4700">
        <f t="shared" si="225"/>
        <v>0</v>
      </c>
      <c r="C4700" t="s">
        <v>5278</v>
      </c>
      <c r="D4700" s="1" t="s">
        <v>5516</v>
      </c>
      <c r="E4700" s="765">
        <f t="shared" ca="1" si="226"/>
        <v>0</v>
      </c>
    </row>
    <row r="4701" spans="1:5">
      <c r="A4701" t="str">
        <f t="shared" ref="A4701:A4746" si="227">MID(D4701,LEN(C4701)+2,LEN(D4701)-LEN(C4701))</f>
        <v>11</v>
      </c>
      <c r="B4701">
        <f t="shared" ref="B4701:B4746" si="228">IF(IFERROR(FIND("PU",D4701,1),0)&lt;&gt;0,"PU",0)</f>
        <v>0</v>
      </c>
      <c r="C4701" t="s">
        <v>5278</v>
      </c>
      <c r="D4701" s="1" t="s">
        <v>5517</v>
      </c>
      <c r="E4701" s="765">
        <f t="shared" ca="1" si="226"/>
        <v>0</v>
      </c>
    </row>
    <row r="4702" spans="1:5">
      <c r="A4702" t="str">
        <f t="shared" si="227"/>
        <v>12</v>
      </c>
      <c r="B4702">
        <f t="shared" si="228"/>
        <v>0</v>
      </c>
      <c r="C4702" t="s">
        <v>5278</v>
      </c>
      <c r="D4702" s="1" t="s">
        <v>5518</v>
      </c>
      <c r="E4702" s="765">
        <f t="shared" ca="1" si="226"/>
        <v>0</v>
      </c>
    </row>
    <row r="4703" spans="1:5">
      <c r="A4703" t="str">
        <f t="shared" si="227"/>
        <v>13</v>
      </c>
      <c r="B4703">
        <f t="shared" si="228"/>
        <v>0</v>
      </c>
      <c r="C4703" t="s">
        <v>5278</v>
      </c>
      <c r="D4703" s="1" t="s">
        <v>5519</v>
      </c>
      <c r="E4703" s="765">
        <f t="shared" ca="1" si="226"/>
        <v>0</v>
      </c>
    </row>
    <row r="4704" spans="1:5">
      <c r="A4704" t="str">
        <f t="shared" si="227"/>
        <v>100</v>
      </c>
      <c r="B4704">
        <f t="shared" si="228"/>
        <v>0</v>
      </c>
      <c r="C4704" t="s">
        <v>5278</v>
      </c>
      <c r="D4704" s="1" t="s">
        <v>5520</v>
      </c>
      <c r="E4704" s="765">
        <f t="shared" ca="1" si="226"/>
        <v>0</v>
      </c>
    </row>
    <row r="4705" spans="1:5">
      <c r="A4705" t="str">
        <f t="shared" si="227"/>
        <v>01</v>
      </c>
      <c r="B4705">
        <f t="shared" si="228"/>
        <v>0</v>
      </c>
      <c r="C4705" t="s">
        <v>5279</v>
      </c>
      <c r="D4705" s="1" t="s">
        <v>5521</v>
      </c>
      <c r="E4705" s="765">
        <f t="shared" ca="1" si="226"/>
        <v>0</v>
      </c>
    </row>
    <row r="4706" spans="1:5">
      <c r="A4706" t="str">
        <f t="shared" si="227"/>
        <v>02</v>
      </c>
      <c r="B4706">
        <f t="shared" si="228"/>
        <v>0</v>
      </c>
      <c r="C4706" t="s">
        <v>5279</v>
      </c>
      <c r="D4706" s="1" t="s">
        <v>5522</v>
      </c>
      <c r="E4706" s="765">
        <f t="shared" ca="1" si="226"/>
        <v>0</v>
      </c>
    </row>
    <row r="4707" spans="1:5">
      <c r="A4707" t="str">
        <f t="shared" si="227"/>
        <v>03</v>
      </c>
      <c r="B4707">
        <f t="shared" si="228"/>
        <v>0</v>
      </c>
      <c r="C4707" t="s">
        <v>5279</v>
      </c>
      <c r="D4707" s="1" t="s">
        <v>5523</v>
      </c>
      <c r="E4707" s="765">
        <f t="shared" ca="1" si="226"/>
        <v>0</v>
      </c>
    </row>
    <row r="4708" spans="1:5">
      <c r="A4708" t="str">
        <f t="shared" si="227"/>
        <v>04</v>
      </c>
      <c r="B4708">
        <f t="shared" si="228"/>
        <v>0</v>
      </c>
      <c r="C4708" t="s">
        <v>5279</v>
      </c>
      <c r="D4708" s="1" t="s">
        <v>5524</v>
      </c>
      <c r="E4708" s="765">
        <f t="shared" ca="1" si="226"/>
        <v>0</v>
      </c>
    </row>
    <row r="4709" spans="1:5">
      <c r="A4709" t="str">
        <f t="shared" si="227"/>
        <v>05</v>
      </c>
      <c r="B4709">
        <f t="shared" si="228"/>
        <v>0</v>
      </c>
      <c r="C4709" t="s">
        <v>5279</v>
      </c>
      <c r="D4709" s="1" t="s">
        <v>5525</v>
      </c>
      <c r="E4709" s="765">
        <f t="shared" ca="1" si="226"/>
        <v>0</v>
      </c>
    </row>
    <row r="4710" spans="1:5">
      <c r="A4710" t="str">
        <f t="shared" si="227"/>
        <v>06</v>
      </c>
      <c r="B4710">
        <f t="shared" si="228"/>
        <v>0</v>
      </c>
      <c r="C4710" t="s">
        <v>5279</v>
      </c>
      <c r="D4710" s="1" t="s">
        <v>5526</v>
      </c>
      <c r="E4710" s="765">
        <f t="shared" ca="1" si="226"/>
        <v>0</v>
      </c>
    </row>
    <row r="4711" spans="1:5">
      <c r="A4711" t="str">
        <f t="shared" si="227"/>
        <v>07</v>
      </c>
      <c r="B4711">
        <f t="shared" si="228"/>
        <v>0</v>
      </c>
      <c r="C4711" t="s">
        <v>5279</v>
      </c>
      <c r="D4711" s="1" t="s">
        <v>5527</v>
      </c>
      <c r="E4711" s="765">
        <f t="shared" ca="1" si="226"/>
        <v>0</v>
      </c>
    </row>
    <row r="4712" spans="1:5">
      <c r="A4712" t="str">
        <f t="shared" si="227"/>
        <v>08</v>
      </c>
      <c r="B4712">
        <f t="shared" si="228"/>
        <v>0</v>
      </c>
      <c r="C4712" t="s">
        <v>5279</v>
      </c>
      <c r="D4712" s="1" t="s">
        <v>5528</v>
      </c>
      <c r="E4712" s="765">
        <f t="shared" ca="1" si="226"/>
        <v>0</v>
      </c>
    </row>
    <row r="4713" spans="1:5">
      <c r="A4713" t="str">
        <f t="shared" si="227"/>
        <v>09</v>
      </c>
      <c r="B4713">
        <f t="shared" si="228"/>
        <v>0</v>
      </c>
      <c r="C4713" t="s">
        <v>5279</v>
      </c>
      <c r="D4713" s="1" t="s">
        <v>5529</v>
      </c>
      <c r="E4713" s="765">
        <f t="shared" ca="1" si="226"/>
        <v>0</v>
      </c>
    </row>
    <row r="4714" spans="1:5">
      <c r="A4714" t="str">
        <f t="shared" si="227"/>
        <v>10</v>
      </c>
      <c r="B4714">
        <f t="shared" si="228"/>
        <v>0</v>
      </c>
      <c r="C4714" t="s">
        <v>5279</v>
      </c>
      <c r="D4714" s="1" t="s">
        <v>5530</v>
      </c>
      <c r="E4714" s="765">
        <f t="shared" ca="1" si="226"/>
        <v>0</v>
      </c>
    </row>
    <row r="4715" spans="1:5">
      <c r="A4715" t="str">
        <f t="shared" si="227"/>
        <v>11</v>
      </c>
      <c r="B4715">
        <f t="shared" si="228"/>
        <v>0</v>
      </c>
      <c r="C4715" t="s">
        <v>5279</v>
      </c>
      <c r="D4715" s="1" t="s">
        <v>5531</v>
      </c>
      <c r="E4715" s="765">
        <f t="shared" ca="1" si="226"/>
        <v>0</v>
      </c>
    </row>
    <row r="4716" spans="1:5">
      <c r="A4716" t="str">
        <f t="shared" si="227"/>
        <v>12</v>
      </c>
      <c r="B4716">
        <f t="shared" si="228"/>
        <v>0</v>
      </c>
      <c r="C4716" t="s">
        <v>5279</v>
      </c>
      <c r="D4716" s="1" t="s">
        <v>5532</v>
      </c>
      <c r="E4716" s="765">
        <f t="shared" ca="1" si="226"/>
        <v>0</v>
      </c>
    </row>
    <row r="4717" spans="1:5">
      <c r="A4717" t="str">
        <f t="shared" si="227"/>
        <v>13</v>
      </c>
      <c r="B4717">
        <f t="shared" si="228"/>
        <v>0</v>
      </c>
      <c r="C4717" t="s">
        <v>5279</v>
      </c>
      <c r="D4717" s="1" t="s">
        <v>5533</v>
      </c>
      <c r="E4717" s="765">
        <f t="shared" ca="1" si="226"/>
        <v>0</v>
      </c>
    </row>
    <row r="4718" spans="1:5">
      <c r="A4718" t="str">
        <f t="shared" si="227"/>
        <v>100</v>
      </c>
      <c r="B4718">
        <f t="shared" si="228"/>
        <v>0</v>
      </c>
      <c r="C4718" t="s">
        <v>5279</v>
      </c>
      <c r="D4718" s="1" t="s">
        <v>5534</v>
      </c>
      <c r="E4718" s="765">
        <f t="shared" ca="1" si="226"/>
        <v>0</v>
      </c>
    </row>
    <row r="4719" spans="1:5">
      <c r="A4719" t="str">
        <f t="shared" si="227"/>
        <v>01</v>
      </c>
      <c r="B4719">
        <f t="shared" si="228"/>
        <v>0</v>
      </c>
      <c r="C4719" t="s">
        <v>5280</v>
      </c>
      <c r="D4719" s="1" t="s">
        <v>5535</v>
      </c>
      <c r="E4719" s="765">
        <f t="shared" ca="1" si="226"/>
        <v>0</v>
      </c>
    </row>
    <row r="4720" spans="1:5">
      <c r="A4720" t="str">
        <f t="shared" si="227"/>
        <v>02</v>
      </c>
      <c r="B4720">
        <f t="shared" si="228"/>
        <v>0</v>
      </c>
      <c r="C4720" t="s">
        <v>5280</v>
      </c>
      <c r="D4720" s="1" t="s">
        <v>5536</v>
      </c>
      <c r="E4720" s="765">
        <f t="shared" ca="1" si="226"/>
        <v>0</v>
      </c>
    </row>
    <row r="4721" spans="1:5">
      <c r="A4721" t="str">
        <f t="shared" si="227"/>
        <v>03</v>
      </c>
      <c r="B4721">
        <f t="shared" si="228"/>
        <v>0</v>
      </c>
      <c r="C4721" t="s">
        <v>5280</v>
      </c>
      <c r="D4721" s="1" t="s">
        <v>5537</v>
      </c>
      <c r="E4721" s="765">
        <f t="shared" ca="1" si="226"/>
        <v>0</v>
      </c>
    </row>
    <row r="4722" spans="1:5">
      <c r="A4722" t="str">
        <f t="shared" si="227"/>
        <v>04</v>
      </c>
      <c r="B4722">
        <f t="shared" si="228"/>
        <v>0</v>
      </c>
      <c r="C4722" t="s">
        <v>5280</v>
      </c>
      <c r="D4722" s="1" t="s">
        <v>5538</v>
      </c>
      <c r="E4722" s="765">
        <f t="shared" ca="1" si="226"/>
        <v>0</v>
      </c>
    </row>
    <row r="4723" spans="1:5">
      <c r="A4723" t="str">
        <f t="shared" si="227"/>
        <v>05</v>
      </c>
      <c r="B4723">
        <f t="shared" si="228"/>
        <v>0</v>
      </c>
      <c r="C4723" t="s">
        <v>5280</v>
      </c>
      <c r="D4723" s="1" t="s">
        <v>5539</v>
      </c>
      <c r="E4723" s="765">
        <f t="shared" ca="1" si="226"/>
        <v>0</v>
      </c>
    </row>
    <row r="4724" spans="1:5">
      <c r="A4724" t="str">
        <f t="shared" si="227"/>
        <v>06</v>
      </c>
      <c r="B4724">
        <f t="shared" si="228"/>
        <v>0</v>
      </c>
      <c r="C4724" t="s">
        <v>5280</v>
      </c>
      <c r="D4724" s="1" t="s">
        <v>5540</v>
      </c>
      <c r="E4724" s="765">
        <f t="shared" ca="1" si="226"/>
        <v>0</v>
      </c>
    </row>
    <row r="4725" spans="1:5">
      <c r="A4725" t="str">
        <f t="shared" si="227"/>
        <v>07</v>
      </c>
      <c r="B4725">
        <f t="shared" si="228"/>
        <v>0</v>
      </c>
      <c r="C4725" t="s">
        <v>5280</v>
      </c>
      <c r="D4725" s="1" t="s">
        <v>5541</v>
      </c>
      <c r="E4725" s="765">
        <f t="shared" ca="1" si="226"/>
        <v>0</v>
      </c>
    </row>
    <row r="4726" spans="1:5">
      <c r="A4726" t="str">
        <f t="shared" si="227"/>
        <v>08</v>
      </c>
      <c r="B4726">
        <f t="shared" si="228"/>
        <v>0</v>
      </c>
      <c r="C4726" t="s">
        <v>5280</v>
      </c>
      <c r="D4726" s="1" t="s">
        <v>5542</v>
      </c>
      <c r="E4726" s="765">
        <f t="shared" ca="1" si="226"/>
        <v>0</v>
      </c>
    </row>
    <row r="4727" spans="1:5">
      <c r="A4727" t="str">
        <f t="shared" si="227"/>
        <v>09</v>
      </c>
      <c r="B4727">
        <f t="shared" si="228"/>
        <v>0</v>
      </c>
      <c r="C4727" t="s">
        <v>5280</v>
      </c>
      <c r="D4727" s="1" t="s">
        <v>5543</v>
      </c>
      <c r="E4727" s="765">
        <f t="shared" ca="1" si="226"/>
        <v>0</v>
      </c>
    </row>
    <row r="4728" spans="1:5">
      <c r="A4728" t="str">
        <f t="shared" si="227"/>
        <v>10</v>
      </c>
      <c r="B4728">
        <f t="shared" si="228"/>
        <v>0</v>
      </c>
      <c r="C4728" t="s">
        <v>5280</v>
      </c>
      <c r="D4728" s="1" t="s">
        <v>5544</v>
      </c>
      <c r="E4728" s="765">
        <f t="shared" ca="1" si="226"/>
        <v>0</v>
      </c>
    </row>
    <row r="4729" spans="1:5">
      <c r="A4729" t="str">
        <f t="shared" si="227"/>
        <v>11</v>
      </c>
      <c r="B4729">
        <f t="shared" si="228"/>
        <v>0</v>
      </c>
      <c r="C4729" t="s">
        <v>5280</v>
      </c>
      <c r="D4729" s="1" t="s">
        <v>5545</v>
      </c>
      <c r="E4729" s="765">
        <f t="shared" ca="1" si="226"/>
        <v>0</v>
      </c>
    </row>
    <row r="4730" spans="1:5">
      <c r="A4730" t="str">
        <f t="shared" si="227"/>
        <v>12</v>
      </c>
      <c r="B4730">
        <f t="shared" si="228"/>
        <v>0</v>
      </c>
      <c r="C4730" t="s">
        <v>5280</v>
      </c>
      <c r="D4730" s="1" t="s">
        <v>5546</v>
      </c>
      <c r="E4730" s="765">
        <f t="shared" ca="1" si="226"/>
        <v>0</v>
      </c>
    </row>
    <row r="4731" spans="1:5">
      <c r="A4731" t="str">
        <f t="shared" si="227"/>
        <v>13</v>
      </c>
      <c r="B4731">
        <f t="shared" si="228"/>
        <v>0</v>
      </c>
      <c r="C4731" t="s">
        <v>5280</v>
      </c>
      <c r="D4731" s="1" t="s">
        <v>5547</v>
      </c>
      <c r="E4731" s="765">
        <f t="shared" ca="1" si="226"/>
        <v>0</v>
      </c>
    </row>
    <row r="4732" spans="1:5">
      <c r="A4732" t="str">
        <f t="shared" si="227"/>
        <v>100</v>
      </c>
      <c r="B4732">
        <f t="shared" si="228"/>
        <v>0</v>
      </c>
      <c r="C4732" t="s">
        <v>5280</v>
      </c>
      <c r="D4732" s="1" t="s">
        <v>5548</v>
      </c>
      <c r="E4732" s="765">
        <f t="shared" ca="1" si="226"/>
        <v>0</v>
      </c>
    </row>
    <row r="4733" spans="1:5">
      <c r="A4733" t="str">
        <f t="shared" si="227"/>
        <v>01</v>
      </c>
      <c r="B4733">
        <f t="shared" si="228"/>
        <v>0</v>
      </c>
      <c r="C4733" t="s">
        <v>5281</v>
      </c>
      <c r="D4733" s="1" t="s">
        <v>5549</v>
      </c>
      <c r="E4733" s="765">
        <f t="shared" ca="1" si="226"/>
        <v>0</v>
      </c>
    </row>
    <row r="4734" spans="1:5">
      <c r="A4734" t="str">
        <f t="shared" si="227"/>
        <v>02</v>
      </c>
      <c r="B4734">
        <f t="shared" si="228"/>
        <v>0</v>
      </c>
      <c r="C4734" t="s">
        <v>5281</v>
      </c>
      <c r="D4734" s="1" t="s">
        <v>5550</v>
      </c>
      <c r="E4734" s="765">
        <f t="shared" ca="1" si="226"/>
        <v>0</v>
      </c>
    </row>
    <row r="4735" spans="1:5">
      <c r="A4735" t="str">
        <f t="shared" si="227"/>
        <v>03</v>
      </c>
      <c r="B4735">
        <f t="shared" si="228"/>
        <v>0</v>
      </c>
      <c r="C4735" t="s">
        <v>5281</v>
      </c>
      <c r="D4735" s="1" t="s">
        <v>5551</v>
      </c>
      <c r="E4735" s="765">
        <f t="shared" ca="1" si="226"/>
        <v>0</v>
      </c>
    </row>
    <row r="4736" spans="1:5">
      <c r="A4736" t="str">
        <f t="shared" si="227"/>
        <v>04</v>
      </c>
      <c r="B4736">
        <f t="shared" si="228"/>
        <v>0</v>
      </c>
      <c r="C4736" t="s">
        <v>5281</v>
      </c>
      <c r="D4736" s="1" t="s">
        <v>5552</v>
      </c>
      <c r="E4736" s="765">
        <f t="shared" ca="1" si="226"/>
        <v>0</v>
      </c>
    </row>
    <row r="4737" spans="1:5">
      <c r="A4737" t="str">
        <f t="shared" si="227"/>
        <v>05</v>
      </c>
      <c r="B4737">
        <f t="shared" si="228"/>
        <v>0</v>
      </c>
      <c r="C4737" t="s">
        <v>5281</v>
      </c>
      <c r="D4737" s="1" t="s">
        <v>5553</v>
      </c>
      <c r="E4737" s="765">
        <f t="shared" ca="1" si="226"/>
        <v>0</v>
      </c>
    </row>
    <row r="4738" spans="1:5">
      <c r="A4738" t="str">
        <f t="shared" si="227"/>
        <v>06</v>
      </c>
      <c r="B4738">
        <f t="shared" si="228"/>
        <v>0</v>
      </c>
      <c r="C4738" t="s">
        <v>5281</v>
      </c>
      <c r="D4738" s="1" t="s">
        <v>5554</v>
      </c>
      <c r="E4738" s="765">
        <f t="shared" ca="1" si="226"/>
        <v>0</v>
      </c>
    </row>
    <row r="4739" spans="1:5">
      <c r="A4739" t="str">
        <f t="shared" si="227"/>
        <v>07</v>
      </c>
      <c r="B4739">
        <f t="shared" si="228"/>
        <v>0</v>
      </c>
      <c r="C4739" t="s">
        <v>5281</v>
      </c>
      <c r="D4739" s="1" t="s">
        <v>5555</v>
      </c>
      <c r="E4739" s="765">
        <f t="shared" ca="1" si="226"/>
        <v>0</v>
      </c>
    </row>
    <row r="4740" spans="1:5">
      <c r="A4740" t="str">
        <f t="shared" si="227"/>
        <v>08</v>
      </c>
      <c r="B4740">
        <f t="shared" si="228"/>
        <v>0</v>
      </c>
      <c r="C4740" t="s">
        <v>5281</v>
      </c>
      <c r="D4740" s="1" t="s">
        <v>5556</v>
      </c>
      <c r="E4740" s="765">
        <f t="shared" ca="1" si="226"/>
        <v>0</v>
      </c>
    </row>
    <row r="4741" spans="1:5">
      <c r="A4741" t="str">
        <f t="shared" si="227"/>
        <v>09</v>
      </c>
      <c r="B4741">
        <f t="shared" si="228"/>
        <v>0</v>
      </c>
      <c r="C4741" t="s">
        <v>5281</v>
      </c>
      <c r="D4741" s="1" t="s">
        <v>5557</v>
      </c>
      <c r="E4741" s="765">
        <f t="shared" ca="1" si="226"/>
        <v>0</v>
      </c>
    </row>
    <row r="4742" spans="1:5">
      <c r="A4742" t="str">
        <f t="shared" si="227"/>
        <v>10</v>
      </c>
      <c r="B4742">
        <f t="shared" si="228"/>
        <v>0</v>
      </c>
      <c r="C4742" t="s">
        <v>5281</v>
      </c>
      <c r="D4742" s="1" t="s">
        <v>5558</v>
      </c>
      <c r="E4742" s="765">
        <f t="shared" ca="1" si="226"/>
        <v>0</v>
      </c>
    </row>
    <row r="4743" spans="1:5">
      <c r="A4743" t="str">
        <f t="shared" si="227"/>
        <v>11</v>
      </c>
      <c r="B4743">
        <f t="shared" si="228"/>
        <v>0</v>
      </c>
      <c r="C4743" t="s">
        <v>5281</v>
      </c>
      <c r="D4743" s="1" t="s">
        <v>5559</v>
      </c>
      <c r="E4743" s="765">
        <f t="shared" ca="1" si="226"/>
        <v>0</v>
      </c>
    </row>
    <row r="4744" spans="1:5">
      <c r="A4744" t="str">
        <f t="shared" si="227"/>
        <v>12</v>
      </c>
      <c r="B4744">
        <f t="shared" si="228"/>
        <v>0</v>
      </c>
      <c r="C4744" t="s">
        <v>5281</v>
      </c>
      <c r="D4744" s="1" t="s">
        <v>5560</v>
      </c>
      <c r="E4744" s="765">
        <f t="shared" ca="1" si="226"/>
        <v>0</v>
      </c>
    </row>
    <row r="4745" spans="1:5">
      <c r="A4745" t="str">
        <f t="shared" si="227"/>
        <v>13</v>
      </c>
      <c r="B4745">
        <f t="shared" si="228"/>
        <v>0</v>
      </c>
      <c r="C4745" t="s">
        <v>5281</v>
      </c>
      <c r="D4745" s="1" t="s">
        <v>5561</v>
      </c>
      <c r="E4745" s="765">
        <f t="shared" ca="1" si="226"/>
        <v>0</v>
      </c>
    </row>
    <row r="4746" spans="1:5">
      <c r="A4746" t="str">
        <f t="shared" si="227"/>
        <v>100</v>
      </c>
      <c r="B4746">
        <f t="shared" si="228"/>
        <v>0</v>
      </c>
      <c r="C4746" t="s">
        <v>5281</v>
      </c>
      <c r="D4746" s="1" t="s">
        <v>5562</v>
      </c>
      <c r="E4746" s="765">
        <f t="shared" ca="1" si="226"/>
        <v>0</v>
      </c>
    </row>
    <row r="4747" spans="1:5">
      <c r="A4747" t="str">
        <f t="shared" ref="A4747:A4810" si="229">MID(D4747,LEN(C4747)+2,LEN(D4747)-LEN(C4747))</f>
        <v>19</v>
      </c>
      <c r="B4747">
        <f t="shared" ref="B4747:B4810" si="230">IF(IFERROR(FIND("PU",D4747,1),0)&lt;&gt;0,"PU",0)</f>
        <v>0</v>
      </c>
      <c r="C4747" t="s">
        <v>374</v>
      </c>
      <c r="D4747" t="s">
        <v>5790</v>
      </c>
      <c r="E4747" s="765">
        <f t="shared" ref="E4747:E4797" ca="1" si="231">IFERROR(IFERROR(VLOOKUP(C4747,INDIRECT($G$7&amp;$H$7),MATCH($A4747,INDIRECT($G$7&amp;$I$7),0),0),IFERROR(VLOOKUP(C4747,INDIRECT($G$6&amp;$H$6),MATCH($A4747,INDIRECT($G$6&amp;$I$6),0),0),VLOOKUP(C4747,INDIRECT($G$5&amp;$H$5),MATCH($A4747,INDIRECT($G$5&amp;$I$5),0),0))),0)</f>
        <v>0</v>
      </c>
    </row>
    <row r="4748" spans="1:5">
      <c r="A4748" t="str">
        <f t="shared" si="229"/>
        <v>19</v>
      </c>
      <c r="B4748">
        <f t="shared" si="230"/>
        <v>0</v>
      </c>
      <c r="C4748" t="s">
        <v>375</v>
      </c>
      <c r="D4748" t="s">
        <v>5948</v>
      </c>
      <c r="E4748" s="765">
        <f t="shared" ca="1" si="231"/>
        <v>0</v>
      </c>
    </row>
    <row r="4749" spans="1:5">
      <c r="A4749" t="str">
        <f t="shared" si="229"/>
        <v>19</v>
      </c>
      <c r="B4749">
        <f t="shared" si="230"/>
        <v>0</v>
      </c>
      <c r="C4749" t="s">
        <v>376</v>
      </c>
      <c r="D4749" t="s">
        <v>5947</v>
      </c>
      <c r="E4749" s="765">
        <f t="shared" ca="1" si="231"/>
        <v>0</v>
      </c>
    </row>
    <row r="4750" spans="1:5">
      <c r="A4750" t="str">
        <f t="shared" si="229"/>
        <v>19</v>
      </c>
      <c r="B4750">
        <f t="shared" si="230"/>
        <v>0</v>
      </c>
      <c r="C4750" t="s">
        <v>5660</v>
      </c>
      <c r="D4750" t="s">
        <v>5879</v>
      </c>
      <c r="E4750" s="765">
        <f t="shared" ca="1" si="231"/>
        <v>0</v>
      </c>
    </row>
    <row r="4751" spans="1:5">
      <c r="A4751" t="str">
        <f t="shared" si="229"/>
        <v>19</v>
      </c>
      <c r="B4751">
        <f t="shared" si="230"/>
        <v>0</v>
      </c>
      <c r="C4751" t="s">
        <v>377</v>
      </c>
      <c r="D4751" t="s">
        <v>5945</v>
      </c>
      <c r="E4751" s="765">
        <f t="shared" ca="1" si="231"/>
        <v>0</v>
      </c>
    </row>
    <row r="4752" spans="1:5">
      <c r="A4752" t="str">
        <f t="shared" si="229"/>
        <v>19</v>
      </c>
      <c r="B4752">
        <f t="shared" si="230"/>
        <v>0</v>
      </c>
      <c r="C4752" t="s">
        <v>380</v>
      </c>
      <c r="D4752" t="s">
        <v>5946</v>
      </c>
      <c r="E4752" s="765">
        <f t="shared" ca="1" si="231"/>
        <v>0</v>
      </c>
    </row>
    <row r="4753" spans="1:5">
      <c r="A4753" t="str">
        <f t="shared" si="229"/>
        <v>19</v>
      </c>
      <c r="B4753">
        <f t="shared" si="230"/>
        <v>0</v>
      </c>
      <c r="C4753" t="s">
        <v>5661</v>
      </c>
      <c r="D4753" t="s">
        <v>5880</v>
      </c>
      <c r="E4753" s="765">
        <f t="shared" ca="1" si="231"/>
        <v>0</v>
      </c>
    </row>
    <row r="4754" spans="1:5">
      <c r="A4754" t="str">
        <f t="shared" si="229"/>
        <v>19</v>
      </c>
      <c r="B4754">
        <f t="shared" si="230"/>
        <v>0</v>
      </c>
      <c r="C4754" t="s">
        <v>381</v>
      </c>
      <c r="D4754" t="s">
        <v>5943</v>
      </c>
      <c r="E4754" s="765">
        <f t="shared" ca="1" si="231"/>
        <v>0</v>
      </c>
    </row>
    <row r="4755" spans="1:5">
      <c r="A4755" t="str">
        <f t="shared" si="229"/>
        <v>19</v>
      </c>
      <c r="B4755">
        <f t="shared" si="230"/>
        <v>0</v>
      </c>
      <c r="C4755" t="s">
        <v>382</v>
      </c>
      <c r="D4755" t="s">
        <v>5942</v>
      </c>
      <c r="E4755" s="765">
        <f t="shared" ca="1" si="231"/>
        <v>0</v>
      </c>
    </row>
    <row r="4756" spans="1:5">
      <c r="A4756" t="str">
        <f t="shared" si="229"/>
        <v>19</v>
      </c>
      <c r="B4756">
        <f t="shared" si="230"/>
        <v>0</v>
      </c>
      <c r="C4756" t="s">
        <v>383</v>
      </c>
      <c r="D4756" t="s">
        <v>5941</v>
      </c>
      <c r="E4756" s="765">
        <f t="shared" ca="1" si="231"/>
        <v>0</v>
      </c>
    </row>
    <row r="4757" spans="1:5">
      <c r="A4757" t="str">
        <f t="shared" si="229"/>
        <v>19</v>
      </c>
      <c r="B4757">
        <f t="shared" si="230"/>
        <v>0</v>
      </c>
      <c r="C4757" t="s">
        <v>384</v>
      </c>
      <c r="D4757" t="s">
        <v>5940</v>
      </c>
      <c r="E4757" s="765">
        <f t="shared" ca="1" si="231"/>
        <v>0</v>
      </c>
    </row>
    <row r="4758" spans="1:5">
      <c r="A4758" t="str">
        <f t="shared" si="229"/>
        <v>19</v>
      </c>
      <c r="B4758">
        <f t="shared" si="230"/>
        <v>0</v>
      </c>
      <c r="C4758" t="s">
        <v>385</v>
      </c>
      <c r="D4758" t="s">
        <v>5944</v>
      </c>
      <c r="E4758" s="765">
        <f t="shared" ca="1" si="231"/>
        <v>0</v>
      </c>
    </row>
    <row r="4759" spans="1:5">
      <c r="A4759" t="str">
        <f t="shared" si="229"/>
        <v>19</v>
      </c>
      <c r="B4759">
        <f t="shared" si="230"/>
        <v>0</v>
      </c>
      <c r="C4759" t="s">
        <v>386</v>
      </c>
      <c r="D4759" t="s">
        <v>5939</v>
      </c>
      <c r="E4759" s="765">
        <f t="shared" ca="1" si="231"/>
        <v>0</v>
      </c>
    </row>
    <row r="4760" spans="1:5">
      <c r="A4760" t="str">
        <f t="shared" si="229"/>
        <v>19</v>
      </c>
      <c r="B4760">
        <f t="shared" si="230"/>
        <v>0</v>
      </c>
      <c r="C4760" t="s">
        <v>387</v>
      </c>
      <c r="D4760" t="s">
        <v>5938</v>
      </c>
      <c r="E4760" s="765">
        <f t="shared" ca="1" si="231"/>
        <v>0</v>
      </c>
    </row>
    <row r="4761" spans="1:5">
      <c r="A4761" t="str">
        <f t="shared" si="229"/>
        <v>19</v>
      </c>
      <c r="B4761">
        <f t="shared" si="230"/>
        <v>0</v>
      </c>
      <c r="C4761" t="s">
        <v>388</v>
      </c>
      <c r="D4761" t="s">
        <v>5937</v>
      </c>
      <c r="E4761" s="765">
        <f t="shared" ca="1" si="231"/>
        <v>0</v>
      </c>
    </row>
    <row r="4762" spans="1:5">
      <c r="A4762" t="str">
        <f t="shared" si="229"/>
        <v>19</v>
      </c>
      <c r="B4762">
        <f t="shared" si="230"/>
        <v>0</v>
      </c>
      <c r="C4762" t="s">
        <v>389</v>
      </c>
      <c r="D4762" t="s">
        <v>5936</v>
      </c>
      <c r="E4762" s="765">
        <f t="shared" ca="1" si="231"/>
        <v>0</v>
      </c>
    </row>
    <row r="4763" spans="1:5">
      <c r="A4763" t="str">
        <f t="shared" si="229"/>
        <v>19</v>
      </c>
      <c r="B4763">
        <f t="shared" si="230"/>
        <v>0</v>
      </c>
      <c r="C4763" t="s">
        <v>390</v>
      </c>
      <c r="D4763" t="s">
        <v>5935</v>
      </c>
      <c r="E4763" s="765">
        <f t="shared" ca="1" si="231"/>
        <v>0</v>
      </c>
    </row>
    <row r="4764" spans="1:5">
      <c r="A4764" t="str">
        <f t="shared" si="229"/>
        <v>19</v>
      </c>
      <c r="B4764">
        <f t="shared" si="230"/>
        <v>0</v>
      </c>
      <c r="C4764" t="s">
        <v>391</v>
      </c>
      <c r="D4764" t="s">
        <v>5934</v>
      </c>
      <c r="E4764" s="765">
        <f t="shared" ca="1" si="231"/>
        <v>0</v>
      </c>
    </row>
    <row r="4765" spans="1:5">
      <c r="A4765" t="str">
        <f t="shared" si="229"/>
        <v>19</v>
      </c>
      <c r="B4765">
        <f t="shared" si="230"/>
        <v>0</v>
      </c>
      <c r="C4765" t="s">
        <v>392</v>
      </c>
      <c r="D4765" t="s">
        <v>5933</v>
      </c>
      <c r="E4765" s="765">
        <f t="shared" ca="1" si="231"/>
        <v>0</v>
      </c>
    </row>
    <row r="4766" spans="1:5">
      <c r="A4766" t="str">
        <f t="shared" si="229"/>
        <v>19</v>
      </c>
      <c r="B4766">
        <f t="shared" si="230"/>
        <v>0</v>
      </c>
      <c r="C4766" t="s">
        <v>393</v>
      </c>
      <c r="D4766" t="s">
        <v>5932</v>
      </c>
      <c r="E4766" s="765">
        <f t="shared" ca="1" si="231"/>
        <v>0</v>
      </c>
    </row>
    <row r="4767" spans="1:5">
      <c r="A4767" t="str">
        <f t="shared" si="229"/>
        <v>19</v>
      </c>
      <c r="B4767">
        <f t="shared" si="230"/>
        <v>0</v>
      </c>
      <c r="C4767" t="s">
        <v>395</v>
      </c>
      <c r="D4767" t="s">
        <v>5931</v>
      </c>
      <c r="E4767" s="765">
        <f t="shared" ca="1" si="231"/>
        <v>0</v>
      </c>
    </row>
    <row r="4768" spans="1:5">
      <c r="A4768" t="str">
        <f t="shared" si="229"/>
        <v>19</v>
      </c>
      <c r="B4768">
        <f t="shared" si="230"/>
        <v>0</v>
      </c>
      <c r="C4768" t="s">
        <v>396</v>
      </c>
      <c r="D4768" t="s">
        <v>5923</v>
      </c>
      <c r="E4768" s="765">
        <f t="shared" ca="1" si="231"/>
        <v>0</v>
      </c>
    </row>
    <row r="4769" spans="1:5">
      <c r="A4769" t="str">
        <f t="shared" si="229"/>
        <v>19</v>
      </c>
      <c r="B4769">
        <f t="shared" si="230"/>
        <v>0</v>
      </c>
      <c r="C4769" t="s">
        <v>397</v>
      </c>
      <c r="D4769" t="s">
        <v>5924</v>
      </c>
      <c r="E4769" s="765">
        <f t="shared" ca="1" si="231"/>
        <v>0</v>
      </c>
    </row>
    <row r="4770" spans="1:5">
      <c r="A4770" t="str">
        <f t="shared" si="229"/>
        <v>19</v>
      </c>
      <c r="B4770">
        <f t="shared" si="230"/>
        <v>0</v>
      </c>
      <c r="C4770" t="s">
        <v>398</v>
      </c>
      <c r="D4770" t="s">
        <v>5925</v>
      </c>
      <c r="E4770" s="765">
        <f t="shared" ca="1" si="231"/>
        <v>0</v>
      </c>
    </row>
    <row r="4771" spans="1:5">
      <c r="A4771" t="str">
        <f t="shared" si="229"/>
        <v>19</v>
      </c>
      <c r="B4771">
        <f t="shared" si="230"/>
        <v>0</v>
      </c>
      <c r="C4771" t="s">
        <v>399</v>
      </c>
      <c r="D4771" t="s">
        <v>5926</v>
      </c>
      <c r="E4771" s="765">
        <f t="shared" ca="1" si="231"/>
        <v>0</v>
      </c>
    </row>
    <row r="4772" spans="1:5">
      <c r="A4772" t="str">
        <f t="shared" si="229"/>
        <v>19</v>
      </c>
      <c r="B4772">
        <f t="shared" si="230"/>
        <v>0</v>
      </c>
      <c r="C4772" t="s">
        <v>401</v>
      </c>
      <c r="D4772" t="s">
        <v>5928</v>
      </c>
      <c r="E4772" s="765">
        <f t="shared" ca="1" si="231"/>
        <v>0</v>
      </c>
    </row>
    <row r="4773" spans="1:5">
      <c r="A4773" t="str">
        <f t="shared" si="229"/>
        <v>19</v>
      </c>
      <c r="B4773">
        <f t="shared" si="230"/>
        <v>0</v>
      </c>
      <c r="C4773" t="s">
        <v>403</v>
      </c>
      <c r="D4773" t="s">
        <v>5927</v>
      </c>
      <c r="E4773" s="765">
        <f t="shared" ca="1" si="231"/>
        <v>0</v>
      </c>
    </row>
    <row r="4774" spans="1:5">
      <c r="A4774" t="str">
        <f t="shared" si="229"/>
        <v>19</v>
      </c>
      <c r="B4774">
        <f t="shared" si="230"/>
        <v>0</v>
      </c>
      <c r="C4774" t="s">
        <v>405</v>
      </c>
      <c r="D4774" t="s">
        <v>5929</v>
      </c>
      <c r="E4774" s="765">
        <f t="shared" ca="1" si="231"/>
        <v>0</v>
      </c>
    </row>
    <row r="4775" spans="1:5">
      <c r="A4775" t="str">
        <f t="shared" si="229"/>
        <v>19</v>
      </c>
      <c r="B4775">
        <f t="shared" si="230"/>
        <v>0</v>
      </c>
      <c r="C4775" t="s">
        <v>406</v>
      </c>
      <c r="D4775" t="s">
        <v>5930</v>
      </c>
      <c r="E4775" s="765">
        <f t="shared" ca="1" si="231"/>
        <v>0</v>
      </c>
    </row>
    <row r="4776" spans="1:5">
      <c r="A4776" t="str">
        <f t="shared" si="229"/>
        <v>19</v>
      </c>
      <c r="B4776">
        <f t="shared" si="230"/>
        <v>0</v>
      </c>
      <c r="C4776" t="s">
        <v>842</v>
      </c>
      <c r="D4776" t="s">
        <v>5918</v>
      </c>
      <c r="E4776" s="765">
        <f t="shared" ca="1" si="231"/>
        <v>0</v>
      </c>
    </row>
    <row r="4777" spans="1:5">
      <c r="A4777" t="str">
        <f t="shared" si="229"/>
        <v>19</v>
      </c>
      <c r="B4777">
        <f t="shared" si="230"/>
        <v>0</v>
      </c>
      <c r="C4777" t="s">
        <v>407</v>
      </c>
      <c r="D4777" t="s">
        <v>5917</v>
      </c>
      <c r="E4777" s="765">
        <f t="shared" ca="1" si="231"/>
        <v>0</v>
      </c>
    </row>
    <row r="4778" spans="1:5">
      <c r="A4778" t="str">
        <f t="shared" si="229"/>
        <v>19</v>
      </c>
      <c r="B4778">
        <f t="shared" si="230"/>
        <v>0</v>
      </c>
      <c r="C4778" t="s">
        <v>843</v>
      </c>
      <c r="D4778" t="s">
        <v>5919</v>
      </c>
      <c r="E4778" s="765">
        <f t="shared" ca="1" si="231"/>
        <v>0</v>
      </c>
    </row>
    <row r="4779" spans="1:5">
      <c r="A4779" t="str">
        <f t="shared" si="229"/>
        <v>19</v>
      </c>
      <c r="B4779">
        <f t="shared" si="230"/>
        <v>0</v>
      </c>
      <c r="C4779" t="s">
        <v>408</v>
      </c>
      <c r="D4779" t="s">
        <v>5916</v>
      </c>
      <c r="E4779" s="765">
        <f t="shared" ca="1" si="231"/>
        <v>0</v>
      </c>
    </row>
    <row r="4780" spans="1:5">
      <c r="A4780" t="str">
        <f t="shared" si="229"/>
        <v>19</v>
      </c>
      <c r="B4780">
        <f t="shared" si="230"/>
        <v>0</v>
      </c>
      <c r="C4780" t="s">
        <v>844</v>
      </c>
      <c r="D4780" t="s">
        <v>5920</v>
      </c>
      <c r="E4780" s="765">
        <f t="shared" ca="1" si="231"/>
        <v>0</v>
      </c>
    </row>
    <row r="4781" spans="1:5">
      <c r="A4781" t="str">
        <f t="shared" si="229"/>
        <v>19</v>
      </c>
      <c r="B4781">
        <f t="shared" si="230"/>
        <v>0</v>
      </c>
      <c r="C4781" t="s">
        <v>409</v>
      </c>
      <c r="D4781" t="s">
        <v>5915</v>
      </c>
      <c r="E4781" s="765">
        <f t="shared" ca="1" si="231"/>
        <v>0</v>
      </c>
    </row>
    <row r="4782" spans="1:5">
      <c r="A4782" t="str">
        <f t="shared" si="229"/>
        <v>19</v>
      </c>
      <c r="B4782">
        <f t="shared" si="230"/>
        <v>0</v>
      </c>
      <c r="C4782" t="s">
        <v>846</v>
      </c>
      <c r="D4782" t="s">
        <v>5921</v>
      </c>
      <c r="E4782" s="765">
        <f t="shared" ca="1" si="231"/>
        <v>0</v>
      </c>
    </row>
    <row r="4783" spans="1:5">
      <c r="A4783" t="str">
        <f t="shared" si="229"/>
        <v>19</v>
      </c>
      <c r="B4783">
        <f t="shared" si="230"/>
        <v>0</v>
      </c>
      <c r="C4783" t="s">
        <v>410</v>
      </c>
      <c r="D4783" t="s">
        <v>5914</v>
      </c>
      <c r="E4783" s="765">
        <f t="shared" ca="1" si="231"/>
        <v>0</v>
      </c>
    </row>
    <row r="4784" spans="1:5">
      <c r="A4784" t="str">
        <f t="shared" si="229"/>
        <v>19</v>
      </c>
      <c r="B4784">
        <f t="shared" si="230"/>
        <v>0</v>
      </c>
      <c r="C4784" t="s">
        <v>845</v>
      </c>
      <c r="D4784" t="s">
        <v>5922</v>
      </c>
      <c r="E4784" s="765">
        <f t="shared" ca="1" si="231"/>
        <v>0</v>
      </c>
    </row>
    <row r="4785" spans="1:5">
      <c r="A4785" t="str">
        <f t="shared" si="229"/>
        <v>19</v>
      </c>
      <c r="B4785">
        <f t="shared" si="230"/>
        <v>0</v>
      </c>
      <c r="C4785" t="s">
        <v>428</v>
      </c>
      <c r="D4785" t="s">
        <v>5913</v>
      </c>
      <c r="E4785" s="765">
        <f t="shared" ca="1" si="231"/>
        <v>0</v>
      </c>
    </row>
    <row r="4786" spans="1:5">
      <c r="A4786" t="str">
        <f t="shared" si="229"/>
        <v>19</v>
      </c>
      <c r="B4786">
        <f t="shared" si="230"/>
        <v>0</v>
      </c>
      <c r="C4786" t="s">
        <v>577</v>
      </c>
      <c r="D4786" t="s">
        <v>5912</v>
      </c>
      <c r="E4786" s="765">
        <f t="shared" ca="1" si="231"/>
        <v>0</v>
      </c>
    </row>
    <row r="4787" spans="1:5">
      <c r="A4787" t="str">
        <f t="shared" si="229"/>
        <v>19</v>
      </c>
      <c r="B4787">
        <f t="shared" si="230"/>
        <v>0</v>
      </c>
      <c r="C4787" t="s">
        <v>578</v>
      </c>
      <c r="D4787" t="s">
        <v>5881</v>
      </c>
      <c r="E4787" s="765">
        <f t="shared" ca="1" si="231"/>
        <v>0</v>
      </c>
    </row>
    <row r="4788" spans="1:5">
      <c r="A4788" t="str">
        <f t="shared" si="229"/>
        <v>19</v>
      </c>
      <c r="B4788">
        <f t="shared" si="230"/>
        <v>0</v>
      </c>
      <c r="C4788" t="s">
        <v>579</v>
      </c>
      <c r="D4788" t="s">
        <v>5911</v>
      </c>
      <c r="E4788" s="765">
        <f t="shared" ca="1" si="231"/>
        <v>0</v>
      </c>
    </row>
    <row r="4789" spans="1:5">
      <c r="A4789" t="str">
        <f t="shared" si="229"/>
        <v>19</v>
      </c>
      <c r="B4789">
        <f t="shared" si="230"/>
        <v>0</v>
      </c>
      <c r="C4789" t="s">
        <v>580</v>
      </c>
      <c r="D4789" t="s">
        <v>5910</v>
      </c>
      <c r="E4789" s="765">
        <f t="shared" ca="1" si="231"/>
        <v>0</v>
      </c>
    </row>
    <row r="4790" spans="1:5">
      <c r="A4790" t="str">
        <f t="shared" si="229"/>
        <v>19</v>
      </c>
      <c r="B4790">
        <f t="shared" si="230"/>
        <v>0</v>
      </c>
      <c r="C4790" t="s">
        <v>581</v>
      </c>
      <c r="D4790" t="s">
        <v>5908</v>
      </c>
      <c r="E4790" s="765">
        <f t="shared" ca="1" si="231"/>
        <v>0</v>
      </c>
    </row>
    <row r="4791" spans="1:5">
      <c r="A4791" t="str">
        <f t="shared" si="229"/>
        <v>19</v>
      </c>
      <c r="B4791">
        <f t="shared" si="230"/>
        <v>0</v>
      </c>
      <c r="C4791" t="s">
        <v>582</v>
      </c>
      <c r="D4791" t="s">
        <v>5882</v>
      </c>
      <c r="E4791" s="765">
        <f t="shared" ca="1" si="231"/>
        <v>0</v>
      </c>
    </row>
    <row r="4792" spans="1:5">
      <c r="A4792" t="str">
        <f t="shared" si="229"/>
        <v>19</v>
      </c>
      <c r="B4792">
        <f t="shared" si="230"/>
        <v>0</v>
      </c>
      <c r="C4792" t="s">
        <v>583</v>
      </c>
      <c r="D4792" t="s">
        <v>5909</v>
      </c>
      <c r="E4792" s="765">
        <f t="shared" ca="1" si="231"/>
        <v>0</v>
      </c>
    </row>
    <row r="4793" spans="1:5">
      <c r="A4793" t="str">
        <f t="shared" si="229"/>
        <v>19</v>
      </c>
      <c r="B4793">
        <f t="shared" si="230"/>
        <v>0</v>
      </c>
      <c r="C4793" t="s">
        <v>584</v>
      </c>
      <c r="D4793" t="s">
        <v>5883</v>
      </c>
      <c r="E4793" s="765">
        <f t="shared" ca="1" si="231"/>
        <v>0</v>
      </c>
    </row>
    <row r="4794" spans="1:5">
      <c r="A4794" t="str">
        <f t="shared" si="229"/>
        <v>19</v>
      </c>
      <c r="B4794">
        <f t="shared" si="230"/>
        <v>0</v>
      </c>
      <c r="C4794" t="s">
        <v>585</v>
      </c>
      <c r="D4794" t="s">
        <v>5907</v>
      </c>
      <c r="E4794" s="765">
        <f t="shared" ca="1" si="231"/>
        <v>0</v>
      </c>
    </row>
    <row r="4795" spans="1:5">
      <c r="A4795" t="str">
        <f t="shared" si="229"/>
        <v>19</v>
      </c>
      <c r="B4795">
        <f t="shared" si="230"/>
        <v>0</v>
      </c>
      <c r="C4795" t="s">
        <v>586</v>
      </c>
      <c r="D4795" t="s">
        <v>5884</v>
      </c>
      <c r="E4795" s="765">
        <f t="shared" ca="1" si="231"/>
        <v>0</v>
      </c>
    </row>
    <row r="4796" spans="1:5">
      <c r="A4796" t="str">
        <f t="shared" si="229"/>
        <v>19</v>
      </c>
      <c r="B4796">
        <f t="shared" si="230"/>
        <v>0</v>
      </c>
      <c r="C4796" t="s">
        <v>587</v>
      </c>
      <c r="D4796" t="s">
        <v>5906</v>
      </c>
      <c r="E4796" s="765">
        <f t="shared" ca="1" si="231"/>
        <v>0</v>
      </c>
    </row>
    <row r="4797" spans="1:5">
      <c r="A4797" t="str">
        <f t="shared" si="229"/>
        <v>19</v>
      </c>
      <c r="B4797">
        <f t="shared" si="230"/>
        <v>0</v>
      </c>
      <c r="C4797" t="s">
        <v>588</v>
      </c>
      <c r="D4797" t="s">
        <v>5885</v>
      </c>
      <c r="E4797" s="765">
        <f t="shared" ca="1" si="231"/>
        <v>0</v>
      </c>
    </row>
    <row r="4798" spans="1:5">
      <c r="A4798" t="str">
        <f t="shared" si="229"/>
        <v>19</v>
      </c>
      <c r="B4798">
        <f t="shared" si="230"/>
        <v>0</v>
      </c>
      <c r="C4798" t="s">
        <v>589</v>
      </c>
      <c r="D4798" t="s">
        <v>5905</v>
      </c>
      <c r="E4798" s="765">
        <f t="shared" ref="E4798:E4861" ca="1" si="232">IFERROR(IFERROR(VLOOKUP(C4798,INDIRECT($G$7&amp;$H$7),MATCH($A4798,INDIRECT($G$7&amp;$I$7),0),0),IFERROR(VLOOKUP(C4798,INDIRECT($G$6&amp;$H$6),MATCH($A4798,INDIRECT($G$6&amp;$I$6),0),0),VLOOKUP(C4798,INDIRECT($G$5&amp;$H$5),MATCH($A4798,INDIRECT($G$5&amp;$I$5),0),0))),0)</f>
        <v>0</v>
      </c>
    </row>
    <row r="4799" spans="1:5">
      <c r="A4799" t="str">
        <f t="shared" si="229"/>
        <v>19</v>
      </c>
      <c r="B4799">
        <f t="shared" si="230"/>
        <v>0</v>
      </c>
      <c r="C4799" t="s">
        <v>590</v>
      </c>
      <c r="D4799" t="s">
        <v>5886</v>
      </c>
      <c r="E4799" s="765">
        <f t="shared" ca="1" si="232"/>
        <v>0</v>
      </c>
    </row>
    <row r="4800" spans="1:5">
      <c r="A4800" t="str">
        <f t="shared" si="229"/>
        <v>19</v>
      </c>
      <c r="B4800">
        <f t="shared" si="230"/>
        <v>0</v>
      </c>
      <c r="C4800" t="s">
        <v>591</v>
      </c>
      <c r="D4800" t="s">
        <v>5904</v>
      </c>
      <c r="E4800" s="765">
        <f t="shared" ca="1" si="232"/>
        <v>0</v>
      </c>
    </row>
    <row r="4801" spans="1:5">
      <c r="A4801" t="str">
        <f t="shared" si="229"/>
        <v>19</v>
      </c>
      <c r="B4801">
        <f t="shared" si="230"/>
        <v>0</v>
      </c>
      <c r="C4801" t="s">
        <v>592</v>
      </c>
      <c r="D4801" t="s">
        <v>5887</v>
      </c>
      <c r="E4801" s="765">
        <f t="shared" ca="1" si="232"/>
        <v>0</v>
      </c>
    </row>
    <row r="4802" spans="1:5">
      <c r="A4802" t="str">
        <f t="shared" si="229"/>
        <v>19</v>
      </c>
      <c r="B4802">
        <f t="shared" si="230"/>
        <v>0</v>
      </c>
      <c r="C4802" t="s">
        <v>5265</v>
      </c>
      <c r="D4802" t="s">
        <v>5903</v>
      </c>
      <c r="E4802" s="765">
        <f t="shared" ca="1" si="232"/>
        <v>0</v>
      </c>
    </row>
    <row r="4803" spans="1:5">
      <c r="A4803" t="str">
        <f t="shared" si="229"/>
        <v>19</v>
      </c>
      <c r="B4803">
        <f t="shared" si="230"/>
        <v>0</v>
      </c>
      <c r="C4803" t="s">
        <v>5271</v>
      </c>
      <c r="D4803" t="s">
        <v>5902</v>
      </c>
      <c r="E4803" s="765">
        <f t="shared" ca="1" si="232"/>
        <v>0</v>
      </c>
    </row>
    <row r="4804" spans="1:5">
      <c r="A4804" t="str">
        <f t="shared" si="229"/>
        <v>19</v>
      </c>
      <c r="B4804">
        <f t="shared" si="230"/>
        <v>0</v>
      </c>
      <c r="C4804" t="s">
        <v>5266</v>
      </c>
      <c r="D4804" t="s">
        <v>5888</v>
      </c>
      <c r="E4804" s="765">
        <f t="shared" ca="1" si="232"/>
        <v>0</v>
      </c>
    </row>
    <row r="4805" spans="1:5">
      <c r="A4805" t="str">
        <f t="shared" si="229"/>
        <v>19</v>
      </c>
      <c r="B4805">
        <f t="shared" si="230"/>
        <v>0</v>
      </c>
      <c r="C4805" t="s">
        <v>5267</v>
      </c>
      <c r="D4805" t="s">
        <v>5901</v>
      </c>
      <c r="E4805" s="765">
        <f t="shared" ca="1" si="232"/>
        <v>0</v>
      </c>
    </row>
    <row r="4806" spans="1:5">
      <c r="A4806" t="str">
        <f t="shared" si="229"/>
        <v>19</v>
      </c>
      <c r="B4806">
        <f t="shared" si="230"/>
        <v>0</v>
      </c>
      <c r="C4806" t="s">
        <v>5269</v>
      </c>
      <c r="D4806" t="s">
        <v>5889</v>
      </c>
      <c r="E4806" s="765">
        <f t="shared" ca="1" si="232"/>
        <v>0</v>
      </c>
    </row>
    <row r="4807" spans="1:5">
      <c r="A4807" t="str">
        <f t="shared" si="229"/>
        <v>19</v>
      </c>
      <c r="B4807">
        <f t="shared" si="230"/>
        <v>0</v>
      </c>
      <c r="C4807" t="s">
        <v>5268</v>
      </c>
      <c r="D4807" t="s">
        <v>5900</v>
      </c>
      <c r="E4807" s="765">
        <f t="shared" ca="1" si="232"/>
        <v>0</v>
      </c>
    </row>
    <row r="4808" spans="1:5">
      <c r="A4808" t="str">
        <f t="shared" si="229"/>
        <v>19</v>
      </c>
      <c r="B4808">
        <f t="shared" si="230"/>
        <v>0</v>
      </c>
      <c r="C4808" t="s">
        <v>5270</v>
      </c>
      <c r="D4808" t="s">
        <v>5890</v>
      </c>
      <c r="E4808" s="765">
        <f t="shared" ca="1" si="232"/>
        <v>0</v>
      </c>
    </row>
    <row r="4809" spans="1:5">
      <c r="A4809" t="str">
        <f t="shared" si="229"/>
        <v>19</v>
      </c>
      <c r="B4809">
        <f t="shared" si="230"/>
        <v>0</v>
      </c>
      <c r="C4809" t="s">
        <v>5309</v>
      </c>
      <c r="D4809" t="s">
        <v>5899</v>
      </c>
      <c r="E4809" s="765">
        <f t="shared" ca="1" si="232"/>
        <v>0</v>
      </c>
    </row>
    <row r="4810" spans="1:5">
      <c r="A4810" t="str">
        <f t="shared" si="229"/>
        <v>19</v>
      </c>
      <c r="B4810">
        <f t="shared" si="230"/>
        <v>0</v>
      </c>
      <c r="C4810" t="s">
        <v>5272</v>
      </c>
      <c r="D4810" t="s">
        <v>5898</v>
      </c>
      <c r="E4810" s="765">
        <f t="shared" ca="1" si="232"/>
        <v>0</v>
      </c>
    </row>
    <row r="4811" spans="1:5">
      <c r="A4811" t="str">
        <f t="shared" ref="A4811:A4874" si="233">MID(D4811,LEN(C4811)+2,LEN(D4811)-LEN(C4811))</f>
        <v>19</v>
      </c>
      <c r="B4811">
        <f t="shared" ref="B4811:B4874" si="234">IF(IFERROR(FIND("PU",D4811,1),0)&lt;&gt;0,"PU",0)</f>
        <v>0</v>
      </c>
      <c r="C4811" t="s">
        <v>5273</v>
      </c>
      <c r="D4811" t="s">
        <v>5891</v>
      </c>
      <c r="E4811" s="765">
        <f t="shared" ca="1" si="232"/>
        <v>0</v>
      </c>
    </row>
    <row r="4812" spans="1:5">
      <c r="A4812" t="str">
        <f t="shared" si="233"/>
        <v>19</v>
      </c>
      <c r="B4812">
        <f t="shared" si="234"/>
        <v>0</v>
      </c>
      <c r="C4812" t="s">
        <v>5274</v>
      </c>
      <c r="D4812" t="s">
        <v>5878</v>
      </c>
      <c r="E4812" s="765">
        <f t="shared" ca="1" si="232"/>
        <v>0</v>
      </c>
    </row>
    <row r="4813" spans="1:5">
      <c r="A4813" t="str">
        <f t="shared" si="233"/>
        <v>19</v>
      </c>
      <c r="B4813">
        <f t="shared" si="234"/>
        <v>0</v>
      </c>
      <c r="C4813" t="s">
        <v>5275</v>
      </c>
      <c r="D4813" t="s">
        <v>5892</v>
      </c>
      <c r="E4813" s="765">
        <f t="shared" ca="1" si="232"/>
        <v>0</v>
      </c>
    </row>
    <row r="4814" spans="1:5">
      <c r="A4814" t="str">
        <f t="shared" si="233"/>
        <v>19</v>
      </c>
      <c r="B4814">
        <f t="shared" si="234"/>
        <v>0</v>
      </c>
      <c r="C4814" t="s">
        <v>5276</v>
      </c>
      <c r="D4814" t="s">
        <v>5877</v>
      </c>
      <c r="E4814" s="765">
        <f t="shared" ca="1" si="232"/>
        <v>0</v>
      </c>
    </row>
    <row r="4815" spans="1:5">
      <c r="A4815" t="str">
        <f t="shared" si="233"/>
        <v>19</v>
      </c>
      <c r="B4815">
        <f t="shared" si="234"/>
        <v>0</v>
      </c>
      <c r="C4815" t="s">
        <v>5277</v>
      </c>
      <c r="D4815" t="s">
        <v>5893</v>
      </c>
      <c r="E4815" s="765">
        <f t="shared" ca="1" si="232"/>
        <v>0</v>
      </c>
    </row>
    <row r="4816" spans="1:5">
      <c r="A4816" t="str">
        <f t="shared" si="233"/>
        <v>19</v>
      </c>
      <c r="B4816">
        <f t="shared" si="234"/>
        <v>0</v>
      </c>
      <c r="C4816" t="s">
        <v>5278</v>
      </c>
      <c r="D4816" t="s">
        <v>5876</v>
      </c>
      <c r="E4816" s="765">
        <f t="shared" ca="1" si="232"/>
        <v>0</v>
      </c>
    </row>
    <row r="4817" spans="1:5">
      <c r="A4817" t="str">
        <f t="shared" si="233"/>
        <v>19</v>
      </c>
      <c r="B4817">
        <f t="shared" si="234"/>
        <v>0</v>
      </c>
      <c r="C4817" t="s">
        <v>5279</v>
      </c>
      <c r="D4817" t="s">
        <v>5894</v>
      </c>
      <c r="E4817" s="765">
        <f t="shared" ca="1" si="232"/>
        <v>0</v>
      </c>
    </row>
    <row r="4818" spans="1:5">
      <c r="A4818" t="str">
        <f t="shared" si="233"/>
        <v>19</v>
      </c>
      <c r="B4818">
        <f t="shared" si="234"/>
        <v>0</v>
      </c>
      <c r="C4818" t="s">
        <v>5280</v>
      </c>
      <c r="D4818" t="s">
        <v>5875</v>
      </c>
      <c r="E4818" s="765">
        <f t="shared" ca="1" si="232"/>
        <v>0</v>
      </c>
    </row>
    <row r="4819" spans="1:5">
      <c r="A4819" t="str">
        <f t="shared" si="233"/>
        <v>19</v>
      </c>
      <c r="B4819">
        <f t="shared" si="234"/>
        <v>0</v>
      </c>
      <c r="C4819" t="s">
        <v>5281</v>
      </c>
      <c r="D4819" t="s">
        <v>5895</v>
      </c>
      <c r="E4819" s="765">
        <f t="shared" ca="1" si="232"/>
        <v>0</v>
      </c>
    </row>
    <row r="4820" spans="1:5">
      <c r="A4820" t="str">
        <f t="shared" si="233"/>
        <v>19</v>
      </c>
      <c r="B4820">
        <f t="shared" si="234"/>
        <v>0</v>
      </c>
      <c r="C4820" t="s">
        <v>426</v>
      </c>
      <c r="D4820" t="s">
        <v>5874</v>
      </c>
      <c r="E4820" s="765">
        <f t="shared" ca="1" si="232"/>
        <v>0</v>
      </c>
    </row>
    <row r="4821" spans="1:5">
      <c r="A4821" t="str">
        <f t="shared" si="233"/>
        <v>19</v>
      </c>
      <c r="B4821">
        <f t="shared" si="234"/>
        <v>0</v>
      </c>
      <c r="C4821" t="s">
        <v>420</v>
      </c>
      <c r="D4821" t="s">
        <v>5873</v>
      </c>
      <c r="E4821" s="765">
        <f t="shared" ca="1" si="232"/>
        <v>0</v>
      </c>
    </row>
    <row r="4822" spans="1:5">
      <c r="A4822" t="str">
        <f t="shared" si="233"/>
        <v>19</v>
      </c>
      <c r="B4822">
        <f t="shared" si="234"/>
        <v>0</v>
      </c>
      <c r="C4822" t="s">
        <v>421</v>
      </c>
      <c r="D4822" t="s">
        <v>5872</v>
      </c>
      <c r="E4822" s="765">
        <f t="shared" ca="1" si="232"/>
        <v>0</v>
      </c>
    </row>
    <row r="4823" spans="1:5">
      <c r="A4823" t="str">
        <f t="shared" si="233"/>
        <v>19</v>
      </c>
      <c r="B4823">
        <f t="shared" si="234"/>
        <v>0</v>
      </c>
      <c r="C4823" t="s">
        <v>422</v>
      </c>
      <c r="D4823" t="s">
        <v>5871</v>
      </c>
      <c r="E4823" s="765">
        <f t="shared" ca="1" si="232"/>
        <v>0</v>
      </c>
    </row>
    <row r="4824" spans="1:5">
      <c r="A4824" t="str">
        <f t="shared" si="233"/>
        <v>19</v>
      </c>
      <c r="B4824">
        <f t="shared" si="234"/>
        <v>0</v>
      </c>
      <c r="C4824" t="s">
        <v>423</v>
      </c>
      <c r="D4824" t="s">
        <v>5870</v>
      </c>
      <c r="E4824" s="765">
        <f t="shared" ca="1" si="232"/>
        <v>0</v>
      </c>
    </row>
    <row r="4825" spans="1:5">
      <c r="A4825" t="str">
        <f t="shared" si="233"/>
        <v>19</v>
      </c>
      <c r="B4825">
        <f t="shared" si="234"/>
        <v>0</v>
      </c>
      <c r="C4825" t="s">
        <v>417</v>
      </c>
      <c r="D4825" t="s">
        <v>5869</v>
      </c>
      <c r="E4825" s="765">
        <f t="shared" ca="1" si="232"/>
        <v>0</v>
      </c>
    </row>
    <row r="4826" spans="1:5">
      <c r="A4826" t="str">
        <f t="shared" si="233"/>
        <v>19</v>
      </c>
      <c r="B4826">
        <f t="shared" si="234"/>
        <v>0</v>
      </c>
      <c r="C4826" t="s">
        <v>424</v>
      </c>
      <c r="D4826" t="s">
        <v>5868</v>
      </c>
      <c r="E4826" s="765">
        <f t="shared" ca="1" si="232"/>
        <v>0</v>
      </c>
    </row>
    <row r="4827" spans="1:5">
      <c r="A4827" t="str">
        <f t="shared" si="233"/>
        <v>19</v>
      </c>
      <c r="B4827">
        <f t="shared" si="234"/>
        <v>0</v>
      </c>
      <c r="C4827" t="s">
        <v>425</v>
      </c>
      <c r="D4827" t="s">
        <v>5867</v>
      </c>
      <c r="E4827" s="765">
        <f t="shared" ca="1" si="232"/>
        <v>0</v>
      </c>
    </row>
    <row r="4828" spans="1:5">
      <c r="A4828" t="str">
        <f t="shared" si="233"/>
        <v>19</v>
      </c>
      <c r="B4828">
        <f t="shared" si="234"/>
        <v>0</v>
      </c>
      <c r="C4828" t="s">
        <v>418</v>
      </c>
      <c r="D4828" t="s">
        <v>5866</v>
      </c>
      <c r="E4828" s="765">
        <f t="shared" ca="1" si="232"/>
        <v>0</v>
      </c>
    </row>
    <row r="4829" spans="1:5">
      <c r="A4829" t="str">
        <f t="shared" si="233"/>
        <v>19</v>
      </c>
      <c r="B4829">
        <f t="shared" si="234"/>
        <v>0</v>
      </c>
      <c r="C4829" t="s">
        <v>419</v>
      </c>
      <c r="D4829" t="s">
        <v>5865</v>
      </c>
      <c r="E4829" s="765">
        <f t="shared" ca="1" si="232"/>
        <v>0</v>
      </c>
    </row>
    <row r="4830" spans="1:5">
      <c r="A4830" t="str">
        <f t="shared" si="233"/>
        <v>19</v>
      </c>
      <c r="B4830">
        <f t="shared" si="234"/>
        <v>0</v>
      </c>
      <c r="C4830" t="s">
        <v>427</v>
      </c>
      <c r="D4830" t="s">
        <v>5864</v>
      </c>
      <c r="E4830" s="765">
        <f t="shared" ca="1" si="232"/>
        <v>0</v>
      </c>
    </row>
    <row r="4831" spans="1:5">
      <c r="A4831" t="str">
        <f t="shared" si="233"/>
        <v>19</v>
      </c>
      <c r="B4831">
        <f t="shared" si="234"/>
        <v>0</v>
      </c>
      <c r="C4831" t="s">
        <v>5656</v>
      </c>
      <c r="D4831" t="s">
        <v>5896</v>
      </c>
      <c r="E4831" s="765">
        <f t="shared" ca="1" si="232"/>
        <v>0</v>
      </c>
    </row>
    <row r="4832" spans="1:5">
      <c r="A4832" t="str">
        <f t="shared" si="233"/>
        <v>19</v>
      </c>
      <c r="B4832">
        <f t="shared" si="234"/>
        <v>0</v>
      </c>
      <c r="C4832" t="s">
        <v>5658</v>
      </c>
      <c r="D4832" t="s">
        <v>5897</v>
      </c>
      <c r="E4832" s="765">
        <f t="shared" ca="1" si="232"/>
        <v>0</v>
      </c>
    </row>
    <row r="4833" spans="1:5">
      <c r="A4833" t="str">
        <f t="shared" si="233"/>
        <v>19</v>
      </c>
      <c r="B4833">
        <f t="shared" si="234"/>
        <v>0</v>
      </c>
      <c r="C4833" t="s">
        <v>429</v>
      </c>
      <c r="D4833" t="s">
        <v>5855</v>
      </c>
      <c r="E4833" s="765">
        <f t="shared" ca="1" si="232"/>
        <v>0</v>
      </c>
    </row>
    <row r="4834" spans="1:5">
      <c r="A4834" t="str">
        <f t="shared" si="233"/>
        <v>19</v>
      </c>
      <c r="B4834">
        <f t="shared" si="234"/>
        <v>0</v>
      </c>
      <c r="C4834" t="s">
        <v>430</v>
      </c>
      <c r="D4834" t="s">
        <v>5854</v>
      </c>
      <c r="E4834" s="765">
        <f t="shared" ca="1" si="232"/>
        <v>0</v>
      </c>
    </row>
    <row r="4835" spans="1:5">
      <c r="A4835" t="str">
        <f t="shared" si="233"/>
        <v>19</v>
      </c>
      <c r="B4835">
        <f t="shared" si="234"/>
        <v>0</v>
      </c>
      <c r="C4835" t="s">
        <v>431</v>
      </c>
      <c r="D4835" t="s">
        <v>5853</v>
      </c>
      <c r="E4835" s="765">
        <f t="shared" ca="1" si="232"/>
        <v>0</v>
      </c>
    </row>
    <row r="4836" spans="1:5">
      <c r="A4836" t="str">
        <f t="shared" si="233"/>
        <v>19</v>
      </c>
      <c r="B4836">
        <f t="shared" si="234"/>
        <v>0</v>
      </c>
      <c r="C4836" t="s">
        <v>432</v>
      </c>
      <c r="D4836" t="s">
        <v>5852</v>
      </c>
      <c r="E4836" s="765">
        <f t="shared" ca="1" si="232"/>
        <v>0</v>
      </c>
    </row>
    <row r="4837" spans="1:5">
      <c r="A4837" t="str">
        <f t="shared" si="233"/>
        <v>19</v>
      </c>
      <c r="B4837">
        <f t="shared" si="234"/>
        <v>0</v>
      </c>
      <c r="C4837" t="s">
        <v>433</v>
      </c>
      <c r="D4837" t="s">
        <v>5851</v>
      </c>
      <c r="E4837" s="765">
        <f t="shared" ca="1" si="232"/>
        <v>0</v>
      </c>
    </row>
    <row r="4838" spans="1:5">
      <c r="A4838" t="str">
        <f t="shared" si="233"/>
        <v>19</v>
      </c>
      <c r="B4838">
        <f t="shared" si="234"/>
        <v>0</v>
      </c>
      <c r="C4838" t="s">
        <v>816</v>
      </c>
      <c r="D4838" t="s">
        <v>5856</v>
      </c>
      <c r="E4838" s="765">
        <f t="shared" ca="1" si="232"/>
        <v>0</v>
      </c>
    </row>
    <row r="4839" spans="1:5">
      <c r="A4839" t="str">
        <f t="shared" si="233"/>
        <v>19</v>
      </c>
      <c r="B4839">
        <f t="shared" si="234"/>
        <v>0</v>
      </c>
      <c r="C4839" t="s">
        <v>434</v>
      </c>
      <c r="D4839" t="s">
        <v>5857</v>
      </c>
      <c r="E4839" s="765">
        <f t="shared" ca="1" si="232"/>
        <v>0</v>
      </c>
    </row>
    <row r="4840" spans="1:5">
      <c r="A4840" t="str">
        <f t="shared" si="233"/>
        <v>19</v>
      </c>
      <c r="B4840">
        <f t="shared" si="234"/>
        <v>0</v>
      </c>
      <c r="C4840" t="s">
        <v>436</v>
      </c>
      <c r="D4840" t="s">
        <v>5858</v>
      </c>
      <c r="E4840" s="765">
        <f t="shared" ca="1" si="232"/>
        <v>0</v>
      </c>
    </row>
    <row r="4841" spans="1:5">
      <c r="A4841" t="str">
        <f t="shared" si="233"/>
        <v>19</v>
      </c>
      <c r="B4841">
        <f t="shared" si="234"/>
        <v>0</v>
      </c>
      <c r="C4841" t="s">
        <v>455</v>
      </c>
      <c r="D4841" t="s">
        <v>5859</v>
      </c>
      <c r="E4841" s="765">
        <f t="shared" ca="1" si="232"/>
        <v>0</v>
      </c>
    </row>
    <row r="4842" spans="1:5">
      <c r="A4842" t="str">
        <f t="shared" si="233"/>
        <v>19</v>
      </c>
      <c r="B4842">
        <f t="shared" si="234"/>
        <v>0</v>
      </c>
      <c r="C4842" t="s">
        <v>457</v>
      </c>
      <c r="D4842" t="s">
        <v>5860</v>
      </c>
      <c r="E4842" s="765">
        <f t="shared" ca="1" si="232"/>
        <v>0</v>
      </c>
    </row>
    <row r="4843" spans="1:5">
      <c r="A4843" t="str">
        <f t="shared" si="233"/>
        <v>19</v>
      </c>
      <c r="B4843">
        <f t="shared" si="234"/>
        <v>0</v>
      </c>
      <c r="C4843" t="s">
        <v>438</v>
      </c>
      <c r="D4843" t="s">
        <v>5861</v>
      </c>
      <c r="E4843" s="765">
        <f t="shared" ca="1" si="232"/>
        <v>0</v>
      </c>
    </row>
    <row r="4844" spans="1:5">
      <c r="A4844" t="str">
        <f t="shared" si="233"/>
        <v>19</v>
      </c>
      <c r="B4844">
        <f t="shared" si="234"/>
        <v>0</v>
      </c>
      <c r="C4844" t="s">
        <v>440</v>
      </c>
      <c r="D4844" t="s">
        <v>5862</v>
      </c>
      <c r="E4844" s="765">
        <f t="shared" ca="1" si="232"/>
        <v>0</v>
      </c>
    </row>
    <row r="4845" spans="1:5">
      <c r="A4845" t="str">
        <f t="shared" si="233"/>
        <v>19</v>
      </c>
      <c r="B4845">
        <f t="shared" si="234"/>
        <v>0</v>
      </c>
      <c r="C4845" t="s">
        <v>442</v>
      </c>
      <c r="D4845" t="s">
        <v>5863</v>
      </c>
      <c r="E4845" s="765">
        <f t="shared" ca="1" si="232"/>
        <v>0</v>
      </c>
    </row>
    <row r="4846" spans="1:5">
      <c r="A4846" t="str">
        <f t="shared" si="233"/>
        <v>19</v>
      </c>
      <c r="B4846">
        <f t="shared" si="234"/>
        <v>0</v>
      </c>
      <c r="C4846" t="s">
        <v>612</v>
      </c>
      <c r="D4846" t="s">
        <v>5846</v>
      </c>
      <c r="E4846" s="765">
        <f t="shared" ca="1" si="232"/>
        <v>0</v>
      </c>
    </row>
    <row r="4847" spans="1:5">
      <c r="A4847" t="str">
        <f t="shared" si="233"/>
        <v>19</v>
      </c>
      <c r="B4847">
        <f t="shared" si="234"/>
        <v>0</v>
      </c>
      <c r="C4847" t="s">
        <v>618</v>
      </c>
      <c r="D4847" t="s">
        <v>5847</v>
      </c>
      <c r="E4847" s="765">
        <f t="shared" ca="1" si="232"/>
        <v>0</v>
      </c>
    </row>
    <row r="4848" spans="1:5">
      <c r="A4848" t="str">
        <f t="shared" si="233"/>
        <v>19</v>
      </c>
      <c r="B4848">
        <f t="shared" si="234"/>
        <v>0</v>
      </c>
      <c r="C4848" t="s">
        <v>444</v>
      </c>
      <c r="D4848" t="s">
        <v>5848</v>
      </c>
      <c r="E4848" s="765">
        <f t="shared" ca="1" si="232"/>
        <v>0</v>
      </c>
    </row>
    <row r="4849" spans="1:5">
      <c r="A4849" t="str">
        <f t="shared" si="233"/>
        <v>19</v>
      </c>
      <c r="B4849">
        <f t="shared" si="234"/>
        <v>0</v>
      </c>
      <c r="C4849" t="s">
        <v>614</v>
      </c>
      <c r="D4849" t="s">
        <v>5849</v>
      </c>
      <c r="E4849" s="765">
        <f t="shared" ca="1" si="232"/>
        <v>0</v>
      </c>
    </row>
    <row r="4850" spans="1:5">
      <c r="A4850" t="str">
        <f t="shared" si="233"/>
        <v>19</v>
      </c>
      <c r="B4850">
        <f t="shared" si="234"/>
        <v>0</v>
      </c>
      <c r="C4850" t="s">
        <v>615</v>
      </c>
      <c r="D4850" t="s">
        <v>5850</v>
      </c>
      <c r="E4850" s="765">
        <f t="shared" ca="1" si="232"/>
        <v>0</v>
      </c>
    </row>
    <row r="4851" spans="1:5">
      <c r="A4851" t="str">
        <f t="shared" si="233"/>
        <v>19</v>
      </c>
      <c r="B4851">
        <f t="shared" si="234"/>
        <v>0</v>
      </c>
      <c r="C4851" t="s">
        <v>616</v>
      </c>
      <c r="D4851" t="s">
        <v>5845</v>
      </c>
      <c r="E4851" s="765">
        <f t="shared" ca="1" si="232"/>
        <v>0</v>
      </c>
    </row>
    <row r="4852" spans="1:5">
      <c r="A4852" t="str">
        <f t="shared" si="233"/>
        <v>19</v>
      </c>
      <c r="B4852">
        <f t="shared" si="234"/>
        <v>0</v>
      </c>
      <c r="C4852" t="s">
        <v>446</v>
      </c>
      <c r="D4852" t="s">
        <v>5844</v>
      </c>
      <c r="E4852" s="765">
        <f t="shared" ca="1" si="232"/>
        <v>0</v>
      </c>
    </row>
    <row r="4853" spans="1:5">
      <c r="A4853" t="str">
        <f t="shared" si="233"/>
        <v>19</v>
      </c>
      <c r="B4853">
        <f t="shared" si="234"/>
        <v>0</v>
      </c>
      <c r="C4853" t="s">
        <v>448</v>
      </c>
      <c r="D4853" t="s">
        <v>5843</v>
      </c>
      <c r="E4853" s="765">
        <f t="shared" ca="1" si="232"/>
        <v>0</v>
      </c>
    </row>
    <row r="4854" spans="1:5">
      <c r="A4854" t="str">
        <f t="shared" si="233"/>
        <v>19</v>
      </c>
      <c r="B4854">
        <f t="shared" si="234"/>
        <v>0</v>
      </c>
      <c r="C4854" t="s">
        <v>617</v>
      </c>
      <c r="D4854" t="s">
        <v>5842</v>
      </c>
      <c r="E4854" s="765">
        <f t="shared" ca="1" si="232"/>
        <v>0</v>
      </c>
    </row>
    <row r="4855" spans="1:5">
      <c r="A4855" t="str">
        <f t="shared" si="233"/>
        <v>19</v>
      </c>
      <c r="B4855">
        <f t="shared" si="234"/>
        <v>0</v>
      </c>
      <c r="C4855" t="s">
        <v>625</v>
      </c>
      <c r="D4855" t="s">
        <v>5841</v>
      </c>
      <c r="E4855" s="765">
        <f t="shared" ca="1" si="232"/>
        <v>0</v>
      </c>
    </row>
    <row r="4856" spans="1:5">
      <c r="A4856" t="str">
        <f t="shared" si="233"/>
        <v>19</v>
      </c>
      <c r="B4856">
        <f t="shared" si="234"/>
        <v>0</v>
      </c>
      <c r="C4856" t="s">
        <v>450</v>
      </c>
      <c r="D4856" t="s">
        <v>5840</v>
      </c>
      <c r="E4856" s="765">
        <f t="shared" ca="1" si="232"/>
        <v>0</v>
      </c>
    </row>
    <row r="4857" spans="1:5">
      <c r="A4857" t="str">
        <f t="shared" si="233"/>
        <v>19</v>
      </c>
      <c r="B4857">
        <f t="shared" si="234"/>
        <v>0</v>
      </c>
      <c r="C4857" t="s">
        <v>452</v>
      </c>
      <c r="D4857" t="s">
        <v>5839</v>
      </c>
      <c r="E4857" s="765">
        <f t="shared" ca="1" si="232"/>
        <v>0</v>
      </c>
    </row>
    <row r="4858" spans="1:5">
      <c r="A4858" t="str">
        <f t="shared" si="233"/>
        <v>19</v>
      </c>
      <c r="B4858">
        <f t="shared" si="234"/>
        <v>0</v>
      </c>
      <c r="C4858" t="s">
        <v>627</v>
      </c>
      <c r="D4858" t="s">
        <v>5838</v>
      </c>
      <c r="E4858" s="765">
        <f t="shared" ca="1" si="232"/>
        <v>0</v>
      </c>
    </row>
    <row r="4859" spans="1:5">
      <c r="A4859" t="str">
        <f t="shared" si="233"/>
        <v>19</v>
      </c>
      <c r="B4859">
        <f t="shared" si="234"/>
        <v>0</v>
      </c>
      <c r="C4859" t="s">
        <v>461</v>
      </c>
      <c r="D4859" t="s">
        <v>5817</v>
      </c>
      <c r="E4859" s="765">
        <f t="shared" ca="1" si="232"/>
        <v>0</v>
      </c>
    </row>
    <row r="4860" spans="1:5">
      <c r="A4860" t="str">
        <f t="shared" si="233"/>
        <v>19</v>
      </c>
      <c r="B4860">
        <f t="shared" si="234"/>
        <v>0</v>
      </c>
      <c r="C4860" t="s">
        <v>462</v>
      </c>
      <c r="D4860" t="s">
        <v>5833</v>
      </c>
      <c r="E4860" s="765">
        <f t="shared" ca="1" si="232"/>
        <v>0</v>
      </c>
    </row>
    <row r="4861" spans="1:5">
      <c r="A4861" t="str">
        <f t="shared" si="233"/>
        <v>19</v>
      </c>
      <c r="B4861">
        <f t="shared" si="234"/>
        <v>0</v>
      </c>
      <c r="C4861" t="s">
        <v>463</v>
      </c>
      <c r="D4861" t="s">
        <v>5832</v>
      </c>
      <c r="E4861" s="765">
        <f t="shared" ca="1" si="232"/>
        <v>0</v>
      </c>
    </row>
    <row r="4862" spans="1:5">
      <c r="A4862" t="str">
        <f t="shared" si="233"/>
        <v>19</v>
      </c>
      <c r="B4862">
        <f t="shared" si="234"/>
        <v>0</v>
      </c>
      <c r="C4862" t="s">
        <v>464</v>
      </c>
      <c r="D4862" t="s">
        <v>5831</v>
      </c>
      <c r="E4862" s="765">
        <f t="shared" ref="E4862:E4925" ca="1" si="235">IFERROR(IFERROR(VLOOKUP(C4862,INDIRECT($G$7&amp;$H$7),MATCH($A4862,INDIRECT($G$7&amp;$I$7),0),0),IFERROR(VLOOKUP(C4862,INDIRECT($G$6&amp;$H$6),MATCH($A4862,INDIRECT($G$6&amp;$I$6),0),0),VLOOKUP(C4862,INDIRECT($G$5&amp;$H$5),MATCH($A4862,INDIRECT($G$5&amp;$I$5),0),0))),0)</f>
        <v>0</v>
      </c>
    </row>
    <row r="4863" spans="1:5">
      <c r="A4863" t="str">
        <f t="shared" si="233"/>
        <v>19</v>
      </c>
      <c r="B4863">
        <f t="shared" si="234"/>
        <v>0</v>
      </c>
      <c r="C4863" t="s">
        <v>465</v>
      </c>
      <c r="D4863" t="s">
        <v>5835</v>
      </c>
      <c r="E4863" s="765">
        <f t="shared" ca="1" si="235"/>
        <v>0</v>
      </c>
    </row>
    <row r="4864" spans="1:5">
      <c r="A4864" t="str">
        <f t="shared" si="233"/>
        <v>19</v>
      </c>
      <c r="B4864">
        <f t="shared" si="234"/>
        <v>0</v>
      </c>
      <c r="C4864" t="s">
        <v>466</v>
      </c>
      <c r="D4864" t="s">
        <v>5834</v>
      </c>
      <c r="E4864" s="765">
        <f t="shared" ca="1" si="235"/>
        <v>0</v>
      </c>
    </row>
    <row r="4865" spans="1:5">
      <c r="A4865" t="str">
        <f t="shared" si="233"/>
        <v>19</v>
      </c>
      <c r="B4865">
        <f t="shared" si="234"/>
        <v>0</v>
      </c>
      <c r="C4865" t="s">
        <v>467</v>
      </c>
      <c r="D4865" t="s">
        <v>5836</v>
      </c>
      <c r="E4865" s="765">
        <f t="shared" ca="1" si="235"/>
        <v>0</v>
      </c>
    </row>
    <row r="4866" spans="1:5">
      <c r="A4866" t="str">
        <f t="shared" si="233"/>
        <v>19</v>
      </c>
      <c r="B4866">
        <f t="shared" si="234"/>
        <v>0</v>
      </c>
      <c r="C4866" t="s">
        <v>468</v>
      </c>
      <c r="D4866" t="s">
        <v>5837</v>
      </c>
      <c r="E4866" s="765">
        <f t="shared" ca="1" si="235"/>
        <v>0</v>
      </c>
    </row>
    <row r="4867" spans="1:5">
      <c r="A4867" t="str">
        <f t="shared" si="233"/>
        <v>19</v>
      </c>
      <c r="B4867">
        <f t="shared" si="234"/>
        <v>0</v>
      </c>
      <c r="C4867" t="s">
        <v>469</v>
      </c>
      <c r="D4867" t="s">
        <v>5827</v>
      </c>
      <c r="E4867" s="765">
        <f t="shared" ca="1" si="235"/>
        <v>0</v>
      </c>
    </row>
    <row r="4868" spans="1:5">
      <c r="A4868" t="str">
        <f t="shared" si="233"/>
        <v>19</v>
      </c>
      <c r="B4868">
        <f t="shared" si="234"/>
        <v>0</v>
      </c>
      <c r="C4868" t="s">
        <v>470</v>
      </c>
      <c r="D4868" t="s">
        <v>5826</v>
      </c>
      <c r="E4868" s="765">
        <f t="shared" ca="1" si="235"/>
        <v>0</v>
      </c>
    </row>
    <row r="4869" spans="1:5">
      <c r="A4869" t="str">
        <f t="shared" si="233"/>
        <v>19</v>
      </c>
      <c r="B4869">
        <f t="shared" si="234"/>
        <v>0</v>
      </c>
      <c r="C4869" t="s">
        <v>471</v>
      </c>
      <c r="D4869" t="s">
        <v>5825</v>
      </c>
      <c r="E4869" s="765">
        <f t="shared" ca="1" si="235"/>
        <v>0</v>
      </c>
    </row>
    <row r="4870" spans="1:5">
      <c r="A4870" t="str">
        <f t="shared" si="233"/>
        <v>19</v>
      </c>
      <c r="B4870">
        <f t="shared" si="234"/>
        <v>0</v>
      </c>
      <c r="C4870" t="s">
        <v>472</v>
      </c>
      <c r="D4870" t="s">
        <v>5824</v>
      </c>
      <c r="E4870" s="765">
        <f t="shared" ca="1" si="235"/>
        <v>0</v>
      </c>
    </row>
    <row r="4871" spans="1:5">
      <c r="A4871" t="str">
        <f t="shared" si="233"/>
        <v>19</v>
      </c>
      <c r="B4871">
        <f t="shared" si="234"/>
        <v>0</v>
      </c>
      <c r="C4871" t="s">
        <v>473</v>
      </c>
      <c r="D4871" t="s">
        <v>5828</v>
      </c>
      <c r="E4871" s="765">
        <f t="shared" ca="1" si="235"/>
        <v>0</v>
      </c>
    </row>
    <row r="4872" spans="1:5">
      <c r="A4872" t="str">
        <f t="shared" si="233"/>
        <v>19</v>
      </c>
      <c r="B4872">
        <f t="shared" si="234"/>
        <v>0</v>
      </c>
      <c r="C4872" t="s">
        <v>474</v>
      </c>
      <c r="D4872" t="s">
        <v>5829</v>
      </c>
      <c r="E4872" s="765">
        <f t="shared" ca="1" si="235"/>
        <v>0</v>
      </c>
    </row>
    <row r="4873" spans="1:5" ht="14.55" customHeight="1">
      <c r="A4873" t="str">
        <f t="shared" si="233"/>
        <v>19</v>
      </c>
      <c r="B4873">
        <f t="shared" si="234"/>
        <v>0</v>
      </c>
      <c r="C4873" t="s">
        <v>475</v>
      </c>
      <c r="D4873" t="s">
        <v>5830</v>
      </c>
      <c r="E4873" s="765">
        <f t="shared" ca="1" si="235"/>
        <v>0</v>
      </c>
    </row>
    <row r="4874" spans="1:5">
      <c r="A4874" t="str">
        <f t="shared" si="233"/>
        <v>19</v>
      </c>
      <c r="B4874">
        <f t="shared" si="234"/>
        <v>0</v>
      </c>
      <c r="C4874" t="s">
        <v>476</v>
      </c>
      <c r="D4874" t="s">
        <v>5816</v>
      </c>
      <c r="E4874" s="765">
        <f t="shared" ca="1" si="235"/>
        <v>0</v>
      </c>
    </row>
    <row r="4875" spans="1:5">
      <c r="A4875" t="str">
        <f t="shared" ref="A4875:A4905" si="236">MID(D4875,LEN(C4875)+2,LEN(D4875)-LEN(C4875))</f>
        <v>19</v>
      </c>
      <c r="B4875">
        <f t="shared" ref="B4875:B4905" si="237">IF(IFERROR(FIND("PU",D4875,1),0)&lt;&gt;0,"PU",0)</f>
        <v>0</v>
      </c>
      <c r="C4875" t="s">
        <v>477</v>
      </c>
      <c r="D4875" t="s">
        <v>5818</v>
      </c>
      <c r="E4875" s="765">
        <f t="shared" ca="1" si="235"/>
        <v>0</v>
      </c>
    </row>
    <row r="4876" spans="1:5">
      <c r="A4876" t="str">
        <f t="shared" si="236"/>
        <v>19</v>
      </c>
      <c r="B4876">
        <f t="shared" si="237"/>
        <v>0</v>
      </c>
      <c r="C4876" t="s">
        <v>478</v>
      </c>
      <c r="D4876" t="s">
        <v>5819</v>
      </c>
      <c r="E4876" s="765">
        <f t="shared" ca="1" si="235"/>
        <v>0</v>
      </c>
    </row>
    <row r="4877" spans="1:5">
      <c r="A4877" t="str">
        <f t="shared" si="236"/>
        <v>19</v>
      </c>
      <c r="B4877">
        <f t="shared" si="237"/>
        <v>0</v>
      </c>
      <c r="C4877" t="s">
        <v>479</v>
      </c>
      <c r="D4877" t="s">
        <v>5820</v>
      </c>
      <c r="E4877" s="765">
        <f t="shared" ca="1" si="235"/>
        <v>0</v>
      </c>
    </row>
    <row r="4878" spans="1:5">
      <c r="A4878" t="str">
        <f t="shared" si="236"/>
        <v>19</v>
      </c>
      <c r="B4878">
        <f t="shared" si="237"/>
        <v>0</v>
      </c>
      <c r="C4878" t="s">
        <v>480</v>
      </c>
      <c r="D4878" t="s">
        <v>5821</v>
      </c>
      <c r="E4878" s="765">
        <f t="shared" ca="1" si="235"/>
        <v>0</v>
      </c>
    </row>
    <row r="4879" spans="1:5">
      <c r="A4879" t="str">
        <f t="shared" si="236"/>
        <v>19</v>
      </c>
      <c r="B4879">
        <f t="shared" si="237"/>
        <v>0</v>
      </c>
      <c r="C4879" t="s">
        <v>481</v>
      </c>
      <c r="D4879" t="s">
        <v>5822</v>
      </c>
      <c r="E4879" s="765">
        <f t="shared" ca="1" si="235"/>
        <v>0</v>
      </c>
    </row>
    <row r="4880" spans="1:5">
      <c r="A4880" t="str">
        <f t="shared" si="236"/>
        <v>19</v>
      </c>
      <c r="B4880">
        <f t="shared" si="237"/>
        <v>0</v>
      </c>
      <c r="C4880" t="s">
        <v>483</v>
      </c>
      <c r="D4880" t="s">
        <v>5823</v>
      </c>
      <c r="E4880" s="765">
        <f t="shared" ca="1" si="235"/>
        <v>0</v>
      </c>
    </row>
    <row r="4881" spans="1:5">
      <c r="A4881" t="str">
        <f t="shared" si="236"/>
        <v>19</v>
      </c>
      <c r="B4881">
        <f t="shared" si="237"/>
        <v>0</v>
      </c>
      <c r="C4881" t="s">
        <v>485</v>
      </c>
      <c r="D4881" t="s">
        <v>5802</v>
      </c>
      <c r="E4881" s="765">
        <f t="shared" ca="1" si="235"/>
        <v>0</v>
      </c>
    </row>
    <row r="4882" spans="1:5">
      <c r="A4882" t="str">
        <f t="shared" si="236"/>
        <v>19</v>
      </c>
      <c r="B4882">
        <f t="shared" si="237"/>
        <v>0</v>
      </c>
      <c r="C4882" t="s">
        <v>487</v>
      </c>
      <c r="D4882" t="s">
        <v>5803</v>
      </c>
      <c r="E4882" s="765">
        <f t="shared" ca="1" si="235"/>
        <v>0</v>
      </c>
    </row>
    <row r="4883" spans="1:5">
      <c r="A4883" t="str">
        <f t="shared" si="236"/>
        <v>19</v>
      </c>
      <c r="B4883">
        <f t="shared" si="237"/>
        <v>0</v>
      </c>
      <c r="C4883" t="s">
        <v>489</v>
      </c>
      <c r="D4883" t="s">
        <v>5804</v>
      </c>
      <c r="E4883" s="765">
        <f t="shared" ca="1" si="235"/>
        <v>0</v>
      </c>
    </row>
    <row r="4884" spans="1:5">
      <c r="A4884" t="str">
        <f t="shared" si="236"/>
        <v>19</v>
      </c>
      <c r="B4884">
        <f t="shared" si="237"/>
        <v>0</v>
      </c>
      <c r="C4884" t="s">
        <v>491</v>
      </c>
      <c r="D4884" t="s">
        <v>5805</v>
      </c>
      <c r="E4884" s="765">
        <f t="shared" ca="1" si="235"/>
        <v>0</v>
      </c>
    </row>
    <row r="4885" spans="1:5">
      <c r="A4885" t="str">
        <f t="shared" si="236"/>
        <v>19</v>
      </c>
      <c r="B4885">
        <f t="shared" si="237"/>
        <v>0</v>
      </c>
      <c r="C4885" t="s">
        <v>493</v>
      </c>
      <c r="D4885" t="s">
        <v>5806</v>
      </c>
      <c r="E4885" s="765">
        <f t="shared" ca="1" si="235"/>
        <v>0</v>
      </c>
    </row>
    <row r="4886" spans="1:5">
      <c r="A4886" t="str">
        <f t="shared" si="236"/>
        <v>19</v>
      </c>
      <c r="B4886">
        <f t="shared" si="237"/>
        <v>0</v>
      </c>
      <c r="C4886" t="s">
        <v>495</v>
      </c>
      <c r="D4886" t="s">
        <v>5814</v>
      </c>
      <c r="E4886" s="765">
        <f t="shared" ca="1" si="235"/>
        <v>0</v>
      </c>
    </row>
    <row r="4887" spans="1:5">
      <c r="A4887" t="str">
        <f t="shared" si="236"/>
        <v>19</v>
      </c>
      <c r="B4887">
        <f t="shared" si="237"/>
        <v>0</v>
      </c>
      <c r="C4887" t="s">
        <v>497</v>
      </c>
      <c r="D4887" t="s">
        <v>5813</v>
      </c>
      <c r="E4887" s="765">
        <f t="shared" ca="1" si="235"/>
        <v>0</v>
      </c>
    </row>
    <row r="4888" spans="1:5">
      <c r="A4888" t="str">
        <f t="shared" si="236"/>
        <v>19</v>
      </c>
      <c r="B4888">
        <f t="shared" si="237"/>
        <v>0</v>
      </c>
      <c r="C4888" t="s">
        <v>499</v>
      </c>
      <c r="D4888" t="s">
        <v>5815</v>
      </c>
      <c r="E4888" s="765">
        <f t="shared" ca="1" si="235"/>
        <v>0</v>
      </c>
    </row>
    <row r="4889" spans="1:5">
      <c r="A4889" t="str">
        <f t="shared" si="236"/>
        <v>19</v>
      </c>
      <c r="B4889">
        <f t="shared" si="237"/>
        <v>0</v>
      </c>
      <c r="C4889" t="s">
        <v>501</v>
      </c>
      <c r="D4889" t="s">
        <v>5810</v>
      </c>
      <c r="E4889" s="765">
        <f t="shared" ca="1" si="235"/>
        <v>0</v>
      </c>
    </row>
    <row r="4890" spans="1:5">
      <c r="A4890" t="str">
        <f t="shared" si="236"/>
        <v>19</v>
      </c>
      <c r="B4890">
        <f t="shared" si="237"/>
        <v>0</v>
      </c>
      <c r="C4890" t="s">
        <v>503</v>
      </c>
      <c r="D4890" t="s">
        <v>5811</v>
      </c>
      <c r="E4890" s="765">
        <f t="shared" ca="1" si="235"/>
        <v>0</v>
      </c>
    </row>
    <row r="4891" spans="1:5">
      <c r="A4891" t="str">
        <f t="shared" si="236"/>
        <v>19</v>
      </c>
      <c r="B4891">
        <f t="shared" si="237"/>
        <v>0</v>
      </c>
      <c r="C4891" t="s">
        <v>505</v>
      </c>
      <c r="D4891" t="s">
        <v>5812</v>
      </c>
      <c r="E4891" s="765">
        <f t="shared" ca="1" si="235"/>
        <v>0</v>
      </c>
    </row>
    <row r="4892" spans="1:5">
      <c r="A4892" t="str">
        <f t="shared" si="236"/>
        <v>19</v>
      </c>
      <c r="B4892">
        <f t="shared" si="237"/>
        <v>0</v>
      </c>
      <c r="C4892" t="s">
        <v>507</v>
      </c>
      <c r="D4892" t="s">
        <v>5807</v>
      </c>
      <c r="E4892" s="765">
        <f t="shared" ca="1" si="235"/>
        <v>0</v>
      </c>
    </row>
    <row r="4893" spans="1:5">
      <c r="A4893" t="str">
        <f t="shared" si="236"/>
        <v>19</v>
      </c>
      <c r="B4893">
        <f t="shared" si="237"/>
        <v>0</v>
      </c>
      <c r="C4893" t="s">
        <v>508</v>
      </c>
      <c r="D4893" t="s">
        <v>5808</v>
      </c>
      <c r="E4893" s="765">
        <f t="shared" ca="1" si="235"/>
        <v>0</v>
      </c>
    </row>
    <row r="4894" spans="1:5">
      <c r="A4894" t="str">
        <f t="shared" si="236"/>
        <v>19</v>
      </c>
      <c r="B4894">
        <f t="shared" si="237"/>
        <v>0</v>
      </c>
      <c r="C4894" t="s">
        <v>509</v>
      </c>
      <c r="D4894" t="s">
        <v>5809</v>
      </c>
      <c r="E4894" s="765">
        <f t="shared" ca="1" si="235"/>
        <v>0</v>
      </c>
    </row>
    <row r="4895" spans="1:5">
      <c r="A4895" t="str">
        <f t="shared" si="236"/>
        <v>19</v>
      </c>
      <c r="B4895">
        <f t="shared" si="237"/>
        <v>0</v>
      </c>
      <c r="C4895" t="s">
        <v>454</v>
      </c>
      <c r="D4895" t="s">
        <v>5798</v>
      </c>
      <c r="E4895" s="765">
        <f t="shared" ca="1" si="235"/>
        <v>0</v>
      </c>
    </row>
    <row r="4896" spans="1:5">
      <c r="A4896" t="str">
        <f t="shared" si="236"/>
        <v>19</v>
      </c>
      <c r="B4896">
        <f t="shared" si="237"/>
        <v>0</v>
      </c>
      <c r="C4896" t="s">
        <v>510</v>
      </c>
      <c r="D4896" t="s">
        <v>5799</v>
      </c>
      <c r="E4896" s="765">
        <f t="shared" ca="1" si="235"/>
        <v>0</v>
      </c>
    </row>
    <row r="4897" spans="1:5">
      <c r="A4897" t="str">
        <f t="shared" si="236"/>
        <v>19</v>
      </c>
      <c r="B4897">
        <f t="shared" si="237"/>
        <v>0</v>
      </c>
      <c r="C4897" t="s">
        <v>512</v>
      </c>
      <c r="D4897" t="s">
        <v>5800</v>
      </c>
      <c r="E4897" s="765">
        <f t="shared" ca="1" si="235"/>
        <v>0</v>
      </c>
    </row>
    <row r="4898" spans="1:5">
      <c r="A4898" t="str">
        <f t="shared" si="236"/>
        <v>19</v>
      </c>
      <c r="B4898">
        <f t="shared" si="237"/>
        <v>0</v>
      </c>
      <c r="C4898" t="s">
        <v>514</v>
      </c>
      <c r="D4898" t="s">
        <v>5801</v>
      </c>
      <c r="E4898" s="765">
        <f t="shared" ca="1" si="235"/>
        <v>0</v>
      </c>
    </row>
    <row r="4899" spans="1:5">
      <c r="A4899" t="str">
        <f t="shared" si="236"/>
        <v>19</v>
      </c>
      <c r="B4899">
        <f t="shared" si="237"/>
        <v>0</v>
      </c>
      <c r="C4899" t="s">
        <v>516</v>
      </c>
      <c r="D4899" t="s">
        <v>5796</v>
      </c>
      <c r="E4899" s="765">
        <f t="shared" ca="1" si="235"/>
        <v>0</v>
      </c>
    </row>
    <row r="4900" spans="1:5">
      <c r="A4900" t="str">
        <f t="shared" si="236"/>
        <v>19</v>
      </c>
      <c r="B4900">
        <f t="shared" si="237"/>
        <v>0</v>
      </c>
      <c r="C4900" t="s">
        <v>518</v>
      </c>
      <c r="D4900" t="s">
        <v>5797</v>
      </c>
      <c r="E4900" s="765">
        <f t="shared" ca="1" si="235"/>
        <v>0</v>
      </c>
    </row>
    <row r="4901" spans="1:5">
      <c r="A4901" t="str">
        <f t="shared" si="236"/>
        <v>19</v>
      </c>
      <c r="B4901">
        <f t="shared" si="237"/>
        <v>0</v>
      </c>
      <c r="C4901" t="s">
        <v>520</v>
      </c>
      <c r="D4901" t="s">
        <v>5791</v>
      </c>
      <c r="E4901" s="765">
        <f t="shared" ca="1" si="235"/>
        <v>0</v>
      </c>
    </row>
    <row r="4902" spans="1:5">
      <c r="A4902" t="str">
        <f t="shared" si="236"/>
        <v>19</v>
      </c>
      <c r="B4902">
        <f t="shared" si="237"/>
        <v>0</v>
      </c>
      <c r="C4902" t="s">
        <v>522</v>
      </c>
      <c r="D4902" t="s">
        <v>5792</v>
      </c>
      <c r="E4902" s="765">
        <f t="shared" ca="1" si="235"/>
        <v>0</v>
      </c>
    </row>
    <row r="4903" spans="1:5">
      <c r="A4903" t="str">
        <f t="shared" si="236"/>
        <v>19</v>
      </c>
      <c r="B4903">
        <f t="shared" si="237"/>
        <v>0</v>
      </c>
      <c r="C4903" t="s">
        <v>533</v>
      </c>
      <c r="D4903" t="s">
        <v>5793</v>
      </c>
      <c r="E4903" s="765">
        <f t="shared" ca="1" si="235"/>
        <v>0</v>
      </c>
    </row>
    <row r="4904" spans="1:5">
      <c r="A4904" t="str">
        <f t="shared" si="236"/>
        <v>19</v>
      </c>
      <c r="B4904">
        <f t="shared" si="237"/>
        <v>0</v>
      </c>
      <c r="C4904" t="s">
        <v>534</v>
      </c>
      <c r="D4904" t="s">
        <v>5795</v>
      </c>
      <c r="E4904" s="765">
        <f t="shared" ca="1" si="235"/>
        <v>0</v>
      </c>
    </row>
    <row r="4905" spans="1:5">
      <c r="A4905" t="str">
        <f t="shared" si="236"/>
        <v>19</v>
      </c>
      <c r="B4905">
        <f t="shared" si="237"/>
        <v>0</v>
      </c>
      <c r="C4905" t="s">
        <v>535</v>
      </c>
      <c r="D4905" t="s">
        <v>5794</v>
      </c>
      <c r="E4905" s="765">
        <f t="shared" ca="1" si="235"/>
        <v>0</v>
      </c>
    </row>
    <row r="4906" spans="1:5">
      <c r="A4906" t="str">
        <f t="shared" ref="A4906:A4969" si="238">MID(D4906,LEN(C4906)+2,LEN(D4906)-LEN(C4906))</f>
        <v>20</v>
      </c>
      <c r="B4906">
        <f t="shared" ref="B4906:B4969" si="239">IF(IFERROR(FIND("PU",D4906,1),0)&lt;&gt;0,"PU",0)</f>
        <v>0</v>
      </c>
      <c r="C4906" t="s">
        <v>374</v>
      </c>
      <c r="D4906" t="s">
        <v>5949</v>
      </c>
      <c r="E4906" s="765">
        <f t="shared" ca="1" si="235"/>
        <v>0</v>
      </c>
    </row>
    <row r="4907" spans="1:5">
      <c r="A4907" t="str">
        <f t="shared" si="238"/>
        <v>20</v>
      </c>
      <c r="B4907">
        <f t="shared" si="239"/>
        <v>0</v>
      </c>
      <c r="C4907" t="s">
        <v>375</v>
      </c>
      <c r="D4907" t="s">
        <v>5950</v>
      </c>
      <c r="E4907" s="765">
        <f t="shared" ca="1" si="235"/>
        <v>0</v>
      </c>
    </row>
    <row r="4908" spans="1:5">
      <c r="A4908" t="str">
        <f t="shared" si="238"/>
        <v>20</v>
      </c>
      <c r="B4908">
        <f t="shared" si="239"/>
        <v>0</v>
      </c>
      <c r="C4908" t="s">
        <v>376</v>
      </c>
      <c r="D4908" t="s">
        <v>5951</v>
      </c>
      <c r="E4908" s="765">
        <f t="shared" ca="1" si="235"/>
        <v>0</v>
      </c>
    </row>
    <row r="4909" spans="1:5">
      <c r="A4909" t="str">
        <f t="shared" si="238"/>
        <v>20</v>
      </c>
      <c r="B4909">
        <f t="shared" si="239"/>
        <v>0</v>
      </c>
      <c r="C4909" t="s">
        <v>5660</v>
      </c>
      <c r="D4909" t="s">
        <v>5952</v>
      </c>
      <c r="E4909" s="765">
        <f t="shared" ca="1" si="235"/>
        <v>0</v>
      </c>
    </row>
    <row r="4910" spans="1:5">
      <c r="A4910" t="str">
        <f t="shared" si="238"/>
        <v>20</v>
      </c>
      <c r="B4910">
        <f t="shared" si="239"/>
        <v>0</v>
      </c>
      <c r="C4910" t="s">
        <v>377</v>
      </c>
      <c r="D4910" t="s">
        <v>5953</v>
      </c>
      <c r="E4910" s="765">
        <f t="shared" ca="1" si="235"/>
        <v>0</v>
      </c>
    </row>
    <row r="4911" spans="1:5">
      <c r="A4911" t="str">
        <f t="shared" si="238"/>
        <v>20</v>
      </c>
      <c r="B4911">
        <f t="shared" si="239"/>
        <v>0</v>
      </c>
      <c r="C4911" t="s">
        <v>380</v>
      </c>
      <c r="D4911" t="s">
        <v>5954</v>
      </c>
      <c r="E4911" s="765">
        <f t="shared" ca="1" si="235"/>
        <v>0</v>
      </c>
    </row>
    <row r="4912" spans="1:5">
      <c r="A4912" t="str">
        <f t="shared" si="238"/>
        <v>20</v>
      </c>
      <c r="B4912">
        <f t="shared" si="239"/>
        <v>0</v>
      </c>
      <c r="C4912" t="s">
        <v>5661</v>
      </c>
      <c r="D4912" t="s">
        <v>5955</v>
      </c>
      <c r="E4912" s="765">
        <f t="shared" ca="1" si="235"/>
        <v>0</v>
      </c>
    </row>
    <row r="4913" spans="1:5">
      <c r="A4913" t="str">
        <f t="shared" si="238"/>
        <v>20</v>
      </c>
      <c r="B4913">
        <f t="shared" si="239"/>
        <v>0</v>
      </c>
      <c r="C4913" t="s">
        <v>381</v>
      </c>
      <c r="D4913" t="s">
        <v>5956</v>
      </c>
      <c r="E4913" s="765">
        <f t="shared" ca="1" si="235"/>
        <v>0</v>
      </c>
    </row>
    <row r="4914" spans="1:5">
      <c r="A4914" t="str">
        <f t="shared" si="238"/>
        <v>20</v>
      </c>
      <c r="B4914">
        <f t="shared" si="239"/>
        <v>0</v>
      </c>
      <c r="C4914" t="s">
        <v>382</v>
      </c>
      <c r="D4914" t="s">
        <v>5957</v>
      </c>
      <c r="E4914" s="765">
        <f t="shared" ca="1" si="235"/>
        <v>0</v>
      </c>
    </row>
    <row r="4915" spans="1:5">
      <c r="A4915" t="str">
        <f t="shared" si="238"/>
        <v>20</v>
      </c>
      <c r="B4915">
        <f t="shared" si="239"/>
        <v>0</v>
      </c>
      <c r="C4915" t="s">
        <v>383</v>
      </c>
      <c r="D4915" t="s">
        <v>5958</v>
      </c>
      <c r="E4915" s="765">
        <f t="shared" ca="1" si="235"/>
        <v>0</v>
      </c>
    </row>
    <row r="4916" spans="1:5">
      <c r="A4916" t="str">
        <f t="shared" si="238"/>
        <v>20</v>
      </c>
      <c r="B4916">
        <f t="shared" si="239"/>
        <v>0</v>
      </c>
      <c r="C4916" t="s">
        <v>384</v>
      </c>
      <c r="D4916" t="s">
        <v>5959</v>
      </c>
      <c r="E4916" s="765">
        <f t="shared" ca="1" si="235"/>
        <v>0</v>
      </c>
    </row>
    <row r="4917" spans="1:5">
      <c r="A4917" t="str">
        <f t="shared" si="238"/>
        <v>20</v>
      </c>
      <c r="B4917">
        <f t="shared" si="239"/>
        <v>0</v>
      </c>
      <c r="C4917" t="s">
        <v>385</v>
      </c>
      <c r="D4917" t="s">
        <v>5960</v>
      </c>
      <c r="E4917" s="765">
        <f t="shared" ca="1" si="235"/>
        <v>0</v>
      </c>
    </row>
    <row r="4918" spans="1:5">
      <c r="A4918" t="str">
        <f t="shared" si="238"/>
        <v>20</v>
      </c>
      <c r="B4918">
        <f t="shared" si="239"/>
        <v>0</v>
      </c>
      <c r="C4918" t="s">
        <v>386</v>
      </c>
      <c r="D4918" t="s">
        <v>5961</v>
      </c>
      <c r="E4918" s="765">
        <f t="shared" ca="1" si="235"/>
        <v>0</v>
      </c>
    </row>
    <row r="4919" spans="1:5">
      <c r="A4919" t="str">
        <f t="shared" si="238"/>
        <v>20</v>
      </c>
      <c r="B4919">
        <f t="shared" si="239"/>
        <v>0</v>
      </c>
      <c r="C4919" t="s">
        <v>387</v>
      </c>
      <c r="D4919" t="s">
        <v>5962</v>
      </c>
      <c r="E4919" s="765">
        <f t="shared" ca="1" si="235"/>
        <v>0</v>
      </c>
    </row>
    <row r="4920" spans="1:5">
      <c r="A4920" t="str">
        <f t="shared" si="238"/>
        <v>20</v>
      </c>
      <c r="B4920">
        <f t="shared" si="239"/>
        <v>0</v>
      </c>
      <c r="C4920" t="s">
        <v>388</v>
      </c>
      <c r="D4920" t="s">
        <v>5963</v>
      </c>
      <c r="E4920" s="765">
        <f t="shared" ca="1" si="235"/>
        <v>0</v>
      </c>
    </row>
    <row r="4921" spans="1:5">
      <c r="A4921" t="str">
        <f t="shared" si="238"/>
        <v>20</v>
      </c>
      <c r="B4921">
        <f t="shared" si="239"/>
        <v>0</v>
      </c>
      <c r="C4921" t="s">
        <v>389</v>
      </c>
      <c r="D4921" t="s">
        <v>5964</v>
      </c>
      <c r="E4921" s="765">
        <f t="shared" ca="1" si="235"/>
        <v>0</v>
      </c>
    </row>
    <row r="4922" spans="1:5">
      <c r="A4922" t="str">
        <f t="shared" si="238"/>
        <v>20</v>
      </c>
      <c r="B4922">
        <f t="shared" si="239"/>
        <v>0</v>
      </c>
      <c r="C4922" t="s">
        <v>390</v>
      </c>
      <c r="D4922" t="s">
        <v>5965</v>
      </c>
      <c r="E4922" s="765">
        <f t="shared" ca="1" si="235"/>
        <v>0</v>
      </c>
    </row>
    <row r="4923" spans="1:5">
      <c r="A4923" t="str">
        <f t="shared" si="238"/>
        <v>20</v>
      </c>
      <c r="B4923">
        <f t="shared" si="239"/>
        <v>0</v>
      </c>
      <c r="C4923" t="s">
        <v>391</v>
      </c>
      <c r="D4923" t="s">
        <v>5966</v>
      </c>
      <c r="E4923" s="765">
        <f t="shared" ca="1" si="235"/>
        <v>0</v>
      </c>
    </row>
    <row r="4924" spans="1:5">
      <c r="A4924" t="str">
        <f t="shared" si="238"/>
        <v>20</v>
      </c>
      <c r="B4924">
        <f t="shared" si="239"/>
        <v>0</v>
      </c>
      <c r="C4924" t="s">
        <v>392</v>
      </c>
      <c r="D4924" t="s">
        <v>5967</v>
      </c>
      <c r="E4924" s="765">
        <f t="shared" ca="1" si="235"/>
        <v>0</v>
      </c>
    </row>
    <row r="4925" spans="1:5">
      <c r="A4925" t="str">
        <f t="shared" si="238"/>
        <v>20</v>
      </c>
      <c r="B4925">
        <f t="shared" si="239"/>
        <v>0</v>
      </c>
      <c r="C4925" t="s">
        <v>393</v>
      </c>
      <c r="D4925" t="s">
        <v>5968</v>
      </c>
      <c r="E4925" s="765">
        <f t="shared" ca="1" si="235"/>
        <v>0</v>
      </c>
    </row>
    <row r="4926" spans="1:5">
      <c r="A4926" t="str">
        <f t="shared" si="238"/>
        <v>20</v>
      </c>
      <c r="B4926">
        <f t="shared" si="239"/>
        <v>0</v>
      </c>
      <c r="C4926" t="s">
        <v>395</v>
      </c>
      <c r="D4926" t="s">
        <v>5969</v>
      </c>
      <c r="E4926" s="765">
        <f t="shared" ref="E4926:E4989" ca="1" si="240">IFERROR(IFERROR(VLOOKUP(C4926,INDIRECT($G$7&amp;$H$7),MATCH($A4926,INDIRECT($G$7&amp;$I$7),0),0),IFERROR(VLOOKUP(C4926,INDIRECT($G$6&amp;$H$6),MATCH($A4926,INDIRECT($G$6&amp;$I$6),0),0),VLOOKUP(C4926,INDIRECT($G$5&amp;$H$5),MATCH($A4926,INDIRECT($G$5&amp;$I$5),0),0))),0)</f>
        <v>0</v>
      </c>
    </row>
    <row r="4927" spans="1:5">
      <c r="A4927" t="str">
        <f t="shared" si="238"/>
        <v>20</v>
      </c>
      <c r="B4927">
        <f t="shared" si="239"/>
        <v>0</v>
      </c>
      <c r="C4927" t="s">
        <v>396</v>
      </c>
      <c r="D4927" t="s">
        <v>5970</v>
      </c>
      <c r="E4927" s="765">
        <f t="shared" ca="1" si="240"/>
        <v>0</v>
      </c>
    </row>
    <row r="4928" spans="1:5">
      <c r="A4928" t="str">
        <f t="shared" si="238"/>
        <v>20</v>
      </c>
      <c r="B4928">
        <f t="shared" si="239"/>
        <v>0</v>
      </c>
      <c r="C4928" t="s">
        <v>397</v>
      </c>
      <c r="D4928" t="s">
        <v>5971</v>
      </c>
      <c r="E4928" s="765">
        <f t="shared" ca="1" si="240"/>
        <v>0</v>
      </c>
    </row>
    <row r="4929" spans="1:5">
      <c r="A4929" t="str">
        <f t="shared" si="238"/>
        <v>20</v>
      </c>
      <c r="B4929">
        <f t="shared" si="239"/>
        <v>0</v>
      </c>
      <c r="C4929" t="s">
        <v>398</v>
      </c>
      <c r="D4929" t="s">
        <v>5972</v>
      </c>
      <c r="E4929" s="765">
        <f t="shared" ca="1" si="240"/>
        <v>0</v>
      </c>
    </row>
    <row r="4930" spans="1:5">
      <c r="A4930" t="str">
        <f t="shared" si="238"/>
        <v>20</v>
      </c>
      <c r="B4930">
        <f t="shared" si="239"/>
        <v>0</v>
      </c>
      <c r="C4930" t="s">
        <v>399</v>
      </c>
      <c r="D4930" t="s">
        <v>5973</v>
      </c>
      <c r="E4930" s="765">
        <f t="shared" ca="1" si="240"/>
        <v>0</v>
      </c>
    </row>
    <row r="4931" spans="1:5">
      <c r="A4931" t="str">
        <f t="shared" si="238"/>
        <v>20</v>
      </c>
      <c r="B4931">
        <f t="shared" si="239"/>
        <v>0</v>
      </c>
      <c r="C4931" t="s">
        <v>401</v>
      </c>
      <c r="D4931" t="s">
        <v>5974</v>
      </c>
      <c r="E4931" s="765">
        <f t="shared" ca="1" si="240"/>
        <v>0</v>
      </c>
    </row>
    <row r="4932" spans="1:5">
      <c r="A4932" t="str">
        <f t="shared" si="238"/>
        <v>20</v>
      </c>
      <c r="B4932">
        <f t="shared" si="239"/>
        <v>0</v>
      </c>
      <c r="C4932" t="s">
        <v>403</v>
      </c>
      <c r="D4932" t="s">
        <v>5975</v>
      </c>
      <c r="E4932" s="765">
        <f t="shared" ca="1" si="240"/>
        <v>0</v>
      </c>
    </row>
    <row r="4933" spans="1:5">
      <c r="A4933" t="str">
        <f t="shared" si="238"/>
        <v>20</v>
      </c>
      <c r="B4933">
        <f t="shared" si="239"/>
        <v>0</v>
      </c>
      <c r="C4933" t="s">
        <v>405</v>
      </c>
      <c r="D4933" t="s">
        <v>5976</v>
      </c>
      <c r="E4933" s="765">
        <f t="shared" ca="1" si="240"/>
        <v>0</v>
      </c>
    </row>
    <row r="4934" spans="1:5">
      <c r="A4934" t="str">
        <f t="shared" si="238"/>
        <v>20</v>
      </c>
      <c r="B4934">
        <f t="shared" si="239"/>
        <v>0</v>
      </c>
      <c r="C4934" t="s">
        <v>406</v>
      </c>
      <c r="D4934" t="s">
        <v>5977</v>
      </c>
      <c r="E4934" s="765">
        <f t="shared" ca="1" si="240"/>
        <v>0</v>
      </c>
    </row>
    <row r="4935" spans="1:5">
      <c r="A4935" t="str">
        <f t="shared" si="238"/>
        <v>20</v>
      </c>
      <c r="B4935">
        <f t="shared" si="239"/>
        <v>0</v>
      </c>
      <c r="C4935" t="s">
        <v>842</v>
      </c>
      <c r="D4935" t="s">
        <v>5978</v>
      </c>
      <c r="E4935" s="765">
        <f t="shared" ca="1" si="240"/>
        <v>0</v>
      </c>
    </row>
    <row r="4936" spans="1:5">
      <c r="A4936" t="str">
        <f t="shared" si="238"/>
        <v>20</v>
      </c>
      <c r="B4936">
        <f t="shared" si="239"/>
        <v>0</v>
      </c>
      <c r="C4936" t="s">
        <v>407</v>
      </c>
      <c r="D4936" t="s">
        <v>5979</v>
      </c>
      <c r="E4936" s="765">
        <f t="shared" ca="1" si="240"/>
        <v>0</v>
      </c>
    </row>
    <row r="4937" spans="1:5">
      <c r="A4937" t="str">
        <f t="shared" si="238"/>
        <v>20</v>
      </c>
      <c r="B4937">
        <f t="shared" si="239"/>
        <v>0</v>
      </c>
      <c r="C4937" t="s">
        <v>843</v>
      </c>
      <c r="D4937" t="s">
        <v>5980</v>
      </c>
      <c r="E4937" s="765">
        <f t="shared" ca="1" si="240"/>
        <v>0</v>
      </c>
    </row>
    <row r="4938" spans="1:5">
      <c r="A4938" t="str">
        <f t="shared" si="238"/>
        <v>20</v>
      </c>
      <c r="B4938">
        <f t="shared" si="239"/>
        <v>0</v>
      </c>
      <c r="C4938" t="s">
        <v>408</v>
      </c>
      <c r="D4938" t="s">
        <v>5981</v>
      </c>
      <c r="E4938" s="765">
        <f t="shared" ca="1" si="240"/>
        <v>0</v>
      </c>
    </row>
    <row r="4939" spans="1:5">
      <c r="A4939" t="str">
        <f t="shared" si="238"/>
        <v>20</v>
      </c>
      <c r="B4939">
        <f t="shared" si="239"/>
        <v>0</v>
      </c>
      <c r="C4939" t="s">
        <v>844</v>
      </c>
      <c r="D4939" t="s">
        <v>5982</v>
      </c>
      <c r="E4939" s="765">
        <f t="shared" ca="1" si="240"/>
        <v>0</v>
      </c>
    </row>
    <row r="4940" spans="1:5">
      <c r="A4940" t="str">
        <f t="shared" si="238"/>
        <v>20</v>
      </c>
      <c r="B4940">
        <f t="shared" si="239"/>
        <v>0</v>
      </c>
      <c r="C4940" t="s">
        <v>409</v>
      </c>
      <c r="D4940" t="s">
        <v>5983</v>
      </c>
      <c r="E4940" s="765">
        <f t="shared" ca="1" si="240"/>
        <v>0</v>
      </c>
    </row>
    <row r="4941" spans="1:5">
      <c r="A4941" t="str">
        <f t="shared" si="238"/>
        <v>20</v>
      </c>
      <c r="B4941">
        <f t="shared" si="239"/>
        <v>0</v>
      </c>
      <c r="C4941" t="s">
        <v>846</v>
      </c>
      <c r="D4941" t="s">
        <v>5984</v>
      </c>
      <c r="E4941" s="765">
        <f t="shared" ca="1" si="240"/>
        <v>0</v>
      </c>
    </row>
    <row r="4942" spans="1:5">
      <c r="A4942" t="str">
        <f t="shared" si="238"/>
        <v>20</v>
      </c>
      <c r="B4942">
        <f t="shared" si="239"/>
        <v>0</v>
      </c>
      <c r="C4942" t="s">
        <v>410</v>
      </c>
      <c r="D4942" t="s">
        <v>5985</v>
      </c>
      <c r="E4942" s="765">
        <f t="shared" ca="1" si="240"/>
        <v>0</v>
      </c>
    </row>
    <row r="4943" spans="1:5">
      <c r="A4943" t="str">
        <f t="shared" si="238"/>
        <v>20</v>
      </c>
      <c r="B4943">
        <f t="shared" si="239"/>
        <v>0</v>
      </c>
      <c r="C4943" t="s">
        <v>845</v>
      </c>
      <c r="D4943" t="s">
        <v>5986</v>
      </c>
      <c r="E4943" s="765">
        <f t="shared" ca="1" si="240"/>
        <v>0</v>
      </c>
    </row>
    <row r="4944" spans="1:5">
      <c r="A4944" t="str">
        <f t="shared" si="238"/>
        <v>20</v>
      </c>
      <c r="B4944">
        <f t="shared" si="239"/>
        <v>0</v>
      </c>
      <c r="C4944" t="s">
        <v>428</v>
      </c>
      <c r="D4944" t="s">
        <v>5987</v>
      </c>
      <c r="E4944" s="765">
        <f t="shared" ca="1" si="240"/>
        <v>0</v>
      </c>
    </row>
    <row r="4945" spans="1:5">
      <c r="A4945" t="str">
        <f t="shared" si="238"/>
        <v>20</v>
      </c>
      <c r="B4945">
        <f t="shared" si="239"/>
        <v>0</v>
      </c>
      <c r="C4945" t="s">
        <v>577</v>
      </c>
      <c r="D4945" t="s">
        <v>5988</v>
      </c>
      <c r="E4945" s="765">
        <f t="shared" ca="1" si="240"/>
        <v>0</v>
      </c>
    </row>
    <row r="4946" spans="1:5">
      <c r="A4946" t="str">
        <f t="shared" si="238"/>
        <v>20</v>
      </c>
      <c r="B4946">
        <f t="shared" si="239"/>
        <v>0</v>
      </c>
      <c r="C4946" t="s">
        <v>578</v>
      </c>
      <c r="D4946" t="s">
        <v>5989</v>
      </c>
      <c r="E4946" s="765">
        <f t="shared" ca="1" si="240"/>
        <v>0</v>
      </c>
    </row>
    <row r="4947" spans="1:5">
      <c r="A4947" t="str">
        <f t="shared" si="238"/>
        <v>20</v>
      </c>
      <c r="B4947">
        <f t="shared" si="239"/>
        <v>0</v>
      </c>
      <c r="C4947" t="s">
        <v>579</v>
      </c>
      <c r="D4947" t="s">
        <v>5990</v>
      </c>
      <c r="E4947" s="765">
        <f t="shared" ca="1" si="240"/>
        <v>0</v>
      </c>
    </row>
    <row r="4948" spans="1:5">
      <c r="A4948" t="str">
        <f t="shared" si="238"/>
        <v>20</v>
      </c>
      <c r="B4948">
        <f t="shared" si="239"/>
        <v>0</v>
      </c>
      <c r="C4948" t="s">
        <v>580</v>
      </c>
      <c r="D4948" t="s">
        <v>5991</v>
      </c>
      <c r="E4948" s="765">
        <f t="shared" ca="1" si="240"/>
        <v>0</v>
      </c>
    </row>
    <row r="4949" spans="1:5">
      <c r="A4949" t="str">
        <f t="shared" si="238"/>
        <v>20</v>
      </c>
      <c r="B4949">
        <f t="shared" si="239"/>
        <v>0</v>
      </c>
      <c r="C4949" t="s">
        <v>581</v>
      </c>
      <c r="D4949" t="s">
        <v>5992</v>
      </c>
      <c r="E4949" s="765">
        <f t="shared" ca="1" si="240"/>
        <v>0</v>
      </c>
    </row>
    <row r="4950" spans="1:5">
      <c r="A4950" t="str">
        <f t="shared" si="238"/>
        <v>20</v>
      </c>
      <c r="B4950">
        <f t="shared" si="239"/>
        <v>0</v>
      </c>
      <c r="C4950" t="s">
        <v>582</v>
      </c>
      <c r="D4950" t="s">
        <v>5993</v>
      </c>
      <c r="E4950" s="765">
        <f t="shared" ca="1" si="240"/>
        <v>0</v>
      </c>
    </row>
    <row r="4951" spans="1:5">
      <c r="A4951" t="str">
        <f t="shared" si="238"/>
        <v>20</v>
      </c>
      <c r="B4951">
        <f t="shared" si="239"/>
        <v>0</v>
      </c>
      <c r="C4951" t="s">
        <v>583</v>
      </c>
      <c r="D4951" t="s">
        <v>5994</v>
      </c>
      <c r="E4951" s="765">
        <f t="shared" ca="1" si="240"/>
        <v>0</v>
      </c>
    </row>
    <row r="4952" spans="1:5">
      <c r="A4952" t="str">
        <f t="shared" si="238"/>
        <v>20</v>
      </c>
      <c r="B4952">
        <f t="shared" si="239"/>
        <v>0</v>
      </c>
      <c r="C4952" t="s">
        <v>584</v>
      </c>
      <c r="D4952" t="s">
        <v>5995</v>
      </c>
      <c r="E4952" s="765">
        <f t="shared" ca="1" si="240"/>
        <v>0</v>
      </c>
    </row>
    <row r="4953" spans="1:5">
      <c r="A4953" t="str">
        <f t="shared" si="238"/>
        <v>20</v>
      </c>
      <c r="B4953">
        <f t="shared" si="239"/>
        <v>0</v>
      </c>
      <c r="C4953" t="s">
        <v>585</v>
      </c>
      <c r="D4953" t="s">
        <v>5996</v>
      </c>
      <c r="E4953" s="765">
        <f t="shared" ca="1" si="240"/>
        <v>0</v>
      </c>
    </row>
    <row r="4954" spans="1:5">
      <c r="A4954" t="str">
        <f t="shared" si="238"/>
        <v>20</v>
      </c>
      <c r="B4954">
        <f t="shared" si="239"/>
        <v>0</v>
      </c>
      <c r="C4954" t="s">
        <v>586</v>
      </c>
      <c r="D4954" t="s">
        <v>5997</v>
      </c>
      <c r="E4954" s="765">
        <f t="shared" ca="1" si="240"/>
        <v>0</v>
      </c>
    </row>
    <row r="4955" spans="1:5">
      <c r="A4955" t="str">
        <f t="shared" si="238"/>
        <v>20</v>
      </c>
      <c r="B4955">
        <f t="shared" si="239"/>
        <v>0</v>
      </c>
      <c r="C4955" t="s">
        <v>587</v>
      </c>
      <c r="D4955" t="s">
        <v>5998</v>
      </c>
      <c r="E4955" s="765">
        <f t="shared" ca="1" si="240"/>
        <v>0</v>
      </c>
    </row>
    <row r="4956" spans="1:5">
      <c r="A4956" t="str">
        <f t="shared" si="238"/>
        <v>20</v>
      </c>
      <c r="B4956">
        <f t="shared" si="239"/>
        <v>0</v>
      </c>
      <c r="C4956" t="s">
        <v>588</v>
      </c>
      <c r="D4956" t="s">
        <v>5999</v>
      </c>
      <c r="E4956" s="765">
        <f t="shared" ca="1" si="240"/>
        <v>0</v>
      </c>
    </row>
    <row r="4957" spans="1:5">
      <c r="A4957" t="str">
        <f t="shared" si="238"/>
        <v>20</v>
      </c>
      <c r="B4957">
        <f t="shared" si="239"/>
        <v>0</v>
      </c>
      <c r="C4957" t="s">
        <v>589</v>
      </c>
      <c r="D4957" t="s">
        <v>6000</v>
      </c>
      <c r="E4957" s="765">
        <f t="shared" ca="1" si="240"/>
        <v>0</v>
      </c>
    </row>
    <row r="4958" spans="1:5">
      <c r="A4958" t="str">
        <f t="shared" si="238"/>
        <v>20</v>
      </c>
      <c r="B4958">
        <f t="shared" si="239"/>
        <v>0</v>
      </c>
      <c r="C4958" t="s">
        <v>590</v>
      </c>
      <c r="D4958" t="s">
        <v>6001</v>
      </c>
      <c r="E4958" s="765">
        <f t="shared" ca="1" si="240"/>
        <v>0</v>
      </c>
    </row>
    <row r="4959" spans="1:5">
      <c r="A4959" t="str">
        <f t="shared" si="238"/>
        <v>20</v>
      </c>
      <c r="B4959">
        <f t="shared" si="239"/>
        <v>0</v>
      </c>
      <c r="C4959" t="s">
        <v>591</v>
      </c>
      <c r="D4959" t="s">
        <v>6002</v>
      </c>
      <c r="E4959" s="765">
        <f t="shared" ca="1" si="240"/>
        <v>0</v>
      </c>
    </row>
    <row r="4960" spans="1:5">
      <c r="A4960" t="str">
        <f t="shared" si="238"/>
        <v>20</v>
      </c>
      <c r="B4960">
        <f t="shared" si="239"/>
        <v>0</v>
      </c>
      <c r="C4960" t="s">
        <v>592</v>
      </c>
      <c r="D4960" t="s">
        <v>6003</v>
      </c>
      <c r="E4960" s="765">
        <f t="shared" ca="1" si="240"/>
        <v>0</v>
      </c>
    </row>
    <row r="4961" spans="1:5">
      <c r="A4961" t="str">
        <f t="shared" si="238"/>
        <v>20</v>
      </c>
      <c r="B4961">
        <f t="shared" si="239"/>
        <v>0</v>
      </c>
      <c r="C4961" t="s">
        <v>5265</v>
      </c>
      <c r="D4961" t="s">
        <v>6004</v>
      </c>
      <c r="E4961" s="765">
        <f t="shared" ca="1" si="240"/>
        <v>0</v>
      </c>
    </row>
    <row r="4962" spans="1:5">
      <c r="A4962" t="str">
        <f t="shared" si="238"/>
        <v>20</v>
      </c>
      <c r="B4962">
        <f t="shared" si="239"/>
        <v>0</v>
      </c>
      <c r="C4962" t="s">
        <v>5271</v>
      </c>
      <c r="D4962" t="s">
        <v>6005</v>
      </c>
      <c r="E4962" s="765">
        <f t="shared" ca="1" si="240"/>
        <v>0</v>
      </c>
    </row>
    <row r="4963" spans="1:5">
      <c r="A4963" t="str">
        <f t="shared" si="238"/>
        <v>20</v>
      </c>
      <c r="B4963">
        <f t="shared" si="239"/>
        <v>0</v>
      </c>
      <c r="C4963" t="s">
        <v>5266</v>
      </c>
      <c r="D4963" t="s">
        <v>6006</v>
      </c>
      <c r="E4963" s="765">
        <f t="shared" ca="1" si="240"/>
        <v>0</v>
      </c>
    </row>
    <row r="4964" spans="1:5">
      <c r="A4964" t="str">
        <f t="shared" si="238"/>
        <v>20</v>
      </c>
      <c r="B4964">
        <f t="shared" si="239"/>
        <v>0</v>
      </c>
      <c r="C4964" t="s">
        <v>5267</v>
      </c>
      <c r="D4964" t="s">
        <v>6007</v>
      </c>
      <c r="E4964" s="765">
        <f t="shared" ca="1" si="240"/>
        <v>0</v>
      </c>
    </row>
    <row r="4965" spans="1:5">
      <c r="A4965" t="str">
        <f t="shared" si="238"/>
        <v>20</v>
      </c>
      <c r="B4965">
        <f t="shared" si="239"/>
        <v>0</v>
      </c>
      <c r="C4965" t="s">
        <v>5269</v>
      </c>
      <c r="D4965" t="s">
        <v>6008</v>
      </c>
      <c r="E4965" s="765">
        <f t="shared" ca="1" si="240"/>
        <v>0</v>
      </c>
    </row>
    <row r="4966" spans="1:5">
      <c r="A4966" t="str">
        <f t="shared" si="238"/>
        <v>20</v>
      </c>
      <c r="B4966">
        <f t="shared" si="239"/>
        <v>0</v>
      </c>
      <c r="C4966" t="s">
        <v>5268</v>
      </c>
      <c r="D4966" t="s">
        <v>6009</v>
      </c>
      <c r="E4966" s="765">
        <f t="shared" ca="1" si="240"/>
        <v>0</v>
      </c>
    </row>
    <row r="4967" spans="1:5">
      <c r="A4967" t="str">
        <f t="shared" si="238"/>
        <v>20</v>
      </c>
      <c r="B4967">
        <f t="shared" si="239"/>
        <v>0</v>
      </c>
      <c r="C4967" t="s">
        <v>5270</v>
      </c>
      <c r="D4967" t="s">
        <v>6010</v>
      </c>
      <c r="E4967" s="765">
        <f t="shared" ca="1" si="240"/>
        <v>0</v>
      </c>
    </row>
    <row r="4968" spans="1:5">
      <c r="A4968" t="str">
        <f t="shared" si="238"/>
        <v>20</v>
      </c>
      <c r="B4968">
        <f t="shared" si="239"/>
        <v>0</v>
      </c>
      <c r="C4968" t="s">
        <v>5309</v>
      </c>
      <c r="D4968" t="s">
        <v>6011</v>
      </c>
      <c r="E4968" s="765">
        <f t="shared" ca="1" si="240"/>
        <v>0</v>
      </c>
    </row>
    <row r="4969" spans="1:5">
      <c r="A4969" t="str">
        <f t="shared" si="238"/>
        <v>20</v>
      </c>
      <c r="B4969">
        <f t="shared" si="239"/>
        <v>0</v>
      </c>
      <c r="C4969" t="s">
        <v>5272</v>
      </c>
      <c r="D4969" t="s">
        <v>6012</v>
      </c>
      <c r="E4969" s="765">
        <f t="shared" ca="1" si="240"/>
        <v>0</v>
      </c>
    </row>
    <row r="4970" spans="1:5">
      <c r="A4970" t="str">
        <f t="shared" ref="A4970:A5033" si="241">MID(D4970,LEN(C4970)+2,LEN(D4970)-LEN(C4970))</f>
        <v>20</v>
      </c>
      <c r="B4970">
        <f t="shared" ref="B4970:B5033" si="242">IF(IFERROR(FIND("PU",D4970,1),0)&lt;&gt;0,"PU",0)</f>
        <v>0</v>
      </c>
      <c r="C4970" t="s">
        <v>5273</v>
      </c>
      <c r="D4970" t="s">
        <v>6013</v>
      </c>
      <c r="E4970" s="765">
        <f t="shared" ca="1" si="240"/>
        <v>0</v>
      </c>
    </row>
    <row r="4971" spans="1:5">
      <c r="A4971" t="str">
        <f t="shared" si="241"/>
        <v>20</v>
      </c>
      <c r="B4971">
        <f t="shared" si="242"/>
        <v>0</v>
      </c>
      <c r="C4971" t="s">
        <v>5274</v>
      </c>
      <c r="D4971" t="s">
        <v>6014</v>
      </c>
      <c r="E4971" s="765">
        <f t="shared" ca="1" si="240"/>
        <v>0</v>
      </c>
    </row>
    <row r="4972" spans="1:5">
      <c r="A4972" t="str">
        <f t="shared" si="241"/>
        <v>20</v>
      </c>
      <c r="B4972">
        <f t="shared" si="242"/>
        <v>0</v>
      </c>
      <c r="C4972" t="s">
        <v>5275</v>
      </c>
      <c r="D4972" t="s">
        <v>6015</v>
      </c>
      <c r="E4972" s="765">
        <f t="shared" ca="1" si="240"/>
        <v>0</v>
      </c>
    </row>
    <row r="4973" spans="1:5">
      <c r="A4973" t="str">
        <f t="shared" si="241"/>
        <v>20</v>
      </c>
      <c r="B4973">
        <f t="shared" si="242"/>
        <v>0</v>
      </c>
      <c r="C4973" t="s">
        <v>5276</v>
      </c>
      <c r="D4973" t="s">
        <v>6016</v>
      </c>
      <c r="E4973" s="765">
        <f t="shared" ca="1" si="240"/>
        <v>0</v>
      </c>
    </row>
    <row r="4974" spans="1:5">
      <c r="A4974" t="str">
        <f t="shared" si="241"/>
        <v>20</v>
      </c>
      <c r="B4974">
        <f t="shared" si="242"/>
        <v>0</v>
      </c>
      <c r="C4974" t="s">
        <v>5277</v>
      </c>
      <c r="D4974" t="s">
        <v>6017</v>
      </c>
      <c r="E4974" s="765">
        <f t="shared" ca="1" si="240"/>
        <v>0</v>
      </c>
    </row>
    <row r="4975" spans="1:5">
      <c r="A4975" t="str">
        <f t="shared" si="241"/>
        <v>20</v>
      </c>
      <c r="B4975">
        <f t="shared" si="242"/>
        <v>0</v>
      </c>
      <c r="C4975" t="s">
        <v>5278</v>
      </c>
      <c r="D4975" t="s">
        <v>6018</v>
      </c>
      <c r="E4975" s="765">
        <f t="shared" ca="1" si="240"/>
        <v>0</v>
      </c>
    </row>
    <row r="4976" spans="1:5">
      <c r="A4976" t="str">
        <f t="shared" si="241"/>
        <v>20</v>
      </c>
      <c r="B4976">
        <f t="shared" si="242"/>
        <v>0</v>
      </c>
      <c r="C4976" t="s">
        <v>5279</v>
      </c>
      <c r="D4976" t="s">
        <v>6019</v>
      </c>
      <c r="E4976" s="765">
        <f t="shared" ca="1" si="240"/>
        <v>0</v>
      </c>
    </row>
    <row r="4977" spans="1:5">
      <c r="A4977" t="str">
        <f t="shared" si="241"/>
        <v>20</v>
      </c>
      <c r="B4977">
        <f t="shared" si="242"/>
        <v>0</v>
      </c>
      <c r="C4977" t="s">
        <v>5280</v>
      </c>
      <c r="D4977" t="s">
        <v>6020</v>
      </c>
      <c r="E4977" s="765">
        <f t="shared" ca="1" si="240"/>
        <v>0</v>
      </c>
    </row>
    <row r="4978" spans="1:5">
      <c r="A4978" t="str">
        <f t="shared" si="241"/>
        <v>20</v>
      </c>
      <c r="B4978">
        <f t="shared" si="242"/>
        <v>0</v>
      </c>
      <c r="C4978" t="s">
        <v>5281</v>
      </c>
      <c r="D4978" t="s">
        <v>6021</v>
      </c>
      <c r="E4978" s="765">
        <f t="shared" ca="1" si="240"/>
        <v>0</v>
      </c>
    </row>
    <row r="4979" spans="1:5">
      <c r="A4979" t="str">
        <f t="shared" si="241"/>
        <v>20</v>
      </c>
      <c r="B4979">
        <f t="shared" si="242"/>
        <v>0</v>
      </c>
      <c r="C4979" t="s">
        <v>426</v>
      </c>
      <c r="D4979" t="s">
        <v>6022</v>
      </c>
      <c r="E4979" s="765">
        <f t="shared" ca="1" si="240"/>
        <v>0</v>
      </c>
    </row>
    <row r="4980" spans="1:5">
      <c r="A4980" t="str">
        <f t="shared" si="241"/>
        <v>20</v>
      </c>
      <c r="B4980">
        <f t="shared" si="242"/>
        <v>0</v>
      </c>
      <c r="C4980" t="s">
        <v>420</v>
      </c>
      <c r="D4980" t="s">
        <v>6023</v>
      </c>
      <c r="E4980" s="765">
        <f t="shared" ca="1" si="240"/>
        <v>0</v>
      </c>
    </row>
    <row r="4981" spans="1:5">
      <c r="A4981" t="str">
        <f t="shared" si="241"/>
        <v>20</v>
      </c>
      <c r="B4981">
        <f t="shared" si="242"/>
        <v>0</v>
      </c>
      <c r="C4981" t="s">
        <v>421</v>
      </c>
      <c r="D4981" t="s">
        <v>6024</v>
      </c>
      <c r="E4981" s="765">
        <f t="shared" ca="1" si="240"/>
        <v>0</v>
      </c>
    </row>
    <row r="4982" spans="1:5">
      <c r="A4982" t="str">
        <f t="shared" si="241"/>
        <v>20</v>
      </c>
      <c r="B4982">
        <f t="shared" si="242"/>
        <v>0</v>
      </c>
      <c r="C4982" t="s">
        <v>422</v>
      </c>
      <c r="D4982" t="s">
        <v>6025</v>
      </c>
      <c r="E4982" s="765">
        <f t="shared" ca="1" si="240"/>
        <v>0</v>
      </c>
    </row>
    <row r="4983" spans="1:5">
      <c r="A4983" t="str">
        <f t="shared" si="241"/>
        <v>20</v>
      </c>
      <c r="B4983">
        <f t="shared" si="242"/>
        <v>0</v>
      </c>
      <c r="C4983" t="s">
        <v>423</v>
      </c>
      <c r="D4983" t="s">
        <v>6026</v>
      </c>
      <c r="E4983" s="765">
        <f t="shared" ca="1" si="240"/>
        <v>0</v>
      </c>
    </row>
    <row r="4984" spans="1:5">
      <c r="A4984" t="str">
        <f t="shared" si="241"/>
        <v>20</v>
      </c>
      <c r="B4984">
        <f t="shared" si="242"/>
        <v>0</v>
      </c>
      <c r="C4984" t="s">
        <v>417</v>
      </c>
      <c r="D4984" t="s">
        <v>6027</v>
      </c>
      <c r="E4984" s="765">
        <f t="shared" ca="1" si="240"/>
        <v>0</v>
      </c>
    </row>
    <row r="4985" spans="1:5">
      <c r="A4985" t="str">
        <f t="shared" si="241"/>
        <v>20</v>
      </c>
      <c r="B4985">
        <f t="shared" si="242"/>
        <v>0</v>
      </c>
      <c r="C4985" t="s">
        <v>424</v>
      </c>
      <c r="D4985" t="s">
        <v>6028</v>
      </c>
      <c r="E4985" s="765">
        <f t="shared" ca="1" si="240"/>
        <v>0</v>
      </c>
    </row>
    <row r="4986" spans="1:5">
      <c r="A4986" t="str">
        <f t="shared" si="241"/>
        <v>20</v>
      </c>
      <c r="B4986">
        <f t="shared" si="242"/>
        <v>0</v>
      </c>
      <c r="C4986" t="s">
        <v>425</v>
      </c>
      <c r="D4986" t="s">
        <v>6029</v>
      </c>
      <c r="E4986" s="765">
        <f t="shared" ca="1" si="240"/>
        <v>0</v>
      </c>
    </row>
    <row r="4987" spans="1:5">
      <c r="A4987" t="str">
        <f t="shared" si="241"/>
        <v>20</v>
      </c>
      <c r="B4987">
        <f t="shared" si="242"/>
        <v>0</v>
      </c>
      <c r="C4987" t="s">
        <v>418</v>
      </c>
      <c r="D4987" t="s">
        <v>6030</v>
      </c>
      <c r="E4987" s="765">
        <f t="shared" ca="1" si="240"/>
        <v>0</v>
      </c>
    </row>
    <row r="4988" spans="1:5">
      <c r="A4988" t="str">
        <f t="shared" si="241"/>
        <v>20</v>
      </c>
      <c r="B4988">
        <f t="shared" si="242"/>
        <v>0</v>
      </c>
      <c r="C4988" t="s">
        <v>419</v>
      </c>
      <c r="D4988" t="s">
        <v>6031</v>
      </c>
      <c r="E4988" s="765">
        <f t="shared" ca="1" si="240"/>
        <v>0</v>
      </c>
    </row>
    <row r="4989" spans="1:5">
      <c r="A4989" t="str">
        <f t="shared" si="241"/>
        <v>20</v>
      </c>
      <c r="B4989">
        <f t="shared" si="242"/>
        <v>0</v>
      </c>
      <c r="C4989" t="s">
        <v>427</v>
      </c>
      <c r="D4989" t="s">
        <v>6032</v>
      </c>
      <c r="E4989" s="765">
        <f t="shared" ca="1" si="240"/>
        <v>0</v>
      </c>
    </row>
    <row r="4990" spans="1:5">
      <c r="A4990" t="str">
        <f t="shared" si="241"/>
        <v>20</v>
      </c>
      <c r="B4990">
        <f t="shared" si="242"/>
        <v>0</v>
      </c>
      <c r="C4990" t="s">
        <v>5656</v>
      </c>
      <c r="D4990" t="s">
        <v>6033</v>
      </c>
      <c r="E4990" s="765">
        <f t="shared" ref="E4990:E5053" ca="1" si="243">IFERROR(IFERROR(VLOOKUP(C4990,INDIRECT($G$7&amp;$H$7),MATCH($A4990,INDIRECT($G$7&amp;$I$7),0),0),IFERROR(VLOOKUP(C4990,INDIRECT($G$6&amp;$H$6),MATCH($A4990,INDIRECT($G$6&amp;$I$6),0),0),VLOOKUP(C4990,INDIRECT($G$5&amp;$H$5),MATCH($A4990,INDIRECT($G$5&amp;$I$5),0),0))),0)</f>
        <v>0</v>
      </c>
    </row>
    <row r="4991" spans="1:5">
      <c r="A4991" t="str">
        <f t="shared" si="241"/>
        <v>20</v>
      </c>
      <c r="B4991">
        <f t="shared" si="242"/>
        <v>0</v>
      </c>
      <c r="C4991" t="s">
        <v>5658</v>
      </c>
      <c r="D4991" t="s">
        <v>6034</v>
      </c>
      <c r="E4991" s="765">
        <f t="shared" ca="1" si="243"/>
        <v>0</v>
      </c>
    </row>
    <row r="4992" spans="1:5">
      <c r="A4992" t="str">
        <f t="shared" si="241"/>
        <v>20</v>
      </c>
      <c r="B4992">
        <f t="shared" si="242"/>
        <v>0</v>
      </c>
      <c r="C4992" t="s">
        <v>429</v>
      </c>
      <c r="D4992" t="s">
        <v>6035</v>
      </c>
      <c r="E4992" s="765">
        <f t="shared" ca="1" si="243"/>
        <v>0</v>
      </c>
    </row>
    <row r="4993" spans="1:5">
      <c r="A4993" t="str">
        <f t="shared" si="241"/>
        <v>20</v>
      </c>
      <c r="B4993">
        <f t="shared" si="242"/>
        <v>0</v>
      </c>
      <c r="C4993" t="s">
        <v>430</v>
      </c>
      <c r="D4993" t="s">
        <v>6036</v>
      </c>
      <c r="E4993" s="765">
        <f t="shared" ca="1" si="243"/>
        <v>0</v>
      </c>
    </row>
    <row r="4994" spans="1:5">
      <c r="A4994" t="str">
        <f t="shared" si="241"/>
        <v>20</v>
      </c>
      <c r="B4994">
        <f t="shared" si="242"/>
        <v>0</v>
      </c>
      <c r="C4994" t="s">
        <v>431</v>
      </c>
      <c r="D4994" t="s">
        <v>6037</v>
      </c>
      <c r="E4994" s="765">
        <f t="shared" ca="1" si="243"/>
        <v>0</v>
      </c>
    </row>
    <row r="4995" spans="1:5">
      <c r="A4995" t="str">
        <f t="shared" si="241"/>
        <v>20</v>
      </c>
      <c r="B4995">
        <f t="shared" si="242"/>
        <v>0</v>
      </c>
      <c r="C4995" t="s">
        <v>432</v>
      </c>
      <c r="D4995" t="s">
        <v>6038</v>
      </c>
      <c r="E4995" s="765">
        <f t="shared" ca="1" si="243"/>
        <v>0</v>
      </c>
    </row>
    <row r="4996" spans="1:5">
      <c r="A4996" t="str">
        <f t="shared" si="241"/>
        <v>20</v>
      </c>
      <c r="B4996">
        <f t="shared" si="242"/>
        <v>0</v>
      </c>
      <c r="C4996" t="s">
        <v>433</v>
      </c>
      <c r="D4996" t="s">
        <v>6039</v>
      </c>
      <c r="E4996" s="765">
        <f t="shared" ca="1" si="243"/>
        <v>0</v>
      </c>
    </row>
    <row r="4997" spans="1:5">
      <c r="A4997" t="str">
        <f t="shared" si="241"/>
        <v>20</v>
      </c>
      <c r="B4997">
        <f t="shared" si="242"/>
        <v>0</v>
      </c>
      <c r="C4997" t="s">
        <v>816</v>
      </c>
      <c r="D4997" t="s">
        <v>6040</v>
      </c>
      <c r="E4997" s="765">
        <f t="shared" ca="1" si="243"/>
        <v>0</v>
      </c>
    </row>
    <row r="4998" spans="1:5">
      <c r="A4998" t="str">
        <f t="shared" si="241"/>
        <v>20</v>
      </c>
      <c r="B4998">
        <f t="shared" si="242"/>
        <v>0</v>
      </c>
      <c r="C4998" t="s">
        <v>434</v>
      </c>
      <c r="D4998" t="s">
        <v>6041</v>
      </c>
      <c r="E4998" s="765">
        <f t="shared" ca="1" si="243"/>
        <v>0</v>
      </c>
    </row>
    <row r="4999" spans="1:5">
      <c r="A4999" t="str">
        <f t="shared" si="241"/>
        <v>20</v>
      </c>
      <c r="B4999">
        <f t="shared" si="242"/>
        <v>0</v>
      </c>
      <c r="C4999" t="s">
        <v>436</v>
      </c>
      <c r="D4999" t="s">
        <v>6042</v>
      </c>
      <c r="E4999" s="765">
        <f t="shared" ca="1" si="243"/>
        <v>0</v>
      </c>
    </row>
    <row r="5000" spans="1:5">
      <c r="A5000" t="str">
        <f t="shared" si="241"/>
        <v>20</v>
      </c>
      <c r="B5000">
        <f t="shared" si="242"/>
        <v>0</v>
      </c>
      <c r="C5000" t="s">
        <v>455</v>
      </c>
      <c r="D5000" t="s">
        <v>6043</v>
      </c>
      <c r="E5000" s="765">
        <f t="shared" ca="1" si="243"/>
        <v>0</v>
      </c>
    </row>
    <row r="5001" spans="1:5">
      <c r="A5001" t="str">
        <f t="shared" si="241"/>
        <v>20</v>
      </c>
      <c r="B5001">
        <f t="shared" si="242"/>
        <v>0</v>
      </c>
      <c r="C5001" t="s">
        <v>457</v>
      </c>
      <c r="D5001" t="s">
        <v>6044</v>
      </c>
      <c r="E5001" s="765">
        <f t="shared" ca="1" si="243"/>
        <v>0</v>
      </c>
    </row>
    <row r="5002" spans="1:5">
      <c r="A5002" t="str">
        <f t="shared" si="241"/>
        <v>20</v>
      </c>
      <c r="B5002">
        <f t="shared" si="242"/>
        <v>0</v>
      </c>
      <c r="C5002" t="s">
        <v>438</v>
      </c>
      <c r="D5002" t="s">
        <v>6045</v>
      </c>
      <c r="E5002" s="765">
        <f t="shared" ca="1" si="243"/>
        <v>0</v>
      </c>
    </row>
    <row r="5003" spans="1:5">
      <c r="A5003" t="str">
        <f t="shared" si="241"/>
        <v>20</v>
      </c>
      <c r="B5003">
        <f t="shared" si="242"/>
        <v>0</v>
      </c>
      <c r="C5003" t="s">
        <v>440</v>
      </c>
      <c r="D5003" t="s">
        <v>6046</v>
      </c>
      <c r="E5003" s="765">
        <f t="shared" ca="1" si="243"/>
        <v>0</v>
      </c>
    </row>
    <row r="5004" spans="1:5">
      <c r="A5004" t="str">
        <f t="shared" si="241"/>
        <v>20</v>
      </c>
      <c r="B5004">
        <f t="shared" si="242"/>
        <v>0</v>
      </c>
      <c r="C5004" t="s">
        <v>442</v>
      </c>
      <c r="D5004" t="s">
        <v>6047</v>
      </c>
      <c r="E5004" s="765">
        <f t="shared" ca="1" si="243"/>
        <v>0</v>
      </c>
    </row>
    <row r="5005" spans="1:5">
      <c r="A5005" t="str">
        <f t="shared" si="241"/>
        <v>20</v>
      </c>
      <c r="B5005">
        <f t="shared" si="242"/>
        <v>0</v>
      </c>
      <c r="C5005" t="s">
        <v>612</v>
      </c>
      <c r="D5005" t="s">
        <v>6048</v>
      </c>
      <c r="E5005" s="765">
        <f t="shared" ca="1" si="243"/>
        <v>0</v>
      </c>
    </row>
    <row r="5006" spans="1:5">
      <c r="A5006" t="str">
        <f t="shared" si="241"/>
        <v>20</v>
      </c>
      <c r="B5006">
        <f t="shared" si="242"/>
        <v>0</v>
      </c>
      <c r="C5006" t="s">
        <v>618</v>
      </c>
      <c r="D5006" t="s">
        <v>6049</v>
      </c>
      <c r="E5006" s="765">
        <f t="shared" ca="1" si="243"/>
        <v>0</v>
      </c>
    </row>
    <row r="5007" spans="1:5">
      <c r="A5007" t="str">
        <f t="shared" si="241"/>
        <v>20</v>
      </c>
      <c r="B5007">
        <f t="shared" si="242"/>
        <v>0</v>
      </c>
      <c r="C5007" t="s">
        <v>444</v>
      </c>
      <c r="D5007" t="s">
        <v>6050</v>
      </c>
      <c r="E5007" s="765">
        <f t="shared" ca="1" si="243"/>
        <v>0</v>
      </c>
    </row>
    <row r="5008" spans="1:5">
      <c r="A5008" t="str">
        <f t="shared" si="241"/>
        <v>20</v>
      </c>
      <c r="B5008">
        <f t="shared" si="242"/>
        <v>0</v>
      </c>
      <c r="C5008" t="s">
        <v>614</v>
      </c>
      <c r="D5008" t="s">
        <v>6051</v>
      </c>
      <c r="E5008" s="765">
        <f t="shared" ca="1" si="243"/>
        <v>0</v>
      </c>
    </row>
    <row r="5009" spans="1:5">
      <c r="A5009" t="str">
        <f t="shared" si="241"/>
        <v>20</v>
      </c>
      <c r="B5009">
        <f t="shared" si="242"/>
        <v>0</v>
      </c>
      <c r="C5009" t="s">
        <v>615</v>
      </c>
      <c r="D5009" t="s">
        <v>6052</v>
      </c>
      <c r="E5009" s="765">
        <f t="shared" ca="1" si="243"/>
        <v>0</v>
      </c>
    </row>
    <row r="5010" spans="1:5">
      <c r="A5010" t="str">
        <f t="shared" si="241"/>
        <v>20</v>
      </c>
      <c r="B5010">
        <f t="shared" si="242"/>
        <v>0</v>
      </c>
      <c r="C5010" t="s">
        <v>616</v>
      </c>
      <c r="D5010" t="s">
        <v>6053</v>
      </c>
      <c r="E5010" s="765">
        <f t="shared" ca="1" si="243"/>
        <v>0</v>
      </c>
    </row>
    <row r="5011" spans="1:5">
      <c r="A5011" t="str">
        <f t="shared" si="241"/>
        <v>20</v>
      </c>
      <c r="B5011">
        <f t="shared" si="242"/>
        <v>0</v>
      </c>
      <c r="C5011" t="s">
        <v>446</v>
      </c>
      <c r="D5011" t="s">
        <v>6054</v>
      </c>
      <c r="E5011" s="765">
        <f t="shared" ca="1" si="243"/>
        <v>0</v>
      </c>
    </row>
    <row r="5012" spans="1:5">
      <c r="A5012" t="str">
        <f t="shared" si="241"/>
        <v>20</v>
      </c>
      <c r="B5012">
        <f t="shared" si="242"/>
        <v>0</v>
      </c>
      <c r="C5012" t="s">
        <v>448</v>
      </c>
      <c r="D5012" t="s">
        <v>6055</v>
      </c>
      <c r="E5012" s="765">
        <f t="shared" ca="1" si="243"/>
        <v>0</v>
      </c>
    </row>
    <row r="5013" spans="1:5">
      <c r="A5013" t="str">
        <f t="shared" si="241"/>
        <v>20</v>
      </c>
      <c r="B5013">
        <f t="shared" si="242"/>
        <v>0</v>
      </c>
      <c r="C5013" t="s">
        <v>617</v>
      </c>
      <c r="D5013" t="s">
        <v>6056</v>
      </c>
      <c r="E5013" s="765">
        <f t="shared" ca="1" si="243"/>
        <v>0</v>
      </c>
    </row>
    <row r="5014" spans="1:5">
      <c r="A5014" t="str">
        <f t="shared" si="241"/>
        <v>20</v>
      </c>
      <c r="B5014">
        <f t="shared" si="242"/>
        <v>0</v>
      </c>
      <c r="C5014" t="s">
        <v>625</v>
      </c>
      <c r="D5014" t="s">
        <v>6057</v>
      </c>
      <c r="E5014" s="765">
        <f t="shared" ca="1" si="243"/>
        <v>0</v>
      </c>
    </row>
    <row r="5015" spans="1:5">
      <c r="A5015" t="str">
        <f t="shared" si="241"/>
        <v>20</v>
      </c>
      <c r="B5015">
        <f t="shared" si="242"/>
        <v>0</v>
      </c>
      <c r="C5015" t="s">
        <v>450</v>
      </c>
      <c r="D5015" t="s">
        <v>6058</v>
      </c>
      <c r="E5015" s="765">
        <f t="shared" ca="1" si="243"/>
        <v>0</v>
      </c>
    </row>
    <row r="5016" spans="1:5">
      <c r="A5016" t="str">
        <f t="shared" si="241"/>
        <v>20</v>
      </c>
      <c r="B5016">
        <f t="shared" si="242"/>
        <v>0</v>
      </c>
      <c r="C5016" t="s">
        <v>452</v>
      </c>
      <c r="D5016" t="s">
        <v>6059</v>
      </c>
      <c r="E5016" s="765">
        <f t="shared" ca="1" si="243"/>
        <v>0</v>
      </c>
    </row>
    <row r="5017" spans="1:5">
      <c r="A5017" t="str">
        <f t="shared" si="241"/>
        <v>20</v>
      </c>
      <c r="B5017">
        <f t="shared" si="242"/>
        <v>0</v>
      </c>
      <c r="C5017" t="s">
        <v>627</v>
      </c>
      <c r="D5017" t="s">
        <v>6060</v>
      </c>
      <c r="E5017" s="765">
        <f t="shared" ca="1" si="243"/>
        <v>0</v>
      </c>
    </row>
    <row r="5018" spans="1:5">
      <c r="A5018" t="str">
        <f t="shared" si="241"/>
        <v>20</v>
      </c>
      <c r="B5018">
        <f t="shared" si="242"/>
        <v>0</v>
      </c>
      <c r="C5018" t="s">
        <v>461</v>
      </c>
      <c r="D5018" t="s">
        <v>6061</v>
      </c>
      <c r="E5018" s="765">
        <f t="shared" ca="1" si="243"/>
        <v>0</v>
      </c>
    </row>
    <row r="5019" spans="1:5">
      <c r="A5019" t="str">
        <f t="shared" si="241"/>
        <v>20</v>
      </c>
      <c r="B5019">
        <f t="shared" si="242"/>
        <v>0</v>
      </c>
      <c r="C5019" t="s">
        <v>462</v>
      </c>
      <c r="D5019" t="s">
        <v>6062</v>
      </c>
      <c r="E5019" s="765">
        <f t="shared" ca="1" si="243"/>
        <v>0</v>
      </c>
    </row>
    <row r="5020" spans="1:5">
      <c r="A5020" t="str">
        <f t="shared" si="241"/>
        <v>20</v>
      </c>
      <c r="B5020">
        <f t="shared" si="242"/>
        <v>0</v>
      </c>
      <c r="C5020" t="s">
        <v>463</v>
      </c>
      <c r="D5020" t="s">
        <v>6063</v>
      </c>
      <c r="E5020" s="765">
        <f t="shared" ca="1" si="243"/>
        <v>0</v>
      </c>
    </row>
    <row r="5021" spans="1:5">
      <c r="A5021" t="str">
        <f t="shared" si="241"/>
        <v>20</v>
      </c>
      <c r="B5021">
        <f t="shared" si="242"/>
        <v>0</v>
      </c>
      <c r="C5021" t="s">
        <v>464</v>
      </c>
      <c r="D5021" t="s">
        <v>6064</v>
      </c>
      <c r="E5021" s="765">
        <f t="shared" ca="1" si="243"/>
        <v>0</v>
      </c>
    </row>
    <row r="5022" spans="1:5">
      <c r="A5022" t="str">
        <f t="shared" si="241"/>
        <v>20</v>
      </c>
      <c r="B5022">
        <f t="shared" si="242"/>
        <v>0</v>
      </c>
      <c r="C5022" t="s">
        <v>465</v>
      </c>
      <c r="D5022" t="s">
        <v>6065</v>
      </c>
      <c r="E5022" s="765">
        <f t="shared" ca="1" si="243"/>
        <v>0</v>
      </c>
    </row>
    <row r="5023" spans="1:5">
      <c r="A5023" t="str">
        <f t="shared" si="241"/>
        <v>20</v>
      </c>
      <c r="B5023">
        <f t="shared" si="242"/>
        <v>0</v>
      </c>
      <c r="C5023" t="s">
        <v>466</v>
      </c>
      <c r="D5023" t="s">
        <v>6066</v>
      </c>
      <c r="E5023" s="765">
        <f t="shared" ca="1" si="243"/>
        <v>0</v>
      </c>
    </row>
    <row r="5024" spans="1:5">
      <c r="A5024" t="str">
        <f t="shared" si="241"/>
        <v>20</v>
      </c>
      <c r="B5024">
        <f t="shared" si="242"/>
        <v>0</v>
      </c>
      <c r="C5024" t="s">
        <v>467</v>
      </c>
      <c r="D5024" t="s">
        <v>6067</v>
      </c>
      <c r="E5024" s="765">
        <f t="shared" ca="1" si="243"/>
        <v>0</v>
      </c>
    </row>
    <row r="5025" spans="1:5">
      <c r="A5025" t="str">
        <f t="shared" si="241"/>
        <v>20</v>
      </c>
      <c r="B5025">
        <f t="shared" si="242"/>
        <v>0</v>
      </c>
      <c r="C5025" t="s">
        <v>468</v>
      </c>
      <c r="D5025" t="s">
        <v>6068</v>
      </c>
      <c r="E5025" s="765">
        <f t="shared" ca="1" si="243"/>
        <v>0</v>
      </c>
    </row>
    <row r="5026" spans="1:5">
      <c r="A5026" t="str">
        <f t="shared" si="241"/>
        <v>20</v>
      </c>
      <c r="B5026">
        <f t="shared" si="242"/>
        <v>0</v>
      </c>
      <c r="C5026" t="s">
        <v>469</v>
      </c>
      <c r="D5026" t="s">
        <v>6069</v>
      </c>
      <c r="E5026" s="765">
        <f t="shared" ca="1" si="243"/>
        <v>0</v>
      </c>
    </row>
    <row r="5027" spans="1:5">
      <c r="A5027" t="str">
        <f t="shared" si="241"/>
        <v>20</v>
      </c>
      <c r="B5027">
        <f t="shared" si="242"/>
        <v>0</v>
      </c>
      <c r="C5027" t="s">
        <v>470</v>
      </c>
      <c r="D5027" t="s">
        <v>6070</v>
      </c>
      <c r="E5027" s="765">
        <f t="shared" ca="1" si="243"/>
        <v>0</v>
      </c>
    </row>
    <row r="5028" spans="1:5">
      <c r="A5028" t="str">
        <f t="shared" si="241"/>
        <v>20</v>
      </c>
      <c r="B5028">
        <f t="shared" si="242"/>
        <v>0</v>
      </c>
      <c r="C5028" t="s">
        <v>471</v>
      </c>
      <c r="D5028" t="s">
        <v>6071</v>
      </c>
      <c r="E5028" s="765">
        <f t="shared" ca="1" si="243"/>
        <v>0</v>
      </c>
    </row>
    <row r="5029" spans="1:5">
      <c r="A5029" t="str">
        <f t="shared" si="241"/>
        <v>20</v>
      </c>
      <c r="B5029">
        <f t="shared" si="242"/>
        <v>0</v>
      </c>
      <c r="C5029" t="s">
        <v>472</v>
      </c>
      <c r="D5029" t="s">
        <v>6072</v>
      </c>
      <c r="E5029" s="765">
        <f t="shared" ca="1" si="243"/>
        <v>0</v>
      </c>
    </row>
    <row r="5030" spans="1:5">
      <c r="A5030" t="str">
        <f t="shared" si="241"/>
        <v>20</v>
      </c>
      <c r="B5030">
        <f t="shared" si="242"/>
        <v>0</v>
      </c>
      <c r="C5030" t="s">
        <v>473</v>
      </c>
      <c r="D5030" t="s">
        <v>6073</v>
      </c>
      <c r="E5030" s="765">
        <f t="shared" ca="1" si="243"/>
        <v>0</v>
      </c>
    </row>
    <row r="5031" spans="1:5">
      <c r="A5031" t="str">
        <f t="shared" si="241"/>
        <v>20</v>
      </c>
      <c r="B5031">
        <f t="shared" si="242"/>
        <v>0</v>
      </c>
      <c r="C5031" t="s">
        <v>474</v>
      </c>
      <c r="D5031" t="s">
        <v>6074</v>
      </c>
      <c r="E5031" s="765">
        <f t="shared" ca="1" si="243"/>
        <v>0</v>
      </c>
    </row>
    <row r="5032" spans="1:5">
      <c r="A5032" t="str">
        <f t="shared" si="241"/>
        <v>20</v>
      </c>
      <c r="B5032">
        <f t="shared" si="242"/>
        <v>0</v>
      </c>
      <c r="C5032" t="s">
        <v>475</v>
      </c>
      <c r="D5032" t="s">
        <v>6075</v>
      </c>
      <c r="E5032" s="765">
        <f t="shared" ca="1" si="243"/>
        <v>0</v>
      </c>
    </row>
    <row r="5033" spans="1:5">
      <c r="A5033" t="str">
        <f t="shared" si="241"/>
        <v>20</v>
      </c>
      <c r="B5033">
        <f t="shared" si="242"/>
        <v>0</v>
      </c>
      <c r="C5033" t="s">
        <v>476</v>
      </c>
      <c r="D5033" t="s">
        <v>6076</v>
      </c>
      <c r="E5033" s="765">
        <f t="shared" ca="1" si="243"/>
        <v>0</v>
      </c>
    </row>
    <row r="5034" spans="1:5">
      <c r="A5034" t="str">
        <f t="shared" ref="A5034:A5064" si="244">MID(D5034,LEN(C5034)+2,LEN(D5034)-LEN(C5034))</f>
        <v>20</v>
      </c>
      <c r="B5034">
        <f t="shared" ref="B5034:B5064" si="245">IF(IFERROR(FIND("PU",D5034,1),0)&lt;&gt;0,"PU",0)</f>
        <v>0</v>
      </c>
      <c r="C5034" t="s">
        <v>477</v>
      </c>
      <c r="D5034" t="s">
        <v>6077</v>
      </c>
      <c r="E5034" s="765">
        <f t="shared" ca="1" si="243"/>
        <v>0</v>
      </c>
    </row>
    <row r="5035" spans="1:5">
      <c r="A5035" t="str">
        <f t="shared" si="244"/>
        <v>20</v>
      </c>
      <c r="B5035">
        <f t="shared" si="245"/>
        <v>0</v>
      </c>
      <c r="C5035" t="s">
        <v>478</v>
      </c>
      <c r="D5035" t="s">
        <v>6078</v>
      </c>
      <c r="E5035" s="765">
        <f t="shared" ca="1" si="243"/>
        <v>0</v>
      </c>
    </row>
    <row r="5036" spans="1:5">
      <c r="A5036" t="str">
        <f t="shared" si="244"/>
        <v>20</v>
      </c>
      <c r="B5036">
        <f t="shared" si="245"/>
        <v>0</v>
      </c>
      <c r="C5036" t="s">
        <v>479</v>
      </c>
      <c r="D5036" t="s">
        <v>6079</v>
      </c>
      <c r="E5036" s="765">
        <f t="shared" ca="1" si="243"/>
        <v>0</v>
      </c>
    </row>
    <row r="5037" spans="1:5">
      <c r="A5037" t="str">
        <f t="shared" si="244"/>
        <v>20</v>
      </c>
      <c r="B5037">
        <f t="shared" si="245"/>
        <v>0</v>
      </c>
      <c r="C5037" t="s">
        <v>480</v>
      </c>
      <c r="D5037" t="s">
        <v>6080</v>
      </c>
      <c r="E5037" s="765">
        <f t="shared" ca="1" si="243"/>
        <v>0</v>
      </c>
    </row>
    <row r="5038" spans="1:5">
      <c r="A5038" t="str">
        <f t="shared" si="244"/>
        <v>20</v>
      </c>
      <c r="B5038">
        <f t="shared" si="245"/>
        <v>0</v>
      </c>
      <c r="C5038" t="s">
        <v>481</v>
      </c>
      <c r="D5038" t="s">
        <v>6081</v>
      </c>
      <c r="E5038" s="765">
        <f t="shared" ca="1" si="243"/>
        <v>0</v>
      </c>
    </row>
    <row r="5039" spans="1:5">
      <c r="A5039" t="str">
        <f t="shared" si="244"/>
        <v>20</v>
      </c>
      <c r="B5039">
        <f t="shared" si="245"/>
        <v>0</v>
      </c>
      <c r="C5039" t="s">
        <v>483</v>
      </c>
      <c r="D5039" t="s">
        <v>6082</v>
      </c>
      <c r="E5039" s="765">
        <f t="shared" ca="1" si="243"/>
        <v>0</v>
      </c>
    </row>
    <row r="5040" spans="1:5">
      <c r="A5040" t="str">
        <f t="shared" si="244"/>
        <v>20</v>
      </c>
      <c r="B5040">
        <f t="shared" si="245"/>
        <v>0</v>
      </c>
      <c r="C5040" t="s">
        <v>485</v>
      </c>
      <c r="D5040" t="s">
        <v>6083</v>
      </c>
      <c r="E5040" s="765">
        <f t="shared" ca="1" si="243"/>
        <v>0</v>
      </c>
    </row>
    <row r="5041" spans="1:5">
      <c r="A5041" t="str">
        <f t="shared" si="244"/>
        <v>20</v>
      </c>
      <c r="B5041">
        <f t="shared" si="245"/>
        <v>0</v>
      </c>
      <c r="C5041" t="s">
        <v>487</v>
      </c>
      <c r="D5041" t="s">
        <v>6084</v>
      </c>
      <c r="E5041" s="765">
        <f t="shared" ca="1" si="243"/>
        <v>0</v>
      </c>
    </row>
    <row r="5042" spans="1:5">
      <c r="A5042" t="str">
        <f t="shared" si="244"/>
        <v>20</v>
      </c>
      <c r="B5042">
        <f t="shared" si="245"/>
        <v>0</v>
      </c>
      <c r="C5042" t="s">
        <v>489</v>
      </c>
      <c r="D5042" t="s">
        <v>6085</v>
      </c>
      <c r="E5042" s="765">
        <f t="shared" ca="1" si="243"/>
        <v>0</v>
      </c>
    </row>
    <row r="5043" spans="1:5">
      <c r="A5043" t="str">
        <f t="shared" si="244"/>
        <v>20</v>
      </c>
      <c r="B5043">
        <f t="shared" si="245"/>
        <v>0</v>
      </c>
      <c r="C5043" t="s">
        <v>491</v>
      </c>
      <c r="D5043" t="s">
        <v>6086</v>
      </c>
      <c r="E5043" s="765">
        <f t="shared" ca="1" si="243"/>
        <v>0</v>
      </c>
    </row>
    <row r="5044" spans="1:5">
      <c r="A5044" t="str">
        <f t="shared" si="244"/>
        <v>20</v>
      </c>
      <c r="B5044">
        <f t="shared" si="245"/>
        <v>0</v>
      </c>
      <c r="C5044" t="s">
        <v>493</v>
      </c>
      <c r="D5044" t="s">
        <v>6087</v>
      </c>
      <c r="E5044" s="765">
        <f t="shared" ca="1" si="243"/>
        <v>0</v>
      </c>
    </row>
    <row r="5045" spans="1:5">
      <c r="A5045" t="str">
        <f t="shared" si="244"/>
        <v>20</v>
      </c>
      <c r="B5045">
        <f t="shared" si="245"/>
        <v>0</v>
      </c>
      <c r="C5045" t="s">
        <v>495</v>
      </c>
      <c r="D5045" t="s">
        <v>6088</v>
      </c>
      <c r="E5045" s="765">
        <f t="shared" ca="1" si="243"/>
        <v>0</v>
      </c>
    </row>
    <row r="5046" spans="1:5">
      <c r="A5046" t="str">
        <f t="shared" si="244"/>
        <v>20</v>
      </c>
      <c r="B5046">
        <f t="shared" si="245"/>
        <v>0</v>
      </c>
      <c r="C5046" t="s">
        <v>497</v>
      </c>
      <c r="D5046" t="s">
        <v>6089</v>
      </c>
      <c r="E5046" s="765">
        <f t="shared" ca="1" si="243"/>
        <v>0</v>
      </c>
    </row>
    <row r="5047" spans="1:5">
      <c r="A5047" t="str">
        <f t="shared" si="244"/>
        <v>20</v>
      </c>
      <c r="B5047">
        <f t="shared" si="245"/>
        <v>0</v>
      </c>
      <c r="C5047" t="s">
        <v>499</v>
      </c>
      <c r="D5047" t="s">
        <v>6090</v>
      </c>
      <c r="E5047" s="765">
        <f t="shared" ca="1" si="243"/>
        <v>0</v>
      </c>
    </row>
    <row r="5048" spans="1:5">
      <c r="A5048" t="str">
        <f t="shared" si="244"/>
        <v>20</v>
      </c>
      <c r="B5048">
        <f t="shared" si="245"/>
        <v>0</v>
      </c>
      <c r="C5048" t="s">
        <v>501</v>
      </c>
      <c r="D5048" t="s">
        <v>6091</v>
      </c>
      <c r="E5048" s="765">
        <f t="shared" ca="1" si="243"/>
        <v>0</v>
      </c>
    </row>
    <row r="5049" spans="1:5">
      <c r="A5049" t="str">
        <f t="shared" si="244"/>
        <v>20</v>
      </c>
      <c r="B5049">
        <f t="shared" si="245"/>
        <v>0</v>
      </c>
      <c r="C5049" t="s">
        <v>503</v>
      </c>
      <c r="D5049" t="s">
        <v>6092</v>
      </c>
      <c r="E5049" s="765">
        <f t="shared" ca="1" si="243"/>
        <v>0</v>
      </c>
    </row>
    <row r="5050" spans="1:5">
      <c r="A5050" t="str">
        <f t="shared" si="244"/>
        <v>20</v>
      </c>
      <c r="B5050">
        <f t="shared" si="245"/>
        <v>0</v>
      </c>
      <c r="C5050" t="s">
        <v>505</v>
      </c>
      <c r="D5050" t="s">
        <v>6093</v>
      </c>
      <c r="E5050" s="765">
        <f t="shared" ca="1" si="243"/>
        <v>0</v>
      </c>
    </row>
    <row r="5051" spans="1:5">
      <c r="A5051" t="str">
        <f t="shared" si="244"/>
        <v>20</v>
      </c>
      <c r="B5051">
        <f t="shared" si="245"/>
        <v>0</v>
      </c>
      <c r="C5051" t="s">
        <v>507</v>
      </c>
      <c r="D5051" t="s">
        <v>6094</v>
      </c>
      <c r="E5051" s="765">
        <f t="shared" ca="1" si="243"/>
        <v>0</v>
      </c>
    </row>
    <row r="5052" spans="1:5">
      <c r="A5052" t="str">
        <f t="shared" si="244"/>
        <v>20</v>
      </c>
      <c r="B5052">
        <f t="shared" si="245"/>
        <v>0</v>
      </c>
      <c r="C5052" t="s">
        <v>508</v>
      </c>
      <c r="D5052" t="s">
        <v>6095</v>
      </c>
      <c r="E5052" s="765">
        <f t="shared" ca="1" si="243"/>
        <v>0</v>
      </c>
    </row>
    <row r="5053" spans="1:5">
      <c r="A5053" t="str">
        <f t="shared" si="244"/>
        <v>20</v>
      </c>
      <c r="B5053">
        <f t="shared" si="245"/>
        <v>0</v>
      </c>
      <c r="C5053" t="s">
        <v>509</v>
      </c>
      <c r="D5053" t="s">
        <v>6096</v>
      </c>
      <c r="E5053" s="765">
        <f t="shared" ca="1" si="243"/>
        <v>0</v>
      </c>
    </row>
    <row r="5054" spans="1:5">
      <c r="A5054" t="str">
        <f t="shared" si="244"/>
        <v>20</v>
      </c>
      <c r="B5054">
        <f t="shared" si="245"/>
        <v>0</v>
      </c>
      <c r="C5054" t="s">
        <v>454</v>
      </c>
      <c r="D5054" t="s">
        <v>6097</v>
      </c>
      <c r="E5054" s="765">
        <f t="shared" ref="E5054:E5064" ca="1" si="246">IFERROR(IFERROR(VLOOKUP(C5054,INDIRECT($G$7&amp;$H$7),MATCH($A5054,INDIRECT($G$7&amp;$I$7),0),0),IFERROR(VLOOKUP(C5054,INDIRECT($G$6&amp;$H$6),MATCH($A5054,INDIRECT($G$6&amp;$I$6),0),0),VLOOKUP(C5054,INDIRECT($G$5&amp;$H$5),MATCH($A5054,INDIRECT($G$5&amp;$I$5),0),0))),0)</f>
        <v>0</v>
      </c>
    </row>
    <row r="5055" spans="1:5">
      <c r="A5055" t="str">
        <f t="shared" si="244"/>
        <v>20</v>
      </c>
      <c r="B5055">
        <f t="shared" si="245"/>
        <v>0</v>
      </c>
      <c r="C5055" t="s">
        <v>510</v>
      </c>
      <c r="D5055" t="s">
        <v>6098</v>
      </c>
      <c r="E5055" s="765">
        <f t="shared" ca="1" si="246"/>
        <v>0</v>
      </c>
    </row>
    <row r="5056" spans="1:5">
      <c r="A5056" t="str">
        <f t="shared" si="244"/>
        <v>20</v>
      </c>
      <c r="B5056">
        <f t="shared" si="245"/>
        <v>0</v>
      </c>
      <c r="C5056" t="s">
        <v>512</v>
      </c>
      <c r="D5056" t="s">
        <v>6099</v>
      </c>
      <c r="E5056" s="765">
        <f t="shared" ca="1" si="246"/>
        <v>0</v>
      </c>
    </row>
    <row r="5057" spans="1:5">
      <c r="A5057" t="str">
        <f t="shared" si="244"/>
        <v>20</v>
      </c>
      <c r="B5057">
        <f t="shared" si="245"/>
        <v>0</v>
      </c>
      <c r="C5057" t="s">
        <v>514</v>
      </c>
      <c r="D5057" t="s">
        <v>6100</v>
      </c>
      <c r="E5057" s="765">
        <f t="shared" ca="1" si="246"/>
        <v>0</v>
      </c>
    </row>
    <row r="5058" spans="1:5">
      <c r="A5058" t="str">
        <f t="shared" si="244"/>
        <v>20</v>
      </c>
      <c r="B5058">
        <f t="shared" si="245"/>
        <v>0</v>
      </c>
      <c r="C5058" t="s">
        <v>516</v>
      </c>
      <c r="D5058" t="s">
        <v>6101</v>
      </c>
      <c r="E5058" s="765">
        <f t="shared" ca="1" si="246"/>
        <v>0</v>
      </c>
    </row>
    <row r="5059" spans="1:5">
      <c r="A5059" t="str">
        <f t="shared" si="244"/>
        <v>20</v>
      </c>
      <c r="B5059">
        <f t="shared" si="245"/>
        <v>0</v>
      </c>
      <c r="C5059" t="s">
        <v>518</v>
      </c>
      <c r="D5059" t="s">
        <v>6102</v>
      </c>
      <c r="E5059" s="765">
        <f t="shared" ca="1" si="246"/>
        <v>0</v>
      </c>
    </row>
    <row r="5060" spans="1:5">
      <c r="A5060" t="str">
        <f t="shared" si="244"/>
        <v>20</v>
      </c>
      <c r="B5060">
        <f t="shared" si="245"/>
        <v>0</v>
      </c>
      <c r="C5060" t="s">
        <v>520</v>
      </c>
      <c r="D5060" t="s">
        <v>6103</v>
      </c>
      <c r="E5060" s="765">
        <f t="shared" ca="1" si="246"/>
        <v>0</v>
      </c>
    </row>
    <row r="5061" spans="1:5">
      <c r="A5061" t="str">
        <f t="shared" si="244"/>
        <v>20</v>
      </c>
      <c r="B5061">
        <f t="shared" si="245"/>
        <v>0</v>
      </c>
      <c r="C5061" t="s">
        <v>522</v>
      </c>
      <c r="D5061" t="s">
        <v>6104</v>
      </c>
      <c r="E5061" s="765">
        <f t="shared" ca="1" si="246"/>
        <v>0</v>
      </c>
    </row>
    <row r="5062" spans="1:5">
      <c r="A5062" t="str">
        <f t="shared" si="244"/>
        <v>20</v>
      </c>
      <c r="B5062">
        <f t="shared" si="245"/>
        <v>0</v>
      </c>
      <c r="C5062" t="s">
        <v>533</v>
      </c>
      <c r="D5062" t="s">
        <v>6105</v>
      </c>
      <c r="E5062" s="765">
        <f t="shared" ca="1" si="246"/>
        <v>0</v>
      </c>
    </row>
    <row r="5063" spans="1:5">
      <c r="A5063" t="str">
        <f t="shared" si="244"/>
        <v>20</v>
      </c>
      <c r="B5063">
        <f t="shared" si="245"/>
        <v>0</v>
      </c>
      <c r="C5063" t="s">
        <v>534</v>
      </c>
      <c r="D5063" t="s">
        <v>6106</v>
      </c>
      <c r="E5063" s="765">
        <f t="shared" ca="1" si="246"/>
        <v>0</v>
      </c>
    </row>
    <row r="5064" spans="1:5">
      <c r="A5064" t="str">
        <f t="shared" si="244"/>
        <v>20</v>
      </c>
      <c r="B5064">
        <f t="shared" si="245"/>
        <v>0</v>
      </c>
      <c r="C5064" t="s">
        <v>535</v>
      </c>
      <c r="D5064" t="s">
        <v>6107</v>
      </c>
      <c r="E5064" s="765">
        <f t="shared" ca="1" si="246"/>
        <v>0</v>
      </c>
    </row>
    <row r="5065" spans="1:5">
      <c r="A5065" t="str">
        <f t="shared" ref="A5065:A5079" si="247">MID(D5065,LEN(C5065)+2,LEN(D5065)-LEN(C5065))</f>
        <v>01</v>
      </c>
      <c r="B5065">
        <f t="shared" ref="B5065:B5079" si="248">IF(IFERROR(FIND("PU",D5065,1),0)&lt;&gt;0,"PU",0)</f>
        <v>0</v>
      </c>
      <c r="C5065" s="761" t="s">
        <v>6401</v>
      </c>
      <c r="D5065" s="1" t="s">
        <v>6409</v>
      </c>
      <c r="E5065" s="765">
        <f t="shared" ref="E5065:E5093" ca="1" si="249">IFERROR(IFERROR(VLOOKUP(C5065,INDIRECT($G$7&amp;$H$7),MATCH($A5065,INDIRECT($G$7&amp;$I$7),0),0),IFERROR(VLOOKUP(C5065,INDIRECT($G$6&amp;$H$6),MATCH($A5065,INDIRECT($G$6&amp;$I$6),0),0),VLOOKUP(C5065,INDIRECT($G$5&amp;$H$5),MATCH($A5065,INDIRECT($G$5&amp;$I$5),0),0))),0)</f>
        <v>0</v>
      </c>
    </row>
    <row r="5066" spans="1:5">
      <c r="A5066" t="str">
        <f t="shared" si="247"/>
        <v>02</v>
      </c>
      <c r="B5066">
        <f t="shared" si="248"/>
        <v>0</v>
      </c>
      <c r="C5066" s="761" t="s">
        <v>6401</v>
      </c>
      <c r="D5066" s="1" t="s">
        <v>6410</v>
      </c>
      <c r="E5066" s="765">
        <f t="shared" ca="1" si="249"/>
        <v>0</v>
      </c>
    </row>
    <row r="5067" spans="1:5">
      <c r="A5067" t="str">
        <f t="shared" si="247"/>
        <v>03</v>
      </c>
      <c r="B5067">
        <f t="shared" si="248"/>
        <v>0</v>
      </c>
      <c r="C5067" s="761" t="s">
        <v>6401</v>
      </c>
      <c r="D5067" s="1" t="s">
        <v>6411</v>
      </c>
      <c r="E5067" s="765">
        <f t="shared" ca="1" si="249"/>
        <v>0</v>
      </c>
    </row>
    <row r="5068" spans="1:5">
      <c r="A5068" t="str">
        <f t="shared" si="247"/>
        <v>04</v>
      </c>
      <c r="B5068">
        <f t="shared" si="248"/>
        <v>0</v>
      </c>
      <c r="C5068" s="761" t="s">
        <v>6401</v>
      </c>
      <c r="D5068" s="1" t="s">
        <v>6412</v>
      </c>
      <c r="E5068" s="765">
        <f t="shared" ca="1" si="249"/>
        <v>0</v>
      </c>
    </row>
    <row r="5069" spans="1:5">
      <c r="A5069" t="str">
        <f t="shared" si="247"/>
        <v>05</v>
      </c>
      <c r="B5069">
        <f t="shared" si="248"/>
        <v>0</v>
      </c>
      <c r="C5069" s="761" t="s">
        <v>6401</v>
      </c>
      <c r="D5069" s="1" t="s">
        <v>6413</v>
      </c>
      <c r="E5069" s="765">
        <f t="shared" ca="1" si="249"/>
        <v>0</v>
      </c>
    </row>
    <row r="5070" spans="1:5">
      <c r="A5070" t="str">
        <f t="shared" si="247"/>
        <v>06</v>
      </c>
      <c r="B5070">
        <f t="shared" si="248"/>
        <v>0</v>
      </c>
      <c r="C5070" s="761" t="s">
        <v>6401</v>
      </c>
      <c r="D5070" s="1" t="s">
        <v>6414</v>
      </c>
      <c r="E5070" s="765">
        <f t="shared" ca="1" si="249"/>
        <v>0</v>
      </c>
    </row>
    <row r="5071" spans="1:5">
      <c r="A5071" t="str">
        <f t="shared" si="247"/>
        <v>07</v>
      </c>
      <c r="B5071">
        <f t="shared" si="248"/>
        <v>0</v>
      </c>
      <c r="C5071" s="761" t="s">
        <v>6401</v>
      </c>
      <c r="D5071" s="1" t="s">
        <v>6415</v>
      </c>
      <c r="E5071" s="765">
        <f t="shared" ca="1" si="249"/>
        <v>0</v>
      </c>
    </row>
    <row r="5072" spans="1:5">
      <c r="A5072" t="str">
        <f t="shared" si="247"/>
        <v>08</v>
      </c>
      <c r="B5072">
        <f t="shared" si="248"/>
        <v>0</v>
      </c>
      <c r="C5072" s="761" t="s">
        <v>6401</v>
      </c>
      <c r="D5072" s="1" t="s">
        <v>6416</v>
      </c>
      <c r="E5072" s="765">
        <f t="shared" ca="1" si="249"/>
        <v>0</v>
      </c>
    </row>
    <row r="5073" spans="1:5">
      <c r="A5073" t="str">
        <f t="shared" si="247"/>
        <v>09</v>
      </c>
      <c r="B5073">
        <f t="shared" si="248"/>
        <v>0</v>
      </c>
      <c r="C5073" s="761" t="s">
        <v>6401</v>
      </c>
      <c r="D5073" s="1" t="s">
        <v>6417</v>
      </c>
      <c r="E5073" s="765">
        <f t="shared" ca="1" si="249"/>
        <v>0</v>
      </c>
    </row>
    <row r="5074" spans="1:5">
      <c r="A5074" t="str">
        <f t="shared" si="247"/>
        <v>10</v>
      </c>
      <c r="B5074">
        <f t="shared" si="248"/>
        <v>0</v>
      </c>
      <c r="C5074" s="761" t="s">
        <v>6401</v>
      </c>
      <c r="D5074" s="1" t="s">
        <v>6418</v>
      </c>
      <c r="E5074" s="765">
        <f t="shared" ca="1" si="249"/>
        <v>0</v>
      </c>
    </row>
    <row r="5075" spans="1:5">
      <c r="A5075" t="str">
        <f t="shared" si="247"/>
        <v>11</v>
      </c>
      <c r="B5075">
        <f t="shared" si="248"/>
        <v>0</v>
      </c>
      <c r="C5075" s="761" t="s">
        <v>6401</v>
      </c>
      <c r="D5075" s="1" t="s">
        <v>6419</v>
      </c>
      <c r="E5075" s="765">
        <f t="shared" ca="1" si="249"/>
        <v>0</v>
      </c>
    </row>
    <row r="5076" spans="1:5">
      <c r="A5076" t="str">
        <f t="shared" si="247"/>
        <v>12</v>
      </c>
      <c r="B5076">
        <f t="shared" si="248"/>
        <v>0</v>
      </c>
      <c r="C5076" s="761" t="s">
        <v>6401</v>
      </c>
      <c r="D5076" s="1" t="s">
        <v>6420</v>
      </c>
      <c r="E5076" s="765">
        <f t="shared" ca="1" si="249"/>
        <v>0</v>
      </c>
    </row>
    <row r="5077" spans="1:5">
      <c r="A5077" t="str">
        <f t="shared" si="247"/>
        <v>13</v>
      </c>
      <c r="B5077">
        <f t="shared" si="248"/>
        <v>0</v>
      </c>
      <c r="C5077" s="761" t="s">
        <v>6401</v>
      </c>
      <c r="D5077" s="1" t="s">
        <v>6421</v>
      </c>
      <c r="E5077" s="765">
        <f t="shared" ca="1" si="249"/>
        <v>0</v>
      </c>
    </row>
    <row r="5078" spans="1:5">
      <c r="A5078" t="str">
        <f t="shared" si="247"/>
        <v>100</v>
      </c>
      <c r="B5078">
        <f t="shared" si="248"/>
        <v>0</v>
      </c>
      <c r="C5078" s="761" t="s">
        <v>6401</v>
      </c>
      <c r="D5078" s="1" t="s">
        <v>6422</v>
      </c>
      <c r="E5078" s="765">
        <f t="shared" ca="1" si="249"/>
        <v>0</v>
      </c>
    </row>
    <row r="5079" spans="1:5">
      <c r="A5079" t="str">
        <f t="shared" si="247"/>
        <v>19</v>
      </c>
      <c r="B5079">
        <f t="shared" si="248"/>
        <v>0</v>
      </c>
      <c r="C5079" s="761" t="s">
        <v>6401</v>
      </c>
      <c r="D5079" s="62" t="s">
        <v>6423</v>
      </c>
      <c r="E5079" s="765">
        <f t="shared" ca="1" si="249"/>
        <v>0</v>
      </c>
    </row>
    <row r="5080" spans="1:5">
      <c r="A5080" t="str">
        <f t="shared" ref="A5080:A5096" si="250">MID(D5080,LEN(C5080)+2,LEN(D5080)-LEN(C5080))</f>
        <v>20</v>
      </c>
      <c r="B5080">
        <f t="shared" ref="B5080:B5096" si="251">IF(IFERROR(FIND("PU",D5080,1),0)&lt;&gt;0,"PU",0)</f>
        <v>0</v>
      </c>
      <c r="C5080" s="761" t="s">
        <v>6401</v>
      </c>
      <c r="D5080" s="62" t="s">
        <v>6424</v>
      </c>
      <c r="E5080" s="765">
        <f t="shared" ca="1" si="249"/>
        <v>0</v>
      </c>
    </row>
    <row r="5081" spans="1:5">
      <c r="A5081" t="str">
        <f t="shared" si="250"/>
        <v>01</v>
      </c>
      <c r="B5081">
        <f t="shared" si="251"/>
        <v>0</v>
      </c>
      <c r="C5081" s="761" t="s">
        <v>6403</v>
      </c>
      <c r="D5081" s="1" t="s">
        <v>6425</v>
      </c>
      <c r="E5081" s="765">
        <f t="shared" ca="1" si="249"/>
        <v>0</v>
      </c>
    </row>
    <row r="5082" spans="1:5">
      <c r="A5082" t="str">
        <f t="shared" si="250"/>
        <v>02</v>
      </c>
      <c r="B5082">
        <f t="shared" si="251"/>
        <v>0</v>
      </c>
      <c r="C5082" s="761" t="s">
        <v>6403</v>
      </c>
      <c r="D5082" s="1" t="s">
        <v>6426</v>
      </c>
      <c r="E5082" s="765">
        <f t="shared" ca="1" si="249"/>
        <v>0</v>
      </c>
    </row>
    <row r="5083" spans="1:5">
      <c r="A5083" t="str">
        <f t="shared" si="250"/>
        <v>03</v>
      </c>
      <c r="B5083">
        <f t="shared" si="251"/>
        <v>0</v>
      </c>
      <c r="C5083" s="761" t="s">
        <v>6403</v>
      </c>
      <c r="D5083" s="1" t="s">
        <v>6427</v>
      </c>
      <c r="E5083" s="765">
        <f t="shared" ca="1" si="249"/>
        <v>0</v>
      </c>
    </row>
    <row r="5084" spans="1:5">
      <c r="A5084" t="str">
        <f t="shared" si="250"/>
        <v>04</v>
      </c>
      <c r="B5084">
        <f t="shared" si="251"/>
        <v>0</v>
      </c>
      <c r="C5084" s="761" t="s">
        <v>6403</v>
      </c>
      <c r="D5084" s="1" t="s">
        <v>6428</v>
      </c>
      <c r="E5084" s="765">
        <f t="shared" ca="1" si="249"/>
        <v>0</v>
      </c>
    </row>
    <row r="5085" spans="1:5">
      <c r="A5085" t="str">
        <f t="shared" si="250"/>
        <v>05</v>
      </c>
      <c r="B5085">
        <f t="shared" si="251"/>
        <v>0</v>
      </c>
      <c r="C5085" s="761" t="s">
        <v>6403</v>
      </c>
      <c r="D5085" s="1" t="s">
        <v>6429</v>
      </c>
      <c r="E5085" s="765">
        <f t="shared" ca="1" si="249"/>
        <v>0</v>
      </c>
    </row>
    <row r="5086" spans="1:5">
      <c r="A5086" t="str">
        <f t="shared" si="250"/>
        <v>06</v>
      </c>
      <c r="B5086">
        <f t="shared" si="251"/>
        <v>0</v>
      </c>
      <c r="C5086" s="761" t="s">
        <v>6403</v>
      </c>
      <c r="D5086" s="1" t="s">
        <v>6430</v>
      </c>
      <c r="E5086" s="765">
        <f t="shared" ca="1" si="249"/>
        <v>0</v>
      </c>
    </row>
    <row r="5087" spans="1:5">
      <c r="A5087" t="str">
        <f t="shared" si="250"/>
        <v>07</v>
      </c>
      <c r="B5087">
        <f t="shared" si="251"/>
        <v>0</v>
      </c>
      <c r="C5087" s="761" t="s">
        <v>6403</v>
      </c>
      <c r="D5087" s="1" t="s">
        <v>6431</v>
      </c>
      <c r="E5087" s="765">
        <f t="shared" ca="1" si="249"/>
        <v>0</v>
      </c>
    </row>
    <row r="5088" spans="1:5">
      <c r="A5088" t="str">
        <f t="shared" si="250"/>
        <v>08</v>
      </c>
      <c r="B5088">
        <f t="shared" si="251"/>
        <v>0</v>
      </c>
      <c r="C5088" s="761" t="s">
        <v>6403</v>
      </c>
      <c r="D5088" s="1" t="s">
        <v>6432</v>
      </c>
      <c r="E5088" s="765">
        <f t="shared" ca="1" si="249"/>
        <v>0</v>
      </c>
    </row>
    <row r="5089" spans="1:5">
      <c r="A5089" t="str">
        <f t="shared" si="250"/>
        <v>09</v>
      </c>
      <c r="B5089">
        <f t="shared" si="251"/>
        <v>0</v>
      </c>
      <c r="C5089" s="761" t="s">
        <v>6403</v>
      </c>
      <c r="D5089" s="1" t="s">
        <v>6433</v>
      </c>
      <c r="E5089" s="765">
        <f t="shared" ca="1" si="249"/>
        <v>0</v>
      </c>
    </row>
    <row r="5090" spans="1:5">
      <c r="A5090" t="str">
        <f t="shared" si="250"/>
        <v>10</v>
      </c>
      <c r="B5090">
        <f t="shared" si="251"/>
        <v>0</v>
      </c>
      <c r="C5090" s="761" t="s">
        <v>6403</v>
      </c>
      <c r="D5090" s="1" t="s">
        <v>6434</v>
      </c>
      <c r="E5090" s="765">
        <f t="shared" ca="1" si="249"/>
        <v>0</v>
      </c>
    </row>
    <row r="5091" spans="1:5">
      <c r="A5091" t="str">
        <f t="shared" si="250"/>
        <v>11</v>
      </c>
      <c r="B5091">
        <f t="shared" si="251"/>
        <v>0</v>
      </c>
      <c r="C5091" s="761" t="s">
        <v>6403</v>
      </c>
      <c r="D5091" s="1" t="s">
        <v>6435</v>
      </c>
      <c r="E5091" s="765">
        <f t="shared" ca="1" si="249"/>
        <v>0</v>
      </c>
    </row>
    <row r="5092" spans="1:5">
      <c r="A5092" t="str">
        <f t="shared" si="250"/>
        <v>12</v>
      </c>
      <c r="B5092">
        <f t="shared" si="251"/>
        <v>0</v>
      </c>
      <c r="C5092" s="761" t="s">
        <v>6403</v>
      </c>
      <c r="D5092" s="1" t="s">
        <v>6436</v>
      </c>
      <c r="E5092" s="765">
        <f t="shared" ca="1" si="249"/>
        <v>0</v>
      </c>
    </row>
    <row r="5093" spans="1:5">
      <c r="A5093" t="str">
        <f t="shared" si="250"/>
        <v>13</v>
      </c>
      <c r="B5093">
        <f t="shared" si="251"/>
        <v>0</v>
      </c>
      <c r="C5093" s="761" t="s">
        <v>6403</v>
      </c>
      <c r="D5093" s="1" t="s">
        <v>6437</v>
      </c>
      <c r="E5093" s="765">
        <f t="shared" ca="1" si="249"/>
        <v>0</v>
      </c>
    </row>
    <row r="5094" spans="1:5">
      <c r="A5094" t="str">
        <f t="shared" si="250"/>
        <v>100</v>
      </c>
      <c r="B5094">
        <f t="shared" si="251"/>
        <v>0</v>
      </c>
      <c r="C5094" s="761" t="s">
        <v>6403</v>
      </c>
      <c r="D5094" s="1" t="s">
        <v>6438</v>
      </c>
      <c r="E5094" s="765">
        <f t="shared" ref="E5094:E5096" ca="1" si="252">IFERROR(IFERROR(VLOOKUP(C5094,INDIRECT($G$7&amp;$H$7),MATCH($A5094,INDIRECT($G$7&amp;$I$7),0),0),IFERROR(VLOOKUP(C5094,INDIRECT($G$6&amp;$H$6),MATCH($A5094,INDIRECT($G$6&amp;$I$6),0),0),VLOOKUP(C5094,INDIRECT($G$5&amp;$H$5),MATCH($A5094,INDIRECT($G$5&amp;$I$5),0),0))),0)</f>
        <v>0</v>
      </c>
    </row>
    <row r="5095" spans="1:5">
      <c r="A5095" t="str">
        <f t="shared" si="250"/>
        <v>19</v>
      </c>
      <c r="B5095">
        <f t="shared" si="251"/>
        <v>0</v>
      </c>
      <c r="C5095" s="761" t="s">
        <v>6403</v>
      </c>
      <c r="D5095" s="62" t="s">
        <v>6439</v>
      </c>
      <c r="E5095" s="765">
        <f t="shared" ca="1" si="252"/>
        <v>0</v>
      </c>
    </row>
    <row r="5096" spans="1:5">
      <c r="A5096" t="str">
        <f t="shared" si="250"/>
        <v>20</v>
      </c>
      <c r="B5096">
        <f t="shared" si="251"/>
        <v>0</v>
      </c>
      <c r="C5096" s="761" t="s">
        <v>6403</v>
      </c>
      <c r="D5096" s="62" t="s">
        <v>6440</v>
      </c>
      <c r="E5096" s="765">
        <f t="shared" ca="1" si="252"/>
        <v>0</v>
      </c>
    </row>
    <row r="5097" spans="1:5">
      <c r="A5097" t="str">
        <f t="shared" ref="A5097:A5128" si="253">MID(D5097,LEN(C5097)+2,LEN(D5097)-LEN(C5097))</f>
        <v>01</v>
      </c>
      <c r="B5097">
        <f t="shared" ref="B5097:B5128" si="254">IF(IFERROR(FIND("PU",D5097,1),0)&lt;&gt;0,"PU",0)</f>
        <v>0</v>
      </c>
      <c r="C5097" s="761" t="s">
        <v>6405</v>
      </c>
      <c r="D5097" s="1" t="s">
        <v>6441</v>
      </c>
      <c r="E5097" s="765">
        <f ca="1">IFERROR(IFERROR(VLOOKUP(C5097,INDIRECT($G$7&amp;$H$7),MATCH($A5097,INDIRECT($G$7&amp;$I$7),0),0),IFERROR(VLOOKUP(C5097,INDIRECT($G$6&amp;$H$6),MATCH($A5097,INDIRECT($G$6&amp;$I$6),0),0),VLOOKUP(C5097,INDIRECT($G$5&amp;$H$5),MATCH($A5097,INDIRECT($G$5&amp;$I$5),0),0))),0)</f>
        <v>0</v>
      </c>
    </row>
    <row r="5098" spans="1:5">
      <c r="A5098" t="str">
        <f t="shared" si="253"/>
        <v>02</v>
      </c>
      <c r="B5098">
        <f t="shared" si="254"/>
        <v>0</v>
      </c>
      <c r="C5098" s="761" t="s">
        <v>6405</v>
      </c>
      <c r="D5098" s="1" t="s">
        <v>6442</v>
      </c>
      <c r="E5098" s="765">
        <f t="shared" ref="E5098:E5161" ca="1" si="255">IFERROR(IFERROR(VLOOKUP(C5098,INDIRECT($G$7&amp;$H$7),MATCH($A5098,INDIRECT($G$7&amp;$I$7),0),0),IFERROR(VLOOKUP(C5098,INDIRECT($G$6&amp;$H$6),MATCH($A5098,INDIRECT($G$6&amp;$I$6),0),0),VLOOKUP(C5098,INDIRECT($G$5&amp;$H$5),MATCH($A5098,INDIRECT($G$5&amp;$I$5),0),0))),0)</f>
        <v>0</v>
      </c>
    </row>
    <row r="5099" spans="1:5">
      <c r="A5099" t="str">
        <f t="shared" si="253"/>
        <v>03</v>
      </c>
      <c r="B5099">
        <f t="shared" si="254"/>
        <v>0</v>
      </c>
      <c r="C5099" s="761" t="s">
        <v>6405</v>
      </c>
      <c r="D5099" s="1" t="s">
        <v>6443</v>
      </c>
      <c r="E5099" s="765">
        <f t="shared" ca="1" si="255"/>
        <v>0</v>
      </c>
    </row>
    <row r="5100" spans="1:5">
      <c r="A5100" t="str">
        <f t="shared" si="253"/>
        <v>04</v>
      </c>
      <c r="B5100">
        <f t="shared" si="254"/>
        <v>0</v>
      </c>
      <c r="C5100" s="761" t="s">
        <v>6405</v>
      </c>
      <c r="D5100" s="1" t="s">
        <v>6444</v>
      </c>
      <c r="E5100" s="765">
        <f t="shared" ca="1" si="255"/>
        <v>0</v>
      </c>
    </row>
    <row r="5101" spans="1:5">
      <c r="A5101" t="str">
        <f t="shared" si="253"/>
        <v>05</v>
      </c>
      <c r="B5101">
        <f t="shared" si="254"/>
        <v>0</v>
      </c>
      <c r="C5101" s="761" t="s">
        <v>6405</v>
      </c>
      <c r="D5101" s="1" t="s">
        <v>6445</v>
      </c>
      <c r="E5101" s="765">
        <f t="shared" ca="1" si="255"/>
        <v>0</v>
      </c>
    </row>
    <row r="5102" spans="1:5">
      <c r="A5102" t="str">
        <f t="shared" si="253"/>
        <v>06</v>
      </c>
      <c r="B5102">
        <f t="shared" si="254"/>
        <v>0</v>
      </c>
      <c r="C5102" s="761" t="s">
        <v>6405</v>
      </c>
      <c r="D5102" s="1" t="s">
        <v>6446</v>
      </c>
      <c r="E5102" s="765">
        <f t="shared" ca="1" si="255"/>
        <v>0</v>
      </c>
    </row>
    <row r="5103" spans="1:5">
      <c r="A5103" t="str">
        <f t="shared" si="253"/>
        <v>07</v>
      </c>
      <c r="B5103">
        <f t="shared" si="254"/>
        <v>0</v>
      </c>
      <c r="C5103" s="761" t="s">
        <v>6405</v>
      </c>
      <c r="D5103" s="1" t="s">
        <v>6447</v>
      </c>
      <c r="E5103" s="765">
        <f t="shared" ca="1" si="255"/>
        <v>0</v>
      </c>
    </row>
    <row r="5104" spans="1:5">
      <c r="A5104" t="str">
        <f t="shared" si="253"/>
        <v>08</v>
      </c>
      <c r="B5104">
        <f t="shared" si="254"/>
        <v>0</v>
      </c>
      <c r="C5104" s="761" t="s">
        <v>6405</v>
      </c>
      <c r="D5104" s="1" t="s">
        <v>6448</v>
      </c>
      <c r="E5104" s="765">
        <f t="shared" ca="1" si="255"/>
        <v>0</v>
      </c>
    </row>
    <row r="5105" spans="1:5">
      <c r="A5105" t="str">
        <f t="shared" si="253"/>
        <v>09</v>
      </c>
      <c r="B5105">
        <f t="shared" si="254"/>
        <v>0</v>
      </c>
      <c r="C5105" s="761" t="s">
        <v>6405</v>
      </c>
      <c r="D5105" s="1" t="s">
        <v>6449</v>
      </c>
      <c r="E5105" s="765">
        <f t="shared" ca="1" si="255"/>
        <v>0</v>
      </c>
    </row>
    <row r="5106" spans="1:5">
      <c r="A5106" t="str">
        <f t="shared" si="253"/>
        <v>10</v>
      </c>
      <c r="B5106">
        <f t="shared" si="254"/>
        <v>0</v>
      </c>
      <c r="C5106" s="761" t="s">
        <v>6405</v>
      </c>
      <c r="D5106" s="1" t="s">
        <v>6450</v>
      </c>
      <c r="E5106" s="765">
        <f t="shared" ca="1" si="255"/>
        <v>0</v>
      </c>
    </row>
    <row r="5107" spans="1:5">
      <c r="A5107" t="str">
        <f t="shared" si="253"/>
        <v>11</v>
      </c>
      <c r="B5107">
        <f t="shared" si="254"/>
        <v>0</v>
      </c>
      <c r="C5107" s="761" t="s">
        <v>6405</v>
      </c>
      <c r="D5107" s="1" t="s">
        <v>6451</v>
      </c>
      <c r="E5107" s="765">
        <f t="shared" ca="1" si="255"/>
        <v>0</v>
      </c>
    </row>
    <row r="5108" spans="1:5">
      <c r="A5108" t="str">
        <f t="shared" si="253"/>
        <v>12</v>
      </c>
      <c r="B5108">
        <f t="shared" si="254"/>
        <v>0</v>
      </c>
      <c r="C5108" s="761" t="s">
        <v>6405</v>
      </c>
      <c r="D5108" s="1" t="s">
        <v>6452</v>
      </c>
      <c r="E5108" s="765">
        <f t="shared" ca="1" si="255"/>
        <v>0</v>
      </c>
    </row>
    <row r="5109" spans="1:5">
      <c r="A5109" t="str">
        <f t="shared" si="253"/>
        <v>13</v>
      </c>
      <c r="B5109">
        <f t="shared" si="254"/>
        <v>0</v>
      </c>
      <c r="C5109" s="761" t="s">
        <v>6405</v>
      </c>
      <c r="D5109" s="1" t="s">
        <v>6453</v>
      </c>
      <c r="E5109" s="765">
        <f t="shared" ca="1" si="255"/>
        <v>0</v>
      </c>
    </row>
    <row r="5110" spans="1:5">
      <c r="A5110" t="str">
        <f t="shared" si="253"/>
        <v>100</v>
      </c>
      <c r="B5110">
        <f t="shared" si="254"/>
        <v>0</v>
      </c>
      <c r="C5110" s="761" t="s">
        <v>6405</v>
      </c>
      <c r="D5110" s="1" t="s">
        <v>6454</v>
      </c>
      <c r="E5110" s="765">
        <f t="shared" ca="1" si="255"/>
        <v>0</v>
      </c>
    </row>
    <row r="5111" spans="1:5">
      <c r="A5111" t="str">
        <f t="shared" si="253"/>
        <v>19</v>
      </c>
      <c r="B5111">
        <f t="shared" si="254"/>
        <v>0</v>
      </c>
      <c r="C5111" s="761" t="s">
        <v>6405</v>
      </c>
      <c r="D5111" s="62" t="s">
        <v>6455</v>
      </c>
      <c r="E5111" s="765">
        <f t="shared" ca="1" si="255"/>
        <v>0</v>
      </c>
    </row>
    <row r="5112" spans="1:5">
      <c r="A5112" t="str">
        <f t="shared" si="253"/>
        <v>20</v>
      </c>
      <c r="B5112">
        <f t="shared" si="254"/>
        <v>0</v>
      </c>
      <c r="C5112" s="761" t="s">
        <v>6405</v>
      </c>
      <c r="D5112" s="62" t="s">
        <v>6456</v>
      </c>
      <c r="E5112" s="765">
        <f t="shared" ca="1" si="255"/>
        <v>0</v>
      </c>
    </row>
    <row r="5113" spans="1:5">
      <c r="A5113" t="str">
        <f t="shared" si="253"/>
        <v>01</v>
      </c>
      <c r="B5113">
        <f t="shared" si="254"/>
        <v>0</v>
      </c>
      <c r="C5113" s="761" t="s">
        <v>6407</v>
      </c>
      <c r="D5113" s="1" t="s">
        <v>6457</v>
      </c>
      <c r="E5113" s="765">
        <f t="shared" ca="1" si="255"/>
        <v>0</v>
      </c>
    </row>
    <row r="5114" spans="1:5">
      <c r="A5114" t="str">
        <f t="shared" si="253"/>
        <v>02</v>
      </c>
      <c r="B5114">
        <f t="shared" si="254"/>
        <v>0</v>
      </c>
      <c r="C5114" s="761" t="s">
        <v>6407</v>
      </c>
      <c r="D5114" s="1" t="s">
        <v>6458</v>
      </c>
      <c r="E5114" s="765">
        <f t="shared" ca="1" si="255"/>
        <v>0</v>
      </c>
    </row>
    <row r="5115" spans="1:5">
      <c r="A5115" t="str">
        <f t="shared" si="253"/>
        <v>03</v>
      </c>
      <c r="B5115">
        <f t="shared" si="254"/>
        <v>0</v>
      </c>
      <c r="C5115" s="761" t="s">
        <v>6407</v>
      </c>
      <c r="D5115" s="1" t="s">
        <v>6459</v>
      </c>
      <c r="E5115" s="765">
        <f t="shared" ca="1" si="255"/>
        <v>0</v>
      </c>
    </row>
    <row r="5116" spans="1:5">
      <c r="A5116" t="str">
        <f t="shared" si="253"/>
        <v>04</v>
      </c>
      <c r="B5116">
        <f t="shared" si="254"/>
        <v>0</v>
      </c>
      <c r="C5116" s="761" t="s">
        <v>6407</v>
      </c>
      <c r="D5116" s="1" t="s">
        <v>6460</v>
      </c>
      <c r="E5116" s="765">
        <f t="shared" ca="1" si="255"/>
        <v>0</v>
      </c>
    </row>
    <row r="5117" spans="1:5">
      <c r="A5117" t="str">
        <f t="shared" si="253"/>
        <v>05</v>
      </c>
      <c r="B5117">
        <f t="shared" si="254"/>
        <v>0</v>
      </c>
      <c r="C5117" s="761" t="s">
        <v>6407</v>
      </c>
      <c r="D5117" s="1" t="s">
        <v>6461</v>
      </c>
      <c r="E5117" s="765">
        <f t="shared" ca="1" si="255"/>
        <v>0</v>
      </c>
    </row>
    <row r="5118" spans="1:5">
      <c r="A5118" t="str">
        <f t="shared" si="253"/>
        <v>06</v>
      </c>
      <c r="B5118">
        <f t="shared" si="254"/>
        <v>0</v>
      </c>
      <c r="C5118" s="761" t="s">
        <v>6407</v>
      </c>
      <c r="D5118" s="1" t="s">
        <v>6462</v>
      </c>
      <c r="E5118" s="765">
        <f t="shared" ca="1" si="255"/>
        <v>0</v>
      </c>
    </row>
    <row r="5119" spans="1:5">
      <c r="A5119" t="str">
        <f t="shared" si="253"/>
        <v>07</v>
      </c>
      <c r="B5119">
        <f t="shared" si="254"/>
        <v>0</v>
      </c>
      <c r="C5119" s="761" t="s">
        <v>6407</v>
      </c>
      <c r="D5119" s="1" t="s">
        <v>6463</v>
      </c>
      <c r="E5119" s="765">
        <f t="shared" ca="1" si="255"/>
        <v>0</v>
      </c>
    </row>
    <row r="5120" spans="1:5">
      <c r="A5120" t="str">
        <f t="shared" si="253"/>
        <v>08</v>
      </c>
      <c r="B5120">
        <f t="shared" si="254"/>
        <v>0</v>
      </c>
      <c r="C5120" s="761" t="s">
        <v>6407</v>
      </c>
      <c r="D5120" s="1" t="s">
        <v>6464</v>
      </c>
      <c r="E5120" s="765">
        <f t="shared" ca="1" si="255"/>
        <v>0</v>
      </c>
    </row>
    <row r="5121" spans="1:5">
      <c r="A5121" t="str">
        <f t="shared" si="253"/>
        <v>09</v>
      </c>
      <c r="B5121">
        <f t="shared" si="254"/>
        <v>0</v>
      </c>
      <c r="C5121" s="761" t="s">
        <v>6407</v>
      </c>
      <c r="D5121" s="1" t="s">
        <v>6465</v>
      </c>
      <c r="E5121" s="765">
        <f t="shared" ca="1" si="255"/>
        <v>0</v>
      </c>
    </row>
    <row r="5122" spans="1:5">
      <c r="A5122" t="str">
        <f t="shared" si="253"/>
        <v>10</v>
      </c>
      <c r="B5122">
        <f t="shared" si="254"/>
        <v>0</v>
      </c>
      <c r="C5122" s="761" t="s">
        <v>6407</v>
      </c>
      <c r="D5122" s="1" t="s">
        <v>6466</v>
      </c>
      <c r="E5122" s="765">
        <f t="shared" ca="1" si="255"/>
        <v>0</v>
      </c>
    </row>
    <row r="5123" spans="1:5">
      <c r="A5123" t="str">
        <f t="shared" si="253"/>
        <v>11</v>
      </c>
      <c r="B5123">
        <f t="shared" si="254"/>
        <v>0</v>
      </c>
      <c r="C5123" s="761" t="s">
        <v>6407</v>
      </c>
      <c r="D5123" s="1" t="s">
        <v>6467</v>
      </c>
      <c r="E5123" s="765">
        <f t="shared" ca="1" si="255"/>
        <v>0</v>
      </c>
    </row>
    <row r="5124" spans="1:5">
      <c r="A5124" t="str">
        <f t="shared" si="253"/>
        <v>12</v>
      </c>
      <c r="B5124">
        <f t="shared" si="254"/>
        <v>0</v>
      </c>
      <c r="C5124" s="761" t="s">
        <v>6407</v>
      </c>
      <c r="D5124" s="1" t="s">
        <v>6468</v>
      </c>
      <c r="E5124" s="765">
        <f t="shared" ca="1" si="255"/>
        <v>0</v>
      </c>
    </row>
    <row r="5125" spans="1:5">
      <c r="A5125" t="str">
        <f t="shared" si="253"/>
        <v>13</v>
      </c>
      <c r="B5125">
        <f t="shared" si="254"/>
        <v>0</v>
      </c>
      <c r="C5125" s="761" t="s">
        <v>6407</v>
      </c>
      <c r="D5125" s="1" t="s">
        <v>6469</v>
      </c>
      <c r="E5125" s="765">
        <f t="shared" ca="1" si="255"/>
        <v>0</v>
      </c>
    </row>
    <row r="5126" spans="1:5">
      <c r="A5126" t="str">
        <f t="shared" si="253"/>
        <v>100</v>
      </c>
      <c r="B5126">
        <f t="shared" si="254"/>
        <v>0</v>
      </c>
      <c r="C5126" s="761" t="s">
        <v>6407</v>
      </c>
      <c r="D5126" s="1" t="s">
        <v>6470</v>
      </c>
      <c r="E5126" s="765">
        <f t="shared" ca="1" si="255"/>
        <v>0</v>
      </c>
    </row>
    <row r="5127" spans="1:5">
      <c r="A5127" t="str">
        <f t="shared" si="253"/>
        <v>19</v>
      </c>
      <c r="B5127">
        <f t="shared" si="254"/>
        <v>0</v>
      </c>
      <c r="C5127" s="761" t="s">
        <v>6407</v>
      </c>
      <c r="D5127" s="62" t="s">
        <v>6471</v>
      </c>
      <c r="E5127" s="765">
        <f t="shared" ca="1" si="255"/>
        <v>0</v>
      </c>
    </row>
    <row r="5128" spans="1:5">
      <c r="A5128" t="str">
        <f t="shared" si="253"/>
        <v>20</v>
      </c>
      <c r="B5128">
        <f t="shared" si="254"/>
        <v>0</v>
      </c>
      <c r="C5128" s="761" t="s">
        <v>6407</v>
      </c>
      <c r="D5128" s="62" t="s">
        <v>6472</v>
      </c>
      <c r="E5128" s="765">
        <f t="shared" ca="1" si="255"/>
        <v>0</v>
      </c>
    </row>
    <row r="5129" spans="1:5">
      <c r="A5129" t="str">
        <f t="shared" ref="A5129:A5188" si="256">MID(D5129,LEN(C5129)+2,LEN(D5129)-LEN(C5129))</f>
        <v>01</v>
      </c>
      <c r="B5129">
        <f t="shared" ref="B5129:B5188" si="257">IF(IFERROR(FIND("PU",D5129,1),0)&lt;&gt;0,"PU",0)</f>
        <v>0</v>
      </c>
      <c r="C5129" s="761" t="s">
        <v>6402</v>
      </c>
      <c r="D5129" s="1" t="s">
        <v>6473</v>
      </c>
      <c r="E5129" s="765">
        <f t="shared" ca="1" si="255"/>
        <v>0</v>
      </c>
    </row>
    <row r="5130" spans="1:5">
      <c r="A5130" t="str">
        <f t="shared" si="256"/>
        <v>02</v>
      </c>
      <c r="B5130">
        <f t="shared" si="257"/>
        <v>0</v>
      </c>
      <c r="C5130" s="761" t="s">
        <v>6402</v>
      </c>
      <c r="D5130" s="1" t="s">
        <v>6474</v>
      </c>
      <c r="E5130" s="765">
        <f t="shared" ca="1" si="255"/>
        <v>0</v>
      </c>
    </row>
    <row r="5131" spans="1:5">
      <c r="A5131" t="str">
        <f t="shared" si="256"/>
        <v>03</v>
      </c>
      <c r="B5131">
        <f t="shared" si="257"/>
        <v>0</v>
      </c>
      <c r="C5131" s="761" t="s">
        <v>6402</v>
      </c>
      <c r="D5131" s="1" t="s">
        <v>6475</v>
      </c>
      <c r="E5131" s="765">
        <f t="shared" ca="1" si="255"/>
        <v>0</v>
      </c>
    </row>
    <row r="5132" spans="1:5">
      <c r="A5132" t="str">
        <f t="shared" si="256"/>
        <v>04</v>
      </c>
      <c r="B5132">
        <f t="shared" si="257"/>
        <v>0</v>
      </c>
      <c r="C5132" s="761" t="s">
        <v>6402</v>
      </c>
      <c r="D5132" s="1" t="s">
        <v>6476</v>
      </c>
      <c r="E5132" s="765">
        <f t="shared" ca="1" si="255"/>
        <v>0</v>
      </c>
    </row>
    <row r="5133" spans="1:5">
      <c r="A5133" t="str">
        <f t="shared" si="256"/>
        <v>05</v>
      </c>
      <c r="B5133">
        <f t="shared" si="257"/>
        <v>0</v>
      </c>
      <c r="C5133" s="761" t="s">
        <v>6402</v>
      </c>
      <c r="D5133" s="1" t="s">
        <v>6477</v>
      </c>
      <c r="E5133" s="765">
        <f t="shared" ca="1" si="255"/>
        <v>0</v>
      </c>
    </row>
    <row r="5134" spans="1:5">
      <c r="A5134" t="str">
        <f t="shared" si="256"/>
        <v>06</v>
      </c>
      <c r="B5134">
        <f t="shared" si="257"/>
        <v>0</v>
      </c>
      <c r="C5134" s="761" t="s">
        <v>6402</v>
      </c>
      <c r="D5134" s="1" t="s">
        <v>6478</v>
      </c>
      <c r="E5134" s="765">
        <f t="shared" ca="1" si="255"/>
        <v>0</v>
      </c>
    </row>
    <row r="5135" spans="1:5">
      <c r="A5135" t="str">
        <f t="shared" si="256"/>
        <v>07</v>
      </c>
      <c r="B5135">
        <f t="shared" si="257"/>
        <v>0</v>
      </c>
      <c r="C5135" s="761" t="s">
        <v>6402</v>
      </c>
      <c r="D5135" s="1" t="s">
        <v>6479</v>
      </c>
      <c r="E5135" s="765">
        <f t="shared" ca="1" si="255"/>
        <v>0</v>
      </c>
    </row>
    <row r="5136" spans="1:5">
      <c r="A5136" t="str">
        <f t="shared" si="256"/>
        <v>08</v>
      </c>
      <c r="B5136">
        <f t="shared" si="257"/>
        <v>0</v>
      </c>
      <c r="C5136" s="761" t="s">
        <v>6402</v>
      </c>
      <c r="D5136" s="1" t="s">
        <v>6480</v>
      </c>
      <c r="E5136" s="765">
        <f t="shared" ca="1" si="255"/>
        <v>0</v>
      </c>
    </row>
    <row r="5137" spans="1:5">
      <c r="A5137" t="str">
        <f t="shared" si="256"/>
        <v>09</v>
      </c>
      <c r="B5137">
        <f t="shared" si="257"/>
        <v>0</v>
      </c>
      <c r="C5137" s="761" t="s">
        <v>6402</v>
      </c>
      <c r="D5137" s="1" t="s">
        <v>6481</v>
      </c>
      <c r="E5137" s="765">
        <f t="shared" ca="1" si="255"/>
        <v>0</v>
      </c>
    </row>
    <row r="5138" spans="1:5">
      <c r="A5138" t="str">
        <f t="shared" si="256"/>
        <v>10</v>
      </c>
      <c r="B5138">
        <f t="shared" si="257"/>
        <v>0</v>
      </c>
      <c r="C5138" s="761" t="s">
        <v>6402</v>
      </c>
      <c r="D5138" s="1" t="s">
        <v>6482</v>
      </c>
      <c r="E5138" s="765">
        <f t="shared" ca="1" si="255"/>
        <v>0</v>
      </c>
    </row>
    <row r="5139" spans="1:5">
      <c r="A5139" t="str">
        <f t="shared" si="256"/>
        <v>11</v>
      </c>
      <c r="B5139">
        <f t="shared" si="257"/>
        <v>0</v>
      </c>
      <c r="C5139" s="761" t="s">
        <v>6402</v>
      </c>
      <c r="D5139" s="1" t="s">
        <v>6483</v>
      </c>
      <c r="E5139" s="765">
        <f t="shared" ca="1" si="255"/>
        <v>0</v>
      </c>
    </row>
    <row r="5140" spans="1:5">
      <c r="A5140" t="str">
        <f t="shared" si="256"/>
        <v>12</v>
      </c>
      <c r="B5140">
        <f t="shared" si="257"/>
        <v>0</v>
      </c>
      <c r="C5140" s="761" t="s">
        <v>6402</v>
      </c>
      <c r="D5140" s="1" t="s">
        <v>6484</v>
      </c>
      <c r="E5140" s="765">
        <f t="shared" ca="1" si="255"/>
        <v>0</v>
      </c>
    </row>
    <row r="5141" spans="1:5">
      <c r="A5141" t="str">
        <f t="shared" si="256"/>
        <v>13</v>
      </c>
      <c r="B5141">
        <f t="shared" si="257"/>
        <v>0</v>
      </c>
      <c r="C5141" s="761" t="s">
        <v>6402</v>
      </c>
      <c r="D5141" s="1" t="s">
        <v>6485</v>
      </c>
      <c r="E5141" s="765">
        <f t="shared" ca="1" si="255"/>
        <v>0</v>
      </c>
    </row>
    <row r="5142" spans="1:5">
      <c r="A5142" t="str">
        <f t="shared" si="256"/>
        <v>100</v>
      </c>
      <c r="B5142">
        <f t="shared" si="257"/>
        <v>0</v>
      </c>
      <c r="C5142" s="761" t="s">
        <v>6402</v>
      </c>
      <c r="D5142" s="1" t="s">
        <v>6486</v>
      </c>
      <c r="E5142" s="765">
        <f t="shared" ca="1" si="255"/>
        <v>0</v>
      </c>
    </row>
    <row r="5143" spans="1:5">
      <c r="A5143" t="str">
        <f t="shared" si="256"/>
        <v>99</v>
      </c>
      <c r="B5143">
        <f t="shared" si="257"/>
        <v>0</v>
      </c>
      <c r="C5143" s="761" t="s">
        <v>6402</v>
      </c>
      <c r="D5143" s="62" t="s">
        <v>6487</v>
      </c>
      <c r="E5143" s="765">
        <f t="shared" ca="1" si="255"/>
        <v>0</v>
      </c>
    </row>
    <row r="5144" spans="1:5">
      <c r="A5144" t="str">
        <f t="shared" si="256"/>
        <v>01</v>
      </c>
      <c r="B5144">
        <f t="shared" si="257"/>
        <v>0</v>
      </c>
      <c r="C5144" s="761" t="s">
        <v>6404</v>
      </c>
      <c r="D5144" s="1" t="s">
        <v>6488</v>
      </c>
      <c r="E5144" s="765">
        <f t="shared" ca="1" si="255"/>
        <v>0</v>
      </c>
    </row>
    <row r="5145" spans="1:5">
      <c r="A5145" t="str">
        <f t="shared" si="256"/>
        <v>02</v>
      </c>
      <c r="B5145">
        <f t="shared" si="257"/>
        <v>0</v>
      </c>
      <c r="C5145" s="761" t="s">
        <v>6404</v>
      </c>
      <c r="D5145" s="1" t="s">
        <v>6489</v>
      </c>
      <c r="E5145" s="765">
        <f t="shared" ca="1" si="255"/>
        <v>0</v>
      </c>
    </row>
    <row r="5146" spans="1:5">
      <c r="A5146" t="str">
        <f t="shared" si="256"/>
        <v>03</v>
      </c>
      <c r="B5146">
        <f t="shared" si="257"/>
        <v>0</v>
      </c>
      <c r="C5146" s="761" t="s">
        <v>6404</v>
      </c>
      <c r="D5146" s="1" t="s">
        <v>6490</v>
      </c>
      <c r="E5146" s="765">
        <f t="shared" ca="1" si="255"/>
        <v>0</v>
      </c>
    </row>
    <row r="5147" spans="1:5">
      <c r="A5147" t="str">
        <f t="shared" si="256"/>
        <v>04</v>
      </c>
      <c r="B5147">
        <f t="shared" si="257"/>
        <v>0</v>
      </c>
      <c r="C5147" s="761" t="s">
        <v>6404</v>
      </c>
      <c r="D5147" s="1" t="s">
        <v>6491</v>
      </c>
      <c r="E5147" s="765">
        <f t="shared" ca="1" si="255"/>
        <v>0</v>
      </c>
    </row>
    <row r="5148" spans="1:5">
      <c r="A5148" t="str">
        <f t="shared" si="256"/>
        <v>05</v>
      </c>
      <c r="B5148">
        <f t="shared" si="257"/>
        <v>0</v>
      </c>
      <c r="C5148" s="761" t="s">
        <v>6404</v>
      </c>
      <c r="D5148" s="1" t="s">
        <v>6492</v>
      </c>
      <c r="E5148" s="765">
        <f t="shared" ca="1" si="255"/>
        <v>0</v>
      </c>
    </row>
    <row r="5149" spans="1:5">
      <c r="A5149" t="str">
        <f t="shared" si="256"/>
        <v>06</v>
      </c>
      <c r="B5149">
        <f t="shared" si="257"/>
        <v>0</v>
      </c>
      <c r="C5149" s="761" t="s">
        <v>6404</v>
      </c>
      <c r="D5149" s="1" t="s">
        <v>6493</v>
      </c>
      <c r="E5149" s="765">
        <f t="shared" ca="1" si="255"/>
        <v>0</v>
      </c>
    </row>
    <row r="5150" spans="1:5">
      <c r="A5150" t="str">
        <f t="shared" si="256"/>
        <v>07</v>
      </c>
      <c r="B5150">
        <f t="shared" si="257"/>
        <v>0</v>
      </c>
      <c r="C5150" s="761" t="s">
        <v>6404</v>
      </c>
      <c r="D5150" s="1" t="s">
        <v>6494</v>
      </c>
      <c r="E5150" s="765">
        <f t="shared" ca="1" si="255"/>
        <v>0</v>
      </c>
    </row>
    <row r="5151" spans="1:5">
      <c r="A5151" t="str">
        <f t="shared" si="256"/>
        <v>08</v>
      </c>
      <c r="B5151">
        <f t="shared" si="257"/>
        <v>0</v>
      </c>
      <c r="C5151" s="761" t="s">
        <v>6404</v>
      </c>
      <c r="D5151" s="1" t="s">
        <v>6495</v>
      </c>
      <c r="E5151" s="765">
        <f t="shared" ca="1" si="255"/>
        <v>0</v>
      </c>
    </row>
    <row r="5152" spans="1:5">
      <c r="A5152" t="str">
        <f t="shared" si="256"/>
        <v>09</v>
      </c>
      <c r="B5152">
        <f t="shared" si="257"/>
        <v>0</v>
      </c>
      <c r="C5152" s="761" t="s">
        <v>6404</v>
      </c>
      <c r="D5152" s="1" t="s">
        <v>6496</v>
      </c>
      <c r="E5152" s="765">
        <f t="shared" ca="1" si="255"/>
        <v>0</v>
      </c>
    </row>
    <row r="5153" spans="1:5">
      <c r="A5153" t="str">
        <f t="shared" si="256"/>
        <v>10</v>
      </c>
      <c r="B5153">
        <f t="shared" si="257"/>
        <v>0</v>
      </c>
      <c r="C5153" s="761" t="s">
        <v>6404</v>
      </c>
      <c r="D5153" s="1" t="s">
        <v>6497</v>
      </c>
      <c r="E5153" s="765">
        <f t="shared" ca="1" si="255"/>
        <v>0</v>
      </c>
    </row>
    <row r="5154" spans="1:5">
      <c r="A5154" t="str">
        <f t="shared" si="256"/>
        <v>11</v>
      </c>
      <c r="B5154">
        <f t="shared" si="257"/>
        <v>0</v>
      </c>
      <c r="C5154" s="761" t="s">
        <v>6404</v>
      </c>
      <c r="D5154" s="1" t="s">
        <v>6498</v>
      </c>
      <c r="E5154" s="765">
        <f t="shared" ca="1" si="255"/>
        <v>0</v>
      </c>
    </row>
    <row r="5155" spans="1:5">
      <c r="A5155" t="str">
        <f t="shared" si="256"/>
        <v>12</v>
      </c>
      <c r="B5155">
        <f t="shared" si="257"/>
        <v>0</v>
      </c>
      <c r="C5155" s="761" t="s">
        <v>6404</v>
      </c>
      <c r="D5155" s="1" t="s">
        <v>6499</v>
      </c>
      <c r="E5155" s="765">
        <f t="shared" ca="1" si="255"/>
        <v>0</v>
      </c>
    </row>
    <row r="5156" spans="1:5">
      <c r="A5156" t="str">
        <f t="shared" si="256"/>
        <v>13</v>
      </c>
      <c r="B5156">
        <f t="shared" si="257"/>
        <v>0</v>
      </c>
      <c r="C5156" s="761" t="s">
        <v>6404</v>
      </c>
      <c r="D5156" s="1" t="s">
        <v>6500</v>
      </c>
      <c r="E5156" s="765">
        <f t="shared" ca="1" si="255"/>
        <v>0</v>
      </c>
    </row>
    <row r="5157" spans="1:5">
      <c r="A5157" t="str">
        <f t="shared" si="256"/>
        <v>100</v>
      </c>
      <c r="B5157">
        <f t="shared" si="257"/>
        <v>0</v>
      </c>
      <c r="C5157" s="761" t="s">
        <v>6404</v>
      </c>
      <c r="D5157" s="1" t="s">
        <v>6501</v>
      </c>
      <c r="E5157" s="765">
        <f t="shared" ca="1" si="255"/>
        <v>0</v>
      </c>
    </row>
    <row r="5158" spans="1:5">
      <c r="A5158" t="str">
        <f t="shared" si="256"/>
        <v>99</v>
      </c>
      <c r="B5158">
        <f t="shared" si="257"/>
        <v>0</v>
      </c>
      <c r="C5158" s="761" t="s">
        <v>6404</v>
      </c>
      <c r="D5158" s="62" t="s">
        <v>6502</v>
      </c>
      <c r="E5158" s="765">
        <f t="shared" ca="1" si="255"/>
        <v>0</v>
      </c>
    </row>
    <row r="5159" spans="1:5">
      <c r="A5159" t="str">
        <f t="shared" si="256"/>
        <v>01</v>
      </c>
      <c r="B5159">
        <f t="shared" si="257"/>
        <v>0</v>
      </c>
      <c r="C5159" s="761" t="s">
        <v>6406</v>
      </c>
      <c r="D5159" s="1" t="s">
        <v>6503</v>
      </c>
      <c r="E5159" s="765">
        <f t="shared" ca="1" si="255"/>
        <v>0</v>
      </c>
    </row>
    <row r="5160" spans="1:5">
      <c r="A5160" t="str">
        <f t="shared" si="256"/>
        <v>02</v>
      </c>
      <c r="B5160">
        <f t="shared" si="257"/>
        <v>0</v>
      </c>
      <c r="C5160" s="761" t="s">
        <v>6406</v>
      </c>
      <c r="D5160" s="1" t="s">
        <v>6504</v>
      </c>
      <c r="E5160" s="765">
        <f t="shared" ca="1" si="255"/>
        <v>0</v>
      </c>
    </row>
    <row r="5161" spans="1:5">
      <c r="A5161" t="str">
        <f t="shared" si="256"/>
        <v>03</v>
      </c>
      <c r="B5161">
        <f t="shared" si="257"/>
        <v>0</v>
      </c>
      <c r="C5161" s="761" t="s">
        <v>6406</v>
      </c>
      <c r="D5161" s="1" t="s">
        <v>6505</v>
      </c>
      <c r="E5161" s="765">
        <f t="shared" ca="1" si="255"/>
        <v>0</v>
      </c>
    </row>
    <row r="5162" spans="1:5">
      <c r="A5162" t="str">
        <f t="shared" si="256"/>
        <v>04</v>
      </c>
      <c r="B5162">
        <f t="shared" si="257"/>
        <v>0</v>
      </c>
      <c r="C5162" s="761" t="s">
        <v>6406</v>
      </c>
      <c r="D5162" s="1" t="s">
        <v>6506</v>
      </c>
      <c r="E5162" s="765">
        <f t="shared" ref="E5162:E5225" ca="1" si="258">IFERROR(IFERROR(VLOOKUP(C5162,INDIRECT($G$7&amp;$H$7),MATCH($A5162,INDIRECT($G$7&amp;$I$7),0),0),IFERROR(VLOOKUP(C5162,INDIRECT($G$6&amp;$H$6),MATCH($A5162,INDIRECT($G$6&amp;$I$6),0),0),VLOOKUP(C5162,INDIRECT($G$5&amp;$H$5),MATCH($A5162,INDIRECT($G$5&amp;$I$5),0),0))),0)</f>
        <v>0</v>
      </c>
    </row>
    <row r="5163" spans="1:5">
      <c r="A5163" t="str">
        <f t="shared" si="256"/>
        <v>05</v>
      </c>
      <c r="B5163">
        <f t="shared" si="257"/>
        <v>0</v>
      </c>
      <c r="C5163" s="761" t="s">
        <v>6406</v>
      </c>
      <c r="D5163" s="1" t="s">
        <v>6507</v>
      </c>
      <c r="E5163" s="765">
        <f t="shared" ca="1" si="258"/>
        <v>0</v>
      </c>
    </row>
    <row r="5164" spans="1:5">
      <c r="A5164" t="str">
        <f t="shared" si="256"/>
        <v>06</v>
      </c>
      <c r="B5164">
        <f t="shared" si="257"/>
        <v>0</v>
      </c>
      <c r="C5164" s="761" t="s">
        <v>6406</v>
      </c>
      <c r="D5164" s="1" t="s">
        <v>6508</v>
      </c>
      <c r="E5164" s="765">
        <f t="shared" ca="1" si="258"/>
        <v>0</v>
      </c>
    </row>
    <row r="5165" spans="1:5">
      <c r="A5165" t="str">
        <f t="shared" si="256"/>
        <v>07</v>
      </c>
      <c r="B5165">
        <f t="shared" si="257"/>
        <v>0</v>
      </c>
      <c r="C5165" s="761" t="s">
        <v>6406</v>
      </c>
      <c r="D5165" s="1" t="s">
        <v>6509</v>
      </c>
      <c r="E5165" s="765">
        <f t="shared" ca="1" si="258"/>
        <v>0</v>
      </c>
    </row>
    <row r="5166" spans="1:5">
      <c r="A5166" t="str">
        <f t="shared" si="256"/>
        <v>08</v>
      </c>
      <c r="B5166">
        <f t="shared" si="257"/>
        <v>0</v>
      </c>
      <c r="C5166" s="761" t="s">
        <v>6406</v>
      </c>
      <c r="D5166" s="1" t="s">
        <v>6510</v>
      </c>
      <c r="E5166" s="765">
        <f t="shared" ca="1" si="258"/>
        <v>0</v>
      </c>
    </row>
    <row r="5167" spans="1:5">
      <c r="A5167" t="str">
        <f t="shared" si="256"/>
        <v>09</v>
      </c>
      <c r="B5167">
        <f t="shared" si="257"/>
        <v>0</v>
      </c>
      <c r="C5167" s="761" t="s">
        <v>6406</v>
      </c>
      <c r="D5167" s="1" t="s">
        <v>6511</v>
      </c>
      <c r="E5167" s="765">
        <f t="shared" ca="1" si="258"/>
        <v>0</v>
      </c>
    </row>
    <row r="5168" spans="1:5">
      <c r="A5168" t="str">
        <f t="shared" si="256"/>
        <v>10</v>
      </c>
      <c r="B5168">
        <f t="shared" si="257"/>
        <v>0</v>
      </c>
      <c r="C5168" s="761" t="s">
        <v>6406</v>
      </c>
      <c r="D5168" s="1" t="s">
        <v>6512</v>
      </c>
      <c r="E5168" s="765">
        <f t="shared" ca="1" si="258"/>
        <v>0</v>
      </c>
    </row>
    <row r="5169" spans="1:5">
      <c r="A5169" t="str">
        <f t="shared" si="256"/>
        <v>11</v>
      </c>
      <c r="B5169">
        <f t="shared" si="257"/>
        <v>0</v>
      </c>
      <c r="C5169" s="761" t="s">
        <v>6406</v>
      </c>
      <c r="D5169" s="1" t="s">
        <v>6513</v>
      </c>
      <c r="E5169" s="765">
        <f t="shared" ca="1" si="258"/>
        <v>0</v>
      </c>
    </row>
    <row r="5170" spans="1:5">
      <c r="A5170" t="str">
        <f t="shared" si="256"/>
        <v>12</v>
      </c>
      <c r="B5170">
        <f t="shared" si="257"/>
        <v>0</v>
      </c>
      <c r="C5170" s="761" t="s">
        <v>6406</v>
      </c>
      <c r="D5170" s="1" t="s">
        <v>6514</v>
      </c>
      <c r="E5170" s="765">
        <f t="shared" ca="1" si="258"/>
        <v>0</v>
      </c>
    </row>
    <row r="5171" spans="1:5">
      <c r="A5171" t="str">
        <f t="shared" si="256"/>
        <v>13</v>
      </c>
      <c r="B5171">
        <f t="shared" si="257"/>
        <v>0</v>
      </c>
      <c r="C5171" s="761" t="s">
        <v>6406</v>
      </c>
      <c r="D5171" s="1" t="s">
        <v>6515</v>
      </c>
      <c r="E5171" s="765">
        <f t="shared" ca="1" si="258"/>
        <v>0</v>
      </c>
    </row>
    <row r="5172" spans="1:5">
      <c r="A5172" t="str">
        <f t="shared" si="256"/>
        <v>100</v>
      </c>
      <c r="B5172">
        <f t="shared" si="257"/>
        <v>0</v>
      </c>
      <c r="C5172" s="761" t="s">
        <v>6406</v>
      </c>
      <c r="D5172" s="1" t="s">
        <v>6516</v>
      </c>
      <c r="E5172" s="765">
        <f t="shared" ca="1" si="258"/>
        <v>0</v>
      </c>
    </row>
    <row r="5173" spans="1:5">
      <c r="A5173" t="str">
        <f t="shared" si="256"/>
        <v>99</v>
      </c>
      <c r="B5173">
        <f t="shared" si="257"/>
        <v>0</v>
      </c>
      <c r="C5173" s="761" t="s">
        <v>6406</v>
      </c>
      <c r="D5173" s="62" t="s">
        <v>6517</v>
      </c>
      <c r="E5173" s="765">
        <f t="shared" ca="1" si="258"/>
        <v>0</v>
      </c>
    </row>
    <row r="5174" spans="1:5">
      <c r="A5174" t="str">
        <f t="shared" si="256"/>
        <v>01</v>
      </c>
      <c r="B5174">
        <f t="shared" si="257"/>
        <v>0</v>
      </c>
      <c r="C5174" s="761" t="s">
        <v>6408</v>
      </c>
      <c r="D5174" s="1" t="s">
        <v>6518</v>
      </c>
      <c r="E5174" s="765">
        <f t="shared" ca="1" si="258"/>
        <v>0</v>
      </c>
    </row>
    <row r="5175" spans="1:5">
      <c r="A5175" t="str">
        <f t="shared" si="256"/>
        <v>02</v>
      </c>
      <c r="B5175">
        <f t="shared" si="257"/>
        <v>0</v>
      </c>
      <c r="C5175" s="761" t="s">
        <v>6408</v>
      </c>
      <c r="D5175" s="1" t="s">
        <v>6519</v>
      </c>
      <c r="E5175" s="765">
        <f t="shared" ca="1" si="258"/>
        <v>0</v>
      </c>
    </row>
    <row r="5176" spans="1:5">
      <c r="A5176" t="str">
        <f t="shared" si="256"/>
        <v>03</v>
      </c>
      <c r="B5176">
        <f t="shared" si="257"/>
        <v>0</v>
      </c>
      <c r="C5176" s="761" t="s">
        <v>6408</v>
      </c>
      <c r="D5176" s="1" t="s">
        <v>6520</v>
      </c>
      <c r="E5176" s="765">
        <f t="shared" ca="1" si="258"/>
        <v>0</v>
      </c>
    </row>
    <row r="5177" spans="1:5">
      <c r="A5177" t="str">
        <f t="shared" si="256"/>
        <v>04</v>
      </c>
      <c r="B5177">
        <f t="shared" si="257"/>
        <v>0</v>
      </c>
      <c r="C5177" s="761" t="s">
        <v>6408</v>
      </c>
      <c r="D5177" s="1" t="s">
        <v>6521</v>
      </c>
      <c r="E5177" s="765">
        <f t="shared" ca="1" si="258"/>
        <v>0</v>
      </c>
    </row>
    <row r="5178" spans="1:5">
      <c r="A5178" t="str">
        <f t="shared" si="256"/>
        <v>05</v>
      </c>
      <c r="B5178">
        <f t="shared" si="257"/>
        <v>0</v>
      </c>
      <c r="C5178" s="761" t="s">
        <v>6408</v>
      </c>
      <c r="D5178" s="1" t="s">
        <v>6522</v>
      </c>
      <c r="E5178" s="765">
        <f t="shared" ca="1" si="258"/>
        <v>0</v>
      </c>
    </row>
    <row r="5179" spans="1:5">
      <c r="A5179" t="str">
        <f t="shared" si="256"/>
        <v>06</v>
      </c>
      <c r="B5179">
        <f t="shared" si="257"/>
        <v>0</v>
      </c>
      <c r="C5179" s="761" t="s">
        <v>6408</v>
      </c>
      <c r="D5179" s="1" t="s">
        <v>6523</v>
      </c>
      <c r="E5179" s="765">
        <f t="shared" ca="1" si="258"/>
        <v>0</v>
      </c>
    </row>
    <row r="5180" spans="1:5">
      <c r="A5180" t="str">
        <f t="shared" si="256"/>
        <v>07</v>
      </c>
      <c r="B5180">
        <f t="shared" si="257"/>
        <v>0</v>
      </c>
      <c r="C5180" s="761" t="s">
        <v>6408</v>
      </c>
      <c r="D5180" s="1" t="s">
        <v>6524</v>
      </c>
      <c r="E5180" s="765">
        <f t="shared" ca="1" si="258"/>
        <v>0</v>
      </c>
    </row>
    <row r="5181" spans="1:5">
      <c r="A5181" t="str">
        <f t="shared" si="256"/>
        <v>08</v>
      </c>
      <c r="B5181">
        <f t="shared" si="257"/>
        <v>0</v>
      </c>
      <c r="C5181" s="761" t="s">
        <v>6408</v>
      </c>
      <c r="D5181" s="1" t="s">
        <v>6525</v>
      </c>
      <c r="E5181" s="765">
        <f t="shared" ca="1" si="258"/>
        <v>0</v>
      </c>
    </row>
    <row r="5182" spans="1:5">
      <c r="A5182" t="str">
        <f t="shared" si="256"/>
        <v>09</v>
      </c>
      <c r="B5182">
        <f t="shared" si="257"/>
        <v>0</v>
      </c>
      <c r="C5182" s="761" t="s">
        <v>6408</v>
      </c>
      <c r="D5182" s="1" t="s">
        <v>6526</v>
      </c>
      <c r="E5182" s="765">
        <f t="shared" ca="1" si="258"/>
        <v>0</v>
      </c>
    </row>
    <row r="5183" spans="1:5">
      <c r="A5183" t="str">
        <f t="shared" si="256"/>
        <v>10</v>
      </c>
      <c r="B5183">
        <f t="shared" si="257"/>
        <v>0</v>
      </c>
      <c r="C5183" s="761" t="s">
        <v>6408</v>
      </c>
      <c r="D5183" s="1" t="s">
        <v>6527</v>
      </c>
      <c r="E5183" s="765">
        <f t="shared" ca="1" si="258"/>
        <v>0</v>
      </c>
    </row>
    <row r="5184" spans="1:5">
      <c r="A5184" t="str">
        <f t="shared" si="256"/>
        <v>11</v>
      </c>
      <c r="B5184">
        <f t="shared" si="257"/>
        <v>0</v>
      </c>
      <c r="C5184" s="761" t="s">
        <v>6408</v>
      </c>
      <c r="D5184" s="1" t="s">
        <v>6528</v>
      </c>
      <c r="E5184" s="765">
        <f t="shared" ca="1" si="258"/>
        <v>0</v>
      </c>
    </row>
    <row r="5185" spans="1:5">
      <c r="A5185" t="str">
        <f t="shared" si="256"/>
        <v>12</v>
      </c>
      <c r="B5185">
        <f t="shared" si="257"/>
        <v>0</v>
      </c>
      <c r="C5185" s="761" t="s">
        <v>6408</v>
      </c>
      <c r="D5185" s="1" t="s">
        <v>6529</v>
      </c>
      <c r="E5185" s="765">
        <f t="shared" ca="1" si="258"/>
        <v>0</v>
      </c>
    </row>
    <row r="5186" spans="1:5">
      <c r="A5186" t="str">
        <f t="shared" si="256"/>
        <v>13</v>
      </c>
      <c r="B5186">
        <f t="shared" si="257"/>
        <v>0</v>
      </c>
      <c r="C5186" s="761" t="s">
        <v>6408</v>
      </c>
      <c r="D5186" s="1" t="s">
        <v>6530</v>
      </c>
      <c r="E5186" s="765">
        <f t="shared" ca="1" si="258"/>
        <v>0</v>
      </c>
    </row>
    <row r="5187" spans="1:5">
      <c r="A5187" t="str">
        <f t="shared" si="256"/>
        <v>100</v>
      </c>
      <c r="B5187">
        <f t="shared" si="257"/>
        <v>0</v>
      </c>
      <c r="C5187" s="761" t="s">
        <v>6408</v>
      </c>
      <c r="D5187" s="1" t="s">
        <v>6531</v>
      </c>
      <c r="E5187" s="765">
        <f t="shared" ca="1" si="258"/>
        <v>0</v>
      </c>
    </row>
    <row r="5188" spans="1:5">
      <c r="A5188" t="str">
        <f t="shared" si="256"/>
        <v>99</v>
      </c>
      <c r="B5188">
        <f t="shared" si="257"/>
        <v>0</v>
      </c>
      <c r="C5188" s="761" t="s">
        <v>6408</v>
      </c>
      <c r="D5188" s="62" t="s">
        <v>6532</v>
      </c>
      <c r="E5188" s="765">
        <f t="shared" ca="1" si="258"/>
        <v>0</v>
      </c>
    </row>
    <row r="5189" spans="1:5">
      <c r="A5189" t="str">
        <f t="shared" ref="A5189:A5252" si="259">MID(D5189,LEN(C5189)+2,LEN(D5189)-LEN(C5189))</f>
        <v>97</v>
      </c>
      <c r="B5189">
        <f t="shared" ref="B5189:B5252" si="260">IF(IFERROR(FIND("PU",D5189,1),0)&lt;&gt;0,"PU",0)</f>
        <v>0</v>
      </c>
      <c r="C5189" s="761" t="s">
        <v>5615</v>
      </c>
      <c r="D5189" s="761" t="s">
        <v>6139</v>
      </c>
      <c r="E5189" s="765">
        <f t="shared" ca="1" si="258"/>
        <v>0</v>
      </c>
    </row>
    <row r="5190" spans="1:5">
      <c r="A5190" t="str">
        <f t="shared" si="259"/>
        <v>97</v>
      </c>
      <c r="B5190">
        <f t="shared" si="260"/>
        <v>0</v>
      </c>
      <c r="C5190" s="761" t="s">
        <v>5629</v>
      </c>
      <c r="D5190" s="761" t="s">
        <v>6140</v>
      </c>
      <c r="E5190" s="765">
        <f t="shared" ca="1" si="258"/>
        <v>0</v>
      </c>
    </row>
    <row r="5191" spans="1:5">
      <c r="A5191" t="str">
        <f t="shared" si="259"/>
        <v>97</v>
      </c>
      <c r="B5191">
        <f t="shared" si="260"/>
        <v>0</v>
      </c>
      <c r="C5191" s="761" t="s">
        <v>5616</v>
      </c>
      <c r="D5191" s="761" t="s">
        <v>6141</v>
      </c>
      <c r="E5191" s="765">
        <f t="shared" ca="1" si="258"/>
        <v>0</v>
      </c>
    </row>
    <row r="5192" spans="1:5">
      <c r="A5192" t="str">
        <f t="shared" si="259"/>
        <v>97</v>
      </c>
      <c r="B5192">
        <f t="shared" si="260"/>
        <v>0</v>
      </c>
      <c r="C5192" s="761" t="s">
        <v>5617</v>
      </c>
      <c r="D5192" s="761" t="s">
        <v>6142</v>
      </c>
      <c r="E5192" s="765">
        <f t="shared" ca="1" si="258"/>
        <v>0</v>
      </c>
    </row>
    <row r="5193" spans="1:5">
      <c r="A5193" t="str">
        <f t="shared" si="259"/>
        <v>97</v>
      </c>
      <c r="B5193">
        <f t="shared" si="260"/>
        <v>0</v>
      </c>
      <c r="C5193" s="761" t="s">
        <v>5618</v>
      </c>
      <c r="D5193" s="761" t="s">
        <v>6143</v>
      </c>
      <c r="E5193" s="765">
        <f t="shared" ca="1" si="258"/>
        <v>0</v>
      </c>
    </row>
    <row r="5194" spans="1:5">
      <c r="A5194" t="str">
        <f t="shared" si="259"/>
        <v>97</v>
      </c>
      <c r="B5194">
        <f t="shared" si="260"/>
        <v>0</v>
      </c>
      <c r="C5194" s="761" t="s">
        <v>5619</v>
      </c>
      <c r="D5194" s="761" t="s">
        <v>6144</v>
      </c>
      <c r="E5194" s="765">
        <f t="shared" ca="1" si="258"/>
        <v>0</v>
      </c>
    </row>
    <row r="5195" spans="1:5">
      <c r="A5195" t="str">
        <f t="shared" si="259"/>
        <v>97</v>
      </c>
      <c r="B5195">
        <f t="shared" si="260"/>
        <v>0</v>
      </c>
      <c r="C5195" s="761" t="s">
        <v>5625</v>
      </c>
      <c r="D5195" s="761" t="s">
        <v>6145</v>
      </c>
      <c r="E5195" s="765">
        <f t="shared" ca="1" si="258"/>
        <v>0</v>
      </c>
    </row>
    <row r="5196" spans="1:5">
      <c r="A5196" t="str">
        <f t="shared" si="259"/>
        <v>97</v>
      </c>
      <c r="B5196">
        <f t="shared" si="260"/>
        <v>0</v>
      </c>
      <c r="C5196" s="761" t="s">
        <v>5620</v>
      </c>
      <c r="D5196" s="761" t="s">
        <v>6146</v>
      </c>
      <c r="E5196" s="765">
        <f t="shared" ca="1" si="258"/>
        <v>0</v>
      </c>
    </row>
    <row r="5197" spans="1:5">
      <c r="A5197" t="str">
        <f t="shared" si="259"/>
        <v>97</v>
      </c>
      <c r="B5197">
        <f t="shared" si="260"/>
        <v>0</v>
      </c>
      <c r="C5197" s="761" t="s">
        <v>5621</v>
      </c>
      <c r="D5197" s="761" t="s">
        <v>6147</v>
      </c>
      <c r="E5197" s="765">
        <f t="shared" ca="1" si="258"/>
        <v>0</v>
      </c>
    </row>
    <row r="5198" spans="1:5">
      <c r="A5198" t="str">
        <f t="shared" si="259"/>
        <v>97</v>
      </c>
      <c r="B5198">
        <f t="shared" si="260"/>
        <v>0</v>
      </c>
      <c r="C5198" s="761" t="s">
        <v>5623</v>
      </c>
      <c r="D5198" s="761" t="s">
        <v>6148</v>
      </c>
      <c r="E5198" s="765">
        <f t="shared" ca="1" si="258"/>
        <v>0</v>
      </c>
    </row>
    <row r="5199" spans="1:5">
      <c r="A5199" t="str">
        <f t="shared" si="259"/>
        <v>97</v>
      </c>
      <c r="B5199">
        <f t="shared" si="260"/>
        <v>0</v>
      </c>
      <c r="C5199" s="761" t="s">
        <v>5622</v>
      </c>
      <c r="D5199" s="761" t="s">
        <v>6149</v>
      </c>
      <c r="E5199" s="765">
        <f t="shared" ca="1" si="258"/>
        <v>0</v>
      </c>
    </row>
    <row r="5200" spans="1:5">
      <c r="A5200" t="str">
        <f t="shared" si="259"/>
        <v>97</v>
      </c>
      <c r="B5200">
        <f t="shared" si="260"/>
        <v>0</v>
      </c>
      <c r="C5200" s="761" t="s">
        <v>5626</v>
      </c>
      <c r="D5200" s="761" t="s">
        <v>6150</v>
      </c>
      <c r="E5200" s="765">
        <f t="shared" ca="1" si="258"/>
        <v>0</v>
      </c>
    </row>
    <row r="5201" spans="1:5">
      <c r="A5201" t="str">
        <f t="shared" si="259"/>
        <v>97</v>
      </c>
      <c r="B5201">
        <f t="shared" si="260"/>
        <v>0</v>
      </c>
      <c r="C5201" s="761" t="s">
        <v>5627</v>
      </c>
      <c r="D5201" s="761" t="s">
        <v>6151</v>
      </c>
      <c r="E5201" s="765">
        <f t="shared" ca="1" si="258"/>
        <v>0</v>
      </c>
    </row>
    <row r="5202" spans="1:5">
      <c r="A5202" t="str">
        <f t="shared" si="259"/>
        <v>97</v>
      </c>
      <c r="B5202">
        <f t="shared" si="260"/>
        <v>0</v>
      </c>
      <c r="C5202" s="761" t="s">
        <v>5628</v>
      </c>
      <c r="D5202" s="761" t="s">
        <v>6152</v>
      </c>
      <c r="E5202" s="765">
        <f t="shared" ca="1" si="258"/>
        <v>0</v>
      </c>
    </row>
    <row r="5203" spans="1:5">
      <c r="A5203" t="str">
        <f t="shared" si="259"/>
        <v>97</v>
      </c>
      <c r="B5203">
        <f t="shared" si="260"/>
        <v>0</v>
      </c>
      <c r="C5203" s="761" t="s">
        <v>5640</v>
      </c>
      <c r="D5203" s="761" t="s">
        <v>6153</v>
      </c>
      <c r="E5203" s="765">
        <f t="shared" ca="1" si="258"/>
        <v>0</v>
      </c>
    </row>
    <row r="5204" spans="1:5">
      <c r="A5204" t="str">
        <f t="shared" si="259"/>
        <v>97</v>
      </c>
      <c r="B5204">
        <f t="shared" si="260"/>
        <v>0</v>
      </c>
      <c r="C5204" s="761" t="s">
        <v>6323</v>
      </c>
      <c r="D5204" s="761" t="s">
        <v>6345</v>
      </c>
      <c r="E5204" s="765">
        <f t="shared" ca="1" si="258"/>
        <v>0</v>
      </c>
    </row>
    <row r="5205" spans="1:5">
      <c r="A5205" t="str">
        <f t="shared" si="259"/>
        <v>97</v>
      </c>
      <c r="B5205">
        <f t="shared" si="260"/>
        <v>0</v>
      </c>
      <c r="C5205" s="761" t="s">
        <v>6321</v>
      </c>
      <c r="D5205" s="761" t="s">
        <v>6322</v>
      </c>
      <c r="E5205" s="765">
        <f t="shared" ca="1" si="258"/>
        <v>0</v>
      </c>
    </row>
    <row r="5206" spans="1:5">
      <c r="A5206" t="str">
        <f t="shared" si="259"/>
        <v>97</v>
      </c>
      <c r="B5206">
        <f t="shared" si="260"/>
        <v>0</v>
      </c>
      <c r="C5206" t="s">
        <v>6325</v>
      </c>
      <c r="D5206" t="s">
        <v>6370</v>
      </c>
      <c r="E5206" s="765">
        <f t="shared" ca="1" si="258"/>
        <v>0</v>
      </c>
    </row>
    <row r="5207" spans="1:5">
      <c r="A5207" t="str">
        <f t="shared" si="259"/>
        <v>97</v>
      </c>
      <c r="B5207">
        <f t="shared" si="260"/>
        <v>0</v>
      </c>
      <c r="C5207" t="s">
        <v>6326</v>
      </c>
      <c r="D5207" t="s">
        <v>6371</v>
      </c>
      <c r="E5207" s="765">
        <f t="shared" ca="1" si="258"/>
        <v>0</v>
      </c>
    </row>
    <row r="5208" spans="1:5">
      <c r="A5208" t="str">
        <f t="shared" si="259"/>
        <v>97</v>
      </c>
      <c r="B5208">
        <f t="shared" si="260"/>
        <v>0</v>
      </c>
      <c r="C5208" t="s">
        <v>6327</v>
      </c>
      <c r="D5208" t="s">
        <v>6372</v>
      </c>
      <c r="E5208" s="765">
        <f t="shared" ca="1" si="258"/>
        <v>0</v>
      </c>
    </row>
    <row r="5209" spans="1:5">
      <c r="A5209" t="str">
        <f t="shared" si="259"/>
        <v>97</v>
      </c>
      <c r="B5209">
        <f t="shared" si="260"/>
        <v>0</v>
      </c>
      <c r="C5209" t="s">
        <v>6328</v>
      </c>
      <c r="D5209" t="s">
        <v>6373</v>
      </c>
      <c r="E5209" s="765">
        <f t="shared" ca="1" si="258"/>
        <v>0</v>
      </c>
    </row>
    <row r="5210" spans="1:5">
      <c r="A5210" t="str">
        <f t="shared" si="259"/>
        <v>97</v>
      </c>
      <c r="B5210">
        <f t="shared" si="260"/>
        <v>0</v>
      </c>
      <c r="C5210" t="s">
        <v>6329</v>
      </c>
      <c r="D5210" t="s">
        <v>6374</v>
      </c>
      <c r="E5210" s="765">
        <f t="shared" ca="1" si="258"/>
        <v>0</v>
      </c>
    </row>
    <row r="5211" spans="1:5">
      <c r="A5211" t="str">
        <f t="shared" si="259"/>
        <v>97</v>
      </c>
      <c r="B5211">
        <f t="shared" si="260"/>
        <v>0</v>
      </c>
      <c r="C5211" t="s">
        <v>6330</v>
      </c>
      <c r="D5211" t="s">
        <v>6375</v>
      </c>
      <c r="E5211" s="765">
        <f t="shared" ca="1" si="258"/>
        <v>0</v>
      </c>
    </row>
    <row r="5212" spans="1:5">
      <c r="A5212" t="str">
        <f t="shared" si="259"/>
        <v>97</v>
      </c>
      <c r="B5212">
        <f t="shared" si="260"/>
        <v>0</v>
      </c>
      <c r="C5212" t="s">
        <v>6331</v>
      </c>
      <c r="D5212" t="s">
        <v>6376</v>
      </c>
      <c r="E5212" s="765">
        <f t="shared" ca="1" si="258"/>
        <v>0</v>
      </c>
    </row>
    <row r="5213" spans="1:5">
      <c r="A5213" t="str">
        <f t="shared" si="259"/>
        <v>97</v>
      </c>
      <c r="B5213">
        <f t="shared" si="260"/>
        <v>0</v>
      </c>
      <c r="C5213" t="s">
        <v>6332</v>
      </c>
      <c r="D5213" t="s">
        <v>6377</v>
      </c>
      <c r="E5213" s="765">
        <f t="shared" ca="1" si="258"/>
        <v>0</v>
      </c>
    </row>
    <row r="5214" spans="1:5">
      <c r="A5214" t="str">
        <f t="shared" si="259"/>
        <v>97</v>
      </c>
      <c r="B5214">
        <f t="shared" si="260"/>
        <v>0</v>
      </c>
      <c r="C5214" t="s">
        <v>6333</v>
      </c>
      <c r="D5214" t="s">
        <v>6378</v>
      </c>
      <c r="E5214" s="765">
        <f t="shared" ca="1" si="258"/>
        <v>0</v>
      </c>
    </row>
    <row r="5215" spans="1:5">
      <c r="A5215" t="str">
        <f t="shared" si="259"/>
        <v>97</v>
      </c>
      <c r="B5215">
        <f t="shared" si="260"/>
        <v>0</v>
      </c>
      <c r="C5215" t="s">
        <v>6334</v>
      </c>
      <c r="D5215" t="s">
        <v>6379</v>
      </c>
      <c r="E5215" s="765">
        <f t="shared" ca="1" si="258"/>
        <v>0</v>
      </c>
    </row>
    <row r="5216" spans="1:5">
      <c r="A5216" t="str">
        <f t="shared" si="259"/>
        <v>97</v>
      </c>
      <c r="B5216">
        <f t="shared" si="260"/>
        <v>0</v>
      </c>
      <c r="C5216" t="s">
        <v>6335</v>
      </c>
      <c r="D5216" t="s">
        <v>6380</v>
      </c>
      <c r="E5216" s="765">
        <f t="shared" ca="1" si="258"/>
        <v>0</v>
      </c>
    </row>
    <row r="5217" spans="1:5">
      <c r="A5217" t="str">
        <f t="shared" si="259"/>
        <v>97</v>
      </c>
      <c r="B5217">
        <f t="shared" si="260"/>
        <v>0</v>
      </c>
      <c r="C5217" t="s">
        <v>6324</v>
      </c>
      <c r="D5217" t="s">
        <v>6358</v>
      </c>
      <c r="E5217" s="765">
        <f t="shared" ca="1" si="258"/>
        <v>0</v>
      </c>
    </row>
    <row r="5218" spans="1:5">
      <c r="A5218" t="str">
        <f t="shared" si="259"/>
        <v>98</v>
      </c>
      <c r="B5218">
        <f t="shared" si="260"/>
        <v>0</v>
      </c>
      <c r="C5218" s="761" t="s">
        <v>5615</v>
      </c>
      <c r="D5218" s="761" t="s">
        <v>5641</v>
      </c>
      <c r="E5218" s="765">
        <f t="shared" ca="1" si="258"/>
        <v>0</v>
      </c>
    </row>
    <row r="5219" spans="1:5">
      <c r="A5219" t="str">
        <f t="shared" si="259"/>
        <v>98</v>
      </c>
      <c r="B5219">
        <f t="shared" si="260"/>
        <v>0</v>
      </c>
      <c r="C5219" s="761" t="s">
        <v>5629</v>
      </c>
      <c r="D5219" s="761" t="s">
        <v>5653</v>
      </c>
      <c r="E5219" s="765">
        <f t="shared" ca="1" si="258"/>
        <v>0</v>
      </c>
    </row>
    <row r="5220" spans="1:5">
      <c r="A5220" t="str">
        <f t="shared" si="259"/>
        <v>98</v>
      </c>
      <c r="B5220">
        <f t="shared" si="260"/>
        <v>0</v>
      </c>
      <c r="C5220" s="761" t="s">
        <v>5616</v>
      </c>
      <c r="D5220" s="761" t="s">
        <v>5642</v>
      </c>
      <c r="E5220" s="765">
        <f t="shared" ca="1" si="258"/>
        <v>0</v>
      </c>
    </row>
    <row r="5221" spans="1:5">
      <c r="A5221" t="str">
        <f t="shared" si="259"/>
        <v>98</v>
      </c>
      <c r="B5221">
        <f t="shared" si="260"/>
        <v>0</v>
      </c>
      <c r="C5221" s="761" t="s">
        <v>5617</v>
      </c>
      <c r="D5221" s="761" t="s">
        <v>5643</v>
      </c>
      <c r="E5221" s="765">
        <f t="shared" ca="1" si="258"/>
        <v>0</v>
      </c>
    </row>
    <row r="5222" spans="1:5">
      <c r="A5222" t="str">
        <f t="shared" si="259"/>
        <v>98</v>
      </c>
      <c r="B5222">
        <f t="shared" si="260"/>
        <v>0</v>
      </c>
      <c r="C5222" s="761" t="s">
        <v>5618</v>
      </c>
      <c r="D5222" s="761" t="s">
        <v>5644</v>
      </c>
      <c r="E5222" s="765">
        <f t="shared" ca="1" si="258"/>
        <v>0</v>
      </c>
    </row>
    <row r="5223" spans="1:5">
      <c r="A5223" t="str">
        <f t="shared" si="259"/>
        <v>98</v>
      </c>
      <c r="B5223">
        <f t="shared" si="260"/>
        <v>0</v>
      </c>
      <c r="C5223" s="761" t="s">
        <v>5619</v>
      </c>
      <c r="D5223" s="761" t="s">
        <v>5645</v>
      </c>
      <c r="E5223" s="765">
        <f t="shared" ca="1" si="258"/>
        <v>0</v>
      </c>
    </row>
    <row r="5224" spans="1:5">
      <c r="A5224" t="str">
        <f t="shared" si="259"/>
        <v>98</v>
      </c>
      <c r="B5224">
        <f t="shared" si="260"/>
        <v>0</v>
      </c>
      <c r="C5224" s="761" t="s">
        <v>5625</v>
      </c>
      <c r="D5224" s="761" t="s">
        <v>5654</v>
      </c>
      <c r="E5224" s="765">
        <f t="shared" ca="1" si="258"/>
        <v>0</v>
      </c>
    </row>
    <row r="5225" spans="1:5">
      <c r="A5225" t="str">
        <f t="shared" si="259"/>
        <v>98</v>
      </c>
      <c r="B5225">
        <f t="shared" si="260"/>
        <v>0</v>
      </c>
      <c r="C5225" s="761" t="s">
        <v>5620</v>
      </c>
      <c r="D5225" s="761" t="s">
        <v>5646</v>
      </c>
      <c r="E5225" s="765">
        <f t="shared" ca="1" si="258"/>
        <v>0</v>
      </c>
    </row>
    <row r="5226" spans="1:5">
      <c r="A5226" t="str">
        <f t="shared" si="259"/>
        <v>98</v>
      </c>
      <c r="B5226">
        <f t="shared" si="260"/>
        <v>0</v>
      </c>
      <c r="C5226" s="761" t="s">
        <v>5621</v>
      </c>
      <c r="D5226" s="761" t="s">
        <v>5647</v>
      </c>
      <c r="E5226" s="765">
        <f t="shared" ref="E5226:E5289" ca="1" si="261">IFERROR(IFERROR(VLOOKUP(C5226,INDIRECT($G$7&amp;$H$7),MATCH($A5226,INDIRECT($G$7&amp;$I$7),0),0),IFERROR(VLOOKUP(C5226,INDIRECT($G$6&amp;$H$6),MATCH($A5226,INDIRECT($G$6&amp;$I$6),0),0),VLOOKUP(C5226,INDIRECT($G$5&amp;$H$5),MATCH($A5226,INDIRECT($G$5&amp;$I$5),0),0))),0)</f>
        <v>0</v>
      </c>
    </row>
    <row r="5227" spans="1:5">
      <c r="A5227" t="str">
        <f t="shared" si="259"/>
        <v>98</v>
      </c>
      <c r="B5227">
        <f t="shared" si="260"/>
        <v>0</v>
      </c>
      <c r="C5227" s="761" t="s">
        <v>5623</v>
      </c>
      <c r="D5227" s="761" t="s">
        <v>5648</v>
      </c>
      <c r="E5227" s="765">
        <f t="shared" ca="1" si="261"/>
        <v>0</v>
      </c>
    </row>
    <row r="5228" spans="1:5">
      <c r="A5228" t="str">
        <f t="shared" si="259"/>
        <v>98</v>
      </c>
      <c r="B5228">
        <f t="shared" si="260"/>
        <v>0</v>
      </c>
      <c r="C5228" s="761" t="s">
        <v>5622</v>
      </c>
      <c r="D5228" s="761" t="s">
        <v>5649</v>
      </c>
      <c r="E5228" s="765">
        <f t="shared" ca="1" si="261"/>
        <v>0</v>
      </c>
    </row>
    <row r="5229" spans="1:5">
      <c r="A5229" t="str">
        <f t="shared" si="259"/>
        <v>98</v>
      </c>
      <c r="B5229">
        <f t="shared" si="260"/>
        <v>0</v>
      </c>
      <c r="C5229" s="761" t="s">
        <v>5626</v>
      </c>
      <c r="D5229" s="761" t="s">
        <v>5650</v>
      </c>
      <c r="E5229" s="765">
        <f t="shared" ca="1" si="261"/>
        <v>0</v>
      </c>
    </row>
    <row r="5230" spans="1:5">
      <c r="A5230" t="str">
        <f t="shared" si="259"/>
        <v>98</v>
      </c>
      <c r="B5230">
        <f t="shared" si="260"/>
        <v>0</v>
      </c>
      <c r="C5230" s="761" t="s">
        <v>5627</v>
      </c>
      <c r="D5230" s="761" t="s">
        <v>5651</v>
      </c>
      <c r="E5230" s="765">
        <f t="shared" ca="1" si="261"/>
        <v>0</v>
      </c>
    </row>
    <row r="5231" spans="1:5">
      <c r="A5231" t="str">
        <f t="shared" si="259"/>
        <v>98</v>
      </c>
      <c r="B5231">
        <f t="shared" si="260"/>
        <v>0</v>
      </c>
      <c r="C5231" s="761" t="s">
        <v>5628</v>
      </c>
      <c r="D5231" s="761" t="s">
        <v>5652</v>
      </c>
      <c r="E5231" s="765">
        <f t="shared" ca="1" si="261"/>
        <v>0</v>
      </c>
    </row>
    <row r="5232" spans="1:5">
      <c r="A5232" t="str">
        <f t="shared" si="259"/>
        <v>98</v>
      </c>
      <c r="B5232">
        <f t="shared" si="260"/>
        <v>0</v>
      </c>
      <c r="C5232" s="761" t="s">
        <v>5640</v>
      </c>
      <c r="D5232" s="761" t="s">
        <v>5655</v>
      </c>
      <c r="E5232" s="765">
        <f t="shared" ca="1" si="261"/>
        <v>0</v>
      </c>
    </row>
    <row r="5233" spans="1:5">
      <c r="A5233" t="str">
        <f t="shared" si="259"/>
        <v>98</v>
      </c>
      <c r="B5233">
        <f t="shared" si="260"/>
        <v>0</v>
      </c>
      <c r="C5233" s="761" t="s">
        <v>6323</v>
      </c>
      <c r="D5233" s="761" t="s">
        <v>6344</v>
      </c>
      <c r="E5233" s="765">
        <f t="shared" ca="1" si="261"/>
        <v>0</v>
      </c>
    </row>
    <row r="5234" spans="1:5">
      <c r="A5234" t="str">
        <f t="shared" si="259"/>
        <v>98</v>
      </c>
      <c r="B5234">
        <f t="shared" si="260"/>
        <v>0</v>
      </c>
      <c r="C5234" s="761" t="s">
        <v>6321</v>
      </c>
      <c r="D5234" s="761" t="s">
        <v>6559</v>
      </c>
      <c r="E5234" s="765">
        <f t="shared" ca="1" si="261"/>
        <v>0</v>
      </c>
    </row>
    <row r="5235" spans="1:5">
      <c r="A5235" t="str">
        <f t="shared" si="259"/>
        <v>98</v>
      </c>
      <c r="B5235">
        <f t="shared" si="260"/>
        <v>0</v>
      </c>
      <c r="C5235" t="s">
        <v>6325</v>
      </c>
      <c r="D5235" t="s">
        <v>6560</v>
      </c>
      <c r="E5235" s="765">
        <f t="shared" ca="1" si="261"/>
        <v>0</v>
      </c>
    </row>
    <row r="5236" spans="1:5">
      <c r="A5236" t="str">
        <f t="shared" si="259"/>
        <v>98</v>
      </c>
      <c r="B5236">
        <f t="shared" si="260"/>
        <v>0</v>
      </c>
      <c r="C5236" t="s">
        <v>6326</v>
      </c>
      <c r="D5236" t="s">
        <v>6561</v>
      </c>
      <c r="E5236" s="765">
        <f t="shared" ca="1" si="261"/>
        <v>0</v>
      </c>
    </row>
    <row r="5237" spans="1:5">
      <c r="A5237" t="str">
        <f t="shared" si="259"/>
        <v>98</v>
      </c>
      <c r="B5237">
        <f t="shared" si="260"/>
        <v>0</v>
      </c>
      <c r="C5237" t="s">
        <v>6327</v>
      </c>
      <c r="D5237" t="s">
        <v>6562</v>
      </c>
      <c r="E5237" s="765">
        <f t="shared" ca="1" si="261"/>
        <v>0</v>
      </c>
    </row>
    <row r="5238" spans="1:5">
      <c r="A5238" t="str">
        <f t="shared" si="259"/>
        <v>98</v>
      </c>
      <c r="B5238">
        <f t="shared" si="260"/>
        <v>0</v>
      </c>
      <c r="C5238" t="s">
        <v>6328</v>
      </c>
      <c r="D5238" t="s">
        <v>6568</v>
      </c>
      <c r="E5238" s="765">
        <f t="shared" ca="1" si="261"/>
        <v>0</v>
      </c>
    </row>
    <row r="5239" spans="1:5">
      <c r="A5239" t="str">
        <f t="shared" si="259"/>
        <v>98</v>
      </c>
      <c r="B5239">
        <f t="shared" si="260"/>
        <v>0</v>
      </c>
      <c r="C5239" t="s">
        <v>6329</v>
      </c>
      <c r="D5239" t="s">
        <v>6563</v>
      </c>
      <c r="E5239" s="765">
        <f t="shared" ca="1" si="261"/>
        <v>0</v>
      </c>
    </row>
    <row r="5240" spans="1:5">
      <c r="A5240" t="str">
        <f t="shared" si="259"/>
        <v>98</v>
      </c>
      <c r="B5240">
        <f t="shared" si="260"/>
        <v>0</v>
      </c>
      <c r="C5240" t="s">
        <v>6330</v>
      </c>
      <c r="D5240" t="s">
        <v>6570</v>
      </c>
      <c r="E5240" s="765">
        <f t="shared" ca="1" si="261"/>
        <v>0</v>
      </c>
    </row>
    <row r="5241" spans="1:5">
      <c r="A5241" t="str">
        <f t="shared" si="259"/>
        <v>98</v>
      </c>
      <c r="B5241">
        <f t="shared" si="260"/>
        <v>0</v>
      </c>
      <c r="C5241" t="s">
        <v>6331</v>
      </c>
      <c r="D5241" t="s">
        <v>6569</v>
      </c>
      <c r="E5241" s="765">
        <f t="shared" ca="1" si="261"/>
        <v>0</v>
      </c>
    </row>
    <row r="5242" spans="1:5">
      <c r="A5242" t="str">
        <f t="shared" si="259"/>
        <v>98</v>
      </c>
      <c r="B5242">
        <f t="shared" si="260"/>
        <v>0</v>
      </c>
      <c r="C5242" t="s">
        <v>6332</v>
      </c>
      <c r="D5242" t="s">
        <v>6564</v>
      </c>
      <c r="E5242" s="765">
        <f t="shared" ca="1" si="261"/>
        <v>0</v>
      </c>
    </row>
    <row r="5243" spans="1:5">
      <c r="A5243" t="str">
        <f t="shared" si="259"/>
        <v>98</v>
      </c>
      <c r="B5243">
        <f t="shared" si="260"/>
        <v>0</v>
      </c>
      <c r="C5243" t="s">
        <v>6333</v>
      </c>
      <c r="D5243" t="s">
        <v>6565</v>
      </c>
      <c r="E5243" s="765">
        <f t="shared" ca="1" si="261"/>
        <v>0</v>
      </c>
    </row>
    <row r="5244" spans="1:5">
      <c r="A5244" t="str">
        <f t="shared" si="259"/>
        <v>98</v>
      </c>
      <c r="B5244">
        <f t="shared" si="260"/>
        <v>0</v>
      </c>
      <c r="C5244" t="s">
        <v>6334</v>
      </c>
      <c r="D5244" t="s">
        <v>6566</v>
      </c>
      <c r="E5244" s="765">
        <f t="shared" ca="1" si="261"/>
        <v>0</v>
      </c>
    </row>
    <row r="5245" spans="1:5">
      <c r="A5245" t="str">
        <f t="shared" si="259"/>
        <v>98</v>
      </c>
      <c r="B5245">
        <f t="shared" si="260"/>
        <v>0</v>
      </c>
      <c r="C5245" t="s">
        <v>6335</v>
      </c>
      <c r="D5245" t="s">
        <v>6567</v>
      </c>
      <c r="E5245" s="765">
        <f t="shared" ca="1" si="261"/>
        <v>0</v>
      </c>
    </row>
    <row r="5246" spans="1:5">
      <c r="A5246" t="str">
        <f t="shared" si="259"/>
        <v>98</v>
      </c>
      <c r="B5246">
        <f t="shared" si="260"/>
        <v>0</v>
      </c>
      <c r="C5246" t="s">
        <v>6324</v>
      </c>
      <c r="D5246" t="s">
        <v>6357</v>
      </c>
      <c r="E5246" s="765">
        <f t="shared" ca="1" si="261"/>
        <v>0</v>
      </c>
    </row>
    <row r="5247" spans="1:5">
      <c r="A5247" t="str">
        <f t="shared" si="259"/>
        <v>96</v>
      </c>
      <c r="B5247">
        <f t="shared" si="260"/>
        <v>0</v>
      </c>
      <c r="C5247" s="761" t="s">
        <v>5615</v>
      </c>
      <c r="D5247" s="761" t="s">
        <v>6154</v>
      </c>
      <c r="E5247" s="765">
        <f t="shared" ca="1" si="261"/>
        <v>0</v>
      </c>
    </row>
    <row r="5248" spans="1:5">
      <c r="A5248" t="str">
        <f t="shared" si="259"/>
        <v>96</v>
      </c>
      <c r="B5248">
        <f t="shared" si="260"/>
        <v>0</v>
      </c>
      <c r="C5248" s="761" t="s">
        <v>5629</v>
      </c>
      <c r="D5248" s="761" t="s">
        <v>6155</v>
      </c>
      <c r="E5248" s="765">
        <f t="shared" ca="1" si="261"/>
        <v>0</v>
      </c>
    </row>
    <row r="5249" spans="1:5">
      <c r="A5249" t="str">
        <f t="shared" si="259"/>
        <v>96</v>
      </c>
      <c r="B5249">
        <f t="shared" si="260"/>
        <v>0</v>
      </c>
      <c r="C5249" s="761" t="s">
        <v>5616</v>
      </c>
      <c r="D5249" s="761" t="s">
        <v>6156</v>
      </c>
      <c r="E5249" s="765">
        <f t="shared" ca="1" si="261"/>
        <v>0</v>
      </c>
    </row>
    <row r="5250" spans="1:5">
      <c r="A5250" t="str">
        <f t="shared" si="259"/>
        <v>96</v>
      </c>
      <c r="B5250">
        <f t="shared" si="260"/>
        <v>0</v>
      </c>
      <c r="C5250" s="761" t="s">
        <v>5617</v>
      </c>
      <c r="D5250" s="761" t="s">
        <v>6157</v>
      </c>
      <c r="E5250" s="765">
        <f t="shared" ca="1" si="261"/>
        <v>0</v>
      </c>
    </row>
    <row r="5251" spans="1:5">
      <c r="A5251" t="str">
        <f t="shared" si="259"/>
        <v>96</v>
      </c>
      <c r="B5251">
        <f t="shared" si="260"/>
        <v>0</v>
      </c>
      <c r="C5251" s="761" t="s">
        <v>5618</v>
      </c>
      <c r="D5251" s="761" t="s">
        <v>6158</v>
      </c>
      <c r="E5251" s="765">
        <f t="shared" ca="1" si="261"/>
        <v>0</v>
      </c>
    </row>
    <row r="5252" spans="1:5">
      <c r="A5252" t="str">
        <f t="shared" si="259"/>
        <v>96</v>
      </c>
      <c r="B5252">
        <f t="shared" si="260"/>
        <v>0</v>
      </c>
      <c r="C5252" s="761" t="s">
        <v>5619</v>
      </c>
      <c r="D5252" s="761" t="s">
        <v>6159</v>
      </c>
      <c r="E5252" s="765">
        <f t="shared" ca="1" si="261"/>
        <v>0</v>
      </c>
    </row>
    <row r="5253" spans="1:5">
      <c r="A5253" t="str">
        <f t="shared" ref="A5253:A5316" si="262">MID(D5253,LEN(C5253)+2,LEN(D5253)-LEN(C5253))</f>
        <v>96</v>
      </c>
      <c r="B5253">
        <f t="shared" ref="B5253:B5316" si="263">IF(IFERROR(FIND("PU",D5253,1),0)&lt;&gt;0,"PU",0)</f>
        <v>0</v>
      </c>
      <c r="C5253" s="761" t="s">
        <v>5625</v>
      </c>
      <c r="D5253" s="761" t="s">
        <v>6160</v>
      </c>
      <c r="E5253" s="765">
        <f t="shared" ca="1" si="261"/>
        <v>0</v>
      </c>
    </row>
    <row r="5254" spans="1:5">
      <c r="A5254" t="str">
        <f t="shared" si="262"/>
        <v>96</v>
      </c>
      <c r="B5254">
        <f t="shared" si="263"/>
        <v>0</v>
      </c>
      <c r="C5254" s="761" t="s">
        <v>5620</v>
      </c>
      <c r="D5254" s="761" t="s">
        <v>6161</v>
      </c>
      <c r="E5254" s="765">
        <f t="shared" ca="1" si="261"/>
        <v>0</v>
      </c>
    </row>
    <row r="5255" spans="1:5">
      <c r="A5255" t="str">
        <f t="shared" si="262"/>
        <v>96</v>
      </c>
      <c r="B5255">
        <f t="shared" si="263"/>
        <v>0</v>
      </c>
      <c r="C5255" s="761" t="s">
        <v>5621</v>
      </c>
      <c r="D5255" s="761" t="s">
        <v>6162</v>
      </c>
      <c r="E5255" s="765">
        <f t="shared" ca="1" si="261"/>
        <v>0</v>
      </c>
    </row>
    <row r="5256" spans="1:5">
      <c r="A5256" t="str">
        <f t="shared" si="262"/>
        <v>96</v>
      </c>
      <c r="B5256">
        <f t="shared" si="263"/>
        <v>0</v>
      </c>
      <c r="C5256" s="761" t="s">
        <v>5623</v>
      </c>
      <c r="D5256" s="761" t="s">
        <v>6163</v>
      </c>
      <c r="E5256" s="765">
        <f t="shared" ca="1" si="261"/>
        <v>0</v>
      </c>
    </row>
    <row r="5257" spans="1:5">
      <c r="A5257" t="str">
        <f t="shared" si="262"/>
        <v>96</v>
      </c>
      <c r="B5257">
        <f t="shared" si="263"/>
        <v>0</v>
      </c>
      <c r="C5257" s="761" t="s">
        <v>5622</v>
      </c>
      <c r="D5257" s="761" t="s">
        <v>6164</v>
      </c>
      <c r="E5257" s="765">
        <f t="shared" ca="1" si="261"/>
        <v>0</v>
      </c>
    </row>
    <row r="5258" spans="1:5">
      <c r="A5258" t="str">
        <f t="shared" si="262"/>
        <v>96</v>
      </c>
      <c r="B5258">
        <f t="shared" si="263"/>
        <v>0</v>
      </c>
      <c r="C5258" s="761" t="s">
        <v>5626</v>
      </c>
      <c r="D5258" s="761" t="s">
        <v>6165</v>
      </c>
      <c r="E5258" s="765">
        <f t="shared" ca="1" si="261"/>
        <v>0</v>
      </c>
    </row>
    <row r="5259" spans="1:5">
      <c r="A5259" t="str">
        <f t="shared" si="262"/>
        <v>96</v>
      </c>
      <c r="B5259">
        <f t="shared" si="263"/>
        <v>0</v>
      </c>
      <c r="C5259" s="761" t="s">
        <v>5627</v>
      </c>
      <c r="D5259" s="761" t="s">
        <v>6166</v>
      </c>
      <c r="E5259" s="765">
        <f t="shared" ca="1" si="261"/>
        <v>0</v>
      </c>
    </row>
    <row r="5260" spans="1:5">
      <c r="A5260" t="str">
        <f t="shared" si="262"/>
        <v>96</v>
      </c>
      <c r="B5260">
        <f t="shared" si="263"/>
        <v>0</v>
      </c>
      <c r="C5260" s="761" t="s">
        <v>5628</v>
      </c>
      <c r="D5260" s="761" t="s">
        <v>6167</v>
      </c>
      <c r="E5260" s="765">
        <f t="shared" ca="1" si="261"/>
        <v>0</v>
      </c>
    </row>
    <row r="5261" spans="1:5">
      <c r="A5261" t="str">
        <f t="shared" si="262"/>
        <v>96</v>
      </c>
      <c r="B5261">
        <f t="shared" si="263"/>
        <v>0</v>
      </c>
      <c r="C5261" s="761" t="s">
        <v>5640</v>
      </c>
      <c r="D5261" s="761" t="s">
        <v>6168</v>
      </c>
      <c r="E5261" s="765">
        <f t="shared" ca="1" si="261"/>
        <v>0</v>
      </c>
    </row>
    <row r="5262" spans="1:5">
      <c r="A5262" t="str">
        <f t="shared" si="262"/>
        <v>96</v>
      </c>
      <c r="B5262">
        <f t="shared" si="263"/>
        <v>0</v>
      </c>
      <c r="C5262" s="761" t="s">
        <v>6323</v>
      </c>
      <c r="D5262" s="761" t="s">
        <v>6346</v>
      </c>
      <c r="E5262" s="765">
        <f t="shared" ca="1" si="261"/>
        <v>0</v>
      </c>
    </row>
    <row r="5263" spans="1:5">
      <c r="A5263" t="str">
        <f t="shared" si="262"/>
        <v>96</v>
      </c>
      <c r="B5263">
        <f t="shared" si="263"/>
        <v>0</v>
      </c>
      <c r="C5263" s="761" t="s">
        <v>6321</v>
      </c>
      <c r="D5263" s="761" t="s">
        <v>6571</v>
      </c>
      <c r="E5263" s="765">
        <f t="shared" ca="1" si="261"/>
        <v>0</v>
      </c>
    </row>
    <row r="5264" spans="1:5">
      <c r="A5264" t="str">
        <f t="shared" si="262"/>
        <v>96</v>
      </c>
      <c r="B5264">
        <f t="shared" si="263"/>
        <v>0</v>
      </c>
      <c r="C5264" t="s">
        <v>6325</v>
      </c>
      <c r="D5264" t="s">
        <v>6572</v>
      </c>
      <c r="E5264" s="765">
        <f t="shared" ca="1" si="261"/>
        <v>0</v>
      </c>
    </row>
    <row r="5265" spans="1:5">
      <c r="A5265" t="str">
        <f t="shared" si="262"/>
        <v>96</v>
      </c>
      <c r="B5265">
        <f t="shared" si="263"/>
        <v>0</v>
      </c>
      <c r="C5265" t="s">
        <v>6326</v>
      </c>
      <c r="D5265" t="s">
        <v>6573</v>
      </c>
      <c r="E5265" s="765">
        <f t="shared" ca="1" si="261"/>
        <v>0</v>
      </c>
    </row>
    <row r="5266" spans="1:5">
      <c r="A5266" t="str">
        <f t="shared" si="262"/>
        <v>96</v>
      </c>
      <c r="B5266">
        <f t="shared" si="263"/>
        <v>0</v>
      </c>
      <c r="C5266" t="s">
        <v>6327</v>
      </c>
      <c r="D5266" t="s">
        <v>6574</v>
      </c>
      <c r="E5266" s="765">
        <f t="shared" ca="1" si="261"/>
        <v>0</v>
      </c>
    </row>
    <row r="5267" spans="1:5">
      <c r="A5267" t="str">
        <f t="shared" si="262"/>
        <v>96</v>
      </c>
      <c r="B5267">
        <f t="shared" si="263"/>
        <v>0</v>
      </c>
      <c r="C5267" t="s">
        <v>6328</v>
      </c>
      <c r="D5267" t="s">
        <v>6575</v>
      </c>
      <c r="E5267" s="765">
        <f t="shared" ca="1" si="261"/>
        <v>0</v>
      </c>
    </row>
    <row r="5268" spans="1:5">
      <c r="A5268" t="str">
        <f t="shared" si="262"/>
        <v>96</v>
      </c>
      <c r="B5268">
        <f t="shared" si="263"/>
        <v>0</v>
      </c>
      <c r="C5268" t="s">
        <v>6329</v>
      </c>
      <c r="D5268" t="s">
        <v>6576</v>
      </c>
      <c r="E5268" s="765">
        <f t="shared" ca="1" si="261"/>
        <v>0</v>
      </c>
    </row>
    <row r="5269" spans="1:5">
      <c r="A5269" t="str">
        <f t="shared" si="262"/>
        <v>96</v>
      </c>
      <c r="B5269">
        <f t="shared" si="263"/>
        <v>0</v>
      </c>
      <c r="C5269" t="s">
        <v>6330</v>
      </c>
      <c r="D5269" t="s">
        <v>6577</v>
      </c>
      <c r="E5269" s="765">
        <f t="shared" ca="1" si="261"/>
        <v>0</v>
      </c>
    </row>
    <row r="5270" spans="1:5">
      <c r="A5270" t="str">
        <f t="shared" si="262"/>
        <v>96</v>
      </c>
      <c r="B5270">
        <f t="shared" si="263"/>
        <v>0</v>
      </c>
      <c r="C5270" t="s">
        <v>6331</v>
      </c>
      <c r="D5270" t="s">
        <v>6578</v>
      </c>
      <c r="E5270" s="765">
        <f t="shared" ca="1" si="261"/>
        <v>0</v>
      </c>
    </row>
    <row r="5271" spans="1:5">
      <c r="A5271" t="str">
        <f t="shared" si="262"/>
        <v>96</v>
      </c>
      <c r="B5271">
        <f t="shared" si="263"/>
        <v>0</v>
      </c>
      <c r="C5271" t="s">
        <v>6332</v>
      </c>
      <c r="D5271" t="s">
        <v>6579</v>
      </c>
      <c r="E5271" s="765">
        <f t="shared" ca="1" si="261"/>
        <v>0</v>
      </c>
    </row>
    <row r="5272" spans="1:5">
      <c r="A5272" t="str">
        <f t="shared" si="262"/>
        <v>96</v>
      </c>
      <c r="B5272">
        <f t="shared" si="263"/>
        <v>0</v>
      </c>
      <c r="C5272" t="s">
        <v>6333</v>
      </c>
      <c r="D5272" t="s">
        <v>6580</v>
      </c>
      <c r="E5272" s="765">
        <f t="shared" ca="1" si="261"/>
        <v>0</v>
      </c>
    </row>
    <row r="5273" spans="1:5">
      <c r="A5273" t="str">
        <f t="shared" si="262"/>
        <v>96</v>
      </c>
      <c r="B5273">
        <f t="shared" si="263"/>
        <v>0</v>
      </c>
      <c r="C5273" t="s">
        <v>6334</v>
      </c>
      <c r="D5273" t="s">
        <v>6581</v>
      </c>
      <c r="E5273" s="765">
        <f t="shared" ca="1" si="261"/>
        <v>0</v>
      </c>
    </row>
    <row r="5274" spans="1:5">
      <c r="A5274" t="str">
        <f t="shared" si="262"/>
        <v>96</v>
      </c>
      <c r="B5274">
        <f t="shared" si="263"/>
        <v>0</v>
      </c>
      <c r="C5274" t="s">
        <v>6335</v>
      </c>
      <c r="D5274" t="s">
        <v>6582</v>
      </c>
      <c r="E5274" s="765">
        <f t="shared" ca="1" si="261"/>
        <v>0</v>
      </c>
    </row>
    <row r="5275" spans="1:5">
      <c r="A5275" t="str">
        <f t="shared" si="262"/>
        <v>96</v>
      </c>
      <c r="B5275">
        <f t="shared" si="263"/>
        <v>0</v>
      </c>
      <c r="C5275" t="s">
        <v>6324</v>
      </c>
      <c r="D5275" t="s">
        <v>6359</v>
      </c>
      <c r="E5275" s="765">
        <f t="shared" ca="1" si="261"/>
        <v>0</v>
      </c>
    </row>
    <row r="5276" spans="1:5">
      <c r="A5276" t="str">
        <f t="shared" si="262"/>
        <v>95</v>
      </c>
      <c r="B5276">
        <f t="shared" si="263"/>
        <v>0</v>
      </c>
      <c r="C5276" s="761" t="s">
        <v>5615</v>
      </c>
      <c r="D5276" s="761" t="s">
        <v>6169</v>
      </c>
      <c r="E5276" s="765">
        <f t="shared" ca="1" si="261"/>
        <v>0</v>
      </c>
    </row>
    <row r="5277" spans="1:5">
      <c r="A5277" t="str">
        <f t="shared" si="262"/>
        <v>95</v>
      </c>
      <c r="B5277">
        <f t="shared" si="263"/>
        <v>0</v>
      </c>
      <c r="C5277" s="761" t="s">
        <v>5629</v>
      </c>
      <c r="D5277" s="761" t="s">
        <v>6170</v>
      </c>
      <c r="E5277" s="765">
        <f t="shared" ca="1" si="261"/>
        <v>0</v>
      </c>
    </row>
    <row r="5278" spans="1:5">
      <c r="A5278" t="str">
        <f t="shared" si="262"/>
        <v>95</v>
      </c>
      <c r="B5278">
        <f t="shared" si="263"/>
        <v>0</v>
      </c>
      <c r="C5278" s="761" t="s">
        <v>5616</v>
      </c>
      <c r="D5278" s="761" t="s">
        <v>6171</v>
      </c>
      <c r="E5278" s="765">
        <f t="shared" ca="1" si="261"/>
        <v>0</v>
      </c>
    </row>
    <row r="5279" spans="1:5">
      <c r="A5279" t="str">
        <f t="shared" si="262"/>
        <v>95</v>
      </c>
      <c r="B5279">
        <f t="shared" si="263"/>
        <v>0</v>
      </c>
      <c r="C5279" s="761" t="s">
        <v>5617</v>
      </c>
      <c r="D5279" s="761" t="s">
        <v>6172</v>
      </c>
      <c r="E5279" s="765">
        <f t="shared" ca="1" si="261"/>
        <v>0</v>
      </c>
    </row>
    <row r="5280" spans="1:5">
      <c r="A5280" t="str">
        <f t="shared" si="262"/>
        <v>95</v>
      </c>
      <c r="B5280">
        <f t="shared" si="263"/>
        <v>0</v>
      </c>
      <c r="C5280" s="761" t="s">
        <v>5618</v>
      </c>
      <c r="D5280" s="761" t="s">
        <v>6173</v>
      </c>
      <c r="E5280" s="765">
        <f t="shared" ca="1" si="261"/>
        <v>0</v>
      </c>
    </row>
    <row r="5281" spans="1:5">
      <c r="A5281" t="str">
        <f t="shared" si="262"/>
        <v>95</v>
      </c>
      <c r="B5281">
        <f t="shared" si="263"/>
        <v>0</v>
      </c>
      <c r="C5281" s="761" t="s">
        <v>5619</v>
      </c>
      <c r="D5281" s="761" t="s">
        <v>6174</v>
      </c>
      <c r="E5281" s="765">
        <f t="shared" ca="1" si="261"/>
        <v>0</v>
      </c>
    </row>
    <row r="5282" spans="1:5">
      <c r="A5282" t="str">
        <f t="shared" si="262"/>
        <v>95</v>
      </c>
      <c r="B5282">
        <f t="shared" si="263"/>
        <v>0</v>
      </c>
      <c r="C5282" s="761" t="s">
        <v>5625</v>
      </c>
      <c r="D5282" s="761" t="s">
        <v>6175</v>
      </c>
      <c r="E5282" s="765">
        <f t="shared" ca="1" si="261"/>
        <v>0</v>
      </c>
    </row>
    <row r="5283" spans="1:5">
      <c r="A5283" t="str">
        <f t="shared" si="262"/>
        <v>95</v>
      </c>
      <c r="B5283">
        <f t="shared" si="263"/>
        <v>0</v>
      </c>
      <c r="C5283" s="761" t="s">
        <v>5620</v>
      </c>
      <c r="D5283" s="761" t="s">
        <v>6176</v>
      </c>
      <c r="E5283" s="765">
        <f t="shared" ca="1" si="261"/>
        <v>0</v>
      </c>
    </row>
    <row r="5284" spans="1:5">
      <c r="A5284" t="str">
        <f t="shared" si="262"/>
        <v>95</v>
      </c>
      <c r="B5284">
        <f t="shared" si="263"/>
        <v>0</v>
      </c>
      <c r="C5284" s="761" t="s">
        <v>5621</v>
      </c>
      <c r="D5284" s="761" t="s">
        <v>6177</v>
      </c>
      <c r="E5284" s="765">
        <f t="shared" ca="1" si="261"/>
        <v>0</v>
      </c>
    </row>
    <row r="5285" spans="1:5">
      <c r="A5285" t="str">
        <f t="shared" si="262"/>
        <v>95</v>
      </c>
      <c r="B5285">
        <f t="shared" si="263"/>
        <v>0</v>
      </c>
      <c r="C5285" s="761" t="s">
        <v>5623</v>
      </c>
      <c r="D5285" s="761" t="s">
        <v>6178</v>
      </c>
      <c r="E5285" s="765">
        <f t="shared" ca="1" si="261"/>
        <v>0</v>
      </c>
    </row>
    <row r="5286" spans="1:5">
      <c r="A5286" t="str">
        <f t="shared" si="262"/>
        <v>95</v>
      </c>
      <c r="B5286">
        <f t="shared" si="263"/>
        <v>0</v>
      </c>
      <c r="C5286" s="761" t="s">
        <v>5622</v>
      </c>
      <c r="D5286" s="761" t="s">
        <v>6179</v>
      </c>
      <c r="E5286" s="765">
        <f t="shared" ca="1" si="261"/>
        <v>0</v>
      </c>
    </row>
    <row r="5287" spans="1:5">
      <c r="A5287" t="str">
        <f t="shared" si="262"/>
        <v>95</v>
      </c>
      <c r="B5287">
        <f t="shared" si="263"/>
        <v>0</v>
      </c>
      <c r="C5287" s="761" t="s">
        <v>5626</v>
      </c>
      <c r="D5287" s="761" t="s">
        <v>6180</v>
      </c>
      <c r="E5287" s="765">
        <f t="shared" ca="1" si="261"/>
        <v>0</v>
      </c>
    </row>
    <row r="5288" spans="1:5">
      <c r="A5288" t="str">
        <f t="shared" si="262"/>
        <v>95</v>
      </c>
      <c r="B5288">
        <f t="shared" si="263"/>
        <v>0</v>
      </c>
      <c r="C5288" s="761" t="s">
        <v>5627</v>
      </c>
      <c r="D5288" s="761" t="s">
        <v>6181</v>
      </c>
      <c r="E5288" s="765">
        <f t="shared" ca="1" si="261"/>
        <v>0</v>
      </c>
    </row>
    <row r="5289" spans="1:5">
      <c r="A5289" t="str">
        <f t="shared" si="262"/>
        <v>95</v>
      </c>
      <c r="B5289">
        <f t="shared" si="263"/>
        <v>0</v>
      </c>
      <c r="C5289" s="761" t="s">
        <v>5628</v>
      </c>
      <c r="D5289" s="761" t="s">
        <v>6182</v>
      </c>
      <c r="E5289" s="765">
        <f t="shared" ca="1" si="261"/>
        <v>0</v>
      </c>
    </row>
    <row r="5290" spans="1:5">
      <c r="A5290" t="str">
        <f t="shared" si="262"/>
        <v>95</v>
      </c>
      <c r="B5290">
        <f t="shared" si="263"/>
        <v>0</v>
      </c>
      <c r="C5290" s="761" t="s">
        <v>5640</v>
      </c>
      <c r="D5290" s="761" t="s">
        <v>6183</v>
      </c>
      <c r="E5290" s="765">
        <f t="shared" ref="E5290:E5353" ca="1" si="264">IFERROR(IFERROR(VLOOKUP(C5290,INDIRECT($G$7&amp;$H$7),MATCH($A5290,INDIRECT($G$7&amp;$I$7),0),0),IFERROR(VLOOKUP(C5290,INDIRECT($G$6&amp;$H$6),MATCH($A5290,INDIRECT($G$6&amp;$I$6),0),0),VLOOKUP(C5290,INDIRECT($G$5&amp;$H$5),MATCH($A5290,INDIRECT($G$5&amp;$I$5),0),0))),0)</f>
        <v>0</v>
      </c>
    </row>
    <row r="5291" spans="1:5">
      <c r="A5291" t="str">
        <f t="shared" si="262"/>
        <v>95</v>
      </c>
      <c r="B5291">
        <f t="shared" si="263"/>
        <v>0</v>
      </c>
      <c r="C5291" s="761" t="s">
        <v>6323</v>
      </c>
      <c r="D5291" s="761" t="s">
        <v>6347</v>
      </c>
      <c r="E5291" s="765">
        <f t="shared" ca="1" si="264"/>
        <v>0</v>
      </c>
    </row>
    <row r="5292" spans="1:5">
      <c r="A5292" t="str">
        <f t="shared" si="262"/>
        <v>95</v>
      </c>
      <c r="B5292">
        <f t="shared" si="263"/>
        <v>0</v>
      </c>
      <c r="C5292" s="761" t="s">
        <v>6321</v>
      </c>
      <c r="D5292" s="761" t="s">
        <v>6583</v>
      </c>
      <c r="E5292" s="765">
        <f t="shared" ca="1" si="264"/>
        <v>0</v>
      </c>
    </row>
    <row r="5293" spans="1:5">
      <c r="A5293" t="str">
        <f t="shared" si="262"/>
        <v>95</v>
      </c>
      <c r="B5293">
        <f t="shared" si="263"/>
        <v>0</v>
      </c>
      <c r="C5293" t="s">
        <v>6325</v>
      </c>
      <c r="D5293" t="s">
        <v>6584</v>
      </c>
      <c r="E5293" s="765">
        <f t="shared" ca="1" si="264"/>
        <v>0</v>
      </c>
    </row>
    <row r="5294" spans="1:5">
      <c r="A5294" t="str">
        <f t="shared" si="262"/>
        <v>95</v>
      </c>
      <c r="B5294">
        <f t="shared" si="263"/>
        <v>0</v>
      </c>
      <c r="C5294" t="s">
        <v>6326</v>
      </c>
      <c r="D5294" t="s">
        <v>6585</v>
      </c>
      <c r="E5294" s="765">
        <f t="shared" ca="1" si="264"/>
        <v>0</v>
      </c>
    </row>
    <row r="5295" spans="1:5">
      <c r="A5295" t="str">
        <f t="shared" si="262"/>
        <v>95</v>
      </c>
      <c r="B5295">
        <f t="shared" si="263"/>
        <v>0</v>
      </c>
      <c r="C5295" t="s">
        <v>6327</v>
      </c>
      <c r="D5295" t="s">
        <v>6586</v>
      </c>
      <c r="E5295" s="765">
        <f t="shared" ca="1" si="264"/>
        <v>0</v>
      </c>
    </row>
    <row r="5296" spans="1:5">
      <c r="A5296" t="str">
        <f t="shared" si="262"/>
        <v>95</v>
      </c>
      <c r="B5296">
        <f t="shared" si="263"/>
        <v>0</v>
      </c>
      <c r="C5296" t="s">
        <v>6328</v>
      </c>
      <c r="D5296" t="s">
        <v>6587</v>
      </c>
      <c r="E5296" s="765">
        <f t="shared" ca="1" si="264"/>
        <v>0</v>
      </c>
    </row>
    <row r="5297" spans="1:5">
      <c r="A5297" t="str">
        <f t="shared" si="262"/>
        <v>95</v>
      </c>
      <c r="B5297">
        <f t="shared" si="263"/>
        <v>0</v>
      </c>
      <c r="C5297" t="s">
        <v>6329</v>
      </c>
      <c r="D5297" t="s">
        <v>6588</v>
      </c>
      <c r="E5297" s="765">
        <f t="shared" ca="1" si="264"/>
        <v>0</v>
      </c>
    </row>
    <row r="5298" spans="1:5">
      <c r="A5298" t="str">
        <f t="shared" si="262"/>
        <v>95</v>
      </c>
      <c r="B5298">
        <f t="shared" si="263"/>
        <v>0</v>
      </c>
      <c r="C5298" t="s">
        <v>6330</v>
      </c>
      <c r="D5298" t="s">
        <v>6589</v>
      </c>
      <c r="E5298" s="765">
        <f t="shared" ca="1" si="264"/>
        <v>0</v>
      </c>
    </row>
    <row r="5299" spans="1:5">
      <c r="A5299" t="str">
        <f t="shared" si="262"/>
        <v>95</v>
      </c>
      <c r="B5299">
        <f t="shared" si="263"/>
        <v>0</v>
      </c>
      <c r="C5299" t="s">
        <v>6331</v>
      </c>
      <c r="D5299" t="s">
        <v>6590</v>
      </c>
      <c r="E5299" s="765">
        <f t="shared" ca="1" si="264"/>
        <v>0</v>
      </c>
    </row>
    <row r="5300" spans="1:5">
      <c r="A5300" t="str">
        <f t="shared" si="262"/>
        <v>95</v>
      </c>
      <c r="B5300">
        <f t="shared" si="263"/>
        <v>0</v>
      </c>
      <c r="C5300" t="s">
        <v>6332</v>
      </c>
      <c r="D5300" t="s">
        <v>6591</v>
      </c>
      <c r="E5300" s="765">
        <f t="shared" ca="1" si="264"/>
        <v>0</v>
      </c>
    </row>
    <row r="5301" spans="1:5">
      <c r="A5301" t="str">
        <f t="shared" si="262"/>
        <v>95</v>
      </c>
      <c r="B5301">
        <f t="shared" si="263"/>
        <v>0</v>
      </c>
      <c r="C5301" t="s">
        <v>6333</v>
      </c>
      <c r="D5301" t="s">
        <v>6592</v>
      </c>
      <c r="E5301" s="765">
        <f t="shared" ca="1" si="264"/>
        <v>0</v>
      </c>
    </row>
    <row r="5302" spans="1:5">
      <c r="A5302" t="str">
        <f t="shared" si="262"/>
        <v>95</v>
      </c>
      <c r="B5302">
        <f t="shared" si="263"/>
        <v>0</v>
      </c>
      <c r="C5302" t="s">
        <v>6334</v>
      </c>
      <c r="D5302" t="s">
        <v>6593</v>
      </c>
      <c r="E5302" s="765">
        <f t="shared" ca="1" si="264"/>
        <v>0</v>
      </c>
    </row>
    <row r="5303" spans="1:5">
      <c r="A5303" t="str">
        <f t="shared" si="262"/>
        <v>95</v>
      </c>
      <c r="B5303">
        <f t="shared" si="263"/>
        <v>0</v>
      </c>
      <c r="C5303" t="s">
        <v>6335</v>
      </c>
      <c r="D5303" t="s">
        <v>6594</v>
      </c>
      <c r="E5303" s="765">
        <f t="shared" ca="1" si="264"/>
        <v>0</v>
      </c>
    </row>
    <row r="5304" spans="1:5">
      <c r="A5304" t="str">
        <f t="shared" si="262"/>
        <v>95</v>
      </c>
      <c r="B5304">
        <f t="shared" si="263"/>
        <v>0</v>
      </c>
      <c r="C5304" t="s">
        <v>6324</v>
      </c>
      <c r="D5304" t="s">
        <v>6360</v>
      </c>
      <c r="E5304" s="765">
        <f t="shared" ca="1" si="264"/>
        <v>0</v>
      </c>
    </row>
    <row r="5305" spans="1:5">
      <c r="A5305" t="str">
        <f t="shared" si="262"/>
        <v>94</v>
      </c>
      <c r="B5305">
        <f t="shared" si="263"/>
        <v>0</v>
      </c>
      <c r="C5305" s="761" t="s">
        <v>5615</v>
      </c>
      <c r="D5305" s="761" t="s">
        <v>6184</v>
      </c>
      <c r="E5305" s="765">
        <f t="shared" ca="1" si="264"/>
        <v>0</v>
      </c>
    </row>
    <row r="5306" spans="1:5">
      <c r="A5306" t="str">
        <f t="shared" si="262"/>
        <v>94</v>
      </c>
      <c r="B5306">
        <f t="shared" si="263"/>
        <v>0</v>
      </c>
      <c r="C5306" s="761" t="s">
        <v>5629</v>
      </c>
      <c r="D5306" s="761" t="s">
        <v>6185</v>
      </c>
      <c r="E5306" s="765">
        <f t="shared" ca="1" si="264"/>
        <v>0</v>
      </c>
    </row>
    <row r="5307" spans="1:5">
      <c r="A5307" t="str">
        <f t="shared" si="262"/>
        <v>94</v>
      </c>
      <c r="B5307">
        <f t="shared" si="263"/>
        <v>0</v>
      </c>
      <c r="C5307" s="761" t="s">
        <v>5616</v>
      </c>
      <c r="D5307" s="761" t="s">
        <v>6186</v>
      </c>
      <c r="E5307" s="765">
        <f t="shared" ca="1" si="264"/>
        <v>0</v>
      </c>
    </row>
    <row r="5308" spans="1:5">
      <c r="A5308" t="str">
        <f t="shared" si="262"/>
        <v>94</v>
      </c>
      <c r="B5308">
        <f t="shared" si="263"/>
        <v>0</v>
      </c>
      <c r="C5308" s="761" t="s">
        <v>5617</v>
      </c>
      <c r="D5308" s="761" t="s">
        <v>6187</v>
      </c>
      <c r="E5308" s="765">
        <f t="shared" ca="1" si="264"/>
        <v>0</v>
      </c>
    </row>
    <row r="5309" spans="1:5">
      <c r="A5309" t="str">
        <f t="shared" si="262"/>
        <v>94</v>
      </c>
      <c r="B5309">
        <f t="shared" si="263"/>
        <v>0</v>
      </c>
      <c r="C5309" s="761" t="s">
        <v>5618</v>
      </c>
      <c r="D5309" s="761" t="s">
        <v>6188</v>
      </c>
      <c r="E5309" s="765">
        <f t="shared" ca="1" si="264"/>
        <v>0</v>
      </c>
    </row>
    <row r="5310" spans="1:5">
      <c r="A5310" t="str">
        <f t="shared" si="262"/>
        <v>94</v>
      </c>
      <c r="B5310">
        <f t="shared" si="263"/>
        <v>0</v>
      </c>
      <c r="C5310" s="761" t="s">
        <v>5619</v>
      </c>
      <c r="D5310" s="761" t="s">
        <v>6189</v>
      </c>
      <c r="E5310" s="765">
        <f t="shared" ca="1" si="264"/>
        <v>0</v>
      </c>
    </row>
    <row r="5311" spans="1:5">
      <c r="A5311" t="str">
        <f t="shared" si="262"/>
        <v>94</v>
      </c>
      <c r="B5311">
        <f t="shared" si="263"/>
        <v>0</v>
      </c>
      <c r="C5311" s="761" t="s">
        <v>5625</v>
      </c>
      <c r="D5311" s="761" t="s">
        <v>6190</v>
      </c>
      <c r="E5311" s="765">
        <f t="shared" ca="1" si="264"/>
        <v>0</v>
      </c>
    </row>
    <row r="5312" spans="1:5">
      <c r="A5312" t="str">
        <f t="shared" si="262"/>
        <v>94</v>
      </c>
      <c r="B5312">
        <f t="shared" si="263"/>
        <v>0</v>
      </c>
      <c r="C5312" s="761" t="s">
        <v>5620</v>
      </c>
      <c r="D5312" s="761" t="s">
        <v>6191</v>
      </c>
      <c r="E5312" s="765">
        <f t="shared" ca="1" si="264"/>
        <v>0</v>
      </c>
    </row>
    <row r="5313" spans="1:5">
      <c r="A5313" t="str">
        <f t="shared" si="262"/>
        <v>94</v>
      </c>
      <c r="B5313">
        <f t="shared" si="263"/>
        <v>0</v>
      </c>
      <c r="C5313" s="761" t="s">
        <v>5621</v>
      </c>
      <c r="D5313" s="761" t="s">
        <v>6192</v>
      </c>
      <c r="E5313" s="765">
        <f t="shared" ca="1" si="264"/>
        <v>0</v>
      </c>
    </row>
    <row r="5314" spans="1:5">
      <c r="A5314" t="str">
        <f t="shared" si="262"/>
        <v>94</v>
      </c>
      <c r="B5314">
        <f t="shared" si="263"/>
        <v>0</v>
      </c>
      <c r="C5314" s="761" t="s">
        <v>5623</v>
      </c>
      <c r="D5314" s="761" t="s">
        <v>6193</v>
      </c>
      <c r="E5314" s="765">
        <f t="shared" ca="1" si="264"/>
        <v>0</v>
      </c>
    </row>
    <row r="5315" spans="1:5">
      <c r="A5315" t="str">
        <f t="shared" si="262"/>
        <v>94</v>
      </c>
      <c r="B5315">
        <f t="shared" si="263"/>
        <v>0</v>
      </c>
      <c r="C5315" s="761" t="s">
        <v>5622</v>
      </c>
      <c r="D5315" s="761" t="s">
        <v>6194</v>
      </c>
      <c r="E5315" s="765">
        <f t="shared" ca="1" si="264"/>
        <v>0</v>
      </c>
    </row>
    <row r="5316" spans="1:5">
      <c r="A5316" t="str">
        <f t="shared" si="262"/>
        <v>94</v>
      </c>
      <c r="B5316">
        <f t="shared" si="263"/>
        <v>0</v>
      </c>
      <c r="C5316" s="761" t="s">
        <v>5626</v>
      </c>
      <c r="D5316" s="761" t="s">
        <v>6195</v>
      </c>
      <c r="E5316" s="765">
        <f t="shared" ca="1" si="264"/>
        <v>0</v>
      </c>
    </row>
    <row r="5317" spans="1:5">
      <c r="A5317" t="str">
        <f t="shared" ref="A5317:A5380" si="265">MID(D5317,LEN(C5317)+2,LEN(D5317)-LEN(C5317))</f>
        <v>94</v>
      </c>
      <c r="B5317">
        <f t="shared" ref="B5317:B5380" si="266">IF(IFERROR(FIND("PU",D5317,1),0)&lt;&gt;0,"PU",0)</f>
        <v>0</v>
      </c>
      <c r="C5317" s="761" t="s">
        <v>5627</v>
      </c>
      <c r="D5317" s="761" t="s">
        <v>6196</v>
      </c>
      <c r="E5317" s="765">
        <f t="shared" ca="1" si="264"/>
        <v>0</v>
      </c>
    </row>
    <row r="5318" spans="1:5">
      <c r="A5318" t="str">
        <f t="shared" si="265"/>
        <v>94</v>
      </c>
      <c r="B5318">
        <f t="shared" si="266"/>
        <v>0</v>
      </c>
      <c r="C5318" s="761" t="s">
        <v>5628</v>
      </c>
      <c r="D5318" s="761" t="s">
        <v>6197</v>
      </c>
      <c r="E5318" s="765">
        <f t="shared" ca="1" si="264"/>
        <v>0</v>
      </c>
    </row>
    <row r="5319" spans="1:5">
      <c r="A5319" t="str">
        <f t="shared" si="265"/>
        <v>94</v>
      </c>
      <c r="B5319">
        <f t="shared" si="266"/>
        <v>0</v>
      </c>
      <c r="C5319" s="761" t="s">
        <v>5640</v>
      </c>
      <c r="D5319" s="761" t="s">
        <v>6198</v>
      </c>
      <c r="E5319" s="765">
        <f t="shared" ca="1" si="264"/>
        <v>0</v>
      </c>
    </row>
    <row r="5320" spans="1:5">
      <c r="A5320" t="str">
        <f t="shared" si="265"/>
        <v>94</v>
      </c>
      <c r="B5320">
        <f t="shared" si="266"/>
        <v>0</v>
      </c>
      <c r="C5320" s="761" t="s">
        <v>6323</v>
      </c>
      <c r="D5320" s="761" t="s">
        <v>6348</v>
      </c>
      <c r="E5320" s="765">
        <f t="shared" ca="1" si="264"/>
        <v>0</v>
      </c>
    </row>
    <row r="5321" spans="1:5">
      <c r="A5321" t="str">
        <f t="shared" si="265"/>
        <v>94</v>
      </c>
      <c r="B5321">
        <f t="shared" si="266"/>
        <v>0</v>
      </c>
      <c r="C5321" s="761" t="s">
        <v>6321</v>
      </c>
      <c r="D5321" s="761" t="s">
        <v>6595</v>
      </c>
      <c r="E5321" s="765">
        <f t="shared" ca="1" si="264"/>
        <v>0</v>
      </c>
    </row>
    <row r="5322" spans="1:5">
      <c r="A5322" t="str">
        <f t="shared" si="265"/>
        <v>94</v>
      </c>
      <c r="B5322">
        <f t="shared" si="266"/>
        <v>0</v>
      </c>
      <c r="C5322" t="s">
        <v>6325</v>
      </c>
      <c r="D5322" t="s">
        <v>6596</v>
      </c>
      <c r="E5322" s="765">
        <f t="shared" ca="1" si="264"/>
        <v>0</v>
      </c>
    </row>
    <row r="5323" spans="1:5">
      <c r="A5323" t="str">
        <f t="shared" si="265"/>
        <v>94</v>
      </c>
      <c r="B5323">
        <f t="shared" si="266"/>
        <v>0</v>
      </c>
      <c r="C5323" t="s">
        <v>6326</v>
      </c>
      <c r="D5323" t="s">
        <v>6597</v>
      </c>
      <c r="E5323" s="765">
        <f t="shared" ca="1" si="264"/>
        <v>0</v>
      </c>
    </row>
    <row r="5324" spans="1:5">
      <c r="A5324" t="str">
        <f t="shared" si="265"/>
        <v>94</v>
      </c>
      <c r="B5324">
        <f t="shared" si="266"/>
        <v>0</v>
      </c>
      <c r="C5324" t="s">
        <v>6327</v>
      </c>
      <c r="D5324" t="s">
        <v>6598</v>
      </c>
      <c r="E5324" s="765">
        <f t="shared" ca="1" si="264"/>
        <v>0</v>
      </c>
    </row>
    <row r="5325" spans="1:5">
      <c r="A5325" t="str">
        <f t="shared" si="265"/>
        <v>94</v>
      </c>
      <c r="B5325">
        <f t="shared" si="266"/>
        <v>0</v>
      </c>
      <c r="C5325" t="s">
        <v>6328</v>
      </c>
      <c r="D5325" t="s">
        <v>6599</v>
      </c>
      <c r="E5325" s="765">
        <f t="shared" ca="1" si="264"/>
        <v>0</v>
      </c>
    </row>
    <row r="5326" spans="1:5">
      <c r="A5326" t="str">
        <f t="shared" si="265"/>
        <v>94</v>
      </c>
      <c r="B5326">
        <f t="shared" si="266"/>
        <v>0</v>
      </c>
      <c r="C5326" t="s">
        <v>6329</v>
      </c>
      <c r="D5326" t="s">
        <v>6600</v>
      </c>
      <c r="E5326" s="765">
        <f t="shared" ca="1" si="264"/>
        <v>0</v>
      </c>
    </row>
    <row r="5327" spans="1:5">
      <c r="A5327" t="str">
        <f t="shared" si="265"/>
        <v>94</v>
      </c>
      <c r="B5327">
        <f t="shared" si="266"/>
        <v>0</v>
      </c>
      <c r="C5327" t="s">
        <v>6330</v>
      </c>
      <c r="D5327" t="s">
        <v>6601</v>
      </c>
      <c r="E5327" s="765">
        <f t="shared" ca="1" si="264"/>
        <v>0</v>
      </c>
    </row>
    <row r="5328" spans="1:5">
      <c r="A5328" t="str">
        <f t="shared" si="265"/>
        <v>94</v>
      </c>
      <c r="B5328">
        <f t="shared" si="266"/>
        <v>0</v>
      </c>
      <c r="C5328" t="s">
        <v>6331</v>
      </c>
      <c r="D5328" t="s">
        <v>6602</v>
      </c>
      <c r="E5328" s="765">
        <f t="shared" ca="1" si="264"/>
        <v>0</v>
      </c>
    </row>
    <row r="5329" spans="1:5">
      <c r="A5329" t="str">
        <f t="shared" si="265"/>
        <v>94</v>
      </c>
      <c r="B5329">
        <f t="shared" si="266"/>
        <v>0</v>
      </c>
      <c r="C5329" t="s">
        <v>6332</v>
      </c>
      <c r="D5329" t="s">
        <v>6603</v>
      </c>
      <c r="E5329" s="765">
        <f t="shared" ca="1" si="264"/>
        <v>0</v>
      </c>
    </row>
    <row r="5330" spans="1:5">
      <c r="A5330" t="str">
        <f t="shared" si="265"/>
        <v>94</v>
      </c>
      <c r="B5330">
        <f t="shared" si="266"/>
        <v>0</v>
      </c>
      <c r="C5330" t="s">
        <v>6333</v>
      </c>
      <c r="D5330" t="s">
        <v>6604</v>
      </c>
      <c r="E5330" s="765">
        <f t="shared" ca="1" si="264"/>
        <v>0</v>
      </c>
    </row>
    <row r="5331" spans="1:5">
      <c r="A5331" t="str">
        <f t="shared" si="265"/>
        <v>94</v>
      </c>
      <c r="B5331">
        <f t="shared" si="266"/>
        <v>0</v>
      </c>
      <c r="C5331" t="s">
        <v>6334</v>
      </c>
      <c r="D5331" t="s">
        <v>6605</v>
      </c>
      <c r="E5331" s="765">
        <f t="shared" ca="1" si="264"/>
        <v>0</v>
      </c>
    </row>
    <row r="5332" spans="1:5">
      <c r="A5332" t="str">
        <f t="shared" si="265"/>
        <v>94</v>
      </c>
      <c r="B5332">
        <f t="shared" si="266"/>
        <v>0</v>
      </c>
      <c r="C5332" t="s">
        <v>6335</v>
      </c>
      <c r="D5332" t="s">
        <v>6606</v>
      </c>
      <c r="E5332" s="765">
        <f t="shared" ca="1" si="264"/>
        <v>0</v>
      </c>
    </row>
    <row r="5333" spans="1:5">
      <c r="A5333" t="str">
        <f t="shared" si="265"/>
        <v>94</v>
      </c>
      <c r="B5333">
        <f t="shared" si="266"/>
        <v>0</v>
      </c>
      <c r="C5333" t="s">
        <v>6324</v>
      </c>
      <c r="D5333" t="s">
        <v>6361</v>
      </c>
      <c r="E5333" s="765">
        <f t="shared" ca="1" si="264"/>
        <v>0</v>
      </c>
    </row>
    <row r="5334" spans="1:5">
      <c r="A5334" t="str">
        <f t="shared" si="265"/>
        <v>93</v>
      </c>
      <c r="B5334">
        <f t="shared" si="266"/>
        <v>0</v>
      </c>
      <c r="C5334" s="761" t="s">
        <v>5615</v>
      </c>
      <c r="D5334" s="761" t="s">
        <v>6199</v>
      </c>
      <c r="E5334" s="765">
        <f t="shared" ca="1" si="264"/>
        <v>0</v>
      </c>
    </row>
    <row r="5335" spans="1:5">
      <c r="A5335" t="str">
        <f t="shared" si="265"/>
        <v>93</v>
      </c>
      <c r="B5335">
        <f t="shared" si="266"/>
        <v>0</v>
      </c>
      <c r="C5335" s="761" t="s">
        <v>5629</v>
      </c>
      <c r="D5335" s="761" t="s">
        <v>6200</v>
      </c>
      <c r="E5335" s="765">
        <f t="shared" ca="1" si="264"/>
        <v>0</v>
      </c>
    </row>
    <row r="5336" spans="1:5">
      <c r="A5336" t="str">
        <f t="shared" si="265"/>
        <v>93</v>
      </c>
      <c r="B5336">
        <f t="shared" si="266"/>
        <v>0</v>
      </c>
      <c r="C5336" s="761" t="s">
        <v>5616</v>
      </c>
      <c r="D5336" s="761" t="s">
        <v>6201</v>
      </c>
      <c r="E5336" s="765">
        <f t="shared" ca="1" si="264"/>
        <v>0</v>
      </c>
    </row>
    <row r="5337" spans="1:5">
      <c r="A5337" t="str">
        <f t="shared" si="265"/>
        <v>93</v>
      </c>
      <c r="B5337">
        <f t="shared" si="266"/>
        <v>0</v>
      </c>
      <c r="C5337" s="761" t="s">
        <v>5617</v>
      </c>
      <c r="D5337" s="761" t="s">
        <v>6202</v>
      </c>
      <c r="E5337" s="765">
        <f t="shared" ca="1" si="264"/>
        <v>0</v>
      </c>
    </row>
    <row r="5338" spans="1:5">
      <c r="A5338" t="str">
        <f t="shared" si="265"/>
        <v>93</v>
      </c>
      <c r="B5338">
        <f t="shared" si="266"/>
        <v>0</v>
      </c>
      <c r="C5338" s="761" t="s">
        <v>5618</v>
      </c>
      <c r="D5338" s="761" t="s">
        <v>6203</v>
      </c>
      <c r="E5338" s="765">
        <f t="shared" ca="1" si="264"/>
        <v>0</v>
      </c>
    </row>
    <row r="5339" spans="1:5">
      <c r="A5339" t="str">
        <f t="shared" si="265"/>
        <v>93</v>
      </c>
      <c r="B5339">
        <f t="shared" si="266"/>
        <v>0</v>
      </c>
      <c r="C5339" s="761" t="s">
        <v>5619</v>
      </c>
      <c r="D5339" s="761" t="s">
        <v>6204</v>
      </c>
      <c r="E5339" s="765">
        <f t="shared" ca="1" si="264"/>
        <v>0</v>
      </c>
    </row>
    <row r="5340" spans="1:5">
      <c r="A5340" t="str">
        <f t="shared" si="265"/>
        <v>93</v>
      </c>
      <c r="B5340">
        <f t="shared" si="266"/>
        <v>0</v>
      </c>
      <c r="C5340" s="761" t="s">
        <v>5625</v>
      </c>
      <c r="D5340" s="761" t="s">
        <v>6205</v>
      </c>
      <c r="E5340" s="765">
        <f t="shared" ca="1" si="264"/>
        <v>0</v>
      </c>
    </row>
    <row r="5341" spans="1:5">
      <c r="A5341" t="str">
        <f t="shared" si="265"/>
        <v>93</v>
      </c>
      <c r="B5341">
        <f t="shared" si="266"/>
        <v>0</v>
      </c>
      <c r="C5341" s="761" t="s">
        <v>5620</v>
      </c>
      <c r="D5341" s="761" t="s">
        <v>6206</v>
      </c>
      <c r="E5341" s="765">
        <f t="shared" ca="1" si="264"/>
        <v>0</v>
      </c>
    </row>
    <row r="5342" spans="1:5">
      <c r="A5342" t="str">
        <f t="shared" si="265"/>
        <v>93</v>
      </c>
      <c r="B5342">
        <f t="shared" si="266"/>
        <v>0</v>
      </c>
      <c r="C5342" s="761" t="s">
        <v>5621</v>
      </c>
      <c r="D5342" s="761" t="s">
        <v>6207</v>
      </c>
      <c r="E5342" s="765">
        <f t="shared" ca="1" si="264"/>
        <v>0</v>
      </c>
    </row>
    <row r="5343" spans="1:5">
      <c r="A5343" t="str">
        <f t="shared" si="265"/>
        <v>93</v>
      </c>
      <c r="B5343">
        <f t="shared" si="266"/>
        <v>0</v>
      </c>
      <c r="C5343" s="761" t="s">
        <v>5623</v>
      </c>
      <c r="D5343" s="761" t="s">
        <v>6208</v>
      </c>
      <c r="E5343" s="765">
        <f t="shared" ca="1" si="264"/>
        <v>0</v>
      </c>
    </row>
    <row r="5344" spans="1:5">
      <c r="A5344" t="str">
        <f t="shared" si="265"/>
        <v>93</v>
      </c>
      <c r="B5344">
        <f t="shared" si="266"/>
        <v>0</v>
      </c>
      <c r="C5344" s="761" t="s">
        <v>5622</v>
      </c>
      <c r="D5344" s="761" t="s">
        <v>6209</v>
      </c>
      <c r="E5344" s="765">
        <f t="shared" ca="1" si="264"/>
        <v>0</v>
      </c>
    </row>
    <row r="5345" spans="1:5">
      <c r="A5345" t="str">
        <f t="shared" si="265"/>
        <v>93</v>
      </c>
      <c r="B5345">
        <f t="shared" si="266"/>
        <v>0</v>
      </c>
      <c r="C5345" s="761" t="s">
        <v>5626</v>
      </c>
      <c r="D5345" s="761" t="s">
        <v>6210</v>
      </c>
      <c r="E5345" s="765">
        <f t="shared" ca="1" si="264"/>
        <v>0</v>
      </c>
    </row>
    <row r="5346" spans="1:5">
      <c r="A5346" t="str">
        <f t="shared" si="265"/>
        <v>93</v>
      </c>
      <c r="B5346">
        <f t="shared" si="266"/>
        <v>0</v>
      </c>
      <c r="C5346" s="761" t="s">
        <v>5627</v>
      </c>
      <c r="D5346" s="761" t="s">
        <v>6211</v>
      </c>
      <c r="E5346" s="765">
        <f t="shared" ca="1" si="264"/>
        <v>0</v>
      </c>
    </row>
    <row r="5347" spans="1:5">
      <c r="A5347" t="str">
        <f t="shared" si="265"/>
        <v>93</v>
      </c>
      <c r="B5347">
        <f t="shared" si="266"/>
        <v>0</v>
      </c>
      <c r="C5347" s="761" t="s">
        <v>5628</v>
      </c>
      <c r="D5347" s="761" t="s">
        <v>6212</v>
      </c>
      <c r="E5347" s="765">
        <f t="shared" ca="1" si="264"/>
        <v>0</v>
      </c>
    </row>
    <row r="5348" spans="1:5">
      <c r="A5348" t="str">
        <f t="shared" si="265"/>
        <v>93</v>
      </c>
      <c r="B5348">
        <f t="shared" si="266"/>
        <v>0</v>
      </c>
      <c r="C5348" s="761" t="s">
        <v>5640</v>
      </c>
      <c r="D5348" s="761" t="s">
        <v>6213</v>
      </c>
      <c r="E5348" s="765">
        <f t="shared" ca="1" si="264"/>
        <v>0</v>
      </c>
    </row>
    <row r="5349" spans="1:5">
      <c r="A5349" t="str">
        <f t="shared" si="265"/>
        <v>93</v>
      </c>
      <c r="B5349">
        <f t="shared" si="266"/>
        <v>0</v>
      </c>
      <c r="C5349" s="761" t="s">
        <v>6323</v>
      </c>
      <c r="D5349" s="761" t="s">
        <v>6349</v>
      </c>
      <c r="E5349" s="765">
        <f t="shared" ca="1" si="264"/>
        <v>0</v>
      </c>
    </row>
    <row r="5350" spans="1:5">
      <c r="A5350" t="str">
        <f t="shared" si="265"/>
        <v>93</v>
      </c>
      <c r="B5350">
        <f t="shared" si="266"/>
        <v>0</v>
      </c>
      <c r="C5350" s="761" t="s">
        <v>6321</v>
      </c>
      <c r="D5350" s="761" t="s">
        <v>6607</v>
      </c>
      <c r="E5350" s="765">
        <f t="shared" ca="1" si="264"/>
        <v>0</v>
      </c>
    </row>
    <row r="5351" spans="1:5">
      <c r="A5351" t="str">
        <f t="shared" si="265"/>
        <v>93</v>
      </c>
      <c r="B5351">
        <f t="shared" si="266"/>
        <v>0</v>
      </c>
      <c r="C5351" t="s">
        <v>6325</v>
      </c>
      <c r="D5351" t="s">
        <v>6608</v>
      </c>
      <c r="E5351" s="765">
        <f t="shared" ca="1" si="264"/>
        <v>0</v>
      </c>
    </row>
    <row r="5352" spans="1:5">
      <c r="A5352" t="str">
        <f t="shared" si="265"/>
        <v>93</v>
      </c>
      <c r="B5352">
        <f t="shared" si="266"/>
        <v>0</v>
      </c>
      <c r="C5352" t="s">
        <v>6326</v>
      </c>
      <c r="D5352" t="s">
        <v>6609</v>
      </c>
      <c r="E5352" s="765">
        <f t="shared" ca="1" si="264"/>
        <v>0</v>
      </c>
    </row>
    <row r="5353" spans="1:5">
      <c r="A5353" t="str">
        <f t="shared" si="265"/>
        <v>93</v>
      </c>
      <c r="B5353">
        <f t="shared" si="266"/>
        <v>0</v>
      </c>
      <c r="C5353" t="s">
        <v>6327</v>
      </c>
      <c r="D5353" t="s">
        <v>6610</v>
      </c>
      <c r="E5353" s="765">
        <f t="shared" ca="1" si="264"/>
        <v>0</v>
      </c>
    </row>
    <row r="5354" spans="1:5">
      <c r="A5354" t="str">
        <f t="shared" si="265"/>
        <v>93</v>
      </c>
      <c r="B5354">
        <f t="shared" si="266"/>
        <v>0</v>
      </c>
      <c r="C5354" t="s">
        <v>6328</v>
      </c>
      <c r="D5354" t="s">
        <v>6611</v>
      </c>
      <c r="E5354" s="765">
        <f t="shared" ref="E5354:E5417" ca="1" si="267">IFERROR(IFERROR(VLOOKUP(C5354,INDIRECT($G$7&amp;$H$7),MATCH($A5354,INDIRECT($G$7&amp;$I$7),0),0),IFERROR(VLOOKUP(C5354,INDIRECT($G$6&amp;$H$6),MATCH($A5354,INDIRECT($G$6&amp;$I$6),0),0),VLOOKUP(C5354,INDIRECT($G$5&amp;$H$5),MATCH($A5354,INDIRECT($G$5&amp;$I$5),0),0))),0)</f>
        <v>0</v>
      </c>
    </row>
    <row r="5355" spans="1:5">
      <c r="A5355" t="str">
        <f t="shared" si="265"/>
        <v>93</v>
      </c>
      <c r="B5355">
        <f t="shared" si="266"/>
        <v>0</v>
      </c>
      <c r="C5355" t="s">
        <v>6329</v>
      </c>
      <c r="D5355" t="s">
        <v>6612</v>
      </c>
      <c r="E5355" s="765">
        <f t="shared" ca="1" si="267"/>
        <v>0</v>
      </c>
    </row>
    <row r="5356" spans="1:5">
      <c r="A5356" t="str">
        <f t="shared" si="265"/>
        <v>93</v>
      </c>
      <c r="B5356">
        <f t="shared" si="266"/>
        <v>0</v>
      </c>
      <c r="C5356" t="s">
        <v>6330</v>
      </c>
      <c r="D5356" t="s">
        <v>6613</v>
      </c>
      <c r="E5356" s="765">
        <f t="shared" ca="1" si="267"/>
        <v>0</v>
      </c>
    </row>
    <row r="5357" spans="1:5">
      <c r="A5357" t="str">
        <f t="shared" si="265"/>
        <v>93</v>
      </c>
      <c r="B5357">
        <f t="shared" si="266"/>
        <v>0</v>
      </c>
      <c r="C5357" t="s">
        <v>6331</v>
      </c>
      <c r="D5357" t="s">
        <v>6614</v>
      </c>
      <c r="E5357" s="765">
        <f t="shared" ca="1" si="267"/>
        <v>0</v>
      </c>
    </row>
    <row r="5358" spans="1:5">
      <c r="A5358" t="str">
        <f t="shared" si="265"/>
        <v>93</v>
      </c>
      <c r="B5358">
        <f t="shared" si="266"/>
        <v>0</v>
      </c>
      <c r="C5358" t="s">
        <v>6332</v>
      </c>
      <c r="D5358" t="s">
        <v>6615</v>
      </c>
      <c r="E5358" s="765">
        <f t="shared" ca="1" si="267"/>
        <v>0</v>
      </c>
    </row>
    <row r="5359" spans="1:5">
      <c r="A5359" t="str">
        <f t="shared" si="265"/>
        <v>93</v>
      </c>
      <c r="B5359">
        <f t="shared" si="266"/>
        <v>0</v>
      </c>
      <c r="C5359" t="s">
        <v>6333</v>
      </c>
      <c r="D5359" t="s">
        <v>6616</v>
      </c>
      <c r="E5359" s="765">
        <f t="shared" ca="1" si="267"/>
        <v>0</v>
      </c>
    </row>
    <row r="5360" spans="1:5">
      <c r="A5360" t="str">
        <f t="shared" si="265"/>
        <v>93</v>
      </c>
      <c r="B5360">
        <f t="shared" si="266"/>
        <v>0</v>
      </c>
      <c r="C5360" t="s">
        <v>6334</v>
      </c>
      <c r="D5360" t="s">
        <v>6617</v>
      </c>
      <c r="E5360" s="765">
        <f t="shared" ca="1" si="267"/>
        <v>0</v>
      </c>
    </row>
    <row r="5361" spans="1:5">
      <c r="A5361" t="str">
        <f t="shared" si="265"/>
        <v>93</v>
      </c>
      <c r="B5361">
        <f t="shared" si="266"/>
        <v>0</v>
      </c>
      <c r="C5361" t="s">
        <v>6335</v>
      </c>
      <c r="D5361" t="s">
        <v>6618</v>
      </c>
      <c r="E5361" s="765">
        <f t="shared" ca="1" si="267"/>
        <v>0</v>
      </c>
    </row>
    <row r="5362" spans="1:5">
      <c r="A5362" t="str">
        <f t="shared" si="265"/>
        <v>93</v>
      </c>
      <c r="B5362">
        <f t="shared" si="266"/>
        <v>0</v>
      </c>
      <c r="C5362" t="s">
        <v>6324</v>
      </c>
      <c r="D5362" t="s">
        <v>6362</v>
      </c>
      <c r="E5362" s="765">
        <f t="shared" ca="1" si="267"/>
        <v>0</v>
      </c>
    </row>
    <row r="5363" spans="1:5">
      <c r="A5363" t="str">
        <f t="shared" si="265"/>
        <v>92</v>
      </c>
      <c r="B5363">
        <f t="shared" si="266"/>
        <v>0</v>
      </c>
      <c r="C5363" s="761" t="s">
        <v>5615</v>
      </c>
      <c r="D5363" s="761" t="s">
        <v>6214</v>
      </c>
      <c r="E5363" s="765">
        <f t="shared" ca="1" si="267"/>
        <v>0</v>
      </c>
    </row>
    <row r="5364" spans="1:5">
      <c r="A5364" t="str">
        <f t="shared" si="265"/>
        <v>92</v>
      </c>
      <c r="B5364">
        <f t="shared" si="266"/>
        <v>0</v>
      </c>
      <c r="C5364" s="761" t="s">
        <v>5629</v>
      </c>
      <c r="D5364" s="761" t="s">
        <v>6215</v>
      </c>
      <c r="E5364" s="765">
        <f t="shared" ca="1" si="267"/>
        <v>0</v>
      </c>
    </row>
    <row r="5365" spans="1:5">
      <c r="A5365" t="str">
        <f t="shared" si="265"/>
        <v>92</v>
      </c>
      <c r="B5365">
        <f t="shared" si="266"/>
        <v>0</v>
      </c>
      <c r="C5365" s="761" t="s">
        <v>5616</v>
      </c>
      <c r="D5365" s="761" t="s">
        <v>6216</v>
      </c>
      <c r="E5365" s="765">
        <f t="shared" ca="1" si="267"/>
        <v>0</v>
      </c>
    </row>
    <row r="5366" spans="1:5">
      <c r="A5366" t="str">
        <f t="shared" si="265"/>
        <v>92</v>
      </c>
      <c r="B5366">
        <f t="shared" si="266"/>
        <v>0</v>
      </c>
      <c r="C5366" s="761" t="s">
        <v>5617</v>
      </c>
      <c r="D5366" s="761" t="s">
        <v>6217</v>
      </c>
      <c r="E5366" s="765">
        <f t="shared" ca="1" si="267"/>
        <v>0</v>
      </c>
    </row>
    <row r="5367" spans="1:5">
      <c r="A5367" t="str">
        <f t="shared" si="265"/>
        <v>92</v>
      </c>
      <c r="B5367">
        <f t="shared" si="266"/>
        <v>0</v>
      </c>
      <c r="C5367" s="761" t="s">
        <v>5618</v>
      </c>
      <c r="D5367" s="761" t="s">
        <v>6218</v>
      </c>
      <c r="E5367" s="765">
        <f t="shared" ca="1" si="267"/>
        <v>0</v>
      </c>
    </row>
    <row r="5368" spans="1:5">
      <c r="A5368" t="str">
        <f t="shared" si="265"/>
        <v>92</v>
      </c>
      <c r="B5368">
        <f t="shared" si="266"/>
        <v>0</v>
      </c>
      <c r="C5368" s="761" t="s">
        <v>5619</v>
      </c>
      <c r="D5368" s="761" t="s">
        <v>6219</v>
      </c>
      <c r="E5368" s="765">
        <f t="shared" ca="1" si="267"/>
        <v>0</v>
      </c>
    </row>
    <row r="5369" spans="1:5">
      <c r="A5369" t="str">
        <f t="shared" si="265"/>
        <v>92</v>
      </c>
      <c r="B5369">
        <f t="shared" si="266"/>
        <v>0</v>
      </c>
      <c r="C5369" s="761" t="s">
        <v>5625</v>
      </c>
      <c r="D5369" s="761" t="s">
        <v>6220</v>
      </c>
      <c r="E5369" s="765">
        <f t="shared" ca="1" si="267"/>
        <v>0</v>
      </c>
    </row>
    <row r="5370" spans="1:5">
      <c r="A5370" t="str">
        <f t="shared" si="265"/>
        <v>92</v>
      </c>
      <c r="B5370">
        <f t="shared" si="266"/>
        <v>0</v>
      </c>
      <c r="C5370" s="761" t="s">
        <v>5620</v>
      </c>
      <c r="D5370" s="761" t="s">
        <v>6221</v>
      </c>
      <c r="E5370" s="765">
        <f t="shared" ca="1" si="267"/>
        <v>0</v>
      </c>
    </row>
    <row r="5371" spans="1:5">
      <c r="A5371" t="str">
        <f t="shared" si="265"/>
        <v>92</v>
      </c>
      <c r="B5371">
        <f t="shared" si="266"/>
        <v>0</v>
      </c>
      <c r="C5371" s="761" t="s">
        <v>5621</v>
      </c>
      <c r="D5371" s="761" t="s">
        <v>6222</v>
      </c>
      <c r="E5371" s="765">
        <f t="shared" ca="1" si="267"/>
        <v>0</v>
      </c>
    </row>
    <row r="5372" spans="1:5">
      <c r="A5372" t="str">
        <f t="shared" si="265"/>
        <v>92</v>
      </c>
      <c r="B5372">
        <f t="shared" si="266"/>
        <v>0</v>
      </c>
      <c r="C5372" s="761" t="s">
        <v>5623</v>
      </c>
      <c r="D5372" s="761" t="s">
        <v>6223</v>
      </c>
      <c r="E5372" s="765">
        <f t="shared" ca="1" si="267"/>
        <v>0</v>
      </c>
    </row>
    <row r="5373" spans="1:5">
      <c r="A5373" t="str">
        <f t="shared" si="265"/>
        <v>92</v>
      </c>
      <c r="B5373">
        <f t="shared" si="266"/>
        <v>0</v>
      </c>
      <c r="C5373" s="761" t="s">
        <v>5622</v>
      </c>
      <c r="D5373" s="761" t="s">
        <v>6224</v>
      </c>
      <c r="E5373" s="765">
        <f t="shared" ca="1" si="267"/>
        <v>0</v>
      </c>
    </row>
    <row r="5374" spans="1:5">
      <c r="A5374" t="str">
        <f t="shared" si="265"/>
        <v>92</v>
      </c>
      <c r="B5374">
        <f t="shared" si="266"/>
        <v>0</v>
      </c>
      <c r="C5374" s="761" t="s">
        <v>5626</v>
      </c>
      <c r="D5374" s="761" t="s">
        <v>6225</v>
      </c>
      <c r="E5374" s="765">
        <f t="shared" ca="1" si="267"/>
        <v>0</v>
      </c>
    </row>
    <row r="5375" spans="1:5">
      <c r="A5375" t="str">
        <f t="shared" si="265"/>
        <v>92</v>
      </c>
      <c r="B5375">
        <f t="shared" si="266"/>
        <v>0</v>
      </c>
      <c r="C5375" s="761" t="s">
        <v>5627</v>
      </c>
      <c r="D5375" s="761" t="s">
        <v>6226</v>
      </c>
      <c r="E5375" s="765">
        <f t="shared" ca="1" si="267"/>
        <v>0</v>
      </c>
    </row>
    <row r="5376" spans="1:5">
      <c r="A5376" t="str">
        <f t="shared" si="265"/>
        <v>92</v>
      </c>
      <c r="B5376">
        <f t="shared" si="266"/>
        <v>0</v>
      </c>
      <c r="C5376" s="761" t="s">
        <v>5628</v>
      </c>
      <c r="D5376" s="761" t="s">
        <v>6227</v>
      </c>
      <c r="E5376" s="765">
        <f t="shared" ca="1" si="267"/>
        <v>0</v>
      </c>
    </row>
    <row r="5377" spans="1:5">
      <c r="A5377" t="str">
        <f t="shared" si="265"/>
        <v>92</v>
      </c>
      <c r="B5377">
        <f t="shared" si="266"/>
        <v>0</v>
      </c>
      <c r="C5377" s="761" t="s">
        <v>5640</v>
      </c>
      <c r="D5377" s="761" t="s">
        <v>6228</v>
      </c>
      <c r="E5377" s="765">
        <f t="shared" ca="1" si="267"/>
        <v>0</v>
      </c>
    </row>
    <row r="5378" spans="1:5">
      <c r="A5378" t="str">
        <f t="shared" si="265"/>
        <v>92</v>
      </c>
      <c r="B5378">
        <f t="shared" si="266"/>
        <v>0</v>
      </c>
      <c r="C5378" s="761" t="s">
        <v>6323</v>
      </c>
      <c r="D5378" s="761" t="s">
        <v>6350</v>
      </c>
      <c r="E5378" s="765">
        <f t="shared" ca="1" si="267"/>
        <v>0</v>
      </c>
    </row>
    <row r="5379" spans="1:5">
      <c r="A5379" t="str">
        <f t="shared" si="265"/>
        <v>92</v>
      </c>
      <c r="B5379">
        <f t="shared" si="266"/>
        <v>0</v>
      </c>
      <c r="C5379" s="761" t="s">
        <v>6321</v>
      </c>
      <c r="D5379" s="761" t="s">
        <v>6619</v>
      </c>
      <c r="E5379" s="765">
        <f t="shared" ca="1" si="267"/>
        <v>0</v>
      </c>
    </row>
    <row r="5380" spans="1:5">
      <c r="A5380" t="str">
        <f t="shared" si="265"/>
        <v>92</v>
      </c>
      <c r="B5380">
        <f t="shared" si="266"/>
        <v>0</v>
      </c>
      <c r="C5380" t="s">
        <v>6325</v>
      </c>
      <c r="D5380" t="s">
        <v>6620</v>
      </c>
      <c r="E5380" s="765">
        <f t="shared" ca="1" si="267"/>
        <v>0</v>
      </c>
    </row>
    <row r="5381" spans="1:5">
      <c r="A5381" t="str">
        <f t="shared" ref="A5381:A5444" si="268">MID(D5381,LEN(C5381)+2,LEN(D5381)-LEN(C5381))</f>
        <v>92</v>
      </c>
      <c r="B5381">
        <f t="shared" ref="B5381:B5444" si="269">IF(IFERROR(FIND("PU",D5381,1),0)&lt;&gt;0,"PU",0)</f>
        <v>0</v>
      </c>
      <c r="C5381" t="s">
        <v>6326</v>
      </c>
      <c r="D5381" t="s">
        <v>6621</v>
      </c>
      <c r="E5381" s="765">
        <f t="shared" ca="1" si="267"/>
        <v>0</v>
      </c>
    </row>
    <row r="5382" spans="1:5">
      <c r="A5382" t="str">
        <f t="shared" si="268"/>
        <v>92</v>
      </c>
      <c r="B5382">
        <f t="shared" si="269"/>
        <v>0</v>
      </c>
      <c r="C5382" t="s">
        <v>6327</v>
      </c>
      <c r="D5382" t="s">
        <v>6622</v>
      </c>
      <c r="E5382" s="765">
        <f t="shared" ca="1" si="267"/>
        <v>0</v>
      </c>
    </row>
    <row r="5383" spans="1:5">
      <c r="A5383" t="str">
        <f t="shared" si="268"/>
        <v>92</v>
      </c>
      <c r="B5383">
        <f t="shared" si="269"/>
        <v>0</v>
      </c>
      <c r="C5383" t="s">
        <v>6328</v>
      </c>
      <c r="D5383" t="s">
        <v>6623</v>
      </c>
      <c r="E5383" s="765">
        <f t="shared" ca="1" si="267"/>
        <v>0</v>
      </c>
    </row>
    <row r="5384" spans="1:5">
      <c r="A5384" t="str">
        <f t="shared" si="268"/>
        <v>92</v>
      </c>
      <c r="B5384">
        <f t="shared" si="269"/>
        <v>0</v>
      </c>
      <c r="C5384" t="s">
        <v>6329</v>
      </c>
      <c r="D5384" t="s">
        <v>6624</v>
      </c>
      <c r="E5384" s="765">
        <f t="shared" ca="1" si="267"/>
        <v>0</v>
      </c>
    </row>
    <row r="5385" spans="1:5">
      <c r="A5385" t="str">
        <f t="shared" si="268"/>
        <v>92</v>
      </c>
      <c r="B5385">
        <f t="shared" si="269"/>
        <v>0</v>
      </c>
      <c r="C5385" t="s">
        <v>6330</v>
      </c>
      <c r="D5385" t="s">
        <v>6625</v>
      </c>
      <c r="E5385" s="765">
        <f t="shared" ca="1" si="267"/>
        <v>0</v>
      </c>
    </row>
    <row r="5386" spans="1:5">
      <c r="A5386" t="str">
        <f t="shared" si="268"/>
        <v>92</v>
      </c>
      <c r="B5386">
        <f t="shared" si="269"/>
        <v>0</v>
      </c>
      <c r="C5386" t="s">
        <v>6331</v>
      </c>
      <c r="D5386" t="s">
        <v>6626</v>
      </c>
      <c r="E5386" s="765">
        <f t="shared" ca="1" si="267"/>
        <v>0</v>
      </c>
    </row>
    <row r="5387" spans="1:5">
      <c r="A5387" t="str">
        <f t="shared" si="268"/>
        <v>92</v>
      </c>
      <c r="B5387">
        <f t="shared" si="269"/>
        <v>0</v>
      </c>
      <c r="C5387" t="s">
        <v>6332</v>
      </c>
      <c r="D5387" t="s">
        <v>6627</v>
      </c>
      <c r="E5387" s="765">
        <f t="shared" ca="1" si="267"/>
        <v>0</v>
      </c>
    </row>
    <row r="5388" spans="1:5">
      <c r="A5388" t="str">
        <f t="shared" si="268"/>
        <v>92</v>
      </c>
      <c r="B5388">
        <f t="shared" si="269"/>
        <v>0</v>
      </c>
      <c r="C5388" t="s">
        <v>6333</v>
      </c>
      <c r="D5388" t="s">
        <v>6628</v>
      </c>
      <c r="E5388" s="765">
        <f t="shared" ca="1" si="267"/>
        <v>0</v>
      </c>
    </row>
    <row r="5389" spans="1:5">
      <c r="A5389" t="str">
        <f t="shared" si="268"/>
        <v>92</v>
      </c>
      <c r="B5389">
        <f t="shared" si="269"/>
        <v>0</v>
      </c>
      <c r="C5389" t="s">
        <v>6334</v>
      </c>
      <c r="D5389" t="s">
        <v>6629</v>
      </c>
      <c r="E5389" s="765">
        <f t="shared" ca="1" si="267"/>
        <v>0</v>
      </c>
    </row>
    <row r="5390" spans="1:5">
      <c r="A5390" t="str">
        <f t="shared" si="268"/>
        <v>92</v>
      </c>
      <c r="B5390">
        <f t="shared" si="269"/>
        <v>0</v>
      </c>
      <c r="C5390" t="s">
        <v>6335</v>
      </c>
      <c r="D5390" t="s">
        <v>6630</v>
      </c>
      <c r="E5390" s="765">
        <f t="shared" ca="1" si="267"/>
        <v>0</v>
      </c>
    </row>
    <row r="5391" spans="1:5">
      <c r="A5391" t="str">
        <f t="shared" si="268"/>
        <v>92</v>
      </c>
      <c r="B5391">
        <f t="shared" si="269"/>
        <v>0</v>
      </c>
      <c r="C5391" t="s">
        <v>6324</v>
      </c>
      <c r="D5391" t="s">
        <v>6363</v>
      </c>
      <c r="E5391" s="765">
        <f t="shared" ca="1" si="267"/>
        <v>0</v>
      </c>
    </row>
    <row r="5392" spans="1:5">
      <c r="A5392" t="str">
        <f t="shared" si="268"/>
        <v>91</v>
      </c>
      <c r="B5392">
        <f t="shared" si="269"/>
        <v>0</v>
      </c>
      <c r="C5392" s="761" t="s">
        <v>5615</v>
      </c>
      <c r="D5392" s="761" t="s">
        <v>6229</v>
      </c>
      <c r="E5392" s="765">
        <f t="shared" ca="1" si="267"/>
        <v>0</v>
      </c>
    </row>
    <row r="5393" spans="1:5">
      <c r="A5393" t="str">
        <f t="shared" si="268"/>
        <v>91</v>
      </c>
      <c r="B5393">
        <f t="shared" si="269"/>
        <v>0</v>
      </c>
      <c r="C5393" s="761" t="s">
        <v>5629</v>
      </c>
      <c r="D5393" s="761" t="s">
        <v>6230</v>
      </c>
      <c r="E5393" s="765">
        <f t="shared" ca="1" si="267"/>
        <v>0</v>
      </c>
    </row>
    <row r="5394" spans="1:5">
      <c r="A5394" t="str">
        <f t="shared" si="268"/>
        <v>91</v>
      </c>
      <c r="B5394">
        <f t="shared" si="269"/>
        <v>0</v>
      </c>
      <c r="C5394" s="761" t="s">
        <v>5616</v>
      </c>
      <c r="D5394" s="761" t="s">
        <v>6231</v>
      </c>
      <c r="E5394" s="765">
        <f t="shared" ca="1" si="267"/>
        <v>0</v>
      </c>
    </row>
    <row r="5395" spans="1:5">
      <c r="A5395" t="str">
        <f t="shared" si="268"/>
        <v>91</v>
      </c>
      <c r="B5395">
        <f t="shared" si="269"/>
        <v>0</v>
      </c>
      <c r="C5395" s="761" t="s">
        <v>5617</v>
      </c>
      <c r="D5395" s="761" t="s">
        <v>6232</v>
      </c>
      <c r="E5395" s="765">
        <f t="shared" ca="1" si="267"/>
        <v>0</v>
      </c>
    </row>
    <row r="5396" spans="1:5">
      <c r="A5396" t="str">
        <f t="shared" si="268"/>
        <v>91</v>
      </c>
      <c r="B5396">
        <f t="shared" si="269"/>
        <v>0</v>
      </c>
      <c r="C5396" s="761" t="s">
        <v>5618</v>
      </c>
      <c r="D5396" s="761" t="s">
        <v>6233</v>
      </c>
      <c r="E5396" s="765">
        <f t="shared" ca="1" si="267"/>
        <v>0</v>
      </c>
    </row>
    <row r="5397" spans="1:5">
      <c r="A5397" t="str">
        <f t="shared" si="268"/>
        <v>91</v>
      </c>
      <c r="B5397">
        <f t="shared" si="269"/>
        <v>0</v>
      </c>
      <c r="C5397" s="761" t="s">
        <v>5619</v>
      </c>
      <c r="D5397" s="761" t="s">
        <v>6234</v>
      </c>
      <c r="E5397" s="765">
        <f t="shared" ca="1" si="267"/>
        <v>0</v>
      </c>
    </row>
    <row r="5398" spans="1:5">
      <c r="A5398" t="str">
        <f t="shared" si="268"/>
        <v>91</v>
      </c>
      <c r="B5398">
        <f t="shared" si="269"/>
        <v>0</v>
      </c>
      <c r="C5398" s="761" t="s">
        <v>5625</v>
      </c>
      <c r="D5398" s="761" t="s">
        <v>6235</v>
      </c>
      <c r="E5398" s="765">
        <f t="shared" ca="1" si="267"/>
        <v>0</v>
      </c>
    </row>
    <row r="5399" spans="1:5">
      <c r="A5399" t="str">
        <f t="shared" si="268"/>
        <v>91</v>
      </c>
      <c r="B5399">
        <f t="shared" si="269"/>
        <v>0</v>
      </c>
      <c r="C5399" s="761" t="s">
        <v>5620</v>
      </c>
      <c r="D5399" s="761" t="s">
        <v>6236</v>
      </c>
      <c r="E5399" s="765">
        <f t="shared" ca="1" si="267"/>
        <v>0</v>
      </c>
    </row>
    <row r="5400" spans="1:5">
      <c r="A5400" t="str">
        <f t="shared" si="268"/>
        <v>91</v>
      </c>
      <c r="B5400">
        <f t="shared" si="269"/>
        <v>0</v>
      </c>
      <c r="C5400" s="761" t="s">
        <v>5621</v>
      </c>
      <c r="D5400" s="761" t="s">
        <v>6237</v>
      </c>
      <c r="E5400" s="765">
        <f t="shared" ca="1" si="267"/>
        <v>0</v>
      </c>
    </row>
    <row r="5401" spans="1:5">
      <c r="A5401" t="str">
        <f t="shared" si="268"/>
        <v>91</v>
      </c>
      <c r="B5401">
        <f t="shared" si="269"/>
        <v>0</v>
      </c>
      <c r="C5401" s="761" t="s">
        <v>5623</v>
      </c>
      <c r="D5401" s="761" t="s">
        <v>6238</v>
      </c>
      <c r="E5401" s="765">
        <f t="shared" ca="1" si="267"/>
        <v>0</v>
      </c>
    </row>
    <row r="5402" spans="1:5">
      <c r="A5402" t="str">
        <f t="shared" si="268"/>
        <v>91</v>
      </c>
      <c r="B5402">
        <f t="shared" si="269"/>
        <v>0</v>
      </c>
      <c r="C5402" s="761" t="s">
        <v>5622</v>
      </c>
      <c r="D5402" s="761" t="s">
        <v>6239</v>
      </c>
      <c r="E5402" s="765">
        <f t="shared" ca="1" si="267"/>
        <v>0</v>
      </c>
    </row>
    <row r="5403" spans="1:5">
      <c r="A5403" t="str">
        <f t="shared" si="268"/>
        <v>91</v>
      </c>
      <c r="B5403">
        <f t="shared" si="269"/>
        <v>0</v>
      </c>
      <c r="C5403" s="761" t="s">
        <v>5626</v>
      </c>
      <c r="D5403" s="761" t="s">
        <v>6240</v>
      </c>
      <c r="E5403" s="765">
        <f t="shared" ca="1" si="267"/>
        <v>0</v>
      </c>
    </row>
    <row r="5404" spans="1:5">
      <c r="A5404" t="str">
        <f t="shared" si="268"/>
        <v>91</v>
      </c>
      <c r="B5404">
        <f t="shared" si="269"/>
        <v>0</v>
      </c>
      <c r="C5404" s="761" t="s">
        <v>5627</v>
      </c>
      <c r="D5404" s="761" t="s">
        <v>6241</v>
      </c>
      <c r="E5404" s="765">
        <f t="shared" ca="1" si="267"/>
        <v>0</v>
      </c>
    </row>
    <row r="5405" spans="1:5">
      <c r="A5405" t="str">
        <f t="shared" si="268"/>
        <v>91</v>
      </c>
      <c r="B5405">
        <f t="shared" si="269"/>
        <v>0</v>
      </c>
      <c r="C5405" s="761" t="s">
        <v>5628</v>
      </c>
      <c r="D5405" s="761" t="s">
        <v>6242</v>
      </c>
      <c r="E5405" s="765">
        <f t="shared" ca="1" si="267"/>
        <v>0</v>
      </c>
    </row>
    <row r="5406" spans="1:5">
      <c r="A5406" t="str">
        <f t="shared" si="268"/>
        <v>91</v>
      </c>
      <c r="B5406">
        <f t="shared" si="269"/>
        <v>0</v>
      </c>
      <c r="C5406" s="761" t="s">
        <v>5640</v>
      </c>
      <c r="D5406" s="761" t="s">
        <v>6243</v>
      </c>
      <c r="E5406" s="765">
        <f t="shared" ca="1" si="267"/>
        <v>0</v>
      </c>
    </row>
    <row r="5407" spans="1:5">
      <c r="A5407" t="str">
        <f t="shared" si="268"/>
        <v>91</v>
      </c>
      <c r="B5407">
        <f t="shared" si="269"/>
        <v>0</v>
      </c>
      <c r="C5407" s="761" t="s">
        <v>6323</v>
      </c>
      <c r="D5407" s="761" t="s">
        <v>6351</v>
      </c>
      <c r="E5407" s="765">
        <f t="shared" ca="1" si="267"/>
        <v>0</v>
      </c>
    </row>
    <row r="5408" spans="1:5">
      <c r="A5408" t="str">
        <f t="shared" si="268"/>
        <v>91</v>
      </c>
      <c r="B5408">
        <f t="shared" si="269"/>
        <v>0</v>
      </c>
      <c r="C5408" s="761" t="s">
        <v>6321</v>
      </c>
      <c r="D5408" s="761" t="s">
        <v>6631</v>
      </c>
      <c r="E5408" s="765">
        <f t="shared" ca="1" si="267"/>
        <v>0</v>
      </c>
    </row>
    <row r="5409" spans="1:5">
      <c r="A5409" t="str">
        <f t="shared" si="268"/>
        <v>91</v>
      </c>
      <c r="B5409">
        <f t="shared" si="269"/>
        <v>0</v>
      </c>
      <c r="C5409" t="s">
        <v>6325</v>
      </c>
      <c r="D5409" t="s">
        <v>6632</v>
      </c>
      <c r="E5409" s="765">
        <f t="shared" ca="1" si="267"/>
        <v>0</v>
      </c>
    </row>
    <row r="5410" spans="1:5">
      <c r="A5410" t="str">
        <f t="shared" si="268"/>
        <v>91</v>
      </c>
      <c r="B5410">
        <f t="shared" si="269"/>
        <v>0</v>
      </c>
      <c r="C5410" t="s">
        <v>6326</v>
      </c>
      <c r="D5410" t="s">
        <v>6633</v>
      </c>
      <c r="E5410" s="765">
        <f t="shared" ca="1" si="267"/>
        <v>0</v>
      </c>
    </row>
    <row r="5411" spans="1:5">
      <c r="A5411" t="str">
        <f t="shared" si="268"/>
        <v>91</v>
      </c>
      <c r="B5411">
        <f t="shared" si="269"/>
        <v>0</v>
      </c>
      <c r="C5411" t="s">
        <v>6327</v>
      </c>
      <c r="D5411" t="s">
        <v>6634</v>
      </c>
      <c r="E5411" s="765">
        <f t="shared" ca="1" si="267"/>
        <v>0</v>
      </c>
    </row>
    <row r="5412" spans="1:5">
      <c r="A5412" t="str">
        <f t="shared" si="268"/>
        <v>91</v>
      </c>
      <c r="B5412">
        <f t="shared" si="269"/>
        <v>0</v>
      </c>
      <c r="C5412" t="s">
        <v>6328</v>
      </c>
      <c r="D5412" t="s">
        <v>6635</v>
      </c>
      <c r="E5412" s="765">
        <f t="shared" ca="1" si="267"/>
        <v>0</v>
      </c>
    </row>
    <row r="5413" spans="1:5">
      <c r="A5413" t="str">
        <f t="shared" si="268"/>
        <v>91</v>
      </c>
      <c r="B5413">
        <f t="shared" si="269"/>
        <v>0</v>
      </c>
      <c r="C5413" t="s">
        <v>6329</v>
      </c>
      <c r="D5413" t="s">
        <v>6636</v>
      </c>
      <c r="E5413" s="765">
        <f t="shared" ca="1" si="267"/>
        <v>0</v>
      </c>
    </row>
    <row r="5414" spans="1:5">
      <c r="A5414" t="str">
        <f t="shared" si="268"/>
        <v>91</v>
      </c>
      <c r="B5414">
        <f t="shared" si="269"/>
        <v>0</v>
      </c>
      <c r="C5414" t="s">
        <v>6330</v>
      </c>
      <c r="D5414" t="s">
        <v>6637</v>
      </c>
      <c r="E5414" s="765">
        <f t="shared" ca="1" si="267"/>
        <v>0</v>
      </c>
    </row>
    <row r="5415" spans="1:5">
      <c r="A5415" t="str">
        <f t="shared" si="268"/>
        <v>91</v>
      </c>
      <c r="B5415">
        <f t="shared" si="269"/>
        <v>0</v>
      </c>
      <c r="C5415" t="s">
        <v>6331</v>
      </c>
      <c r="D5415" t="s">
        <v>6638</v>
      </c>
      <c r="E5415" s="765">
        <f t="shared" ca="1" si="267"/>
        <v>0</v>
      </c>
    </row>
    <row r="5416" spans="1:5">
      <c r="A5416" t="str">
        <f t="shared" si="268"/>
        <v>91</v>
      </c>
      <c r="B5416">
        <f t="shared" si="269"/>
        <v>0</v>
      </c>
      <c r="C5416" t="s">
        <v>6332</v>
      </c>
      <c r="D5416" t="s">
        <v>6639</v>
      </c>
      <c r="E5416" s="765">
        <f t="shared" ca="1" si="267"/>
        <v>0</v>
      </c>
    </row>
    <row r="5417" spans="1:5">
      <c r="A5417" t="str">
        <f t="shared" si="268"/>
        <v>91</v>
      </c>
      <c r="B5417">
        <f t="shared" si="269"/>
        <v>0</v>
      </c>
      <c r="C5417" t="s">
        <v>6333</v>
      </c>
      <c r="D5417" t="s">
        <v>6640</v>
      </c>
      <c r="E5417" s="765">
        <f t="shared" ca="1" si="267"/>
        <v>0</v>
      </c>
    </row>
    <row r="5418" spans="1:5">
      <c r="A5418" t="str">
        <f t="shared" si="268"/>
        <v>91</v>
      </c>
      <c r="B5418">
        <f t="shared" si="269"/>
        <v>0</v>
      </c>
      <c r="C5418" t="s">
        <v>6334</v>
      </c>
      <c r="D5418" t="s">
        <v>6641</v>
      </c>
      <c r="E5418" s="765">
        <f t="shared" ref="E5418:E5481" ca="1" si="270">IFERROR(IFERROR(VLOOKUP(C5418,INDIRECT($G$7&amp;$H$7),MATCH($A5418,INDIRECT($G$7&amp;$I$7),0),0),IFERROR(VLOOKUP(C5418,INDIRECT($G$6&amp;$H$6),MATCH($A5418,INDIRECT($G$6&amp;$I$6),0),0),VLOOKUP(C5418,INDIRECT($G$5&amp;$H$5),MATCH($A5418,INDIRECT($G$5&amp;$I$5),0),0))),0)</f>
        <v>0</v>
      </c>
    </row>
    <row r="5419" spans="1:5">
      <c r="A5419" t="str">
        <f t="shared" si="268"/>
        <v>91</v>
      </c>
      <c r="B5419">
        <f t="shared" si="269"/>
        <v>0</v>
      </c>
      <c r="C5419" t="s">
        <v>6335</v>
      </c>
      <c r="D5419" t="s">
        <v>6642</v>
      </c>
      <c r="E5419" s="765">
        <f t="shared" ca="1" si="270"/>
        <v>0</v>
      </c>
    </row>
    <row r="5420" spans="1:5">
      <c r="A5420" t="str">
        <f t="shared" si="268"/>
        <v>91</v>
      </c>
      <c r="B5420">
        <f t="shared" si="269"/>
        <v>0</v>
      </c>
      <c r="C5420" t="s">
        <v>6324</v>
      </c>
      <c r="D5420" t="s">
        <v>6364</v>
      </c>
      <c r="E5420" s="765">
        <f t="shared" ca="1" si="270"/>
        <v>0</v>
      </c>
    </row>
    <row r="5421" spans="1:5">
      <c r="A5421" t="str">
        <f t="shared" si="268"/>
        <v>90</v>
      </c>
      <c r="B5421">
        <f t="shared" si="269"/>
        <v>0</v>
      </c>
      <c r="C5421" s="761" t="s">
        <v>5615</v>
      </c>
      <c r="D5421" s="761" t="s">
        <v>6244</v>
      </c>
      <c r="E5421" s="765">
        <f t="shared" ca="1" si="270"/>
        <v>0</v>
      </c>
    </row>
    <row r="5422" spans="1:5">
      <c r="A5422" t="str">
        <f t="shared" si="268"/>
        <v>90</v>
      </c>
      <c r="B5422">
        <f t="shared" si="269"/>
        <v>0</v>
      </c>
      <c r="C5422" s="761" t="s">
        <v>5629</v>
      </c>
      <c r="D5422" s="761" t="s">
        <v>6245</v>
      </c>
      <c r="E5422" s="765">
        <f t="shared" ca="1" si="270"/>
        <v>0</v>
      </c>
    </row>
    <row r="5423" spans="1:5">
      <c r="A5423" t="str">
        <f t="shared" si="268"/>
        <v>90</v>
      </c>
      <c r="B5423">
        <f t="shared" si="269"/>
        <v>0</v>
      </c>
      <c r="C5423" s="761" t="s">
        <v>5616</v>
      </c>
      <c r="D5423" s="761" t="s">
        <v>6246</v>
      </c>
      <c r="E5423" s="765">
        <f t="shared" ca="1" si="270"/>
        <v>0</v>
      </c>
    </row>
    <row r="5424" spans="1:5">
      <c r="A5424" t="str">
        <f t="shared" si="268"/>
        <v>90</v>
      </c>
      <c r="B5424">
        <f t="shared" si="269"/>
        <v>0</v>
      </c>
      <c r="C5424" s="761" t="s">
        <v>5617</v>
      </c>
      <c r="D5424" s="761" t="s">
        <v>6247</v>
      </c>
      <c r="E5424" s="765">
        <f t="shared" ca="1" si="270"/>
        <v>0</v>
      </c>
    </row>
    <row r="5425" spans="1:5">
      <c r="A5425" t="str">
        <f t="shared" si="268"/>
        <v>90</v>
      </c>
      <c r="B5425">
        <f t="shared" si="269"/>
        <v>0</v>
      </c>
      <c r="C5425" s="761" t="s">
        <v>5618</v>
      </c>
      <c r="D5425" s="761" t="s">
        <v>6248</v>
      </c>
      <c r="E5425" s="765">
        <f t="shared" ca="1" si="270"/>
        <v>0</v>
      </c>
    </row>
    <row r="5426" spans="1:5">
      <c r="A5426" t="str">
        <f t="shared" si="268"/>
        <v>90</v>
      </c>
      <c r="B5426">
        <f t="shared" si="269"/>
        <v>0</v>
      </c>
      <c r="C5426" s="761" t="s">
        <v>5619</v>
      </c>
      <c r="D5426" s="761" t="s">
        <v>6249</v>
      </c>
      <c r="E5426" s="765">
        <f t="shared" ca="1" si="270"/>
        <v>0</v>
      </c>
    </row>
    <row r="5427" spans="1:5">
      <c r="A5427" t="str">
        <f t="shared" si="268"/>
        <v>90</v>
      </c>
      <c r="B5427">
        <f t="shared" si="269"/>
        <v>0</v>
      </c>
      <c r="C5427" s="761" t="s">
        <v>5625</v>
      </c>
      <c r="D5427" s="761" t="s">
        <v>6250</v>
      </c>
      <c r="E5427" s="765">
        <f t="shared" ca="1" si="270"/>
        <v>0</v>
      </c>
    </row>
    <row r="5428" spans="1:5">
      <c r="A5428" t="str">
        <f t="shared" si="268"/>
        <v>90</v>
      </c>
      <c r="B5428">
        <f t="shared" si="269"/>
        <v>0</v>
      </c>
      <c r="C5428" s="761" t="s">
        <v>5620</v>
      </c>
      <c r="D5428" s="761" t="s">
        <v>6251</v>
      </c>
      <c r="E5428" s="765">
        <f t="shared" ca="1" si="270"/>
        <v>0</v>
      </c>
    </row>
    <row r="5429" spans="1:5">
      <c r="A5429" t="str">
        <f t="shared" si="268"/>
        <v>90</v>
      </c>
      <c r="B5429">
        <f t="shared" si="269"/>
        <v>0</v>
      </c>
      <c r="C5429" s="761" t="s">
        <v>5621</v>
      </c>
      <c r="D5429" s="761" t="s">
        <v>6252</v>
      </c>
      <c r="E5429" s="765">
        <f t="shared" ca="1" si="270"/>
        <v>0</v>
      </c>
    </row>
    <row r="5430" spans="1:5">
      <c r="A5430" t="str">
        <f t="shared" si="268"/>
        <v>90</v>
      </c>
      <c r="B5430">
        <f t="shared" si="269"/>
        <v>0</v>
      </c>
      <c r="C5430" s="761" t="s">
        <v>5623</v>
      </c>
      <c r="D5430" s="761" t="s">
        <v>6253</v>
      </c>
      <c r="E5430" s="765">
        <f t="shared" ca="1" si="270"/>
        <v>0</v>
      </c>
    </row>
    <row r="5431" spans="1:5">
      <c r="A5431" t="str">
        <f t="shared" si="268"/>
        <v>90</v>
      </c>
      <c r="B5431">
        <f t="shared" si="269"/>
        <v>0</v>
      </c>
      <c r="C5431" s="761" t="s">
        <v>5622</v>
      </c>
      <c r="D5431" s="761" t="s">
        <v>6254</v>
      </c>
      <c r="E5431" s="765">
        <f t="shared" ca="1" si="270"/>
        <v>0</v>
      </c>
    </row>
    <row r="5432" spans="1:5">
      <c r="A5432" t="str">
        <f t="shared" si="268"/>
        <v>90</v>
      </c>
      <c r="B5432">
        <f t="shared" si="269"/>
        <v>0</v>
      </c>
      <c r="C5432" s="761" t="s">
        <v>5626</v>
      </c>
      <c r="D5432" s="761" t="s">
        <v>6255</v>
      </c>
      <c r="E5432" s="765">
        <f t="shared" ca="1" si="270"/>
        <v>0</v>
      </c>
    </row>
    <row r="5433" spans="1:5">
      <c r="A5433" t="str">
        <f t="shared" si="268"/>
        <v>90</v>
      </c>
      <c r="B5433">
        <f t="shared" si="269"/>
        <v>0</v>
      </c>
      <c r="C5433" s="761" t="s">
        <v>5627</v>
      </c>
      <c r="D5433" s="761" t="s">
        <v>6256</v>
      </c>
      <c r="E5433" s="765">
        <f t="shared" ca="1" si="270"/>
        <v>0</v>
      </c>
    </row>
    <row r="5434" spans="1:5">
      <c r="A5434" t="str">
        <f t="shared" si="268"/>
        <v>90</v>
      </c>
      <c r="B5434">
        <f t="shared" si="269"/>
        <v>0</v>
      </c>
      <c r="C5434" s="761" t="s">
        <v>5628</v>
      </c>
      <c r="D5434" s="761" t="s">
        <v>6257</v>
      </c>
      <c r="E5434" s="765">
        <f t="shared" ca="1" si="270"/>
        <v>0</v>
      </c>
    </row>
    <row r="5435" spans="1:5">
      <c r="A5435" t="str">
        <f t="shared" si="268"/>
        <v>90</v>
      </c>
      <c r="B5435">
        <f t="shared" si="269"/>
        <v>0</v>
      </c>
      <c r="C5435" s="761" t="s">
        <v>5640</v>
      </c>
      <c r="D5435" s="761" t="s">
        <v>6258</v>
      </c>
      <c r="E5435" s="765">
        <f t="shared" ca="1" si="270"/>
        <v>0</v>
      </c>
    </row>
    <row r="5436" spans="1:5">
      <c r="A5436" t="str">
        <f t="shared" si="268"/>
        <v>90</v>
      </c>
      <c r="B5436">
        <f t="shared" si="269"/>
        <v>0</v>
      </c>
      <c r="C5436" s="761" t="s">
        <v>6323</v>
      </c>
      <c r="D5436" s="761" t="s">
        <v>6352</v>
      </c>
      <c r="E5436" s="765">
        <f t="shared" ca="1" si="270"/>
        <v>0</v>
      </c>
    </row>
    <row r="5437" spans="1:5">
      <c r="A5437" t="str">
        <f t="shared" si="268"/>
        <v>90</v>
      </c>
      <c r="B5437">
        <f t="shared" si="269"/>
        <v>0</v>
      </c>
      <c r="C5437" s="761" t="s">
        <v>6321</v>
      </c>
      <c r="D5437" s="761" t="s">
        <v>6643</v>
      </c>
      <c r="E5437" s="765">
        <f t="shared" ca="1" si="270"/>
        <v>0</v>
      </c>
    </row>
    <row r="5438" spans="1:5">
      <c r="A5438" t="str">
        <f t="shared" si="268"/>
        <v>90</v>
      </c>
      <c r="B5438">
        <f t="shared" si="269"/>
        <v>0</v>
      </c>
      <c r="C5438" t="s">
        <v>6325</v>
      </c>
      <c r="D5438" t="s">
        <v>6644</v>
      </c>
      <c r="E5438" s="765">
        <f t="shared" ca="1" si="270"/>
        <v>0</v>
      </c>
    </row>
    <row r="5439" spans="1:5">
      <c r="A5439" t="str">
        <f t="shared" si="268"/>
        <v>90</v>
      </c>
      <c r="B5439">
        <f t="shared" si="269"/>
        <v>0</v>
      </c>
      <c r="C5439" t="s">
        <v>6326</v>
      </c>
      <c r="D5439" t="s">
        <v>6645</v>
      </c>
      <c r="E5439" s="765">
        <f t="shared" ca="1" si="270"/>
        <v>0</v>
      </c>
    </row>
    <row r="5440" spans="1:5">
      <c r="A5440" t="str">
        <f t="shared" si="268"/>
        <v>90</v>
      </c>
      <c r="B5440">
        <f t="shared" si="269"/>
        <v>0</v>
      </c>
      <c r="C5440" t="s">
        <v>6327</v>
      </c>
      <c r="D5440" t="s">
        <v>6646</v>
      </c>
      <c r="E5440" s="765">
        <f t="shared" ca="1" si="270"/>
        <v>0</v>
      </c>
    </row>
    <row r="5441" spans="1:5">
      <c r="A5441" t="str">
        <f t="shared" si="268"/>
        <v>90</v>
      </c>
      <c r="B5441">
        <f t="shared" si="269"/>
        <v>0</v>
      </c>
      <c r="C5441" t="s">
        <v>6328</v>
      </c>
      <c r="D5441" t="s">
        <v>6647</v>
      </c>
      <c r="E5441" s="765">
        <f t="shared" ca="1" si="270"/>
        <v>0</v>
      </c>
    </row>
    <row r="5442" spans="1:5">
      <c r="A5442" t="str">
        <f t="shared" si="268"/>
        <v>90</v>
      </c>
      <c r="B5442">
        <f t="shared" si="269"/>
        <v>0</v>
      </c>
      <c r="C5442" t="s">
        <v>6329</v>
      </c>
      <c r="D5442" t="s">
        <v>6648</v>
      </c>
      <c r="E5442" s="765">
        <f t="shared" ca="1" si="270"/>
        <v>0</v>
      </c>
    </row>
    <row r="5443" spans="1:5">
      <c r="A5443" t="str">
        <f t="shared" si="268"/>
        <v>90</v>
      </c>
      <c r="B5443">
        <f t="shared" si="269"/>
        <v>0</v>
      </c>
      <c r="C5443" t="s">
        <v>6330</v>
      </c>
      <c r="D5443" t="s">
        <v>6649</v>
      </c>
      <c r="E5443" s="765">
        <f t="shared" ca="1" si="270"/>
        <v>0</v>
      </c>
    </row>
    <row r="5444" spans="1:5">
      <c r="A5444" t="str">
        <f t="shared" si="268"/>
        <v>90</v>
      </c>
      <c r="B5444">
        <f t="shared" si="269"/>
        <v>0</v>
      </c>
      <c r="C5444" t="s">
        <v>6331</v>
      </c>
      <c r="D5444" t="s">
        <v>6650</v>
      </c>
      <c r="E5444" s="765">
        <f t="shared" ca="1" si="270"/>
        <v>0</v>
      </c>
    </row>
    <row r="5445" spans="1:5">
      <c r="A5445" t="str">
        <f t="shared" ref="A5445:A5508" si="271">MID(D5445,LEN(C5445)+2,LEN(D5445)-LEN(C5445))</f>
        <v>90</v>
      </c>
      <c r="B5445">
        <f t="shared" ref="B5445:B5508" si="272">IF(IFERROR(FIND("PU",D5445,1),0)&lt;&gt;0,"PU",0)</f>
        <v>0</v>
      </c>
      <c r="C5445" t="s">
        <v>6332</v>
      </c>
      <c r="D5445" t="s">
        <v>6651</v>
      </c>
      <c r="E5445" s="765">
        <f t="shared" ca="1" si="270"/>
        <v>0</v>
      </c>
    </row>
    <row r="5446" spans="1:5">
      <c r="A5446" t="str">
        <f t="shared" si="271"/>
        <v>90</v>
      </c>
      <c r="B5446">
        <f t="shared" si="272"/>
        <v>0</v>
      </c>
      <c r="C5446" t="s">
        <v>6333</v>
      </c>
      <c r="D5446" t="s">
        <v>6652</v>
      </c>
      <c r="E5446" s="765">
        <f t="shared" ca="1" si="270"/>
        <v>0</v>
      </c>
    </row>
    <row r="5447" spans="1:5">
      <c r="A5447" t="str">
        <f t="shared" si="271"/>
        <v>90</v>
      </c>
      <c r="B5447">
        <f t="shared" si="272"/>
        <v>0</v>
      </c>
      <c r="C5447" t="s">
        <v>6334</v>
      </c>
      <c r="D5447" t="s">
        <v>6653</v>
      </c>
      <c r="E5447" s="765">
        <f t="shared" ca="1" si="270"/>
        <v>0</v>
      </c>
    </row>
    <row r="5448" spans="1:5">
      <c r="A5448" t="str">
        <f t="shared" si="271"/>
        <v>90</v>
      </c>
      <c r="B5448">
        <f t="shared" si="272"/>
        <v>0</v>
      </c>
      <c r="C5448" t="s">
        <v>6335</v>
      </c>
      <c r="D5448" t="s">
        <v>6654</v>
      </c>
      <c r="E5448" s="765">
        <f t="shared" ca="1" si="270"/>
        <v>0</v>
      </c>
    </row>
    <row r="5449" spans="1:5">
      <c r="A5449" t="str">
        <f t="shared" si="271"/>
        <v>90</v>
      </c>
      <c r="B5449">
        <f t="shared" si="272"/>
        <v>0</v>
      </c>
      <c r="C5449" t="s">
        <v>6324</v>
      </c>
      <c r="D5449" t="s">
        <v>6365</v>
      </c>
      <c r="E5449" s="765">
        <f t="shared" ca="1" si="270"/>
        <v>0</v>
      </c>
    </row>
    <row r="5450" spans="1:5">
      <c r="A5450" t="str">
        <f t="shared" si="271"/>
        <v>89</v>
      </c>
      <c r="B5450">
        <f t="shared" si="272"/>
        <v>0</v>
      </c>
      <c r="C5450" s="761" t="s">
        <v>5615</v>
      </c>
      <c r="D5450" s="761" t="s">
        <v>6259</v>
      </c>
      <c r="E5450" s="765">
        <f t="shared" ca="1" si="270"/>
        <v>0</v>
      </c>
    </row>
    <row r="5451" spans="1:5">
      <c r="A5451" t="str">
        <f t="shared" si="271"/>
        <v>89</v>
      </c>
      <c r="B5451">
        <f t="shared" si="272"/>
        <v>0</v>
      </c>
      <c r="C5451" s="761" t="s">
        <v>5629</v>
      </c>
      <c r="D5451" s="761" t="s">
        <v>6260</v>
      </c>
      <c r="E5451" s="765">
        <f t="shared" ca="1" si="270"/>
        <v>0</v>
      </c>
    </row>
    <row r="5452" spans="1:5">
      <c r="A5452" t="str">
        <f t="shared" si="271"/>
        <v>89</v>
      </c>
      <c r="B5452">
        <f t="shared" si="272"/>
        <v>0</v>
      </c>
      <c r="C5452" s="761" t="s">
        <v>5616</v>
      </c>
      <c r="D5452" s="761" t="s">
        <v>6261</v>
      </c>
      <c r="E5452" s="765">
        <f t="shared" ca="1" si="270"/>
        <v>0</v>
      </c>
    </row>
    <row r="5453" spans="1:5">
      <c r="A5453" t="str">
        <f t="shared" si="271"/>
        <v>89</v>
      </c>
      <c r="B5453">
        <f t="shared" si="272"/>
        <v>0</v>
      </c>
      <c r="C5453" s="761" t="s">
        <v>5617</v>
      </c>
      <c r="D5453" s="761" t="s">
        <v>6262</v>
      </c>
      <c r="E5453" s="765">
        <f t="shared" ca="1" si="270"/>
        <v>0</v>
      </c>
    </row>
    <row r="5454" spans="1:5">
      <c r="A5454" t="str">
        <f t="shared" si="271"/>
        <v>89</v>
      </c>
      <c r="B5454">
        <f t="shared" si="272"/>
        <v>0</v>
      </c>
      <c r="C5454" s="761" t="s">
        <v>5618</v>
      </c>
      <c r="D5454" s="761" t="s">
        <v>6263</v>
      </c>
      <c r="E5454" s="765">
        <f t="shared" ca="1" si="270"/>
        <v>0</v>
      </c>
    </row>
    <row r="5455" spans="1:5">
      <c r="A5455" t="str">
        <f t="shared" si="271"/>
        <v>89</v>
      </c>
      <c r="B5455">
        <f t="shared" si="272"/>
        <v>0</v>
      </c>
      <c r="C5455" s="761" t="s">
        <v>5619</v>
      </c>
      <c r="D5455" s="761" t="s">
        <v>6264</v>
      </c>
      <c r="E5455" s="765">
        <f t="shared" ca="1" si="270"/>
        <v>0</v>
      </c>
    </row>
    <row r="5456" spans="1:5">
      <c r="A5456" t="str">
        <f t="shared" si="271"/>
        <v>89</v>
      </c>
      <c r="B5456">
        <f t="shared" si="272"/>
        <v>0</v>
      </c>
      <c r="C5456" s="761" t="s">
        <v>5625</v>
      </c>
      <c r="D5456" s="761" t="s">
        <v>6265</v>
      </c>
      <c r="E5456" s="765">
        <f t="shared" ca="1" si="270"/>
        <v>0</v>
      </c>
    </row>
    <row r="5457" spans="1:5">
      <c r="A5457" t="str">
        <f t="shared" si="271"/>
        <v>89</v>
      </c>
      <c r="B5457">
        <f t="shared" si="272"/>
        <v>0</v>
      </c>
      <c r="C5457" s="761" t="s">
        <v>5620</v>
      </c>
      <c r="D5457" s="761" t="s">
        <v>6266</v>
      </c>
      <c r="E5457" s="765">
        <f t="shared" ca="1" si="270"/>
        <v>0</v>
      </c>
    </row>
    <row r="5458" spans="1:5">
      <c r="A5458" t="str">
        <f t="shared" si="271"/>
        <v>89</v>
      </c>
      <c r="B5458">
        <f t="shared" si="272"/>
        <v>0</v>
      </c>
      <c r="C5458" s="761" t="s">
        <v>5621</v>
      </c>
      <c r="D5458" s="761" t="s">
        <v>6267</v>
      </c>
      <c r="E5458" s="765">
        <f t="shared" ca="1" si="270"/>
        <v>0</v>
      </c>
    </row>
    <row r="5459" spans="1:5">
      <c r="A5459" t="str">
        <f t="shared" si="271"/>
        <v>89</v>
      </c>
      <c r="B5459">
        <f t="shared" si="272"/>
        <v>0</v>
      </c>
      <c r="C5459" s="761" t="s">
        <v>5623</v>
      </c>
      <c r="D5459" s="761" t="s">
        <v>6268</v>
      </c>
      <c r="E5459" s="765">
        <f t="shared" ca="1" si="270"/>
        <v>0</v>
      </c>
    </row>
    <row r="5460" spans="1:5">
      <c r="A5460" t="str">
        <f t="shared" si="271"/>
        <v>89</v>
      </c>
      <c r="B5460">
        <f t="shared" si="272"/>
        <v>0</v>
      </c>
      <c r="C5460" s="761" t="s">
        <v>5622</v>
      </c>
      <c r="D5460" s="761" t="s">
        <v>6269</v>
      </c>
      <c r="E5460" s="765">
        <f t="shared" ca="1" si="270"/>
        <v>0</v>
      </c>
    </row>
    <row r="5461" spans="1:5">
      <c r="A5461" t="str">
        <f t="shared" si="271"/>
        <v>89</v>
      </c>
      <c r="B5461">
        <f t="shared" si="272"/>
        <v>0</v>
      </c>
      <c r="C5461" s="761" t="s">
        <v>5626</v>
      </c>
      <c r="D5461" s="761" t="s">
        <v>6270</v>
      </c>
      <c r="E5461" s="765">
        <f t="shared" ca="1" si="270"/>
        <v>0</v>
      </c>
    </row>
    <row r="5462" spans="1:5">
      <c r="A5462" t="str">
        <f t="shared" si="271"/>
        <v>89</v>
      </c>
      <c r="B5462">
        <f t="shared" si="272"/>
        <v>0</v>
      </c>
      <c r="C5462" s="761" t="s">
        <v>5627</v>
      </c>
      <c r="D5462" s="761" t="s">
        <v>6271</v>
      </c>
      <c r="E5462" s="765">
        <f t="shared" ca="1" si="270"/>
        <v>0</v>
      </c>
    </row>
    <row r="5463" spans="1:5">
      <c r="A5463" t="str">
        <f t="shared" si="271"/>
        <v>89</v>
      </c>
      <c r="B5463">
        <f t="shared" si="272"/>
        <v>0</v>
      </c>
      <c r="C5463" s="761" t="s">
        <v>5628</v>
      </c>
      <c r="D5463" s="761" t="s">
        <v>6272</v>
      </c>
      <c r="E5463" s="765">
        <f t="shared" ca="1" si="270"/>
        <v>0</v>
      </c>
    </row>
    <row r="5464" spans="1:5">
      <c r="A5464" t="str">
        <f t="shared" si="271"/>
        <v>89</v>
      </c>
      <c r="B5464">
        <f t="shared" si="272"/>
        <v>0</v>
      </c>
      <c r="C5464" s="761" t="s">
        <v>5640</v>
      </c>
      <c r="D5464" s="761" t="s">
        <v>6273</v>
      </c>
      <c r="E5464" s="765">
        <f t="shared" ca="1" si="270"/>
        <v>0</v>
      </c>
    </row>
    <row r="5465" spans="1:5">
      <c r="A5465" t="str">
        <f t="shared" si="271"/>
        <v>89</v>
      </c>
      <c r="B5465">
        <f t="shared" si="272"/>
        <v>0</v>
      </c>
      <c r="C5465" s="761" t="s">
        <v>6323</v>
      </c>
      <c r="D5465" s="761" t="s">
        <v>6353</v>
      </c>
      <c r="E5465" s="765">
        <f t="shared" ca="1" si="270"/>
        <v>0</v>
      </c>
    </row>
    <row r="5466" spans="1:5">
      <c r="A5466" t="str">
        <f t="shared" si="271"/>
        <v>89</v>
      </c>
      <c r="B5466">
        <f t="shared" si="272"/>
        <v>0</v>
      </c>
      <c r="C5466" s="761" t="s">
        <v>6321</v>
      </c>
      <c r="D5466" s="761" t="s">
        <v>6655</v>
      </c>
      <c r="E5466" s="765">
        <f t="shared" ca="1" si="270"/>
        <v>0</v>
      </c>
    </row>
    <row r="5467" spans="1:5">
      <c r="A5467" t="str">
        <f t="shared" si="271"/>
        <v>89</v>
      </c>
      <c r="B5467">
        <f t="shared" si="272"/>
        <v>0</v>
      </c>
      <c r="C5467" t="s">
        <v>6325</v>
      </c>
      <c r="D5467" t="s">
        <v>6656</v>
      </c>
      <c r="E5467" s="765">
        <f t="shared" ca="1" si="270"/>
        <v>0</v>
      </c>
    </row>
    <row r="5468" spans="1:5">
      <c r="A5468" t="str">
        <f t="shared" si="271"/>
        <v>89</v>
      </c>
      <c r="B5468">
        <f t="shared" si="272"/>
        <v>0</v>
      </c>
      <c r="C5468" t="s">
        <v>6326</v>
      </c>
      <c r="D5468" t="s">
        <v>6657</v>
      </c>
      <c r="E5468" s="765">
        <f t="shared" ca="1" si="270"/>
        <v>0</v>
      </c>
    </row>
    <row r="5469" spans="1:5">
      <c r="A5469" t="str">
        <f t="shared" si="271"/>
        <v>89</v>
      </c>
      <c r="B5469">
        <f t="shared" si="272"/>
        <v>0</v>
      </c>
      <c r="C5469" t="s">
        <v>6327</v>
      </c>
      <c r="D5469" t="s">
        <v>6658</v>
      </c>
      <c r="E5469" s="765">
        <f t="shared" ca="1" si="270"/>
        <v>0</v>
      </c>
    </row>
    <row r="5470" spans="1:5">
      <c r="A5470" t="str">
        <f t="shared" si="271"/>
        <v>89</v>
      </c>
      <c r="B5470">
        <f t="shared" si="272"/>
        <v>0</v>
      </c>
      <c r="C5470" t="s">
        <v>6328</v>
      </c>
      <c r="D5470" t="s">
        <v>6659</v>
      </c>
      <c r="E5470" s="765">
        <f t="shared" ca="1" si="270"/>
        <v>0</v>
      </c>
    </row>
    <row r="5471" spans="1:5">
      <c r="A5471" t="str">
        <f t="shared" si="271"/>
        <v>89</v>
      </c>
      <c r="B5471">
        <f t="shared" si="272"/>
        <v>0</v>
      </c>
      <c r="C5471" t="s">
        <v>6329</v>
      </c>
      <c r="D5471" t="s">
        <v>6660</v>
      </c>
      <c r="E5471" s="765">
        <f t="shared" ca="1" si="270"/>
        <v>0</v>
      </c>
    </row>
    <row r="5472" spans="1:5">
      <c r="A5472" t="str">
        <f t="shared" si="271"/>
        <v>89</v>
      </c>
      <c r="B5472">
        <f t="shared" si="272"/>
        <v>0</v>
      </c>
      <c r="C5472" t="s">
        <v>6330</v>
      </c>
      <c r="D5472" t="s">
        <v>6661</v>
      </c>
      <c r="E5472" s="765">
        <f t="shared" ca="1" si="270"/>
        <v>0</v>
      </c>
    </row>
    <row r="5473" spans="1:5">
      <c r="A5473" t="str">
        <f t="shared" si="271"/>
        <v>89</v>
      </c>
      <c r="B5473">
        <f t="shared" si="272"/>
        <v>0</v>
      </c>
      <c r="C5473" t="s">
        <v>6331</v>
      </c>
      <c r="D5473" t="s">
        <v>6662</v>
      </c>
      <c r="E5473" s="765">
        <f t="shared" ca="1" si="270"/>
        <v>0</v>
      </c>
    </row>
    <row r="5474" spans="1:5">
      <c r="A5474" t="str">
        <f t="shared" si="271"/>
        <v>89</v>
      </c>
      <c r="B5474">
        <f t="shared" si="272"/>
        <v>0</v>
      </c>
      <c r="C5474" t="s">
        <v>6332</v>
      </c>
      <c r="D5474" t="s">
        <v>6663</v>
      </c>
      <c r="E5474" s="765">
        <f t="shared" ca="1" si="270"/>
        <v>0</v>
      </c>
    </row>
    <row r="5475" spans="1:5">
      <c r="A5475" t="str">
        <f t="shared" si="271"/>
        <v>89</v>
      </c>
      <c r="B5475">
        <f t="shared" si="272"/>
        <v>0</v>
      </c>
      <c r="C5475" t="s">
        <v>6333</v>
      </c>
      <c r="D5475" t="s">
        <v>6664</v>
      </c>
      <c r="E5475" s="765">
        <f t="shared" ca="1" si="270"/>
        <v>0</v>
      </c>
    </row>
    <row r="5476" spans="1:5">
      <c r="A5476" t="str">
        <f t="shared" si="271"/>
        <v>89</v>
      </c>
      <c r="B5476">
        <f t="shared" si="272"/>
        <v>0</v>
      </c>
      <c r="C5476" t="s">
        <v>6334</v>
      </c>
      <c r="D5476" t="s">
        <v>6665</v>
      </c>
      <c r="E5476" s="765">
        <f t="shared" ca="1" si="270"/>
        <v>0</v>
      </c>
    </row>
    <row r="5477" spans="1:5">
      <c r="A5477" t="str">
        <f t="shared" si="271"/>
        <v>89</v>
      </c>
      <c r="B5477">
        <f t="shared" si="272"/>
        <v>0</v>
      </c>
      <c r="C5477" t="s">
        <v>6335</v>
      </c>
      <c r="D5477" t="s">
        <v>6666</v>
      </c>
      <c r="E5477" s="765">
        <f t="shared" ca="1" si="270"/>
        <v>0</v>
      </c>
    </row>
    <row r="5478" spans="1:5">
      <c r="A5478" t="str">
        <f t="shared" si="271"/>
        <v>89</v>
      </c>
      <c r="B5478">
        <f t="shared" si="272"/>
        <v>0</v>
      </c>
      <c r="C5478" t="s">
        <v>6324</v>
      </c>
      <c r="D5478" t="s">
        <v>6366</v>
      </c>
      <c r="E5478" s="765">
        <f t="shared" ca="1" si="270"/>
        <v>0</v>
      </c>
    </row>
    <row r="5479" spans="1:5">
      <c r="A5479" t="str">
        <f t="shared" si="271"/>
        <v>88</v>
      </c>
      <c r="B5479">
        <f t="shared" si="272"/>
        <v>0</v>
      </c>
      <c r="C5479" s="761" t="s">
        <v>5615</v>
      </c>
      <c r="D5479" s="761" t="s">
        <v>6274</v>
      </c>
      <c r="E5479" s="765">
        <f t="shared" ca="1" si="270"/>
        <v>0</v>
      </c>
    </row>
    <row r="5480" spans="1:5">
      <c r="A5480" t="str">
        <f t="shared" si="271"/>
        <v>88</v>
      </c>
      <c r="B5480">
        <f t="shared" si="272"/>
        <v>0</v>
      </c>
      <c r="C5480" s="761" t="s">
        <v>5629</v>
      </c>
      <c r="D5480" s="761" t="s">
        <v>6275</v>
      </c>
      <c r="E5480" s="765">
        <f t="shared" ca="1" si="270"/>
        <v>0</v>
      </c>
    </row>
    <row r="5481" spans="1:5">
      <c r="A5481" t="str">
        <f t="shared" si="271"/>
        <v>88</v>
      </c>
      <c r="B5481">
        <f t="shared" si="272"/>
        <v>0</v>
      </c>
      <c r="C5481" s="761" t="s">
        <v>5616</v>
      </c>
      <c r="D5481" s="761" t="s">
        <v>6276</v>
      </c>
      <c r="E5481" s="765">
        <f t="shared" ca="1" si="270"/>
        <v>0</v>
      </c>
    </row>
    <row r="5482" spans="1:5">
      <c r="A5482" t="str">
        <f t="shared" si="271"/>
        <v>88</v>
      </c>
      <c r="B5482">
        <f t="shared" si="272"/>
        <v>0</v>
      </c>
      <c r="C5482" s="761" t="s">
        <v>5617</v>
      </c>
      <c r="D5482" s="761" t="s">
        <v>6277</v>
      </c>
      <c r="E5482" s="765">
        <f t="shared" ref="E5482:E5545" ca="1" si="273">IFERROR(IFERROR(VLOOKUP(C5482,INDIRECT($G$7&amp;$H$7),MATCH($A5482,INDIRECT($G$7&amp;$I$7),0),0),IFERROR(VLOOKUP(C5482,INDIRECT($G$6&amp;$H$6),MATCH($A5482,INDIRECT($G$6&amp;$I$6),0),0),VLOOKUP(C5482,INDIRECT($G$5&amp;$H$5),MATCH($A5482,INDIRECT($G$5&amp;$I$5),0),0))),0)</f>
        <v>0</v>
      </c>
    </row>
    <row r="5483" spans="1:5">
      <c r="A5483" t="str">
        <f t="shared" si="271"/>
        <v>88</v>
      </c>
      <c r="B5483">
        <f t="shared" si="272"/>
        <v>0</v>
      </c>
      <c r="C5483" s="761" t="s">
        <v>5618</v>
      </c>
      <c r="D5483" s="761" t="s">
        <v>6278</v>
      </c>
      <c r="E5483" s="765">
        <f t="shared" ca="1" si="273"/>
        <v>0</v>
      </c>
    </row>
    <row r="5484" spans="1:5">
      <c r="A5484" t="str">
        <f t="shared" si="271"/>
        <v>88</v>
      </c>
      <c r="B5484">
        <f t="shared" si="272"/>
        <v>0</v>
      </c>
      <c r="C5484" s="761" t="s">
        <v>5619</v>
      </c>
      <c r="D5484" s="761" t="s">
        <v>6279</v>
      </c>
      <c r="E5484" s="765">
        <f t="shared" ca="1" si="273"/>
        <v>0</v>
      </c>
    </row>
    <row r="5485" spans="1:5">
      <c r="A5485" t="str">
        <f t="shared" si="271"/>
        <v>88</v>
      </c>
      <c r="B5485">
        <f t="shared" si="272"/>
        <v>0</v>
      </c>
      <c r="C5485" s="761" t="s">
        <v>5625</v>
      </c>
      <c r="D5485" s="761" t="s">
        <v>6280</v>
      </c>
      <c r="E5485" s="765">
        <f t="shared" ca="1" si="273"/>
        <v>0</v>
      </c>
    </row>
    <row r="5486" spans="1:5">
      <c r="A5486" t="str">
        <f t="shared" si="271"/>
        <v>88</v>
      </c>
      <c r="B5486">
        <f t="shared" si="272"/>
        <v>0</v>
      </c>
      <c r="C5486" s="761" t="s">
        <v>5620</v>
      </c>
      <c r="D5486" s="761" t="s">
        <v>6281</v>
      </c>
      <c r="E5486" s="765">
        <f t="shared" ca="1" si="273"/>
        <v>0</v>
      </c>
    </row>
    <row r="5487" spans="1:5">
      <c r="A5487" t="str">
        <f t="shared" si="271"/>
        <v>88</v>
      </c>
      <c r="B5487">
        <f t="shared" si="272"/>
        <v>0</v>
      </c>
      <c r="C5487" s="761" t="s">
        <v>5621</v>
      </c>
      <c r="D5487" s="761" t="s">
        <v>6282</v>
      </c>
      <c r="E5487" s="765">
        <f t="shared" ca="1" si="273"/>
        <v>0</v>
      </c>
    </row>
    <row r="5488" spans="1:5">
      <c r="A5488" t="str">
        <f t="shared" si="271"/>
        <v>88</v>
      </c>
      <c r="B5488">
        <f t="shared" si="272"/>
        <v>0</v>
      </c>
      <c r="C5488" s="761" t="s">
        <v>5623</v>
      </c>
      <c r="D5488" s="761" t="s">
        <v>6283</v>
      </c>
      <c r="E5488" s="765">
        <f t="shared" ca="1" si="273"/>
        <v>0</v>
      </c>
    </row>
    <row r="5489" spans="1:5">
      <c r="A5489" t="str">
        <f t="shared" si="271"/>
        <v>88</v>
      </c>
      <c r="B5489">
        <f t="shared" si="272"/>
        <v>0</v>
      </c>
      <c r="C5489" s="761" t="s">
        <v>5622</v>
      </c>
      <c r="D5489" s="761" t="s">
        <v>6284</v>
      </c>
      <c r="E5489" s="765">
        <f t="shared" ca="1" si="273"/>
        <v>0</v>
      </c>
    </row>
    <row r="5490" spans="1:5">
      <c r="A5490" t="str">
        <f t="shared" si="271"/>
        <v>88</v>
      </c>
      <c r="B5490">
        <f t="shared" si="272"/>
        <v>0</v>
      </c>
      <c r="C5490" s="761" t="s">
        <v>5626</v>
      </c>
      <c r="D5490" s="761" t="s">
        <v>6285</v>
      </c>
      <c r="E5490" s="765">
        <f t="shared" ca="1" si="273"/>
        <v>0</v>
      </c>
    </row>
    <row r="5491" spans="1:5">
      <c r="A5491" t="str">
        <f t="shared" si="271"/>
        <v>88</v>
      </c>
      <c r="B5491">
        <f t="shared" si="272"/>
        <v>0</v>
      </c>
      <c r="C5491" s="761" t="s">
        <v>5627</v>
      </c>
      <c r="D5491" s="761" t="s">
        <v>6286</v>
      </c>
      <c r="E5491" s="765">
        <f t="shared" ca="1" si="273"/>
        <v>0</v>
      </c>
    </row>
    <row r="5492" spans="1:5">
      <c r="A5492" t="str">
        <f t="shared" si="271"/>
        <v>88</v>
      </c>
      <c r="B5492">
        <f t="shared" si="272"/>
        <v>0</v>
      </c>
      <c r="C5492" s="761" t="s">
        <v>5628</v>
      </c>
      <c r="D5492" s="761" t="s">
        <v>6287</v>
      </c>
      <c r="E5492" s="765">
        <f t="shared" ca="1" si="273"/>
        <v>0</v>
      </c>
    </row>
    <row r="5493" spans="1:5">
      <c r="A5493" t="str">
        <f t="shared" si="271"/>
        <v>88</v>
      </c>
      <c r="B5493">
        <f t="shared" si="272"/>
        <v>0</v>
      </c>
      <c r="C5493" s="761" t="s">
        <v>5640</v>
      </c>
      <c r="D5493" s="761" t="s">
        <v>6288</v>
      </c>
      <c r="E5493" s="765">
        <f t="shared" ca="1" si="273"/>
        <v>0</v>
      </c>
    </row>
    <row r="5494" spans="1:5">
      <c r="A5494" t="str">
        <f t="shared" si="271"/>
        <v>88</v>
      </c>
      <c r="B5494">
        <f t="shared" si="272"/>
        <v>0</v>
      </c>
      <c r="C5494" s="761" t="s">
        <v>6323</v>
      </c>
      <c r="D5494" s="761" t="s">
        <v>6354</v>
      </c>
      <c r="E5494" s="765">
        <f t="shared" ca="1" si="273"/>
        <v>0</v>
      </c>
    </row>
    <row r="5495" spans="1:5">
      <c r="A5495" t="str">
        <f t="shared" si="271"/>
        <v>88</v>
      </c>
      <c r="B5495">
        <f t="shared" si="272"/>
        <v>0</v>
      </c>
      <c r="C5495" s="761" t="s">
        <v>6321</v>
      </c>
      <c r="D5495" s="761" t="s">
        <v>6667</v>
      </c>
      <c r="E5495" s="765">
        <f t="shared" ca="1" si="273"/>
        <v>0</v>
      </c>
    </row>
    <row r="5496" spans="1:5">
      <c r="A5496" t="str">
        <f t="shared" si="271"/>
        <v>88</v>
      </c>
      <c r="B5496">
        <f t="shared" si="272"/>
        <v>0</v>
      </c>
      <c r="C5496" t="s">
        <v>6325</v>
      </c>
      <c r="D5496" t="s">
        <v>6668</v>
      </c>
      <c r="E5496" s="765">
        <f t="shared" ca="1" si="273"/>
        <v>0</v>
      </c>
    </row>
    <row r="5497" spans="1:5">
      <c r="A5497" t="str">
        <f t="shared" si="271"/>
        <v>88</v>
      </c>
      <c r="B5497">
        <f t="shared" si="272"/>
        <v>0</v>
      </c>
      <c r="C5497" t="s">
        <v>6326</v>
      </c>
      <c r="D5497" t="s">
        <v>6669</v>
      </c>
      <c r="E5497" s="765">
        <f t="shared" ca="1" si="273"/>
        <v>0</v>
      </c>
    </row>
    <row r="5498" spans="1:5">
      <c r="A5498" t="str">
        <f t="shared" si="271"/>
        <v>88</v>
      </c>
      <c r="B5498">
        <f t="shared" si="272"/>
        <v>0</v>
      </c>
      <c r="C5498" t="s">
        <v>6327</v>
      </c>
      <c r="D5498" t="s">
        <v>6670</v>
      </c>
      <c r="E5498" s="765">
        <f t="shared" ca="1" si="273"/>
        <v>0</v>
      </c>
    </row>
    <row r="5499" spans="1:5">
      <c r="A5499" t="str">
        <f t="shared" si="271"/>
        <v>88</v>
      </c>
      <c r="B5499">
        <f t="shared" si="272"/>
        <v>0</v>
      </c>
      <c r="C5499" t="s">
        <v>6328</v>
      </c>
      <c r="D5499" t="s">
        <v>6671</v>
      </c>
      <c r="E5499" s="765">
        <f t="shared" ca="1" si="273"/>
        <v>0</v>
      </c>
    </row>
    <row r="5500" spans="1:5">
      <c r="A5500" t="str">
        <f t="shared" si="271"/>
        <v>88</v>
      </c>
      <c r="B5500">
        <f t="shared" si="272"/>
        <v>0</v>
      </c>
      <c r="C5500" t="s">
        <v>6329</v>
      </c>
      <c r="D5500" t="s">
        <v>6672</v>
      </c>
      <c r="E5500" s="765">
        <f t="shared" ca="1" si="273"/>
        <v>0</v>
      </c>
    </row>
    <row r="5501" spans="1:5">
      <c r="A5501" t="str">
        <f t="shared" si="271"/>
        <v>88</v>
      </c>
      <c r="B5501">
        <f t="shared" si="272"/>
        <v>0</v>
      </c>
      <c r="C5501" t="s">
        <v>6330</v>
      </c>
      <c r="D5501" t="s">
        <v>6673</v>
      </c>
      <c r="E5501" s="765">
        <f t="shared" ca="1" si="273"/>
        <v>0</v>
      </c>
    </row>
    <row r="5502" spans="1:5">
      <c r="A5502" t="str">
        <f t="shared" si="271"/>
        <v>88</v>
      </c>
      <c r="B5502">
        <f t="shared" si="272"/>
        <v>0</v>
      </c>
      <c r="C5502" t="s">
        <v>6331</v>
      </c>
      <c r="D5502" t="s">
        <v>6674</v>
      </c>
      <c r="E5502" s="765">
        <f t="shared" ca="1" si="273"/>
        <v>0</v>
      </c>
    </row>
    <row r="5503" spans="1:5">
      <c r="A5503" t="str">
        <f t="shared" si="271"/>
        <v>88</v>
      </c>
      <c r="B5503">
        <f t="shared" si="272"/>
        <v>0</v>
      </c>
      <c r="C5503" t="s">
        <v>6332</v>
      </c>
      <c r="D5503" t="s">
        <v>6675</v>
      </c>
      <c r="E5503" s="765">
        <f t="shared" ca="1" si="273"/>
        <v>0</v>
      </c>
    </row>
    <row r="5504" spans="1:5">
      <c r="A5504" t="str">
        <f t="shared" si="271"/>
        <v>88</v>
      </c>
      <c r="B5504">
        <f t="shared" si="272"/>
        <v>0</v>
      </c>
      <c r="C5504" t="s">
        <v>6333</v>
      </c>
      <c r="D5504" t="s">
        <v>6676</v>
      </c>
      <c r="E5504" s="765">
        <f t="shared" ca="1" si="273"/>
        <v>0</v>
      </c>
    </row>
    <row r="5505" spans="1:5">
      <c r="A5505" t="str">
        <f t="shared" si="271"/>
        <v>88</v>
      </c>
      <c r="B5505">
        <f t="shared" si="272"/>
        <v>0</v>
      </c>
      <c r="C5505" t="s">
        <v>6334</v>
      </c>
      <c r="D5505" t="s">
        <v>6677</v>
      </c>
      <c r="E5505" s="765">
        <f t="shared" ca="1" si="273"/>
        <v>0</v>
      </c>
    </row>
    <row r="5506" spans="1:5">
      <c r="A5506" t="str">
        <f t="shared" si="271"/>
        <v>88</v>
      </c>
      <c r="B5506">
        <f t="shared" si="272"/>
        <v>0</v>
      </c>
      <c r="C5506" t="s">
        <v>6335</v>
      </c>
      <c r="D5506" t="s">
        <v>6678</v>
      </c>
      <c r="E5506" s="765">
        <f t="shared" ca="1" si="273"/>
        <v>0</v>
      </c>
    </row>
    <row r="5507" spans="1:5">
      <c r="A5507" t="str">
        <f t="shared" si="271"/>
        <v>88</v>
      </c>
      <c r="B5507">
        <f t="shared" si="272"/>
        <v>0</v>
      </c>
      <c r="C5507" t="s">
        <v>6324</v>
      </c>
      <c r="D5507" t="s">
        <v>6367</v>
      </c>
      <c r="E5507" s="765">
        <f t="shared" ca="1" si="273"/>
        <v>0</v>
      </c>
    </row>
    <row r="5508" spans="1:5">
      <c r="A5508" t="str">
        <f t="shared" si="271"/>
        <v>87</v>
      </c>
      <c r="B5508">
        <f t="shared" si="272"/>
        <v>0</v>
      </c>
      <c r="C5508" s="761" t="s">
        <v>5615</v>
      </c>
      <c r="D5508" s="761" t="s">
        <v>6289</v>
      </c>
      <c r="E5508" s="765">
        <f t="shared" ca="1" si="273"/>
        <v>0</v>
      </c>
    </row>
    <row r="5509" spans="1:5">
      <c r="A5509" t="str">
        <f t="shared" ref="A5509:A5565" si="274">MID(D5509,LEN(C5509)+2,LEN(D5509)-LEN(C5509))</f>
        <v>87</v>
      </c>
      <c r="B5509">
        <f t="shared" ref="B5509:B5565" si="275">IF(IFERROR(FIND("PU",D5509,1),0)&lt;&gt;0,"PU",0)</f>
        <v>0</v>
      </c>
      <c r="C5509" s="761" t="s">
        <v>5629</v>
      </c>
      <c r="D5509" s="761" t="s">
        <v>6290</v>
      </c>
      <c r="E5509" s="765">
        <f t="shared" ca="1" si="273"/>
        <v>0</v>
      </c>
    </row>
    <row r="5510" spans="1:5">
      <c r="A5510" t="str">
        <f t="shared" si="274"/>
        <v>87</v>
      </c>
      <c r="B5510">
        <f t="shared" si="275"/>
        <v>0</v>
      </c>
      <c r="C5510" s="761" t="s">
        <v>5616</v>
      </c>
      <c r="D5510" s="761" t="s">
        <v>6291</v>
      </c>
      <c r="E5510" s="765">
        <f t="shared" ca="1" si="273"/>
        <v>0</v>
      </c>
    </row>
    <row r="5511" spans="1:5">
      <c r="A5511" t="str">
        <f t="shared" si="274"/>
        <v>87</v>
      </c>
      <c r="B5511">
        <f t="shared" si="275"/>
        <v>0</v>
      </c>
      <c r="C5511" s="761" t="s">
        <v>5617</v>
      </c>
      <c r="D5511" s="761" t="s">
        <v>6292</v>
      </c>
      <c r="E5511" s="765">
        <f t="shared" ca="1" si="273"/>
        <v>0</v>
      </c>
    </row>
    <row r="5512" spans="1:5">
      <c r="A5512" t="str">
        <f t="shared" si="274"/>
        <v>87</v>
      </c>
      <c r="B5512">
        <f t="shared" si="275"/>
        <v>0</v>
      </c>
      <c r="C5512" s="761" t="s">
        <v>5618</v>
      </c>
      <c r="D5512" s="761" t="s">
        <v>6293</v>
      </c>
      <c r="E5512" s="765">
        <f t="shared" ca="1" si="273"/>
        <v>0</v>
      </c>
    </row>
    <row r="5513" spans="1:5">
      <c r="A5513" t="str">
        <f t="shared" si="274"/>
        <v>87</v>
      </c>
      <c r="B5513">
        <f t="shared" si="275"/>
        <v>0</v>
      </c>
      <c r="C5513" s="761" t="s">
        <v>5619</v>
      </c>
      <c r="D5513" s="761" t="s">
        <v>6294</v>
      </c>
      <c r="E5513" s="765">
        <f t="shared" ca="1" si="273"/>
        <v>0</v>
      </c>
    </row>
    <row r="5514" spans="1:5">
      <c r="A5514" t="str">
        <f t="shared" si="274"/>
        <v>87</v>
      </c>
      <c r="B5514">
        <f t="shared" si="275"/>
        <v>0</v>
      </c>
      <c r="C5514" s="761" t="s">
        <v>5625</v>
      </c>
      <c r="D5514" s="761" t="s">
        <v>6295</v>
      </c>
      <c r="E5514" s="765">
        <f t="shared" ca="1" si="273"/>
        <v>0</v>
      </c>
    </row>
    <row r="5515" spans="1:5">
      <c r="A5515" t="str">
        <f t="shared" si="274"/>
        <v>87</v>
      </c>
      <c r="B5515">
        <f t="shared" si="275"/>
        <v>0</v>
      </c>
      <c r="C5515" s="761" t="s">
        <v>5620</v>
      </c>
      <c r="D5515" s="761" t="s">
        <v>6296</v>
      </c>
      <c r="E5515" s="765">
        <f t="shared" ca="1" si="273"/>
        <v>0</v>
      </c>
    </row>
    <row r="5516" spans="1:5">
      <c r="A5516" t="str">
        <f t="shared" si="274"/>
        <v>87</v>
      </c>
      <c r="B5516">
        <f t="shared" si="275"/>
        <v>0</v>
      </c>
      <c r="C5516" s="761" t="s">
        <v>5621</v>
      </c>
      <c r="D5516" s="761" t="s">
        <v>6297</v>
      </c>
      <c r="E5516" s="765">
        <f t="shared" ca="1" si="273"/>
        <v>0</v>
      </c>
    </row>
    <row r="5517" spans="1:5">
      <c r="A5517" t="str">
        <f t="shared" si="274"/>
        <v>87</v>
      </c>
      <c r="B5517">
        <f t="shared" si="275"/>
        <v>0</v>
      </c>
      <c r="C5517" s="761" t="s">
        <v>5623</v>
      </c>
      <c r="D5517" s="761" t="s">
        <v>6298</v>
      </c>
      <c r="E5517" s="765">
        <f t="shared" ca="1" si="273"/>
        <v>0</v>
      </c>
    </row>
    <row r="5518" spans="1:5">
      <c r="A5518" t="str">
        <f t="shared" si="274"/>
        <v>87</v>
      </c>
      <c r="B5518">
        <f t="shared" si="275"/>
        <v>0</v>
      </c>
      <c r="C5518" s="761" t="s">
        <v>5622</v>
      </c>
      <c r="D5518" s="761" t="s">
        <v>6299</v>
      </c>
      <c r="E5518" s="765">
        <f t="shared" ca="1" si="273"/>
        <v>0</v>
      </c>
    </row>
    <row r="5519" spans="1:5">
      <c r="A5519" t="str">
        <f t="shared" si="274"/>
        <v>87</v>
      </c>
      <c r="B5519">
        <f t="shared" si="275"/>
        <v>0</v>
      </c>
      <c r="C5519" s="761" t="s">
        <v>5626</v>
      </c>
      <c r="D5519" s="761" t="s">
        <v>6300</v>
      </c>
      <c r="E5519" s="765">
        <f t="shared" ca="1" si="273"/>
        <v>0</v>
      </c>
    </row>
    <row r="5520" spans="1:5">
      <c r="A5520" t="str">
        <f t="shared" si="274"/>
        <v>87</v>
      </c>
      <c r="B5520">
        <f t="shared" si="275"/>
        <v>0</v>
      </c>
      <c r="C5520" s="761" t="s">
        <v>5627</v>
      </c>
      <c r="D5520" s="761" t="s">
        <v>6301</v>
      </c>
      <c r="E5520" s="765">
        <f t="shared" ca="1" si="273"/>
        <v>0</v>
      </c>
    </row>
    <row r="5521" spans="1:5">
      <c r="A5521" t="str">
        <f t="shared" si="274"/>
        <v>87</v>
      </c>
      <c r="B5521">
        <f t="shared" si="275"/>
        <v>0</v>
      </c>
      <c r="C5521" s="761" t="s">
        <v>5628</v>
      </c>
      <c r="D5521" s="761" t="s">
        <v>6302</v>
      </c>
      <c r="E5521" s="765">
        <f t="shared" ca="1" si="273"/>
        <v>0</v>
      </c>
    </row>
    <row r="5522" spans="1:5">
      <c r="A5522" t="str">
        <f t="shared" si="274"/>
        <v>87</v>
      </c>
      <c r="B5522">
        <f t="shared" si="275"/>
        <v>0</v>
      </c>
      <c r="C5522" s="761" t="s">
        <v>5640</v>
      </c>
      <c r="D5522" s="761" t="s">
        <v>6303</v>
      </c>
      <c r="E5522" s="765">
        <f t="shared" ca="1" si="273"/>
        <v>0</v>
      </c>
    </row>
    <row r="5523" spans="1:5">
      <c r="A5523" t="str">
        <f t="shared" si="274"/>
        <v>87</v>
      </c>
      <c r="B5523">
        <f t="shared" si="275"/>
        <v>0</v>
      </c>
      <c r="C5523" s="761" t="s">
        <v>6323</v>
      </c>
      <c r="D5523" s="761" t="s">
        <v>6355</v>
      </c>
      <c r="E5523" s="765">
        <f t="shared" ca="1" si="273"/>
        <v>0</v>
      </c>
    </row>
    <row r="5524" spans="1:5">
      <c r="A5524" t="str">
        <f t="shared" si="274"/>
        <v>87</v>
      </c>
      <c r="B5524">
        <f t="shared" si="275"/>
        <v>0</v>
      </c>
      <c r="C5524" s="761" t="s">
        <v>6321</v>
      </c>
      <c r="D5524" s="761" t="s">
        <v>6679</v>
      </c>
      <c r="E5524" s="765">
        <f t="shared" ca="1" si="273"/>
        <v>0</v>
      </c>
    </row>
    <row r="5525" spans="1:5">
      <c r="A5525" t="str">
        <f t="shared" si="274"/>
        <v>87</v>
      </c>
      <c r="B5525">
        <f t="shared" si="275"/>
        <v>0</v>
      </c>
      <c r="C5525" t="s">
        <v>6325</v>
      </c>
      <c r="D5525" t="s">
        <v>6680</v>
      </c>
      <c r="E5525" s="765">
        <f t="shared" ca="1" si="273"/>
        <v>0</v>
      </c>
    </row>
    <row r="5526" spans="1:5">
      <c r="A5526" t="str">
        <f t="shared" si="274"/>
        <v>87</v>
      </c>
      <c r="B5526">
        <f t="shared" si="275"/>
        <v>0</v>
      </c>
      <c r="C5526" t="s">
        <v>6326</v>
      </c>
      <c r="D5526" t="s">
        <v>6681</v>
      </c>
      <c r="E5526" s="765">
        <f t="shared" ca="1" si="273"/>
        <v>0</v>
      </c>
    </row>
    <row r="5527" spans="1:5">
      <c r="A5527" t="str">
        <f t="shared" si="274"/>
        <v>87</v>
      </c>
      <c r="B5527">
        <f t="shared" si="275"/>
        <v>0</v>
      </c>
      <c r="C5527" t="s">
        <v>6327</v>
      </c>
      <c r="D5527" t="s">
        <v>6682</v>
      </c>
      <c r="E5527" s="765">
        <f t="shared" ca="1" si="273"/>
        <v>0</v>
      </c>
    </row>
    <row r="5528" spans="1:5">
      <c r="A5528" t="str">
        <f t="shared" si="274"/>
        <v>87</v>
      </c>
      <c r="B5528">
        <f t="shared" si="275"/>
        <v>0</v>
      </c>
      <c r="C5528" t="s">
        <v>6328</v>
      </c>
      <c r="D5528" t="s">
        <v>6683</v>
      </c>
      <c r="E5528" s="765">
        <f t="shared" ca="1" si="273"/>
        <v>0</v>
      </c>
    </row>
    <row r="5529" spans="1:5">
      <c r="A5529" t="str">
        <f t="shared" si="274"/>
        <v>87</v>
      </c>
      <c r="B5529">
        <f t="shared" si="275"/>
        <v>0</v>
      </c>
      <c r="C5529" t="s">
        <v>6329</v>
      </c>
      <c r="D5529" t="s">
        <v>6684</v>
      </c>
      <c r="E5529" s="765">
        <f t="shared" ca="1" si="273"/>
        <v>0</v>
      </c>
    </row>
    <row r="5530" spans="1:5">
      <c r="A5530" t="str">
        <f t="shared" si="274"/>
        <v>87</v>
      </c>
      <c r="B5530">
        <f t="shared" si="275"/>
        <v>0</v>
      </c>
      <c r="C5530" t="s">
        <v>6330</v>
      </c>
      <c r="D5530" t="s">
        <v>6685</v>
      </c>
      <c r="E5530" s="765">
        <f t="shared" ca="1" si="273"/>
        <v>0</v>
      </c>
    </row>
    <row r="5531" spans="1:5">
      <c r="A5531" t="str">
        <f t="shared" si="274"/>
        <v>87</v>
      </c>
      <c r="B5531">
        <f t="shared" si="275"/>
        <v>0</v>
      </c>
      <c r="C5531" t="s">
        <v>6331</v>
      </c>
      <c r="D5531" t="s">
        <v>6686</v>
      </c>
      <c r="E5531" s="765">
        <f t="shared" ca="1" si="273"/>
        <v>0</v>
      </c>
    </row>
    <row r="5532" spans="1:5">
      <c r="A5532" t="str">
        <f t="shared" si="274"/>
        <v>87</v>
      </c>
      <c r="B5532">
        <f t="shared" si="275"/>
        <v>0</v>
      </c>
      <c r="C5532" t="s">
        <v>6332</v>
      </c>
      <c r="D5532" t="s">
        <v>6687</v>
      </c>
      <c r="E5532" s="765">
        <f t="shared" ca="1" si="273"/>
        <v>0</v>
      </c>
    </row>
    <row r="5533" spans="1:5">
      <c r="A5533" t="str">
        <f t="shared" si="274"/>
        <v>87</v>
      </c>
      <c r="B5533">
        <f t="shared" si="275"/>
        <v>0</v>
      </c>
      <c r="C5533" t="s">
        <v>6333</v>
      </c>
      <c r="D5533" t="s">
        <v>6688</v>
      </c>
      <c r="E5533" s="765">
        <f t="shared" ca="1" si="273"/>
        <v>0</v>
      </c>
    </row>
    <row r="5534" spans="1:5">
      <c r="A5534" t="str">
        <f t="shared" si="274"/>
        <v>87</v>
      </c>
      <c r="B5534">
        <f t="shared" si="275"/>
        <v>0</v>
      </c>
      <c r="C5534" t="s">
        <v>6334</v>
      </c>
      <c r="D5534" t="s">
        <v>6689</v>
      </c>
      <c r="E5534" s="765">
        <f t="shared" ca="1" si="273"/>
        <v>0</v>
      </c>
    </row>
    <row r="5535" spans="1:5">
      <c r="A5535" t="str">
        <f t="shared" si="274"/>
        <v>87</v>
      </c>
      <c r="B5535">
        <f t="shared" si="275"/>
        <v>0</v>
      </c>
      <c r="C5535" t="s">
        <v>6335</v>
      </c>
      <c r="D5535" t="s">
        <v>6690</v>
      </c>
      <c r="E5535" s="765">
        <f t="shared" ca="1" si="273"/>
        <v>0</v>
      </c>
    </row>
    <row r="5536" spans="1:5">
      <c r="A5536" t="str">
        <f t="shared" si="274"/>
        <v>87</v>
      </c>
      <c r="B5536">
        <f t="shared" si="275"/>
        <v>0</v>
      </c>
      <c r="C5536" t="s">
        <v>6324</v>
      </c>
      <c r="D5536" t="s">
        <v>6368</v>
      </c>
      <c r="E5536" s="765">
        <f t="shared" ca="1" si="273"/>
        <v>0</v>
      </c>
    </row>
    <row r="5537" spans="1:5">
      <c r="A5537" t="str">
        <f t="shared" si="274"/>
        <v>86</v>
      </c>
      <c r="B5537">
        <f t="shared" si="275"/>
        <v>0</v>
      </c>
      <c r="C5537" s="761" t="s">
        <v>5615</v>
      </c>
      <c r="D5537" s="761" t="s">
        <v>6304</v>
      </c>
      <c r="E5537" s="765">
        <f t="shared" ca="1" si="273"/>
        <v>0</v>
      </c>
    </row>
    <row r="5538" spans="1:5">
      <c r="A5538" t="str">
        <f t="shared" si="274"/>
        <v>86</v>
      </c>
      <c r="B5538">
        <f t="shared" si="275"/>
        <v>0</v>
      </c>
      <c r="C5538" s="761" t="s">
        <v>5629</v>
      </c>
      <c r="D5538" s="761" t="s">
        <v>6305</v>
      </c>
      <c r="E5538" s="765">
        <f t="shared" ca="1" si="273"/>
        <v>0</v>
      </c>
    </row>
    <row r="5539" spans="1:5">
      <c r="A5539" t="str">
        <f t="shared" si="274"/>
        <v>86</v>
      </c>
      <c r="B5539">
        <f t="shared" si="275"/>
        <v>0</v>
      </c>
      <c r="C5539" s="761" t="s">
        <v>5616</v>
      </c>
      <c r="D5539" s="761" t="s">
        <v>6306</v>
      </c>
      <c r="E5539" s="765">
        <f t="shared" ca="1" si="273"/>
        <v>0</v>
      </c>
    </row>
    <row r="5540" spans="1:5">
      <c r="A5540" t="str">
        <f t="shared" si="274"/>
        <v>86</v>
      </c>
      <c r="B5540">
        <f t="shared" si="275"/>
        <v>0</v>
      </c>
      <c r="C5540" s="761" t="s">
        <v>5617</v>
      </c>
      <c r="D5540" s="761" t="s">
        <v>6307</v>
      </c>
      <c r="E5540" s="765">
        <f t="shared" ca="1" si="273"/>
        <v>0</v>
      </c>
    </row>
    <row r="5541" spans="1:5">
      <c r="A5541" t="str">
        <f t="shared" si="274"/>
        <v>86</v>
      </c>
      <c r="B5541">
        <f t="shared" si="275"/>
        <v>0</v>
      </c>
      <c r="C5541" s="761" t="s">
        <v>5618</v>
      </c>
      <c r="D5541" s="761" t="s">
        <v>6308</v>
      </c>
      <c r="E5541" s="765">
        <f t="shared" ca="1" si="273"/>
        <v>0</v>
      </c>
    </row>
    <row r="5542" spans="1:5">
      <c r="A5542" t="str">
        <f t="shared" si="274"/>
        <v>86</v>
      </c>
      <c r="B5542">
        <f t="shared" si="275"/>
        <v>0</v>
      </c>
      <c r="C5542" s="761" t="s">
        <v>5619</v>
      </c>
      <c r="D5542" s="761" t="s">
        <v>6309</v>
      </c>
      <c r="E5542" s="765">
        <f t="shared" ca="1" si="273"/>
        <v>0</v>
      </c>
    </row>
    <row r="5543" spans="1:5">
      <c r="A5543" t="str">
        <f t="shared" si="274"/>
        <v>86</v>
      </c>
      <c r="B5543">
        <f t="shared" si="275"/>
        <v>0</v>
      </c>
      <c r="C5543" s="761" t="s">
        <v>5625</v>
      </c>
      <c r="D5543" s="761" t="s">
        <v>6310</v>
      </c>
      <c r="E5543" s="765">
        <f t="shared" ca="1" si="273"/>
        <v>0</v>
      </c>
    </row>
    <row r="5544" spans="1:5">
      <c r="A5544" t="str">
        <f t="shared" si="274"/>
        <v>86</v>
      </c>
      <c r="B5544">
        <f t="shared" si="275"/>
        <v>0</v>
      </c>
      <c r="C5544" s="761" t="s">
        <v>5620</v>
      </c>
      <c r="D5544" s="761" t="s">
        <v>6311</v>
      </c>
      <c r="E5544" s="765">
        <f t="shared" ca="1" si="273"/>
        <v>0</v>
      </c>
    </row>
    <row r="5545" spans="1:5">
      <c r="A5545" t="str">
        <f t="shared" si="274"/>
        <v>86</v>
      </c>
      <c r="B5545">
        <f t="shared" si="275"/>
        <v>0</v>
      </c>
      <c r="C5545" s="761" t="s">
        <v>5621</v>
      </c>
      <c r="D5545" s="761" t="s">
        <v>6312</v>
      </c>
      <c r="E5545" s="765">
        <f t="shared" ca="1" si="273"/>
        <v>0</v>
      </c>
    </row>
    <row r="5546" spans="1:5">
      <c r="A5546" t="str">
        <f t="shared" si="274"/>
        <v>86</v>
      </c>
      <c r="B5546">
        <f t="shared" si="275"/>
        <v>0</v>
      </c>
      <c r="C5546" s="761" t="s">
        <v>5623</v>
      </c>
      <c r="D5546" s="761" t="s">
        <v>6313</v>
      </c>
      <c r="E5546" s="765">
        <f t="shared" ref="E5546:E5564" ca="1" si="276">IFERROR(IFERROR(VLOOKUP(C5546,INDIRECT($G$7&amp;$H$7),MATCH($A5546,INDIRECT($G$7&amp;$I$7),0),0),IFERROR(VLOOKUP(C5546,INDIRECT($G$6&amp;$H$6),MATCH($A5546,INDIRECT($G$6&amp;$I$6),0),0),VLOOKUP(C5546,INDIRECT($G$5&amp;$H$5),MATCH($A5546,INDIRECT($G$5&amp;$I$5),0),0))),0)</f>
        <v>0</v>
      </c>
    </row>
    <row r="5547" spans="1:5">
      <c r="A5547" t="str">
        <f t="shared" si="274"/>
        <v>86</v>
      </c>
      <c r="B5547">
        <f t="shared" si="275"/>
        <v>0</v>
      </c>
      <c r="C5547" s="761" t="s">
        <v>5622</v>
      </c>
      <c r="D5547" s="761" t="s">
        <v>6314</v>
      </c>
      <c r="E5547" s="765">
        <f t="shared" ca="1" si="276"/>
        <v>0</v>
      </c>
    </row>
    <row r="5548" spans="1:5">
      <c r="A5548" t="str">
        <f t="shared" si="274"/>
        <v>86</v>
      </c>
      <c r="B5548">
        <f t="shared" si="275"/>
        <v>0</v>
      </c>
      <c r="C5548" s="761" t="s">
        <v>5626</v>
      </c>
      <c r="D5548" s="761" t="s">
        <v>6315</v>
      </c>
      <c r="E5548" s="765">
        <f t="shared" ca="1" si="276"/>
        <v>0</v>
      </c>
    </row>
    <row r="5549" spans="1:5">
      <c r="A5549" t="str">
        <f t="shared" si="274"/>
        <v>86</v>
      </c>
      <c r="B5549">
        <f t="shared" si="275"/>
        <v>0</v>
      </c>
      <c r="C5549" s="761" t="s">
        <v>5627</v>
      </c>
      <c r="D5549" s="761" t="s">
        <v>6316</v>
      </c>
      <c r="E5549" s="765">
        <f t="shared" ca="1" si="276"/>
        <v>0</v>
      </c>
    </row>
    <row r="5550" spans="1:5">
      <c r="A5550" t="str">
        <f t="shared" si="274"/>
        <v>86</v>
      </c>
      <c r="B5550">
        <f t="shared" si="275"/>
        <v>0</v>
      </c>
      <c r="C5550" s="761" t="s">
        <v>5628</v>
      </c>
      <c r="D5550" s="761" t="s">
        <v>6317</v>
      </c>
      <c r="E5550" s="765">
        <f t="shared" ca="1" si="276"/>
        <v>0</v>
      </c>
    </row>
    <row r="5551" spans="1:5">
      <c r="A5551" t="str">
        <f t="shared" si="274"/>
        <v>86</v>
      </c>
      <c r="B5551">
        <f t="shared" si="275"/>
        <v>0</v>
      </c>
      <c r="C5551" s="761" t="s">
        <v>5640</v>
      </c>
      <c r="D5551" s="761" t="s">
        <v>6318</v>
      </c>
      <c r="E5551" s="765">
        <f t="shared" ca="1" si="276"/>
        <v>0</v>
      </c>
    </row>
    <row r="5552" spans="1:5">
      <c r="A5552" t="str">
        <f t="shared" si="274"/>
        <v>86</v>
      </c>
      <c r="B5552">
        <f t="shared" si="275"/>
        <v>0</v>
      </c>
      <c r="C5552" s="761" t="s">
        <v>6323</v>
      </c>
      <c r="D5552" s="761" t="s">
        <v>6356</v>
      </c>
      <c r="E5552" s="765">
        <f t="shared" ca="1" si="276"/>
        <v>0</v>
      </c>
    </row>
    <row r="5553" spans="1:5">
      <c r="A5553" t="str">
        <f t="shared" si="274"/>
        <v>86</v>
      </c>
      <c r="B5553">
        <f t="shared" si="275"/>
        <v>0</v>
      </c>
      <c r="C5553" s="761" t="s">
        <v>6321</v>
      </c>
      <c r="D5553" s="761" t="s">
        <v>6691</v>
      </c>
      <c r="E5553" s="765">
        <f t="shared" ca="1" si="276"/>
        <v>0</v>
      </c>
    </row>
    <row r="5554" spans="1:5">
      <c r="A5554" t="str">
        <f t="shared" si="274"/>
        <v>86</v>
      </c>
      <c r="B5554">
        <f t="shared" si="275"/>
        <v>0</v>
      </c>
      <c r="C5554" t="s">
        <v>6325</v>
      </c>
      <c r="D5554" t="s">
        <v>6692</v>
      </c>
      <c r="E5554" s="765">
        <f t="shared" ca="1" si="276"/>
        <v>0</v>
      </c>
    </row>
    <row r="5555" spans="1:5">
      <c r="A5555" t="str">
        <f t="shared" si="274"/>
        <v>86</v>
      </c>
      <c r="B5555">
        <f t="shared" si="275"/>
        <v>0</v>
      </c>
      <c r="C5555" t="s">
        <v>6326</v>
      </c>
      <c r="D5555" t="s">
        <v>6693</v>
      </c>
      <c r="E5555" s="765">
        <f t="shared" ca="1" si="276"/>
        <v>0</v>
      </c>
    </row>
    <row r="5556" spans="1:5">
      <c r="A5556" t="str">
        <f t="shared" si="274"/>
        <v>86</v>
      </c>
      <c r="B5556">
        <f t="shared" si="275"/>
        <v>0</v>
      </c>
      <c r="C5556" t="s">
        <v>6327</v>
      </c>
      <c r="D5556" t="s">
        <v>6694</v>
      </c>
      <c r="E5556" s="765">
        <f t="shared" ca="1" si="276"/>
        <v>0</v>
      </c>
    </row>
    <row r="5557" spans="1:5">
      <c r="A5557" t="str">
        <f t="shared" si="274"/>
        <v>86</v>
      </c>
      <c r="B5557">
        <f t="shared" si="275"/>
        <v>0</v>
      </c>
      <c r="C5557" t="s">
        <v>6328</v>
      </c>
      <c r="D5557" t="s">
        <v>6695</v>
      </c>
      <c r="E5557" s="765">
        <f t="shared" ca="1" si="276"/>
        <v>0</v>
      </c>
    </row>
    <row r="5558" spans="1:5">
      <c r="A5558" t="str">
        <f t="shared" si="274"/>
        <v>86</v>
      </c>
      <c r="B5558">
        <f t="shared" si="275"/>
        <v>0</v>
      </c>
      <c r="C5558" t="s">
        <v>6329</v>
      </c>
      <c r="D5558" t="s">
        <v>6696</v>
      </c>
      <c r="E5558" s="765">
        <f t="shared" ca="1" si="276"/>
        <v>0</v>
      </c>
    </row>
    <row r="5559" spans="1:5">
      <c r="A5559" t="str">
        <f t="shared" si="274"/>
        <v>86</v>
      </c>
      <c r="B5559">
        <f t="shared" si="275"/>
        <v>0</v>
      </c>
      <c r="C5559" t="s">
        <v>6330</v>
      </c>
      <c r="D5559" t="s">
        <v>6697</v>
      </c>
      <c r="E5559" s="765">
        <f t="shared" ca="1" si="276"/>
        <v>0</v>
      </c>
    </row>
    <row r="5560" spans="1:5">
      <c r="A5560" t="str">
        <f t="shared" si="274"/>
        <v>86</v>
      </c>
      <c r="B5560">
        <f t="shared" si="275"/>
        <v>0</v>
      </c>
      <c r="C5560" t="s">
        <v>6331</v>
      </c>
      <c r="D5560" t="s">
        <v>6698</v>
      </c>
      <c r="E5560" s="765">
        <f t="shared" ca="1" si="276"/>
        <v>0</v>
      </c>
    </row>
    <row r="5561" spans="1:5">
      <c r="A5561" t="str">
        <f t="shared" si="274"/>
        <v>86</v>
      </c>
      <c r="B5561">
        <f t="shared" si="275"/>
        <v>0</v>
      </c>
      <c r="C5561" t="s">
        <v>6332</v>
      </c>
      <c r="D5561" t="s">
        <v>6699</v>
      </c>
      <c r="E5561" s="765">
        <f t="shared" ca="1" si="276"/>
        <v>0</v>
      </c>
    </row>
    <row r="5562" spans="1:5">
      <c r="A5562" t="str">
        <f t="shared" si="274"/>
        <v>86</v>
      </c>
      <c r="B5562">
        <f t="shared" si="275"/>
        <v>0</v>
      </c>
      <c r="C5562" t="s">
        <v>6333</v>
      </c>
      <c r="D5562" t="s">
        <v>6700</v>
      </c>
      <c r="E5562" s="765">
        <f t="shared" ca="1" si="276"/>
        <v>0</v>
      </c>
    </row>
    <row r="5563" spans="1:5">
      <c r="A5563" t="str">
        <f t="shared" si="274"/>
        <v>86</v>
      </c>
      <c r="B5563">
        <f t="shared" si="275"/>
        <v>0</v>
      </c>
      <c r="C5563" t="s">
        <v>6334</v>
      </c>
      <c r="D5563" t="s">
        <v>6701</v>
      </c>
      <c r="E5563" s="765">
        <f t="shared" ca="1" si="276"/>
        <v>0</v>
      </c>
    </row>
    <row r="5564" spans="1:5">
      <c r="A5564" t="str">
        <f t="shared" si="274"/>
        <v>86</v>
      </c>
      <c r="B5564">
        <f t="shared" si="275"/>
        <v>0</v>
      </c>
      <c r="C5564" t="s">
        <v>6335</v>
      </c>
      <c r="D5564" t="s">
        <v>6702</v>
      </c>
      <c r="E5564" s="765">
        <f t="shared" ca="1" si="276"/>
        <v>0</v>
      </c>
    </row>
    <row r="5565" spans="1:5">
      <c r="A5565" t="str">
        <f t="shared" si="274"/>
        <v>86</v>
      </c>
      <c r="B5565">
        <f t="shared" si="275"/>
        <v>0</v>
      </c>
      <c r="C5565" t="s">
        <v>6324</v>
      </c>
      <c r="D5565" t="s">
        <v>6369</v>
      </c>
      <c r="E5565" s="765">
        <f t="shared" ref="E5565:E5576" ca="1" si="277">IFERROR(IFERROR(VLOOKUP(C5565,INDIRECT($G$7&amp;$H$7),MATCH($A5565,INDIRECT($G$7&amp;$I$7),0),0),IFERROR(VLOOKUP(C5565,INDIRECT($G$6&amp;$H$6),MATCH($A5565,INDIRECT($G$6&amp;$I$6),0),0),VLOOKUP(C5565,INDIRECT($G$5&amp;$H$5),MATCH($A5565,INDIRECT($G$5&amp;$I$5),0),0))),0)</f>
        <v>0</v>
      </c>
    </row>
    <row r="5566" spans="1:5">
      <c r="A5566" t="str">
        <f t="shared" ref="A5566:A5629" si="278">MID(D5566,LEN(C5566)+2,LEN(D5566)-LEN(C5566))</f>
        <v>01</v>
      </c>
      <c r="B5566" t="str">
        <f t="shared" ref="B5566:B5629" si="279">IF(IFERROR(FIND("PU",D5566,1),0)&lt;&gt;0,"PU",0)</f>
        <v>PU</v>
      </c>
      <c r="C5566" t="s">
        <v>6707</v>
      </c>
      <c r="D5566" t="s">
        <v>6716</v>
      </c>
      <c r="E5566" s="765">
        <f t="shared" ca="1" si="277"/>
        <v>0</v>
      </c>
    </row>
    <row r="5567" spans="1:5">
      <c r="A5567" t="str">
        <f t="shared" si="278"/>
        <v>02</v>
      </c>
      <c r="B5567" t="str">
        <f t="shared" si="279"/>
        <v>PU</v>
      </c>
      <c r="C5567" t="s">
        <v>6707</v>
      </c>
      <c r="D5567" t="s">
        <v>6717</v>
      </c>
      <c r="E5567" s="765">
        <f t="shared" ca="1" si="277"/>
        <v>0</v>
      </c>
    </row>
    <row r="5568" spans="1:5">
      <c r="A5568" t="str">
        <f t="shared" si="278"/>
        <v>03</v>
      </c>
      <c r="B5568" t="str">
        <f t="shared" si="279"/>
        <v>PU</v>
      </c>
      <c r="C5568" t="s">
        <v>6707</v>
      </c>
      <c r="D5568" t="s">
        <v>6718</v>
      </c>
      <c r="E5568" s="765">
        <f t="shared" ca="1" si="277"/>
        <v>0</v>
      </c>
    </row>
    <row r="5569" spans="1:5">
      <c r="A5569" t="str">
        <f t="shared" si="278"/>
        <v>04</v>
      </c>
      <c r="B5569" t="str">
        <f t="shared" si="279"/>
        <v>PU</v>
      </c>
      <c r="C5569" t="s">
        <v>6707</v>
      </c>
      <c r="D5569" t="s">
        <v>6719</v>
      </c>
      <c r="E5569" s="765">
        <f t="shared" ca="1" si="277"/>
        <v>0</v>
      </c>
    </row>
    <row r="5570" spans="1:5">
      <c r="A5570" t="str">
        <f t="shared" si="278"/>
        <v>05</v>
      </c>
      <c r="B5570" t="str">
        <f t="shared" si="279"/>
        <v>PU</v>
      </c>
      <c r="C5570" t="s">
        <v>6707</v>
      </c>
      <c r="D5570" t="s">
        <v>6720</v>
      </c>
      <c r="E5570" s="765">
        <f t="shared" ca="1" si="277"/>
        <v>0</v>
      </c>
    </row>
    <row r="5571" spans="1:5">
      <c r="A5571" t="str">
        <f t="shared" si="278"/>
        <v>06</v>
      </c>
      <c r="B5571" t="str">
        <f t="shared" si="279"/>
        <v>PU</v>
      </c>
      <c r="C5571" t="s">
        <v>6707</v>
      </c>
      <c r="D5571" t="s">
        <v>6721</v>
      </c>
      <c r="E5571" s="765">
        <f t="shared" ca="1" si="277"/>
        <v>0</v>
      </c>
    </row>
    <row r="5572" spans="1:5">
      <c r="A5572" t="str">
        <f t="shared" si="278"/>
        <v>09</v>
      </c>
      <c r="B5572" t="str">
        <f t="shared" si="279"/>
        <v>PU</v>
      </c>
      <c r="C5572" t="s">
        <v>6707</v>
      </c>
      <c r="D5572" t="s">
        <v>6722</v>
      </c>
      <c r="E5572" s="765">
        <f t="shared" ca="1" si="277"/>
        <v>0</v>
      </c>
    </row>
    <row r="5573" spans="1:5">
      <c r="A5573" t="str">
        <f t="shared" si="278"/>
        <v>11</v>
      </c>
      <c r="B5573" t="str">
        <f t="shared" si="279"/>
        <v>PU</v>
      </c>
      <c r="C5573" t="s">
        <v>6707</v>
      </c>
      <c r="D5573" t="s">
        <v>6723</v>
      </c>
      <c r="E5573" s="765">
        <f t="shared" ca="1" si="277"/>
        <v>0</v>
      </c>
    </row>
    <row r="5574" spans="1:5">
      <c r="A5574" t="str">
        <f t="shared" si="278"/>
        <v>12</v>
      </c>
      <c r="B5574" t="str">
        <f t="shared" si="279"/>
        <v>PU</v>
      </c>
      <c r="C5574" t="s">
        <v>6707</v>
      </c>
      <c r="D5574" t="s">
        <v>6724</v>
      </c>
      <c r="E5574" s="765">
        <f t="shared" ca="1" si="277"/>
        <v>0</v>
      </c>
    </row>
    <row r="5575" spans="1:5">
      <c r="A5575" t="str">
        <f t="shared" si="278"/>
        <v>14</v>
      </c>
      <c r="B5575" t="str">
        <f t="shared" si="279"/>
        <v>PU</v>
      </c>
      <c r="C5575" t="s">
        <v>6707</v>
      </c>
      <c r="D5575" t="s">
        <v>6725</v>
      </c>
      <c r="E5575" s="765">
        <f t="shared" ca="1" si="277"/>
        <v>0</v>
      </c>
    </row>
    <row r="5576" spans="1:5">
      <c r="A5576" t="str">
        <f t="shared" si="278"/>
        <v>100</v>
      </c>
      <c r="B5576" t="str">
        <f t="shared" si="279"/>
        <v>PU</v>
      </c>
      <c r="C5576" t="s">
        <v>6707</v>
      </c>
      <c r="D5576" t="s">
        <v>6726</v>
      </c>
      <c r="E5576" s="765">
        <f t="shared" ca="1" si="277"/>
        <v>0</v>
      </c>
    </row>
    <row r="5577" spans="1:5">
      <c r="A5577" t="str">
        <f t="shared" si="278"/>
        <v>85</v>
      </c>
      <c r="B5577">
        <f t="shared" si="279"/>
        <v>0</v>
      </c>
      <c r="C5577" s="761" t="s">
        <v>5615</v>
      </c>
      <c r="D5577" s="761" t="s">
        <v>6732</v>
      </c>
      <c r="E5577" s="765">
        <f t="shared" ref="E5577:E5640" ca="1" si="280">IFERROR(IFERROR(VLOOKUP(C5577,INDIRECT($G$7&amp;$H$7),MATCH($A5577,INDIRECT($G$7&amp;$I$7),0),0),IFERROR(VLOOKUP(C5577,INDIRECT($G$6&amp;$H$6),MATCH($A5577,INDIRECT($G$6&amp;$I$6),0),0),VLOOKUP(C5577,INDIRECT($G$5&amp;$H$5),MATCH($A5577,INDIRECT($G$5&amp;$I$5),0),0))),0)</f>
        <v>0</v>
      </c>
    </row>
    <row r="5578" spans="1:5">
      <c r="A5578" t="str">
        <f t="shared" si="278"/>
        <v>85</v>
      </c>
      <c r="B5578">
        <f t="shared" si="279"/>
        <v>0</v>
      </c>
      <c r="C5578" s="761" t="s">
        <v>5629</v>
      </c>
      <c r="D5578" s="761" t="s">
        <v>6733</v>
      </c>
      <c r="E5578" s="765">
        <f t="shared" ca="1" si="280"/>
        <v>0</v>
      </c>
    </row>
    <row r="5579" spans="1:5">
      <c r="A5579" t="str">
        <f t="shared" si="278"/>
        <v>85</v>
      </c>
      <c r="B5579">
        <f t="shared" si="279"/>
        <v>0</v>
      </c>
      <c r="C5579" s="761" t="s">
        <v>5616</v>
      </c>
      <c r="D5579" s="761" t="s">
        <v>6734</v>
      </c>
      <c r="E5579" s="765">
        <f t="shared" ca="1" si="280"/>
        <v>0</v>
      </c>
    </row>
    <row r="5580" spans="1:5">
      <c r="A5580" t="str">
        <f t="shared" si="278"/>
        <v>85</v>
      </c>
      <c r="B5580">
        <f t="shared" si="279"/>
        <v>0</v>
      </c>
      <c r="C5580" s="761" t="s">
        <v>5617</v>
      </c>
      <c r="D5580" s="761" t="s">
        <v>6735</v>
      </c>
      <c r="E5580" s="765">
        <f t="shared" ca="1" si="280"/>
        <v>0</v>
      </c>
    </row>
    <row r="5581" spans="1:5">
      <c r="A5581" t="str">
        <f t="shared" si="278"/>
        <v>85</v>
      </c>
      <c r="B5581">
        <f t="shared" si="279"/>
        <v>0</v>
      </c>
      <c r="C5581" s="761" t="s">
        <v>5618</v>
      </c>
      <c r="D5581" s="761" t="s">
        <v>6736</v>
      </c>
      <c r="E5581" s="765">
        <f t="shared" ca="1" si="280"/>
        <v>0</v>
      </c>
    </row>
    <row r="5582" spans="1:5">
      <c r="A5582" t="str">
        <f t="shared" si="278"/>
        <v>85</v>
      </c>
      <c r="B5582">
        <f t="shared" si="279"/>
        <v>0</v>
      </c>
      <c r="C5582" s="761" t="s">
        <v>5619</v>
      </c>
      <c r="D5582" s="761" t="s">
        <v>6737</v>
      </c>
      <c r="E5582" s="765">
        <f t="shared" ca="1" si="280"/>
        <v>0</v>
      </c>
    </row>
    <row r="5583" spans="1:5">
      <c r="A5583" t="str">
        <f t="shared" si="278"/>
        <v>85</v>
      </c>
      <c r="B5583">
        <f t="shared" si="279"/>
        <v>0</v>
      </c>
      <c r="C5583" s="761" t="s">
        <v>5625</v>
      </c>
      <c r="D5583" s="761" t="s">
        <v>6738</v>
      </c>
      <c r="E5583" s="765">
        <f t="shared" ca="1" si="280"/>
        <v>0</v>
      </c>
    </row>
    <row r="5584" spans="1:5">
      <c r="A5584" t="str">
        <f t="shared" si="278"/>
        <v>85</v>
      </c>
      <c r="B5584">
        <f t="shared" si="279"/>
        <v>0</v>
      </c>
      <c r="C5584" s="761" t="s">
        <v>5620</v>
      </c>
      <c r="D5584" s="761" t="s">
        <v>6739</v>
      </c>
      <c r="E5584" s="765">
        <f t="shared" ca="1" si="280"/>
        <v>0</v>
      </c>
    </row>
    <row r="5585" spans="1:5">
      <c r="A5585" t="str">
        <f t="shared" si="278"/>
        <v>85</v>
      </c>
      <c r="B5585">
        <f t="shared" si="279"/>
        <v>0</v>
      </c>
      <c r="C5585" s="761" t="s">
        <v>5621</v>
      </c>
      <c r="D5585" s="761" t="s">
        <v>6740</v>
      </c>
      <c r="E5585" s="765">
        <f t="shared" ca="1" si="280"/>
        <v>0</v>
      </c>
    </row>
    <row r="5586" spans="1:5">
      <c r="A5586" t="str">
        <f t="shared" si="278"/>
        <v>85</v>
      </c>
      <c r="B5586">
        <f t="shared" si="279"/>
        <v>0</v>
      </c>
      <c r="C5586" s="761" t="s">
        <v>5623</v>
      </c>
      <c r="D5586" s="761" t="s">
        <v>6741</v>
      </c>
      <c r="E5586" s="765">
        <f t="shared" ca="1" si="280"/>
        <v>0</v>
      </c>
    </row>
    <row r="5587" spans="1:5">
      <c r="A5587" t="str">
        <f t="shared" si="278"/>
        <v>85</v>
      </c>
      <c r="B5587">
        <f t="shared" si="279"/>
        <v>0</v>
      </c>
      <c r="C5587" s="761" t="s">
        <v>5622</v>
      </c>
      <c r="D5587" s="761" t="s">
        <v>6742</v>
      </c>
      <c r="E5587" s="765">
        <f t="shared" ca="1" si="280"/>
        <v>0</v>
      </c>
    </row>
    <row r="5588" spans="1:5">
      <c r="A5588" t="str">
        <f t="shared" si="278"/>
        <v>85</v>
      </c>
      <c r="B5588">
        <f t="shared" si="279"/>
        <v>0</v>
      </c>
      <c r="C5588" s="761" t="s">
        <v>5626</v>
      </c>
      <c r="D5588" s="761" t="s">
        <v>6743</v>
      </c>
      <c r="E5588" s="765">
        <f t="shared" ca="1" si="280"/>
        <v>0</v>
      </c>
    </row>
    <row r="5589" spans="1:5">
      <c r="A5589" t="str">
        <f t="shared" si="278"/>
        <v>85</v>
      </c>
      <c r="B5589">
        <f t="shared" si="279"/>
        <v>0</v>
      </c>
      <c r="C5589" s="761" t="s">
        <v>5627</v>
      </c>
      <c r="D5589" s="761" t="s">
        <v>6744</v>
      </c>
      <c r="E5589" s="765">
        <f t="shared" ca="1" si="280"/>
        <v>0</v>
      </c>
    </row>
    <row r="5590" spans="1:5">
      <c r="A5590" t="str">
        <f t="shared" si="278"/>
        <v>85</v>
      </c>
      <c r="B5590">
        <f t="shared" si="279"/>
        <v>0</v>
      </c>
      <c r="C5590" s="761" t="s">
        <v>5628</v>
      </c>
      <c r="D5590" s="761" t="s">
        <v>6745</v>
      </c>
      <c r="E5590" s="765">
        <f t="shared" ca="1" si="280"/>
        <v>0</v>
      </c>
    </row>
    <row r="5591" spans="1:5">
      <c r="A5591" t="str">
        <f t="shared" si="278"/>
        <v>85</v>
      </c>
      <c r="B5591">
        <f t="shared" si="279"/>
        <v>0</v>
      </c>
      <c r="C5591" s="761" t="s">
        <v>5640</v>
      </c>
      <c r="D5591" s="761" t="s">
        <v>6746</v>
      </c>
      <c r="E5591" s="765">
        <f t="shared" ca="1" si="280"/>
        <v>0</v>
      </c>
    </row>
    <row r="5592" spans="1:5">
      <c r="A5592" t="str">
        <f t="shared" si="278"/>
        <v>85</v>
      </c>
      <c r="B5592">
        <f t="shared" si="279"/>
        <v>0</v>
      </c>
      <c r="C5592" s="761" t="s">
        <v>6323</v>
      </c>
      <c r="D5592" s="761" t="s">
        <v>6747</v>
      </c>
      <c r="E5592" s="765">
        <f t="shared" ca="1" si="280"/>
        <v>0</v>
      </c>
    </row>
    <row r="5593" spans="1:5">
      <c r="A5593" t="str">
        <f t="shared" si="278"/>
        <v>85</v>
      </c>
      <c r="B5593">
        <f t="shared" si="279"/>
        <v>0</v>
      </c>
      <c r="C5593" s="761" t="s">
        <v>6321</v>
      </c>
      <c r="D5593" s="761" t="s">
        <v>6748</v>
      </c>
      <c r="E5593" s="765">
        <f t="shared" ca="1" si="280"/>
        <v>0</v>
      </c>
    </row>
    <row r="5594" spans="1:5">
      <c r="A5594" t="str">
        <f t="shared" si="278"/>
        <v>85</v>
      </c>
      <c r="B5594">
        <f t="shared" si="279"/>
        <v>0</v>
      </c>
      <c r="C5594" t="s">
        <v>6325</v>
      </c>
      <c r="D5594" t="s">
        <v>6749</v>
      </c>
      <c r="E5594" s="765">
        <f t="shared" ca="1" si="280"/>
        <v>0</v>
      </c>
    </row>
    <row r="5595" spans="1:5">
      <c r="A5595" t="str">
        <f t="shared" si="278"/>
        <v>85</v>
      </c>
      <c r="B5595">
        <f t="shared" si="279"/>
        <v>0</v>
      </c>
      <c r="C5595" t="s">
        <v>6326</v>
      </c>
      <c r="D5595" t="s">
        <v>6750</v>
      </c>
      <c r="E5595" s="765">
        <f t="shared" ca="1" si="280"/>
        <v>0</v>
      </c>
    </row>
    <row r="5596" spans="1:5">
      <c r="A5596" t="str">
        <f t="shared" si="278"/>
        <v>85</v>
      </c>
      <c r="B5596">
        <f t="shared" si="279"/>
        <v>0</v>
      </c>
      <c r="C5596" t="s">
        <v>6327</v>
      </c>
      <c r="D5596" t="s">
        <v>6751</v>
      </c>
      <c r="E5596" s="765">
        <f t="shared" ca="1" si="280"/>
        <v>0</v>
      </c>
    </row>
    <row r="5597" spans="1:5">
      <c r="A5597" t="str">
        <f t="shared" si="278"/>
        <v>85</v>
      </c>
      <c r="B5597">
        <f t="shared" si="279"/>
        <v>0</v>
      </c>
      <c r="C5597" t="s">
        <v>6328</v>
      </c>
      <c r="D5597" t="s">
        <v>6752</v>
      </c>
      <c r="E5597" s="765">
        <f t="shared" ca="1" si="280"/>
        <v>0</v>
      </c>
    </row>
    <row r="5598" spans="1:5">
      <c r="A5598" t="str">
        <f t="shared" si="278"/>
        <v>85</v>
      </c>
      <c r="B5598">
        <f t="shared" si="279"/>
        <v>0</v>
      </c>
      <c r="C5598" t="s">
        <v>6329</v>
      </c>
      <c r="D5598" t="s">
        <v>6753</v>
      </c>
      <c r="E5598" s="765">
        <f t="shared" ca="1" si="280"/>
        <v>0</v>
      </c>
    </row>
    <row r="5599" spans="1:5">
      <c r="A5599" t="str">
        <f t="shared" si="278"/>
        <v>85</v>
      </c>
      <c r="B5599">
        <f t="shared" si="279"/>
        <v>0</v>
      </c>
      <c r="C5599" t="s">
        <v>6330</v>
      </c>
      <c r="D5599" t="s">
        <v>6754</v>
      </c>
      <c r="E5599" s="765">
        <f t="shared" ca="1" si="280"/>
        <v>0</v>
      </c>
    </row>
    <row r="5600" spans="1:5">
      <c r="A5600" t="str">
        <f t="shared" si="278"/>
        <v>85</v>
      </c>
      <c r="B5600">
        <f t="shared" si="279"/>
        <v>0</v>
      </c>
      <c r="C5600" t="s">
        <v>6331</v>
      </c>
      <c r="D5600" t="s">
        <v>6755</v>
      </c>
      <c r="E5600" s="765">
        <f t="shared" ca="1" si="280"/>
        <v>0</v>
      </c>
    </row>
    <row r="5601" spans="1:5">
      <c r="A5601" t="str">
        <f t="shared" si="278"/>
        <v>85</v>
      </c>
      <c r="B5601">
        <f t="shared" si="279"/>
        <v>0</v>
      </c>
      <c r="C5601" t="s">
        <v>6332</v>
      </c>
      <c r="D5601" t="s">
        <v>6756</v>
      </c>
      <c r="E5601" s="765">
        <f t="shared" ca="1" si="280"/>
        <v>0</v>
      </c>
    </row>
    <row r="5602" spans="1:5">
      <c r="A5602" t="str">
        <f t="shared" si="278"/>
        <v>85</v>
      </c>
      <c r="B5602">
        <f t="shared" si="279"/>
        <v>0</v>
      </c>
      <c r="C5602" t="s">
        <v>6333</v>
      </c>
      <c r="D5602" t="s">
        <v>6757</v>
      </c>
      <c r="E5602" s="765">
        <f t="shared" ca="1" si="280"/>
        <v>0</v>
      </c>
    </row>
    <row r="5603" spans="1:5">
      <c r="A5603" t="str">
        <f t="shared" si="278"/>
        <v>85</v>
      </c>
      <c r="B5603">
        <f t="shared" si="279"/>
        <v>0</v>
      </c>
      <c r="C5603" t="s">
        <v>6334</v>
      </c>
      <c r="D5603" t="s">
        <v>6758</v>
      </c>
      <c r="E5603" s="765">
        <f t="shared" ca="1" si="280"/>
        <v>0</v>
      </c>
    </row>
    <row r="5604" spans="1:5">
      <c r="A5604" t="str">
        <f t="shared" si="278"/>
        <v>85</v>
      </c>
      <c r="B5604">
        <f t="shared" si="279"/>
        <v>0</v>
      </c>
      <c r="C5604" t="s">
        <v>6335</v>
      </c>
      <c r="D5604" t="s">
        <v>6759</v>
      </c>
      <c r="E5604" s="765">
        <f t="shared" ca="1" si="280"/>
        <v>0</v>
      </c>
    </row>
    <row r="5605" spans="1:5">
      <c r="A5605" t="str">
        <f t="shared" si="278"/>
        <v>85</v>
      </c>
      <c r="B5605">
        <f t="shared" si="279"/>
        <v>0</v>
      </c>
      <c r="C5605" t="s">
        <v>6324</v>
      </c>
      <c r="D5605" t="s">
        <v>6760</v>
      </c>
      <c r="E5605" s="765">
        <f t="shared" ca="1" si="280"/>
        <v>0</v>
      </c>
    </row>
    <row r="5606" spans="1:5">
      <c r="A5606" t="str">
        <f t="shared" si="278"/>
        <v>15</v>
      </c>
      <c r="B5606">
        <f t="shared" si="279"/>
        <v>0</v>
      </c>
      <c r="C5606" t="s">
        <v>374</v>
      </c>
      <c r="D5606" t="s">
        <v>6847</v>
      </c>
      <c r="E5606" s="765">
        <f t="shared" ca="1" si="280"/>
        <v>0</v>
      </c>
    </row>
    <row r="5607" spans="1:5">
      <c r="A5607" t="str">
        <f t="shared" si="278"/>
        <v>15</v>
      </c>
      <c r="B5607">
        <f t="shared" si="279"/>
        <v>0</v>
      </c>
      <c r="C5607" t="s">
        <v>375</v>
      </c>
      <c r="D5607" t="s">
        <v>6848</v>
      </c>
      <c r="E5607" s="765">
        <f t="shared" ca="1" si="280"/>
        <v>0</v>
      </c>
    </row>
    <row r="5608" spans="1:5">
      <c r="A5608" t="str">
        <f t="shared" si="278"/>
        <v>15</v>
      </c>
      <c r="B5608">
        <f t="shared" si="279"/>
        <v>0</v>
      </c>
      <c r="C5608" t="s">
        <v>376</v>
      </c>
      <c r="D5608" t="s">
        <v>6852</v>
      </c>
      <c r="E5608" s="765">
        <f t="shared" ca="1" si="280"/>
        <v>0</v>
      </c>
    </row>
    <row r="5609" spans="1:5">
      <c r="A5609" t="str">
        <f t="shared" si="278"/>
        <v>15</v>
      </c>
      <c r="B5609">
        <f t="shared" si="279"/>
        <v>0</v>
      </c>
      <c r="C5609" t="s">
        <v>5660</v>
      </c>
      <c r="D5609" t="s">
        <v>6823</v>
      </c>
      <c r="E5609" s="765">
        <f t="shared" ca="1" si="280"/>
        <v>0</v>
      </c>
    </row>
    <row r="5610" spans="1:5">
      <c r="A5610" t="str">
        <f t="shared" si="278"/>
        <v>15</v>
      </c>
      <c r="B5610">
        <f t="shared" si="279"/>
        <v>0</v>
      </c>
      <c r="C5610" t="s">
        <v>377</v>
      </c>
      <c r="D5610" t="s">
        <v>6861</v>
      </c>
      <c r="E5610" s="765">
        <f t="shared" ca="1" si="280"/>
        <v>0</v>
      </c>
    </row>
    <row r="5611" spans="1:5">
      <c r="A5611" t="str">
        <f t="shared" si="278"/>
        <v>15</v>
      </c>
      <c r="B5611">
        <f t="shared" si="279"/>
        <v>0</v>
      </c>
      <c r="C5611" t="s">
        <v>378</v>
      </c>
      <c r="D5611" t="s">
        <v>6763</v>
      </c>
      <c r="E5611" s="765">
        <f t="shared" ca="1" si="280"/>
        <v>0</v>
      </c>
    </row>
    <row r="5612" spans="1:5">
      <c r="A5612" t="str">
        <f t="shared" si="278"/>
        <v>15</v>
      </c>
      <c r="B5612">
        <f t="shared" si="279"/>
        <v>0</v>
      </c>
      <c r="C5612" t="s">
        <v>379</v>
      </c>
      <c r="D5612" t="s">
        <v>6764</v>
      </c>
      <c r="E5612" s="765">
        <f t="shared" ca="1" si="280"/>
        <v>0</v>
      </c>
    </row>
    <row r="5613" spans="1:5">
      <c r="A5613" t="str">
        <f t="shared" si="278"/>
        <v>15</v>
      </c>
      <c r="B5613">
        <f t="shared" si="279"/>
        <v>0</v>
      </c>
      <c r="C5613" t="s">
        <v>380</v>
      </c>
      <c r="D5613" t="s">
        <v>6863</v>
      </c>
      <c r="E5613" s="765">
        <f t="shared" ca="1" si="280"/>
        <v>0</v>
      </c>
    </row>
    <row r="5614" spans="1:5">
      <c r="A5614" t="str">
        <f t="shared" si="278"/>
        <v>15</v>
      </c>
      <c r="B5614">
        <f t="shared" si="279"/>
        <v>0</v>
      </c>
      <c r="C5614" t="s">
        <v>5661</v>
      </c>
      <c r="D5614" t="s">
        <v>6824</v>
      </c>
      <c r="E5614" s="765">
        <f t="shared" ca="1" si="280"/>
        <v>0</v>
      </c>
    </row>
    <row r="5615" spans="1:5">
      <c r="A5615" t="str">
        <f t="shared" si="278"/>
        <v>15</v>
      </c>
      <c r="B5615">
        <f t="shared" si="279"/>
        <v>0</v>
      </c>
      <c r="C5615" t="s">
        <v>381</v>
      </c>
      <c r="D5615" t="s">
        <v>6862</v>
      </c>
      <c r="E5615" s="765">
        <f t="shared" ca="1" si="280"/>
        <v>0</v>
      </c>
    </row>
    <row r="5616" spans="1:5">
      <c r="A5616" t="str">
        <f t="shared" si="278"/>
        <v>15</v>
      </c>
      <c r="B5616">
        <f t="shared" si="279"/>
        <v>0</v>
      </c>
      <c r="C5616" t="s">
        <v>382</v>
      </c>
      <c r="D5616" t="s">
        <v>6973</v>
      </c>
      <c r="E5616" s="765">
        <f t="shared" ca="1" si="280"/>
        <v>0</v>
      </c>
    </row>
    <row r="5617" spans="1:5">
      <c r="A5617" t="str">
        <f t="shared" si="278"/>
        <v>15</v>
      </c>
      <c r="B5617">
        <f t="shared" si="279"/>
        <v>0</v>
      </c>
      <c r="C5617" t="s">
        <v>383</v>
      </c>
      <c r="D5617" t="s">
        <v>6972</v>
      </c>
      <c r="E5617" s="765">
        <f t="shared" ca="1" si="280"/>
        <v>0</v>
      </c>
    </row>
    <row r="5618" spans="1:5">
      <c r="A5618" t="str">
        <f t="shared" si="278"/>
        <v>15</v>
      </c>
      <c r="B5618">
        <f t="shared" si="279"/>
        <v>0</v>
      </c>
      <c r="C5618" t="s">
        <v>384</v>
      </c>
      <c r="D5618" t="s">
        <v>6975</v>
      </c>
      <c r="E5618" s="765">
        <f t="shared" ca="1" si="280"/>
        <v>0</v>
      </c>
    </row>
    <row r="5619" spans="1:5">
      <c r="A5619" t="str">
        <f t="shared" si="278"/>
        <v>15</v>
      </c>
      <c r="B5619">
        <f t="shared" si="279"/>
        <v>0</v>
      </c>
      <c r="C5619" t="s">
        <v>385</v>
      </c>
      <c r="D5619" t="s">
        <v>6974</v>
      </c>
      <c r="E5619" s="765">
        <f t="shared" ca="1" si="280"/>
        <v>0</v>
      </c>
    </row>
    <row r="5620" spans="1:5">
      <c r="A5620" t="str">
        <f t="shared" si="278"/>
        <v>15</v>
      </c>
      <c r="B5620">
        <f t="shared" si="279"/>
        <v>0</v>
      </c>
      <c r="C5620" t="s">
        <v>386</v>
      </c>
      <c r="D5620" t="s">
        <v>6979</v>
      </c>
      <c r="E5620" s="765">
        <f t="shared" ca="1" si="280"/>
        <v>0</v>
      </c>
    </row>
    <row r="5621" spans="1:5">
      <c r="A5621" t="str">
        <f t="shared" si="278"/>
        <v>15</v>
      </c>
      <c r="B5621">
        <f t="shared" si="279"/>
        <v>0</v>
      </c>
      <c r="C5621" t="s">
        <v>387</v>
      </c>
      <c r="D5621" t="s">
        <v>6978</v>
      </c>
      <c r="E5621" s="765">
        <f t="shared" ca="1" si="280"/>
        <v>0</v>
      </c>
    </row>
    <row r="5622" spans="1:5">
      <c r="A5622" t="str">
        <f t="shared" si="278"/>
        <v>15</v>
      </c>
      <c r="B5622">
        <f t="shared" si="279"/>
        <v>0</v>
      </c>
      <c r="C5622" t="s">
        <v>388</v>
      </c>
      <c r="D5622" t="s">
        <v>6977</v>
      </c>
      <c r="E5622" s="765">
        <f t="shared" ca="1" si="280"/>
        <v>0</v>
      </c>
    </row>
    <row r="5623" spans="1:5">
      <c r="A5623" t="str">
        <f t="shared" si="278"/>
        <v>15</v>
      </c>
      <c r="B5623">
        <f t="shared" si="279"/>
        <v>0</v>
      </c>
      <c r="C5623" t="s">
        <v>389</v>
      </c>
      <c r="D5623" t="s">
        <v>6976</v>
      </c>
      <c r="E5623" s="765">
        <f t="shared" ca="1" si="280"/>
        <v>0</v>
      </c>
    </row>
    <row r="5624" spans="1:5">
      <c r="A5624" t="str">
        <f t="shared" si="278"/>
        <v>15</v>
      </c>
      <c r="B5624">
        <f t="shared" si="279"/>
        <v>0</v>
      </c>
      <c r="C5624" t="s">
        <v>390</v>
      </c>
      <c r="D5624" t="s">
        <v>6982</v>
      </c>
      <c r="E5624" s="765">
        <f t="shared" ca="1" si="280"/>
        <v>0</v>
      </c>
    </row>
    <row r="5625" spans="1:5">
      <c r="A5625" t="str">
        <f t="shared" si="278"/>
        <v>15</v>
      </c>
      <c r="B5625">
        <f t="shared" si="279"/>
        <v>0</v>
      </c>
      <c r="C5625" t="s">
        <v>391</v>
      </c>
      <c r="D5625" t="s">
        <v>6981</v>
      </c>
      <c r="E5625" s="765">
        <f t="shared" ca="1" si="280"/>
        <v>0</v>
      </c>
    </row>
    <row r="5626" spans="1:5">
      <c r="A5626" t="str">
        <f t="shared" si="278"/>
        <v>15</v>
      </c>
      <c r="B5626">
        <f t="shared" si="279"/>
        <v>0</v>
      </c>
      <c r="C5626" t="s">
        <v>392</v>
      </c>
      <c r="D5626" t="s">
        <v>6980</v>
      </c>
      <c r="E5626" s="765">
        <f t="shared" ca="1" si="280"/>
        <v>0</v>
      </c>
    </row>
    <row r="5627" spans="1:5">
      <c r="A5627" t="str">
        <f t="shared" si="278"/>
        <v>15</v>
      </c>
      <c r="B5627">
        <f t="shared" si="279"/>
        <v>0</v>
      </c>
      <c r="C5627" t="s">
        <v>393</v>
      </c>
      <c r="D5627" t="s">
        <v>6988</v>
      </c>
      <c r="E5627" s="765">
        <f t="shared" ca="1" si="280"/>
        <v>0</v>
      </c>
    </row>
    <row r="5628" spans="1:5">
      <c r="A5628" t="str">
        <f t="shared" si="278"/>
        <v>15</v>
      </c>
      <c r="B5628">
        <f t="shared" si="279"/>
        <v>0</v>
      </c>
      <c r="C5628" t="s">
        <v>395</v>
      </c>
      <c r="D5628" t="s">
        <v>6987</v>
      </c>
      <c r="E5628" s="765">
        <f t="shared" ca="1" si="280"/>
        <v>0</v>
      </c>
    </row>
    <row r="5629" spans="1:5">
      <c r="A5629" t="str">
        <f t="shared" si="278"/>
        <v>15</v>
      </c>
      <c r="B5629">
        <f t="shared" si="279"/>
        <v>0</v>
      </c>
      <c r="C5629" t="s">
        <v>396</v>
      </c>
      <c r="D5629" t="s">
        <v>6986</v>
      </c>
      <c r="E5629" s="765">
        <f t="shared" ca="1" si="280"/>
        <v>0</v>
      </c>
    </row>
    <row r="5630" spans="1:5">
      <c r="A5630" t="str">
        <f t="shared" ref="A5630:A5693" si="281">MID(D5630,LEN(C5630)+2,LEN(D5630)-LEN(C5630))</f>
        <v>15</v>
      </c>
      <c r="B5630">
        <f t="shared" ref="B5630:B5693" si="282">IF(IFERROR(FIND("PU",D5630,1),0)&lt;&gt;0,"PU",0)</f>
        <v>0</v>
      </c>
      <c r="C5630" t="s">
        <v>397</v>
      </c>
      <c r="D5630" t="s">
        <v>6985</v>
      </c>
      <c r="E5630" s="765">
        <f t="shared" ca="1" si="280"/>
        <v>0</v>
      </c>
    </row>
    <row r="5631" spans="1:5">
      <c r="A5631" t="str">
        <f t="shared" si="281"/>
        <v>15</v>
      </c>
      <c r="B5631">
        <f t="shared" si="282"/>
        <v>0</v>
      </c>
      <c r="C5631" t="s">
        <v>398</v>
      </c>
      <c r="D5631" t="s">
        <v>6984</v>
      </c>
      <c r="E5631" s="765">
        <f t="shared" ca="1" si="280"/>
        <v>0</v>
      </c>
    </row>
    <row r="5632" spans="1:5">
      <c r="A5632" t="str">
        <f t="shared" si="281"/>
        <v>15</v>
      </c>
      <c r="B5632">
        <f t="shared" si="282"/>
        <v>0</v>
      </c>
      <c r="C5632" t="s">
        <v>399</v>
      </c>
      <c r="D5632" t="s">
        <v>6983</v>
      </c>
      <c r="E5632" s="765">
        <f t="shared" ca="1" si="280"/>
        <v>0</v>
      </c>
    </row>
    <row r="5633" spans="1:5">
      <c r="A5633" t="str">
        <f t="shared" si="281"/>
        <v>15</v>
      </c>
      <c r="B5633">
        <f t="shared" si="282"/>
        <v>0</v>
      </c>
      <c r="C5633" t="s">
        <v>400</v>
      </c>
      <c r="D5633" t="s">
        <v>6765</v>
      </c>
      <c r="E5633" s="765">
        <f t="shared" ca="1" si="280"/>
        <v>0</v>
      </c>
    </row>
    <row r="5634" spans="1:5">
      <c r="A5634" t="str">
        <f t="shared" si="281"/>
        <v>15</v>
      </c>
      <c r="B5634">
        <f t="shared" si="282"/>
        <v>0</v>
      </c>
      <c r="C5634" t="s">
        <v>401</v>
      </c>
      <c r="D5634" t="s">
        <v>6971</v>
      </c>
      <c r="E5634" s="765">
        <f t="shared" ca="1" si="280"/>
        <v>0</v>
      </c>
    </row>
    <row r="5635" spans="1:5">
      <c r="A5635" t="str">
        <f t="shared" si="281"/>
        <v>15</v>
      </c>
      <c r="B5635">
        <f t="shared" si="282"/>
        <v>0</v>
      </c>
      <c r="C5635" t="s">
        <v>402</v>
      </c>
      <c r="D5635" t="s">
        <v>6766</v>
      </c>
      <c r="E5635" s="765">
        <f t="shared" ca="1" si="280"/>
        <v>0</v>
      </c>
    </row>
    <row r="5636" spans="1:5">
      <c r="A5636" t="str">
        <f t="shared" si="281"/>
        <v>15</v>
      </c>
      <c r="B5636">
        <f t="shared" si="282"/>
        <v>0</v>
      </c>
      <c r="C5636" t="s">
        <v>403</v>
      </c>
      <c r="D5636" t="s">
        <v>6970</v>
      </c>
      <c r="E5636" s="765">
        <f t="shared" ca="1" si="280"/>
        <v>0</v>
      </c>
    </row>
    <row r="5637" spans="1:5">
      <c r="A5637" t="str">
        <f t="shared" si="281"/>
        <v>15</v>
      </c>
      <c r="B5637">
        <f t="shared" si="282"/>
        <v>0</v>
      </c>
      <c r="C5637" t="s">
        <v>404</v>
      </c>
      <c r="D5637" t="s">
        <v>6767</v>
      </c>
      <c r="E5637" s="765">
        <f t="shared" ca="1" si="280"/>
        <v>0</v>
      </c>
    </row>
    <row r="5638" spans="1:5">
      <c r="A5638" t="str">
        <f t="shared" si="281"/>
        <v>15</v>
      </c>
      <c r="B5638">
        <f t="shared" si="282"/>
        <v>0</v>
      </c>
      <c r="C5638" t="s">
        <v>405</v>
      </c>
      <c r="D5638" t="s">
        <v>6969</v>
      </c>
      <c r="E5638" s="765">
        <f t="shared" ca="1" si="280"/>
        <v>0</v>
      </c>
    </row>
    <row r="5639" spans="1:5">
      <c r="A5639" t="str">
        <f t="shared" si="281"/>
        <v>15</v>
      </c>
      <c r="B5639">
        <f t="shared" si="282"/>
        <v>0</v>
      </c>
      <c r="C5639" t="s">
        <v>406</v>
      </c>
      <c r="D5639" t="s">
        <v>6968</v>
      </c>
      <c r="E5639" s="765">
        <f t="shared" ca="1" si="280"/>
        <v>0</v>
      </c>
    </row>
    <row r="5640" spans="1:5">
      <c r="A5640" t="str">
        <f t="shared" si="281"/>
        <v>15</v>
      </c>
      <c r="B5640">
        <f t="shared" si="282"/>
        <v>0</v>
      </c>
      <c r="C5640" t="s">
        <v>842</v>
      </c>
      <c r="D5640" t="s">
        <v>6842</v>
      </c>
      <c r="E5640" s="765">
        <f t="shared" ca="1" si="280"/>
        <v>0</v>
      </c>
    </row>
    <row r="5641" spans="1:5">
      <c r="A5641" t="str">
        <f t="shared" si="281"/>
        <v>15</v>
      </c>
      <c r="B5641">
        <f t="shared" si="282"/>
        <v>0</v>
      </c>
      <c r="C5641" t="s">
        <v>407</v>
      </c>
      <c r="D5641" t="s">
        <v>6967</v>
      </c>
      <c r="E5641" s="765">
        <f t="shared" ref="E5641:E5704" ca="1" si="283">IFERROR(IFERROR(VLOOKUP(C5641,INDIRECT($G$7&amp;$H$7),MATCH($A5641,INDIRECT($G$7&amp;$I$7),0),0),IFERROR(VLOOKUP(C5641,INDIRECT($G$6&amp;$H$6),MATCH($A5641,INDIRECT($G$6&amp;$I$6),0),0),VLOOKUP(C5641,INDIRECT($G$5&amp;$H$5),MATCH($A5641,INDIRECT($G$5&amp;$I$5),0),0))),0)</f>
        <v>0</v>
      </c>
    </row>
    <row r="5642" spans="1:5">
      <c r="A5642" t="str">
        <f t="shared" si="281"/>
        <v>15</v>
      </c>
      <c r="B5642">
        <f t="shared" si="282"/>
        <v>0</v>
      </c>
      <c r="C5642" t="s">
        <v>843</v>
      </c>
      <c r="D5642" t="s">
        <v>6843</v>
      </c>
      <c r="E5642" s="765">
        <f t="shared" ca="1" si="283"/>
        <v>0</v>
      </c>
    </row>
    <row r="5643" spans="1:5">
      <c r="A5643" t="str">
        <f t="shared" si="281"/>
        <v>15</v>
      </c>
      <c r="B5643">
        <f t="shared" si="282"/>
        <v>0</v>
      </c>
      <c r="C5643" t="s">
        <v>408</v>
      </c>
      <c r="D5643" t="s">
        <v>6966</v>
      </c>
      <c r="E5643" s="765">
        <f t="shared" ca="1" si="283"/>
        <v>0</v>
      </c>
    </row>
    <row r="5644" spans="1:5">
      <c r="A5644" t="str">
        <f t="shared" si="281"/>
        <v>15</v>
      </c>
      <c r="B5644">
        <f t="shared" si="282"/>
        <v>0</v>
      </c>
      <c r="C5644" t="s">
        <v>844</v>
      </c>
      <c r="D5644" t="s">
        <v>6844</v>
      </c>
      <c r="E5644" s="765">
        <f t="shared" ca="1" si="283"/>
        <v>0</v>
      </c>
    </row>
    <row r="5645" spans="1:5">
      <c r="A5645" t="str">
        <f t="shared" si="281"/>
        <v>15</v>
      </c>
      <c r="B5645">
        <f t="shared" si="282"/>
        <v>0</v>
      </c>
      <c r="C5645" t="s">
        <v>409</v>
      </c>
      <c r="D5645" t="s">
        <v>6965</v>
      </c>
      <c r="E5645" s="765">
        <f t="shared" ca="1" si="283"/>
        <v>0</v>
      </c>
    </row>
    <row r="5646" spans="1:5">
      <c r="A5646" t="str">
        <f t="shared" si="281"/>
        <v>15</v>
      </c>
      <c r="B5646">
        <f t="shared" si="282"/>
        <v>0</v>
      </c>
      <c r="C5646" t="s">
        <v>846</v>
      </c>
      <c r="D5646" t="s">
        <v>6845</v>
      </c>
      <c r="E5646" s="765">
        <f t="shared" ca="1" si="283"/>
        <v>0</v>
      </c>
    </row>
    <row r="5647" spans="1:5">
      <c r="A5647" t="str">
        <f t="shared" si="281"/>
        <v>15</v>
      </c>
      <c r="B5647">
        <f t="shared" si="282"/>
        <v>0</v>
      </c>
      <c r="C5647" t="s">
        <v>410</v>
      </c>
      <c r="D5647" t="s">
        <v>6956</v>
      </c>
      <c r="E5647" s="765">
        <f t="shared" ca="1" si="283"/>
        <v>0</v>
      </c>
    </row>
    <row r="5648" spans="1:5">
      <c r="A5648" t="str">
        <f t="shared" si="281"/>
        <v>15</v>
      </c>
      <c r="B5648">
        <f t="shared" si="282"/>
        <v>0</v>
      </c>
      <c r="C5648" t="s">
        <v>845</v>
      </c>
      <c r="D5648" t="s">
        <v>6846</v>
      </c>
      <c r="E5648" s="765">
        <f t="shared" ca="1" si="283"/>
        <v>0</v>
      </c>
    </row>
    <row r="5649" spans="1:5">
      <c r="A5649" t="str">
        <f t="shared" si="281"/>
        <v>15</v>
      </c>
      <c r="B5649">
        <f t="shared" si="282"/>
        <v>0</v>
      </c>
      <c r="C5649" t="s">
        <v>428</v>
      </c>
      <c r="D5649" t="s">
        <v>6957</v>
      </c>
      <c r="E5649" s="765">
        <f t="shared" ca="1" si="283"/>
        <v>0</v>
      </c>
    </row>
    <row r="5650" spans="1:5">
      <c r="A5650" t="str">
        <f t="shared" si="281"/>
        <v>15</v>
      </c>
      <c r="B5650">
        <f t="shared" si="282"/>
        <v>0</v>
      </c>
      <c r="C5650" t="s">
        <v>577</v>
      </c>
      <c r="D5650" t="s">
        <v>6958</v>
      </c>
      <c r="E5650" s="765">
        <f t="shared" ca="1" si="283"/>
        <v>0</v>
      </c>
    </row>
    <row r="5651" spans="1:5">
      <c r="A5651" t="str">
        <f t="shared" si="281"/>
        <v>15</v>
      </c>
      <c r="B5651">
        <f t="shared" si="282"/>
        <v>0</v>
      </c>
      <c r="C5651" t="s">
        <v>578</v>
      </c>
      <c r="D5651" t="s">
        <v>6825</v>
      </c>
      <c r="E5651" s="765">
        <f t="shared" ca="1" si="283"/>
        <v>0</v>
      </c>
    </row>
    <row r="5652" spans="1:5">
      <c r="A5652" t="str">
        <f t="shared" si="281"/>
        <v>15</v>
      </c>
      <c r="B5652">
        <f t="shared" si="282"/>
        <v>0</v>
      </c>
      <c r="C5652" t="s">
        <v>579</v>
      </c>
      <c r="D5652" t="s">
        <v>6959</v>
      </c>
      <c r="E5652" s="765">
        <f t="shared" ca="1" si="283"/>
        <v>0</v>
      </c>
    </row>
    <row r="5653" spans="1:5">
      <c r="A5653" t="str">
        <f t="shared" si="281"/>
        <v>15</v>
      </c>
      <c r="B5653">
        <f t="shared" si="282"/>
        <v>0</v>
      </c>
      <c r="C5653" t="s">
        <v>580</v>
      </c>
      <c r="D5653" t="s">
        <v>6960</v>
      </c>
      <c r="E5653" s="765">
        <f t="shared" ca="1" si="283"/>
        <v>0</v>
      </c>
    </row>
    <row r="5654" spans="1:5">
      <c r="A5654" t="str">
        <f t="shared" si="281"/>
        <v>15</v>
      </c>
      <c r="B5654">
        <f t="shared" si="282"/>
        <v>0</v>
      </c>
      <c r="C5654" t="s">
        <v>581</v>
      </c>
      <c r="D5654" t="s">
        <v>6961</v>
      </c>
      <c r="E5654" s="765">
        <f t="shared" ca="1" si="283"/>
        <v>0</v>
      </c>
    </row>
    <row r="5655" spans="1:5">
      <c r="A5655" t="str">
        <f t="shared" si="281"/>
        <v>15</v>
      </c>
      <c r="B5655">
        <f t="shared" si="282"/>
        <v>0</v>
      </c>
      <c r="C5655" t="s">
        <v>582</v>
      </c>
      <c r="D5655" t="s">
        <v>6826</v>
      </c>
      <c r="E5655" s="765">
        <f t="shared" ca="1" si="283"/>
        <v>0</v>
      </c>
    </row>
    <row r="5656" spans="1:5">
      <c r="A5656" t="str">
        <f t="shared" si="281"/>
        <v>15</v>
      </c>
      <c r="B5656">
        <f t="shared" si="282"/>
        <v>0</v>
      </c>
      <c r="C5656" t="s">
        <v>583</v>
      </c>
      <c r="D5656" t="s">
        <v>6962</v>
      </c>
      <c r="E5656" s="765">
        <f t="shared" ca="1" si="283"/>
        <v>0</v>
      </c>
    </row>
    <row r="5657" spans="1:5">
      <c r="A5657" t="str">
        <f t="shared" si="281"/>
        <v>15</v>
      </c>
      <c r="B5657">
        <f t="shared" si="282"/>
        <v>0</v>
      </c>
      <c r="C5657" t="s">
        <v>584</v>
      </c>
      <c r="D5657" t="s">
        <v>6827</v>
      </c>
      <c r="E5657" s="765">
        <f t="shared" ca="1" si="283"/>
        <v>0</v>
      </c>
    </row>
    <row r="5658" spans="1:5">
      <c r="A5658" t="str">
        <f t="shared" si="281"/>
        <v>15</v>
      </c>
      <c r="B5658">
        <f t="shared" si="282"/>
        <v>0</v>
      </c>
      <c r="C5658" t="s">
        <v>585</v>
      </c>
      <c r="D5658" t="s">
        <v>6963</v>
      </c>
      <c r="E5658" s="765">
        <f t="shared" ca="1" si="283"/>
        <v>0</v>
      </c>
    </row>
    <row r="5659" spans="1:5">
      <c r="A5659" t="str">
        <f t="shared" si="281"/>
        <v>15</v>
      </c>
      <c r="B5659">
        <f t="shared" si="282"/>
        <v>0</v>
      </c>
      <c r="C5659" t="s">
        <v>586</v>
      </c>
      <c r="D5659" t="s">
        <v>6828</v>
      </c>
      <c r="E5659" s="765">
        <f t="shared" ca="1" si="283"/>
        <v>0</v>
      </c>
    </row>
    <row r="5660" spans="1:5">
      <c r="A5660" t="str">
        <f t="shared" si="281"/>
        <v>15</v>
      </c>
      <c r="B5660">
        <f t="shared" si="282"/>
        <v>0</v>
      </c>
      <c r="C5660" t="s">
        <v>587</v>
      </c>
      <c r="D5660" t="s">
        <v>6964</v>
      </c>
      <c r="E5660" s="765">
        <f t="shared" ca="1" si="283"/>
        <v>0</v>
      </c>
    </row>
    <row r="5661" spans="1:5">
      <c r="A5661" t="str">
        <f t="shared" si="281"/>
        <v>15</v>
      </c>
      <c r="B5661">
        <f t="shared" si="282"/>
        <v>0</v>
      </c>
      <c r="C5661" t="s">
        <v>588</v>
      </c>
      <c r="D5661" t="s">
        <v>6829</v>
      </c>
      <c r="E5661" s="765">
        <f t="shared" ca="1" si="283"/>
        <v>0</v>
      </c>
    </row>
    <row r="5662" spans="1:5">
      <c r="A5662" t="str">
        <f t="shared" si="281"/>
        <v>15</v>
      </c>
      <c r="B5662">
        <f t="shared" si="282"/>
        <v>0</v>
      </c>
      <c r="C5662" t="s">
        <v>589</v>
      </c>
      <c r="D5662" t="s">
        <v>6955</v>
      </c>
      <c r="E5662" s="765">
        <f t="shared" ca="1" si="283"/>
        <v>0</v>
      </c>
    </row>
    <row r="5663" spans="1:5">
      <c r="A5663" t="str">
        <f t="shared" si="281"/>
        <v>15</v>
      </c>
      <c r="B5663">
        <f t="shared" si="282"/>
        <v>0</v>
      </c>
      <c r="C5663" t="s">
        <v>590</v>
      </c>
      <c r="D5663" t="s">
        <v>6830</v>
      </c>
      <c r="E5663" s="765">
        <f t="shared" ca="1" si="283"/>
        <v>0</v>
      </c>
    </row>
    <row r="5664" spans="1:5">
      <c r="A5664" t="str">
        <f t="shared" si="281"/>
        <v>15</v>
      </c>
      <c r="B5664">
        <f t="shared" si="282"/>
        <v>0</v>
      </c>
      <c r="C5664" t="s">
        <v>591</v>
      </c>
      <c r="D5664" t="s">
        <v>6954</v>
      </c>
      <c r="E5664" s="765">
        <f t="shared" ca="1" si="283"/>
        <v>0</v>
      </c>
    </row>
    <row r="5665" spans="1:5">
      <c r="A5665" t="str">
        <f t="shared" si="281"/>
        <v>15</v>
      </c>
      <c r="B5665">
        <f t="shared" si="282"/>
        <v>0</v>
      </c>
      <c r="C5665" t="s">
        <v>592</v>
      </c>
      <c r="D5665" t="s">
        <v>6831</v>
      </c>
      <c r="E5665" s="765">
        <f t="shared" ca="1" si="283"/>
        <v>0</v>
      </c>
    </row>
    <row r="5666" spans="1:5">
      <c r="A5666" t="str">
        <f t="shared" si="281"/>
        <v>15</v>
      </c>
      <c r="B5666">
        <f t="shared" si="282"/>
        <v>0</v>
      </c>
      <c r="C5666" t="s">
        <v>5265</v>
      </c>
      <c r="D5666" t="s">
        <v>6953</v>
      </c>
      <c r="E5666" s="765">
        <f t="shared" ca="1" si="283"/>
        <v>0</v>
      </c>
    </row>
    <row r="5667" spans="1:5">
      <c r="A5667" t="str">
        <f t="shared" si="281"/>
        <v>15</v>
      </c>
      <c r="B5667">
        <f t="shared" si="282"/>
        <v>0</v>
      </c>
      <c r="C5667" t="s">
        <v>5271</v>
      </c>
      <c r="D5667" t="s">
        <v>6952</v>
      </c>
      <c r="E5667" s="765">
        <f t="shared" ca="1" si="283"/>
        <v>0</v>
      </c>
    </row>
    <row r="5668" spans="1:5">
      <c r="A5668" t="str">
        <f t="shared" si="281"/>
        <v>15</v>
      </c>
      <c r="B5668">
        <f t="shared" si="282"/>
        <v>0</v>
      </c>
      <c r="C5668" t="s">
        <v>5266</v>
      </c>
      <c r="D5668" t="s">
        <v>6832</v>
      </c>
      <c r="E5668" s="765">
        <f t="shared" ca="1" si="283"/>
        <v>0</v>
      </c>
    </row>
    <row r="5669" spans="1:5">
      <c r="A5669" t="str">
        <f t="shared" si="281"/>
        <v>15</v>
      </c>
      <c r="B5669">
        <f t="shared" si="282"/>
        <v>0</v>
      </c>
      <c r="C5669" t="s">
        <v>5267</v>
      </c>
      <c r="D5669" t="s">
        <v>6948</v>
      </c>
      <c r="E5669" s="765">
        <f t="shared" ca="1" si="283"/>
        <v>0</v>
      </c>
    </row>
    <row r="5670" spans="1:5">
      <c r="A5670" t="str">
        <f t="shared" si="281"/>
        <v>15</v>
      </c>
      <c r="B5670">
        <f t="shared" si="282"/>
        <v>0</v>
      </c>
      <c r="C5670" t="s">
        <v>5269</v>
      </c>
      <c r="D5670" t="s">
        <v>6833</v>
      </c>
      <c r="E5670" s="765">
        <f t="shared" ca="1" si="283"/>
        <v>0</v>
      </c>
    </row>
    <row r="5671" spans="1:5">
      <c r="A5671" t="str">
        <f t="shared" si="281"/>
        <v>15</v>
      </c>
      <c r="B5671">
        <f t="shared" si="282"/>
        <v>0</v>
      </c>
      <c r="C5671" t="s">
        <v>5268</v>
      </c>
      <c r="D5671" t="s">
        <v>6949</v>
      </c>
      <c r="E5671" s="765">
        <f t="shared" ca="1" si="283"/>
        <v>0</v>
      </c>
    </row>
    <row r="5672" spans="1:5">
      <c r="A5672" t="str">
        <f t="shared" si="281"/>
        <v>15</v>
      </c>
      <c r="B5672">
        <f t="shared" si="282"/>
        <v>0</v>
      </c>
      <c r="C5672" t="s">
        <v>5270</v>
      </c>
      <c r="D5672" t="s">
        <v>6834</v>
      </c>
      <c r="E5672" s="765">
        <f t="shared" ca="1" si="283"/>
        <v>0</v>
      </c>
    </row>
    <row r="5673" spans="1:5">
      <c r="A5673" t="str">
        <f t="shared" si="281"/>
        <v>15</v>
      </c>
      <c r="B5673">
        <f t="shared" si="282"/>
        <v>0</v>
      </c>
      <c r="C5673" t="s">
        <v>5309</v>
      </c>
      <c r="D5673" t="s">
        <v>6950</v>
      </c>
      <c r="E5673" s="765">
        <f t="shared" ca="1" si="283"/>
        <v>0</v>
      </c>
    </row>
    <row r="5674" spans="1:5">
      <c r="A5674" t="str">
        <f t="shared" si="281"/>
        <v>15</v>
      </c>
      <c r="B5674">
        <f t="shared" si="282"/>
        <v>0</v>
      </c>
      <c r="C5674" t="s">
        <v>5272</v>
      </c>
      <c r="D5674" t="s">
        <v>6951</v>
      </c>
      <c r="E5674" s="765">
        <f t="shared" ca="1" si="283"/>
        <v>0</v>
      </c>
    </row>
    <row r="5675" spans="1:5">
      <c r="A5675" t="str">
        <f t="shared" si="281"/>
        <v>15</v>
      </c>
      <c r="B5675">
        <f t="shared" si="282"/>
        <v>0</v>
      </c>
      <c r="C5675" t="s">
        <v>5273</v>
      </c>
      <c r="D5675" t="s">
        <v>6835</v>
      </c>
      <c r="E5675" s="765">
        <f t="shared" ca="1" si="283"/>
        <v>0</v>
      </c>
    </row>
    <row r="5676" spans="1:5">
      <c r="A5676" t="str">
        <f t="shared" si="281"/>
        <v>15</v>
      </c>
      <c r="B5676">
        <f t="shared" si="282"/>
        <v>0</v>
      </c>
      <c r="C5676" t="s">
        <v>5274</v>
      </c>
      <c r="D5676" t="s">
        <v>6944</v>
      </c>
      <c r="E5676" s="765">
        <f t="shared" ca="1" si="283"/>
        <v>0</v>
      </c>
    </row>
    <row r="5677" spans="1:5">
      <c r="A5677" t="str">
        <f t="shared" si="281"/>
        <v>15</v>
      </c>
      <c r="B5677">
        <f t="shared" si="282"/>
        <v>0</v>
      </c>
      <c r="C5677" t="s">
        <v>5275</v>
      </c>
      <c r="D5677" t="s">
        <v>6836</v>
      </c>
      <c r="E5677" s="765">
        <f t="shared" ca="1" si="283"/>
        <v>0</v>
      </c>
    </row>
    <row r="5678" spans="1:5">
      <c r="A5678" t="str">
        <f t="shared" si="281"/>
        <v>15</v>
      </c>
      <c r="B5678">
        <f t="shared" si="282"/>
        <v>0</v>
      </c>
      <c r="C5678" t="s">
        <v>5276</v>
      </c>
      <c r="D5678" t="s">
        <v>6945</v>
      </c>
      <c r="E5678" s="765">
        <f t="shared" ca="1" si="283"/>
        <v>0</v>
      </c>
    </row>
    <row r="5679" spans="1:5">
      <c r="A5679" t="str">
        <f t="shared" si="281"/>
        <v>15</v>
      </c>
      <c r="B5679">
        <f t="shared" si="282"/>
        <v>0</v>
      </c>
      <c r="C5679" t="s">
        <v>5277</v>
      </c>
      <c r="D5679" t="s">
        <v>6837</v>
      </c>
      <c r="E5679" s="765">
        <f t="shared" ca="1" si="283"/>
        <v>0</v>
      </c>
    </row>
    <row r="5680" spans="1:5">
      <c r="A5680" t="str">
        <f t="shared" si="281"/>
        <v>15</v>
      </c>
      <c r="B5680">
        <f t="shared" si="282"/>
        <v>0</v>
      </c>
      <c r="C5680" t="s">
        <v>5278</v>
      </c>
      <c r="D5680" t="s">
        <v>6946</v>
      </c>
      <c r="E5680" s="765">
        <f t="shared" ca="1" si="283"/>
        <v>0</v>
      </c>
    </row>
    <row r="5681" spans="1:5">
      <c r="A5681" t="str">
        <f t="shared" si="281"/>
        <v>15</v>
      </c>
      <c r="B5681">
        <f t="shared" si="282"/>
        <v>0</v>
      </c>
      <c r="C5681" t="s">
        <v>5279</v>
      </c>
      <c r="D5681" t="s">
        <v>6838</v>
      </c>
      <c r="E5681" s="765">
        <f t="shared" ca="1" si="283"/>
        <v>0</v>
      </c>
    </row>
    <row r="5682" spans="1:5">
      <c r="A5682" t="str">
        <f t="shared" si="281"/>
        <v>15</v>
      </c>
      <c r="B5682">
        <f t="shared" si="282"/>
        <v>0</v>
      </c>
      <c r="C5682" t="s">
        <v>5280</v>
      </c>
      <c r="D5682" t="s">
        <v>6947</v>
      </c>
      <c r="E5682" s="765">
        <f t="shared" ca="1" si="283"/>
        <v>0</v>
      </c>
    </row>
    <row r="5683" spans="1:5">
      <c r="A5683" t="str">
        <f t="shared" si="281"/>
        <v>15</v>
      </c>
      <c r="B5683">
        <f t="shared" si="282"/>
        <v>0</v>
      </c>
      <c r="C5683" t="s">
        <v>5281</v>
      </c>
      <c r="D5683" t="s">
        <v>6839</v>
      </c>
      <c r="E5683" s="765">
        <f t="shared" ca="1" si="283"/>
        <v>0</v>
      </c>
    </row>
    <row r="5684" spans="1:5">
      <c r="A5684" t="str">
        <f t="shared" si="281"/>
        <v>15</v>
      </c>
      <c r="B5684">
        <f t="shared" si="282"/>
        <v>0</v>
      </c>
      <c r="C5684" t="s">
        <v>609</v>
      </c>
      <c r="D5684" t="s">
        <v>6768</v>
      </c>
      <c r="E5684" s="765">
        <f t="shared" ca="1" si="283"/>
        <v>0</v>
      </c>
    </row>
    <row r="5685" spans="1:5">
      <c r="A5685" t="str">
        <f t="shared" si="281"/>
        <v>15</v>
      </c>
      <c r="B5685">
        <f t="shared" si="282"/>
        <v>0</v>
      </c>
      <c r="C5685" t="s">
        <v>411</v>
      </c>
      <c r="D5685" t="s">
        <v>6769</v>
      </c>
      <c r="E5685" s="765">
        <f t="shared" ca="1" si="283"/>
        <v>0</v>
      </c>
    </row>
    <row r="5686" spans="1:5">
      <c r="A5686" t="str">
        <f t="shared" si="281"/>
        <v>15</v>
      </c>
      <c r="B5686">
        <f t="shared" si="282"/>
        <v>0</v>
      </c>
      <c r="C5686" t="s">
        <v>412</v>
      </c>
      <c r="D5686" t="s">
        <v>6770</v>
      </c>
      <c r="E5686" s="765">
        <f t="shared" ca="1" si="283"/>
        <v>0</v>
      </c>
    </row>
    <row r="5687" spans="1:5">
      <c r="A5687" t="str">
        <f t="shared" si="281"/>
        <v>15</v>
      </c>
      <c r="B5687">
        <f t="shared" si="282"/>
        <v>0</v>
      </c>
      <c r="C5687" t="s">
        <v>610</v>
      </c>
      <c r="D5687" t="s">
        <v>6771</v>
      </c>
      <c r="E5687" s="765">
        <f t="shared" ca="1" si="283"/>
        <v>0</v>
      </c>
    </row>
    <row r="5688" spans="1:5">
      <c r="A5688" t="str">
        <f t="shared" si="281"/>
        <v>15</v>
      </c>
      <c r="B5688">
        <f t="shared" si="282"/>
        <v>0</v>
      </c>
      <c r="C5688" t="s">
        <v>413</v>
      </c>
      <c r="D5688" t="s">
        <v>6772</v>
      </c>
      <c r="E5688" s="765">
        <f t="shared" ca="1" si="283"/>
        <v>0</v>
      </c>
    </row>
    <row r="5689" spans="1:5">
      <c r="A5689" t="str">
        <f t="shared" si="281"/>
        <v>15</v>
      </c>
      <c r="B5689">
        <f t="shared" si="282"/>
        <v>0</v>
      </c>
      <c r="C5689" t="s">
        <v>414</v>
      </c>
      <c r="D5689" t="s">
        <v>6773</v>
      </c>
      <c r="E5689" s="765">
        <f t="shared" ca="1" si="283"/>
        <v>0</v>
      </c>
    </row>
    <row r="5690" spans="1:5">
      <c r="A5690" t="str">
        <f t="shared" si="281"/>
        <v>15</v>
      </c>
      <c r="B5690">
        <f t="shared" si="282"/>
        <v>0</v>
      </c>
      <c r="C5690" t="s">
        <v>415</v>
      </c>
      <c r="D5690" t="s">
        <v>6774</v>
      </c>
      <c r="E5690" s="765">
        <f t="shared" ca="1" si="283"/>
        <v>0</v>
      </c>
    </row>
    <row r="5691" spans="1:5">
      <c r="A5691" t="str">
        <f t="shared" si="281"/>
        <v>15</v>
      </c>
      <c r="B5691">
        <f t="shared" si="282"/>
        <v>0</v>
      </c>
      <c r="C5691" t="s">
        <v>416</v>
      </c>
      <c r="D5691" t="s">
        <v>6775</v>
      </c>
      <c r="E5691" s="765">
        <f t="shared" ca="1" si="283"/>
        <v>0</v>
      </c>
    </row>
    <row r="5692" spans="1:5">
      <c r="A5692" t="str">
        <f t="shared" si="281"/>
        <v>15</v>
      </c>
      <c r="B5692">
        <f t="shared" si="282"/>
        <v>0</v>
      </c>
      <c r="C5692" t="s">
        <v>624</v>
      </c>
      <c r="D5692" t="s">
        <v>6776</v>
      </c>
      <c r="E5692" s="765">
        <f t="shared" ca="1" si="283"/>
        <v>0</v>
      </c>
    </row>
    <row r="5693" spans="1:5">
      <c r="A5693" t="str">
        <f t="shared" si="281"/>
        <v>15</v>
      </c>
      <c r="B5693">
        <f t="shared" si="282"/>
        <v>0</v>
      </c>
      <c r="C5693" t="s">
        <v>611</v>
      </c>
      <c r="D5693" t="s">
        <v>6777</v>
      </c>
      <c r="E5693" s="765">
        <f t="shared" ca="1" si="283"/>
        <v>0</v>
      </c>
    </row>
    <row r="5694" spans="1:5">
      <c r="A5694" t="str">
        <f t="shared" ref="A5694:A5757" si="284">MID(D5694,LEN(C5694)+2,LEN(D5694)-LEN(C5694))</f>
        <v>15</v>
      </c>
      <c r="B5694">
        <f t="shared" ref="B5694:B5757" si="285">IF(IFERROR(FIND("PU",D5694,1),0)&lt;&gt;0,"PU",0)</f>
        <v>0</v>
      </c>
      <c r="C5694" t="s">
        <v>426</v>
      </c>
      <c r="D5694" t="s">
        <v>6933</v>
      </c>
      <c r="E5694" s="765">
        <f t="shared" ca="1" si="283"/>
        <v>0</v>
      </c>
    </row>
    <row r="5695" spans="1:5">
      <c r="A5695" t="str">
        <f t="shared" si="284"/>
        <v>15</v>
      </c>
      <c r="B5695">
        <f t="shared" si="285"/>
        <v>0</v>
      </c>
      <c r="C5695" t="s">
        <v>420</v>
      </c>
      <c r="D5695" t="s">
        <v>6934</v>
      </c>
      <c r="E5695" s="765">
        <f t="shared" ca="1" si="283"/>
        <v>0</v>
      </c>
    </row>
    <row r="5696" spans="1:5">
      <c r="A5696" t="str">
        <f t="shared" si="284"/>
        <v>15</v>
      </c>
      <c r="B5696">
        <f t="shared" si="285"/>
        <v>0</v>
      </c>
      <c r="C5696" t="s">
        <v>421</v>
      </c>
      <c r="D5696" t="s">
        <v>6935</v>
      </c>
      <c r="E5696" s="765">
        <f t="shared" ca="1" si="283"/>
        <v>0</v>
      </c>
    </row>
    <row r="5697" spans="1:5">
      <c r="A5697" t="str">
        <f t="shared" si="284"/>
        <v>15</v>
      </c>
      <c r="B5697">
        <f t="shared" si="285"/>
        <v>0</v>
      </c>
      <c r="C5697" t="s">
        <v>422</v>
      </c>
      <c r="D5697" t="s">
        <v>6936</v>
      </c>
      <c r="E5697" s="765">
        <f t="shared" ca="1" si="283"/>
        <v>0</v>
      </c>
    </row>
    <row r="5698" spans="1:5">
      <c r="A5698" t="str">
        <f t="shared" si="284"/>
        <v>15</v>
      </c>
      <c r="B5698">
        <f t="shared" si="285"/>
        <v>0</v>
      </c>
      <c r="C5698" t="s">
        <v>423</v>
      </c>
      <c r="D5698" t="s">
        <v>6937</v>
      </c>
      <c r="E5698" s="765">
        <f t="shared" ca="1" si="283"/>
        <v>0</v>
      </c>
    </row>
    <row r="5699" spans="1:5">
      <c r="A5699" t="str">
        <f t="shared" si="284"/>
        <v>15</v>
      </c>
      <c r="B5699">
        <f t="shared" si="285"/>
        <v>0</v>
      </c>
      <c r="C5699" t="s">
        <v>417</v>
      </c>
      <c r="D5699" t="s">
        <v>6938</v>
      </c>
      <c r="E5699" s="765">
        <f t="shared" ca="1" si="283"/>
        <v>0</v>
      </c>
    </row>
    <row r="5700" spans="1:5">
      <c r="A5700" t="str">
        <f t="shared" si="284"/>
        <v>15</v>
      </c>
      <c r="B5700">
        <f t="shared" si="285"/>
        <v>0</v>
      </c>
      <c r="C5700" t="s">
        <v>424</v>
      </c>
      <c r="D5700" t="s">
        <v>6939</v>
      </c>
      <c r="E5700" s="765">
        <f t="shared" ca="1" si="283"/>
        <v>0</v>
      </c>
    </row>
    <row r="5701" spans="1:5">
      <c r="A5701" t="str">
        <f t="shared" si="284"/>
        <v>15</v>
      </c>
      <c r="B5701">
        <f t="shared" si="285"/>
        <v>0</v>
      </c>
      <c r="C5701" t="s">
        <v>425</v>
      </c>
      <c r="D5701" t="s">
        <v>6943</v>
      </c>
      <c r="E5701" s="765">
        <f t="shared" ca="1" si="283"/>
        <v>0</v>
      </c>
    </row>
    <row r="5702" spans="1:5">
      <c r="A5702" t="str">
        <f t="shared" si="284"/>
        <v>15</v>
      </c>
      <c r="B5702">
        <f t="shared" si="285"/>
        <v>0</v>
      </c>
      <c r="C5702" t="s">
        <v>418</v>
      </c>
      <c r="D5702" t="s">
        <v>6942</v>
      </c>
      <c r="E5702" s="765">
        <f t="shared" ca="1" si="283"/>
        <v>0</v>
      </c>
    </row>
    <row r="5703" spans="1:5">
      <c r="A5703" t="str">
        <f t="shared" si="284"/>
        <v>15</v>
      </c>
      <c r="B5703">
        <f t="shared" si="285"/>
        <v>0</v>
      </c>
      <c r="C5703" t="s">
        <v>419</v>
      </c>
      <c r="D5703" t="s">
        <v>6940</v>
      </c>
      <c r="E5703" s="765">
        <f t="shared" ca="1" si="283"/>
        <v>0</v>
      </c>
    </row>
    <row r="5704" spans="1:5">
      <c r="A5704" t="str">
        <f t="shared" si="284"/>
        <v>15</v>
      </c>
      <c r="B5704">
        <f t="shared" si="285"/>
        <v>0</v>
      </c>
      <c r="C5704" t="s">
        <v>427</v>
      </c>
      <c r="D5704" t="s">
        <v>6941</v>
      </c>
      <c r="E5704" s="765">
        <f t="shared" ca="1" si="283"/>
        <v>0</v>
      </c>
    </row>
    <row r="5705" spans="1:5">
      <c r="A5705" t="str">
        <f t="shared" si="284"/>
        <v>15</v>
      </c>
      <c r="B5705">
        <f t="shared" si="285"/>
        <v>0</v>
      </c>
      <c r="C5705" t="s">
        <v>5656</v>
      </c>
      <c r="D5705" t="s">
        <v>6840</v>
      </c>
      <c r="E5705" s="765">
        <f t="shared" ref="E5705:E5768" ca="1" si="286">IFERROR(IFERROR(VLOOKUP(C5705,INDIRECT($G$7&amp;$H$7),MATCH($A5705,INDIRECT($G$7&amp;$I$7),0),0),IFERROR(VLOOKUP(C5705,INDIRECT($G$6&amp;$H$6),MATCH($A5705,INDIRECT($G$6&amp;$I$6),0),0),VLOOKUP(C5705,INDIRECT($G$5&amp;$H$5),MATCH($A5705,INDIRECT($G$5&amp;$I$5),0),0))),0)</f>
        <v>0</v>
      </c>
    </row>
    <row r="5706" spans="1:5">
      <c r="A5706" t="str">
        <f t="shared" si="284"/>
        <v>15</v>
      </c>
      <c r="B5706">
        <f t="shared" si="285"/>
        <v>0</v>
      </c>
      <c r="C5706" t="s">
        <v>5657</v>
      </c>
      <c r="D5706" t="s">
        <v>6778</v>
      </c>
      <c r="E5706" s="765">
        <f t="shared" ca="1" si="286"/>
        <v>0</v>
      </c>
    </row>
    <row r="5707" spans="1:5">
      <c r="A5707" t="str">
        <f t="shared" si="284"/>
        <v>15</v>
      </c>
      <c r="B5707">
        <f t="shared" si="285"/>
        <v>0</v>
      </c>
      <c r="C5707" t="s">
        <v>5658</v>
      </c>
      <c r="D5707" t="s">
        <v>6841</v>
      </c>
      <c r="E5707" s="765">
        <f t="shared" ca="1" si="286"/>
        <v>0</v>
      </c>
    </row>
    <row r="5708" spans="1:5">
      <c r="A5708" t="str">
        <f t="shared" si="284"/>
        <v>15</v>
      </c>
      <c r="B5708">
        <f t="shared" si="285"/>
        <v>0</v>
      </c>
      <c r="C5708" t="s">
        <v>5659</v>
      </c>
      <c r="D5708" t="s">
        <v>6779</v>
      </c>
      <c r="E5708" s="765">
        <f t="shared" ca="1" si="286"/>
        <v>0</v>
      </c>
    </row>
    <row r="5709" spans="1:5">
      <c r="A5709" t="str">
        <f t="shared" si="284"/>
        <v>15</v>
      </c>
      <c r="B5709">
        <f t="shared" si="285"/>
        <v>0</v>
      </c>
      <c r="C5709" t="s">
        <v>429</v>
      </c>
      <c r="D5709" t="s">
        <v>6927</v>
      </c>
      <c r="E5709" s="765">
        <f t="shared" ca="1" si="286"/>
        <v>0</v>
      </c>
    </row>
    <row r="5710" spans="1:5">
      <c r="A5710" t="str">
        <f t="shared" si="284"/>
        <v>15</v>
      </c>
      <c r="B5710">
        <f t="shared" si="285"/>
        <v>0</v>
      </c>
      <c r="C5710" t="s">
        <v>430</v>
      </c>
      <c r="D5710" t="s">
        <v>6928</v>
      </c>
      <c r="E5710" s="765">
        <f t="shared" ca="1" si="286"/>
        <v>0</v>
      </c>
    </row>
    <row r="5711" spans="1:5">
      <c r="A5711" t="str">
        <f t="shared" si="284"/>
        <v>15</v>
      </c>
      <c r="B5711">
        <f t="shared" si="285"/>
        <v>0</v>
      </c>
      <c r="C5711" t="s">
        <v>431</v>
      </c>
      <c r="D5711" t="s">
        <v>6929</v>
      </c>
      <c r="E5711" s="765">
        <f t="shared" ca="1" si="286"/>
        <v>0</v>
      </c>
    </row>
    <row r="5712" spans="1:5">
      <c r="A5712" t="str">
        <f t="shared" si="284"/>
        <v>15</v>
      </c>
      <c r="B5712">
        <f t="shared" si="285"/>
        <v>0</v>
      </c>
      <c r="C5712" t="s">
        <v>432</v>
      </c>
      <c r="D5712" t="s">
        <v>6930</v>
      </c>
      <c r="E5712" s="765">
        <f t="shared" ca="1" si="286"/>
        <v>0</v>
      </c>
    </row>
    <row r="5713" spans="1:5">
      <c r="A5713" t="str">
        <f t="shared" si="284"/>
        <v>15</v>
      </c>
      <c r="B5713">
        <f t="shared" si="285"/>
        <v>0</v>
      </c>
      <c r="C5713" t="s">
        <v>433</v>
      </c>
      <c r="D5713" t="s">
        <v>6931</v>
      </c>
      <c r="E5713" s="765">
        <f t="shared" ca="1" si="286"/>
        <v>0</v>
      </c>
    </row>
    <row r="5714" spans="1:5">
      <c r="A5714" t="str">
        <f t="shared" si="284"/>
        <v>15</v>
      </c>
      <c r="B5714">
        <f t="shared" si="285"/>
        <v>0</v>
      </c>
      <c r="C5714" t="s">
        <v>434</v>
      </c>
      <c r="D5714" t="s">
        <v>6932</v>
      </c>
      <c r="E5714" s="765">
        <f t="shared" ca="1" si="286"/>
        <v>0</v>
      </c>
    </row>
    <row r="5715" spans="1:5">
      <c r="A5715" t="str">
        <f t="shared" si="284"/>
        <v>15</v>
      </c>
      <c r="B5715">
        <f t="shared" si="285"/>
        <v>0</v>
      </c>
      <c r="C5715" t="s">
        <v>435</v>
      </c>
      <c r="D5715" t="s">
        <v>6780</v>
      </c>
      <c r="E5715" s="765">
        <f t="shared" ca="1" si="286"/>
        <v>0</v>
      </c>
    </row>
    <row r="5716" spans="1:5">
      <c r="A5716" t="str">
        <f t="shared" si="284"/>
        <v>15</v>
      </c>
      <c r="B5716">
        <f t="shared" si="285"/>
        <v>0</v>
      </c>
      <c r="C5716" t="s">
        <v>436</v>
      </c>
      <c r="D5716" t="s">
        <v>6923</v>
      </c>
      <c r="E5716" s="765">
        <f t="shared" ca="1" si="286"/>
        <v>0</v>
      </c>
    </row>
    <row r="5717" spans="1:5">
      <c r="A5717" t="str">
        <f t="shared" si="284"/>
        <v>15</v>
      </c>
      <c r="B5717">
        <f t="shared" si="285"/>
        <v>0</v>
      </c>
      <c r="C5717" t="s">
        <v>437</v>
      </c>
      <c r="D5717" t="s">
        <v>6781</v>
      </c>
      <c r="E5717" s="765">
        <f t="shared" ca="1" si="286"/>
        <v>0</v>
      </c>
    </row>
    <row r="5718" spans="1:5">
      <c r="A5718" t="str">
        <f t="shared" si="284"/>
        <v>15</v>
      </c>
      <c r="B5718">
        <f t="shared" si="285"/>
        <v>0</v>
      </c>
      <c r="C5718" t="s">
        <v>455</v>
      </c>
      <c r="D5718" t="s">
        <v>6924</v>
      </c>
      <c r="E5718" s="765">
        <f t="shared" ca="1" si="286"/>
        <v>0</v>
      </c>
    </row>
    <row r="5719" spans="1:5">
      <c r="A5719" t="str">
        <f t="shared" si="284"/>
        <v>15</v>
      </c>
      <c r="B5719">
        <f t="shared" si="285"/>
        <v>0</v>
      </c>
      <c r="C5719" t="s">
        <v>456</v>
      </c>
      <c r="D5719" t="s">
        <v>6782</v>
      </c>
      <c r="E5719" s="765">
        <f t="shared" ca="1" si="286"/>
        <v>0</v>
      </c>
    </row>
    <row r="5720" spans="1:5">
      <c r="A5720" t="str">
        <f t="shared" si="284"/>
        <v>15</v>
      </c>
      <c r="B5720">
        <f t="shared" si="285"/>
        <v>0</v>
      </c>
      <c r="C5720" t="s">
        <v>457</v>
      </c>
      <c r="D5720" t="s">
        <v>6925</v>
      </c>
      <c r="E5720" s="765">
        <f t="shared" ca="1" si="286"/>
        <v>0</v>
      </c>
    </row>
    <row r="5721" spans="1:5">
      <c r="A5721" t="str">
        <f t="shared" si="284"/>
        <v>15</v>
      </c>
      <c r="B5721">
        <f t="shared" si="285"/>
        <v>0</v>
      </c>
      <c r="C5721" t="s">
        <v>458</v>
      </c>
      <c r="D5721" t="s">
        <v>6783</v>
      </c>
      <c r="E5721" s="765">
        <f t="shared" ca="1" si="286"/>
        <v>0</v>
      </c>
    </row>
    <row r="5722" spans="1:5">
      <c r="A5722" t="str">
        <f t="shared" si="284"/>
        <v>15</v>
      </c>
      <c r="B5722">
        <f t="shared" si="285"/>
        <v>0</v>
      </c>
      <c r="C5722" t="s">
        <v>438</v>
      </c>
      <c r="D5722" t="s">
        <v>6926</v>
      </c>
      <c r="E5722" s="765">
        <f t="shared" ca="1" si="286"/>
        <v>0</v>
      </c>
    </row>
    <row r="5723" spans="1:5">
      <c r="A5723" t="str">
        <f t="shared" si="284"/>
        <v>15</v>
      </c>
      <c r="B5723">
        <f t="shared" si="285"/>
        <v>0</v>
      </c>
      <c r="C5723" t="s">
        <v>439</v>
      </c>
      <c r="D5723" t="s">
        <v>6784</v>
      </c>
      <c r="E5723" s="765">
        <f t="shared" ca="1" si="286"/>
        <v>0</v>
      </c>
    </row>
    <row r="5724" spans="1:5">
      <c r="A5724" t="str">
        <f t="shared" si="284"/>
        <v>15</v>
      </c>
      <c r="B5724">
        <f t="shared" si="285"/>
        <v>0</v>
      </c>
      <c r="C5724" t="s">
        <v>440</v>
      </c>
      <c r="D5724" t="s">
        <v>6922</v>
      </c>
      <c r="E5724" s="765">
        <f t="shared" ca="1" si="286"/>
        <v>0</v>
      </c>
    </row>
    <row r="5725" spans="1:5">
      <c r="A5725" t="str">
        <f t="shared" si="284"/>
        <v>15</v>
      </c>
      <c r="B5725">
        <f t="shared" si="285"/>
        <v>0</v>
      </c>
      <c r="C5725" t="s">
        <v>441</v>
      </c>
      <c r="D5725" t="s">
        <v>6785</v>
      </c>
      <c r="E5725" s="765">
        <f t="shared" ca="1" si="286"/>
        <v>0</v>
      </c>
    </row>
    <row r="5726" spans="1:5">
      <c r="A5726" t="str">
        <f t="shared" si="284"/>
        <v>15</v>
      </c>
      <c r="B5726">
        <f t="shared" si="285"/>
        <v>0</v>
      </c>
      <c r="C5726" t="s">
        <v>442</v>
      </c>
      <c r="D5726" t="s">
        <v>6921</v>
      </c>
      <c r="E5726" s="765">
        <f t="shared" ca="1" si="286"/>
        <v>0</v>
      </c>
    </row>
    <row r="5727" spans="1:5">
      <c r="A5727" t="str">
        <f t="shared" si="284"/>
        <v>15</v>
      </c>
      <c r="B5727">
        <f t="shared" si="285"/>
        <v>0</v>
      </c>
      <c r="C5727" t="s">
        <v>443</v>
      </c>
      <c r="D5727" t="s">
        <v>6786</v>
      </c>
      <c r="E5727" s="765">
        <f t="shared" ca="1" si="286"/>
        <v>0</v>
      </c>
    </row>
    <row r="5728" spans="1:5">
      <c r="A5728" t="str">
        <f t="shared" si="284"/>
        <v>15</v>
      </c>
      <c r="B5728">
        <f t="shared" si="285"/>
        <v>0</v>
      </c>
      <c r="C5728" t="s">
        <v>612</v>
      </c>
      <c r="D5728" t="s">
        <v>6920</v>
      </c>
      <c r="E5728" s="765">
        <f t="shared" ca="1" si="286"/>
        <v>0</v>
      </c>
    </row>
    <row r="5729" spans="1:5">
      <c r="A5729" t="str">
        <f t="shared" si="284"/>
        <v>15</v>
      </c>
      <c r="B5729">
        <f t="shared" si="285"/>
        <v>0</v>
      </c>
      <c r="C5729" t="s">
        <v>619</v>
      </c>
      <c r="D5729" t="s">
        <v>6787</v>
      </c>
      <c r="E5729" s="765">
        <f t="shared" ca="1" si="286"/>
        <v>0</v>
      </c>
    </row>
    <row r="5730" spans="1:5">
      <c r="A5730" t="str">
        <f t="shared" si="284"/>
        <v>15</v>
      </c>
      <c r="B5730">
        <f t="shared" si="285"/>
        <v>0</v>
      </c>
      <c r="C5730" t="s">
        <v>618</v>
      </c>
      <c r="D5730" t="s">
        <v>6917</v>
      </c>
      <c r="E5730" s="765">
        <f t="shared" ca="1" si="286"/>
        <v>0</v>
      </c>
    </row>
    <row r="5731" spans="1:5">
      <c r="A5731" t="str">
        <f t="shared" si="284"/>
        <v>15</v>
      </c>
      <c r="B5731">
        <f t="shared" si="285"/>
        <v>0</v>
      </c>
      <c r="C5731" t="s">
        <v>613</v>
      </c>
      <c r="D5731" t="s">
        <v>6788</v>
      </c>
      <c r="E5731" s="765">
        <f t="shared" ca="1" si="286"/>
        <v>0</v>
      </c>
    </row>
    <row r="5732" spans="1:5">
      <c r="A5732" t="str">
        <f t="shared" si="284"/>
        <v>15</v>
      </c>
      <c r="B5732">
        <f t="shared" si="285"/>
        <v>0</v>
      </c>
      <c r="C5732" t="s">
        <v>444</v>
      </c>
      <c r="D5732" t="s">
        <v>6918</v>
      </c>
      <c r="E5732" s="765">
        <f t="shared" ca="1" si="286"/>
        <v>0</v>
      </c>
    </row>
    <row r="5733" spans="1:5">
      <c r="A5733" t="str">
        <f t="shared" si="284"/>
        <v>15</v>
      </c>
      <c r="B5733">
        <f t="shared" si="285"/>
        <v>0</v>
      </c>
      <c r="C5733" t="s">
        <v>445</v>
      </c>
      <c r="D5733" t="s">
        <v>6789</v>
      </c>
      <c r="E5733" s="765">
        <f t="shared" ca="1" si="286"/>
        <v>0</v>
      </c>
    </row>
    <row r="5734" spans="1:5">
      <c r="A5734" t="str">
        <f t="shared" si="284"/>
        <v>15</v>
      </c>
      <c r="B5734">
        <f t="shared" si="285"/>
        <v>0</v>
      </c>
      <c r="C5734" t="s">
        <v>614</v>
      </c>
      <c r="D5734" t="s">
        <v>6919</v>
      </c>
      <c r="E5734" s="765">
        <f t="shared" ca="1" si="286"/>
        <v>0</v>
      </c>
    </row>
    <row r="5735" spans="1:5">
      <c r="A5735" t="str">
        <f t="shared" si="284"/>
        <v>15</v>
      </c>
      <c r="B5735">
        <f t="shared" si="285"/>
        <v>0</v>
      </c>
      <c r="C5735" t="s">
        <v>620</v>
      </c>
      <c r="D5735" t="s">
        <v>6790</v>
      </c>
      <c r="E5735" s="765">
        <f t="shared" ca="1" si="286"/>
        <v>0</v>
      </c>
    </row>
    <row r="5736" spans="1:5">
      <c r="A5736" t="str">
        <f t="shared" si="284"/>
        <v>15</v>
      </c>
      <c r="B5736">
        <f t="shared" si="285"/>
        <v>0</v>
      </c>
      <c r="C5736" t="s">
        <v>615</v>
      </c>
      <c r="D5736" t="s">
        <v>6916</v>
      </c>
      <c r="E5736" s="765">
        <f t="shared" ca="1" si="286"/>
        <v>0</v>
      </c>
    </row>
    <row r="5737" spans="1:5">
      <c r="A5737" t="str">
        <f t="shared" si="284"/>
        <v>15</v>
      </c>
      <c r="B5737">
        <f t="shared" si="285"/>
        <v>0</v>
      </c>
      <c r="C5737" t="s">
        <v>621</v>
      </c>
      <c r="D5737" t="s">
        <v>6791</v>
      </c>
      <c r="E5737" s="765">
        <f t="shared" ca="1" si="286"/>
        <v>0</v>
      </c>
    </row>
    <row r="5738" spans="1:5">
      <c r="A5738" t="str">
        <f t="shared" si="284"/>
        <v>15</v>
      </c>
      <c r="B5738">
        <f t="shared" si="285"/>
        <v>0</v>
      </c>
      <c r="C5738" t="s">
        <v>616</v>
      </c>
      <c r="D5738" t="s">
        <v>6915</v>
      </c>
      <c r="E5738" s="765">
        <f t="shared" ca="1" si="286"/>
        <v>0</v>
      </c>
    </row>
    <row r="5739" spans="1:5">
      <c r="A5739" t="str">
        <f t="shared" si="284"/>
        <v>15</v>
      </c>
      <c r="B5739">
        <f t="shared" si="285"/>
        <v>0</v>
      </c>
      <c r="C5739" t="s">
        <v>622</v>
      </c>
      <c r="D5739" t="s">
        <v>6792</v>
      </c>
      <c r="E5739" s="765">
        <f t="shared" ca="1" si="286"/>
        <v>0</v>
      </c>
    </row>
    <row r="5740" spans="1:5">
      <c r="A5740" t="str">
        <f t="shared" si="284"/>
        <v>15</v>
      </c>
      <c r="B5740">
        <f t="shared" si="285"/>
        <v>0</v>
      </c>
      <c r="C5740" t="s">
        <v>446</v>
      </c>
      <c r="D5740" t="s">
        <v>6914</v>
      </c>
      <c r="E5740" s="765">
        <f t="shared" ca="1" si="286"/>
        <v>0</v>
      </c>
    </row>
    <row r="5741" spans="1:5">
      <c r="A5741" t="str">
        <f t="shared" si="284"/>
        <v>15</v>
      </c>
      <c r="B5741">
        <f t="shared" si="285"/>
        <v>0</v>
      </c>
      <c r="C5741" t="s">
        <v>447</v>
      </c>
      <c r="D5741" t="s">
        <v>6793</v>
      </c>
      <c r="E5741" s="765">
        <f t="shared" ca="1" si="286"/>
        <v>0</v>
      </c>
    </row>
    <row r="5742" spans="1:5">
      <c r="A5742" t="str">
        <f t="shared" si="284"/>
        <v>15</v>
      </c>
      <c r="B5742">
        <f t="shared" si="285"/>
        <v>0</v>
      </c>
      <c r="C5742" t="s">
        <v>448</v>
      </c>
      <c r="D5742" t="s">
        <v>6913</v>
      </c>
      <c r="E5742" s="765">
        <f t="shared" ca="1" si="286"/>
        <v>0</v>
      </c>
    </row>
    <row r="5743" spans="1:5">
      <c r="A5743" t="str">
        <f t="shared" si="284"/>
        <v>15</v>
      </c>
      <c r="B5743">
        <f t="shared" si="285"/>
        <v>0</v>
      </c>
      <c r="C5743" t="s">
        <v>449</v>
      </c>
      <c r="D5743" t="s">
        <v>6794</v>
      </c>
      <c r="E5743" s="765">
        <f t="shared" ca="1" si="286"/>
        <v>0</v>
      </c>
    </row>
    <row r="5744" spans="1:5">
      <c r="A5744" t="str">
        <f t="shared" si="284"/>
        <v>15</v>
      </c>
      <c r="B5744">
        <f t="shared" si="285"/>
        <v>0</v>
      </c>
      <c r="C5744" t="s">
        <v>617</v>
      </c>
      <c r="D5744" t="s">
        <v>6912</v>
      </c>
      <c r="E5744" s="765">
        <f t="shared" ca="1" si="286"/>
        <v>0</v>
      </c>
    </row>
    <row r="5745" spans="1:5">
      <c r="A5745" t="str">
        <f t="shared" si="284"/>
        <v>15</v>
      </c>
      <c r="B5745">
        <f t="shared" si="285"/>
        <v>0</v>
      </c>
      <c r="C5745" t="s">
        <v>623</v>
      </c>
      <c r="D5745" t="s">
        <v>6795</v>
      </c>
      <c r="E5745" s="765">
        <f t="shared" ca="1" si="286"/>
        <v>0</v>
      </c>
    </row>
    <row r="5746" spans="1:5">
      <c r="A5746" t="str">
        <f t="shared" si="284"/>
        <v>15</v>
      </c>
      <c r="B5746">
        <f t="shared" si="285"/>
        <v>0</v>
      </c>
      <c r="C5746" t="s">
        <v>625</v>
      </c>
      <c r="D5746" t="s">
        <v>6911</v>
      </c>
      <c r="E5746" s="765">
        <f t="shared" ca="1" si="286"/>
        <v>0</v>
      </c>
    </row>
    <row r="5747" spans="1:5">
      <c r="A5747" t="str">
        <f t="shared" si="284"/>
        <v>15</v>
      </c>
      <c r="B5747">
        <f t="shared" si="285"/>
        <v>0</v>
      </c>
      <c r="C5747" t="s">
        <v>626</v>
      </c>
      <c r="D5747" t="s">
        <v>6796</v>
      </c>
      <c r="E5747" s="765">
        <f t="shared" ca="1" si="286"/>
        <v>0</v>
      </c>
    </row>
    <row r="5748" spans="1:5">
      <c r="A5748" t="str">
        <f t="shared" si="284"/>
        <v>15</v>
      </c>
      <c r="B5748">
        <f t="shared" si="285"/>
        <v>0</v>
      </c>
      <c r="C5748" t="s">
        <v>450</v>
      </c>
      <c r="D5748" t="s">
        <v>6910</v>
      </c>
      <c r="E5748" s="765">
        <f t="shared" ca="1" si="286"/>
        <v>0</v>
      </c>
    </row>
    <row r="5749" spans="1:5">
      <c r="A5749" t="str">
        <f t="shared" si="284"/>
        <v>15</v>
      </c>
      <c r="B5749">
        <f t="shared" si="285"/>
        <v>0</v>
      </c>
      <c r="C5749" t="s">
        <v>451</v>
      </c>
      <c r="D5749" t="s">
        <v>6797</v>
      </c>
      <c r="E5749" s="765">
        <f t="shared" ca="1" si="286"/>
        <v>0</v>
      </c>
    </row>
    <row r="5750" spans="1:5">
      <c r="A5750" t="str">
        <f t="shared" si="284"/>
        <v>15</v>
      </c>
      <c r="B5750">
        <f t="shared" si="285"/>
        <v>0</v>
      </c>
      <c r="C5750" t="s">
        <v>452</v>
      </c>
      <c r="D5750" t="s">
        <v>6909</v>
      </c>
      <c r="E5750" s="765">
        <f t="shared" ca="1" si="286"/>
        <v>0</v>
      </c>
    </row>
    <row r="5751" spans="1:5">
      <c r="A5751" t="str">
        <f t="shared" si="284"/>
        <v>15</v>
      </c>
      <c r="B5751">
        <f t="shared" si="285"/>
        <v>0</v>
      </c>
      <c r="C5751" t="s">
        <v>453</v>
      </c>
      <c r="D5751" t="s">
        <v>6798</v>
      </c>
      <c r="E5751" s="765">
        <f t="shared" ca="1" si="286"/>
        <v>0</v>
      </c>
    </row>
    <row r="5752" spans="1:5">
      <c r="A5752" t="str">
        <f t="shared" si="284"/>
        <v>15</v>
      </c>
      <c r="B5752">
        <f t="shared" si="285"/>
        <v>0</v>
      </c>
      <c r="C5752" t="s">
        <v>627</v>
      </c>
      <c r="D5752" t="s">
        <v>6908</v>
      </c>
      <c r="E5752" s="765">
        <f t="shared" ca="1" si="286"/>
        <v>0</v>
      </c>
    </row>
    <row r="5753" spans="1:5">
      <c r="A5753" t="str">
        <f t="shared" si="284"/>
        <v>15</v>
      </c>
      <c r="B5753">
        <f t="shared" si="285"/>
        <v>0</v>
      </c>
      <c r="C5753" t="s">
        <v>628</v>
      </c>
      <c r="D5753" t="s">
        <v>6799</v>
      </c>
      <c r="E5753" s="765">
        <f t="shared" ca="1" si="286"/>
        <v>0</v>
      </c>
    </row>
    <row r="5754" spans="1:5">
      <c r="A5754" t="str">
        <f t="shared" si="284"/>
        <v>15</v>
      </c>
      <c r="B5754">
        <f t="shared" si="285"/>
        <v>0</v>
      </c>
      <c r="C5754" t="s">
        <v>461</v>
      </c>
      <c r="D5754" t="s">
        <v>6905</v>
      </c>
      <c r="E5754" s="765">
        <f t="shared" ca="1" si="286"/>
        <v>0</v>
      </c>
    </row>
    <row r="5755" spans="1:5">
      <c r="A5755" t="str">
        <f t="shared" si="284"/>
        <v>15</v>
      </c>
      <c r="B5755">
        <f t="shared" si="285"/>
        <v>0</v>
      </c>
      <c r="C5755" t="s">
        <v>462</v>
      </c>
      <c r="D5755" t="s">
        <v>6904</v>
      </c>
      <c r="E5755" s="765">
        <f t="shared" ca="1" si="286"/>
        <v>0</v>
      </c>
    </row>
    <row r="5756" spans="1:5">
      <c r="A5756" t="str">
        <f t="shared" si="284"/>
        <v>15</v>
      </c>
      <c r="B5756">
        <f t="shared" si="285"/>
        <v>0</v>
      </c>
      <c r="C5756" t="s">
        <v>463</v>
      </c>
      <c r="D5756" t="s">
        <v>6903</v>
      </c>
      <c r="E5756" s="765">
        <f t="shared" ca="1" si="286"/>
        <v>0</v>
      </c>
    </row>
    <row r="5757" spans="1:5">
      <c r="A5757" t="str">
        <f t="shared" si="284"/>
        <v>15</v>
      </c>
      <c r="B5757">
        <f t="shared" si="285"/>
        <v>0</v>
      </c>
      <c r="C5757" t="s">
        <v>464</v>
      </c>
      <c r="D5757" t="s">
        <v>6902</v>
      </c>
      <c r="E5757" s="765">
        <f t="shared" ca="1" si="286"/>
        <v>0</v>
      </c>
    </row>
    <row r="5758" spans="1:5">
      <c r="A5758" t="str">
        <f t="shared" ref="A5758:A5821" si="287">MID(D5758,LEN(C5758)+2,LEN(D5758)-LEN(C5758))</f>
        <v>15</v>
      </c>
      <c r="B5758">
        <f t="shared" ref="B5758:B5821" si="288">IF(IFERROR(FIND("PU",D5758,1),0)&lt;&gt;0,"PU",0)</f>
        <v>0</v>
      </c>
      <c r="C5758" t="s">
        <v>465</v>
      </c>
      <c r="D5758" t="s">
        <v>6906</v>
      </c>
      <c r="E5758" s="765">
        <f t="shared" ca="1" si="286"/>
        <v>0</v>
      </c>
    </row>
    <row r="5759" spans="1:5">
      <c r="A5759" t="str">
        <f t="shared" si="287"/>
        <v>15</v>
      </c>
      <c r="B5759">
        <f t="shared" si="288"/>
        <v>0</v>
      </c>
      <c r="C5759" t="s">
        <v>466</v>
      </c>
      <c r="D5759" t="s">
        <v>6907</v>
      </c>
      <c r="E5759" s="765">
        <f t="shared" ca="1" si="286"/>
        <v>0</v>
      </c>
    </row>
    <row r="5760" spans="1:5">
      <c r="A5760" t="str">
        <f t="shared" si="287"/>
        <v>15</v>
      </c>
      <c r="B5760">
        <f t="shared" si="288"/>
        <v>0</v>
      </c>
      <c r="C5760" t="s">
        <v>467</v>
      </c>
      <c r="D5760" t="s">
        <v>6901</v>
      </c>
      <c r="E5760" s="765">
        <f t="shared" ca="1" si="286"/>
        <v>0</v>
      </c>
    </row>
    <row r="5761" spans="1:5">
      <c r="A5761" t="str">
        <f t="shared" si="287"/>
        <v>15</v>
      </c>
      <c r="B5761">
        <f t="shared" si="288"/>
        <v>0</v>
      </c>
      <c r="C5761" t="s">
        <v>468</v>
      </c>
      <c r="D5761" t="s">
        <v>6900</v>
      </c>
      <c r="E5761" s="765">
        <f t="shared" ca="1" si="286"/>
        <v>0</v>
      </c>
    </row>
    <row r="5762" spans="1:5">
      <c r="A5762" t="str">
        <f t="shared" si="287"/>
        <v>15</v>
      </c>
      <c r="B5762">
        <f t="shared" si="288"/>
        <v>0</v>
      </c>
      <c r="C5762" t="s">
        <v>469</v>
      </c>
      <c r="D5762" t="s">
        <v>6899</v>
      </c>
      <c r="E5762" s="765">
        <f t="shared" ca="1" si="286"/>
        <v>0</v>
      </c>
    </row>
    <row r="5763" spans="1:5">
      <c r="A5763" t="str">
        <f t="shared" si="287"/>
        <v>15</v>
      </c>
      <c r="B5763">
        <f t="shared" si="288"/>
        <v>0</v>
      </c>
      <c r="C5763" t="s">
        <v>470</v>
      </c>
      <c r="D5763" t="s">
        <v>6898</v>
      </c>
      <c r="E5763" s="765">
        <f t="shared" ca="1" si="286"/>
        <v>0</v>
      </c>
    </row>
    <row r="5764" spans="1:5">
      <c r="A5764" t="str">
        <f t="shared" si="287"/>
        <v>15</v>
      </c>
      <c r="B5764">
        <f t="shared" si="288"/>
        <v>0</v>
      </c>
      <c r="C5764" t="s">
        <v>471</v>
      </c>
      <c r="D5764" t="s">
        <v>6896</v>
      </c>
      <c r="E5764" s="765">
        <f t="shared" ca="1" si="286"/>
        <v>0</v>
      </c>
    </row>
    <row r="5765" spans="1:5">
      <c r="A5765" t="str">
        <f t="shared" si="287"/>
        <v>15</v>
      </c>
      <c r="B5765">
        <f t="shared" si="288"/>
        <v>0</v>
      </c>
      <c r="C5765" t="s">
        <v>472</v>
      </c>
      <c r="D5765" t="s">
        <v>6897</v>
      </c>
      <c r="E5765" s="765">
        <f t="shared" ca="1" si="286"/>
        <v>0</v>
      </c>
    </row>
    <row r="5766" spans="1:5">
      <c r="A5766" t="str">
        <f t="shared" si="287"/>
        <v>15</v>
      </c>
      <c r="B5766">
        <f t="shared" si="288"/>
        <v>0</v>
      </c>
      <c r="C5766" t="s">
        <v>473</v>
      </c>
      <c r="D5766" t="s">
        <v>6895</v>
      </c>
      <c r="E5766" s="765">
        <f t="shared" ca="1" si="286"/>
        <v>0</v>
      </c>
    </row>
    <row r="5767" spans="1:5">
      <c r="A5767" t="str">
        <f t="shared" si="287"/>
        <v>15</v>
      </c>
      <c r="B5767">
        <f t="shared" si="288"/>
        <v>0</v>
      </c>
      <c r="C5767" t="s">
        <v>575</v>
      </c>
      <c r="D5767" t="s">
        <v>6800</v>
      </c>
      <c r="E5767" s="765">
        <f t="shared" ca="1" si="286"/>
        <v>0</v>
      </c>
    </row>
    <row r="5768" spans="1:5">
      <c r="A5768" t="str">
        <f t="shared" si="287"/>
        <v>15</v>
      </c>
      <c r="B5768">
        <f t="shared" si="288"/>
        <v>0</v>
      </c>
      <c r="C5768" t="s">
        <v>474</v>
      </c>
      <c r="D5768" t="s">
        <v>6893</v>
      </c>
      <c r="E5768" s="765">
        <f t="shared" ca="1" si="286"/>
        <v>0</v>
      </c>
    </row>
    <row r="5769" spans="1:5">
      <c r="A5769" t="str">
        <f t="shared" si="287"/>
        <v>15</v>
      </c>
      <c r="B5769">
        <f t="shared" si="288"/>
        <v>0</v>
      </c>
      <c r="C5769" t="s">
        <v>475</v>
      </c>
      <c r="D5769" t="s">
        <v>6894</v>
      </c>
      <c r="E5769" s="765">
        <f t="shared" ref="E5769:E5832" ca="1" si="289">IFERROR(IFERROR(VLOOKUP(C5769,INDIRECT($G$7&amp;$H$7),MATCH($A5769,INDIRECT($G$7&amp;$I$7),0),0),IFERROR(VLOOKUP(C5769,INDIRECT($G$6&amp;$H$6),MATCH($A5769,INDIRECT($G$6&amp;$I$6),0),0),VLOOKUP(C5769,INDIRECT($G$5&amp;$H$5),MATCH($A5769,INDIRECT($G$5&amp;$I$5),0),0))),0)</f>
        <v>0</v>
      </c>
    </row>
    <row r="5770" spans="1:5">
      <c r="A5770" t="str">
        <f t="shared" si="287"/>
        <v>15</v>
      </c>
      <c r="B5770">
        <f t="shared" si="288"/>
        <v>0</v>
      </c>
      <c r="C5770" t="s">
        <v>576</v>
      </c>
      <c r="D5770" t="s">
        <v>6801</v>
      </c>
      <c r="E5770" s="765">
        <f t="shared" ca="1" si="289"/>
        <v>0</v>
      </c>
    </row>
    <row r="5771" spans="1:5">
      <c r="A5771" t="str">
        <f t="shared" si="287"/>
        <v>15</v>
      </c>
      <c r="B5771">
        <f t="shared" si="288"/>
        <v>0</v>
      </c>
      <c r="C5771" t="s">
        <v>476</v>
      </c>
      <c r="D5771" t="s">
        <v>6890</v>
      </c>
      <c r="E5771" s="765">
        <f t="shared" ca="1" si="289"/>
        <v>0</v>
      </c>
    </row>
    <row r="5772" spans="1:5">
      <c r="A5772" t="str">
        <f t="shared" si="287"/>
        <v>15</v>
      </c>
      <c r="B5772">
        <f t="shared" si="288"/>
        <v>0</v>
      </c>
      <c r="C5772" t="s">
        <v>477</v>
      </c>
      <c r="D5772" t="s">
        <v>6889</v>
      </c>
      <c r="E5772" s="765">
        <f t="shared" ca="1" si="289"/>
        <v>0</v>
      </c>
    </row>
    <row r="5773" spans="1:5">
      <c r="A5773" t="str">
        <f t="shared" si="287"/>
        <v>15</v>
      </c>
      <c r="B5773">
        <f t="shared" si="288"/>
        <v>0</v>
      </c>
      <c r="C5773" t="s">
        <v>478</v>
      </c>
      <c r="D5773" t="s">
        <v>6888</v>
      </c>
      <c r="E5773" s="765">
        <f t="shared" ca="1" si="289"/>
        <v>0</v>
      </c>
    </row>
    <row r="5774" spans="1:5">
      <c r="A5774" t="str">
        <f t="shared" si="287"/>
        <v>15</v>
      </c>
      <c r="B5774">
        <f t="shared" si="288"/>
        <v>0</v>
      </c>
      <c r="C5774" t="s">
        <v>479</v>
      </c>
      <c r="D5774" t="s">
        <v>6887</v>
      </c>
      <c r="E5774" s="765">
        <f t="shared" ca="1" si="289"/>
        <v>0</v>
      </c>
    </row>
    <row r="5775" spans="1:5">
      <c r="A5775" t="str">
        <f t="shared" si="287"/>
        <v>15</v>
      </c>
      <c r="B5775">
        <f t="shared" si="288"/>
        <v>0</v>
      </c>
      <c r="C5775" t="s">
        <v>480</v>
      </c>
      <c r="D5775" t="s">
        <v>6891</v>
      </c>
      <c r="E5775" s="765">
        <f t="shared" ca="1" si="289"/>
        <v>0</v>
      </c>
    </row>
    <row r="5776" spans="1:5">
      <c r="A5776" t="str">
        <f t="shared" si="287"/>
        <v>15</v>
      </c>
      <c r="B5776">
        <f t="shared" si="288"/>
        <v>0</v>
      </c>
      <c r="C5776" t="s">
        <v>481</v>
      </c>
      <c r="D5776" t="s">
        <v>6892</v>
      </c>
      <c r="E5776" s="765">
        <f t="shared" ca="1" si="289"/>
        <v>0</v>
      </c>
    </row>
    <row r="5777" spans="1:5">
      <c r="A5777" t="str">
        <f t="shared" si="287"/>
        <v>15</v>
      </c>
      <c r="B5777">
        <f t="shared" si="288"/>
        <v>0</v>
      </c>
      <c r="C5777" t="s">
        <v>482</v>
      </c>
      <c r="D5777" t="s">
        <v>6802</v>
      </c>
      <c r="E5777" s="765">
        <f t="shared" ca="1" si="289"/>
        <v>0</v>
      </c>
    </row>
    <row r="5778" spans="1:5">
      <c r="A5778" t="str">
        <f t="shared" si="287"/>
        <v>15</v>
      </c>
      <c r="B5778">
        <f t="shared" si="288"/>
        <v>0</v>
      </c>
      <c r="C5778" t="s">
        <v>483</v>
      </c>
      <c r="D5778" t="s">
        <v>6886</v>
      </c>
      <c r="E5778" s="765">
        <f t="shared" ca="1" si="289"/>
        <v>0</v>
      </c>
    </row>
    <row r="5779" spans="1:5">
      <c r="A5779" t="str">
        <f t="shared" si="287"/>
        <v>15</v>
      </c>
      <c r="B5779">
        <f t="shared" si="288"/>
        <v>0</v>
      </c>
      <c r="C5779" t="s">
        <v>484</v>
      </c>
      <c r="D5779" t="s">
        <v>6803</v>
      </c>
      <c r="E5779" s="765">
        <f t="shared" ca="1" si="289"/>
        <v>0</v>
      </c>
    </row>
    <row r="5780" spans="1:5">
      <c r="A5780" t="str">
        <f t="shared" si="287"/>
        <v>15</v>
      </c>
      <c r="B5780">
        <f t="shared" si="288"/>
        <v>0</v>
      </c>
      <c r="C5780" t="s">
        <v>485</v>
      </c>
      <c r="D5780" t="s">
        <v>6885</v>
      </c>
      <c r="E5780" s="765">
        <f t="shared" ca="1" si="289"/>
        <v>0</v>
      </c>
    </row>
    <row r="5781" spans="1:5">
      <c r="A5781" t="str">
        <f t="shared" si="287"/>
        <v>15</v>
      </c>
      <c r="B5781">
        <f t="shared" si="288"/>
        <v>0</v>
      </c>
      <c r="C5781" t="s">
        <v>486</v>
      </c>
      <c r="D5781" t="s">
        <v>6804</v>
      </c>
      <c r="E5781" s="765">
        <f t="shared" ca="1" si="289"/>
        <v>0</v>
      </c>
    </row>
    <row r="5782" spans="1:5">
      <c r="A5782" t="str">
        <f t="shared" si="287"/>
        <v>15</v>
      </c>
      <c r="B5782">
        <f t="shared" si="288"/>
        <v>0</v>
      </c>
      <c r="C5782" t="s">
        <v>487</v>
      </c>
      <c r="D5782" t="s">
        <v>6884</v>
      </c>
      <c r="E5782" s="765">
        <f t="shared" ca="1" si="289"/>
        <v>0</v>
      </c>
    </row>
    <row r="5783" spans="1:5">
      <c r="A5783" t="str">
        <f t="shared" si="287"/>
        <v>15</v>
      </c>
      <c r="B5783">
        <f t="shared" si="288"/>
        <v>0</v>
      </c>
      <c r="C5783" t="s">
        <v>488</v>
      </c>
      <c r="D5783" t="s">
        <v>6805</v>
      </c>
      <c r="E5783" s="765">
        <f t="shared" ca="1" si="289"/>
        <v>0</v>
      </c>
    </row>
    <row r="5784" spans="1:5">
      <c r="A5784" t="str">
        <f t="shared" si="287"/>
        <v>15</v>
      </c>
      <c r="B5784">
        <f t="shared" si="288"/>
        <v>0</v>
      </c>
      <c r="C5784" t="s">
        <v>489</v>
      </c>
      <c r="D5784" t="s">
        <v>6883</v>
      </c>
      <c r="E5784" s="765">
        <f t="shared" ca="1" si="289"/>
        <v>0</v>
      </c>
    </row>
    <row r="5785" spans="1:5">
      <c r="A5785" t="str">
        <f t="shared" si="287"/>
        <v>15</v>
      </c>
      <c r="B5785">
        <f t="shared" si="288"/>
        <v>0</v>
      </c>
      <c r="C5785" t="s">
        <v>490</v>
      </c>
      <c r="D5785" t="s">
        <v>6806</v>
      </c>
      <c r="E5785" s="765">
        <f t="shared" ca="1" si="289"/>
        <v>0</v>
      </c>
    </row>
    <row r="5786" spans="1:5">
      <c r="A5786" t="str">
        <f t="shared" si="287"/>
        <v>15</v>
      </c>
      <c r="B5786">
        <f t="shared" si="288"/>
        <v>0</v>
      </c>
      <c r="C5786" t="s">
        <v>491</v>
      </c>
      <c r="D5786" t="s">
        <v>6882</v>
      </c>
      <c r="E5786" s="765">
        <f t="shared" ca="1" si="289"/>
        <v>0</v>
      </c>
    </row>
    <row r="5787" spans="1:5">
      <c r="A5787" t="str">
        <f t="shared" si="287"/>
        <v>15</v>
      </c>
      <c r="B5787">
        <f t="shared" si="288"/>
        <v>0</v>
      </c>
      <c r="C5787" t="s">
        <v>492</v>
      </c>
      <c r="D5787" t="s">
        <v>6807</v>
      </c>
      <c r="E5787" s="765">
        <f t="shared" ca="1" si="289"/>
        <v>0</v>
      </c>
    </row>
    <row r="5788" spans="1:5">
      <c r="A5788" t="str">
        <f t="shared" si="287"/>
        <v>15</v>
      </c>
      <c r="B5788">
        <f t="shared" si="288"/>
        <v>0</v>
      </c>
      <c r="C5788" t="s">
        <v>493</v>
      </c>
      <c r="D5788" t="s">
        <v>6880</v>
      </c>
      <c r="E5788" s="765">
        <f t="shared" ca="1" si="289"/>
        <v>0</v>
      </c>
    </row>
    <row r="5789" spans="1:5">
      <c r="A5789" t="str">
        <f t="shared" si="287"/>
        <v>15</v>
      </c>
      <c r="B5789">
        <f t="shared" si="288"/>
        <v>0</v>
      </c>
      <c r="C5789" t="s">
        <v>494</v>
      </c>
      <c r="D5789" t="s">
        <v>6808</v>
      </c>
      <c r="E5789" s="765">
        <f t="shared" ca="1" si="289"/>
        <v>0</v>
      </c>
    </row>
    <row r="5790" spans="1:5">
      <c r="A5790" t="str">
        <f t="shared" si="287"/>
        <v>15</v>
      </c>
      <c r="B5790">
        <f t="shared" si="288"/>
        <v>0</v>
      </c>
      <c r="C5790" t="s">
        <v>495</v>
      </c>
      <c r="D5790" t="s">
        <v>6881</v>
      </c>
      <c r="E5790" s="765">
        <f t="shared" ca="1" si="289"/>
        <v>0</v>
      </c>
    </row>
    <row r="5791" spans="1:5">
      <c r="A5791" t="str">
        <f t="shared" si="287"/>
        <v>15</v>
      </c>
      <c r="B5791">
        <f t="shared" si="288"/>
        <v>0</v>
      </c>
      <c r="C5791" t="s">
        <v>496</v>
      </c>
      <c r="D5791" t="s">
        <v>6809</v>
      </c>
      <c r="E5791" s="765">
        <f t="shared" ca="1" si="289"/>
        <v>0</v>
      </c>
    </row>
    <row r="5792" spans="1:5">
      <c r="A5792" t="str">
        <f t="shared" si="287"/>
        <v>15</v>
      </c>
      <c r="B5792">
        <f t="shared" si="288"/>
        <v>0</v>
      </c>
      <c r="C5792" t="s">
        <v>497</v>
      </c>
      <c r="D5792" t="s">
        <v>6879</v>
      </c>
      <c r="E5792" s="765">
        <f t="shared" ca="1" si="289"/>
        <v>0</v>
      </c>
    </row>
    <row r="5793" spans="1:5">
      <c r="A5793" t="str">
        <f t="shared" si="287"/>
        <v>15</v>
      </c>
      <c r="B5793">
        <f t="shared" si="288"/>
        <v>0</v>
      </c>
      <c r="C5793" t="s">
        <v>498</v>
      </c>
      <c r="D5793" t="s">
        <v>6810</v>
      </c>
      <c r="E5793" s="765">
        <f t="shared" ca="1" si="289"/>
        <v>0</v>
      </c>
    </row>
    <row r="5794" spans="1:5">
      <c r="A5794" t="str">
        <f t="shared" si="287"/>
        <v>15</v>
      </c>
      <c r="B5794">
        <f t="shared" si="288"/>
        <v>0</v>
      </c>
      <c r="C5794" t="s">
        <v>499</v>
      </c>
      <c r="D5794" t="s">
        <v>6874</v>
      </c>
      <c r="E5794" s="765">
        <f t="shared" ca="1" si="289"/>
        <v>0</v>
      </c>
    </row>
    <row r="5795" spans="1:5">
      <c r="A5795" t="str">
        <f t="shared" si="287"/>
        <v>15</v>
      </c>
      <c r="B5795">
        <f t="shared" si="288"/>
        <v>0</v>
      </c>
      <c r="C5795" t="s">
        <v>500</v>
      </c>
      <c r="D5795" t="s">
        <v>6811</v>
      </c>
      <c r="E5795" s="765">
        <f t="shared" ca="1" si="289"/>
        <v>0</v>
      </c>
    </row>
    <row r="5796" spans="1:5">
      <c r="A5796" t="str">
        <f t="shared" si="287"/>
        <v>15</v>
      </c>
      <c r="B5796">
        <f t="shared" si="288"/>
        <v>0</v>
      </c>
      <c r="C5796" t="s">
        <v>501</v>
      </c>
      <c r="D5796" t="s">
        <v>6873</v>
      </c>
      <c r="E5796" s="765">
        <f t="shared" ca="1" si="289"/>
        <v>0</v>
      </c>
    </row>
    <row r="5797" spans="1:5">
      <c r="A5797" t="str">
        <f t="shared" si="287"/>
        <v>15</v>
      </c>
      <c r="B5797">
        <f t="shared" si="288"/>
        <v>0</v>
      </c>
      <c r="C5797" t="s">
        <v>502</v>
      </c>
      <c r="D5797" t="s">
        <v>6812</v>
      </c>
      <c r="E5797" s="765">
        <f t="shared" ca="1" si="289"/>
        <v>0</v>
      </c>
    </row>
    <row r="5798" spans="1:5">
      <c r="A5798" t="str">
        <f t="shared" si="287"/>
        <v>15</v>
      </c>
      <c r="B5798">
        <f t="shared" si="288"/>
        <v>0</v>
      </c>
      <c r="C5798" t="s">
        <v>503</v>
      </c>
      <c r="D5798" t="s">
        <v>6872</v>
      </c>
      <c r="E5798" s="765">
        <f t="shared" ca="1" si="289"/>
        <v>0</v>
      </c>
    </row>
    <row r="5799" spans="1:5">
      <c r="A5799" t="str">
        <f t="shared" si="287"/>
        <v>15</v>
      </c>
      <c r="B5799">
        <f t="shared" si="288"/>
        <v>0</v>
      </c>
      <c r="C5799" t="s">
        <v>504</v>
      </c>
      <c r="D5799" t="s">
        <v>6813</v>
      </c>
      <c r="E5799" s="765">
        <f t="shared" ca="1" si="289"/>
        <v>0</v>
      </c>
    </row>
    <row r="5800" spans="1:5">
      <c r="A5800" t="str">
        <f t="shared" si="287"/>
        <v>15</v>
      </c>
      <c r="B5800">
        <f t="shared" si="288"/>
        <v>0</v>
      </c>
      <c r="C5800" t="s">
        <v>505</v>
      </c>
      <c r="D5800" t="s">
        <v>6871</v>
      </c>
      <c r="E5800" s="765">
        <f t="shared" ca="1" si="289"/>
        <v>0</v>
      </c>
    </row>
    <row r="5801" spans="1:5">
      <c r="A5801" t="str">
        <f t="shared" si="287"/>
        <v>15</v>
      </c>
      <c r="B5801">
        <f t="shared" si="288"/>
        <v>0</v>
      </c>
      <c r="C5801" t="s">
        <v>506</v>
      </c>
      <c r="D5801" t="s">
        <v>6814</v>
      </c>
      <c r="E5801" s="765">
        <f t="shared" ca="1" si="289"/>
        <v>0</v>
      </c>
    </row>
    <row r="5802" spans="1:5">
      <c r="A5802" t="str">
        <f t="shared" si="287"/>
        <v>15</v>
      </c>
      <c r="B5802">
        <f t="shared" si="288"/>
        <v>0</v>
      </c>
      <c r="C5802" t="s">
        <v>507</v>
      </c>
      <c r="D5802" t="s">
        <v>6875</v>
      </c>
      <c r="E5802" s="765">
        <f t="shared" ca="1" si="289"/>
        <v>0</v>
      </c>
    </row>
    <row r="5803" spans="1:5">
      <c r="A5803" t="str">
        <f t="shared" si="287"/>
        <v>15</v>
      </c>
      <c r="B5803">
        <f t="shared" si="288"/>
        <v>0</v>
      </c>
      <c r="C5803" t="s">
        <v>508</v>
      </c>
      <c r="D5803" t="s">
        <v>6878</v>
      </c>
      <c r="E5803" s="765">
        <f t="shared" ca="1" si="289"/>
        <v>0</v>
      </c>
    </row>
    <row r="5804" spans="1:5">
      <c r="A5804" t="str">
        <f t="shared" si="287"/>
        <v>15</v>
      </c>
      <c r="B5804">
        <f t="shared" si="288"/>
        <v>0</v>
      </c>
      <c r="C5804" t="s">
        <v>509</v>
      </c>
      <c r="D5804" t="s">
        <v>6876</v>
      </c>
      <c r="E5804" s="765">
        <f t="shared" ca="1" si="289"/>
        <v>0</v>
      </c>
    </row>
    <row r="5805" spans="1:5">
      <c r="A5805" t="str">
        <f t="shared" si="287"/>
        <v>15</v>
      </c>
      <c r="B5805">
        <f t="shared" si="288"/>
        <v>0</v>
      </c>
      <c r="C5805" t="s">
        <v>454</v>
      </c>
      <c r="D5805" t="s">
        <v>6877</v>
      </c>
      <c r="E5805" s="765">
        <f t="shared" ca="1" si="289"/>
        <v>0</v>
      </c>
    </row>
    <row r="5806" spans="1:5">
      <c r="A5806" t="str">
        <f t="shared" si="287"/>
        <v>15</v>
      </c>
      <c r="B5806">
        <f t="shared" si="288"/>
        <v>0</v>
      </c>
      <c r="C5806" t="s">
        <v>556</v>
      </c>
      <c r="D5806" t="s">
        <v>6815</v>
      </c>
      <c r="E5806" s="765">
        <f t="shared" ca="1" si="289"/>
        <v>0</v>
      </c>
    </row>
    <row r="5807" spans="1:5">
      <c r="A5807" t="str">
        <f t="shared" si="287"/>
        <v>15</v>
      </c>
      <c r="B5807">
        <f t="shared" si="288"/>
        <v>0</v>
      </c>
      <c r="C5807" t="s">
        <v>510</v>
      </c>
      <c r="D5807" t="s">
        <v>6870</v>
      </c>
      <c r="E5807" s="765">
        <f t="shared" ca="1" si="289"/>
        <v>0</v>
      </c>
    </row>
    <row r="5808" spans="1:5">
      <c r="A5808" t="str">
        <f t="shared" si="287"/>
        <v>15</v>
      </c>
      <c r="B5808">
        <f t="shared" si="288"/>
        <v>0</v>
      </c>
      <c r="C5808" t="s">
        <v>511</v>
      </c>
      <c r="D5808" t="s">
        <v>6816</v>
      </c>
      <c r="E5808" s="765">
        <f t="shared" ca="1" si="289"/>
        <v>0</v>
      </c>
    </row>
    <row r="5809" spans="1:5">
      <c r="A5809" t="str">
        <f t="shared" si="287"/>
        <v>15</v>
      </c>
      <c r="B5809">
        <f t="shared" si="288"/>
        <v>0</v>
      </c>
      <c r="C5809" t="s">
        <v>512</v>
      </c>
      <c r="D5809" t="s">
        <v>6869</v>
      </c>
      <c r="E5809" s="765">
        <f t="shared" ca="1" si="289"/>
        <v>0</v>
      </c>
    </row>
    <row r="5810" spans="1:5">
      <c r="A5810" t="str">
        <f t="shared" si="287"/>
        <v>15</v>
      </c>
      <c r="B5810">
        <f t="shared" si="288"/>
        <v>0</v>
      </c>
      <c r="C5810" t="s">
        <v>513</v>
      </c>
      <c r="D5810" t="s">
        <v>6817</v>
      </c>
      <c r="E5810" s="765">
        <f t="shared" ca="1" si="289"/>
        <v>0</v>
      </c>
    </row>
    <row r="5811" spans="1:5">
      <c r="A5811" t="str">
        <f t="shared" si="287"/>
        <v>15</v>
      </c>
      <c r="B5811">
        <f t="shared" si="288"/>
        <v>0</v>
      </c>
      <c r="C5811" t="s">
        <v>514</v>
      </c>
      <c r="D5811" t="s">
        <v>6868</v>
      </c>
      <c r="E5811" s="765">
        <f t="shared" ca="1" si="289"/>
        <v>0</v>
      </c>
    </row>
    <row r="5812" spans="1:5">
      <c r="A5812" t="str">
        <f t="shared" si="287"/>
        <v>15</v>
      </c>
      <c r="B5812">
        <f t="shared" si="288"/>
        <v>0</v>
      </c>
      <c r="C5812" t="s">
        <v>515</v>
      </c>
      <c r="D5812" t="s">
        <v>6818</v>
      </c>
      <c r="E5812" s="765">
        <f t="shared" ca="1" si="289"/>
        <v>0</v>
      </c>
    </row>
    <row r="5813" spans="1:5">
      <c r="A5813" t="str">
        <f t="shared" si="287"/>
        <v>15</v>
      </c>
      <c r="B5813">
        <f t="shared" si="288"/>
        <v>0</v>
      </c>
      <c r="C5813" t="s">
        <v>516</v>
      </c>
      <c r="D5813" t="s">
        <v>6867</v>
      </c>
      <c r="E5813" s="765">
        <f t="shared" ca="1" si="289"/>
        <v>0</v>
      </c>
    </row>
    <row r="5814" spans="1:5">
      <c r="A5814" t="str">
        <f t="shared" si="287"/>
        <v>15</v>
      </c>
      <c r="B5814">
        <f t="shared" si="288"/>
        <v>0</v>
      </c>
      <c r="C5814" t="s">
        <v>517</v>
      </c>
      <c r="D5814" t="s">
        <v>6819</v>
      </c>
      <c r="E5814" s="765">
        <f t="shared" ca="1" si="289"/>
        <v>0</v>
      </c>
    </row>
    <row r="5815" spans="1:5">
      <c r="A5815" t="str">
        <f t="shared" si="287"/>
        <v>15</v>
      </c>
      <c r="B5815">
        <f t="shared" si="288"/>
        <v>0</v>
      </c>
      <c r="C5815" t="s">
        <v>518</v>
      </c>
      <c r="D5815" t="s">
        <v>6866</v>
      </c>
      <c r="E5815" s="765">
        <f t="shared" ca="1" si="289"/>
        <v>0</v>
      </c>
    </row>
    <row r="5816" spans="1:5">
      <c r="A5816" t="str">
        <f t="shared" si="287"/>
        <v>15</v>
      </c>
      <c r="B5816">
        <f t="shared" si="288"/>
        <v>0</v>
      </c>
      <c r="C5816" t="s">
        <v>519</v>
      </c>
      <c r="D5816" t="s">
        <v>6820</v>
      </c>
      <c r="E5816" s="765">
        <f t="shared" ca="1" si="289"/>
        <v>0</v>
      </c>
    </row>
    <row r="5817" spans="1:5">
      <c r="A5817" t="str">
        <f t="shared" si="287"/>
        <v>15</v>
      </c>
      <c r="B5817">
        <f t="shared" si="288"/>
        <v>0</v>
      </c>
      <c r="C5817" t="s">
        <v>520</v>
      </c>
      <c r="D5817" t="s">
        <v>6865</v>
      </c>
      <c r="E5817" s="765">
        <f t="shared" ca="1" si="289"/>
        <v>0</v>
      </c>
    </row>
    <row r="5818" spans="1:5">
      <c r="A5818" t="str">
        <f t="shared" si="287"/>
        <v>15</v>
      </c>
      <c r="B5818">
        <f t="shared" si="288"/>
        <v>0</v>
      </c>
      <c r="C5818" t="s">
        <v>521</v>
      </c>
      <c r="D5818" t="s">
        <v>6821</v>
      </c>
      <c r="E5818" s="765">
        <f t="shared" ca="1" si="289"/>
        <v>0</v>
      </c>
    </row>
    <row r="5819" spans="1:5">
      <c r="A5819" t="str">
        <f t="shared" si="287"/>
        <v>15</v>
      </c>
      <c r="B5819">
        <f t="shared" si="288"/>
        <v>0</v>
      </c>
      <c r="C5819" t="s">
        <v>522</v>
      </c>
      <c r="D5819" t="s">
        <v>6864</v>
      </c>
      <c r="E5819" s="765">
        <f t="shared" ca="1" si="289"/>
        <v>0</v>
      </c>
    </row>
    <row r="5820" spans="1:5">
      <c r="A5820" t="str">
        <f t="shared" si="287"/>
        <v>15</v>
      </c>
      <c r="B5820">
        <f t="shared" si="288"/>
        <v>0</v>
      </c>
      <c r="C5820" t="s">
        <v>523</v>
      </c>
      <c r="D5820" t="s">
        <v>6822</v>
      </c>
      <c r="E5820" s="765">
        <f t="shared" ca="1" si="289"/>
        <v>0</v>
      </c>
    </row>
    <row r="5821" spans="1:5">
      <c r="A5821" t="str">
        <f t="shared" si="287"/>
        <v>15</v>
      </c>
      <c r="B5821">
        <f t="shared" si="288"/>
        <v>0</v>
      </c>
      <c r="C5821" t="s">
        <v>533</v>
      </c>
      <c r="D5821" t="s">
        <v>6849</v>
      </c>
      <c r="E5821" s="765">
        <f t="shared" ca="1" si="289"/>
        <v>0</v>
      </c>
    </row>
    <row r="5822" spans="1:5">
      <c r="A5822" t="str">
        <f t="shared" ref="A5822:A5855" si="290">MID(D5822,LEN(C5822)+2,LEN(D5822)-LEN(C5822))</f>
        <v>15</v>
      </c>
      <c r="B5822">
        <f t="shared" ref="B5822:B5855" si="291">IF(IFERROR(FIND("PU",D5822,1),0)&lt;&gt;0,"PU",0)</f>
        <v>0</v>
      </c>
      <c r="C5822" t="s">
        <v>534</v>
      </c>
      <c r="D5822" t="s">
        <v>6850</v>
      </c>
      <c r="E5822" s="765">
        <f t="shared" ca="1" si="289"/>
        <v>0</v>
      </c>
    </row>
    <row r="5823" spans="1:5">
      <c r="A5823" t="str">
        <f t="shared" si="290"/>
        <v>15</v>
      </c>
      <c r="B5823">
        <f t="shared" si="291"/>
        <v>0</v>
      </c>
      <c r="C5823" t="s">
        <v>535</v>
      </c>
      <c r="D5823" t="s">
        <v>6851</v>
      </c>
      <c r="E5823" s="765">
        <f t="shared" ca="1" si="289"/>
        <v>0</v>
      </c>
    </row>
    <row r="5824" spans="1:5">
      <c r="A5824" t="str">
        <f t="shared" si="290"/>
        <v>01</v>
      </c>
      <c r="B5824">
        <f t="shared" si="291"/>
        <v>0</v>
      </c>
      <c r="C5824" s="761" t="s">
        <v>7012</v>
      </c>
      <c r="D5824" s="1" t="s">
        <v>7015</v>
      </c>
      <c r="E5824" s="765">
        <f t="shared" ca="1" si="289"/>
        <v>0</v>
      </c>
    </row>
    <row r="5825" spans="1:5">
      <c r="A5825" t="str">
        <f t="shared" si="290"/>
        <v>02</v>
      </c>
      <c r="B5825">
        <f t="shared" si="291"/>
        <v>0</v>
      </c>
      <c r="C5825" s="761" t="s">
        <v>7012</v>
      </c>
      <c r="D5825" s="1" t="s">
        <v>7016</v>
      </c>
      <c r="E5825" s="765">
        <f t="shared" ca="1" si="289"/>
        <v>0</v>
      </c>
    </row>
    <row r="5826" spans="1:5">
      <c r="A5826" t="str">
        <f t="shared" si="290"/>
        <v>03</v>
      </c>
      <c r="B5826">
        <f t="shared" si="291"/>
        <v>0</v>
      </c>
      <c r="C5826" s="761" t="s">
        <v>7012</v>
      </c>
      <c r="D5826" s="1" t="s">
        <v>7017</v>
      </c>
      <c r="E5826" s="765">
        <f t="shared" ca="1" si="289"/>
        <v>0</v>
      </c>
    </row>
    <row r="5827" spans="1:5">
      <c r="A5827" t="str">
        <f t="shared" si="290"/>
        <v>04</v>
      </c>
      <c r="B5827">
        <f t="shared" si="291"/>
        <v>0</v>
      </c>
      <c r="C5827" s="761" t="s">
        <v>7012</v>
      </c>
      <c r="D5827" s="1" t="s">
        <v>7018</v>
      </c>
      <c r="E5827" s="765">
        <f t="shared" ca="1" si="289"/>
        <v>0</v>
      </c>
    </row>
    <row r="5828" spans="1:5">
      <c r="A5828" t="str">
        <f t="shared" si="290"/>
        <v>05</v>
      </c>
      <c r="B5828">
        <f t="shared" si="291"/>
        <v>0</v>
      </c>
      <c r="C5828" s="761" t="s">
        <v>7012</v>
      </c>
      <c r="D5828" s="1" t="s">
        <v>7019</v>
      </c>
      <c r="E5828" s="765">
        <f t="shared" ca="1" si="289"/>
        <v>0</v>
      </c>
    </row>
    <row r="5829" spans="1:5">
      <c r="A5829" t="str">
        <f t="shared" si="290"/>
        <v>06</v>
      </c>
      <c r="B5829">
        <f t="shared" si="291"/>
        <v>0</v>
      </c>
      <c r="C5829" s="761" t="s">
        <v>7012</v>
      </c>
      <c r="D5829" s="1" t="s">
        <v>7020</v>
      </c>
      <c r="E5829" s="765">
        <f t="shared" ca="1" si="289"/>
        <v>0</v>
      </c>
    </row>
    <row r="5830" spans="1:5">
      <c r="A5830" t="str">
        <f t="shared" si="290"/>
        <v>07</v>
      </c>
      <c r="B5830">
        <f t="shared" si="291"/>
        <v>0</v>
      </c>
      <c r="C5830" s="761" t="s">
        <v>7012</v>
      </c>
      <c r="D5830" s="1" t="s">
        <v>7021</v>
      </c>
      <c r="E5830" s="765">
        <f t="shared" ca="1" si="289"/>
        <v>0</v>
      </c>
    </row>
    <row r="5831" spans="1:5">
      <c r="A5831" t="str">
        <f t="shared" si="290"/>
        <v>08</v>
      </c>
      <c r="B5831">
        <f t="shared" si="291"/>
        <v>0</v>
      </c>
      <c r="C5831" s="761" t="s">
        <v>7012</v>
      </c>
      <c r="D5831" s="1" t="s">
        <v>7022</v>
      </c>
      <c r="E5831" s="765">
        <f t="shared" ca="1" si="289"/>
        <v>0</v>
      </c>
    </row>
    <row r="5832" spans="1:5">
      <c r="A5832" t="str">
        <f t="shared" si="290"/>
        <v>09</v>
      </c>
      <c r="B5832">
        <f t="shared" si="291"/>
        <v>0</v>
      </c>
      <c r="C5832" s="761" t="s">
        <v>7012</v>
      </c>
      <c r="D5832" s="1" t="s">
        <v>7023</v>
      </c>
      <c r="E5832" s="765">
        <f t="shared" ca="1" si="289"/>
        <v>0</v>
      </c>
    </row>
    <row r="5833" spans="1:5">
      <c r="A5833" t="str">
        <f t="shared" si="290"/>
        <v>10</v>
      </c>
      <c r="B5833">
        <f t="shared" si="291"/>
        <v>0</v>
      </c>
      <c r="C5833" s="761" t="s">
        <v>7012</v>
      </c>
      <c r="D5833" s="1" t="s">
        <v>7024</v>
      </c>
      <c r="E5833" s="765">
        <f t="shared" ref="E5833:E5863" ca="1" si="292">IFERROR(IFERROR(VLOOKUP(C5833,INDIRECT($G$7&amp;$H$7),MATCH($A5833,INDIRECT($G$7&amp;$I$7),0),0),IFERROR(VLOOKUP(C5833,INDIRECT($G$6&amp;$H$6),MATCH($A5833,INDIRECT($G$6&amp;$I$6),0),0),VLOOKUP(C5833,INDIRECT($G$5&amp;$H$5),MATCH($A5833,INDIRECT($G$5&amp;$I$5),0),0))),0)</f>
        <v>0</v>
      </c>
    </row>
    <row r="5834" spans="1:5">
      <c r="A5834" t="str">
        <f t="shared" si="290"/>
        <v>11</v>
      </c>
      <c r="B5834">
        <f t="shared" si="291"/>
        <v>0</v>
      </c>
      <c r="C5834" s="761" t="s">
        <v>7012</v>
      </c>
      <c r="D5834" s="1" t="s">
        <v>7025</v>
      </c>
      <c r="E5834" s="765">
        <f t="shared" ca="1" si="292"/>
        <v>0</v>
      </c>
    </row>
    <row r="5835" spans="1:5">
      <c r="A5835" t="str">
        <f t="shared" si="290"/>
        <v>12</v>
      </c>
      <c r="B5835">
        <f t="shared" si="291"/>
        <v>0</v>
      </c>
      <c r="C5835" s="761" t="s">
        <v>7012</v>
      </c>
      <c r="D5835" s="1" t="s">
        <v>7026</v>
      </c>
      <c r="E5835" s="765">
        <f t="shared" ca="1" si="292"/>
        <v>0</v>
      </c>
    </row>
    <row r="5836" spans="1:5">
      <c r="A5836" t="str">
        <f t="shared" si="290"/>
        <v>13</v>
      </c>
      <c r="B5836">
        <f t="shared" si="291"/>
        <v>0</v>
      </c>
      <c r="C5836" s="761" t="s">
        <v>7012</v>
      </c>
      <c r="D5836" s="1" t="s">
        <v>7027</v>
      </c>
      <c r="E5836" s="765">
        <f t="shared" ca="1" si="292"/>
        <v>0</v>
      </c>
    </row>
    <row r="5837" spans="1:5">
      <c r="A5837" t="str">
        <f t="shared" si="290"/>
        <v>100</v>
      </c>
      <c r="B5837">
        <f t="shared" si="291"/>
        <v>0</v>
      </c>
      <c r="C5837" s="761" t="s">
        <v>7012</v>
      </c>
      <c r="D5837" s="1" t="s">
        <v>7028</v>
      </c>
      <c r="E5837" s="765">
        <f t="shared" ca="1" si="292"/>
        <v>0</v>
      </c>
    </row>
    <row r="5838" spans="1:5">
      <c r="A5838" t="str">
        <f t="shared" si="290"/>
        <v>99</v>
      </c>
      <c r="B5838">
        <f t="shared" si="291"/>
        <v>0</v>
      </c>
      <c r="C5838" s="761" t="s">
        <v>7012</v>
      </c>
      <c r="D5838" s="62" t="s">
        <v>7029</v>
      </c>
      <c r="E5838" s="765">
        <f t="shared" ca="1" si="292"/>
        <v>0</v>
      </c>
    </row>
    <row r="5839" spans="1:5">
      <c r="A5839" t="str">
        <f t="shared" si="290"/>
        <v>15</v>
      </c>
      <c r="B5839">
        <f t="shared" si="291"/>
        <v>0</v>
      </c>
      <c r="C5839" s="761" t="s">
        <v>7012</v>
      </c>
      <c r="D5839" s="62" t="s">
        <v>7030</v>
      </c>
      <c r="E5839" s="765">
        <f t="shared" ca="1" si="292"/>
        <v>0</v>
      </c>
    </row>
    <row r="5840" spans="1:5">
      <c r="A5840" t="str">
        <f t="shared" si="290"/>
        <v>01</v>
      </c>
      <c r="B5840">
        <f t="shared" si="291"/>
        <v>0</v>
      </c>
      <c r="C5840" s="761" t="s">
        <v>7013</v>
      </c>
      <c r="D5840" s="1" t="s">
        <v>7031</v>
      </c>
      <c r="E5840" s="765">
        <f t="shared" ca="1" si="292"/>
        <v>0</v>
      </c>
    </row>
    <row r="5841" spans="1:5">
      <c r="A5841" t="str">
        <f t="shared" si="290"/>
        <v>02</v>
      </c>
      <c r="B5841">
        <f t="shared" si="291"/>
        <v>0</v>
      </c>
      <c r="C5841" s="761" t="s">
        <v>7013</v>
      </c>
      <c r="D5841" s="1" t="s">
        <v>7032</v>
      </c>
      <c r="E5841" s="765">
        <f t="shared" ca="1" si="292"/>
        <v>0</v>
      </c>
    </row>
    <row r="5842" spans="1:5">
      <c r="A5842" t="str">
        <f t="shared" si="290"/>
        <v>03</v>
      </c>
      <c r="B5842">
        <f t="shared" si="291"/>
        <v>0</v>
      </c>
      <c r="C5842" s="761" t="s">
        <v>7013</v>
      </c>
      <c r="D5842" s="1" t="s">
        <v>7033</v>
      </c>
      <c r="E5842" s="765">
        <f t="shared" ca="1" si="292"/>
        <v>0</v>
      </c>
    </row>
    <row r="5843" spans="1:5">
      <c r="A5843" t="str">
        <f t="shared" si="290"/>
        <v>04</v>
      </c>
      <c r="B5843">
        <f t="shared" si="291"/>
        <v>0</v>
      </c>
      <c r="C5843" s="761" t="s">
        <v>7013</v>
      </c>
      <c r="D5843" s="1" t="s">
        <v>7034</v>
      </c>
      <c r="E5843" s="765">
        <f t="shared" ca="1" si="292"/>
        <v>0</v>
      </c>
    </row>
    <row r="5844" spans="1:5">
      <c r="A5844" t="str">
        <f t="shared" si="290"/>
        <v>05</v>
      </c>
      <c r="B5844">
        <f t="shared" si="291"/>
        <v>0</v>
      </c>
      <c r="C5844" s="761" t="s">
        <v>7013</v>
      </c>
      <c r="D5844" s="1" t="s">
        <v>7035</v>
      </c>
      <c r="E5844" s="765">
        <f t="shared" ca="1" si="292"/>
        <v>0</v>
      </c>
    </row>
    <row r="5845" spans="1:5">
      <c r="A5845" t="str">
        <f t="shared" si="290"/>
        <v>06</v>
      </c>
      <c r="B5845">
        <f t="shared" si="291"/>
        <v>0</v>
      </c>
      <c r="C5845" s="761" t="s">
        <v>7013</v>
      </c>
      <c r="D5845" s="1" t="s">
        <v>7036</v>
      </c>
      <c r="E5845" s="765">
        <f t="shared" ca="1" si="292"/>
        <v>0</v>
      </c>
    </row>
    <row r="5846" spans="1:5">
      <c r="A5846" t="str">
        <f t="shared" si="290"/>
        <v>07</v>
      </c>
      <c r="B5846">
        <f t="shared" si="291"/>
        <v>0</v>
      </c>
      <c r="C5846" s="761" t="s">
        <v>7013</v>
      </c>
      <c r="D5846" s="1" t="s">
        <v>7037</v>
      </c>
      <c r="E5846" s="765">
        <f t="shared" ca="1" si="292"/>
        <v>0</v>
      </c>
    </row>
    <row r="5847" spans="1:5">
      <c r="A5847" t="str">
        <f t="shared" si="290"/>
        <v>08</v>
      </c>
      <c r="B5847">
        <f t="shared" si="291"/>
        <v>0</v>
      </c>
      <c r="C5847" s="761" t="s">
        <v>7013</v>
      </c>
      <c r="D5847" s="1" t="s">
        <v>7038</v>
      </c>
      <c r="E5847" s="765">
        <f t="shared" ca="1" si="292"/>
        <v>0</v>
      </c>
    </row>
    <row r="5848" spans="1:5">
      <c r="A5848" t="str">
        <f t="shared" si="290"/>
        <v>09</v>
      </c>
      <c r="B5848">
        <f t="shared" si="291"/>
        <v>0</v>
      </c>
      <c r="C5848" s="761" t="s">
        <v>7013</v>
      </c>
      <c r="D5848" s="1" t="s">
        <v>7039</v>
      </c>
      <c r="E5848" s="765">
        <f t="shared" ca="1" si="292"/>
        <v>0</v>
      </c>
    </row>
    <row r="5849" spans="1:5">
      <c r="A5849" t="str">
        <f t="shared" si="290"/>
        <v>10</v>
      </c>
      <c r="B5849">
        <f t="shared" si="291"/>
        <v>0</v>
      </c>
      <c r="C5849" s="761" t="s">
        <v>7013</v>
      </c>
      <c r="D5849" s="1" t="s">
        <v>7040</v>
      </c>
      <c r="E5849" s="765">
        <f t="shared" ca="1" si="292"/>
        <v>0</v>
      </c>
    </row>
    <row r="5850" spans="1:5">
      <c r="A5850" t="str">
        <f t="shared" si="290"/>
        <v>11</v>
      </c>
      <c r="B5850">
        <f t="shared" si="291"/>
        <v>0</v>
      </c>
      <c r="C5850" s="761" t="s">
        <v>7013</v>
      </c>
      <c r="D5850" s="1" t="s">
        <v>7041</v>
      </c>
      <c r="E5850" s="765">
        <f t="shared" ca="1" si="292"/>
        <v>0</v>
      </c>
    </row>
    <row r="5851" spans="1:5">
      <c r="A5851" t="str">
        <f t="shared" si="290"/>
        <v>12</v>
      </c>
      <c r="B5851">
        <f t="shared" si="291"/>
        <v>0</v>
      </c>
      <c r="C5851" s="761" t="s">
        <v>7013</v>
      </c>
      <c r="D5851" s="1" t="s">
        <v>7042</v>
      </c>
      <c r="E5851" s="765">
        <f t="shared" ca="1" si="292"/>
        <v>0</v>
      </c>
    </row>
    <row r="5852" spans="1:5">
      <c r="A5852" t="str">
        <f t="shared" si="290"/>
        <v>13</v>
      </c>
      <c r="B5852">
        <f t="shared" si="291"/>
        <v>0</v>
      </c>
      <c r="C5852" s="761" t="s">
        <v>7013</v>
      </c>
      <c r="D5852" s="1" t="s">
        <v>7043</v>
      </c>
      <c r="E5852" s="765">
        <f t="shared" ca="1" si="292"/>
        <v>0</v>
      </c>
    </row>
    <row r="5853" spans="1:5">
      <c r="A5853" t="str">
        <f t="shared" si="290"/>
        <v>100</v>
      </c>
      <c r="B5853">
        <f t="shared" si="291"/>
        <v>0</v>
      </c>
      <c r="C5853" s="761" t="s">
        <v>7013</v>
      </c>
      <c r="D5853" s="1" t="s">
        <v>7044</v>
      </c>
      <c r="E5853" s="765">
        <f t="shared" ca="1" si="292"/>
        <v>0</v>
      </c>
    </row>
    <row r="5854" spans="1:5">
      <c r="A5854" t="str">
        <f t="shared" si="290"/>
        <v>99</v>
      </c>
      <c r="B5854">
        <f t="shared" si="291"/>
        <v>0</v>
      </c>
      <c r="C5854" s="761" t="s">
        <v>7013</v>
      </c>
      <c r="D5854" s="62" t="s">
        <v>7045</v>
      </c>
      <c r="E5854" s="765">
        <f t="shared" ca="1" si="292"/>
        <v>0</v>
      </c>
    </row>
    <row r="5855" spans="1:5">
      <c r="A5855" t="str">
        <f t="shared" si="290"/>
        <v>15</v>
      </c>
      <c r="B5855">
        <f t="shared" si="291"/>
        <v>0</v>
      </c>
      <c r="C5855" s="761" t="s">
        <v>7013</v>
      </c>
      <c r="D5855" s="62" t="s">
        <v>7046</v>
      </c>
      <c r="E5855" s="765">
        <f t="shared" ca="1" si="292"/>
        <v>0</v>
      </c>
    </row>
    <row r="5856" spans="1:5">
      <c r="A5856" t="str">
        <f t="shared" ref="A5856:A5863" si="293">MID(D5856,LEN(C5856)+2,LEN(D5856)-LEN(C5856))</f>
        <v>15</v>
      </c>
      <c r="B5856">
        <f t="shared" ref="B5856:B5863" si="294">IF(IFERROR(FIND("PU",D5856,1),0)&lt;&gt;0,"PU",0)</f>
        <v>0</v>
      </c>
      <c r="C5856" t="s">
        <v>6401</v>
      </c>
      <c r="D5856" t="s">
        <v>7054</v>
      </c>
      <c r="E5856" s="765">
        <f t="shared" ca="1" si="292"/>
        <v>0</v>
      </c>
    </row>
    <row r="5857" spans="1:5">
      <c r="A5857" t="str">
        <f t="shared" si="293"/>
        <v>15</v>
      </c>
      <c r="B5857">
        <f t="shared" si="294"/>
        <v>0</v>
      </c>
      <c r="C5857" t="s">
        <v>6402</v>
      </c>
      <c r="D5857" t="s">
        <v>7047</v>
      </c>
      <c r="E5857" s="765">
        <f t="shared" ca="1" si="292"/>
        <v>0</v>
      </c>
    </row>
    <row r="5858" spans="1:5">
      <c r="A5858" t="str">
        <f t="shared" si="293"/>
        <v>15</v>
      </c>
      <c r="B5858">
        <f t="shared" si="294"/>
        <v>0</v>
      </c>
      <c r="C5858" t="s">
        <v>6403</v>
      </c>
      <c r="D5858" t="s">
        <v>7048</v>
      </c>
      <c r="E5858" s="765">
        <f t="shared" ca="1" si="292"/>
        <v>0</v>
      </c>
    </row>
    <row r="5859" spans="1:5">
      <c r="A5859" t="str">
        <f t="shared" si="293"/>
        <v>15</v>
      </c>
      <c r="B5859">
        <f t="shared" si="294"/>
        <v>0</v>
      </c>
      <c r="C5859" t="s">
        <v>6404</v>
      </c>
      <c r="D5859" t="s">
        <v>7049</v>
      </c>
      <c r="E5859" s="765">
        <f t="shared" ca="1" si="292"/>
        <v>0</v>
      </c>
    </row>
    <row r="5860" spans="1:5">
      <c r="A5860" t="str">
        <f t="shared" si="293"/>
        <v>15</v>
      </c>
      <c r="B5860">
        <f t="shared" si="294"/>
        <v>0</v>
      </c>
      <c r="C5860" t="s">
        <v>6405</v>
      </c>
      <c r="D5860" t="s">
        <v>7050</v>
      </c>
      <c r="E5860" s="765">
        <f t="shared" ca="1" si="292"/>
        <v>0</v>
      </c>
    </row>
    <row r="5861" spans="1:5">
      <c r="A5861" t="str">
        <f t="shared" si="293"/>
        <v>15</v>
      </c>
      <c r="B5861">
        <f t="shared" si="294"/>
        <v>0</v>
      </c>
      <c r="C5861" t="s">
        <v>6406</v>
      </c>
      <c r="D5861" t="s">
        <v>7051</v>
      </c>
      <c r="E5861" s="765">
        <f t="shared" ca="1" si="292"/>
        <v>0</v>
      </c>
    </row>
    <row r="5862" spans="1:5">
      <c r="A5862" t="str">
        <f t="shared" si="293"/>
        <v>15</v>
      </c>
      <c r="B5862">
        <f t="shared" si="294"/>
        <v>0</v>
      </c>
      <c r="C5862" t="s">
        <v>6407</v>
      </c>
      <c r="D5862" t="s">
        <v>7052</v>
      </c>
      <c r="E5862" s="765">
        <f t="shared" ca="1" si="292"/>
        <v>0</v>
      </c>
    </row>
    <row r="5863" spans="1:5">
      <c r="A5863" t="str">
        <f t="shared" si="293"/>
        <v>15</v>
      </c>
      <c r="B5863">
        <f t="shared" si="294"/>
        <v>0</v>
      </c>
      <c r="C5863" t="s">
        <v>6408</v>
      </c>
      <c r="D5863" t="s">
        <v>7053</v>
      </c>
      <c r="E5863" s="765">
        <f t="shared" ca="1" si="292"/>
        <v>0</v>
      </c>
    </row>
  </sheetData>
  <sheetProtection algorithmName="SHA-512" hashValue="0wK0hdiwNUSTjIqW0PdKslYAjr0DpocdT/ms4sQYcvQwAn/40eqj6EYBluY7tbOVlUzqgR6bHRK8malgJQ3qOg==" saltValue="OqfUdy07Zjbl4MIKqPOdRA==" spinCount="100000" sheet="1" objects="1" scenarios="1"/>
  <autoFilter ref="A9:N5823" xr:uid="{FAF715F4-2035-45DC-9AC0-C14DA315A812}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59999389629810485"/>
    <pageSetUpPr fitToPage="1"/>
  </sheetPr>
  <dimension ref="A1:Z153"/>
  <sheetViews>
    <sheetView showGridLines="0" zoomScaleNormal="100" workbookViewId="0">
      <selection activeCell="M3" sqref="M3:N3"/>
    </sheetView>
  </sheetViews>
  <sheetFormatPr defaultColWidth="10.5" defaultRowHeight="15.6"/>
  <cols>
    <col min="1" max="1" width="11.69921875" style="236" customWidth="1"/>
    <col min="2" max="2" width="3" customWidth="1"/>
    <col min="3" max="4" width="4" style="47" customWidth="1"/>
    <col min="5" max="5" width="3.296875" style="47" customWidth="1"/>
    <col min="6" max="10" width="3.5" style="47" customWidth="1"/>
    <col min="11" max="14" width="3.5" customWidth="1"/>
    <col min="15" max="15" width="3.296875" customWidth="1"/>
    <col min="16" max="22" width="3.5" customWidth="1"/>
    <col min="23" max="24" width="4.5" style="47" customWidth="1"/>
    <col min="25" max="25" width="7.796875" style="47" customWidth="1"/>
  </cols>
  <sheetData>
    <row r="1" spans="1:26" ht="23.4">
      <c r="A1" s="237" t="s">
        <v>88</v>
      </c>
      <c r="P1" t="s">
        <v>216</v>
      </c>
      <c r="R1" s="1491">
        <f>'360 PU '!K4</f>
        <v>0</v>
      </c>
      <c r="S1" s="1491"/>
      <c r="T1" s="1491"/>
      <c r="U1" s="1491"/>
      <c r="V1" s="1491"/>
      <c r="W1" s="1491"/>
      <c r="X1" s="122"/>
      <c r="Y1"/>
    </row>
    <row r="2" spans="1:26" ht="39.75" customHeight="1" thickBot="1">
      <c r="A2" s="1468">
        <f>'PRODUCTION LIST GRP VOLUMES'!A3</f>
        <v>0</v>
      </c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98">
        <f>'PRODUCTION LIST GRP VOLUMES'!N3</f>
        <v>0</v>
      </c>
      <c r="T2" s="1498"/>
      <c r="U2" s="1498"/>
      <c r="V2" s="1498"/>
      <c r="W2" s="1498"/>
      <c r="X2" s="124"/>
      <c r="Y2"/>
    </row>
    <row r="3" spans="1:26" s="8" customFormat="1" ht="30.6" customHeight="1">
      <c r="A3" s="240" t="s">
        <v>47</v>
      </c>
      <c r="B3" s="241"/>
      <c r="C3" s="1461" t="s">
        <v>116</v>
      </c>
      <c r="D3" s="1462"/>
      <c r="E3" s="1493" t="str">
        <f>'360 PU '!L10</f>
        <v>WHITE</v>
      </c>
      <c r="F3" s="1462"/>
      <c r="G3" s="1496" t="s">
        <v>118</v>
      </c>
      <c r="H3" s="1497"/>
      <c r="I3" s="1493" t="s">
        <v>117</v>
      </c>
      <c r="J3" s="1462"/>
      <c r="K3" s="1493" t="s">
        <v>119</v>
      </c>
      <c r="L3" s="1462"/>
      <c r="M3" s="1494" t="s">
        <v>7004</v>
      </c>
      <c r="N3" s="1495"/>
      <c r="O3" s="1492" t="s">
        <v>120</v>
      </c>
      <c r="P3" s="1492"/>
      <c r="Q3" s="1492" t="s">
        <v>121</v>
      </c>
      <c r="R3" s="1493"/>
      <c r="S3" s="1493" t="s">
        <v>5006</v>
      </c>
      <c r="T3" s="1462"/>
      <c r="U3" s="1493" t="s">
        <v>771</v>
      </c>
      <c r="V3" s="1462"/>
      <c r="W3" s="566" t="s">
        <v>206</v>
      </c>
      <c r="X3" s="245" t="s">
        <v>93</v>
      </c>
      <c r="Y3" s="245" t="s">
        <v>603</v>
      </c>
    </row>
    <row r="4" spans="1:26" s="9" customFormat="1" ht="21" thickBot="1">
      <c r="A4" s="331"/>
      <c r="B4" s="128" t="s">
        <v>217</v>
      </c>
      <c r="C4" s="129">
        <f>SUM(C5:C155)</f>
        <v>0</v>
      </c>
      <c r="D4" s="130"/>
      <c r="E4" s="131">
        <f>SUM(E5:E155)</f>
        <v>0</v>
      </c>
      <c r="F4" s="132"/>
      <c r="G4" s="131">
        <f>SUM(G5:G155)</f>
        <v>0</v>
      </c>
      <c r="H4" s="132"/>
      <c r="I4" s="131">
        <f>SUM(I5:I155)</f>
        <v>0</v>
      </c>
      <c r="J4" s="132"/>
      <c r="K4" s="131">
        <f>SUM(K5:K155)</f>
        <v>0</v>
      </c>
      <c r="L4" s="132"/>
      <c r="M4" s="131">
        <f>SUM(M5:M155)</f>
        <v>0</v>
      </c>
      <c r="N4" s="132"/>
      <c r="O4" s="131">
        <f>SUM(O5:O155)</f>
        <v>0</v>
      </c>
      <c r="P4" s="132"/>
      <c r="Q4" s="131">
        <f>SUM(Q5:Q155)</f>
        <v>0</v>
      </c>
      <c r="R4" s="133"/>
      <c r="S4" s="571">
        <f>SUM(S5:S155)</f>
        <v>0</v>
      </c>
      <c r="T4" s="571"/>
      <c r="U4" s="571">
        <f>SUM(U5:U155)</f>
        <v>0</v>
      </c>
      <c r="V4" s="571"/>
      <c r="W4" s="567">
        <f>SUM(W5:W155)</f>
        <v>0</v>
      </c>
      <c r="X4" s="134">
        <f>SUM(X5:X155)</f>
        <v>0</v>
      </c>
      <c r="Y4" s="134">
        <f>SUM(Y5:Y154)</f>
        <v>0</v>
      </c>
    </row>
    <row r="5" spans="1:26" ht="22.5" customHeight="1">
      <c r="A5" s="239" t="str">
        <f>'360 PU '!D13</f>
        <v>360-008PU</v>
      </c>
      <c r="B5" s="126">
        <f>'360 PU '!H13</f>
        <v>3</v>
      </c>
      <c r="C5" s="406" t="str">
        <f>IF('360 PU '!K13=0,"",'360 PU '!K13)</f>
        <v/>
      </c>
      <c r="D5" s="407"/>
      <c r="E5" s="408" t="str">
        <f>IF('360 PU '!L13=0,"",'360 PU '!L13)</f>
        <v/>
      </c>
      <c r="F5" s="407"/>
      <c r="G5" s="408" t="str">
        <f>IF('360 PU '!M13=0,"",'360 PU '!M13)</f>
        <v/>
      </c>
      <c r="H5" s="407"/>
      <c r="I5" s="408" t="str">
        <f>IF('360 PU '!N13=0,"",'360 PU '!N13)</f>
        <v/>
      </c>
      <c r="J5" s="407"/>
      <c r="K5" s="408" t="str">
        <f>IF('360 PU '!O13=0,"",'360 PU '!O13)</f>
        <v/>
      </c>
      <c r="L5" s="407"/>
      <c r="M5" s="408" t="str">
        <f>IF('360 PU '!P13=0,"",'360 PU '!P13)</f>
        <v/>
      </c>
      <c r="N5" s="407"/>
      <c r="O5" s="408" t="str">
        <f>IF('360 PU '!Q13=0,"",'360 PU '!Q13)</f>
        <v/>
      </c>
      <c r="P5" s="407"/>
      <c r="Q5" s="408" t="str">
        <f>IF('360 PU '!R13=0,"",'360 PU '!R13)</f>
        <v/>
      </c>
      <c r="R5" s="409"/>
      <c r="S5" s="570" t="str">
        <f>IF('360 PU '!S13=0,"",'360 PU '!S13)</f>
        <v/>
      </c>
      <c r="T5" s="570"/>
      <c r="U5" s="570" t="str">
        <f>IF('360 PU '!T13=0,"",'360 PU '!T13)</f>
        <v/>
      </c>
      <c r="V5" s="570"/>
      <c r="W5" s="569">
        <f>SUM(C5:V5)</f>
        <v>0</v>
      </c>
      <c r="X5" s="405">
        <f>W5*'360 PU '!H13</f>
        <v>0</v>
      </c>
      <c r="Y5" s="405">
        <f>W5*'360 PU '!AP13</f>
        <v>0</v>
      </c>
    </row>
    <row r="6" spans="1:26" ht="22.5" customHeight="1">
      <c r="A6" s="239" t="str">
        <f>'360 PU '!D14</f>
        <v>360-009PU</v>
      </c>
      <c r="B6" s="126">
        <f>'360 PU '!H14</f>
        <v>1</v>
      </c>
      <c r="C6" s="406" t="str">
        <f>IF('360 PU '!K14=0,"",'360 PU '!K14)</f>
        <v/>
      </c>
      <c r="D6" s="407"/>
      <c r="E6" s="408" t="str">
        <f>IF('360 PU '!L14=0,"",'360 PU '!L14)</f>
        <v/>
      </c>
      <c r="F6" s="407"/>
      <c r="G6" s="408" t="str">
        <f>IF('360 PU '!M14=0,"",'360 PU '!M14)</f>
        <v/>
      </c>
      <c r="H6" s="407"/>
      <c r="I6" s="408" t="str">
        <f>IF('360 PU '!N14=0,"",'360 PU '!N14)</f>
        <v/>
      </c>
      <c r="J6" s="407"/>
      <c r="K6" s="408" t="str">
        <f>IF('360 PU '!O14=0,"",'360 PU '!O14)</f>
        <v/>
      </c>
      <c r="L6" s="407"/>
      <c r="M6" s="408" t="str">
        <f>IF('360 PU '!P14=0,"",'360 PU '!P14)</f>
        <v/>
      </c>
      <c r="N6" s="407"/>
      <c r="O6" s="408" t="str">
        <f>IF('360 PU '!Q14=0,"",'360 PU '!Q14)</f>
        <v/>
      </c>
      <c r="P6" s="407"/>
      <c r="Q6" s="408" t="str">
        <f>IF('360 PU '!R14=0,"",'360 PU '!R14)</f>
        <v/>
      </c>
      <c r="R6" s="409"/>
      <c r="S6" s="570" t="str">
        <f>IF('360 PU '!S14=0,"",'360 PU '!S14)</f>
        <v/>
      </c>
      <c r="T6" s="423"/>
      <c r="U6" s="570" t="str">
        <f>IF('360 PU '!T14=0,"",'360 PU '!T14)</f>
        <v/>
      </c>
      <c r="V6" s="423"/>
      <c r="W6" s="569">
        <f t="shared" ref="W6:W70" si="0">SUM(C6:V6)</f>
        <v>0</v>
      </c>
      <c r="X6" s="405">
        <f>W6*'360 PU '!H14</f>
        <v>0</v>
      </c>
      <c r="Y6" s="405">
        <f>W6*'360 PU '!AP14</f>
        <v>0</v>
      </c>
    </row>
    <row r="7" spans="1:26" ht="22.5" customHeight="1">
      <c r="A7" s="239" t="str">
        <f>'360 PU '!D15</f>
        <v>360-010PU</v>
      </c>
      <c r="B7" s="126">
        <f>'360 PU '!H15</f>
        <v>1</v>
      </c>
      <c r="C7" s="406" t="str">
        <f>IF('360 PU '!K15=0,"",'360 PU '!K15)</f>
        <v/>
      </c>
      <c r="D7" s="407"/>
      <c r="E7" s="408" t="str">
        <f>IF('360 PU '!L15=0,"",'360 PU '!L15)</f>
        <v/>
      </c>
      <c r="F7" s="407"/>
      <c r="G7" s="408" t="str">
        <f>IF('360 PU '!M15=0,"",'360 PU '!M15)</f>
        <v/>
      </c>
      <c r="H7" s="407"/>
      <c r="I7" s="408" t="str">
        <f>IF('360 PU '!N15=0,"",'360 PU '!N15)</f>
        <v/>
      </c>
      <c r="J7" s="407"/>
      <c r="K7" s="408" t="str">
        <f>IF('360 PU '!O15=0,"",'360 PU '!O15)</f>
        <v/>
      </c>
      <c r="L7" s="407"/>
      <c r="M7" s="408" t="str">
        <f>IF('360 PU '!P15=0,"",'360 PU '!P15)</f>
        <v/>
      </c>
      <c r="N7" s="407"/>
      <c r="O7" s="408" t="str">
        <f>IF('360 PU '!Q15=0,"",'360 PU '!Q15)</f>
        <v/>
      </c>
      <c r="P7" s="407"/>
      <c r="Q7" s="408" t="str">
        <f>IF('360 PU '!R15=0,"",'360 PU '!R15)</f>
        <v/>
      </c>
      <c r="R7" s="409"/>
      <c r="S7" s="570" t="str">
        <f>IF('360 PU '!S15=0,"",'360 PU '!S15)</f>
        <v/>
      </c>
      <c r="T7" s="423"/>
      <c r="U7" s="570" t="str">
        <f>IF('360 PU '!T15=0,"",'360 PU '!T15)</f>
        <v/>
      </c>
      <c r="V7" s="423"/>
      <c r="W7" s="569">
        <f t="shared" si="0"/>
        <v>0</v>
      </c>
      <c r="X7" s="405">
        <f>W7*'360 PU '!H15</f>
        <v>0</v>
      </c>
      <c r="Y7" s="405">
        <f>W7*'360 PU '!AP15</f>
        <v>0</v>
      </c>
    </row>
    <row r="8" spans="1:26" ht="22.5" customHeight="1">
      <c r="A8" s="239" t="str">
        <f>'360 PU '!D16</f>
        <v>360-011PU</v>
      </c>
      <c r="B8" s="126">
        <f>'360 PU '!H16</f>
        <v>1</v>
      </c>
      <c r="C8" s="406" t="str">
        <f>IF('360 PU '!K16=0,"",'360 PU '!K16)</f>
        <v/>
      </c>
      <c r="D8" s="407"/>
      <c r="E8" s="408" t="str">
        <f>IF('360 PU '!L16=0,"",'360 PU '!L16)</f>
        <v/>
      </c>
      <c r="F8" s="407"/>
      <c r="G8" s="408" t="str">
        <f>IF('360 PU '!M16=0,"",'360 PU '!M16)</f>
        <v/>
      </c>
      <c r="H8" s="407"/>
      <c r="I8" s="408" t="str">
        <f>IF('360 PU '!N16=0,"",'360 PU '!N16)</f>
        <v/>
      </c>
      <c r="J8" s="407"/>
      <c r="K8" s="408" t="str">
        <f>IF('360 PU '!O16=0,"",'360 PU '!O16)</f>
        <v/>
      </c>
      <c r="L8" s="407"/>
      <c r="M8" s="408" t="str">
        <f>IF('360 PU '!P16=0,"",'360 PU '!P16)</f>
        <v/>
      </c>
      <c r="N8" s="407"/>
      <c r="O8" s="408" t="str">
        <f>IF('360 PU '!Q16=0,"",'360 PU '!Q16)</f>
        <v/>
      </c>
      <c r="P8" s="407"/>
      <c r="Q8" s="408" t="str">
        <f>IF('360 PU '!R16=0,"",'360 PU '!R16)</f>
        <v/>
      </c>
      <c r="R8" s="409"/>
      <c r="S8" s="570" t="str">
        <f>IF('360 PU '!S16=0,"",'360 PU '!S16)</f>
        <v/>
      </c>
      <c r="T8" s="423"/>
      <c r="U8" s="570" t="str">
        <f>IF('360 PU '!T16=0,"",'360 PU '!T16)</f>
        <v/>
      </c>
      <c r="V8" s="423"/>
      <c r="W8" s="569">
        <f t="shared" si="0"/>
        <v>0</v>
      </c>
      <c r="X8" s="405">
        <f>W8*'360 PU '!H16</f>
        <v>0</v>
      </c>
      <c r="Y8" s="405">
        <f>W8*'360 PU '!AP16</f>
        <v>0</v>
      </c>
    </row>
    <row r="9" spans="1:26" ht="22.5" customHeight="1">
      <c r="A9" s="239" t="str">
        <f>'360 PU '!D17</f>
        <v>360-012PU</v>
      </c>
      <c r="B9" s="126">
        <f>'360 PU '!H17</f>
        <v>1</v>
      </c>
      <c r="C9" s="406" t="str">
        <f>IF('360 PU '!K17=0,"",'360 PU '!K17)</f>
        <v/>
      </c>
      <c r="D9" s="407"/>
      <c r="E9" s="408" t="str">
        <f>IF('360 PU '!L17=0,"",'360 PU '!L17)</f>
        <v/>
      </c>
      <c r="F9" s="407"/>
      <c r="G9" s="408" t="str">
        <f>IF('360 PU '!M17=0,"",'360 PU '!M17)</f>
        <v/>
      </c>
      <c r="H9" s="407"/>
      <c r="I9" s="408" t="str">
        <f>IF('360 PU '!N17=0,"",'360 PU '!N17)</f>
        <v/>
      </c>
      <c r="J9" s="407"/>
      <c r="K9" s="408" t="str">
        <f>IF('360 PU '!O17=0,"",'360 PU '!O17)</f>
        <v/>
      </c>
      <c r="L9" s="407"/>
      <c r="M9" s="408" t="str">
        <f>IF('360 PU '!P17=0,"",'360 PU '!P17)</f>
        <v/>
      </c>
      <c r="N9" s="407"/>
      <c r="O9" s="408" t="str">
        <f>IF('360 PU '!Q17=0,"",'360 PU '!Q17)</f>
        <v/>
      </c>
      <c r="P9" s="407"/>
      <c r="Q9" s="408" t="str">
        <f>IF('360 PU '!R17=0,"",'360 PU '!R17)</f>
        <v/>
      </c>
      <c r="R9" s="409"/>
      <c r="S9" s="570" t="str">
        <f>IF('360 PU '!S17=0,"",'360 PU '!S17)</f>
        <v/>
      </c>
      <c r="T9" s="423"/>
      <c r="U9" s="570" t="str">
        <f>IF('360 PU '!T17=0,"",'360 PU '!T17)</f>
        <v/>
      </c>
      <c r="V9" s="423"/>
      <c r="W9" s="569">
        <f t="shared" si="0"/>
        <v>0</v>
      </c>
      <c r="X9" s="405">
        <f>W9*'360 PU '!H17</f>
        <v>0</v>
      </c>
      <c r="Y9" s="405">
        <f>W9*'360 PU '!AP17</f>
        <v>0</v>
      </c>
    </row>
    <row r="10" spans="1:26" ht="22.5" customHeight="1">
      <c r="A10" s="239" t="str">
        <f>'360 PU '!D18</f>
        <v>360-013PU</v>
      </c>
      <c r="B10" s="126">
        <f>'360 PU '!H18</f>
        <v>1</v>
      </c>
      <c r="C10" s="406" t="str">
        <f>IF('360 PU '!K18=0,"",'360 PU '!K18)</f>
        <v/>
      </c>
      <c r="D10" s="407"/>
      <c r="E10" s="408" t="str">
        <f>IF('360 PU '!L18=0,"",'360 PU '!L18)</f>
        <v/>
      </c>
      <c r="F10" s="407"/>
      <c r="G10" s="408" t="str">
        <f>IF('360 PU '!M18=0,"",'360 PU '!M18)</f>
        <v/>
      </c>
      <c r="H10" s="407"/>
      <c r="I10" s="408" t="str">
        <f>IF('360 PU '!N18=0,"",'360 PU '!N18)</f>
        <v/>
      </c>
      <c r="J10" s="407"/>
      <c r="K10" s="408" t="str">
        <f>IF('360 PU '!O18=0,"",'360 PU '!O18)</f>
        <v/>
      </c>
      <c r="L10" s="407"/>
      <c r="M10" s="408" t="str">
        <f>IF('360 PU '!P18=0,"",'360 PU '!P18)</f>
        <v/>
      </c>
      <c r="N10" s="407"/>
      <c r="O10" s="408" t="str">
        <f>IF('360 PU '!Q18=0,"",'360 PU '!Q18)</f>
        <v/>
      </c>
      <c r="P10" s="407"/>
      <c r="Q10" s="408" t="str">
        <f>IF('360 PU '!R18=0,"",'360 PU '!R18)</f>
        <v/>
      </c>
      <c r="R10" s="409"/>
      <c r="S10" s="570" t="str">
        <f>IF('360 PU '!S18=0,"",'360 PU '!S18)</f>
        <v/>
      </c>
      <c r="T10" s="423"/>
      <c r="U10" s="570" t="str">
        <f>IF('360 PU '!T18=0,"",'360 PU '!T18)</f>
        <v/>
      </c>
      <c r="V10" s="423"/>
      <c r="W10" s="569">
        <f t="shared" si="0"/>
        <v>0</v>
      </c>
      <c r="X10" s="405">
        <f>W10*'360 PU '!H18</f>
        <v>0</v>
      </c>
      <c r="Y10" s="405">
        <f>W10*'360 PU '!AP18</f>
        <v>0</v>
      </c>
    </row>
    <row r="11" spans="1:26" ht="22.5" customHeight="1">
      <c r="A11" s="239" t="str">
        <f>'360 PU '!D19</f>
        <v>360-014PU</v>
      </c>
      <c r="B11" s="126">
        <f>'360 PU '!H19</f>
        <v>4</v>
      </c>
      <c r="C11" s="406" t="str">
        <f>IF('360 PU '!K19=0,"",'360 PU '!K19)</f>
        <v/>
      </c>
      <c r="D11" s="407"/>
      <c r="E11" s="408" t="str">
        <f>IF('360 PU '!L19=0,"",'360 PU '!L19)</f>
        <v/>
      </c>
      <c r="F11" s="407"/>
      <c r="G11" s="408" t="str">
        <f>IF('360 PU '!M19=0,"",'360 PU '!M19)</f>
        <v/>
      </c>
      <c r="H11" s="407"/>
      <c r="I11" s="408" t="str">
        <f>IF('360 PU '!N19=0,"",'360 PU '!N19)</f>
        <v/>
      </c>
      <c r="J11" s="407"/>
      <c r="K11" s="408" t="str">
        <f>IF('360 PU '!O19=0,"",'360 PU '!O19)</f>
        <v/>
      </c>
      <c r="L11" s="407"/>
      <c r="M11" s="408" t="str">
        <f>IF('360 PU '!P19=0,"",'360 PU '!P19)</f>
        <v/>
      </c>
      <c r="N11" s="407"/>
      <c r="O11" s="408" t="str">
        <f>IF('360 PU '!Q19=0,"",'360 PU '!Q19)</f>
        <v/>
      </c>
      <c r="P11" s="407"/>
      <c r="Q11" s="408" t="str">
        <f>IF('360 PU '!R19=0,"",'360 PU '!R19)</f>
        <v/>
      </c>
      <c r="R11" s="409"/>
      <c r="S11" s="570" t="str">
        <f>IF('360 PU '!S19=0,"",'360 PU '!S19)</f>
        <v/>
      </c>
      <c r="T11" s="423"/>
      <c r="U11" s="570" t="str">
        <f>IF('360 PU '!T19=0,"",'360 PU '!T19)</f>
        <v/>
      </c>
      <c r="V11" s="423"/>
      <c r="W11" s="569">
        <f t="shared" si="0"/>
        <v>0</v>
      </c>
      <c r="X11" s="405">
        <f>W11*'360 PU '!H19</f>
        <v>0</v>
      </c>
      <c r="Y11" s="405">
        <f>W11*'360 PU '!AP19</f>
        <v>0</v>
      </c>
    </row>
    <row r="12" spans="1:26" ht="22.5" customHeight="1">
      <c r="A12" s="239" t="str">
        <f>'360 PU '!D20</f>
        <v>360-015PU-DT</v>
      </c>
      <c r="B12" s="126">
        <f>'360 PU '!H20</f>
        <v>2</v>
      </c>
      <c r="C12" s="406" t="str">
        <f>IF('360 PU '!K20=0,"",'360 PU '!K20)</f>
        <v/>
      </c>
      <c r="D12" s="407"/>
      <c r="E12" s="408" t="str">
        <f>IF('360 PU '!L20=0,"",'360 PU '!L20)</f>
        <v/>
      </c>
      <c r="F12" s="407"/>
      <c r="G12" s="408" t="str">
        <f>IF('360 PU '!M20=0,"",'360 PU '!M20)</f>
        <v/>
      </c>
      <c r="H12" s="407"/>
      <c r="I12" s="408" t="str">
        <f>IF('360 PU '!N20=0,"",'360 PU '!N20)</f>
        <v/>
      </c>
      <c r="J12" s="407"/>
      <c r="K12" s="408" t="str">
        <f>IF('360 PU '!O20=0,"",'360 PU '!O20)</f>
        <v/>
      </c>
      <c r="L12" s="407"/>
      <c r="M12" s="408" t="str">
        <f>IF('360 PU '!P20=0,"",'360 PU '!P20)</f>
        <v/>
      </c>
      <c r="N12" s="407"/>
      <c r="O12" s="408" t="str">
        <f>IF('360 PU '!Q20=0,"",'360 PU '!Q20)</f>
        <v/>
      </c>
      <c r="P12" s="407"/>
      <c r="Q12" s="408" t="str">
        <f>IF('360 PU '!R20=0,"",'360 PU '!R20)</f>
        <v/>
      </c>
      <c r="R12" s="409"/>
      <c r="S12" s="570" t="str">
        <f>IF('360 PU '!S20=0,"",'360 PU '!S20)</f>
        <v/>
      </c>
      <c r="T12" s="423"/>
      <c r="U12" s="570" t="str">
        <f>IF('360 PU '!T20=0,"",'360 PU '!T20)</f>
        <v/>
      </c>
      <c r="V12" s="423"/>
      <c r="W12" s="569">
        <f t="shared" si="0"/>
        <v>0</v>
      </c>
      <c r="X12" s="405">
        <f>W12*'360 PU '!H20</f>
        <v>0</v>
      </c>
      <c r="Y12" s="405">
        <f>W12*'360 PU '!AP20</f>
        <v>0</v>
      </c>
    </row>
    <row r="13" spans="1:26" ht="22.5" customHeight="1">
      <c r="A13" s="239" t="str">
        <f>'360 PU '!D21</f>
        <v>360-016PU</v>
      </c>
      <c r="B13" s="126">
        <f>'360 PU '!H21</f>
        <v>1</v>
      </c>
      <c r="C13" s="406" t="str">
        <f>IF('360 PU '!K21=0,"",'360 PU '!K21)</f>
        <v/>
      </c>
      <c r="D13" s="407"/>
      <c r="E13" s="408" t="str">
        <f>IF('360 PU '!L21=0,"",'360 PU '!L21)</f>
        <v/>
      </c>
      <c r="F13" s="407"/>
      <c r="G13" s="408" t="str">
        <f>IF('360 PU '!M21=0,"",'360 PU '!M21)</f>
        <v/>
      </c>
      <c r="H13" s="407"/>
      <c r="I13" s="408" t="str">
        <f>IF('360 PU '!N21=0,"",'360 PU '!N21)</f>
        <v/>
      </c>
      <c r="J13" s="407"/>
      <c r="K13" s="408" t="str">
        <f>IF('360 PU '!O21=0,"",'360 PU '!O21)</f>
        <v/>
      </c>
      <c r="L13" s="407"/>
      <c r="M13" s="408" t="str">
        <f>IF('360 PU '!P21=0,"",'360 PU '!P21)</f>
        <v/>
      </c>
      <c r="N13" s="407"/>
      <c r="O13" s="408" t="str">
        <f>IF('360 PU '!Q21=0,"",'360 PU '!Q21)</f>
        <v/>
      </c>
      <c r="P13" s="407"/>
      <c r="Q13" s="408" t="str">
        <f>IF('360 PU '!R21=0,"",'360 PU '!R21)</f>
        <v/>
      </c>
      <c r="R13" s="409"/>
      <c r="S13" s="570" t="str">
        <f>IF('360 PU '!S21=0,"",'360 PU '!S21)</f>
        <v/>
      </c>
      <c r="T13" s="423"/>
      <c r="U13" s="570" t="str">
        <f>IF('360 PU '!T21=0,"",'360 PU '!T21)</f>
        <v/>
      </c>
      <c r="V13" s="423"/>
      <c r="W13" s="569">
        <f t="shared" si="0"/>
        <v>0</v>
      </c>
      <c r="X13" s="405">
        <f>W13*'360 PU '!H21</f>
        <v>0</v>
      </c>
      <c r="Y13" s="405">
        <f>W13*'360 PU '!AP21</f>
        <v>0</v>
      </c>
    </row>
    <row r="14" spans="1:26" ht="22.5" customHeight="1">
      <c r="A14" s="239" t="str">
        <f>'360 PU '!D22</f>
        <v>360-017PU</v>
      </c>
      <c r="B14" s="126">
        <f>'360 PU '!H22</f>
        <v>2</v>
      </c>
      <c r="C14" s="406" t="str">
        <f>IF('360 PU '!K22=0,"",'360 PU '!K22)</f>
        <v/>
      </c>
      <c r="D14" s="407"/>
      <c r="E14" s="408" t="str">
        <f>IF('360 PU '!L22=0,"",'360 PU '!L22)</f>
        <v/>
      </c>
      <c r="F14" s="407"/>
      <c r="G14" s="408" t="str">
        <f>IF('360 PU '!M22=0,"",'360 PU '!M22)</f>
        <v/>
      </c>
      <c r="H14" s="407"/>
      <c r="I14" s="408" t="str">
        <f>IF('360 PU '!N22=0,"",'360 PU '!N22)</f>
        <v/>
      </c>
      <c r="J14" s="407"/>
      <c r="K14" s="408" t="str">
        <f>IF('360 PU '!O22=0,"",'360 PU '!O22)</f>
        <v/>
      </c>
      <c r="L14" s="407"/>
      <c r="M14" s="408" t="str">
        <f>IF('360 PU '!P22=0,"",'360 PU '!P22)</f>
        <v/>
      </c>
      <c r="N14" s="407"/>
      <c r="O14" s="408" t="str">
        <f>IF('360 PU '!Q22=0,"",'360 PU '!Q22)</f>
        <v/>
      </c>
      <c r="P14" s="407"/>
      <c r="Q14" s="408" t="str">
        <f>IF('360 PU '!R22=0,"",'360 PU '!R22)</f>
        <v/>
      </c>
      <c r="R14" s="409"/>
      <c r="S14" s="570" t="str">
        <f>IF('360 PU '!S22=0,"",'360 PU '!S22)</f>
        <v/>
      </c>
      <c r="T14" s="423"/>
      <c r="U14" s="570" t="str">
        <f>IF('360 PU '!T22=0,"",'360 PU '!T22)</f>
        <v/>
      </c>
      <c r="V14" s="423"/>
      <c r="W14" s="569">
        <f t="shared" si="0"/>
        <v>0</v>
      </c>
      <c r="X14" s="405">
        <f>W14*'360 PU '!H22</f>
        <v>0</v>
      </c>
      <c r="Y14" s="405">
        <f>W14*'360 PU '!AP22</f>
        <v>0</v>
      </c>
    </row>
    <row r="15" spans="1:26" ht="22.5" customHeight="1">
      <c r="A15" s="239">
        <f>'360 PU '!D23</f>
        <v>0</v>
      </c>
      <c r="B15" s="126">
        <f>'360 PU '!H23</f>
        <v>0</v>
      </c>
      <c r="C15" s="406" t="str">
        <f>IF('360 PU '!K23=0,"",'360 PU '!K23)</f>
        <v/>
      </c>
      <c r="D15" s="407"/>
      <c r="E15" s="408" t="str">
        <f>IF('360 PU '!L23=0,"",'360 PU '!L23)</f>
        <v/>
      </c>
      <c r="F15" s="407"/>
      <c r="G15" s="408" t="str">
        <f>IF('360 PU '!M23=0,"",'360 PU '!M23)</f>
        <v/>
      </c>
      <c r="H15" s="407"/>
      <c r="I15" s="408" t="str">
        <f>IF('360 PU '!N23=0,"",'360 PU '!N23)</f>
        <v/>
      </c>
      <c r="J15" s="407"/>
      <c r="K15" s="408" t="str">
        <f>IF('360 PU '!O23=0,"",'360 PU '!O23)</f>
        <v/>
      </c>
      <c r="L15" s="407"/>
      <c r="M15" s="408" t="str">
        <f>IF('360 PU '!P23=0,"",'360 PU '!P23)</f>
        <v/>
      </c>
      <c r="N15" s="407"/>
      <c r="O15" s="408" t="str">
        <f>IF('360 PU '!Q23=0,"",'360 PU '!Q23)</f>
        <v/>
      </c>
      <c r="P15" s="407"/>
      <c r="Q15" s="408" t="str">
        <f>IF('360 PU '!R23=0,"",'360 PU '!R23)</f>
        <v/>
      </c>
      <c r="R15" s="409"/>
      <c r="S15" s="570" t="str">
        <f>IF('360 PU '!S23=0,"",'360 PU '!S23)</f>
        <v/>
      </c>
      <c r="T15" s="423"/>
      <c r="U15" s="570" t="str">
        <f>IF('360 PU '!T23=0,"",'360 PU '!T23)</f>
        <v/>
      </c>
      <c r="V15" s="423"/>
      <c r="W15" s="569">
        <f t="shared" si="0"/>
        <v>0</v>
      </c>
      <c r="X15" s="405">
        <f>W15*'360 PU '!H23</f>
        <v>0</v>
      </c>
      <c r="Y15" s="405">
        <f>W15*'360 PU '!AP23</f>
        <v>0</v>
      </c>
      <c r="Z15" s="402"/>
    </row>
    <row r="16" spans="1:26" ht="22.5" customHeight="1">
      <c r="A16" s="239" t="str">
        <f>'360 PU '!D24</f>
        <v>360-045PU</v>
      </c>
      <c r="B16" s="126">
        <f>'360 PU '!H24</f>
        <v>1</v>
      </c>
      <c r="C16" s="406" t="str">
        <f>IF('360 PU '!K24=0,"",'360 PU '!K24)</f>
        <v/>
      </c>
      <c r="D16" s="407"/>
      <c r="E16" s="408" t="str">
        <f>IF('360 PU '!L24=0,"",'360 PU '!L24)</f>
        <v/>
      </c>
      <c r="F16" s="407"/>
      <c r="G16" s="408" t="str">
        <f>IF('360 PU '!M24=0,"",'360 PU '!M24)</f>
        <v/>
      </c>
      <c r="H16" s="407"/>
      <c r="I16" s="408" t="str">
        <f>IF('360 PU '!N24=0,"",'360 PU '!N24)</f>
        <v/>
      </c>
      <c r="J16" s="407"/>
      <c r="K16" s="408" t="str">
        <f>IF('360 PU '!O24=0,"",'360 PU '!O24)</f>
        <v/>
      </c>
      <c r="L16" s="407"/>
      <c r="M16" s="408" t="str">
        <f>IF('360 PU '!P24=0,"",'360 PU '!P24)</f>
        <v/>
      </c>
      <c r="N16" s="407"/>
      <c r="O16" s="408" t="str">
        <f>IF('360 PU '!Q24=0,"",'360 PU '!Q24)</f>
        <v/>
      </c>
      <c r="P16" s="407"/>
      <c r="Q16" s="408" t="str">
        <f>IF('360 PU '!R24=0,"",'360 PU '!R24)</f>
        <v/>
      </c>
      <c r="R16" s="409"/>
      <c r="S16" s="570" t="str">
        <f>IF('360 PU '!S24=0,"",'360 PU '!S24)</f>
        <v/>
      </c>
      <c r="T16" s="423"/>
      <c r="U16" s="570" t="str">
        <f>IF('360 PU '!T24=0,"",'360 PU '!T24)</f>
        <v/>
      </c>
      <c r="V16" s="423"/>
      <c r="W16" s="569">
        <f t="shared" si="0"/>
        <v>0</v>
      </c>
      <c r="X16" s="405">
        <f>W16*'360 PU '!H24</f>
        <v>0</v>
      </c>
      <c r="Y16" s="405">
        <f>W16*'360 PU '!AP24</f>
        <v>0</v>
      </c>
    </row>
    <row r="17" spans="1:25" ht="22.5" customHeight="1">
      <c r="A17" s="239" t="str">
        <f>'360 PU '!D25</f>
        <v>360-047PU</v>
      </c>
      <c r="B17" s="126">
        <f>'360 PU '!H25</f>
        <v>2</v>
      </c>
      <c r="C17" s="406" t="str">
        <f>IF('360 PU '!K25=0,"",'360 PU '!K25)</f>
        <v/>
      </c>
      <c r="D17" s="407"/>
      <c r="E17" s="408" t="str">
        <f>IF('360 PU '!L25=0,"",'360 PU '!L25)</f>
        <v/>
      </c>
      <c r="F17" s="407"/>
      <c r="G17" s="408" t="str">
        <f>IF('360 PU '!M25=0,"",'360 PU '!M25)</f>
        <v/>
      </c>
      <c r="H17" s="407"/>
      <c r="I17" s="408" t="str">
        <f>IF('360 PU '!N25=0,"",'360 PU '!N25)</f>
        <v/>
      </c>
      <c r="J17" s="407"/>
      <c r="K17" s="408" t="str">
        <f>IF('360 PU '!O25=0,"",'360 PU '!O25)</f>
        <v/>
      </c>
      <c r="L17" s="407"/>
      <c r="M17" s="408" t="str">
        <f>IF('360 PU '!P25=0,"",'360 PU '!P25)</f>
        <v/>
      </c>
      <c r="N17" s="407"/>
      <c r="O17" s="408" t="str">
        <f>IF('360 PU '!Q25=0,"",'360 PU '!Q25)</f>
        <v/>
      </c>
      <c r="P17" s="407"/>
      <c r="Q17" s="408" t="str">
        <f>IF('360 PU '!R25=0,"",'360 PU '!R25)</f>
        <v/>
      </c>
      <c r="R17" s="409"/>
      <c r="S17" s="570" t="str">
        <f>IF('360 PU '!S25=0,"",'360 PU '!S25)</f>
        <v/>
      </c>
      <c r="T17" s="423"/>
      <c r="U17" s="570" t="str">
        <f>IF('360 PU '!T25=0,"",'360 PU '!T25)</f>
        <v/>
      </c>
      <c r="V17" s="423"/>
      <c r="W17" s="569">
        <f t="shared" si="0"/>
        <v>0</v>
      </c>
      <c r="X17" s="405">
        <f>W17*'360 PU '!H25</f>
        <v>0</v>
      </c>
      <c r="Y17" s="405">
        <f>W17*'360 PU '!AP25</f>
        <v>0</v>
      </c>
    </row>
    <row r="18" spans="1:25" ht="22.5" customHeight="1">
      <c r="A18" s="239" t="str">
        <f>'360 PU '!D26</f>
        <v>360-048PU</v>
      </c>
      <c r="B18" s="126">
        <f>'360 PU '!H26</f>
        <v>4</v>
      </c>
      <c r="C18" s="406" t="str">
        <f>IF('360 PU '!K26=0,"",'360 PU '!K26)</f>
        <v/>
      </c>
      <c r="D18" s="407"/>
      <c r="E18" s="408" t="str">
        <f>IF('360 PU '!L26=0,"",'360 PU '!L26)</f>
        <v/>
      </c>
      <c r="F18" s="407"/>
      <c r="G18" s="408" t="str">
        <f>IF('360 PU '!M26=0,"",'360 PU '!M26)</f>
        <v/>
      </c>
      <c r="H18" s="407"/>
      <c r="I18" s="408" t="str">
        <f>IF('360 PU '!N26=0,"",'360 PU '!N26)</f>
        <v/>
      </c>
      <c r="J18" s="407"/>
      <c r="K18" s="408" t="str">
        <f>IF('360 PU '!O26=0,"",'360 PU '!O26)</f>
        <v/>
      </c>
      <c r="L18" s="407"/>
      <c r="M18" s="408" t="str">
        <f>IF('360 PU '!P26=0,"",'360 PU '!P26)</f>
        <v/>
      </c>
      <c r="N18" s="407"/>
      <c r="O18" s="408" t="str">
        <f>IF('360 PU '!Q26=0,"",'360 PU '!Q26)</f>
        <v/>
      </c>
      <c r="P18" s="407"/>
      <c r="Q18" s="408" t="str">
        <f>IF('360 PU '!R26=0,"",'360 PU '!R26)</f>
        <v/>
      </c>
      <c r="R18" s="409"/>
      <c r="S18" s="570" t="str">
        <f>IF('360 PU '!S26=0,"",'360 PU '!S26)</f>
        <v/>
      </c>
      <c r="T18" s="423"/>
      <c r="U18" s="570" t="str">
        <f>IF('360 PU '!T26=0,"",'360 PU '!T26)</f>
        <v/>
      </c>
      <c r="V18" s="423"/>
      <c r="W18" s="569">
        <f t="shared" si="0"/>
        <v>0</v>
      </c>
      <c r="X18" s="405">
        <f>W18*'360 PU '!H26</f>
        <v>0</v>
      </c>
      <c r="Y18" s="405">
        <f>W18*'360 PU '!AP26</f>
        <v>0</v>
      </c>
    </row>
    <row r="19" spans="1:25" ht="22.5" customHeight="1">
      <c r="A19" s="239" t="str">
        <f>'360 PU '!D27</f>
        <v>360-049PU</v>
      </c>
      <c r="B19" s="126">
        <f>'360 PU '!H27</f>
        <v>6</v>
      </c>
      <c r="C19" s="406" t="str">
        <f>IF('360 PU '!K27=0,"",'360 PU '!K27)</f>
        <v/>
      </c>
      <c r="D19" s="407"/>
      <c r="E19" s="408" t="str">
        <f>IF('360 PU '!L27=0,"",'360 PU '!L27)</f>
        <v/>
      </c>
      <c r="F19" s="407"/>
      <c r="G19" s="408" t="str">
        <f>IF('360 PU '!M27=0,"",'360 PU '!M27)</f>
        <v/>
      </c>
      <c r="H19" s="407"/>
      <c r="I19" s="408" t="str">
        <f>IF('360 PU '!N27=0,"",'360 PU '!N27)</f>
        <v/>
      </c>
      <c r="J19" s="407"/>
      <c r="K19" s="408" t="str">
        <f>IF('360 PU '!O27=0,"",'360 PU '!O27)</f>
        <v/>
      </c>
      <c r="L19" s="407"/>
      <c r="M19" s="408" t="str">
        <f>IF('360 PU '!P27=0,"",'360 PU '!P27)</f>
        <v/>
      </c>
      <c r="N19" s="407"/>
      <c r="O19" s="408" t="str">
        <f>IF('360 PU '!Q27=0,"",'360 PU '!Q27)</f>
        <v/>
      </c>
      <c r="P19" s="407"/>
      <c r="Q19" s="408" t="str">
        <f>IF('360 PU '!R27=0,"",'360 PU '!R27)</f>
        <v/>
      </c>
      <c r="R19" s="409"/>
      <c r="S19" s="570" t="str">
        <f>IF('360 PU '!S27=0,"",'360 PU '!S27)</f>
        <v/>
      </c>
      <c r="T19" s="423"/>
      <c r="U19" s="570" t="str">
        <f>IF('360 PU '!T27=0,"",'360 PU '!T27)</f>
        <v/>
      </c>
      <c r="V19" s="423"/>
      <c r="W19" s="569">
        <f t="shared" si="0"/>
        <v>0</v>
      </c>
      <c r="X19" s="405">
        <f>W19*'360 PU '!H27</f>
        <v>0</v>
      </c>
      <c r="Y19" s="405">
        <f>W19*'360 PU '!AP27</f>
        <v>0</v>
      </c>
    </row>
    <row r="20" spans="1:25" ht="22.5" customHeight="1">
      <c r="A20" s="239" t="str">
        <f>'360 PU '!D28</f>
        <v>360-050PU</v>
      </c>
      <c r="B20" s="126">
        <f>'360 PU '!H28</f>
        <v>12</v>
      </c>
      <c r="C20" s="406" t="str">
        <f>IF('360 PU '!K28=0,"",'360 PU '!K28)</f>
        <v/>
      </c>
      <c r="D20" s="407"/>
      <c r="E20" s="408" t="str">
        <f>IF('360 PU '!L28=0,"",'360 PU '!L28)</f>
        <v/>
      </c>
      <c r="F20" s="407"/>
      <c r="G20" s="408" t="str">
        <f>IF('360 PU '!M28=0,"",'360 PU '!M28)</f>
        <v/>
      </c>
      <c r="H20" s="407"/>
      <c r="I20" s="408" t="str">
        <f>IF('360 PU '!N28=0,"",'360 PU '!N28)</f>
        <v/>
      </c>
      <c r="J20" s="407"/>
      <c r="K20" s="408" t="str">
        <f>IF('360 PU '!O28=0,"",'360 PU '!O28)</f>
        <v/>
      </c>
      <c r="L20" s="407"/>
      <c r="M20" s="408" t="str">
        <f>IF('360 PU '!P28=0,"",'360 PU '!P28)</f>
        <v/>
      </c>
      <c r="N20" s="407"/>
      <c r="O20" s="408" t="str">
        <f>IF('360 PU '!Q28=0,"",'360 PU '!Q28)</f>
        <v/>
      </c>
      <c r="P20" s="407"/>
      <c r="Q20" s="408" t="str">
        <f>IF('360 PU '!R28=0,"",'360 PU '!R28)</f>
        <v/>
      </c>
      <c r="R20" s="409"/>
      <c r="S20" s="570" t="str">
        <f>IF('360 PU '!S28=0,"",'360 PU '!S28)</f>
        <v/>
      </c>
      <c r="T20" s="423"/>
      <c r="U20" s="570" t="str">
        <f>IF('360 PU '!T28=0,"",'360 PU '!T28)</f>
        <v/>
      </c>
      <c r="V20" s="423"/>
      <c r="W20" s="569">
        <f t="shared" si="0"/>
        <v>0</v>
      </c>
      <c r="X20" s="405">
        <f>W20*'360 PU '!H28</f>
        <v>0</v>
      </c>
      <c r="Y20" s="405">
        <f>W20*'360 PU '!AP28</f>
        <v>0</v>
      </c>
    </row>
    <row r="21" spans="1:25" ht="22.5" customHeight="1">
      <c r="A21" s="239" t="str">
        <f>'360 PU '!D29</f>
        <v>360-051PU</v>
      </c>
      <c r="B21" s="126">
        <f>'360 PU '!H29</f>
        <v>8</v>
      </c>
      <c r="C21" s="406" t="str">
        <f>IF('360 PU '!K29=0,"",'360 PU '!K29)</f>
        <v/>
      </c>
      <c r="D21" s="407"/>
      <c r="E21" s="408" t="str">
        <f>IF('360 PU '!L29=0,"",'360 PU '!L29)</f>
        <v/>
      </c>
      <c r="F21" s="407"/>
      <c r="G21" s="408" t="str">
        <f>IF('360 PU '!M29=0,"",'360 PU '!M29)</f>
        <v/>
      </c>
      <c r="H21" s="407"/>
      <c r="I21" s="408" t="str">
        <f>IF('360 PU '!N29=0,"",'360 PU '!N29)</f>
        <v/>
      </c>
      <c r="J21" s="407"/>
      <c r="K21" s="408" t="str">
        <f>IF('360 PU '!O29=0,"",'360 PU '!O29)</f>
        <v/>
      </c>
      <c r="L21" s="407"/>
      <c r="M21" s="408" t="str">
        <f>IF('360 PU '!P29=0,"",'360 PU '!P29)</f>
        <v/>
      </c>
      <c r="N21" s="407"/>
      <c r="O21" s="408" t="str">
        <f>IF('360 PU '!Q29=0,"",'360 PU '!Q29)</f>
        <v/>
      </c>
      <c r="P21" s="407"/>
      <c r="Q21" s="408" t="str">
        <f>IF('360 PU '!R29=0,"",'360 PU '!R29)</f>
        <v/>
      </c>
      <c r="R21" s="409"/>
      <c r="S21" s="570" t="str">
        <f>IF('360 PU '!S29=0,"",'360 PU '!S29)</f>
        <v/>
      </c>
      <c r="T21" s="423"/>
      <c r="U21" s="570" t="str">
        <f>IF('360 PU '!T29=0,"",'360 PU '!T29)</f>
        <v/>
      </c>
      <c r="V21" s="423"/>
      <c r="W21" s="569">
        <f t="shared" si="0"/>
        <v>0</v>
      </c>
      <c r="X21" s="405">
        <f>W21*'360 PU '!H29</f>
        <v>0</v>
      </c>
      <c r="Y21" s="405">
        <f>W21*'360 PU '!AP29</f>
        <v>0</v>
      </c>
    </row>
    <row r="22" spans="1:25" ht="22.5" customHeight="1">
      <c r="A22" s="239" t="str">
        <f>'360 PU '!D30</f>
        <v>360-052PU</v>
      </c>
      <c r="B22" s="126">
        <f>'360 PU '!H30</f>
        <v>8</v>
      </c>
      <c r="C22" s="406" t="str">
        <f>IF('360 PU '!K30=0,"",'360 PU '!K30)</f>
        <v/>
      </c>
      <c r="D22" s="407"/>
      <c r="E22" s="408" t="str">
        <f>IF('360 PU '!L30=0,"",'360 PU '!L30)</f>
        <v/>
      </c>
      <c r="F22" s="407"/>
      <c r="G22" s="408" t="str">
        <f>IF('360 PU '!M30=0,"",'360 PU '!M30)</f>
        <v/>
      </c>
      <c r="H22" s="407"/>
      <c r="I22" s="408" t="str">
        <f>IF('360 PU '!N30=0,"",'360 PU '!N30)</f>
        <v/>
      </c>
      <c r="J22" s="407"/>
      <c r="K22" s="408" t="str">
        <f>IF('360 PU '!O30=0,"",'360 PU '!O30)</f>
        <v/>
      </c>
      <c r="L22" s="407"/>
      <c r="M22" s="408" t="str">
        <f>IF('360 PU '!P30=0,"",'360 PU '!P30)</f>
        <v/>
      </c>
      <c r="N22" s="407"/>
      <c r="O22" s="408" t="str">
        <f>IF('360 PU '!Q30=0,"",'360 PU '!Q30)</f>
        <v/>
      </c>
      <c r="P22" s="407"/>
      <c r="Q22" s="408" t="str">
        <f>IF('360 PU '!R30=0,"",'360 PU '!R30)</f>
        <v/>
      </c>
      <c r="R22" s="409"/>
      <c r="S22" s="570" t="str">
        <f>IF('360 PU '!S30=0,"",'360 PU '!S30)</f>
        <v/>
      </c>
      <c r="T22" s="423"/>
      <c r="U22" s="570" t="str">
        <f>IF('360 PU '!T30=0,"",'360 PU '!T30)</f>
        <v/>
      </c>
      <c r="V22" s="423"/>
      <c r="W22" s="569">
        <f t="shared" si="0"/>
        <v>0</v>
      </c>
      <c r="X22" s="405">
        <f>W22*'360 PU '!H30</f>
        <v>0</v>
      </c>
      <c r="Y22" s="405">
        <f>W22*'360 PU '!AP30</f>
        <v>0</v>
      </c>
    </row>
    <row r="23" spans="1:25" ht="22.5" customHeight="1">
      <c r="A23" s="239" t="str">
        <f>'360 PU '!D31</f>
        <v>360-053PU</v>
      </c>
      <c r="B23" s="126">
        <f>'360 PU '!H31</f>
        <v>2</v>
      </c>
      <c r="C23" s="406" t="str">
        <f>IF('360 PU '!K31=0,"",'360 PU '!K31)</f>
        <v/>
      </c>
      <c r="D23" s="407"/>
      <c r="E23" s="408" t="str">
        <f>IF('360 PU '!L31=0,"",'360 PU '!L31)</f>
        <v/>
      </c>
      <c r="F23" s="407"/>
      <c r="G23" s="408" t="str">
        <f>IF('360 PU '!M31=0,"",'360 PU '!M31)</f>
        <v/>
      </c>
      <c r="H23" s="407"/>
      <c r="I23" s="408" t="str">
        <f>IF('360 PU '!N31=0,"",'360 PU '!N31)</f>
        <v/>
      </c>
      <c r="J23" s="407"/>
      <c r="K23" s="408" t="str">
        <f>IF('360 PU '!O31=0,"",'360 PU '!O31)</f>
        <v/>
      </c>
      <c r="L23" s="407"/>
      <c r="M23" s="408" t="str">
        <f>IF('360 PU '!P31=0,"",'360 PU '!P31)</f>
        <v/>
      </c>
      <c r="N23" s="407"/>
      <c r="O23" s="408" t="str">
        <f>IF('360 PU '!Q31=0,"",'360 PU '!Q31)</f>
        <v/>
      </c>
      <c r="P23" s="407"/>
      <c r="Q23" s="408" t="str">
        <f>IF('360 PU '!R31=0,"",'360 PU '!R31)</f>
        <v/>
      </c>
      <c r="R23" s="409"/>
      <c r="S23" s="570" t="str">
        <f>IF('360 PU '!S31=0,"",'360 PU '!S31)</f>
        <v/>
      </c>
      <c r="T23" s="423"/>
      <c r="U23" s="570" t="str">
        <f>IF('360 PU '!T31=0,"",'360 PU '!T31)</f>
        <v/>
      </c>
      <c r="V23" s="423"/>
      <c r="W23" s="569">
        <f t="shared" si="0"/>
        <v>0</v>
      </c>
      <c r="X23" s="405">
        <f>W23*'360 PU '!H31</f>
        <v>0</v>
      </c>
      <c r="Y23" s="405">
        <f>W23*'360 PU '!AP31</f>
        <v>0</v>
      </c>
    </row>
    <row r="24" spans="1:25" ht="22.5" customHeight="1">
      <c r="A24" s="239" t="str">
        <f>'360 PU '!D32</f>
        <v>360-054PU</v>
      </c>
      <c r="B24" s="126">
        <f>'360 PU '!H32</f>
        <v>1</v>
      </c>
      <c r="C24" s="406" t="str">
        <f>IF('360 PU '!K32=0,"",'360 PU '!K32)</f>
        <v/>
      </c>
      <c r="D24" s="407"/>
      <c r="E24" s="408" t="str">
        <f>IF('360 PU '!L32=0,"",'360 PU '!L32)</f>
        <v/>
      </c>
      <c r="F24" s="407"/>
      <c r="G24" s="408" t="str">
        <f>IF('360 PU '!M32=0,"",'360 PU '!M32)</f>
        <v/>
      </c>
      <c r="H24" s="407"/>
      <c r="I24" s="408" t="str">
        <f>IF('360 PU '!N32=0,"",'360 PU '!N32)</f>
        <v/>
      </c>
      <c r="J24" s="407"/>
      <c r="K24" s="408" t="str">
        <f>IF('360 PU '!O32=0,"",'360 PU '!O32)</f>
        <v/>
      </c>
      <c r="L24" s="407"/>
      <c r="M24" s="408" t="str">
        <f>IF('360 PU '!P32=0,"",'360 PU '!P32)</f>
        <v/>
      </c>
      <c r="N24" s="407"/>
      <c r="O24" s="408" t="str">
        <f>IF('360 PU '!Q32=0,"",'360 PU '!Q32)</f>
        <v/>
      </c>
      <c r="P24" s="407"/>
      <c r="Q24" s="408" t="str">
        <f>IF('360 PU '!R32=0,"",'360 PU '!R32)</f>
        <v/>
      </c>
      <c r="R24" s="409"/>
      <c r="S24" s="570" t="str">
        <f>IF('360 PU '!S32=0,"",'360 PU '!S32)</f>
        <v/>
      </c>
      <c r="T24" s="423"/>
      <c r="U24" s="570" t="str">
        <f>IF('360 PU '!T32=0,"",'360 PU '!T32)</f>
        <v/>
      </c>
      <c r="V24" s="423"/>
      <c r="W24" s="569">
        <f t="shared" si="0"/>
        <v>0</v>
      </c>
      <c r="X24" s="405">
        <f>W24*'360 PU '!H32</f>
        <v>0</v>
      </c>
      <c r="Y24" s="405">
        <f>W24*'360 PU '!AP32</f>
        <v>0</v>
      </c>
    </row>
    <row r="25" spans="1:25" ht="22.5" customHeight="1">
      <c r="A25" s="239" t="str">
        <f>'360 PU '!D33</f>
        <v>360-055PU</v>
      </c>
      <c r="B25" s="126">
        <f>'360 PU '!H33</f>
        <v>1</v>
      </c>
      <c r="C25" s="406" t="str">
        <f>IF('360 PU '!K33=0,"",'360 PU '!K33)</f>
        <v/>
      </c>
      <c r="D25" s="407"/>
      <c r="E25" s="408" t="str">
        <f>IF('360 PU '!L33=0,"",'360 PU '!L33)</f>
        <v/>
      </c>
      <c r="F25" s="407"/>
      <c r="G25" s="408" t="str">
        <f>IF('360 PU '!M33=0,"",'360 PU '!M33)</f>
        <v/>
      </c>
      <c r="H25" s="407"/>
      <c r="I25" s="408" t="str">
        <f>IF('360 PU '!N33=0,"",'360 PU '!N33)</f>
        <v/>
      </c>
      <c r="J25" s="407"/>
      <c r="K25" s="408" t="str">
        <f>IF('360 PU '!O33=0,"",'360 PU '!O33)</f>
        <v/>
      </c>
      <c r="L25" s="407"/>
      <c r="M25" s="408" t="str">
        <f>IF('360 PU '!P33=0,"",'360 PU '!P33)</f>
        <v/>
      </c>
      <c r="N25" s="407"/>
      <c r="O25" s="408" t="str">
        <f>IF('360 PU '!Q33=0,"",'360 PU '!Q33)</f>
        <v/>
      </c>
      <c r="P25" s="407"/>
      <c r="Q25" s="408" t="str">
        <f>IF('360 PU '!R33=0,"",'360 PU '!R33)</f>
        <v/>
      </c>
      <c r="R25" s="409"/>
      <c r="S25" s="570" t="str">
        <f>IF('360 PU '!S33=0,"",'360 PU '!S33)</f>
        <v/>
      </c>
      <c r="T25" s="423"/>
      <c r="U25" s="570" t="str">
        <f>IF('360 PU '!T33=0,"",'360 PU '!T33)</f>
        <v/>
      </c>
      <c r="V25" s="423"/>
      <c r="W25" s="569">
        <f t="shared" si="0"/>
        <v>0</v>
      </c>
      <c r="X25" s="405">
        <f>W25*'360 PU '!H33</f>
        <v>0</v>
      </c>
      <c r="Y25" s="405">
        <f>W25*'360 PU '!AP33</f>
        <v>0</v>
      </c>
    </row>
    <row r="26" spans="1:25" ht="22.5" customHeight="1">
      <c r="A26" s="239" t="str">
        <f>'360 PU '!D34</f>
        <v>360-056PU</v>
      </c>
      <c r="B26" s="126">
        <f>'360 PU '!H34</f>
        <v>6</v>
      </c>
      <c r="C26" s="406" t="str">
        <f>IF('360 PU '!K34=0,"",'360 PU '!K34)</f>
        <v/>
      </c>
      <c r="D26" s="407"/>
      <c r="E26" s="408" t="str">
        <f>IF('360 PU '!L34=0,"",'360 PU '!L34)</f>
        <v/>
      </c>
      <c r="F26" s="407"/>
      <c r="G26" s="408" t="str">
        <f>IF('360 PU '!M34=0,"",'360 PU '!M34)</f>
        <v/>
      </c>
      <c r="H26" s="407"/>
      <c r="I26" s="408" t="str">
        <f>IF('360 PU '!N34=0,"",'360 PU '!N34)</f>
        <v/>
      </c>
      <c r="J26" s="407"/>
      <c r="K26" s="408" t="str">
        <f>IF('360 PU '!O34=0,"",'360 PU '!O34)</f>
        <v/>
      </c>
      <c r="L26" s="407"/>
      <c r="M26" s="408" t="str">
        <f>IF('360 PU '!P34=0,"",'360 PU '!P34)</f>
        <v/>
      </c>
      <c r="N26" s="407"/>
      <c r="O26" s="408" t="str">
        <f>IF('360 PU '!Q34=0,"",'360 PU '!Q34)</f>
        <v/>
      </c>
      <c r="P26" s="407"/>
      <c r="Q26" s="408" t="str">
        <f>IF('360 PU '!R34=0,"",'360 PU '!R34)</f>
        <v/>
      </c>
      <c r="R26" s="409"/>
      <c r="S26" s="570" t="str">
        <f>IF('360 PU '!S34=0,"",'360 PU '!S34)</f>
        <v/>
      </c>
      <c r="T26" s="423"/>
      <c r="U26" s="570" t="str">
        <f>IF('360 PU '!T34=0,"",'360 PU '!T34)</f>
        <v/>
      </c>
      <c r="V26" s="423"/>
      <c r="W26" s="569">
        <f t="shared" si="0"/>
        <v>0</v>
      </c>
      <c r="X26" s="405">
        <f>W26*'360 PU '!H34</f>
        <v>0</v>
      </c>
      <c r="Y26" s="405">
        <f>W26*'360 PU '!AP34</f>
        <v>0</v>
      </c>
    </row>
    <row r="27" spans="1:25" ht="22.5" customHeight="1">
      <c r="A27" s="239" t="str">
        <f>'360 PU '!D35</f>
        <v>360-057PU</v>
      </c>
      <c r="B27" s="126">
        <f>'360 PU '!H35</f>
        <v>4</v>
      </c>
      <c r="C27" s="406" t="str">
        <f>IF('360 PU '!K35=0,"",'360 PU '!K35)</f>
        <v/>
      </c>
      <c r="D27" s="407"/>
      <c r="E27" s="408" t="str">
        <f>IF('360 PU '!L35=0,"",'360 PU '!L35)</f>
        <v/>
      </c>
      <c r="F27" s="407"/>
      <c r="G27" s="408" t="str">
        <f>IF('360 PU '!M35=0,"",'360 PU '!M35)</f>
        <v/>
      </c>
      <c r="H27" s="407"/>
      <c r="I27" s="408" t="str">
        <f>IF('360 PU '!N35=0,"",'360 PU '!N35)</f>
        <v/>
      </c>
      <c r="J27" s="407"/>
      <c r="K27" s="408" t="str">
        <f>IF('360 PU '!O35=0,"",'360 PU '!O35)</f>
        <v/>
      </c>
      <c r="L27" s="407"/>
      <c r="M27" s="408" t="str">
        <f>IF('360 PU '!P35=0,"",'360 PU '!P35)</f>
        <v/>
      </c>
      <c r="N27" s="407"/>
      <c r="O27" s="408" t="str">
        <f>IF('360 PU '!Q35=0,"",'360 PU '!Q35)</f>
        <v/>
      </c>
      <c r="P27" s="407"/>
      <c r="Q27" s="408" t="str">
        <f>IF('360 PU '!R35=0,"",'360 PU '!R35)</f>
        <v/>
      </c>
      <c r="R27" s="409"/>
      <c r="S27" s="570" t="str">
        <f>IF('360 PU '!S35=0,"",'360 PU '!S35)</f>
        <v/>
      </c>
      <c r="T27" s="423"/>
      <c r="U27" s="570" t="str">
        <f>IF('360 PU '!T35=0,"",'360 PU '!T35)</f>
        <v/>
      </c>
      <c r="V27" s="423"/>
      <c r="W27" s="569">
        <f t="shared" si="0"/>
        <v>0</v>
      </c>
      <c r="X27" s="405">
        <f>W27*'360 PU '!H35</f>
        <v>0</v>
      </c>
      <c r="Y27" s="405">
        <f>W27*'360 PU '!AP35</f>
        <v>0</v>
      </c>
    </row>
    <row r="28" spans="1:25" ht="22.5" customHeight="1">
      <c r="A28" s="239" t="str">
        <f>'360 PU '!D36</f>
        <v>360-058PU</v>
      </c>
      <c r="B28" s="126">
        <f>'360 PU '!H36</f>
        <v>4</v>
      </c>
      <c r="C28" s="406" t="str">
        <f>IF('360 PU '!K36=0,"",'360 PU '!K36)</f>
        <v/>
      </c>
      <c r="D28" s="407"/>
      <c r="E28" s="408" t="str">
        <f>IF('360 PU '!L36=0,"",'360 PU '!L36)</f>
        <v/>
      </c>
      <c r="F28" s="407"/>
      <c r="G28" s="408" t="str">
        <f>IF('360 PU '!M36=0,"",'360 PU '!M36)</f>
        <v/>
      </c>
      <c r="H28" s="407"/>
      <c r="I28" s="408" t="str">
        <f>IF('360 PU '!N36=0,"",'360 PU '!N36)</f>
        <v/>
      </c>
      <c r="J28" s="407"/>
      <c r="K28" s="408" t="str">
        <f>IF('360 PU '!O36=0,"",'360 PU '!O36)</f>
        <v/>
      </c>
      <c r="L28" s="407"/>
      <c r="M28" s="408" t="str">
        <f>IF('360 PU '!P36=0,"",'360 PU '!P36)</f>
        <v/>
      </c>
      <c r="N28" s="407"/>
      <c r="O28" s="408" t="str">
        <f>IF('360 PU '!Q36=0,"",'360 PU '!Q36)</f>
        <v/>
      </c>
      <c r="P28" s="407"/>
      <c r="Q28" s="408" t="str">
        <f>IF('360 PU '!R36=0,"",'360 PU '!R36)</f>
        <v/>
      </c>
      <c r="R28" s="409"/>
      <c r="S28" s="570" t="str">
        <f>IF('360 PU '!S36=0,"",'360 PU '!S36)</f>
        <v/>
      </c>
      <c r="T28" s="423"/>
      <c r="U28" s="570" t="str">
        <f>IF('360 PU '!T36=0,"",'360 PU '!T36)</f>
        <v/>
      </c>
      <c r="V28" s="423"/>
      <c r="W28" s="569">
        <f t="shared" si="0"/>
        <v>0</v>
      </c>
      <c r="X28" s="405">
        <f>W28*'360 PU '!H36</f>
        <v>0</v>
      </c>
      <c r="Y28" s="405">
        <f>W28*'360 PU '!AP36</f>
        <v>0</v>
      </c>
    </row>
    <row r="29" spans="1:25" ht="22.5" customHeight="1">
      <c r="A29" s="239" t="str">
        <f>'360 PU '!D37</f>
        <v>360-059PU</v>
      </c>
      <c r="B29" s="126">
        <f>'360 PU '!H37</f>
        <v>1</v>
      </c>
      <c r="C29" s="406" t="str">
        <f>IF('360 PU '!K37=0,"",'360 PU '!K37)</f>
        <v/>
      </c>
      <c r="D29" s="407"/>
      <c r="E29" s="408" t="str">
        <f>IF('360 PU '!L37=0,"",'360 PU '!L37)</f>
        <v/>
      </c>
      <c r="F29" s="407"/>
      <c r="G29" s="408" t="str">
        <f>IF('360 PU '!M37=0,"",'360 PU '!M37)</f>
        <v/>
      </c>
      <c r="H29" s="407"/>
      <c r="I29" s="408" t="str">
        <f>IF('360 PU '!N37=0,"",'360 PU '!N37)</f>
        <v/>
      </c>
      <c r="J29" s="407"/>
      <c r="K29" s="408" t="str">
        <f>IF('360 PU '!O37=0,"",'360 PU '!O37)</f>
        <v/>
      </c>
      <c r="L29" s="407"/>
      <c r="M29" s="408" t="str">
        <f>IF('360 PU '!P37=0,"",'360 PU '!P37)</f>
        <v/>
      </c>
      <c r="N29" s="407"/>
      <c r="O29" s="408" t="str">
        <f>IF('360 PU '!Q37=0,"",'360 PU '!Q37)</f>
        <v/>
      </c>
      <c r="P29" s="407"/>
      <c r="Q29" s="408" t="str">
        <f>IF('360 PU '!R37=0,"",'360 PU '!R37)</f>
        <v/>
      </c>
      <c r="R29" s="409"/>
      <c r="S29" s="570" t="str">
        <f>IF('360 PU '!S37=0,"",'360 PU '!S37)</f>
        <v/>
      </c>
      <c r="T29" s="423"/>
      <c r="U29" s="570" t="str">
        <f>IF('360 PU '!T37=0,"",'360 PU '!T37)</f>
        <v/>
      </c>
      <c r="V29" s="423"/>
      <c r="W29" s="569">
        <f t="shared" si="0"/>
        <v>0</v>
      </c>
      <c r="X29" s="405">
        <f>W29*'360 PU '!H37</f>
        <v>0</v>
      </c>
      <c r="Y29" s="405">
        <f>W29*'360 PU '!AP37</f>
        <v>0</v>
      </c>
    </row>
    <row r="30" spans="1:25" ht="22.5" customHeight="1">
      <c r="A30" s="239" t="str">
        <f>'360 PU '!D38</f>
        <v>360-060PU</v>
      </c>
      <c r="B30" s="126">
        <f>'360 PU '!H38</f>
        <v>2</v>
      </c>
      <c r="C30" s="406" t="str">
        <f>IF('360 PU '!K38=0,"",'360 PU '!K38)</f>
        <v/>
      </c>
      <c r="D30" s="407"/>
      <c r="E30" s="408" t="str">
        <f>IF('360 PU '!L38=0,"",'360 PU '!L38)</f>
        <v/>
      </c>
      <c r="F30" s="407"/>
      <c r="G30" s="408" t="str">
        <f>IF('360 PU '!M38=0,"",'360 PU '!M38)</f>
        <v/>
      </c>
      <c r="H30" s="407"/>
      <c r="I30" s="408" t="str">
        <f>IF('360 PU '!N38=0,"",'360 PU '!N38)</f>
        <v/>
      </c>
      <c r="J30" s="407"/>
      <c r="K30" s="408" t="str">
        <f>IF('360 PU '!O38=0,"",'360 PU '!O38)</f>
        <v/>
      </c>
      <c r="L30" s="407"/>
      <c r="M30" s="408" t="str">
        <f>IF('360 PU '!P38=0,"",'360 PU '!P38)</f>
        <v/>
      </c>
      <c r="N30" s="407"/>
      <c r="O30" s="408" t="str">
        <f>IF('360 PU '!Q38=0,"",'360 PU '!Q38)</f>
        <v/>
      </c>
      <c r="P30" s="407"/>
      <c r="Q30" s="408" t="str">
        <f>IF('360 PU '!R38=0,"",'360 PU '!R38)</f>
        <v/>
      </c>
      <c r="R30" s="409"/>
      <c r="S30" s="570" t="str">
        <f>IF('360 PU '!S38=0,"",'360 PU '!S38)</f>
        <v/>
      </c>
      <c r="T30" s="423"/>
      <c r="U30" s="570" t="str">
        <f>IF('360 PU '!T38=0,"",'360 PU '!T38)</f>
        <v/>
      </c>
      <c r="V30" s="423"/>
      <c r="W30" s="569">
        <f t="shared" si="0"/>
        <v>0</v>
      </c>
      <c r="X30" s="405">
        <f>W30*'360 PU '!H38</f>
        <v>0</v>
      </c>
      <c r="Y30" s="405">
        <f>W30*'360 PU '!AP38</f>
        <v>0</v>
      </c>
    </row>
    <row r="31" spans="1:25" ht="22.5" customHeight="1">
      <c r="A31" s="239">
        <f>'360 PU '!D39</f>
        <v>0</v>
      </c>
      <c r="B31" s="126">
        <f>'360 PU '!H39</f>
        <v>0</v>
      </c>
      <c r="C31" s="406" t="str">
        <f>IF('360 PU '!K39=0,"",'360 PU '!K39)</f>
        <v/>
      </c>
      <c r="D31" s="407"/>
      <c r="E31" s="408" t="str">
        <f>IF('360 PU '!L39=0,"",'360 PU '!L39)</f>
        <v/>
      </c>
      <c r="F31" s="407"/>
      <c r="G31" s="408" t="str">
        <f>IF('360 PU '!M39=0,"",'360 PU '!M39)</f>
        <v/>
      </c>
      <c r="H31" s="407"/>
      <c r="I31" s="408" t="str">
        <f>IF('360 PU '!N39=0,"",'360 PU '!N39)</f>
        <v/>
      </c>
      <c r="J31" s="407"/>
      <c r="K31" s="408" t="str">
        <f>IF('360 PU '!O39=0,"",'360 PU '!O39)</f>
        <v/>
      </c>
      <c r="L31" s="407"/>
      <c r="M31" s="408" t="str">
        <f>IF('360 PU '!P39=0,"",'360 PU '!P39)</f>
        <v/>
      </c>
      <c r="N31" s="407"/>
      <c r="O31" s="408" t="str">
        <f>IF('360 PU '!Q39=0,"",'360 PU '!Q39)</f>
        <v/>
      </c>
      <c r="P31" s="407"/>
      <c r="Q31" s="408" t="str">
        <f>IF('360 PU '!R39=0,"",'360 PU '!R39)</f>
        <v/>
      </c>
      <c r="R31" s="409"/>
      <c r="S31" s="570" t="str">
        <f>IF('360 PU '!S39=0,"",'360 PU '!S39)</f>
        <v/>
      </c>
      <c r="T31" s="423"/>
      <c r="U31" s="570" t="str">
        <f>IF('360 PU '!T39=0,"",'360 PU '!T39)</f>
        <v/>
      </c>
      <c r="V31" s="423"/>
      <c r="W31" s="569">
        <f t="shared" si="0"/>
        <v>0</v>
      </c>
      <c r="X31" s="405">
        <f>W31*'360 PU '!H39</f>
        <v>0</v>
      </c>
      <c r="Y31" s="405">
        <f>W31*'360 PU '!AP39</f>
        <v>0</v>
      </c>
    </row>
    <row r="32" spans="1:25" ht="22.5" customHeight="1">
      <c r="A32" s="239" t="str">
        <f>'360 PU '!D40</f>
        <v>360-061PU</v>
      </c>
      <c r="B32" s="126">
        <f>'360 PU '!H40</f>
        <v>1</v>
      </c>
      <c r="C32" s="406" t="str">
        <f>IF('360 PU '!K40=0,"",'360 PU '!K40)</f>
        <v/>
      </c>
      <c r="D32" s="407"/>
      <c r="E32" s="408" t="str">
        <f>IF('360 PU '!L40=0,"",'360 PU '!L40)</f>
        <v/>
      </c>
      <c r="F32" s="407"/>
      <c r="G32" s="408" t="str">
        <f>IF('360 PU '!M40=0,"",'360 PU '!M40)</f>
        <v/>
      </c>
      <c r="H32" s="407"/>
      <c r="I32" s="408" t="str">
        <f>IF('360 PU '!N40=0,"",'360 PU '!N40)</f>
        <v/>
      </c>
      <c r="J32" s="407"/>
      <c r="K32" s="408" t="str">
        <f>IF('360 PU '!O40=0,"",'360 PU '!O40)</f>
        <v/>
      </c>
      <c r="L32" s="407"/>
      <c r="M32" s="408" t="str">
        <f>IF('360 PU '!P40=0,"",'360 PU '!P40)</f>
        <v/>
      </c>
      <c r="N32" s="407"/>
      <c r="O32" s="408" t="str">
        <f>IF('360 PU '!Q40=0,"",'360 PU '!Q40)</f>
        <v/>
      </c>
      <c r="P32" s="407"/>
      <c r="Q32" s="408" t="str">
        <f>IF('360 PU '!R40=0,"",'360 PU '!R40)</f>
        <v/>
      </c>
      <c r="R32" s="409"/>
      <c r="S32" s="570" t="str">
        <f>IF('360 PU '!S40=0,"",'360 PU '!S40)</f>
        <v/>
      </c>
      <c r="T32" s="423"/>
      <c r="U32" s="570" t="str">
        <f>IF('360 PU '!T40=0,"",'360 PU '!T40)</f>
        <v/>
      </c>
      <c r="V32" s="423"/>
      <c r="W32" s="569">
        <f t="shared" si="0"/>
        <v>0</v>
      </c>
      <c r="X32" s="405">
        <f>W32*'360 PU '!H40</f>
        <v>0</v>
      </c>
      <c r="Y32" s="405">
        <f>W32*'360 PU '!AP40</f>
        <v>0</v>
      </c>
    </row>
    <row r="33" spans="1:25" ht="22.5" customHeight="1">
      <c r="A33" s="239" t="str">
        <f>'360 PU '!D41</f>
        <v>360-062PU</v>
      </c>
      <c r="B33" s="126">
        <f>'360 PU '!H41</f>
        <v>3</v>
      </c>
      <c r="C33" s="406" t="str">
        <f>IF('360 PU '!K41=0,"",'360 PU '!K41)</f>
        <v/>
      </c>
      <c r="D33" s="407"/>
      <c r="E33" s="408" t="str">
        <f>IF('360 PU '!L41=0,"",'360 PU '!L41)</f>
        <v/>
      </c>
      <c r="F33" s="407"/>
      <c r="G33" s="408" t="str">
        <f>IF('360 PU '!M41=0,"",'360 PU '!M41)</f>
        <v/>
      </c>
      <c r="H33" s="407"/>
      <c r="I33" s="408" t="str">
        <f>IF('360 PU '!N41=0,"",'360 PU '!N41)</f>
        <v/>
      </c>
      <c r="J33" s="407"/>
      <c r="K33" s="408" t="str">
        <f>IF('360 PU '!O41=0,"",'360 PU '!O41)</f>
        <v/>
      </c>
      <c r="L33" s="407"/>
      <c r="M33" s="408" t="str">
        <f>IF('360 PU '!P41=0,"",'360 PU '!P41)</f>
        <v/>
      </c>
      <c r="N33" s="407"/>
      <c r="O33" s="408" t="str">
        <f>IF('360 PU '!Q41=0,"",'360 PU '!Q41)</f>
        <v/>
      </c>
      <c r="P33" s="407"/>
      <c r="Q33" s="408" t="str">
        <f>IF('360 PU '!R41=0,"",'360 PU '!R41)</f>
        <v/>
      </c>
      <c r="R33" s="409"/>
      <c r="S33" s="570" t="str">
        <f>IF('360 PU '!S41=0,"",'360 PU '!S41)</f>
        <v/>
      </c>
      <c r="T33" s="423"/>
      <c r="U33" s="570" t="str">
        <f>IF('360 PU '!T41=0,"",'360 PU '!T41)</f>
        <v/>
      </c>
      <c r="V33" s="423"/>
      <c r="W33" s="569">
        <f t="shared" si="0"/>
        <v>0</v>
      </c>
      <c r="X33" s="405">
        <f>W33*'360 PU '!H41</f>
        <v>0</v>
      </c>
      <c r="Y33" s="405">
        <f>W33*'360 PU '!AP41</f>
        <v>0</v>
      </c>
    </row>
    <row r="34" spans="1:25" ht="22.5" customHeight="1">
      <c r="A34" s="239" t="str">
        <f>'360 PU '!D42</f>
        <v>360-063PU</v>
      </c>
      <c r="B34" s="126">
        <f>'360 PU '!H42</f>
        <v>2</v>
      </c>
      <c r="C34" s="406" t="str">
        <f>IF('360 PU '!K42=0,"",'360 PU '!K42)</f>
        <v/>
      </c>
      <c r="D34" s="407"/>
      <c r="E34" s="408" t="str">
        <f>IF('360 PU '!L42=0,"",'360 PU '!L42)</f>
        <v/>
      </c>
      <c r="F34" s="407"/>
      <c r="G34" s="408" t="str">
        <f>IF('360 PU '!M42=0,"",'360 PU '!M42)</f>
        <v/>
      </c>
      <c r="H34" s="407"/>
      <c r="I34" s="408" t="str">
        <f>IF('360 PU '!N42=0,"",'360 PU '!N42)</f>
        <v/>
      </c>
      <c r="J34" s="407"/>
      <c r="K34" s="408" t="str">
        <f>IF('360 PU '!O42=0,"",'360 PU '!O42)</f>
        <v/>
      </c>
      <c r="L34" s="407"/>
      <c r="M34" s="408" t="str">
        <f>IF('360 PU '!P42=0,"",'360 PU '!P42)</f>
        <v/>
      </c>
      <c r="N34" s="407"/>
      <c r="O34" s="408" t="str">
        <f>IF('360 PU '!Q42=0,"",'360 PU '!Q42)</f>
        <v/>
      </c>
      <c r="P34" s="407"/>
      <c r="Q34" s="408" t="str">
        <f>IF('360 PU '!R42=0,"",'360 PU '!R42)</f>
        <v/>
      </c>
      <c r="R34" s="409"/>
      <c r="S34" s="570" t="str">
        <f>IF('360 PU '!S42=0,"",'360 PU '!S42)</f>
        <v/>
      </c>
      <c r="T34" s="423"/>
      <c r="U34" s="570" t="str">
        <f>IF('360 PU '!T42=0,"",'360 PU '!T42)</f>
        <v/>
      </c>
      <c r="V34" s="423"/>
      <c r="W34" s="569">
        <f t="shared" si="0"/>
        <v>0</v>
      </c>
      <c r="X34" s="405">
        <f>W34*'360 PU '!H42</f>
        <v>0</v>
      </c>
      <c r="Y34" s="405">
        <f>W34*'360 PU '!AP42</f>
        <v>0</v>
      </c>
    </row>
    <row r="35" spans="1:25" ht="22.5" customHeight="1">
      <c r="A35" s="239" t="str">
        <f>'360 PU '!D43</f>
        <v>360-064PU</v>
      </c>
      <c r="B35" s="126">
        <f>'360 PU '!H43</f>
        <v>30</v>
      </c>
      <c r="C35" s="406" t="str">
        <f>IF('360 PU '!K43=0,"",'360 PU '!K43)</f>
        <v/>
      </c>
      <c r="D35" s="407"/>
      <c r="E35" s="408" t="str">
        <f>IF('360 PU '!L43=0,"",'360 PU '!L43)</f>
        <v/>
      </c>
      <c r="F35" s="407"/>
      <c r="G35" s="408" t="str">
        <f>IF('360 PU '!M43=0,"",'360 PU '!M43)</f>
        <v/>
      </c>
      <c r="H35" s="407"/>
      <c r="I35" s="408" t="str">
        <f>IF('360 PU '!N43=0,"",'360 PU '!N43)</f>
        <v/>
      </c>
      <c r="J35" s="407"/>
      <c r="K35" s="408" t="str">
        <f>IF('360 PU '!O43=0,"",'360 PU '!O43)</f>
        <v/>
      </c>
      <c r="L35" s="407"/>
      <c r="M35" s="408" t="str">
        <f>IF('360 PU '!P43=0,"",'360 PU '!P43)</f>
        <v/>
      </c>
      <c r="N35" s="407"/>
      <c r="O35" s="408" t="str">
        <f>IF('360 PU '!Q43=0,"",'360 PU '!Q43)</f>
        <v/>
      </c>
      <c r="P35" s="407"/>
      <c r="Q35" s="408" t="str">
        <f>IF('360 PU '!R43=0,"",'360 PU '!R43)</f>
        <v/>
      </c>
      <c r="R35" s="409"/>
      <c r="S35" s="570" t="str">
        <f>IF('360 PU '!S43=0,"",'360 PU '!S43)</f>
        <v/>
      </c>
      <c r="T35" s="423"/>
      <c r="U35" s="570" t="str">
        <f>IF('360 PU '!T43=0,"",'360 PU '!T43)</f>
        <v/>
      </c>
      <c r="V35" s="423"/>
      <c r="W35" s="569">
        <f t="shared" si="0"/>
        <v>0</v>
      </c>
      <c r="X35" s="405">
        <f>W35*'360 PU '!H43</f>
        <v>0</v>
      </c>
      <c r="Y35" s="405">
        <f>W35*'360 PU '!AP43</f>
        <v>0</v>
      </c>
    </row>
    <row r="36" spans="1:25" ht="22.5" customHeight="1">
      <c r="A36" s="239" t="str">
        <f>'360 PU '!D44</f>
        <v>360-065PU</v>
      </c>
      <c r="B36" s="126">
        <f>'360 PU '!H44</f>
        <v>23</v>
      </c>
      <c r="C36" s="406" t="str">
        <f>IF('360 PU '!K44=0,"",'360 PU '!K44)</f>
        <v/>
      </c>
      <c r="D36" s="407"/>
      <c r="E36" s="408" t="str">
        <f>IF('360 PU '!L44=0,"",'360 PU '!L44)</f>
        <v/>
      </c>
      <c r="F36" s="407"/>
      <c r="G36" s="408" t="str">
        <f>IF('360 PU '!M44=0,"",'360 PU '!M44)</f>
        <v/>
      </c>
      <c r="H36" s="407"/>
      <c r="I36" s="408" t="str">
        <f>IF('360 PU '!N44=0,"",'360 PU '!N44)</f>
        <v/>
      </c>
      <c r="J36" s="407"/>
      <c r="K36" s="408" t="str">
        <f>IF('360 PU '!O44=0,"",'360 PU '!O44)</f>
        <v/>
      </c>
      <c r="L36" s="407"/>
      <c r="M36" s="408" t="str">
        <f>IF('360 PU '!P44=0,"",'360 PU '!P44)</f>
        <v/>
      </c>
      <c r="N36" s="407"/>
      <c r="O36" s="408" t="str">
        <f>IF('360 PU '!Q44=0,"",'360 PU '!Q44)</f>
        <v/>
      </c>
      <c r="P36" s="407"/>
      <c r="Q36" s="408" t="str">
        <f>IF('360 PU '!R44=0,"",'360 PU '!R44)</f>
        <v/>
      </c>
      <c r="R36" s="409"/>
      <c r="S36" s="570" t="str">
        <f>IF('360 PU '!S44=0,"",'360 PU '!S44)</f>
        <v/>
      </c>
      <c r="T36" s="423"/>
      <c r="U36" s="570" t="str">
        <f>IF('360 PU '!T44=0,"",'360 PU '!T44)</f>
        <v/>
      </c>
      <c r="V36" s="423"/>
      <c r="W36" s="569">
        <f t="shared" si="0"/>
        <v>0</v>
      </c>
      <c r="X36" s="405">
        <f>W36*'360 PU '!H44</f>
        <v>0</v>
      </c>
      <c r="Y36" s="405">
        <f>W36*'360 PU '!AP44</f>
        <v>0</v>
      </c>
    </row>
    <row r="37" spans="1:25" ht="22.5" customHeight="1">
      <c r="A37" s="239" t="str">
        <f>'360 PU '!D45</f>
        <v>360-066PU</v>
      </c>
      <c r="B37" s="126">
        <f>'360 PU '!H45</f>
        <v>11</v>
      </c>
      <c r="C37" s="406" t="str">
        <f>IF('360 PU '!K45=0,"",'360 PU '!K45)</f>
        <v/>
      </c>
      <c r="D37" s="407"/>
      <c r="E37" s="408" t="str">
        <f>IF('360 PU '!L45=0,"",'360 PU '!L45)</f>
        <v/>
      </c>
      <c r="F37" s="407"/>
      <c r="G37" s="408" t="str">
        <f>IF('360 PU '!M45=0,"",'360 PU '!M45)</f>
        <v/>
      </c>
      <c r="H37" s="407"/>
      <c r="I37" s="408" t="str">
        <f>IF('360 PU '!N45=0,"",'360 PU '!N45)</f>
        <v/>
      </c>
      <c r="J37" s="407"/>
      <c r="K37" s="408" t="str">
        <f>IF('360 PU '!O45=0,"",'360 PU '!O45)</f>
        <v/>
      </c>
      <c r="L37" s="407"/>
      <c r="M37" s="408" t="str">
        <f>IF('360 PU '!P45=0,"",'360 PU '!P45)</f>
        <v/>
      </c>
      <c r="N37" s="407"/>
      <c r="O37" s="408" t="str">
        <f>IF('360 PU '!Q45=0,"",'360 PU '!Q45)</f>
        <v/>
      </c>
      <c r="P37" s="407"/>
      <c r="Q37" s="408" t="str">
        <f>IF('360 PU '!R45=0,"",'360 PU '!R45)</f>
        <v/>
      </c>
      <c r="R37" s="409"/>
      <c r="S37" s="570" t="str">
        <f>IF('360 PU '!S45=0,"",'360 PU '!S45)</f>
        <v/>
      </c>
      <c r="T37" s="423"/>
      <c r="U37" s="570" t="str">
        <f>IF('360 PU '!T45=0,"",'360 PU '!T45)</f>
        <v/>
      </c>
      <c r="V37" s="423"/>
      <c r="W37" s="569">
        <f t="shared" si="0"/>
        <v>0</v>
      </c>
      <c r="X37" s="405">
        <f>W37*'360 PU '!H45</f>
        <v>0</v>
      </c>
      <c r="Y37" s="405">
        <f>W37*'360 PU '!AP45</f>
        <v>0</v>
      </c>
    </row>
    <row r="38" spans="1:25" ht="22.5" customHeight="1">
      <c r="A38" s="239" t="str">
        <f>'360 PU '!D46</f>
        <v>360-067PU</v>
      </c>
      <c r="B38" s="126">
        <f>'360 PU '!H46</f>
        <v>12</v>
      </c>
      <c r="C38" s="406" t="str">
        <f>IF('360 PU '!K46=0,"",'360 PU '!K46)</f>
        <v/>
      </c>
      <c r="D38" s="407"/>
      <c r="E38" s="408" t="str">
        <f>IF('360 PU '!L46=0,"",'360 PU '!L46)</f>
        <v/>
      </c>
      <c r="F38" s="407"/>
      <c r="G38" s="408" t="str">
        <f>IF('360 PU '!M46=0,"",'360 PU '!M46)</f>
        <v/>
      </c>
      <c r="H38" s="407"/>
      <c r="I38" s="408" t="str">
        <f>IF('360 PU '!N46=0,"",'360 PU '!N46)</f>
        <v/>
      </c>
      <c r="J38" s="407"/>
      <c r="K38" s="408" t="str">
        <f>IF('360 PU '!O46=0,"",'360 PU '!O46)</f>
        <v/>
      </c>
      <c r="L38" s="407"/>
      <c r="M38" s="408" t="str">
        <f>IF('360 PU '!P46=0,"",'360 PU '!P46)</f>
        <v/>
      </c>
      <c r="N38" s="407"/>
      <c r="O38" s="408" t="str">
        <f>IF('360 PU '!Q46=0,"",'360 PU '!Q46)</f>
        <v/>
      </c>
      <c r="P38" s="407"/>
      <c r="Q38" s="408" t="str">
        <f>IF('360 PU '!R46=0,"",'360 PU '!R46)</f>
        <v/>
      </c>
      <c r="R38" s="409"/>
      <c r="S38" s="570" t="str">
        <f>IF('360 PU '!S46=0,"",'360 PU '!S46)</f>
        <v/>
      </c>
      <c r="T38" s="423"/>
      <c r="U38" s="570" t="str">
        <f>IF('360 PU '!T46=0,"",'360 PU '!T46)</f>
        <v/>
      </c>
      <c r="V38" s="423"/>
      <c r="W38" s="569">
        <f t="shared" si="0"/>
        <v>0</v>
      </c>
      <c r="X38" s="405">
        <f>W38*'360 PU '!H46</f>
        <v>0</v>
      </c>
      <c r="Y38" s="405">
        <f>W38*'360 PU '!AP46</f>
        <v>0</v>
      </c>
    </row>
    <row r="39" spans="1:25" ht="22.5" customHeight="1">
      <c r="A39" s="239" t="str">
        <f>'360 PU '!D47</f>
        <v>360-068PU</v>
      </c>
      <c r="B39" s="126">
        <f>'360 PU '!H47</f>
        <v>17</v>
      </c>
      <c r="C39" s="406" t="str">
        <f>IF('360 PU '!K47=0,"",'360 PU '!K47)</f>
        <v/>
      </c>
      <c r="D39" s="407"/>
      <c r="E39" s="408" t="str">
        <f>IF('360 PU '!L47=0,"",'360 PU '!L47)</f>
        <v/>
      </c>
      <c r="F39" s="407"/>
      <c r="G39" s="408" t="str">
        <f>IF('360 PU '!M47=0,"",'360 PU '!M47)</f>
        <v/>
      </c>
      <c r="H39" s="407"/>
      <c r="I39" s="408" t="str">
        <f>IF('360 PU '!N47=0,"",'360 PU '!N47)</f>
        <v/>
      </c>
      <c r="J39" s="407"/>
      <c r="K39" s="408" t="str">
        <f>IF('360 PU '!O47=0,"",'360 PU '!O47)</f>
        <v/>
      </c>
      <c r="L39" s="407"/>
      <c r="M39" s="408" t="str">
        <f>IF('360 PU '!P47=0,"",'360 PU '!P47)</f>
        <v/>
      </c>
      <c r="N39" s="407"/>
      <c r="O39" s="408" t="str">
        <f>IF('360 PU '!Q47=0,"",'360 PU '!Q47)</f>
        <v/>
      </c>
      <c r="P39" s="407"/>
      <c r="Q39" s="408" t="str">
        <f>IF('360 PU '!R47=0,"",'360 PU '!R47)</f>
        <v/>
      </c>
      <c r="R39" s="409"/>
      <c r="S39" s="570" t="str">
        <f>IF('360 PU '!S47=0,"",'360 PU '!S47)</f>
        <v/>
      </c>
      <c r="T39" s="423"/>
      <c r="U39" s="570" t="str">
        <f>IF('360 PU '!T47=0,"",'360 PU '!T47)</f>
        <v/>
      </c>
      <c r="V39" s="423"/>
      <c r="W39" s="569">
        <f t="shared" si="0"/>
        <v>0</v>
      </c>
      <c r="X39" s="405">
        <f>W39*'360 PU '!H47</f>
        <v>0</v>
      </c>
      <c r="Y39" s="405">
        <f>W39*'360 PU '!AP47</f>
        <v>0</v>
      </c>
    </row>
    <row r="40" spans="1:25" ht="22.5" customHeight="1">
      <c r="A40" s="239" t="str">
        <f>'360 PU '!D48</f>
        <v>360-069PU</v>
      </c>
      <c r="B40" s="126">
        <f>'360 PU '!H48</f>
        <v>15</v>
      </c>
      <c r="C40" s="406" t="str">
        <f>IF('360 PU '!K48=0,"",'360 PU '!K48)</f>
        <v/>
      </c>
      <c r="D40" s="407"/>
      <c r="E40" s="408" t="str">
        <f>IF('360 PU '!L48=0,"",'360 PU '!L48)</f>
        <v/>
      </c>
      <c r="F40" s="407"/>
      <c r="G40" s="408" t="str">
        <f>IF('360 PU '!M48=0,"",'360 PU '!M48)</f>
        <v/>
      </c>
      <c r="H40" s="407"/>
      <c r="I40" s="408" t="str">
        <f>IF('360 PU '!N48=0,"",'360 PU '!N48)</f>
        <v/>
      </c>
      <c r="J40" s="407"/>
      <c r="K40" s="408" t="str">
        <f>IF('360 PU '!O48=0,"",'360 PU '!O48)</f>
        <v/>
      </c>
      <c r="L40" s="407"/>
      <c r="M40" s="408" t="str">
        <f>IF('360 PU '!P48=0,"",'360 PU '!P48)</f>
        <v/>
      </c>
      <c r="N40" s="407"/>
      <c r="O40" s="408" t="str">
        <f>IF('360 PU '!Q48=0,"",'360 PU '!Q48)</f>
        <v/>
      </c>
      <c r="P40" s="407"/>
      <c r="Q40" s="408" t="str">
        <f>IF('360 PU '!R48=0,"",'360 PU '!R48)</f>
        <v/>
      </c>
      <c r="R40" s="409"/>
      <c r="S40" s="570" t="str">
        <f>IF('360 PU '!S48=0,"",'360 PU '!S48)</f>
        <v/>
      </c>
      <c r="T40" s="423"/>
      <c r="U40" s="570" t="str">
        <f>IF('360 PU '!T48=0,"",'360 PU '!T48)</f>
        <v/>
      </c>
      <c r="V40" s="423"/>
      <c r="W40" s="569">
        <f t="shared" si="0"/>
        <v>0</v>
      </c>
      <c r="X40" s="405">
        <f>W40*'360 PU '!H48</f>
        <v>0</v>
      </c>
      <c r="Y40" s="405">
        <f>W40*'360 PU '!AP48</f>
        <v>0</v>
      </c>
    </row>
    <row r="41" spans="1:25" ht="22.5" customHeight="1">
      <c r="A41" s="239" t="str">
        <f>'360 PU '!D49</f>
        <v>360-070PU</v>
      </c>
      <c r="B41" s="126">
        <f>'360 PU '!H49</f>
        <v>10</v>
      </c>
      <c r="C41" s="406" t="str">
        <f>IF('360 PU '!K49=0,"",'360 PU '!K49)</f>
        <v/>
      </c>
      <c r="D41" s="407"/>
      <c r="E41" s="408" t="str">
        <f>IF('360 PU '!L49=0,"",'360 PU '!L49)</f>
        <v/>
      </c>
      <c r="F41" s="407"/>
      <c r="G41" s="408" t="str">
        <f>IF('360 PU '!M49=0,"",'360 PU '!M49)</f>
        <v/>
      </c>
      <c r="H41" s="407"/>
      <c r="I41" s="408" t="str">
        <f>IF('360 PU '!N49=0,"",'360 PU '!N49)</f>
        <v/>
      </c>
      <c r="J41" s="407"/>
      <c r="K41" s="408" t="str">
        <f>IF('360 PU '!O49=0,"",'360 PU '!O49)</f>
        <v/>
      </c>
      <c r="L41" s="407"/>
      <c r="M41" s="408" t="str">
        <f>IF('360 PU '!P49=0,"",'360 PU '!P49)</f>
        <v/>
      </c>
      <c r="N41" s="407"/>
      <c r="O41" s="408" t="str">
        <f>IF('360 PU '!Q49=0,"",'360 PU '!Q49)</f>
        <v/>
      </c>
      <c r="P41" s="407"/>
      <c r="Q41" s="408" t="str">
        <f>IF('360 PU '!R49=0,"",'360 PU '!R49)</f>
        <v/>
      </c>
      <c r="R41" s="409"/>
      <c r="S41" s="570" t="str">
        <f>IF('360 PU '!S49=0,"",'360 PU '!S49)</f>
        <v/>
      </c>
      <c r="T41" s="423"/>
      <c r="U41" s="570" t="str">
        <f>IF('360 PU '!T49=0,"",'360 PU '!T49)</f>
        <v/>
      </c>
      <c r="V41" s="423"/>
      <c r="W41" s="569">
        <f t="shared" si="0"/>
        <v>0</v>
      </c>
      <c r="X41" s="405">
        <f>W41*'360 PU '!H49</f>
        <v>0</v>
      </c>
      <c r="Y41" s="405">
        <f>W41*'360 PU '!AP49</f>
        <v>0</v>
      </c>
    </row>
    <row r="42" spans="1:25" ht="22.5" customHeight="1">
      <c r="A42" s="239" t="str">
        <f>'360 PU '!D50</f>
        <v>360-071PU</v>
      </c>
      <c r="B42" s="126">
        <f>'360 PU '!H50</f>
        <v>1</v>
      </c>
      <c r="C42" s="406" t="str">
        <f>IF('360 PU '!K50=0,"",'360 PU '!K50)</f>
        <v/>
      </c>
      <c r="D42" s="407"/>
      <c r="E42" s="408" t="str">
        <f>IF('360 PU '!L50=0,"",'360 PU '!L50)</f>
        <v/>
      </c>
      <c r="F42" s="407"/>
      <c r="G42" s="408" t="str">
        <f>IF('360 PU '!M50=0,"",'360 PU '!M50)</f>
        <v/>
      </c>
      <c r="H42" s="407"/>
      <c r="I42" s="408" t="str">
        <f>IF('360 PU '!N50=0,"",'360 PU '!N50)</f>
        <v/>
      </c>
      <c r="J42" s="407"/>
      <c r="K42" s="408" t="str">
        <f>IF('360 PU '!O50=0,"",'360 PU '!O50)</f>
        <v/>
      </c>
      <c r="L42" s="407"/>
      <c r="M42" s="408" t="str">
        <f>IF('360 PU '!P50=0,"",'360 PU '!P50)</f>
        <v/>
      </c>
      <c r="N42" s="407"/>
      <c r="O42" s="408" t="str">
        <f>IF('360 PU '!Q50=0,"",'360 PU '!Q50)</f>
        <v/>
      </c>
      <c r="P42" s="407"/>
      <c r="Q42" s="408" t="str">
        <f>IF('360 PU '!R50=0,"",'360 PU '!R50)</f>
        <v/>
      </c>
      <c r="R42" s="409"/>
      <c r="S42" s="570" t="str">
        <f>IF('360 PU '!S50=0,"",'360 PU '!S50)</f>
        <v/>
      </c>
      <c r="T42" s="423"/>
      <c r="U42" s="570" t="str">
        <f>IF('360 PU '!T50=0,"",'360 PU '!T50)</f>
        <v/>
      </c>
      <c r="V42" s="423"/>
      <c r="W42" s="569">
        <f t="shared" si="0"/>
        <v>0</v>
      </c>
      <c r="X42" s="405">
        <f>W42*'360 PU '!H50</f>
        <v>0</v>
      </c>
      <c r="Y42" s="405">
        <f>W42*'360 PU '!AP50</f>
        <v>0</v>
      </c>
    </row>
    <row r="43" spans="1:25" ht="22.5" customHeight="1">
      <c r="A43" s="239" t="str">
        <f>'360 PU '!D51</f>
        <v>360-072PU</v>
      </c>
      <c r="B43" s="126">
        <f>'360 PU '!H51</f>
        <v>2</v>
      </c>
      <c r="C43" s="406" t="str">
        <f>IF('360 PU '!K51=0,"",'360 PU '!K51)</f>
        <v/>
      </c>
      <c r="D43" s="407"/>
      <c r="E43" s="408" t="str">
        <f>IF('360 PU '!L51=0,"",'360 PU '!L51)</f>
        <v/>
      </c>
      <c r="F43" s="407"/>
      <c r="G43" s="408" t="str">
        <f>IF('360 PU '!M51=0,"",'360 PU '!M51)</f>
        <v/>
      </c>
      <c r="H43" s="407"/>
      <c r="I43" s="408" t="str">
        <f>IF('360 PU '!N51=0,"",'360 PU '!N51)</f>
        <v/>
      </c>
      <c r="J43" s="407"/>
      <c r="K43" s="408" t="str">
        <f>IF('360 PU '!O51=0,"",'360 PU '!O51)</f>
        <v/>
      </c>
      <c r="L43" s="407"/>
      <c r="M43" s="408" t="str">
        <f>IF('360 PU '!P51=0,"",'360 PU '!P51)</f>
        <v/>
      </c>
      <c r="N43" s="407"/>
      <c r="O43" s="408" t="str">
        <f>IF('360 PU '!Q51=0,"",'360 PU '!Q51)</f>
        <v/>
      </c>
      <c r="P43" s="407"/>
      <c r="Q43" s="408" t="str">
        <f>IF('360 PU '!R51=0,"",'360 PU '!R51)</f>
        <v/>
      </c>
      <c r="R43" s="409"/>
      <c r="S43" s="570" t="str">
        <f>IF('360 PU '!S51=0,"",'360 PU '!S51)</f>
        <v/>
      </c>
      <c r="T43" s="423"/>
      <c r="U43" s="570" t="str">
        <f>IF('360 PU '!T51=0,"",'360 PU '!T51)</f>
        <v/>
      </c>
      <c r="V43" s="423"/>
      <c r="W43" s="569">
        <f t="shared" si="0"/>
        <v>0</v>
      </c>
      <c r="X43" s="405">
        <f>W43*'360 PU '!H51</f>
        <v>0</v>
      </c>
      <c r="Y43" s="405">
        <f>W43*'360 PU '!AP51</f>
        <v>0</v>
      </c>
    </row>
    <row r="44" spans="1:25" ht="22.5" customHeight="1">
      <c r="A44" s="239" t="str">
        <f>'360 PU '!D52</f>
        <v>360-073PU</v>
      </c>
      <c r="B44" s="126">
        <f>'360 PU '!H52</f>
        <v>6</v>
      </c>
      <c r="C44" s="406" t="str">
        <f>IF('360 PU '!K52=0,"",'360 PU '!K52)</f>
        <v/>
      </c>
      <c r="D44" s="407"/>
      <c r="E44" s="408" t="str">
        <f>IF('360 PU '!L52=0,"",'360 PU '!L52)</f>
        <v/>
      </c>
      <c r="F44" s="407"/>
      <c r="G44" s="408" t="str">
        <f>IF('360 PU '!M52=0,"",'360 PU '!M52)</f>
        <v/>
      </c>
      <c r="H44" s="407"/>
      <c r="I44" s="408" t="str">
        <f>IF('360 PU '!N52=0,"",'360 PU '!N52)</f>
        <v/>
      </c>
      <c r="J44" s="407"/>
      <c r="K44" s="408" t="str">
        <f>IF('360 PU '!O52=0,"",'360 PU '!O52)</f>
        <v/>
      </c>
      <c r="L44" s="407"/>
      <c r="M44" s="408" t="str">
        <f>IF('360 PU '!P52=0,"",'360 PU '!P52)</f>
        <v/>
      </c>
      <c r="N44" s="407"/>
      <c r="O44" s="408" t="str">
        <f>IF('360 PU '!Q52=0,"",'360 PU '!Q52)</f>
        <v/>
      </c>
      <c r="P44" s="407"/>
      <c r="Q44" s="408" t="str">
        <f>IF('360 PU '!R52=0,"",'360 PU '!R52)</f>
        <v/>
      </c>
      <c r="R44" s="409"/>
      <c r="S44" s="570" t="str">
        <f>IF('360 PU '!S52=0,"",'360 PU '!S52)</f>
        <v/>
      </c>
      <c r="T44" s="423"/>
      <c r="U44" s="570" t="str">
        <f>IF('360 PU '!T52=0,"",'360 PU '!T52)</f>
        <v/>
      </c>
      <c r="V44" s="423"/>
      <c r="W44" s="569">
        <f t="shared" si="0"/>
        <v>0</v>
      </c>
      <c r="X44" s="405">
        <f>W44*'360 PU '!H52</f>
        <v>0</v>
      </c>
      <c r="Y44" s="405">
        <f>W44*'360 PU '!AP52</f>
        <v>0</v>
      </c>
    </row>
    <row r="45" spans="1:25" ht="22.5" customHeight="1">
      <c r="A45" s="239" t="str">
        <f>'360 PU '!D53</f>
        <v>360-074PU</v>
      </c>
      <c r="B45" s="126">
        <f>'360 PU '!H53</f>
        <v>1</v>
      </c>
      <c r="C45" s="406" t="str">
        <f>IF('360 PU '!K53=0,"",'360 PU '!K53)</f>
        <v/>
      </c>
      <c r="D45" s="407"/>
      <c r="E45" s="408" t="str">
        <f>IF('360 PU '!L53=0,"",'360 PU '!L53)</f>
        <v/>
      </c>
      <c r="F45" s="407"/>
      <c r="G45" s="408" t="str">
        <f>IF('360 PU '!M53=0,"",'360 PU '!M53)</f>
        <v/>
      </c>
      <c r="H45" s="407"/>
      <c r="I45" s="408" t="str">
        <f>IF('360 PU '!N53=0,"",'360 PU '!N53)</f>
        <v/>
      </c>
      <c r="J45" s="407"/>
      <c r="K45" s="408" t="str">
        <f>IF('360 PU '!O53=0,"",'360 PU '!O53)</f>
        <v/>
      </c>
      <c r="L45" s="407"/>
      <c r="M45" s="408" t="str">
        <f>IF('360 PU '!P53=0,"",'360 PU '!P53)</f>
        <v/>
      </c>
      <c r="N45" s="407"/>
      <c r="O45" s="408" t="str">
        <f>IF('360 PU '!Q53=0,"",'360 PU '!Q53)</f>
        <v/>
      </c>
      <c r="P45" s="407"/>
      <c r="Q45" s="408" t="str">
        <f>IF('360 PU '!R53=0,"",'360 PU '!R53)</f>
        <v/>
      </c>
      <c r="R45" s="409"/>
      <c r="S45" s="570" t="str">
        <f>IF('360 PU '!S53=0,"",'360 PU '!S53)</f>
        <v/>
      </c>
      <c r="T45" s="423"/>
      <c r="U45" s="570" t="str">
        <f>IF('360 PU '!T53=0,"",'360 PU '!T53)</f>
        <v/>
      </c>
      <c r="V45" s="423"/>
      <c r="W45" s="569">
        <f t="shared" si="0"/>
        <v>0</v>
      </c>
      <c r="X45" s="405">
        <f>W45*'360 PU '!H53</f>
        <v>0</v>
      </c>
      <c r="Y45" s="405">
        <f>W45*'360 PU '!AP53</f>
        <v>0</v>
      </c>
    </row>
    <row r="46" spans="1:25" ht="22.5" customHeight="1">
      <c r="A46" s="239" t="str">
        <f>'360 PU '!D54</f>
        <v>360-075PU</v>
      </c>
      <c r="B46" s="126">
        <f>'360 PU '!H54</f>
        <v>1</v>
      </c>
      <c r="C46" s="406" t="str">
        <f>IF('360 PU '!K54=0,"",'360 PU '!K54)</f>
        <v/>
      </c>
      <c r="D46" s="407"/>
      <c r="E46" s="408" t="str">
        <f>IF('360 PU '!L54=0,"",'360 PU '!L54)</f>
        <v/>
      </c>
      <c r="F46" s="407"/>
      <c r="G46" s="408" t="str">
        <f>IF('360 PU '!M54=0,"",'360 PU '!M54)</f>
        <v/>
      </c>
      <c r="H46" s="407"/>
      <c r="I46" s="408" t="str">
        <f>IF('360 PU '!N54=0,"",'360 PU '!N54)</f>
        <v/>
      </c>
      <c r="J46" s="407"/>
      <c r="K46" s="408" t="str">
        <f>IF('360 PU '!O54=0,"",'360 PU '!O54)</f>
        <v/>
      </c>
      <c r="L46" s="407"/>
      <c r="M46" s="408" t="str">
        <f>IF('360 PU '!P54=0,"",'360 PU '!P54)</f>
        <v/>
      </c>
      <c r="N46" s="407"/>
      <c r="O46" s="408" t="str">
        <f>IF('360 PU '!Q54=0,"",'360 PU '!Q54)</f>
        <v/>
      </c>
      <c r="P46" s="407"/>
      <c r="Q46" s="408" t="str">
        <f>IF('360 PU '!R54=0,"",'360 PU '!R54)</f>
        <v/>
      </c>
      <c r="R46" s="409"/>
      <c r="S46" s="570" t="str">
        <f>IF('360 PU '!S54=0,"",'360 PU '!S54)</f>
        <v/>
      </c>
      <c r="T46" s="423"/>
      <c r="U46" s="570" t="str">
        <f>IF('360 PU '!T54=0,"",'360 PU '!T54)</f>
        <v/>
      </c>
      <c r="V46" s="423"/>
      <c r="W46" s="569">
        <f t="shared" si="0"/>
        <v>0</v>
      </c>
      <c r="X46" s="405">
        <f>W46*'360 PU '!H54</f>
        <v>0</v>
      </c>
      <c r="Y46" s="405">
        <f>W46*'360 PU '!AP54</f>
        <v>0</v>
      </c>
    </row>
    <row r="47" spans="1:25" ht="22.5" customHeight="1">
      <c r="A47" s="239" t="str">
        <f>'360 PU '!D55</f>
        <v>360-076PU</v>
      </c>
      <c r="B47" s="126">
        <f>'360 PU '!H55</f>
        <v>15</v>
      </c>
      <c r="C47" s="406" t="str">
        <f>IF('360 PU '!K55=0,"",'360 PU '!K55)</f>
        <v/>
      </c>
      <c r="D47" s="407"/>
      <c r="E47" s="408" t="str">
        <f>IF('360 PU '!L55=0,"",'360 PU '!L55)</f>
        <v/>
      </c>
      <c r="F47" s="407"/>
      <c r="G47" s="408" t="str">
        <f>IF('360 PU '!M55=0,"",'360 PU '!M55)</f>
        <v/>
      </c>
      <c r="H47" s="407"/>
      <c r="I47" s="408" t="str">
        <f>IF('360 PU '!N55=0,"",'360 PU '!N55)</f>
        <v/>
      </c>
      <c r="J47" s="407"/>
      <c r="K47" s="408" t="str">
        <f>IF('360 PU '!O55=0,"",'360 PU '!O55)</f>
        <v/>
      </c>
      <c r="L47" s="407"/>
      <c r="M47" s="408" t="str">
        <f>IF('360 PU '!P55=0,"",'360 PU '!P55)</f>
        <v/>
      </c>
      <c r="N47" s="407"/>
      <c r="O47" s="408" t="str">
        <f>IF('360 PU '!Q55=0,"",'360 PU '!Q55)</f>
        <v/>
      </c>
      <c r="P47" s="407"/>
      <c r="Q47" s="408" t="str">
        <f>IF('360 PU '!R55=0,"",'360 PU '!R55)</f>
        <v/>
      </c>
      <c r="R47" s="409"/>
      <c r="S47" s="570" t="str">
        <f>IF('360 PU '!S55=0,"",'360 PU '!S55)</f>
        <v/>
      </c>
      <c r="T47" s="423"/>
      <c r="U47" s="570" t="str">
        <f>IF('360 PU '!T55=0,"",'360 PU '!T55)</f>
        <v/>
      </c>
      <c r="V47" s="423"/>
      <c r="W47" s="569">
        <f t="shared" si="0"/>
        <v>0</v>
      </c>
      <c r="X47" s="405">
        <f>W47*'360 PU '!H55</f>
        <v>0</v>
      </c>
      <c r="Y47" s="405">
        <f>W47*'360 PU '!AP55</f>
        <v>0</v>
      </c>
    </row>
    <row r="48" spans="1:25" ht="22.5" customHeight="1">
      <c r="A48" s="239" t="str">
        <f>'360 PU '!D56</f>
        <v>360-077PU</v>
      </c>
      <c r="B48" s="126">
        <f>'360 PU '!H56</f>
        <v>1</v>
      </c>
      <c r="C48" s="406" t="str">
        <f>IF('360 PU '!K56=0,"",'360 PU '!K56)</f>
        <v/>
      </c>
      <c r="D48" s="407"/>
      <c r="E48" s="408" t="str">
        <f>IF('360 PU '!L56=0,"",'360 PU '!L56)</f>
        <v/>
      </c>
      <c r="F48" s="407"/>
      <c r="G48" s="408" t="str">
        <f>IF('360 PU '!M56=0,"",'360 PU '!M56)</f>
        <v/>
      </c>
      <c r="H48" s="407"/>
      <c r="I48" s="408" t="str">
        <f>IF('360 PU '!N56=0,"",'360 PU '!N56)</f>
        <v/>
      </c>
      <c r="J48" s="407"/>
      <c r="K48" s="408" t="str">
        <f>IF('360 PU '!O56=0,"",'360 PU '!O56)</f>
        <v/>
      </c>
      <c r="L48" s="407"/>
      <c r="M48" s="408" t="str">
        <f>IF('360 PU '!P56=0,"",'360 PU '!P56)</f>
        <v/>
      </c>
      <c r="N48" s="407"/>
      <c r="O48" s="408" t="str">
        <f>IF('360 PU '!Q56=0,"",'360 PU '!Q56)</f>
        <v/>
      </c>
      <c r="P48" s="407"/>
      <c r="Q48" s="408" t="str">
        <f>IF('360 PU '!R56=0,"",'360 PU '!R56)</f>
        <v/>
      </c>
      <c r="R48" s="409"/>
      <c r="S48" s="570" t="str">
        <f>IF('360 PU '!S56=0,"",'360 PU '!S56)</f>
        <v/>
      </c>
      <c r="T48" s="423"/>
      <c r="U48" s="570" t="str">
        <f>IF('360 PU '!T56=0,"",'360 PU '!T56)</f>
        <v/>
      </c>
      <c r="V48" s="423"/>
      <c r="W48" s="569">
        <f t="shared" ref="W48" si="1">SUM(C48:V48)</f>
        <v>0</v>
      </c>
      <c r="X48" s="405">
        <f>W48*'360 PU '!H56</f>
        <v>0</v>
      </c>
      <c r="Y48" s="405">
        <f>W48*'360 PU '!AP56</f>
        <v>0</v>
      </c>
    </row>
    <row r="49" spans="1:25" ht="22.5" customHeight="1">
      <c r="A49" s="239" t="str">
        <f>'360 PU '!D57</f>
        <v>360-078PU</v>
      </c>
      <c r="B49" s="126">
        <f>'360 PU '!H57</f>
        <v>8</v>
      </c>
      <c r="C49" s="406" t="str">
        <f>IF('360 PU '!K57=0,"",'360 PU '!K57)</f>
        <v/>
      </c>
      <c r="D49" s="407"/>
      <c r="E49" s="408" t="str">
        <f>IF('360 PU '!L57=0,"",'360 PU '!L57)</f>
        <v/>
      </c>
      <c r="F49" s="407"/>
      <c r="G49" s="408" t="str">
        <f>IF('360 PU '!M57=0,"",'360 PU '!M57)</f>
        <v/>
      </c>
      <c r="H49" s="407"/>
      <c r="I49" s="408" t="str">
        <f>IF('360 PU '!N57=0,"",'360 PU '!N57)</f>
        <v/>
      </c>
      <c r="J49" s="407"/>
      <c r="K49" s="408" t="str">
        <f>IF('360 PU '!O57=0,"",'360 PU '!O57)</f>
        <v/>
      </c>
      <c r="L49" s="407"/>
      <c r="M49" s="408" t="str">
        <f>IF('360 PU '!P57=0,"",'360 PU '!P57)</f>
        <v/>
      </c>
      <c r="N49" s="407"/>
      <c r="O49" s="408" t="str">
        <f>IF('360 PU '!Q57=0,"",'360 PU '!Q57)</f>
        <v/>
      </c>
      <c r="P49" s="407"/>
      <c r="Q49" s="408" t="str">
        <f>IF('360 PU '!R57=0,"",'360 PU '!R57)</f>
        <v/>
      </c>
      <c r="R49" s="409"/>
      <c r="S49" s="570" t="str">
        <f>IF('360 PU '!S57=0,"",'360 PU '!S57)</f>
        <v/>
      </c>
      <c r="T49" s="423"/>
      <c r="U49" s="570" t="str">
        <f>IF('360 PU '!T57=0,"",'360 PU '!T57)</f>
        <v/>
      </c>
      <c r="V49" s="423"/>
      <c r="W49" s="569">
        <f t="shared" si="0"/>
        <v>0</v>
      </c>
      <c r="X49" s="405">
        <f>W49*'360 PU '!H57</f>
        <v>0</v>
      </c>
      <c r="Y49" s="405">
        <f>W49*'360 PU '!AP57</f>
        <v>0</v>
      </c>
    </row>
    <row r="50" spans="1:25" ht="22.5" customHeight="1">
      <c r="A50" s="239" t="str">
        <f>'360 PU '!D58</f>
        <v>360-079PU</v>
      </c>
      <c r="B50" s="126">
        <f>'360 PU '!H58</f>
        <v>5</v>
      </c>
      <c r="C50" s="406" t="str">
        <f>IF('360 PU '!K58=0,"",'360 PU '!K58)</f>
        <v/>
      </c>
      <c r="D50" s="407"/>
      <c r="E50" s="408" t="str">
        <f>IF('360 PU '!L58=0,"",'360 PU '!L58)</f>
        <v/>
      </c>
      <c r="F50" s="407"/>
      <c r="G50" s="408" t="str">
        <f>IF('360 PU '!M58=0,"",'360 PU '!M58)</f>
        <v/>
      </c>
      <c r="H50" s="407"/>
      <c r="I50" s="408" t="str">
        <f>IF('360 PU '!N58=0,"",'360 PU '!N58)</f>
        <v/>
      </c>
      <c r="J50" s="407"/>
      <c r="K50" s="408" t="str">
        <f>IF('360 PU '!O58=0,"",'360 PU '!O58)</f>
        <v/>
      </c>
      <c r="L50" s="407"/>
      <c r="M50" s="408" t="str">
        <f>IF('360 PU '!P58=0,"",'360 PU '!P58)</f>
        <v/>
      </c>
      <c r="N50" s="407"/>
      <c r="O50" s="408" t="str">
        <f>IF('360 PU '!Q58=0,"",'360 PU '!Q58)</f>
        <v/>
      </c>
      <c r="P50" s="407"/>
      <c r="Q50" s="408" t="str">
        <f>IF('360 PU '!R58=0,"",'360 PU '!R58)</f>
        <v/>
      </c>
      <c r="R50" s="409"/>
      <c r="S50" s="570" t="str">
        <f>IF('360 PU '!S58=0,"",'360 PU '!S58)</f>
        <v/>
      </c>
      <c r="T50" s="423"/>
      <c r="U50" s="570" t="str">
        <f>IF('360 PU '!T58=0,"",'360 PU '!T58)</f>
        <v/>
      </c>
      <c r="V50" s="423"/>
      <c r="W50" s="569">
        <f t="shared" si="0"/>
        <v>0</v>
      </c>
      <c r="X50" s="405">
        <f>W50*'360 PU '!H58</f>
        <v>0</v>
      </c>
      <c r="Y50" s="405">
        <f>W50*'360 PU '!AP58</f>
        <v>0</v>
      </c>
    </row>
    <row r="51" spans="1:25" ht="22.5" customHeight="1">
      <c r="A51" s="239" t="str">
        <f>'360 PU '!D59</f>
        <v>360-080PU</v>
      </c>
      <c r="B51" s="126">
        <f>'360 PU '!H59</f>
        <v>12</v>
      </c>
      <c r="C51" s="406" t="str">
        <f>IF('360 PU '!K59=0,"",'360 PU '!K59)</f>
        <v/>
      </c>
      <c r="D51" s="407"/>
      <c r="E51" s="408" t="str">
        <f>IF('360 PU '!L59=0,"",'360 PU '!L59)</f>
        <v/>
      </c>
      <c r="F51" s="407"/>
      <c r="G51" s="408" t="str">
        <f>IF('360 PU '!M59=0,"",'360 PU '!M59)</f>
        <v/>
      </c>
      <c r="H51" s="407"/>
      <c r="I51" s="408" t="str">
        <f>IF('360 PU '!N59=0,"",'360 PU '!N59)</f>
        <v/>
      </c>
      <c r="J51" s="407"/>
      <c r="K51" s="408" t="str">
        <f>IF('360 PU '!O59=0,"",'360 PU '!O59)</f>
        <v/>
      </c>
      <c r="L51" s="407"/>
      <c r="M51" s="408" t="str">
        <f>IF('360 PU '!P59=0,"",'360 PU '!P59)</f>
        <v/>
      </c>
      <c r="N51" s="407"/>
      <c r="O51" s="408" t="str">
        <f>IF('360 PU '!Q59=0,"",'360 PU '!Q59)</f>
        <v/>
      </c>
      <c r="P51" s="407"/>
      <c r="Q51" s="408" t="str">
        <f>IF('360 PU '!R59=0,"",'360 PU '!R59)</f>
        <v/>
      </c>
      <c r="R51" s="409"/>
      <c r="S51" s="570" t="str">
        <f>IF('360 PU '!S59=0,"",'360 PU '!S59)</f>
        <v/>
      </c>
      <c r="T51" s="423"/>
      <c r="U51" s="570" t="str">
        <f>IF('360 PU '!T59=0,"",'360 PU '!T59)</f>
        <v/>
      </c>
      <c r="V51" s="423"/>
      <c r="W51" s="569">
        <f t="shared" si="0"/>
        <v>0</v>
      </c>
      <c r="X51" s="405">
        <f>W51*'360 PU '!H59</f>
        <v>0</v>
      </c>
      <c r="Y51" s="405">
        <f>W51*'360 PU '!AP59</f>
        <v>0</v>
      </c>
    </row>
    <row r="52" spans="1:25" ht="22.5" customHeight="1">
      <c r="A52" s="239">
        <f>'360 PU '!D60</f>
        <v>0</v>
      </c>
      <c r="B52" s="126">
        <f>'360 PU '!H60</f>
        <v>0</v>
      </c>
      <c r="C52" s="406" t="str">
        <f>IF('360 PU '!K60=0,"",'360 PU '!K60)</f>
        <v/>
      </c>
      <c r="D52" s="407"/>
      <c r="E52" s="408" t="str">
        <f>IF('360 PU '!L60=0,"",'360 PU '!L60)</f>
        <v/>
      </c>
      <c r="F52" s="407"/>
      <c r="G52" s="408" t="str">
        <f>IF('360 PU '!M60=0,"",'360 PU '!M60)</f>
        <v/>
      </c>
      <c r="H52" s="407"/>
      <c r="I52" s="408" t="str">
        <f>IF('360 PU '!N60=0,"",'360 PU '!N60)</f>
        <v/>
      </c>
      <c r="J52" s="407"/>
      <c r="K52" s="408" t="str">
        <f>IF('360 PU '!O60=0,"",'360 PU '!O60)</f>
        <v/>
      </c>
      <c r="L52" s="407"/>
      <c r="M52" s="408" t="str">
        <f>IF('360 PU '!P60=0,"",'360 PU '!P60)</f>
        <v/>
      </c>
      <c r="N52" s="407"/>
      <c r="O52" s="408" t="str">
        <f>IF('360 PU '!Q60=0,"",'360 PU '!Q60)</f>
        <v/>
      </c>
      <c r="P52" s="407"/>
      <c r="Q52" s="408" t="str">
        <f>IF('360 PU '!R60=0,"",'360 PU '!R60)</f>
        <v/>
      </c>
      <c r="R52" s="409"/>
      <c r="S52" s="570" t="str">
        <f>IF('360 PU '!S60=0,"",'360 PU '!S60)</f>
        <v/>
      </c>
      <c r="T52" s="423"/>
      <c r="U52" s="570" t="str">
        <f>IF('360 PU '!T60=0,"",'360 PU '!T60)</f>
        <v/>
      </c>
      <c r="V52" s="423"/>
      <c r="W52" s="569">
        <f t="shared" si="0"/>
        <v>0</v>
      </c>
      <c r="X52" s="405">
        <f>W52*'360 PU '!H60</f>
        <v>0</v>
      </c>
      <c r="Y52" s="405">
        <f>W52*'360 PU '!AP60</f>
        <v>0</v>
      </c>
    </row>
    <row r="53" spans="1:25" ht="22.5" customHeight="1">
      <c r="A53" s="239" t="str">
        <f>'360 PU '!D61</f>
        <v>360-092PU</v>
      </c>
      <c r="B53" s="126">
        <f>'360 PU '!H61</f>
        <v>4</v>
      </c>
      <c r="C53" s="406" t="str">
        <f>IF('360 PU '!K61=0,"",'360 PU '!K61)</f>
        <v/>
      </c>
      <c r="D53" s="407"/>
      <c r="E53" s="408" t="str">
        <f>IF('360 PU '!L61=0,"",'360 PU '!L61)</f>
        <v/>
      </c>
      <c r="F53" s="407"/>
      <c r="G53" s="408" t="str">
        <f>IF('360 PU '!M61=0,"",'360 PU '!M61)</f>
        <v/>
      </c>
      <c r="H53" s="407"/>
      <c r="I53" s="408" t="str">
        <f>IF('360 PU '!N61=0,"",'360 PU '!N61)</f>
        <v/>
      </c>
      <c r="J53" s="407"/>
      <c r="K53" s="408" t="str">
        <f>IF('360 PU '!O61=0,"",'360 PU '!O61)</f>
        <v/>
      </c>
      <c r="L53" s="407"/>
      <c r="M53" s="408" t="str">
        <f>IF('360 PU '!P61=0,"",'360 PU '!P61)</f>
        <v/>
      </c>
      <c r="N53" s="407"/>
      <c r="O53" s="408" t="str">
        <f>IF('360 PU '!Q61=0,"",'360 PU '!Q61)</f>
        <v/>
      </c>
      <c r="P53" s="407"/>
      <c r="Q53" s="408" t="str">
        <f>IF('360 PU '!R61=0,"",'360 PU '!R61)</f>
        <v/>
      </c>
      <c r="R53" s="409"/>
      <c r="S53" s="570" t="str">
        <f>IF('360 PU '!S61=0,"",'360 PU '!S61)</f>
        <v/>
      </c>
      <c r="T53" s="423"/>
      <c r="U53" s="570" t="str">
        <f>IF('360 PU '!T61=0,"",'360 PU '!T61)</f>
        <v/>
      </c>
      <c r="V53" s="423"/>
      <c r="W53" s="569">
        <f t="shared" si="0"/>
        <v>0</v>
      </c>
      <c r="X53" s="405">
        <f>W53*'360 PU '!H61</f>
        <v>0</v>
      </c>
      <c r="Y53" s="405">
        <f>W53*'360 PU '!AP61</f>
        <v>0</v>
      </c>
    </row>
    <row r="54" spans="1:25" ht="22.5" customHeight="1">
      <c r="A54" s="239" t="str">
        <f>'360 PU '!D62</f>
        <v>360-093PU</v>
      </c>
      <c r="B54" s="126">
        <f>'360 PU '!H62</f>
        <v>4</v>
      </c>
      <c r="C54" s="406" t="str">
        <f>IF('360 PU '!K62=0,"",'360 PU '!K62)</f>
        <v/>
      </c>
      <c r="D54" s="407"/>
      <c r="E54" s="408" t="str">
        <f>IF('360 PU '!L62=0,"",'360 PU '!L62)</f>
        <v/>
      </c>
      <c r="F54" s="407"/>
      <c r="G54" s="408" t="str">
        <f>IF('360 PU '!M62=0,"",'360 PU '!M62)</f>
        <v/>
      </c>
      <c r="H54" s="407"/>
      <c r="I54" s="408" t="str">
        <f>IF('360 PU '!N62=0,"",'360 PU '!N62)</f>
        <v/>
      </c>
      <c r="J54" s="407"/>
      <c r="K54" s="408" t="str">
        <f>IF('360 PU '!O62=0,"",'360 PU '!O62)</f>
        <v/>
      </c>
      <c r="L54" s="407"/>
      <c r="M54" s="408" t="str">
        <f>IF('360 PU '!P62=0,"",'360 PU '!P62)</f>
        <v/>
      </c>
      <c r="N54" s="407"/>
      <c r="O54" s="408" t="str">
        <f>IF('360 PU '!Q62=0,"",'360 PU '!Q62)</f>
        <v/>
      </c>
      <c r="P54" s="407"/>
      <c r="Q54" s="408" t="str">
        <f>IF('360 PU '!R62=0,"",'360 PU '!R62)</f>
        <v/>
      </c>
      <c r="R54" s="409"/>
      <c r="S54" s="570" t="str">
        <f>IF('360 PU '!S62=0,"",'360 PU '!S62)</f>
        <v/>
      </c>
      <c r="T54" s="423"/>
      <c r="U54" s="570" t="str">
        <f>IF('360 PU '!T62=0,"",'360 PU '!T62)</f>
        <v/>
      </c>
      <c r="V54" s="423"/>
      <c r="W54" s="569">
        <f t="shared" si="0"/>
        <v>0</v>
      </c>
      <c r="X54" s="405">
        <f>W54*'360 PU '!H62</f>
        <v>0</v>
      </c>
      <c r="Y54" s="405">
        <f>W54*'360 PU '!AP62</f>
        <v>0</v>
      </c>
    </row>
    <row r="55" spans="1:25" ht="22.5" customHeight="1">
      <c r="A55" s="239" t="str">
        <f>'360 PU '!D63</f>
        <v>360-094PU</v>
      </c>
      <c r="B55" s="126">
        <f>'360 PU '!H63</f>
        <v>6</v>
      </c>
      <c r="C55" s="406" t="str">
        <f>IF('360 PU '!K63=0,"",'360 PU '!K63)</f>
        <v/>
      </c>
      <c r="D55" s="407"/>
      <c r="E55" s="408" t="str">
        <f>IF('360 PU '!L63=0,"",'360 PU '!L63)</f>
        <v/>
      </c>
      <c r="F55" s="407"/>
      <c r="G55" s="408" t="str">
        <f>IF('360 PU '!M63=0,"",'360 PU '!M63)</f>
        <v/>
      </c>
      <c r="H55" s="407"/>
      <c r="I55" s="408" t="str">
        <f>IF('360 PU '!N63=0,"",'360 PU '!N63)</f>
        <v/>
      </c>
      <c r="J55" s="407"/>
      <c r="K55" s="408" t="str">
        <f>IF('360 PU '!O63=0,"",'360 PU '!O63)</f>
        <v/>
      </c>
      <c r="L55" s="407"/>
      <c r="M55" s="408" t="str">
        <f>IF('360 PU '!P63=0,"",'360 PU '!P63)</f>
        <v/>
      </c>
      <c r="N55" s="407"/>
      <c r="O55" s="408" t="str">
        <f>IF('360 PU '!Q63=0,"",'360 PU '!Q63)</f>
        <v/>
      </c>
      <c r="P55" s="407"/>
      <c r="Q55" s="408" t="str">
        <f>IF('360 PU '!R63=0,"",'360 PU '!R63)</f>
        <v/>
      </c>
      <c r="R55" s="409"/>
      <c r="S55" s="570" t="str">
        <f>IF('360 PU '!S63=0,"",'360 PU '!S63)</f>
        <v/>
      </c>
      <c r="T55" s="423"/>
      <c r="U55" s="570" t="str">
        <f>IF('360 PU '!T63=0,"",'360 PU '!T63)</f>
        <v/>
      </c>
      <c r="V55" s="423"/>
      <c r="W55" s="569">
        <f t="shared" si="0"/>
        <v>0</v>
      </c>
      <c r="X55" s="405">
        <f>W55*'360 PU '!H63</f>
        <v>0</v>
      </c>
      <c r="Y55" s="405">
        <f>W55*'360 PU '!AP63</f>
        <v>0</v>
      </c>
    </row>
    <row r="56" spans="1:25" ht="22.5" customHeight="1">
      <c r="A56" s="239" t="str">
        <f>'360 PU '!D64</f>
        <v>360-095PU</v>
      </c>
      <c r="B56" s="126">
        <f>'360 PU '!H64</f>
        <v>15</v>
      </c>
      <c r="C56" s="406" t="str">
        <f>IF('360 PU '!K64=0,"",'360 PU '!K64)</f>
        <v/>
      </c>
      <c r="D56" s="407"/>
      <c r="E56" s="408" t="str">
        <f>IF('360 PU '!L64=0,"",'360 PU '!L64)</f>
        <v/>
      </c>
      <c r="F56" s="407"/>
      <c r="G56" s="408" t="str">
        <f>IF('360 PU '!M64=0,"",'360 PU '!M64)</f>
        <v/>
      </c>
      <c r="H56" s="407"/>
      <c r="I56" s="408" t="str">
        <f>IF('360 PU '!N64=0,"",'360 PU '!N64)</f>
        <v/>
      </c>
      <c r="J56" s="407"/>
      <c r="K56" s="408" t="str">
        <f>IF('360 PU '!O64=0,"",'360 PU '!O64)</f>
        <v/>
      </c>
      <c r="L56" s="407"/>
      <c r="M56" s="408" t="str">
        <f>IF('360 PU '!P64=0,"",'360 PU '!P64)</f>
        <v/>
      </c>
      <c r="N56" s="407"/>
      <c r="O56" s="408" t="str">
        <f>IF('360 PU '!Q64=0,"",'360 PU '!Q64)</f>
        <v/>
      </c>
      <c r="P56" s="407"/>
      <c r="Q56" s="408" t="str">
        <f>IF('360 PU '!R64=0,"",'360 PU '!R64)</f>
        <v/>
      </c>
      <c r="R56" s="409"/>
      <c r="S56" s="570" t="str">
        <f>IF('360 PU '!S64=0,"",'360 PU '!S64)</f>
        <v/>
      </c>
      <c r="T56" s="423"/>
      <c r="U56" s="570" t="str">
        <f>IF('360 PU '!T64=0,"",'360 PU '!T64)</f>
        <v/>
      </c>
      <c r="V56" s="423"/>
      <c r="W56" s="569">
        <f t="shared" si="0"/>
        <v>0</v>
      </c>
      <c r="X56" s="405">
        <f>W56*'360 PU '!H64</f>
        <v>0</v>
      </c>
      <c r="Y56" s="405">
        <f>W56*'360 PU '!AP64</f>
        <v>0</v>
      </c>
    </row>
    <row r="57" spans="1:25" ht="22.5" customHeight="1">
      <c r="A57" s="239" t="str">
        <f>'360 PU '!D65</f>
        <v>360-096PU</v>
      </c>
      <c r="B57" s="126">
        <f>'360 PU '!H65</f>
        <v>6</v>
      </c>
      <c r="C57" s="406" t="str">
        <f>IF('360 PU '!K65=0,"",'360 PU '!K65)</f>
        <v/>
      </c>
      <c r="D57" s="407"/>
      <c r="E57" s="408" t="str">
        <f>IF('360 PU '!L65=0,"",'360 PU '!L65)</f>
        <v/>
      </c>
      <c r="F57" s="407"/>
      <c r="G57" s="408" t="str">
        <f>IF('360 PU '!M65=0,"",'360 PU '!M65)</f>
        <v/>
      </c>
      <c r="H57" s="407"/>
      <c r="I57" s="408" t="str">
        <f>IF('360 PU '!N65=0,"",'360 PU '!N65)</f>
        <v/>
      </c>
      <c r="J57" s="407"/>
      <c r="K57" s="408" t="str">
        <f>IF('360 PU '!O65=0,"",'360 PU '!O65)</f>
        <v/>
      </c>
      <c r="L57" s="407"/>
      <c r="M57" s="408" t="str">
        <f>IF('360 PU '!P65=0,"",'360 PU '!P65)</f>
        <v/>
      </c>
      <c r="N57" s="407"/>
      <c r="O57" s="408" t="str">
        <f>IF('360 PU '!Q65=0,"",'360 PU '!Q65)</f>
        <v/>
      </c>
      <c r="P57" s="407"/>
      <c r="Q57" s="408" t="str">
        <f>IF('360 PU '!R65=0,"",'360 PU '!R65)</f>
        <v/>
      </c>
      <c r="R57" s="409"/>
      <c r="S57" s="570" t="str">
        <f>IF('360 PU '!S65=0,"",'360 PU '!S65)</f>
        <v/>
      </c>
      <c r="T57" s="423"/>
      <c r="U57" s="570" t="str">
        <f>IF('360 PU '!T65=0,"",'360 PU '!T65)</f>
        <v/>
      </c>
      <c r="V57" s="423"/>
      <c r="W57" s="569">
        <f t="shared" si="0"/>
        <v>0</v>
      </c>
      <c r="X57" s="405">
        <f>W57*'360 PU '!H65</f>
        <v>0</v>
      </c>
      <c r="Y57" s="405">
        <f>W57*'360 PU '!AP65</f>
        <v>0</v>
      </c>
    </row>
    <row r="58" spans="1:25" ht="22.5" customHeight="1">
      <c r="A58" s="239" t="str">
        <f>'360 PU '!D66</f>
        <v>360-097PU</v>
      </c>
      <c r="B58" s="126">
        <f>'360 PU '!H66</f>
        <v>6</v>
      </c>
      <c r="C58" s="406" t="str">
        <f>IF('360 PU '!K66=0,"",'360 PU '!K66)</f>
        <v/>
      </c>
      <c r="D58" s="407"/>
      <c r="E58" s="408" t="str">
        <f>IF('360 PU '!L66=0,"",'360 PU '!L66)</f>
        <v/>
      </c>
      <c r="F58" s="407"/>
      <c r="G58" s="408" t="str">
        <f>IF('360 PU '!M66=0,"",'360 PU '!M66)</f>
        <v/>
      </c>
      <c r="H58" s="407"/>
      <c r="I58" s="408" t="str">
        <f>IF('360 PU '!N66=0,"",'360 PU '!N66)</f>
        <v/>
      </c>
      <c r="J58" s="407"/>
      <c r="K58" s="408" t="str">
        <f>IF('360 PU '!O66=0,"",'360 PU '!O66)</f>
        <v/>
      </c>
      <c r="L58" s="407"/>
      <c r="M58" s="408" t="str">
        <f>IF('360 PU '!P66=0,"",'360 PU '!P66)</f>
        <v/>
      </c>
      <c r="N58" s="407"/>
      <c r="O58" s="408" t="str">
        <f>IF('360 PU '!Q66=0,"",'360 PU '!Q66)</f>
        <v/>
      </c>
      <c r="P58" s="407"/>
      <c r="Q58" s="408" t="str">
        <f>IF('360 PU '!R66=0,"",'360 PU '!R66)</f>
        <v/>
      </c>
      <c r="R58" s="409"/>
      <c r="S58" s="570" t="str">
        <f>IF('360 PU '!S66=0,"",'360 PU '!S66)</f>
        <v/>
      </c>
      <c r="T58" s="423"/>
      <c r="U58" s="570" t="str">
        <f>IF('360 PU '!T66=0,"",'360 PU '!T66)</f>
        <v/>
      </c>
      <c r="V58" s="423"/>
      <c r="W58" s="569">
        <f t="shared" si="0"/>
        <v>0</v>
      </c>
      <c r="X58" s="405">
        <f>W58*'360 PU '!H66</f>
        <v>0</v>
      </c>
      <c r="Y58" s="405">
        <f>W58*'360 PU '!AP66</f>
        <v>0</v>
      </c>
    </row>
    <row r="59" spans="1:25" ht="22.5" customHeight="1">
      <c r="A59" s="239" t="str">
        <f>'360 PU '!D67</f>
        <v>360-098PU</v>
      </c>
      <c r="B59" s="126">
        <f>'360 PU '!H67</f>
        <v>4</v>
      </c>
      <c r="C59" s="406" t="str">
        <f>IF('360 PU '!K67=0,"",'360 PU '!K67)</f>
        <v/>
      </c>
      <c r="D59" s="407"/>
      <c r="E59" s="408" t="str">
        <f>IF('360 PU '!L67=0,"",'360 PU '!L67)</f>
        <v/>
      </c>
      <c r="F59" s="407"/>
      <c r="G59" s="408" t="str">
        <f>IF('360 PU '!M67=0,"",'360 PU '!M67)</f>
        <v/>
      </c>
      <c r="H59" s="407"/>
      <c r="I59" s="408" t="str">
        <f>IF('360 PU '!N67=0,"",'360 PU '!N67)</f>
        <v/>
      </c>
      <c r="J59" s="407"/>
      <c r="K59" s="408" t="str">
        <f>IF('360 PU '!O67=0,"",'360 PU '!O67)</f>
        <v/>
      </c>
      <c r="L59" s="407"/>
      <c r="M59" s="408" t="str">
        <f>IF('360 PU '!P67=0,"",'360 PU '!P67)</f>
        <v/>
      </c>
      <c r="N59" s="407"/>
      <c r="O59" s="408" t="str">
        <f>IF('360 PU '!Q67=0,"",'360 PU '!Q67)</f>
        <v/>
      </c>
      <c r="P59" s="407"/>
      <c r="Q59" s="408" t="str">
        <f>IF('360 PU '!R67=0,"",'360 PU '!R67)</f>
        <v/>
      </c>
      <c r="R59" s="409"/>
      <c r="S59" s="570" t="str">
        <f>IF('360 PU '!S67=0,"",'360 PU '!S67)</f>
        <v/>
      </c>
      <c r="T59" s="423"/>
      <c r="U59" s="570" t="str">
        <f>IF('360 PU '!T67=0,"",'360 PU '!T67)</f>
        <v/>
      </c>
      <c r="V59" s="423"/>
      <c r="W59" s="569">
        <f t="shared" si="0"/>
        <v>0</v>
      </c>
      <c r="X59" s="405">
        <f>W59*'360 PU '!H67</f>
        <v>0</v>
      </c>
      <c r="Y59" s="405">
        <f>W59*'360 PU '!AP67</f>
        <v>0</v>
      </c>
    </row>
    <row r="60" spans="1:25" ht="22.5" customHeight="1">
      <c r="A60" s="239" t="str">
        <f>'360 PU '!D68</f>
        <v>360-099PU</v>
      </c>
      <c r="B60" s="126">
        <f>'360 PU '!H68</f>
        <v>4</v>
      </c>
      <c r="C60" s="406" t="str">
        <f>IF('360 PU '!K68=0,"",'360 PU '!K68)</f>
        <v/>
      </c>
      <c r="D60" s="407"/>
      <c r="E60" s="408" t="str">
        <f>IF('360 PU '!L68=0,"",'360 PU '!L68)</f>
        <v/>
      </c>
      <c r="F60" s="407"/>
      <c r="G60" s="408" t="str">
        <f>IF('360 PU '!M68=0,"",'360 PU '!M68)</f>
        <v/>
      </c>
      <c r="H60" s="407"/>
      <c r="I60" s="408" t="str">
        <f>IF('360 PU '!N68=0,"",'360 PU '!N68)</f>
        <v/>
      </c>
      <c r="J60" s="407"/>
      <c r="K60" s="408" t="str">
        <f>IF('360 PU '!O68=0,"",'360 PU '!O68)</f>
        <v/>
      </c>
      <c r="L60" s="407"/>
      <c r="M60" s="408" t="str">
        <f>IF('360 PU '!P68=0,"",'360 PU '!P68)</f>
        <v/>
      </c>
      <c r="N60" s="407"/>
      <c r="O60" s="408" t="str">
        <f>IF('360 PU '!Q68=0,"",'360 PU '!Q68)</f>
        <v/>
      </c>
      <c r="P60" s="407"/>
      <c r="Q60" s="408" t="str">
        <f>IF('360 PU '!R68=0,"",'360 PU '!R68)</f>
        <v/>
      </c>
      <c r="R60" s="409"/>
      <c r="S60" s="570" t="str">
        <f>IF('360 PU '!S68=0,"",'360 PU '!S68)</f>
        <v/>
      </c>
      <c r="T60" s="423"/>
      <c r="U60" s="570" t="str">
        <f>IF('360 PU '!T68=0,"",'360 PU '!T68)</f>
        <v/>
      </c>
      <c r="V60" s="423"/>
      <c r="W60" s="569">
        <f t="shared" si="0"/>
        <v>0</v>
      </c>
      <c r="X60" s="405">
        <f>W60*'360 PU '!H68</f>
        <v>0</v>
      </c>
      <c r="Y60" s="405">
        <f>W60*'360 PU '!AP68</f>
        <v>0</v>
      </c>
    </row>
    <row r="61" spans="1:25" ht="22.5" customHeight="1">
      <c r="A61" s="239" t="str">
        <f>'360 PU '!D69</f>
        <v>360-100PU</v>
      </c>
      <c r="B61" s="126">
        <f>'360 PU '!H69</f>
        <v>3</v>
      </c>
      <c r="C61" s="406" t="str">
        <f>IF('360 PU '!K69=0,"",'360 PU '!K69)</f>
        <v/>
      </c>
      <c r="D61" s="407"/>
      <c r="E61" s="408" t="str">
        <f>IF('360 PU '!L69=0,"",'360 PU '!L69)</f>
        <v/>
      </c>
      <c r="F61" s="407"/>
      <c r="G61" s="408" t="str">
        <f>IF('360 PU '!M69=0,"",'360 PU '!M69)</f>
        <v/>
      </c>
      <c r="H61" s="407"/>
      <c r="I61" s="408" t="str">
        <f>IF('360 PU '!N69=0,"",'360 PU '!N69)</f>
        <v/>
      </c>
      <c r="J61" s="407"/>
      <c r="K61" s="408" t="str">
        <f>IF('360 PU '!O69=0,"",'360 PU '!O69)</f>
        <v/>
      </c>
      <c r="L61" s="407"/>
      <c r="M61" s="408" t="str">
        <f>IF('360 PU '!P69=0,"",'360 PU '!P69)</f>
        <v/>
      </c>
      <c r="N61" s="407"/>
      <c r="O61" s="408" t="str">
        <f>IF('360 PU '!Q69=0,"",'360 PU '!Q69)</f>
        <v/>
      </c>
      <c r="P61" s="407"/>
      <c r="Q61" s="408" t="str">
        <f>IF('360 PU '!R69=0,"",'360 PU '!R69)</f>
        <v/>
      </c>
      <c r="R61" s="409"/>
      <c r="S61" s="570" t="str">
        <f>IF('360 PU '!S69=0,"",'360 PU '!S69)</f>
        <v/>
      </c>
      <c r="T61" s="423"/>
      <c r="U61" s="570" t="str">
        <f>IF('360 PU '!T69=0,"",'360 PU '!T69)</f>
        <v/>
      </c>
      <c r="V61" s="423"/>
      <c r="W61" s="569">
        <f t="shared" si="0"/>
        <v>0</v>
      </c>
      <c r="X61" s="405">
        <f>W61*'360 PU '!H69</f>
        <v>0</v>
      </c>
      <c r="Y61" s="405">
        <f>W61*'360 PU '!AP69</f>
        <v>0</v>
      </c>
    </row>
    <row r="62" spans="1:25" ht="22.5" customHeight="1">
      <c r="A62" s="239">
        <f>'360 PU '!D70</f>
        <v>0</v>
      </c>
      <c r="B62" s="126">
        <f>'360 PU '!H70</f>
        <v>0</v>
      </c>
      <c r="C62" s="406" t="str">
        <f>IF('360 PU '!K70=0,"",'360 PU '!K70)</f>
        <v/>
      </c>
      <c r="D62" s="407"/>
      <c r="E62" s="408" t="str">
        <f>IF('360 PU '!L70=0,"",'360 PU '!L70)</f>
        <v/>
      </c>
      <c r="F62" s="407"/>
      <c r="G62" s="408" t="str">
        <f>IF('360 PU '!M70=0,"",'360 PU '!M70)</f>
        <v/>
      </c>
      <c r="H62" s="407"/>
      <c r="I62" s="408" t="str">
        <f>IF('360 PU '!N70=0,"",'360 PU '!N70)</f>
        <v/>
      </c>
      <c r="J62" s="407"/>
      <c r="K62" s="408" t="str">
        <f>IF('360 PU '!O70=0,"",'360 PU '!O70)</f>
        <v/>
      </c>
      <c r="L62" s="407"/>
      <c r="M62" s="408" t="str">
        <f>IF('360 PU '!P70=0,"",'360 PU '!P70)</f>
        <v/>
      </c>
      <c r="N62" s="407"/>
      <c r="O62" s="408" t="str">
        <f>IF('360 PU '!Q70=0,"",'360 PU '!Q70)</f>
        <v/>
      </c>
      <c r="P62" s="407"/>
      <c r="Q62" s="408" t="str">
        <f>IF('360 PU '!R70=0,"",'360 PU '!R70)</f>
        <v/>
      </c>
      <c r="R62" s="409"/>
      <c r="S62" s="570" t="str">
        <f>IF('360 PU '!S70=0,"",'360 PU '!S70)</f>
        <v/>
      </c>
      <c r="T62" s="423"/>
      <c r="U62" s="570" t="str">
        <f>IF('360 PU '!T70=0,"",'360 PU '!T70)</f>
        <v/>
      </c>
      <c r="V62" s="423"/>
      <c r="W62" s="569">
        <f t="shared" si="0"/>
        <v>0</v>
      </c>
      <c r="X62" s="405">
        <f>W62*'360 PU '!H70</f>
        <v>0</v>
      </c>
      <c r="Y62" s="405">
        <f>W62*'360 PU '!AP70</f>
        <v>0</v>
      </c>
    </row>
    <row r="63" spans="1:25" ht="22.5" customHeight="1">
      <c r="A63" s="239" t="str">
        <f>'360 PU '!D71</f>
        <v>360-138PU</v>
      </c>
      <c r="B63" s="126">
        <f>'360 PU '!H71</f>
        <v>5</v>
      </c>
      <c r="C63" s="406" t="str">
        <f>IF('360 PU '!K71=0,"",'360 PU '!K71)</f>
        <v/>
      </c>
      <c r="D63" s="407"/>
      <c r="E63" s="408" t="str">
        <f>IF('360 PU '!L71=0,"",'360 PU '!L71)</f>
        <v/>
      </c>
      <c r="F63" s="407"/>
      <c r="G63" s="408" t="str">
        <f>IF('360 PU '!M71=0,"",'360 PU '!M71)</f>
        <v/>
      </c>
      <c r="H63" s="407"/>
      <c r="I63" s="408" t="str">
        <f>IF('360 PU '!N71=0,"",'360 PU '!N71)</f>
        <v/>
      </c>
      <c r="J63" s="407"/>
      <c r="K63" s="408" t="str">
        <f>IF('360 PU '!O71=0,"",'360 PU '!O71)</f>
        <v/>
      </c>
      <c r="L63" s="407"/>
      <c r="M63" s="408" t="str">
        <f>IF('360 PU '!P71=0,"",'360 PU '!P71)</f>
        <v/>
      </c>
      <c r="N63" s="407"/>
      <c r="O63" s="408" t="str">
        <f>IF('360 PU '!Q71=0,"",'360 PU '!Q71)</f>
        <v/>
      </c>
      <c r="P63" s="407"/>
      <c r="Q63" s="408" t="str">
        <f>IF('360 PU '!R71=0,"",'360 PU '!R71)</f>
        <v/>
      </c>
      <c r="R63" s="409"/>
      <c r="S63" s="570" t="str">
        <f>IF('360 PU '!S71=0,"",'360 PU '!S71)</f>
        <v/>
      </c>
      <c r="T63" s="423"/>
      <c r="U63" s="570" t="str">
        <f>IF('360 PU '!T71=0,"",'360 PU '!T71)</f>
        <v/>
      </c>
      <c r="V63" s="423"/>
      <c r="W63" s="569">
        <f t="shared" si="0"/>
        <v>0</v>
      </c>
      <c r="X63" s="405">
        <f>W63*'360 PU '!H71</f>
        <v>0</v>
      </c>
      <c r="Y63" s="405">
        <f>W63*'360 PU '!AP71</f>
        <v>0</v>
      </c>
    </row>
    <row r="64" spans="1:25" ht="22.5" customHeight="1">
      <c r="A64" s="239" t="str">
        <f>'360 PU '!D72</f>
        <v>360-140PU</v>
      </c>
      <c r="B64" s="126">
        <f>'360 PU '!H72</f>
        <v>10</v>
      </c>
      <c r="C64" s="406" t="str">
        <f>IF('360 PU '!K72=0,"",'360 PU '!K72)</f>
        <v/>
      </c>
      <c r="D64" s="407"/>
      <c r="E64" s="408" t="str">
        <f>IF('360 PU '!L72=0,"",'360 PU '!L72)</f>
        <v/>
      </c>
      <c r="F64" s="407"/>
      <c r="G64" s="408" t="str">
        <f>IF('360 PU '!M72=0,"",'360 PU '!M72)</f>
        <v/>
      </c>
      <c r="H64" s="407"/>
      <c r="I64" s="408" t="str">
        <f>IF('360 PU '!N72=0,"",'360 PU '!N72)</f>
        <v/>
      </c>
      <c r="J64" s="407"/>
      <c r="K64" s="408" t="str">
        <f>IF('360 PU '!O72=0,"",'360 PU '!O72)</f>
        <v/>
      </c>
      <c r="L64" s="407"/>
      <c r="M64" s="408" t="str">
        <f>IF('360 PU '!P72=0,"",'360 PU '!P72)</f>
        <v/>
      </c>
      <c r="N64" s="407"/>
      <c r="O64" s="408" t="str">
        <f>IF('360 PU '!Q72=0,"",'360 PU '!Q72)</f>
        <v/>
      </c>
      <c r="P64" s="407"/>
      <c r="Q64" s="408" t="str">
        <f>IF('360 PU '!R72=0,"",'360 PU '!R72)</f>
        <v/>
      </c>
      <c r="R64" s="409"/>
      <c r="S64" s="570" t="str">
        <f>IF('360 PU '!S72=0,"",'360 PU '!S72)</f>
        <v/>
      </c>
      <c r="T64" s="423"/>
      <c r="U64" s="570" t="str">
        <f>IF('360 PU '!T72=0,"",'360 PU '!T72)</f>
        <v/>
      </c>
      <c r="V64" s="423"/>
      <c r="W64" s="569">
        <f t="shared" si="0"/>
        <v>0</v>
      </c>
      <c r="X64" s="405">
        <f>W64*'360 PU '!H72</f>
        <v>0</v>
      </c>
      <c r="Y64" s="405">
        <f>W64*'360 PU '!AP72</f>
        <v>0</v>
      </c>
    </row>
    <row r="65" spans="1:25" ht="22.5" customHeight="1">
      <c r="A65" s="239">
        <f>'360 PU '!D73</f>
        <v>0</v>
      </c>
      <c r="B65" s="126">
        <f>'360 PU '!H73</f>
        <v>0</v>
      </c>
      <c r="C65" s="406" t="str">
        <f>IF('360 PU '!K73=0,"",'360 PU '!K73)</f>
        <v/>
      </c>
      <c r="D65" s="407"/>
      <c r="E65" s="408" t="str">
        <f>IF('360 PU '!L73=0,"",'360 PU '!L73)</f>
        <v/>
      </c>
      <c r="F65" s="407"/>
      <c r="G65" s="408" t="str">
        <f>IF('360 PU '!M73=0,"",'360 PU '!M73)</f>
        <v/>
      </c>
      <c r="H65" s="407"/>
      <c r="I65" s="408" t="str">
        <f>IF('360 PU '!N73=0,"",'360 PU '!N73)</f>
        <v/>
      </c>
      <c r="J65" s="407"/>
      <c r="K65" s="408" t="str">
        <f>IF('360 PU '!O73=0,"",'360 PU '!O73)</f>
        <v/>
      </c>
      <c r="L65" s="407"/>
      <c r="M65" s="408" t="str">
        <f>IF('360 PU '!P73=0,"",'360 PU '!P73)</f>
        <v/>
      </c>
      <c r="N65" s="407"/>
      <c r="O65" s="408" t="str">
        <f>IF('360 PU '!Q73=0,"",'360 PU '!Q73)</f>
        <v/>
      </c>
      <c r="P65" s="407"/>
      <c r="Q65" s="408" t="str">
        <f>IF('360 PU '!R73=0,"",'360 PU '!R73)</f>
        <v/>
      </c>
      <c r="R65" s="409"/>
      <c r="S65" s="570" t="str">
        <f>IF('360 PU '!S73=0,"",'360 PU '!S73)</f>
        <v/>
      </c>
      <c r="T65" s="423"/>
      <c r="U65" s="570" t="str">
        <f>IF('360 PU '!T73=0,"",'360 PU '!T73)</f>
        <v/>
      </c>
      <c r="V65" s="423"/>
      <c r="W65" s="569">
        <f t="shared" si="0"/>
        <v>0</v>
      </c>
      <c r="X65" s="405">
        <f>W65*'360 PU '!H73</f>
        <v>0</v>
      </c>
      <c r="Y65" s="405">
        <f>W65*'360 PU '!AP73</f>
        <v>0</v>
      </c>
    </row>
    <row r="66" spans="1:25" ht="22.5" customHeight="1">
      <c r="A66" s="239" t="str">
        <f>'360 PU '!D74</f>
        <v>360-298PU</v>
      </c>
      <c r="B66" s="126">
        <f>'360 PU '!H74</f>
        <v>6</v>
      </c>
      <c r="C66" s="406" t="str">
        <f>IF('360 PU '!K74=0,"",'360 PU '!K74)</f>
        <v/>
      </c>
      <c r="D66" s="407"/>
      <c r="E66" s="408" t="str">
        <f>IF('360 PU '!L74=0,"",'360 PU '!L74)</f>
        <v/>
      </c>
      <c r="F66" s="407"/>
      <c r="G66" s="408" t="str">
        <f>IF('360 PU '!M74=0,"",'360 PU '!M74)</f>
        <v/>
      </c>
      <c r="H66" s="407"/>
      <c r="I66" s="408" t="str">
        <f>IF('360 PU '!N74=0,"",'360 PU '!N74)</f>
        <v/>
      </c>
      <c r="J66" s="407"/>
      <c r="K66" s="408" t="str">
        <f>IF('360 PU '!O74=0,"",'360 PU '!O74)</f>
        <v/>
      </c>
      <c r="L66" s="407"/>
      <c r="M66" s="408" t="str">
        <f>IF('360 PU '!P74=0,"",'360 PU '!P74)</f>
        <v/>
      </c>
      <c r="N66" s="407"/>
      <c r="O66" s="408" t="str">
        <f>IF('360 PU '!Q74=0,"",'360 PU '!Q74)</f>
        <v/>
      </c>
      <c r="P66" s="407"/>
      <c r="Q66" s="408" t="str">
        <f>IF('360 PU '!R74=0,"",'360 PU '!R74)</f>
        <v/>
      </c>
      <c r="R66" s="409"/>
      <c r="S66" s="570" t="str">
        <f>IF('360 PU '!S74=0,"",'360 PU '!S74)</f>
        <v/>
      </c>
      <c r="T66" s="423"/>
      <c r="U66" s="570" t="str">
        <f>IF('360 PU '!T74=0,"",'360 PU '!T74)</f>
        <v/>
      </c>
      <c r="V66" s="423"/>
      <c r="W66" s="569">
        <f t="shared" si="0"/>
        <v>0</v>
      </c>
      <c r="X66" s="405">
        <f>W66*'360 PU '!H74</f>
        <v>0</v>
      </c>
      <c r="Y66" s="405">
        <f>W66*'360 PU '!AP74</f>
        <v>0</v>
      </c>
    </row>
    <row r="67" spans="1:25" ht="22.5" customHeight="1">
      <c r="A67" s="239" t="str">
        <f>'360 PU '!D75</f>
        <v>360-299PU</v>
      </c>
      <c r="B67" s="126">
        <f>'360 PU '!H75</f>
        <v>6</v>
      </c>
      <c r="C67" s="406" t="str">
        <f>IF('360 PU '!K75=0,"",'360 PU '!K75)</f>
        <v/>
      </c>
      <c r="D67" s="407"/>
      <c r="E67" s="408" t="str">
        <f>IF('360 PU '!L75=0,"",'360 PU '!L75)</f>
        <v/>
      </c>
      <c r="F67" s="407"/>
      <c r="G67" s="408" t="str">
        <f>IF('360 PU '!M75=0,"",'360 PU '!M75)</f>
        <v/>
      </c>
      <c r="H67" s="407"/>
      <c r="I67" s="408" t="str">
        <f>IF('360 PU '!N75=0,"",'360 PU '!N75)</f>
        <v/>
      </c>
      <c r="J67" s="407"/>
      <c r="K67" s="408" t="str">
        <f>IF('360 PU '!O75=0,"",'360 PU '!O75)</f>
        <v/>
      </c>
      <c r="L67" s="407"/>
      <c r="M67" s="408" t="str">
        <f>IF('360 PU '!P75=0,"",'360 PU '!P75)</f>
        <v/>
      </c>
      <c r="N67" s="407"/>
      <c r="O67" s="408" t="str">
        <f>IF('360 PU '!Q75=0,"",'360 PU '!Q75)</f>
        <v/>
      </c>
      <c r="P67" s="407"/>
      <c r="Q67" s="408" t="str">
        <f>IF('360 PU '!R75=0,"",'360 PU '!R75)</f>
        <v/>
      </c>
      <c r="R67" s="409"/>
      <c r="S67" s="570" t="str">
        <f>IF('360 PU '!S75=0,"",'360 PU '!S75)</f>
        <v/>
      </c>
      <c r="T67" s="423"/>
      <c r="U67" s="570" t="str">
        <f>IF('360 PU '!T75=0,"",'360 PU '!T75)</f>
        <v/>
      </c>
      <c r="V67" s="423"/>
      <c r="W67" s="569">
        <f t="shared" si="0"/>
        <v>0</v>
      </c>
      <c r="X67" s="405">
        <f>W67*'360 PU '!H75</f>
        <v>0</v>
      </c>
      <c r="Y67" s="405">
        <f>W67*'360 PU '!AP75</f>
        <v>0</v>
      </c>
    </row>
    <row r="68" spans="1:25" ht="22.5" customHeight="1">
      <c r="A68" s="239" t="str">
        <f>'360 PU '!D76</f>
        <v>360-300PU</v>
      </c>
      <c r="B68" s="126">
        <f>'360 PU '!H76</f>
        <v>9</v>
      </c>
      <c r="C68" s="406" t="str">
        <f>IF('360 PU '!K76=0,"",'360 PU '!K76)</f>
        <v/>
      </c>
      <c r="D68" s="407"/>
      <c r="E68" s="408" t="str">
        <f>IF('360 PU '!L76=0,"",'360 PU '!L76)</f>
        <v/>
      </c>
      <c r="F68" s="407"/>
      <c r="G68" s="408" t="str">
        <f>IF('360 PU '!M76=0,"",'360 PU '!M76)</f>
        <v/>
      </c>
      <c r="H68" s="407"/>
      <c r="I68" s="408" t="str">
        <f>IF('360 PU '!N76=0,"",'360 PU '!N76)</f>
        <v/>
      </c>
      <c r="J68" s="407"/>
      <c r="K68" s="408" t="str">
        <f>IF('360 PU '!O76=0,"",'360 PU '!O76)</f>
        <v/>
      </c>
      <c r="L68" s="407"/>
      <c r="M68" s="408" t="str">
        <f>IF('360 PU '!P76=0,"",'360 PU '!P76)</f>
        <v/>
      </c>
      <c r="N68" s="407"/>
      <c r="O68" s="408" t="str">
        <f>IF('360 PU '!Q76=0,"",'360 PU '!Q76)</f>
        <v/>
      </c>
      <c r="P68" s="407"/>
      <c r="Q68" s="408" t="str">
        <f>IF('360 PU '!R76=0,"",'360 PU '!R76)</f>
        <v/>
      </c>
      <c r="R68" s="409"/>
      <c r="S68" s="570" t="str">
        <f>IF('360 PU '!S76=0,"",'360 PU '!S76)</f>
        <v/>
      </c>
      <c r="T68" s="423"/>
      <c r="U68" s="570" t="str">
        <f>IF('360 PU '!T76=0,"",'360 PU '!T76)</f>
        <v/>
      </c>
      <c r="V68" s="423"/>
      <c r="W68" s="569">
        <f t="shared" si="0"/>
        <v>0</v>
      </c>
      <c r="X68" s="405">
        <f>W68*'360 PU '!H76</f>
        <v>0</v>
      </c>
      <c r="Y68" s="405">
        <f>W68*'360 PU '!AP76</f>
        <v>0</v>
      </c>
    </row>
    <row r="69" spans="1:25" ht="22.5" customHeight="1">
      <c r="A69" s="239">
        <f>'360 PU '!D77</f>
        <v>0</v>
      </c>
      <c r="B69" s="126">
        <f>'360 PU '!H77</f>
        <v>0</v>
      </c>
      <c r="C69" s="406" t="str">
        <f>IF('360 PU '!K77=0,"",'360 PU '!K77)</f>
        <v/>
      </c>
      <c r="D69" s="407"/>
      <c r="E69" s="408" t="str">
        <f>IF('360 PU '!L77=0,"",'360 PU '!L77)</f>
        <v/>
      </c>
      <c r="F69" s="407"/>
      <c r="G69" s="408" t="str">
        <f>IF('360 PU '!M77=0,"",'360 PU '!M77)</f>
        <v/>
      </c>
      <c r="H69" s="407"/>
      <c r="I69" s="408" t="str">
        <f>IF('360 PU '!N77=0,"",'360 PU '!N77)</f>
        <v/>
      </c>
      <c r="J69" s="407"/>
      <c r="K69" s="408" t="str">
        <f>IF('360 PU '!O77=0,"",'360 PU '!O77)</f>
        <v/>
      </c>
      <c r="L69" s="407"/>
      <c r="M69" s="408" t="str">
        <f>IF('360 PU '!P77=0,"",'360 PU '!P77)</f>
        <v/>
      </c>
      <c r="N69" s="407"/>
      <c r="O69" s="408" t="str">
        <f>IF('360 PU '!Q77=0,"",'360 PU '!Q77)</f>
        <v/>
      </c>
      <c r="P69" s="407"/>
      <c r="Q69" s="408" t="str">
        <f>IF('360 PU '!R77=0,"",'360 PU '!R77)</f>
        <v/>
      </c>
      <c r="R69" s="409"/>
      <c r="S69" s="570" t="str">
        <f>IF('360 PU '!S77=0,"",'360 PU '!S77)</f>
        <v/>
      </c>
      <c r="T69" s="423"/>
      <c r="U69" s="570" t="str">
        <f>IF('360 PU '!T77=0,"",'360 PU '!T77)</f>
        <v/>
      </c>
      <c r="V69" s="423"/>
      <c r="W69" s="569">
        <f t="shared" si="0"/>
        <v>0</v>
      </c>
      <c r="X69" s="405">
        <f>W69*'360 PU '!H77</f>
        <v>0</v>
      </c>
      <c r="Y69" s="405">
        <f>W69*'360 PU '!AP77</f>
        <v>0</v>
      </c>
    </row>
    <row r="70" spans="1:25" ht="22.5" customHeight="1">
      <c r="A70" s="239" t="str">
        <f>'360 PU '!D78</f>
        <v>360-301PU-DT</v>
      </c>
      <c r="B70" s="126">
        <f>'360 PU '!H78</f>
        <v>1</v>
      </c>
      <c r="C70" s="406" t="str">
        <f>IF('360 PU '!K78=0,"",'360 PU '!K78)</f>
        <v/>
      </c>
      <c r="D70" s="407"/>
      <c r="E70" s="408" t="str">
        <f>IF('360 PU '!L78=0,"",'360 PU '!L78)</f>
        <v/>
      </c>
      <c r="F70" s="407"/>
      <c r="G70" s="408" t="str">
        <f>IF('360 PU '!M78=0,"",'360 PU '!M78)</f>
        <v/>
      </c>
      <c r="H70" s="407"/>
      <c r="I70" s="408" t="str">
        <f>IF('360 PU '!N78=0,"",'360 PU '!N78)</f>
        <v/>
      </c>
      <c r="J70" s="407"/>
      <c r="K70" s="408" t="str">
        <f>IF('360 PU '!O78=0,"",'360 PU '!O78)</f>
        <v/>
      </c>
      <c r="L70" s="407"/>
      <c r="M70" s="408" t="str">
        <f>IF('360 PU '!P78=0,"",'360 PU '!P78)</f>
        <v/>
      </c>
      <c r="N70" s="407"/>
      <c r="O70" s="408" t="str">
        <f>IF('360 PU '!Q78=0,"",'360 PU '!Q78)</f>
        <v/>
      </c>
      <c r="P70" s="407"/>
      <c r="Q70" s="408" t="str">
        <f>IF('360 PU '!R78=0,"",'360 PU '!R78)</f>
        <v/>
      </c>
      <c r="R70" s="409"/>
      <c r="S70" s="570" t="str">
        <f>IF('360 PU '!S78=0,"",'360 PU '!S78)</f>
        <v/>
      </c>
      <c r="T70" s="423"/>
      <c r="U70" s="570" t="str">
        <f>IF('360 PU '!T78=0,"",'360 PU '!T78)</f>
        <v/>
      </c>
      <c r="V70" s="423"/>
      <c r="W70" s="569">
        <f t="shared" si="0"/>
        <v>0</v>
      </c>
      <c r="X70" s="405">
        <f>W70*'360 PU '!H78</f>
        <v>0</v>
      </c>
      <c r="Y70" s="405">
        <f>W70*'360 PU '!AP78</f>
        <v>0</v>
      </c>
    </row>
    <row r="71" spans="1:25" ht="22.5" customHeight="1">
      <c r="A71" s="239" t="str">
        <f>'360 PU '!D79</f>
        <v>360-302PU-DT</v>
      </c>
      <c r="B71" s="126">
        <f>'360 PU '!H79</f>
        <v>1</v>
      </c>
      <c r="C71" s="406" t="str">
        <f>IF('360 PU '!K79=0,"",'360 PU '!K79)</f>
        <v/>
      </c>
      <c r="D71" s="407"/>
      <c r="E71" s="408" t="str">
        <f>IF('360 PU '!L79=0,"",'360 PU '!L79)</f>
        <v/>
      </c>
      <c r="F71" s="407"/>
      <c r="G71" s="408" t="str">
        <f>IF('360 PU '!M79=0,"",'360 PU '!M79)</f>
        <v/>
      </c>
      <c r="H71" s="407"/>
      <c r="I71" s="408" t="str">
        <f>IF('360 PU '!N79=0,"",'360 PU '!N79)</f>
        <v/>
      </c>
      <c r="J71" s="407"/>
      <c r="K71" s="408" t="str">
        <f>IF('360 PU '!O79=0,"",'360 PU '!O79)</f>
        <v/>
      </c>
      <c r="L71" s="407"/>
      <c r="M71" s="408" t="str">
        <f>IF('360 PU '!P79=0,"",'360 PU '!P79)</f>
        <v/>
      </c>
      <c r="N71" s="407"/>
      <c r="O71" s="408" t="str">
        <f>IF('360 PU '!Q79=0,"",'360 PU '!Q79)</f>
        <v/>
      </c>
      <c r="P71" s="407"/>
      <c r="Q71" s="408" t="str">
        <f>IF('360 PU '!R79=0,"",'360 PU '!R79)</f>
        <v/>
      </c>
      <c r="R71" s="409"/>
      <c r="S71" s="570" t="str">
        <f>IF('360 PU '!S79=0,"",'360 PU '!S79)</f>
        <v/>
      </c>
      <c r="T71" s="423"/>
      <c r="U71" s="570" t="str">
        <f>IF('360 PU '!T79=0,"",'360 PU '!T79)</f>
        <v/>
      </c>
      <c r="V71" s="423"/>
      <c r="W71" s="569">
        <f t="shared" ref="W71:W134" si="2">SUM(C71:V71)</f>
        <v>0</v>
      </c>
      <c r="X71" s="405">
        <f>W71*'360 PU '!H79</f>
        <v>0</v>
      </c>
      <c r="Y71" s="405">
        <f>W71*'360 PU '!AP79</f>
        <v>0</v>
      </c>
    </row>
    <row r="72" spans="1:25" ht="22.5" customHeight="1">
      <c r="A72" s="239" t="str">
        <f>'360 PU '!D80</f>
        <v>360-304PU-DT</v>
      </c>
      <c r="B72" s="126">
        <f>'360 PU '!H80</f>
        <v>1</v>
      </c>
      <c r="C72" s="406" t="str">
        <f>IF('360 PU '!K80=0,"",'360 PU '!K80)</f>
        <v/>
      </c>
      <c r="D72" s="407"/>
      <c r="E72" s="408" t="str">
        <f>IF('360 PU '!L80=0,"",'360 PU '!L80)</f>
        <v/>
      </c>
      <c r="F72" s="407"/>
      <c r="G72" s="408" t="str">
        <f>IF('360 PU '!M80=0,"",'360 PU '!M80)</f>
        <v/>
      </c>
      <c r="H72" s="407"/>
      <c r="I72" s="408" t="str">
        <f>IF('360 PU '!N80=0,"",'360 PU '!N80)</f>
        <v/>
      </c>
      <c r="J72" s="407"/>
      <c r="K72" s="408" t="str">
        <f>IF('360 PU '!O80=0,"",'360 PU '!O80)</f>
        <v/>
      </c>
      <c r="L72" s="407"/>
      <c r="M72" s="408" t="str">
        <f>IF('360 PU '!P80=0,"",'360 PU '!P80)</f>
        <v/>
      </c>
      <c r="N72" s="407"/>
      <c r="O72" s="408" t="str">
        <f>IF('360 PU '!Q80=0,"",'360 PU '!Q80)</f>
        <v/>
      </c>
      <c r="P72" s="407"/>
      <c r="Q72" s="408" t="str">
        <f>IF('360 PU '!R80=0,"",'360 PU '!R80)</f>
        <v/>
      </c>
      <c r="R72" s="409"/>
      <c r="S72" s="570" t="str">
        <f>IF('360 PU '!S80=0,"",'360 PU '!S80)</f>
        <v/>
      </c>
      <c r="T72" s="423"/>
      <c r="U72" s="570" t="str">
        <f>IF('360 PU '!T80=0,"",'360 PU '!T80)</f>
        <v/>
      </c>
      <c r="V72" s="423"/>
      <c r="W72" s="569">
        <f t="shared" si="2"/>
        <v>0</v>
      </c>
      <c r="X72" s="405">
        <f>W72*'360 PU '!H80</f>
        <v>0</v>
      </c>
      <c r="Y72" s="405">
        <f>W72*'360 PU '!AP80</f>
        <v>0</v>
      </c>
    </row>
    <row r="73" spans="1:25" ht="22.5" customHeight="1">
      <c r="A73" s="239" t="str">
        <f>'360 PU '!D81</f>
        <v>360-305PU-DT</v>
      </c>
      <c r="B73" s="126">
        <f>'360 PU '!H81</f>
        <v>2</v>
      </c>
      <c r="C73" s="406" t="str">
        <f>IF('360 PU '!K81=0,"",'360 PU '!K81)</f>
        <v/>
      </c>
      <c r="D73" s="407"/>
      <c r="E73" s="408" t="str">
        <f>IF('360 PU '!L81=0,"",'360 PU '!L81)</f>
        <v/>
      </c>
      <c r="F73" s="407"/>
      <c r="G73" s="408" t="str">
        <f>IF('360 PU '!M81=0,"",'360 PU '!M81)</f>
        <v/>
      </c>
      <c r="H73" s="407"/>
      <c r="I73" s="408" t="str">
        <f>IF('360 PU '!N81=0,"",'360 PU '!N81)</f>
        <v/>
      </c>
      <c r="J73" s="407"/>
      <c r="K73" s="408" t="str">
        <f>IF('360 PU '!O81=0,"",'360 PU '!O81)</f>
        <v/>
      </c>
      <c r="L73" s="407"/>
      <c r="M73" s="408" t="str">
        <f>IF('360 PU '!P81=0,"",'360 PU '!P81)</f>
        <v/>
      </c>
      <c r="N73" s="407"/>
      <c r="O73" s="408" t="str">
        <f>IF('360 PU '!Q81=0,"",'360 PU '!Q81)</f>
        <v/>
      </c>
      <c r="P73" s="407"/>
      <c r="Q73" s="408" t="str">
        <f>IF('360 PU '!R81=0,"",'360 PU '!R81)</f>
        <v/>
      </c>
      <c r="R73" s="409"/>
      <c r="S73" s="570" t="str">
        <f>IF('360 PU '!S81=0,"",'360 PU '!S81)</f>
        <v/>
      </c>
      <c r="T73" s="423"/>
      <c r="U73" s="570" t="str">
        <f>IF('360 PU '!T81=0,"",'360 PU '!T81)</f>
        <v/>
      </c>
      <c r="V73" s="423"/>
      <c r="W73" s="569">
        <f t="shared" si="2"/>
        <v>0</v>
      </c>
      <c r="X73" s="405">
        <f>W73*'360 PU '!H81</f>
        <v>0</v>
      </c>
      <c r="Y73" s="405">
        <f>W73*'360 PU '!AP81</f>
        <v>0</v>
      </c>
    </row>
    <row r="74" spans="1:25" ht="22.5" customHeight="1">
      <c r="A74" s="239" t="str">
        <f>'360 PU '!D82</f>
        <v>360-306PU-DT</v>
      </c>
      <c r="B74" s="126">
        <f>'360 PU '!H82</f>
        <v>2</v>
      </c>
      <c r="C74" s="406" t="str">
        <f>IF('360 PU '!K82=0,"",'360 PU '!K82)</f>
        <v/>
      </c>
      <c r="D74" s="407"/>
      <c r="E74" s="408" t="str">
        <f>IF('360 PU '!L82=0,"",'360 PU '!L82)</f>
        <v/>
      </c>
      <c r="F74" s="407"/>
      <c r="G74" s="408" t="str">
        <f>IF('360 PU '!M82=0,"",'360 PU '!M82)</f>
        <v/>
      </c>
      <c r="H74" s="407"/>
      <c r="I74" s="408" t="str">
        <f>IF('360 PU '!N82=0,"",'360 PU '!N82)</f>
        <v/>
      </c>
      <c r="J74" s="407"/>
      <c r="K74" s="408" t="str">
        <f>IF('360 PU '!O82=0,"",'360 PU '!O82)</f>
        <v/>
      </c>
      <c r="L74" s="407"/>
      <c r="M74" s="408" t="str">
        <f>IF('360 PU '!P82=0,"",'360 PU '!P82)</f>
        <v/>
      </c>
      <c r="N74" s="407"/>
      <c r="O74" s="408" t="str">
        <f>IF('360 PU '!Q82=0,"",'360 PU '!Q82)</f>
        <v/>
      </c>
      <c r="P74" s="407"/>
      <c r="Q74" s="408" t="str">
        <f>IF('360 PU '!R82=0,"",'360 PU '!R82)</f>
        <v/>
      </c>
      <c r="R74" s="409"/>
      <c r="S74" s="570" t="str">
        <f>IF('360 PU '!S82=0,"",'360 PU '!S82)</f>
        <v/>
      </c>
      <c r="T74" s="423"/>
      <c r="U74" s="570" t="str">
        <f>IF('360 PU '!T82=0,"",'360 PU '!T82)</f>
        <v/>
      </c>
      <c r="V74" s="423"/>
      <c r="W74" s="569">
        <f t="shared" si="2"/>
        <v>0</v>
      </c>
      <c r="X74" s="405">
        <f>W74*'360 PU '!H82</f>
        <v>0</v>
      </c>
      <c r="Y74" s="405">
        <f>W74*'360 PU '!AP82</f>
        <v>0</v>
      </c>
    </row>
    <row r="75" spans="1:25" ht="22.5" customHeight="1">
      <c r="A75" s="239" t="str">
        <f>'360 PU '!D83</f>
        <v>360-307PU-DT</v>
      </c>
      <c r="B75" s="126">
        <f>'360 PU '!H83</f>
        <v>12</v>
      </c>
      <c r="C75" s="406" t="str">
        <f>IF('360 PU '!K83=0,"",'360 PU '!K83)</f>
        <v/>
      </c>
      <c r="D75" s="407"/>
      <c r="E75" s="408" t="str">
        <f>IF('360 PU '!L83=0,"",'360 PU '!L83)</f>
        <v/>
      </c>
      <c r="F75" s="407"/>
      <c r="G75" s="408" t="str">
        <f>IF('360 PU '!M83=0,"",'360 PU '!M83)</f>
        <v/>
      </c>
      <c r="H75" s="407"/>
      <c r="I75" s="408" t="str">
        <f>IF('360 PU '!N83=0,"",'360 PU '!N83)</f>
        <v/>
      </c>
      <c r="J75" s="407"/>
      <c r="K75" s="408" t="str">
        <f>IF('360 PU '!O83=0,"",'360 PU '!O83)</f>
        <v/>
      </c>
      <c r="L75" s="407"/>
      <c r="M75" s="408" t="str">
        <f>IF('360 PU '!P83=0,"",'360 PU '!P83)</f>
        <v/>
      </c>
      <c r="N75" s="407"/>
      <c r="O75" s="408" t="str">
        <f>IF('360 PU '!Q83=0,"",'360 PU '!Q83)</f>
        <v/>
      </c>
      <c r="P75" s="407"/>
      <c r="Q75" s="408" t="str">
        <f>IF('360 PU '!R83=0,"",'360 PU '!R83)</f>
        <v/>
      </c>
      <c r="R75" s="409"/>
      <c r="S75" s="570" t="str">
        <f>IF('360 PU '!S83=0,"",'360 PU '!S83)</f>
        <v/>
      </c>
      <c r="T75" s="423"/>
      <c r="U75" s="570" t="str">
        <f>IF('360 PU '!T83=0,"",'360 PU '!T83)</f>
        <v/>
      </c>
      <c r="V75" s="423"/>
      <c r="W75" s="569">
        <f t="shared" si="2"/>
        <v>0</v>
      </c>
      <c r="X75" s="405">
        <f>W75*'360 PU '!H83</f>
        <v>0</v>
      </c>
      <c r="Y75" s="405">
        <f>W75*'360 PU '!AP83</f>
        <v>0</v>
      </c>
    </row>
    <row r="76" spans="1:25" ht="22.5" customHeight="1">
      <c r="A76" s="239" t="str">
        <f>'360 PU '!D84</f>
        <v>360-309PU</v>
      </c>
      <c r="B76" s="126">
        <f>'360 PU '!H84</f>
        <v>1</v>
      </c>
      <c r="C76" s="406" t="str">
        <f>IF('360 PU '!K84=0,"",'360 PU '!K84)</f>
        <v/>
      </c>
      <c r="D76" s="407"/>
      <c r="E76" s="408" t="str">
        <f>IF('360 PU '!L84=0,"",'360 PU '!L84)</f>
        <v/>
      </c>
      <c r="F76" s="407"/>
      <c r="G76" s="408" t="str">
        <f>IF('360 PU '!M84=0,"",'360 PU '!M84)</f>
        <v/>
      </c>
      <c r="H76" s="407"/>
      <c r="I76" s="408" t="str">
        <f>IF('360 PU '!N84=0,"",'360 PU '!N84)</f>
        <v/>
      </c>
      <c r="J76" s="407"/>
      <c r="K76" s="408" t="str">
        <f>IF('360 PU '!O84=0,"",'360 PU '!O84)</f>
        <v/>
      </c>
      <c r="L76" s="407"/>
      <c r="M76" s="408" t="str">
        <f>IF('360 PU '!P84=0,"",'360 PU '!P84)</f>
        <v/>
      </c>
      <c r="N76" s="407"/>
      <c r="O76" s="408" t="str">
        <f>IF('360 PU '!Q84=0,"",'360 PU '!Q84)</f>
        <v/>
      </c>
      <c r="P76" s="407"/>
      <c r="Q76" s="408" t="str">
        <f>IF('360 PU '!R84=0,"",'360 PU '!R84)</f>
        <v/>
      </c>
      <c r="R76" s="409"/>
      <c r="S76" s="570" t="str">
        <f>IF('360 PU '!S84=0,"",'360 PU '!S84)</f>
        <v/>
      </c>
      <c r="T76" s="423"/>
      <c r="U76" s="570" t="str">
        <f>IF('360 PU '!T84=0,"",'360 PU '!T84)</f>
        <v/>
      </c>
      <c r="V76" s="423"/>
      <c r="W76" s="569">
        <f t="shared" si="2"/>
        <v>0</v>
      </c>
      <c r="X76" s="405">
        <f>W76*'360 PU '!H84</f>
        <v>0</v>
      </c>
      <c r="Y76" s="405">
        <f>W76*'360 PU '!AP84</f>
        <v>0</v>
      </c>
    </row>
    <row r="77" spans="1:25" ht="22.5" customHeight="1">
      <c r="A77" s="239" t="str">
        <f>'360 PU '!D85</f>
        <v>360-313PU</v>
      </c>
      <c r="B77" s="126">
        <f>'360 PU '!H85</f>
        <v>8</v>
      </c>
      <c r="C77" s="406" t="str">
        <f>IF('360 PU '!K85=0,"",'360 PU '!K85)</f>
        <v/>
      </c>
      <c r="D77" s="407"/>
      <c r="E77" s="408" t="str">
        <f>IF('360 PU '!L85=0,"",'360 PU '!L85)</f>
        <v/>
      </c>
      <c r="F77" s="407"/>
      <c r="G77" s="408" t="str">
        <f>IF('360 PU '!M85=0,"",'360 PU '!M85)</f>
        <v/>
      </c>
      <c r="H77" s="407"/>
      <c r="I77" s="408" t="str">
        <f>IF('360 PU '!N85=0,"",'360 PU '!N85)</f>
        <v/>
      </c>
      <c r="J77" s="407"/>
      <c r="K77" s="408" t="str">
        <f>IF('360 PU '!O85=0,"",'360 PU '!O85)</f>
        <v/>
      </c>
      <c r="L77" s="407"/>
      <c r="M77" s="408" t="str">
        <f>IF('360 PU '!P85=0,"",'360 PU '!P85)</f>
        <v/>
      </c>
      <c r="N77" s="407"/>
      <c r="O77" s="408" t="str">
        <f>IF('360 PU '!Q85=0,"",'360 PU '!Q85)</f>
        <v/>
      </c>
      <c r="P77" s="407"/>
      <c r="Q77" s="408" t="str">
        <f>IF('360 PU '!R85=0,"",'360 PU '!R85)</f>
        <v/>
      </c>
      <c r="R77" s="409"/>
      <c r="S77" s="570" t="str">
        <f>IF('360 PU '!S85=0,"",'360 PU '!S85)</f>
        <v/>
      </c>
      <c r="T77" s="423"/>
      <c r="U77" s="570" t="str">
        <f>IF('360 PU '!T85=0,"",'360 PU '!T85)</f>
        <v/>
      </c>
      <c r="V77" s="423"/>
      <c r="W77" s="569">
        <f t="shared" si="2"/>
        <v>0</v>
      </c>
      <c r="X77" s="405">
        <f>W77*'360 PU '!H85</f>
        <v>0</v>
      </c>
      <c r="Y77" s="405">
        <f>W77*'360 PU '!AP85</f>
        <v>0</v>
      </c>
    </row>
    <row r="78" spans="1:25" ht="22.5" customHeight="1">
      <c r="A78" s="239" t="str">
        <f>'360 PU '!D86</f>
        <v>360-314PU</v>
      </c>
      <c r="B78" s="126">
        <f>'360 PU '!H86</f>
        <v>6</v>
      </c>
      <c r="C78" s="406" t="str">
        <f>IF('360 PU '!K86=0,"",'360 PU '!K86)</f>
        <v/>
      </c>
      <c r="D78" s="407"/>
      <c r="E78" s="408" t="str">
        <f>IF('360 PU '!L86=0,"",'360 PU '!L86)</f>
        <v/>
      </c>
      <c r="F78" s="407"/>
      <c r="G78" s="408" t="str">
        <f>IF('360 PU '!M86=0,"",'360 PU '!M86)</f>
        <v/>
      </c>
      <c r="H78" s="407"/>
      <c r="I78" s="408" t="str">
        <f>IF('360 PU '!N86=0,"",'360 PU '!N86)</f>
        <v/>
      </c>
      <c r="J78" s="407"/>
      <c r="K78" s="408" t="str">
        <f>IF('360 PU '!O86=0,"",'360 PU '!O86)</f>
        <v/>
      </c>
      <c r="L78" s="407"/>
      <c r="M78" s="408" t="str">
        <f>IF('360 PU '!P86=0,"",'360 PU '!P86)</f>
        <v/>
      </c>
      <c r="N78" s="407"/>
      <c r="O78" s="408" t="str">
        <f>IF('360 PU '!Q86=0,"",'360 PU '!Q86)</f>
        <v/>
      </c>
      <c r="P78" s="407"/>
      <c r="Q78" s="408" t="str">
        <f>IF('360 PU '!R86=0,"",'360 PU '!R86)</f>
        <v/>
      </c>
      <c r="R78" s="409"/>
      <c r="S78" s="570" t="str">
        <f>IF('360 PU '!S86=0,"",'360 PU '!S86)</f>
        <v/>
      </c>
      <c r="T78" s="423"/>
      <c r="U78" s="570" t="str">
        <f>IF('360 PU '!T86=0,"",'360 PU '!T86)</f>
        <v/>
      </c>
      <c r="V78" s="423"/>
      <c r="W78" s="569">
        <f t="shared" si="2"/>
        <v>0</v>
      </c>
      <c r="X78" s="405">
        <f>W78*'360 PU '!H86</f>
        <v>0</v>
      </c>
      <c r="Y78" s="405">
        <f>W78*'360 PU '!AP86</f>
        <v>0</v>
      </c>
    </row>
    <row r="79" spans="1:25" ht="22.5" customHeight="1">
      <c r="A79" s="239" t="str">
        <f>'360 PU '!D87</f>
        <v>360-315PU</v>
      </c>
      <c r="B79" s="126">
        <f>'360 PU '!H87</f>
        <v>5</v>
      </c>
      <c r="C79" s="406" t="str">
        <f>IF('360 PU '!K87=0,"",'360 PU '!K87)</f>
        <v/>
      </c>
      <c r="D79" s="407"/>
      <c r="E79" s="408" t="str">
        <f>IF('360 PU '!L87=0,"",'360 PU '!L87)</f>
        <v/>
      </c>
      <c r="F79" s="407"/>
      <c r="G79" s="408" t="str">
        <f>IF('360 PU '!M87=0,"",'360 PU '!M87)</f>
        <v/>
      </c>
      <c r="H79" s="407"/>
      <c r="I79" s="408" t="str">
        <f>IF('360 PU '!N87=0,"",'360 PU '!N87)</f>
        <v/>
      </c>
      <c r="J79" s="407"/>
      <c r="K79" s="408" t="str">
        <f>IF('360 PU '!O87=0,"",'360 PU '!O87)</f>
        <v/>
      </c>
      <c r="L79" s="407"/>
      <c r="M79" s="408" t="str">
        <f>IF('360 PU '!P87=0,"",'360 PU '!P87)</f>
        <v/>
      </c>
      <c r="N79" s="407"/>
      <c r="O79" s="408" t="str">
        <f>IF('360 PU '!Q87=0,"",'360 PU '!Q87)</f>
        <v/>
      </c>
      <c r="P79" s="407"/>
      <c r="Q79" s="408" t="str">
        <f>IF('360 PU '!R87=0,"",'360 PU '!R87)</f>
        <v/>
      </c>
      <c r="R79" s="409"/>
      <c r="S79" s="570" t="str">
        <f>IF('360 PU '!S87=0,"",'360 PU '!S87)</f>
        <v/>
      </c>
      <c r="T79" s="423"/>
      <c r="U79" s="570" t="str">
        <f>IF('360 PU '!T87=0,"",'360 PU '!T87)</f>
        <v/>
      </c>
      <c r="V79" s="423"/>
      <c r="W79" s="569">
        <f t="shared" si="2"/>
        <v>0</v>
      </c>
      <c r="X79" s="405">
        <f>W79*'360 PU '!H87</f>
        <v>0</v>
      </c>
      <c r="Y79" s="405">
        <f>W79*'360 PU '!AP87</f>
        <v>0</v>
      </c>
    </row>
    <row r="80" spans="1:25" ht="22.5" customHeight="1">
      <c r="A80" s="239" t="str">
        <f>'360 PU '!D88</f>
        <v>360-316PU</v>
      </c>
      <c r="B80" s="126">
        <f>'360 PU '!H88</f>
        <v>10</v>
      </c>
      <c r="C80" s="406" t="str">
        <f>IF('360 PU '!K88=0,"",'360 PU '!K88)</f>
        <v/>
      </c>
      <c r="D80" s="407"/>
      <c r="E80" s="408" t="str">
        <f>IF('360 PU '!L88=0,"",'360 PU '!L88)</f>
        <v/>
      </c>
      <c r="F80" s="407"/>
      <c r="G80" s="408" t="str">
        <f>IF('360 PU '!M88=0,"",'360 PU '!M88)</f>
        <v/>
      </c>
      <c r="H80" s="407"/>
      <c r="I80" s="408" t="str">
        <f>IF('360 PU '!N88=0,"",'360 PU '!N88)</f>
        <v/>
      </c>
      <c r="J80" s="407"/>
      <c r="K80" s="408" t="str">
        <f>IF('360 PU '!O88=0,"",'360 PU '!O88)</f>
        <v/>
      </c>
      <c r="L80" s="407"/>
      <c r="M80" s="408" t="str">
        <f>IF('360 PU '!P88=0,"",'360 PU '!P88)</f>
        <v/>
      </c>
      <c r="N80" s="407"/>
      <c r="O80" s="408" t="str">
        <f>IF('360 PU '!Q88=0,"",'360 PU '!Q88)</f>
        <v/>
      </c>
      <c r="P80" s="407"/>
      <c r="Q80" s="408" t="str">
        <f>IF('360 PU '!R88=0,"",'360 PU '!R88)</f>
        <v/>
      </c>
      <c r="R80" s="409"/>
      <c r="S80" s="570" t="str">
        <f>IF('360 PU '!S88=0,"",'360 PU '!S88)</f>
        <v/>
      </c>
      <c r="T80" s="423"/>
      <c r="U80" s="570" t="str">
        <f>IF('360 PU '!T88=0,"",'360 PU '!T88)</f>
        <v/>
      </c>
      <c r="V80" s="423"/>
      <c r="W80" s="569">
        <f t="shared" si="2"/>
        <v>0</v>
      </c>
      <c r="X80" s="405">
        <f>W80*'360 PU '!H88</f>
        <v>0</v>
      </c>
      <c r="Y80" s="405">
        <f>W80*'360 PU '!AP88</f>
        <v>0</v>
      </c>
    </row>
    <row r="81" spans="1:25" ht="22.5" customHeight="1">
      <c r="A81" s="239" t="str">
        <f>'360 PU '!D89</f>
        <v>360-317PU</v>
      </c>
      <c r="B81" s="126">
        <f>'360 PU '!H89</f>
        <v>8</v>
      </c>
      <c r="C81" s="406" t="str">
        <f>IF('360 PU '!K89=0,"",'360 PU '!K89)</f>
        <v/>
      </c>
      <c r="D81" s="407"/>
      <c r="E81" s="408" t="str">
        <f>IF('360 PU '!L89=0,"",'360 PU '!L89)</f>
        <v/>
      </c>
      <c r="F81" s="407"/>
      <c r="G81" s="408" t="str">
        <f>IF('360 PU '!M89=0,"",'360 PU '!M89)</f>
        <v/>
      </c>
      <c r="H81" s="407"/>
      <c r="I81" s="408" t="str">
        <f>IF('360 PU '!N89=0,"",'360 PU '!N89)</f>
        <v/>
      </c>
      <c r="J81" s="407"/>
      <c r="K81" s="408" t="str">
        <f>IF('360 PU '!O89=0,"",'360 PU '!O89)</f>
        <v/>
      </c>
      <c r="L81" s="407"/>
      <c r="M81" s="408" t="str">
        <f>IF('360 PU '!P89=0,"",'360 PU '!P89)</f>
        <v/>
      </c>
      <c r="N81" s="407"/>
      <c r="O81" s="408" t="str">
        <f>IF('360 PU '!Q89=0,"",'360 PU '!Q89)</f>
        <v/>
      </c>
      <c r="P81" s="407"/>
      <c r="Q81" s="408" t="str">
        <f>IF('360 PU '!R89=0,"",'360 PU '!R89)</f>
        <v/>
      </c>
      <c r="R81" s="409"/>
      <c r="S81" s="570" t="str">
        <f>IF('360 PU '!S89=0,"",'360 PU '!S89)</f>
        <v/>
      </c>
      <c r="T81" s="423"/>
      <c r="U81" s="570" t="str">
        <f>IF('360 PU '!T89=0,"",'360 PU '!T89)</f>
        <v/>
      </c>
      <c r="V81" s="423"/>
      <c r="W81" s="569">
        <f t="shared" si="2"/>
        <v>0</v>
      </c>
      <c r="X81" s="405">
        <f>W81*'360 PU '!H89</f>
        <v>0</v>
      </c>
      <c r="Y81" s="405">
        <f>W81*'360 PU '!AP89</f>
        <v>0</v>
      </c>
    </row>
    <row r="82" spans="1:25" ht="22.5" customHeight="1">
      <c r="A82" s="239" t="str">
        <f>'360 PU '!D90</f>
        <v>360-318PU</v>
      </c>
      <c r="B82" s="126">
        <f>'360 PU '!H90</f>
        <v>8</v>
      </c>
      <c r="C82" s="406" t="str">
        <f>IF('360 PU '!K90=0,"",'360 PU '!K90)</f>
        <v/>
      </c>
      <c r="D82" s="407"/>
      <c r="E82" s="408" t="str">
        <f>IF('360 PU '!L90=0,"",'360 PU '!L90)</f>
        <v/>
      </c>
      <c r="F82" s="407"/>
      <c r="G82" s="408" t="str">
        <f>IF('360 PU '!M90=0,"",'360 PU '!M90)</f>
        <v/>
      </c>
      <c r="H82" s="407"/>
      <c r="I82" s="408" t="str">
        <f>IF('360 PU '!N90=0,"",'360 PU '!N90)</f>
        <v/>
      </c>
      <c r="J82" s="407"/>
      <c r="K82" s="408" t="str">
        <f>IF('360 PU '!O90=0,"",'360 PU '!O90)</f>
        <v/>
      </c>
      <c r="L82" s="407"/>
      <c r="M82" s="408" t="str">
        <f>IF('360 PU '!P90=0,"",'360 PU '!P90)</f>
        <v/>
      </c>
      <c r="N82" s="407"/>
      <c r="O82" s="408" t="str">
        <f>IF('360 PU '!Q90=0,"",'360 PU '!Q90)</f>
        <v/>
      </c>
      <c r="P82" s="407"/>
      <c r="Q82" s="408" t="str">
        <f>IF('360 PU '!R90=0,"",'360 PU '!R90)</f>
        <v/>
      </c>
      <c r="R82" s="409"/>
      <c r="S82" s="570" t="str">
        <f>IF('360 PU '!S90=0,"",'360 PU '!S90)</f>
        <v/>
      </c>
      <c r="T82" s="423"/>
      <c r="U82" s="570" t="str">
        <f>IF('360 PU '!T90=0,"",'360 PU '!T90)</f>
        <v/>
      </c>
      <c r="V82" s="423"/>
      <c r="W82" s="569">
        <f t="shared" si="2"/>
        <v>0</v>
      </c>
      <c r="X82" s="405">
        <f>W82*'360 PU '!H90</f>
        <v>0</v>
      </c>
      <c r="Y82" s="405">
        <f>W82*'360 PU '!AP90</f>
        <v>0</v>
      </c>
    </row>
    <row r="83" spans="1:25" ht="22.5" customHeight="1">
      <c r="A83" s="239" t="str">
        <f>'360 PU '!D91</f>
        <v>360-319PU</v>
      </c>
      <c r="B83" s="126">
        <f>'360 PU '!H91</f>
        <v>16</v>
      </c>
      <c r="C83" s="406" t="str">
        <f>IF('360 PU '!K91=0,"",'360 PU '!K91)</f>
        <v/>
      </c>
      <c r="D83" s="407"/>
      <c r="E83" s="408" t="str">
        <f>IF('360 PU '!L91=0,"",'360 PU '!L91)</f>
        <v/>
      </c>
      <c r="F83" s="407"/>
      <c r="G83" s="408" t="str">
        <f>IF('360 PU '!M91=0,"",'360 PU '!M91)</f>
        <v/>
      </c>
      <c r="H83" s="407"/>
      <c r="I83" s="408" t="str">
        <f>IF('360 PU '!N91=0,"",'360 PU '!N91)</f>
        <v/>
      </c>
      <c r="J83" s="407"/>
      <c r="K83" s="408" t="str">
        <f>IF('360 PU '!O91=0,"",'360 PU '!O91)</f>
        <v/>
      </c>
      <c r="L83" s="407"/>
      <c r="M83" s="408" t="str">
        <f>IF('360 PU '!P91=0,"",'360 PU '!P91)</f>
        <v/>
      </c>
      <c r="N83" s="407"/>
      <c r="O83" s="408" t="str">
        <f>IF('360 PU '!Q91=0,"",'360 PU '!Q91)</f>
        <v/>
      </c>
      <c r="P83" s="407"/>
      <c r="Q83" s="408" t="str">
        <f>IF('360 PU '!R91=0,"",'360 PU '!R91)</f>
        <v/>
      </c>
      <c r="R83" s="409"/>
      <c r="S83" s="570" t="str">
        <f>IF('360 PU '!S91=0,"",'360 PU '!S91)</f>
        <v/>
      </c>
      <c r="T83" s="423"/>
      <c r="U83" s="570" t="str">
        <f>IF('360 PU '!T91=0,"",'360 PU '!T91)</f>
        <v/>
      </c>
      <c r="V83" s="423"/>
      <c r="W83" s="569">
        <f t="shared" si="2"/>
        <v>0</v>
      </c>
      <c r="X83" s="405">
        <f>W83*'360 PU '!H91</f>
        <v>0</v>
      </c>
      <c r="Y83" s="405">
        <f>W83*'360 PU '!AP91</f>
        <v>0</v>
      </c>
    </row>
    <row r="84" spans="1:25" ht="22.5" customHeight="1">
      <c r="A84" s="239" t="str">
        <f>'360 PU '!D92</f>
        <v>360-320PU</v>
      </c>
      <c r="B84" s="126">
        <f>'360 PU '!H92</f>
        <v>16</v>
      </c>
      <c r="C84" s="406" t="str">
        <f>IF('360 PU '!K92=0,"",'360 PU '!K92)</f>
        <v/>
      </c>
      <c r="D84" s="407"/>
      <c r="E84" s="408" t="str">
        <f>IF('360 PU '!L92=0,"",'360 PU '!L92)</f>
        <v/>
      </c>
      <c r="F84" s="407"/>
      <c r="G84" s="408" t="str">
        <f>IF('360 PU '!M92=0,"",'360 PU '!M92)</f>
        <v/>
      </c>
      <c r="H84" s="407"/>
      <c r="I84" s="408" t="str">
        <f>IF('360 PU '!N92=0,"",'360 PU '!N92)</f>
        <v/>
      </c>
      <c r="J84" s="407"/>
      <c r="K84" s="408" t="str">
        <f>IF('360 PU '!O92=0,"",'360 PU '!O92)</f>
        <v/>
      </c>
      <c r="L84" s="407"/>
      <c r="M84" s="408" t="str">
        <f>IF('360 PU '!P92=0,"",'360 PU '!P92)</f>
        <v/>
      </c>
      <c r="N84" s="407"/>
      <c r="O84" s="408" t="str">
        <f>IF('360 PU '!Q92=0,"",'360 PU '!Q92)</f>
        <v/>
      </c>
      <c r="P84" s="407"/>
      <c r="Q84" s="408" t="str">
        <f>IF('360 PU '!R92=0,"",'360 PU '!R92)</f>
        <v/>
      </c>
      <c r="R84" s="409"/>
      <c r="S84" s="570" t="str">
        <f>IF('360 PU '!S92=0,"",'360 PU '!S92)</f>
        <v/>
      </c>
      <c r="T84" s="423"/>
      <c r="U84" s="570" t="str">
        <f>IF('360 PU '!T92=0,"",'360 PU '!T92)</f>
        <v/>
      </c>
      <c r="V84" s="423"/>
      <c r="W84" s="569">
        <f t="shared" si="2"/>
        <v>0</v>
      </c>
      <c r="X84" s="405">
        <f>W84*'360 PU '!H92</f>
        <v>0</v>
      </c>
      <c r="Y84" s="405">
        <f>W84*'360 PU '!AP92</f>
        <v>0</v>
      </c>
    </row>
    <row r="85" spans="1:25" ht="22.5" customHeight="1">
      <c r="A85" s="239">
        <f>'360 PU '!D93</f>
        <v>0</v>
      </c>
      <c r="B85" s="126">
        <f>'360 PU '!H93</f>
        <v>0</v>
      </c>
      <c r="C85" s="406" t="str">
        <f>IF('360 PU '!K93=0,"",'360 PU '!K93)</f>
        <v/>
      </c>
      <c r="D85" s="407"/>
      <c r="E85" s="408" t="str">
        <f>IF('360 PU '!L93=0,"",'360 PU '!L93)</f>
        <v/>
      </c>
      <c r="F85" s="407"/>
      <c r="G85" s="408" t="str">
        <f>IF('360 PU '!M93=0,"",'360 PU '!M93)</f>
        <v/>
      </c>
      <c r="H85" s="407"/>
      <c r="I85" s="408" t="str">
        <f>IF('360 PU '!N93=0,"",'360 PU '!N93)</f>
        <v/>
      </c>
      <c r="J85" s="407"/>
      <c r="K85" s="408" t="str">
        <f>IF('360 PU '!O93=0,"",'360 PU '!O93)</f>
        <v/>
      </c>
      <c r="L85" s="407"/>
      <c r="M85" s="408" t="str">
        <f>IF('360 PU '!P93=0,"",'360 PU '!P93)</f>
        <v/>
      </c>
      <c r="N85" s="407"/>
      <c r="O85" s="408" t="str">
        <f>IF('360 PU '!Q93=0,"",'360 PU '!Q93)</f>
        <v/>
      </c>
      <c r="P85" s="407"/>
      <c r="Q85" s="408" t="str">
        <f>IF('360 PU '!R93=0,"",'360 PU '!R93)</f>
        <v/>
      </c>
      <c r="R85" s="409"/>
      <c r="S85" s="570" t="str">
        <f>IF('360 PU '!S93=0,"",'360 PU '!S93)</f>
        <v/>
      </c>
      <c r="T85" s="423"/>
      <c r="U85" s="570" t="str">
        <f>IF('360 PU '!T93=0,"",'360 PU '!T93)</f>
        <v/>
      </c>
      <c r="V85" s="423"/>
      <c r="W85" s="569">
        <f t="shared" si="2"/>
        <v>0</v>
      </c>
      <c r="X85" s="405">
        <f>W85*'360 PU '!H93</f>
        <v>0</v>
      </c>
      <c r="Y85" s="405">
        <f>W85*'360 PU '!AP93</f>
        <v>0</v>
      </c>
    </row>
    <row r="86" spans="1:25" ht="23.55" customHeight="1">
      <c r="A86" s="239" t="str">
        <f>'360 PU '!D94</f>
        <v>360-340PU</v>
      </c>
      <c r="B86" s="126">
        <f>'360 PU '!H94</f>
        <v>1</v>
      </c>
      <c r="C86" s="406" t="str">
        <f>IF('360 PU '!K94=0,"",'360 PU '!K94)</f>
        <v/>
      </c>
      <c r="D86" s="407"/>
      <c r="E86" s="408" t="str">
        <f>IF('360 PU '!L94=0,"",'360 PU '!L94)</f>
        <v/>
      </c>
      <c r="F86" s="407"/>
      <c r="G86" s="408" t="str">
        <f>IF('360 PU '!M94=0,"",'360 PU '!M94)</f>
        <v/>
      </c>
      <c r="H86" s="407"/>
      <c r="I86" s="408" t="str">
        <f>IF('360 PU '!N94=0,"",'360 PU '!N94)</f>
        <v/>
      </c>
      <c r="J86" s="407"/>
      <c r="K86" s="408" t="str">
        <f>IF('360 PU '!O94=0,"",'360 PU '!O94)</f>
        <v/>
      </c>
      <c r="L86" s="407"/>
      <c r="M86" s="408" t="str">
        <f>IF('360 PU '!P94=0,"",'360 PU '!P94)</f>
        <v/>
      </c>
      <c r="N86" s="407"/>
      <c r="O86" s="408" t="str">
        <f>IF('360 PU '!Q94=0,"",'360 PU '!Q94)</f>
        <v/>
      </c>
      <c r="P86" s="407"/>
      <c r="Q86" s="408" t="str">
        <f>IF('360 PU '!R94=0,"",'360 PU '!R94)</f>
        <v/>
      </c>
      <c r="R86" s="409"/>
      <c r="S86" s="570" t="str">
        <f>IF('360 PU '!S94=0,"",'360 PU '!S94)</f>
        <v/>
      </c>
      <c r="T86" s="423"/>
      <c r="U86" s="570" t="str">
        <f>IF('360 PU '!T94=0,"",'360 PU '!T94)</f>
        <v/>
      </c>
      <c r="V86" s="423"/>
      <c r="W86" s="569">
        <f t="shared" si="2"/>
        <v>0</v>
      </c>
      <c r="X86" s="405">
        <f>W86*'360 PU '!H94</f>
        <v>0</v>
      </c>
      <c r="Y86" s="405">
        <f>W86*'360 PU '!AP94</f>
        <v>0</v>
      </c>
    </row>
    <row r="87" spans="1:25" ht="23.55" customHeight="1">
      <c r="A87" s="239">
        <f>'360 PU '!D95</f>
        <v>0</v>
      </c>
      <c r="B87" s="126">
        <f>'360 PU '!H95</f>
        <v>0</v>
      </c>
      <c r="C87" s="406" t="str">
        <f>IF('360 PU '!K95=0,"",'360 PU '!K95)</f>
        <v/>
      </c>
      <c r="D87" s="407"/>
      <c r="E87" s="408" t="str">
        <f>IF('360 PU '!L95=0,"",'360 PU '!L95)</f>
        <v/>
      </c>
      <c r="F87" s="407"/>
      <c r="G87" s="408" t="str">
        <f>IF('360 PU '!M95=0,"",'360 PU '!M95)</f>
        <v/>
      </c>
      <c r="H87" s="407"/>
      <c r="I87" s="408" t="str">
        <f>IF('360 PU '!N95=0,"",'360 PU '!N95)</f>
        <v/>
      </c>
      <c r="J87" s="407"/>
      <c r="K87" s="408" t="str">
        <f>IF('360 PU '!O95=0,"",'360 PU '!O95)</f>
        <v/>
      </c>
      <c r="L87" s="407"/>
      <c r="M87" s="408" t="str">
        <f>IF('360 PU '!P95=0,"",'360 PU '!P95)</f>
        <v/>
      </c>
      <c r="N87" s="407"/>
      <c r="O87" s="408" t="str">
        <f>IF('360 PU '!Q95=0,"",'360 PU '!Q95)</f>
        <v/>
      </c>
      <c r="P87" s="407"/>
      <c r="Q87" s="408" t="str">
        <f>IF('360 PU '!R95=0,"",'360 PU '!R95)</f>
        <v/>
      </c>
      <c r="R87" s="409"/>
      <c r="S87" s="570" t="str">
        <f>IF('360 PU '!S95=0,"",'360 PU '!S95)</f>
        <v/>
      </c>
      <c r="T87" s="423"/>
      <c r="U87" s="570" t="str">
        <f>IF('360 PU '!T95=0,"",'360 PU '!T95)</f>
        <v/>
      </c>
      <c r="V87" s="423"/>
      <c r="W87" s="569">
        <f t="shared" si="2"/>
        <v>0</v>
      </c>
      <c r="X87" s="405">
        <f>W87*'360 PU '!H95</f>
        <v>0</v>
      </c>
      <c r="Y87" s="405">
        <f>W87*'360 PU '!AP95</f>
        <v>0</v>
      </c>
    </row>
    <row r="88" spans="1:25" ht="23.55" customHeight="1">
      <c r="A88" s="239" t="str">
        <f>'360 PU '!D96</f>
        <v>360-352PU</v>
      </c>
      <c r="B88" s="126">
        <f>'360 PU '!H96</f>
        <v>1</v>
      </c>
      <c r="C88" s="406" t="str">
        <f>IF('360 PU '!K96=0,"",'360 PU '!K96)</f>
        <v/>
      </c>
      <c r="D88" s="407"/>
      <c r="E88" s="408" t="str">
        <f>IF('360 PU '!L96=0,"",'360 PU '!L96)</f>
        <v/>
      </c>
      <c r="F88" s="407"/>
      <c r="G88" s="408" t="str">
        <f>IF('360 PU '!M96=0,"",'360 PU '!M96)</f>
        <v/>
      </c>
      <c r="H88" s="407"/>
      <c r="I88" s="408" t="str">
        <f>IF('360 PU '!N96=0,"",'360 PU '!N96)</f>
        <v/>
      </c>
      <c r="J88" s="407"/>
      <c r="K88" s="408" t="str">
        <f>IF('360 PU '!O96=0,"",'360 PU '!O96)</f>
        <v/>
      </c>
      <c r="L88" s="407"/>
      <c r="M88" s="408" t="str">
        <f>IF('360 PU '!P96=0,"",'360 PU '!P96)</f>
        <v/>
      </c>
      <c r="N88" s="407"/>
      <c r="O88" s="408" t="str">
        <f>IF('360 PU '!Q96=0,"",'360 PU '!Q96)</f>
        <v/>
      </c>
      <c r="P88" s="407"/>
      <c r="Q88" s="408" t="str">
        <f>IF('360 PU '!R96=0,"",'360 PU '!R96)</f>
        <v/>
      </c>
      <c r="R88" s="409"/>
      <c r="S88" s="570" t="str">
        <f>IF('360 PU '!S96=0,"",'360 PU '!S96)</f>
        <v/>
      </c>
      <c r="T88" s="423"/>
      <c r="U88" s="570" t="str">
        <f>IF('360 PU '!T96=0,"",'360 PU '!T96)</f>
        <v/>
      </c>
      <c r="V88" s="423"/>
      <c r="W88" s="569">
        <f t="shared" si="2"/>
        <v>0</v>
      </c>
      <c r="X88" s="405">
        <f>W88*'360 PU '!H96</f>
        <v>0</v>
      </c>
      <c r="Y88" s="405">
        <f>W88*'360 PU '!AP96</f>
        <v>0</v>
      </c>
    </row>
    <row r="89" spans="1:25" ht="23.55" customHeight="1">
      <c r="A89" s="239" t="str">
        <f>'360 PU '!D97</f>
        <v>360-353PU</v>
      </c>
      <c r="B89" s="126">
        <f>'360 PU '!H97</f>
        <v>1</v>
      </c>
      <c r="C89" s="406" t="str">
        <f>IF('360 PU '!K97=0,"",'360 PU '!K97)</f>
        <v/>
      </c>
      <c r="D89" s="407"/>
      <c r="E89" s="408" t="str">
        <f>IF('360 PU '!L97=0,"",'360 PU '!L97)</f>
        <v/>
      </c>
      <c r="F89" s="407"/>
      <c r="G89" s="408" t="str">
        <f>IF('360 PU '!M97=0,"",'360 PU '!M97)</f>
        <v/>
      </c>
      <c r="H89" s="407"/>
      <c r="I89" s="408" t="str">
        <f>IF('360 PU '!N97=0,"",'360 PU '!N97)</f>
        <v/>
      </c>
      <c r="J89" s="407"/>
      <c r="K89" s="408" t="str">
        <f>IF('360 PU '!O97=0,"",'360 PU '!O97)</f>
        <v/>
      </c>
      <c r="L89" s="407"/>
      <c r="M89" s="408" t="str">
        <f>IF('360 PU '!P97=0,"",'360 PU '!P97)</f>
        <v/>
      </c>
      <c r="N89" s="407"/>
      <c r="O89" s="408" t="str">
        <f>IF('360 PU '!Q97=0,"",'360 PU '!Q97)</f>
        <v/>
      </c>
      <c r="P89" s="407"/>
      <c r="Q89" s="408" t="str">
        <f>IF('360 PU '!R97=0,"",'360 PU '!R97)</f>
        <v/>
      </c>
      <c r="R89" s="409"/>
      <c r="S89" s="570" t="str">
        <f>IF('360 PU '!S97=0,"",'360 PU '!S97)</f>
        <v/>
      </c>
      <c r="T89" s="423"/>
      <c r="U89" s="570" t="str">
        <f>IF('360 PU '!T97=0,"",'360 PU '!T97)</f>
        <v/>
      </c>
      <c r="V89" s="423"/>
      <c r="W89" s="569">
        <f t="shared" si="2"/>
        <v>0</v>
      </c>
      <c r="X89" s="405">
        <f>W89*'360 PU '!H97</f>
        <v>0</v>
      </c>
      <c r="Y89" s="405">
        <f>W89*'360 PU '!AP97</f>
        <v>0</v>
      </c>
    </row>
    <row r="90" spans="1:25" ht="23.55" customHeight="1">
      <c r="A90" s="239" t="str">
        <f>'360 PU '!D98</f>
        <v>360-354PU</v>
      </c>
      <c r="B90" s="126">
        <f>'360 PU '!H98</f>
        <v>2</v>
      </c>
      <c r="C90" s="406" t="str">
        <f>IF('360 PU '!K98=0,"",'360 PU '!K98)</f>
        <v/>
      </c>
      <c r="D90" s="407"/>
      <c r="E90" s="408" t="str">
        <f>IF('360 PU '!L98=0,"",'360 PU '!L98)</f>
        <v/>
      </c>
      <c r="F90" s="407"/>
      <c r="G90" s="408" t="str">
        <f>IF('360 PU '!M98=0,"",'360 PU '!M98)</f>
        <v/>
      </c>
      <c r="H90" s="407"/>
      <c r="I90" s="408" t="str">
        <f>IF('360 PU '!N98=0,"",'360 PU '!N98)</f>
        <v/>
      </c>
      <c r="J90" s="407"/>
      <c r="K90" s="408" t="str">
        <f>IF('360 PU '!O98=0,"",'360 PU '!O98)</f>
        <v/>
      </c>
      <c r="L90" s="407"/>
      <c r="M90" s="408" t="str">
        <f>IF('360 PU '!P98=0,"",'360 PU '!P98)</f>
        <v/>
      </c>
      <c r="N90" s="407"/>
      <c r="O90" s="408" t="str">
        <f>IF('360 PU '!Q98=0,"",'360 PU '!Q98)</f>
        <v/>
      </c>
      <c r="P90" s="407"/>
      <c r="Q90" s="408" t="str">
        <f>IF('360 PU '!R98=0,"",'360 PU '!R98)</f>
        <v/>
      </c>
      <c r="R90" s="409"/>
      <c r="S90" s="570" t="str">
        <f>IF('360 PU '!S98=0,"",'360 PU '!S98)</f>
        <v/>
      </c>
      <c r="T90" s="423"/>
      <c r="U90" s="570" t="str">
        <f>IF('360 PU '!T98=0,"",'360 PU '!T98)</f>
        <v/>
      </c>
      <c r="V90" s="423"/>
      <c r="W90" s="569">
        <f t="shared" si="2"/>
        <v>0</v>
      </c>
      <c r="X90" s="405">
        <f>W90*'360 PU '!H98</f>
        <v>0</v>
      </c>
      <c r="Y90" s="405">
        <f>W90*'360 PU '!AP98</f>
        <v>0</v>
      </c>
    </row>
    <row r="91" spans="1:25" ht="23.55" customHeight="1">
      <c r="A91" s="239" t="str">
        <f>'360 PU '!D99</f>
        <v>360-355PU</v>
      </c>
      <c r="B91" s="126">
        <f>'360 PU '!H99</f>
        <v>5</v>
      </c>
      <c r="C91" s="406" t="str">
        <f>IF('360 PU '!K99=0,"",'360 PU '!K99)</f>
        <v/>
      </c>
      <c r="D91" s="407"/>
      <c r="E91" s="408" t="str">
        <f>IF('360 PU '!L99=0,"",'360 PU '!L99)</f>
        <v/>
      </c>
      <c r="F91" s="407"/>
      <c r="G91" s="408" t="str">
        <f>IF('360 PU '!M99=0,"",'360 PU '!M99)</f>
        <v/>
      </c>
      <c r="H91" s="407"/>
      <c r="I91" s="408" t="str">
        <f>IF('360 PU '!N99=0,"",'360 PU '!N99)</f>
        <v/>
      </c>
      <c r="J91" s="407"/>
      <c r="K91" s="408" t="str">
        <f>IF('360 PU '!O99=0,"",'360 PU '!O99)</f>
        <v/>
      </c>
      <c r="L91" s="407"/>
      <c r="M91" s="408" t="str">
        <f>IF('360 PU '!P99=0,"",'360 PU '!P99)</f>
        <v/>
      </c>
      <c r="N91" s="407"/>
      <c r="O91" s="408" t="str">
        <f>IF('360 PU '!Q99=0,"",'360 PU '!Q99)</f>
        <v/>
      </c>
      <c r="P91" s="407"/>
      <c r="Q91" s="408" t="str">
        <f>IF('360 PU '!R99=0,"",'360 PU '!R99)</f>
        <v/>
      </c>
      <c r="R91" s="409"/>
      <c r="S91" s="570" t="str">
        <f>IF('360 PU '!S99=0,"",'360 PU '!S99)</f>
        <v/>
      </c>
      <c r="T91" s="423"/>
      <c r="U91" s="570" t="str">
        <f>IF('360 PU '!T99=0,"",'360 PU '!T99)</f>
        <v/>
      </c>
      <c r="V91" s="423"/>
      <c r="W91" s="569">
        <f t="shared" si="2"/>
        <v>0</v>
      </c>
      <c r="X91" s="405">
        <f>W91*'360 PU '!H99</f>
        <v>0</v>
      </c>
      <c r="Y91" s="405">
        <f>W91*'360 PU '!AP99</f>
        <v>0</v>
      </c>
    </row>
    <row r="92" spans="1:25" ht="23.55" customHeight="1">
      <c r="A92" s="239" t="str">
        <f>'360 PU '!D100</f>
        <v>360-356PU</v>
      </c>
      <c r="B92" s="126">
        <f>'360 PU '!H100</f>
        <v>4</v>
      </c>
      <c r="C92" s="406" t="str">
        <f>IF('360 PU '!K100=0,"",'360 PU '!K100)</f>
        <v/>
      </c>
      <c r="D92" s="407"/>
      <c r="E92" s="408" t="str">
        <f>IF('360 PU '!L100=0,"",'360 PU '!L100)</f>
        <v/>
      </c>
      <c r="F92" s="407"/>
      <c r="G92" s="408" t="str">
        <f>IF('360 PU '!M100=0,"",'360 PU '!M100)</f>
        <v/>
      </c>
      <c r="H92" s="407"/>
      <c r="I92" s="408" t="str">
        <f>IF('360 PU '!N100=0,"",'360 PU '!N100)</f>
        <v/>
      </c>
      <c r="J92" s="407"/>
      <c r="K92" s="408" t="str">
        <f>IF('360 PU '!O100=0,"",'360 PU '!O100)</f>
        <v/>
      </c>
      <c r="L92" s="407"/>
      <c r="M92" s="408" t="str">
        <f>IF('360 PU '!P100=0,"",'360 PU '!P100)</f>
        <v/>
      </c>
      <c r="N92" s="407"/>
      <c r="O92" s="408" t="str">
        <f>IF('360 PU '!Q100=0,"",'360 PU '!Q100)</f>
        <v/>
      </c>
      <c r="P92" s="407"/>
      <c r="Q92" s="408" t="str">
        <f>IF('360 PU '!R100=0,"",'360 PU '!R100)</f>
        <v/>
      </c>
      <c r="R92" s="409"/>
      <c r="S92" s="570" t="str">
        <f>IF('360 PU '!S100=0,"",'360 PU '!S100)</f>
        <v/>
      </c>
      <c r="T92" s="423"/>
      <c r="U92" s="570" t="str">
        <f>IF('360 PU '!T100=0,"",'360 PU '!T100)</f>
        <v/>
      </c>
      <c r="V92" s="423"/>
      <c r="W92" s="569">
        <f t="shared" si="2"/>
        <v>0</v>
      </c>
      <c r="X92" s="405">
        <f>W92*'360 PU '!H100</f>
        <v>0</v>
      </c>
      <c r="Y92" s="405">
        <f>W92*'360 PU '!AP100</f>
        <v>0</v>
      </c>
    </row>
    <row r="93" spans="1:25" ht="23.55" customHeight="1">
      <c r="A93" s="239" t="str">
        <f>'360 PU '!D101</f>
        <v>360-357PU</v>
      </c>
      <c r="B93" s="126">
        <f>'360 PU '!H101</f>
        <v>3</v>
      </c>
      <c r="C93" s="406" t="str">
        <f>IF('360 PU '!K101=0,"",'360 PU '!K101)</f>
        <v/>
      </c>
      <c r="D93" s="407"/>
      <c r="E93" s="408" t="str">
        <f>IF('360 PU '!L101=0,"",'360 PU '!L101)</f>
        <v/>
      </c>
      <c r="F93" s="407"/>
      <c r="G93" s="408" t="str">
        <f>IF('360 PU '!M101=0,"",'360 PU '!M101)</f>
        <v/>
      </c>
      <c r="H93" s="407"/>
      <c r="I93" s="408" t="str">
        <f>IF('360 PU '!N101=0,"",'360 PU '!N101)</f>
        <v/>
      </c>
      <c r="J93" s="407"/>
      <c r="K93" s="408" t="str">
        <f>IF('360 PU '!O101=0,"",'360 PU '!O101)</f>
        <v/>
      </c>
      <c r="L93" s="407"/>
      <c r="M93" s="408" t="str">
        <f>IF('360 PU '!P101=0,"",'360 PU '!P101)</f>
        <v/>
      </c>
      <c r="N93" s="407"/>
      <c r="O93" s="408" t="str">
        <f>IF('360 PU '!Q101=0,"",'360 PU '!Q101)</f>
        <v/>
      </c>
      <c r="P93" s="407"/>
      <c r="Q93" s="408" t="str">
        <f>IF('360 PU '!R101=0,"",'360 PU '!R101)</f>
        <v/>
      </c>
      <c r="R93" s="409"/>
      <c r="S93" s="570" t="str">
        <f>IF('360 PU '!S101=0,"",'360 PU '!S101)</f>
        <v/>
      </c>
      <c r="T93" s="423"/>
      <c r="U93" s="570" t="str">
        <f>IF('360 PU '!T101=0,"",'360 PU '!T101)</f>
        <v/>
      </c>
      <c r="V93" s="423"/>
      <c r="W93" s="569">
        <f t="shared" si="2"/>
        <v>0</v>
      </c>
      <c r="X93" s="405">
        <f>W93*'360 PU '!H101</f>
        <v>0</v>
      </c>
      <c r="Y93" s="405">
        <f>W93*'360 PU '!AP101</f>
        <v>0</v>
      </c>
    </row>
    <row r="94" spans="1:25" ht="23.55" customHeight="1">
      <c r="A94" s="239" t="str">
        <f>'360 PU '!D102</f>
        <v>360-358PU</v>
      </c>
      <c r="B94" s="126">
        <f>'360 PU '!H102</f>
        <v>1</v>
      </c>
      <c r="C94" s="406" t="str">
        <f>IF('360 PU '!K102=0,"",'360 PU '!K102)</f>
        <v/>
      </c>
      <c r="D94" s="407"/>
      <c r="E94" s="408" t="str">
        <f>IF('360 PU '!L102=0,"",'360 PU '!L102)</f>
        <v/>
      </c>
      <c r="F94" s="407"/>
      <c r="G94" s="408" t="str">
        <f>IF('360 PU '!M102=0,"",'360 PU '!M102)</f>
        <v/>
      </c>
      <c r="H94" s="407"/>
      <c r="I94" s="408" t="str">
        <f>IF('360 PU '!N102=0,"",'360 PU '!N102)</f>
        <v/>
      </c>
      <c r="J94" s="407"/>
      <c r="K94" s="408" t="str">
        <f>IF('360 PU '!O102=0,"",'360 PU '!O102)</f>
        <v/>
      </c>
      <c r="L94" s="407"/>
      <c r="M94" s="408" t="str">
        <f>IF('360 PU '!P102=0,"",'360 PU '!P102)</f>
        <v/>
      </c>
      <c r="N94" s="407"/>
      <c r="O94" s="408" t="str">
        <f>IF('360 PU '!Q102=0,"",'360 PU '!Q102)</f>
        <v/>
      </c>
      <c r="P94" s="407"/>
      <c r="Q94" s="408" t="str">
        <f>IF('360 PU '!R102=0,"",'360 PU '!R102)</f>
        <v/>
      </c>
      <c r="R94" s="409"/>
      <c r="S94" s="570" t="str">
        <f>IF('360 PU '!S102=0,"",'360 PU '!S102)</f>
        <v/>
      </c>
      <c r="T94" s="423"/>
      <c r="U94" s="570" t="str">
        <f>IF('360 PU '!T102=0,"",'360 PU '!T102)</f>
        <v/>
      </c>
      <c r="V94" s="423"/>
      <c r="W94" s="569">
        <f t="shared" si="2"/>
        <v>0</v>
      </c>
      <c r="X94" s="405">
        <f>W94*'360 PU '!H102</f>
        <v>0</v>
      </c>
      <c r="Y94" s="405">
        <f>W94*'360 PU '!AP102</f>
        <v>0</v>
      </c>
    </row>
    <row r="95" spans="1:25" ht="23.55" customHeight="1">
      <c r="A95" s="239" t="str">
        <f>'360 PU '!D103</f>
        <v>360-359PU</v>
      </c>
      <c r="B95" s="126">
        <f>'360 PU '!H103</f>
        <v>1</v>
      </c>
      <c r="C95" s="406" t="str">
        <f>IF('360 PU '!K103=0,"",'360 PU '!K103)</f>
        <v/>
      </c>
      <c r="D95" s="407"/>
      <c r="E95" s="408" t="str">
        <f>IF('360 PU '!L103=0,"",'360 PU '!L103)</f>
        <v/>
      </c>
      <c r="F95" s="407"/>
      <c r="G95" s="408" t="str">
        <f>IF('360 PU '!M103=0,"",'360 PU '!M103)</f>
        <v/>
      </c>
      <c r="H95" s="407"/>
      <c r="I95" s="408" t="str">
        <f>IF('360 PU '!N103=0,"",'360 PU '!N103)</f>
        <v/>
      </c>
      <c r="J95" s="407"/>
      <c r="K95" s="408" t="str">
        <f>IF('360 PU '!O103=0,"",'360 PU '!O103)</f>
        <v/>
      </c>
      <c r="L95" s="407"/>
      <c r="M95" s="408" t="str">
        <f>IF('360 PU '!P103=0,"",'360 PU '!P103)</f>
        <v/>
      </c>
      <c r="N95" s="407"/>
      <c r="O95" s="408" t="str">
        <f>IF('360 PU '!Q103=0,"",'360 PU '!Q103)</f>
        <v/>
      </c>
      <c r="P95" s="407"/>
      <c r="Q95" s="408" t="str">
        <f>IF('360 PU '!R103=0,"",'360 PU '!R103)</f>
        <v/>
      </c>
      <c r="R95" s="409"/>
      <c r="S95" s="570" t="str">
        <f>IF('360 PU '!S103=0,"",'360 PU '!S103)</f>
        <v/>
      </c>
      <c r="T95" s="423"/>
      <c r="U95" s="570" t="str">
        <f>IF('360 PU '!T103=0,"",'360 PU '!T103)</f>
        <v/>
      </c>
      <c r="V95" s="423"/>
      <c r="W95" s="569">
        <f t="shared" si="2"/>
        <v>0</v>
      </c>
      <c r="X95" s="405">
        <f>W95*'360 PU '!H103</f>
        <v>0</v>
      </c>
      <c r="Y95" s="405">
        <f>W95*'360 PU '!AP103</f>
        <v>0</v>
      </c>
    </row>
    <row r="96" spans="1:25" ht="23.55" customHeight="1">
      <c r="A96" s="239" t="str">
        <f>'360 PU '!D104</f>
        <v>360-360PU</v>
      </c>
      <c r="B96" s="126">
        <f>'360 PU '!H104</f>
        <v>1</v>
      </c>
      <c r="C96" s="406" t="str">
        <f>IF('360 PU '!K104=0,"",'360 PU '!K104)</f>
        <v/>
      </c>
      <c r="D96" s="407"/>
      <c r="E96" s="408" t="str">
        <f>IF('360 PU '!L104=0,"",'360 PU '!L104)</f>
        <v/>
      </c>
      <c r="F96" s="407"/>
      <c r="G96" s="408" t="str">
        <f>IF('360 PU '!M104=0,"",'360 PU '!M104)</f>
        <v/>
      </c>
      <c r="H96" s="407"/>
      <c r="I96" s="408" t="str">
        <f>IF('360 PU '!N104=0,"",'360 PU '!N104)</f>
        <v/>
      </c>
      <c r="J96" s="407"/>
      <c r="K96" s="408" t="str">
        <f>IF('360 PU '!O104=0,"",'360 PU '!O104)</f>
        <v/>
      </c>
      <c r="L96" s="407"/>
      <c r="M96" s="408" t="str">
        <f>IF('360 PU '!P104=0,"",'360 PU '!P104)</f>
        <v/>
      </c>
      <c r="N96" s="407"/>
      <c r="O96" s="408" t="str">
        <f>IF('360 PU '!Q104=0,"",'360 PU '!Q104)</f>
        <v/>
      </c>
      <c r="P96" s="407"/>
      <c r="Q96" s="408" t="str">
        <f>IF('360 PU '!R104=0,"",'360 PU '!R104)</f>
        <v/>
      </c>
      <c r="R96" s="409"/>
      <c r="S96" s="570" t="str">
        <f>IF('360 PU '!S104=0,"",'360 PU '!S104)</f>
        <v/>
      </c>
      <c r="T96" s="423"/>
      <c r="U96" s="570" t="str">
        <f>IF('360 PU '!T104=0,"",'360 PU '!T104)</f>
        <v/>
      </c>
      <c r="V96" s="423"/>
      <c r="W96" s="569">
        <f t="shared" si="2"/>
        <v>0</v>
      </c>
      <c r="X96" s="405">
        <f>W96*'360 PU '!H104</f>
        <v>0</v>
      </c>
      <c r="Y96" s="405">
        <f>W96*'360 PU '!AP104</f>
        <v>0</v>
      </c>
    </row>
    <row r="97" spans="1:25" ht="23.55" customHeight="1">
      <c r="A97" s="239">
        <f>'360 PU '!D105</f>
        <v>0</v>
      </c>
      <c r="B97" s="126">
        <f>'360 PU '!H105</f>
        <v>0</v>
      </c>
      <c r="C97" s="406" t="str">
        <f>IF('360 PU '!K105=0,"",'360 PU '!K105)</f>
        <v/>
      </c>
      <c r="D97" s="407"/>
      <c r="E97" s="408" t="str">
        <f>IF('360 PU '!L105=0,"",'360 PU '!L105)</f>
        <v/>
      </c>
      <c r="F97" s="407"/>
      <c r="G97" s="408" t="str">
        <f>IF('360 PU '!M105=0,"",'360 PU '!M105)</f>
        <v/>
      </c>
      <c r="H97" s="407"/>
      <c r="I97" s="408" t="str">
        <f>IF('360 PU '!N105=0,"",'360 PU '!N105)</f>
        <v/>
      </c>
      <c r="J97" s="407"/>
      <c r="K97" s="408" t="str">
        <f>IF('360 PU '!O105=0,"",'360 PU '!O105)</f>
        <v/>
      </c>
      <c r="L97" s="407"/>
      <c r="M97" s="408" t="str">
        <f>IF('360 PU '!P105=0,"",'360 PU '!P105)</f>
        <v/>
      </c>
      <c r="N97" s="407"/>
      <c r="O97" s="408" t="str">
        <f>IF('360 PU '!Q105=0,"",'360 PU '!Q105)</f>
        <v/>
      </c>
      <c r="P97" s="407"/>
      <c r="Q97" s="408" t="str">
        <f>IF('360 PU '!R105=0,"",'360 PU '!R105)</f>
        <v/>
      </c>
      <c r="R97" s="409"/>
      <c r="S97" s="570" t="str">
        <f>IF('360 PU '!S105=0,"",'360 PU '!S105)</f>
        <v/>
      </c>
      <c r="T97" s="423"/>
      <c r="U97" s="570" t="str">
        <f>IF('360 PU '!T105=0,"",'360 PU '!T105)</f>
        <v/>
      </c>
      <c r="V97" s="423"/>
      <c r="W97" s="569">
        <f t="shared" si="2"/>
        <v>0</v>
      </c>
      <c r="X97" s="405">
        <f>W97*'360 PU '!H105</f>
        <v>0</v>
      </c>
      <c r="Y97" s="405">
        <f>W97*'360 PU '!AP105</f>
        <v>0</v>
      </c>
    </row>
    <row r="98" spans="1:25" ht="23.55" customHeight="1">
      <c r="A98" s="239" t="str">
        <f>'360 PU '!D106</f>
        <v>360-380PU</v>
      </c>
      <c r="B98" s="126">
        <f>'360 PU '!H106</f>
        <v>9</v>
      </c>
      <c r="C98" s="406" t="str">
        <f>IF('360 PU '!K106=0,"",'360 PU '!K106)</f>
        <v/>
      </c>
      <c r="D98" s="407"/>
      <c r="E98" s="408" t="str">
        <f>IF('360 PU '!L106=0,"",'360 PU '!L106)</f>
        <v/>
      </c>
      <c r="F98" s="407"/>
      <c r="G98" s="408" t="str">
        <f>IF('360 PU '!M106=0,"",'360 PU '!M106)</f>
        <v/>
      </c>
      <c r="H98" s="407"/>
      <c r="I98" s="408" t="str">
        <f>IF('360 PU '!N106=0,"",'360 PU '!N106)</f>
        <v/>
      </c>
      <c r="J98" s="407"/>
      <c r="K98" s="408" t="str">
        <f>IF('360 PU '!O106=0,"",'360 PU '!O106)</f>
        <v/>
      </c>
      <c r="L98" s="407"/>
      <c r="M98" s="408" t="str">
        <f>IF('360 PU '!P106=0,"",'360 PU '!P106)</f>
        <v/>
      </c>
      <c r="N98" s="407"/>
      <c r="O98" s="408" t="str">
        <f>IF('360 PU '!Q106=0,"",'360 PU '!Q106)</f>
        <v/>
      </c>
      <c r="P98" s="407"/>
      <c r="Q98" s="408" t="str">
        <f>IF('360 PU '!R106=0,"",'360 PU '!R106)</f>
        <v/>
      </c>
      <c r="R98" s="409"/>
      <c r="S98" s="570" t="str">
        <f>IF('360 PU '!S106=0,"",'360 PU '!S106)</f>
        <v/>
      </c>
      <c r="T98" s="423"/>
      <c r="U98" s="570" t="str">
        <f>IF('360 PU '!T106=0,"",'360 PU '!T106)</f>
        <v/>
      </c>
      <c r="V98" s="423"/>
      <c r="W98" s="569">
        <f t="shared" si="2"/>
        <v>0</v>
      </c>
      <c r="X98" s="405">
        <f>W98*'360 PU '!H106</f>
        <v>0</v>
      </c>
      <c r="Y98" s="405">
        <f>W98*'360 PU '!AP106</f>
        <v>0</v>
      </c>
    </row>
    <row r="99" spans="1:25" ht="23.55" customHeight="1">
      <c r="A99" s="239">
        <f>'360 PU '!D107</f>
        <v>0</v>
      </c>
      <c r="B99" s="126">
        <f>'360 PU '!H107</f>
        <v>0</v>
      </c>
      <c r="C99" s="406" t="str">
        <f>IF('360 PU '!K107=0,"",'360 PU '!K107)</f>
        <v/>
      </c>
      <c r="D99" s="407"/>
      <c r="E99" s="408" t="str">
        <f>IF('360 PU '!L107=0,"",'360 PU '!L107)</f>
        <v/>
      </c>
      <c r="F99" s="407"/>
      <c r="G99" s="408" t="str">
        <f>IF('360 PU '!M107=0,"",'360 PU '!M107)</f>
        <v/>
      </c>
      <c r="H99" s="407"/>
      <c r="I99" s="408" t="str">
        <f>IF('360 PU '!N107=0,"",'360 PU '!N107)</f>
        <v/>
      </c>
      <c r="J99" s="407"/>
      <c r="K99" s="408" t="str">
        <f>IF('360 PU '!O107=0,"",'360 PU '!O107)</f>
        <v/>
      </c>
      <c r="L99" s="407"/>
      <c r="M99" s="408" t="str">
        <f>IF('360 PU '!P107=0,"",'360 PU '!P107)</f>
        <v/>
      </c>
      <c r="N99" s="407"/>
      <c r="O99" s="408" t="str">
        <f>IF('360 PU '!Q107=0,"",'360 PU '!Q107)</f>
        <v/>
      </c>
      <c r="P99" s="407"/>
      <c r="Q99" s="408" t="str">
        <f>IF('360 PU '!R107=0,"",'360 PU '!R107)</f>
        <v/>
      </c>
      <c r="R99" s="409"/>
      <c r="S99" s="570" t="str">
        <f>IF('360 PU '!S107=0,"",'360 PU '!S107)</f>
        <v/>
      </c>
      <c r="T99" s="423"/>
      <c r="U99" s="570" t="str">
        <f>IF('360 PU '!T107=0,"",'360 PU '!T107)</f>
        <v/>
      </c>
      <c r="V99" s="423"/>
      <c r="W99" s="569">
        <f t="shared" si="2"/>
        <v>0</v>
      </c>
      <c r="X99" s="405">
        <f>W99*'360 PU '!H107</f>
        <v>0</v>
      </c>
      <c r="Y99" s="405">
        <f>W99*'360 PU '!AP107</f>
        <v>0</v>
      </c>
    </row>
    <row r="100" spans="1:25" ht="23.55" customHeight="1">
      <c r="A100" s="239" t="str">
        <f>'360 PU '!D108</f>
        <v>360-390PU</v>
      </c>
      <c r="B100" s="126">
        <f>'360 PU '!H108</f>
        <v>1</v>
      </c>
      <c r="C100" s="406" t="str">
        <f>IF('360 PU '!K108=0,"",'360 PU '!K108)</f>
        <v/>
      </c>
      <c r="D100" s="407"/>
      <c r="E100" s="408" t="str">
        <f>IF('360 PU '!L108=0,"",'360 PU '!L108)</f>
        <v/>
      </c>
      <c r="F100" s="407"/>
      <c r="G100" s="408" t="str">
        <f>IF('360 PU '!M108=0,"",'360 PU '!M108)</f>
        <v/>
      </c>
      <c r="H100" s="407"/>
      <c r="I100" s="408" t="str">
        <f>IF('360 PU '!N108=0,"",'360 PU '!N108)</f>
        <v/>
      </c>
      <c r="J100" s="407"/>
      <c r="K100" s="408" t="str">
        <f>IF('360 PU '!O108=0,"",'360 PU '!O108)</f>
        <v/>
      </c>
      <c r="L100" s="407"/>
      <c r="M100" s="408" t="str">
        <f>IF('360 PU '!P108=0,"",'360 PU '!P108)</f>
        <v/>
      </c>
      <c r="N100" s="407"/>
      <c r="O100" s="408" t="str">
        <f>IF('360 PU '!Q108=0,"",'360 PU '!Q108)</f>
        <v/>
      </c>
      <c r="P100" s="407"/>
      <c r="Q100" s="408" t="str">
        <f>IF('360 PU '!R108=0,"",'360 PU '!R108)</f>
        <v/>
      </c>
      <c r="R100" s="409"/>
      <c r="S100" s="570" t="str">
        <f>IF('360 PU '!S108=0,"",'360 PU '!S108)</f>
        <v/>
      </c>
      <c r="T100" s="423"/>
      <c r="U100" s="570" t="str">
        <f>IF('360 PU '!T108=0,"",'360 PU '!T108)</f>
        <v/>
      </c>
      <c r="V100" s="423"/>
      <c r="W100" s="569">
        <f t="shared" si="2"/>
        <v>0</v>
      </c>
      <c r="X100" s="405">
        <f>W100*'360 PU '!H108</f>
        <v>0</v>
      </c>
      <c r="Y100" s="405">
        <f>W100*'360 PU '!AP108</f>
        <v>0</v>
      </c>
    </row>
    <row r="101" spans="1:25" ht="23.55" customHeight="1">
      <c r="A101" s="239" t="str">
        <f>'360 PU '!D109</f>
        <v>360-392PU</v>
      </c>
      <c r="B101" s="126">
        <f>'360 PU '!H109</f>
        <v>1</v>
      </c>
      <c r="C101" s="406" t="str">
        <f>IF('360 PU '!K109=0,"",'360 PU '!K109)</f>
        <v/>
      </c>
      <c r="D101" s="407"/>
      <c r="E101" s="408" t="str">
        <f>IF('360 PU '!L109=0,"",'360 PU '!L109)</f>
        <v/>
      </c>
      <c r="F101" s="407"/>
      <c r="G101" s="408" t="str">
        <f>IF('360 PU '!M109=0,"",'360 PU '!M109)</f>
        <v/>
      </c>
      <c r="H101" s="407"/>
      <c r="I101" s="408" t="str">
        <f>IF('360 PU '!N109=0,"",'360 PU '!N109)</f>
        <v/>
      </c>
      <c r="J101" s="407"/>
      <c r="K101" s="408" t="str">
        <f>IF('360 PU '!O109=0,"",'360 PU '!O109)</f>
        <v/>
      </c>
      <c r="L101" s="407"/>
      <c r="M101" s="408" t="str">
        <f>IF('360 PU '!P109=0,"",'360 PU '!P109)</f>
        <v/>
      </c>
      <c r="N101" s="407"/>
      <c r="O101" s="408" t="str">
        <f>IF('360 PU '!Q109=0,"",'360 PU '!Q109)</f>
        <v/>
      </c>
      <c r="P101" s="407"/>
      <c r="Q101" s="408" t="str">
        <f>IF('360 PU '!R109=0,"",'360 PU '!R109)</f>
        <v/>
      </c>
      <c r="R101" s="409"/>
      <c r="S101" s="570" t="str">
        <f>IF('360 PU '!S109=0,"",'360 PU '!S109)</f>
        <v/>
      </c>
      <c r="T101" s="423"/>
      <c r="U101" s="570" t="str">
        <f>IF('360 PU '!T109=0,"",'360 PU '!T109)</f>
        <v/>
      </c>
      <c r="V101" s="423"/>
      <c r="W101" s="569">
        <f t="shared" si="2"/>
        <v>0</v>
      </c>
      <c r="X101" s="405">
        <f>W101*'360 PU '!H109</f>
        <v>0</v>
      </c>
      <c r="Y101" s="405">
        <f>W101*'360 PU '!AP109</f>
        <v>0</v>
      </c>
    </row>
    <row r="102" spans="1:25" ht="23.55" customHeight="1">
      <c r="A102" s="239" t="str">
        <f>'360 PU '!D110</f>
        <v>360-394PU</v>
      </c>
      <c r="B102" s="126">
        <f>'360 PU '!H110</f>
        <v>2</v>
      </c>
      <c r="C102" s="406" t="str">
        <f>IF('360 PU '!K110=0,"",'360 PU '!K110)</f>
        <v/>
      </c>
      <c r="D102" s="407"/>
      <c r="E102" s="408" t="str">
        <f>IF('360 PU '!L110=0,"",'360 PU '!L110)</f>
        <v/>
      </c>
      <c r="F102" s="407"/>
      <c r="G102" s="408" t="str">
        <f>IF('360 PU '!M110=0,"",'360 PU '!M110)</f>
        <v/>
      </c>
      <c r="H102" s="407"/>
      <c r="I102" s="408" t="str">
        <f>IF('360 PU '!N110=0,"",'360 PU '!N110)</f>
        <v/>
      </c>
      <c r="J102" s="407"/>
      <c r="K102" s="408" t="str">
        <f>IF('360 PU '!O110=0,"",'360 PU '!O110)</f>
        <v/>
      </c>
      <c r="L102" s="407"/>
      <c r="M102" s="408" t="str">
        <f>IF('360 PU '!P110=0,"",'360 PU '!P110)</f>
        <v/>
      </c>
      <c r="N102" s="407"/>
      <c r="O102" s="408" t="str">
        <f>IF('360 PU '!Q110=0,"",'360 PU '!Q110)</f>
        <v/>
      </c>
      <c r="P102" s="407"/>
      <c r="Q102" s="408" t="str">
        <f>IF('360 PU '!R110=0,"",'360 PU '!R110)</f>
        <v/>
      </c>
      <c r="R102" s="409"/>
      <c r="S102" s="570" t="str">
        <f>IF('360 PU '!S110=0,"",'360 PU '!S110)</f>
        <v/>
      </c>
      <c r="T102" s="423"/>
      <c r="U102" s="570" t="str">
        <f>IF('360 PU '!T110=0,"",'360 PU '!T110)</f>
        <v/>
      </c>
      <c r="V102" s="423"/>
      <c r="W102" s="569">
        <f t="shared" si="2"/>
        <v>0</v>
      </c>
      <c r="X102" s="405">
        <f>W102*'360 PU '!H110</f>
        <v>0</v>
      </c>
      <c r="Y102" s="405">
        <f>W102*'360 PU '!AP110</f>
        <v>0</v>
      </c>
    </row>
    <row r="103" spans="1:25" ht="23.55" customHeight="1">
      <c r="A103" s="239" t="str">
        <f>'360 PU '!D111</f>
        <v>360-396PU</v>
      </c>
      <c r="B103" s="126">
        <f>'360 PU '!H111</f>
        <v>2</v>
      </c>
      <c r="C103" s="406" t="str">
        <f>IF('360 PU '!K111=0,"",'360 PU '!K111)</f>
        <v/>
      </c>
      <c r="D103" s="407"/>
      <c r="E103" s="408" t="str">
        <f>IF('360 PU '!L111=0,"",'360 PU '!L111)</f>
        <v/>
      </c>
      <c r="F103" s="407"/>
      <c r="G103" s="408" t="str">
        <f>IF('360 PU '!M111=0,"",'360 PU '!M111)</f>
        <v/>
      </c>
      <c r="H103" s="407"/>
      <c r="I103" s="408" t="str">
        <f>IF('360 PU '!N111=0,"",'360 PU '!N111)</f>
        <v/>
      </c>
      <c r="J103" s="407"/>
      <c r="K103" s="408" t="str">
        <f>IF('360 PU '!O111=0,"",'360 PU '!O111)</f>
        <v/>
      </c>
      <c r="L103" s="407"/>
      <c r="M103" s="408" t="str">
        <f>IF('360 PU '!P111=0,"",'360 PU '!P111)</f>
        <v/>
      </c>
      <c r="N103" s="407"/>
      <c r="O103" s="408" t="str">
        <f>IF('360 PU '!Q111=0,"",'360 PU '!Q111)</f>
        <v/>
      </c>
      <c r="P103" s="407"/>
      <c r="Q103" s="408" t="str">
        <f>IF('360 PU '!R111=0,"",'360 PU '!R111)</f>
        <v/>
      </c>
      <c r="R103" s="409"/>
      <c r="S103" s="570" t="str">
        <f>IF('360 PU '!S111=0,"",'360 PU '!S111)</f>
        <v/>
      </c>
      <c r="T103" s="423"/>
      <c r="U103" s="570" t="str">
        <f>IF('360 PU '!T111=0,"",'360 PU '!T111)</f>
        <v/>
      </c>
      <c r="V103" s="423"/>
      <c r="W103" s="569">
        <f t="shared" si="2"/>
        <v>0</v>
      </c>
      <c r="X103" s="405">
        <f>W103*'360 PU '!H111</f>
        <v>0</v>
      </c>
      <c r="Y103" s="405">
        <f>W103*'360 PU '!AP111</f>
        <v>0</v>
      </c>
    </row>
    <row r="104" spans="1:25" ht="23.55" customHeight="1">
      <c r="A104" s="239" t="str">
        <f>'360 PU '!D112</f>
        <v>360-398PU</v>
      </c>
      <c r="B104" s="126">
        <f>'360 PU '!H112</f>
        <v>4</v>
      </c>
      <c r="C104" s="406" t="str">
        <f>IF('360 PU '!K112=0,"",'360 PU '!K112)</f>
        <v/>
      </c>
      <c r="D104" s="407"/>
      <c r="E104" s="408" t="str">
        <f>IF('360 PU '!L112=0,"",'360 PU '!L112)</f>
        <v/>
      </c>
      <c r="F104" s="407"/>
      <c r="G104" s="408" t="str">
        <f>IF('360 PU '!M112=0,"",'360 PU '!M112)</f>
        <v/>
      </c>
      <c r="H104" s="407"/>
      <c r="I104" s="408" t="str">
        <f>IF('360 PU '!N112=0,"",'360 PU '!N112)</f>
        <v/>
      </c>
      <c r="J104" s="407"/>
      <c r="K104" s="408" t="str">
        <f>IF('360 PU '!O112=0,"",'360 PU '!O112)</f>
        <v/>
      </c>
      <c r="L104" s="407"/>
      <c r="M104" s="408" t="str">
        <f>IF('360 PU '!P112=0,"",'360 PU '!P112)</f>
        <v/>
      </c>
      <c r="N104" s="407"/>
      <c r="O104" s="408" t="str">
        <f>IF('360 PU '!Q112=0,"",'360 PU '!Q112)</f>
        <v/>
      </c>
      <c r="P104" s="407"/>
      <c r="Q104" s="408" t="str">
        <f>IF('360 PU '!R112=0,"",'360 PU '!R112)</f>
        <v/>
      </c>
      <c r="R104" s="409"/>
      <c r="S104" s="570" t="str">
        <f>IF('360 PU '!S112=0,"",'360 PU '!S112)</f>
        <v/>
      </c>
      <c r="T104" s="423"/>
      <c r="U104" s="570" t="str">
        <f>IF('360 PU '!T112=0,"",'360 PU '!T112)</f>
        <v/>
      </c>
      <c r="V104" s="423"/>
      <c r="W104" s="569">
        <f t="shared" si="2"/>
        <v>0</v>
      </c>
      <c r="X104" s="405">
        <f>W104*'360 PU '!H112</f>
        <v>0</v>
      </c>
      <c r="Y104" s="405">
        <f>W104*'360 PU '!AP112</f>
        <v>0</v>
      </c>
    </row>
    <row r="105" spans="1:25" ht="23.55" customHeight="1">
      <c r="A105" s="239" t="str">
        <f>'360 PU '!D113</f>
        <v>360-400PU</v>
      </c>
      <c r="B105" s="126">
        <f>'360 PU '!H113</f>
        <v>8</v>
      </c>
      <c r="C105" s="406" t="str">
        <f>IF('360 PU '!K113=0,"",'360 PU '!K113)</f>
        <v/>
      </c>
      <c r="D105" s="407"/>
      <c r="E105" s="408" t="str">
        <f>IF('360 PU '!L113=0,"",'360 PU '!L113)</f>
        <v/>
      </c>
      <c r="F105" s="407"/>
      <c r="G105" s="408" t="str">
        <f>IF('360 PU '!M113=0,"",'360 PU '!M113)</f>
        <v/>
      </c>
      <c r="H105" s="407"/>
      <c r="I105" s="408" t="str">
        <f>IF('360 PU '!N113=0,"",'360 PU '!N113)</f>
        <v/>
      </c>
      <c r="J105" s="407"/>
      <c r="K105" s="408" t="str">
        <f>IF('360 PU '!O113=0,"",'360 PU '!O113)</f>
        <v/>
      </c>
      <c r="L105" s="407"/>
      <c r="M105" s="408" t="str">
        <f>IF('360 PU '!P113=0,"",'360 PU '!P113)</f>
        <v/>
      </c>
      <c r="N105" s="407"/>
      <c r="O105" s="408" t="str">
        <f>IF('360 PU '!Q113=0,"",'360 PU '!Q113)</f>
        <v/>
      </c>
      <c r="P105" s="407"/>
      <c r="Q105" s="408" t="str">
        <f>IF('360 PU '!R113=0,"",'360 PU '!R113)</f>
        <v/>
      </c>
      <c r="R105" s="409"/>
      <c r="S105" s="570" t="str">
        <f>IF('360 PU '!S113=0,"",'360 PU '!S113)</f>
        <v/>
      </c>
      <c r="T105" s="423"/>
      <c r="U105" s="570" t="str">
        <f>IF('360 PU '!T113=0,"",'360 PU '!T113)</f>
        <v/>
      </c>
      <c r="V105" s="423"/>
      <c r="W105" s="569">
        <f t="shared" si="2"/>
        <v>0</v>
      </c>
      <c r="X105" s="405">
        <f>W105*'360 PU '!H113</f>
        <v>0</v>
      </c>
      <c r="Y105" s="405">
        <f>W105*'360 PU '!AP113</f>
        <v>0</v>
      </c>
    </row>
    <row r="106" spans="1:25" ht="23.55" customHeight="1">
      <c r="A106" s="239">
        <f>'360 PU '!D114</f>
        <v>0</v>
      </c>
      <c r="B106" s="126">
        <f>'360 PU '!H114</f>
        <v>0</v>
      </c>
      <c r="C106" s="406" t="str">
        <f>IF('360 PU '!K114=0,"",'360 PU '!K114)</f>
        <v/>
      </c>
      <c r="D106" s="407"/>
      <c r="E106" s="408" t="str">
        <f>IF('360 PU '!L114=0,"",'360 PU '!L114)</f>
        <v/>
      </c>
      <c r="F106" s="407"/>
      <c r="G106" s="408" t="str">
        <f>IF('360 PU '!M114=0,"",'360 PU '!M114)</f>
        <v/>
      </c>
      <c r="H106" s="407"/>
      <c r="I106" s="408" t="str">
        <f>IF('360 PU '!N114=0,"",'360 PU '!N114)</f>
        <v/>
      </c>
      <c r="J106" s="407"/>
      <c r="K106" s="408" t="str">
        <f>IF('360 PU '!O114=0,"",'360 PU '!O114)</f>
        <v/>
      </c>
      <c r="L106" s="407"/>
      <c r="M106" s="408" t="str">
        <f>IF('360 PU '!P114=0,"",'360 PU '!P114)</f>
        <v/>
      </c>
      <c r="N106" s="407"/>
      <c r="O106" s="408" t="str">
        <f>IF('360 PU '!Q114=0,"",'360 PU '!Q114)</f>
        <v/>
      </c>
      <c r="P106" s="407"/>
      <c r="Q106" s="408" t="str">
        <f>IF('360 PU '!R114=0,"",'360 PU '!R114)</f>
        <v/>
      </c>
      <c r="R106" s="409"/>
      <c r="S106" s="570" t="str">
        <f>IF('360 PU '!S114=0,"",'360 PU '!S114)</f>
        <v/>
      </c>
      <c r="T106" s="423"/>
      <c r="U106" s="570" t="str">
        <f>IF('360 PU '!T114=0,"",'360 PU '!T114)</f>
        <v/>
      </c>
      <c r="V106" s="423"/>
      <c r="W106" s="569">
        <f t="shared" si="2"/>
        <v>0</v>
      </c>
      <c r="X106" s="405">
        <f>W106*'360 PU '!H114</f>
        <v>0</v>
      </c>
      <c r="Y106" s="405">
        <f>W106*'360 PU '!AP114</f>
        <v>0</v>
      </c>
    </row>
    <row r="107" spans="1:25" ht="23.55" customHeight="1">
      <c r="A107" s="239" t="str">
        <f>'360 PU '!D115</f>
        <v>360-411PU</v>
      </c>
      <c r="B107" s="126">
        <f>'360 PU '!H115</f>
        <v>3</v>
      </c>
      <c r="C107" s="406" t="str">
        <f>IF('360 PU '!K115=0,"",'360 PU '!K115)</f>
        <v/>
      </c>
      <c r="D107" s="407"/>
      <c r="E107" s="408" t="str">
        <f>IF('360 PU '!L115=0,"",'360 PU '!L115)</f>
        <v/>
      </c>
      <c r="F107" s="407"/>
      <c r="G107" s="408" t="str">
        <f>IF('360 PU '!M115=0,"",'360 PU '!M115)</f>
        <v/>
      </c>
      <c r="H107" s="407"/>
      <c r="I107" s="408" t="str">
        <f>IF('360 PU '!N115=0,"",'360 PU '!N115)</f>
        <v/>
      </c>
      <c r="J107" s="407"/>
      <c r="K107" s="408" t="str">
        <f>IF('360 PU '!O115=0,"",'360 PU '!O115)</f>
        <v/>
      </c>
      <c r="L107" s="407"/>
      <c r="M107" s="408" t="str">
        <f>IF('360 PU '!P115=0,"",'360 PU '!P115)</f>
        <v/>
      </c>
      <c r="N107" s="407"/>
      <c r="O107" s="408" t="str">
        <f>IF('360 PU '!Q115=0,"",'360 PU '!Q115)</f>
        <v/>
      </c>
      <c r="P107" s="407"/>
      <c r="Q107" s="408" t="str">
        <f>IF('360 PU '!R115=0,"",'360 PU '!R115)</f>
        <v/>
      </c>
      <c r="R107" s="409"/>
      <c r="S107" s="570" t="str">
        <f>IF('360 PU '!S115=0,"",'360 PU '!S115)</f>
        <v/>
      </c>
      <c r="T107" s="423"/>
      <c r="U107" s="570" t="str">
        <f>IF('360 PU '!T115=0,"",'360 PU '!T115)</f>
        <v/>
      </c>
      <c r="V107" s="423"/>
      <c r="W107" s="569">
        <f t="shared" si="2"/>
        <v>0</v>
      </c>
      <c r="X107" s="405">
        <f>W107*'360 PU '!H115</f>
        <v>0</v>
      </c>
      <c r="Y107" s="405">
        <f>W107*'360 PU '!AP115</f>
        <v>0</v>
      </c>
    </row>
    <row r="108" spans="1:25" ht="23.55" customHeight="1">
      <c r="A108" s="239" t="str">
        <f>'360 PU '!D116</f>
        <v>360-412PU</v>
      </c>
      <c r="B108" s="126">
        <f>'360 PU '!H116</f>
        <v>3</v>
      </c>
      <c r="C108" s="406" t="str">
        <f>IF('360 PU '!K116=0,"",'360 PU '!K116)</f>
        <v/>
      </c>
      <c r="D108" s="407"/>
      <c r="E108" s="408" t="str">
        <f>IF('360 PU '!L116=0,"",'360 PU '!L116)</f>
        <v/>
      </c>
      <c r="F108" s="407"/>
      <c r="G108" s="408" t="str">
        <f>IF('360 PU '!M116=0,"",'360 PU '!M116)</f>
        <v/>
      </c>
      <c r="H108" s="407"/>
      <c r="I108" s="408" t="str">
        <f>IF('360 PU '!N116=0,"",'360 PU '!N116)</f>
        <v/>
      </c>
      <c r="J108" s="407"/>
      <c r="K108" s="408" t="str">
        <f>IF('360 PU '!O116=0,"",'360 PU '!O116)</f>
        <v/>
      </c>
      <c r="L108" s="407"/>
      <c r="M108" s="408" t="str">
        <f>IF('360 PU '!P116=0,"",'360 PU '!P116)</f>
        <v/>
      </c>
      <c r="N108" s="407"/>
      <c r="O108" s="408" t="str">
        <f>IF('360 PU '!Q116=0,"",'360 PU '!Q116)</f>
        <v/>
      </c>
      <c r="P108" s="407"/>
      <c r="Q108" s="408" t="str">
        <f>IF('360 PU '!R116=0,"",'360 PU '!R116)</f>
        <v/>
      </c>
      <c r="R108" s="409"/>
      <c r="S108" s="570" t="str">
        <f>IF('360 PU '!S116=0,"",'360 PU '!S116)</f>
        <v/>
      </c>
      <c r="T108" s="423"/>
      <c r="U108" s="570" t="str">
        <f>IF('360 PU '!T116=0,"",'360 PU '!T116)</f>
        <v/>
      </c>
      <c r="V108" s="423"/>
      <c r="W108" s="569">
        <f t="shared" si="2"/>
        <v>0</v>
      </c>
      <c r="X108" s="405">
        <f>W108*'360 PU '!H116</f>
        <v>0</v>
      </c>
      <c r="Y108" s="405">
        <f>W108*'360 PU '!AP116</f>
        <v>0</v>
      </c>
    </row>
    <row r="109" spans="1:25" ht="22.5" customHeight="1">
      <c r="A109" s="239" t="str">
        <f>'360 PU '!D117</f>
        <v>360-413PU</v>
      </c>
      <c r="B109" s="126">
        <f>'360 PU '!H117</f>
        <v>6</v>
      </c>
      <c r="C109" s="406" t="str">
        <f>IF('360 PU '!K117=0,"",'360 PU '!K117)</f>
        <v/>
      </c>
      <c r="D109" s="407"/>
      <c r="E109" s="408" t="str">
        <f>IF('360 PU '!L117=0,"",'360 PU '!L117)</f>
        <v/>
      </c>
      <c r="F109" s="407"/>
      <c r="G109" s="408" t="str">
        <f>IF('360 PU '!M117=0,"",'360 PU '!M117)</f>
        <v/>
      </c>
      <c r="H109" s="407"/>
      <c r="I109" s="408" t="str">
        <f>IF('360 PU '!N117=0,"",'360 PU '!N117)</f>
        <v/>
      </c>
      <c r="J109" s="407"/>
      <c r="K109" s="408" t="str">
        <f>IF('360 PU '!O117=0,"",'360 PU '!O117)</f>
        <v/>
      </c>
      <c r="L109" s="407"/>
      <c r="M109" s="408" t="str">
        <f>IF('360 PU '!P117=0,"",'360 PU '!P117)</f>
        <v/>
      </c>
      <c r="N109" s="407"/>
      <c r="O109" s="408" t="str">
        <f>IF('360 PU '!Q117=0,"",'360 PU '!Q117)</f>
        <v/>
      </c>
      <c r="P109" s="407"/>
      <c r="Q109" s="408" t="str">
        <f>IF('360 PU '!R117=0,"",'360 PU '!R117)</f>
        <v/>
      </c>
      <c r="R109" s="409"/>
      <c r="S109" s="570" t="str">
        <f>IF('360 PU '!S117=0,"",'360 PU '!S117)</f>
        <v/>
      </c>
      <c r="T109" s="423"/>
      <c r="U109" s="570" t="str">
        <f>IF('360 PU '!T117=0,"",'360 PU '!T117)</f>
        <v/>
      </c>
      <c r="V109" s="423"/>
      <c r="W109" s="569">
        <f t="shared" si="2"/>
        <v>0</v>
      </c>
      <c r="X109" s="405">
        <f>W109*'360 PU '!H117</f>
        <v>0</v>
      </c>
      <c r="Y109" s="405">
        <f>W109*'360 PU '!AP117</f>
        <v>0</v>
      </c>
    </row>
    <row r="110" spans="1:25" ht="22.5" customHeight="1">
      <c r="A110" s="239" t="str">
        <f>'360 PU '!D118</f>
        <v>360-414PU</v>
      </c>
      <c r="B110" s="126">
        <f>'360 PU '!H118</f>
        <v>2</v>
      </c>
      <c r="C110" s="406" t="str">
        <f>IF('360 PU '!K118=0,"",'360 PU '!K118)</f>
        <v/>
      </c>
      <c r="D110" s="407"/>
      <c r="E110" s="408" t="str">
        <f>IF('360 PU '!L118=0,"",'360 PU '!L118)</f>
        <v/>
      </c>
      <c r="F110" s="407"/>
      <c r="G110" s="408" t="str">
        <f>IF('360 PU '!M118=0,"",'360 PU '!M118)</f>
        <v/>
      </c>
      <c r="H110" s="407"/>
      <c r="I110" s="408" t="str">
        <f>IF('360 PU '!N118=0,"",'360 PU '!N118)</f>
        <v/>
      </c>
      <c r="J110" s="407"/>
      <c r="K110" s="408" t="str">
        <f>IF('360 PU '!O118=0,"",'360 PU '!O118)</f>
        <v/>
      </c>
      <c r="L110" s="407"/>
      <c r="M110" s="408" t="str">
        <f>IF('360 PU '!P118=0,"",'360 PU '!P118)</f>
        <v/>
      </c>
      <c r="N110" s="407"/>
      <c r="O110" s="408" t="str">
        <f>IF('360 PU '!Q118=0,"",'360 PU '!Q118)</f>
        <v/>
      </c>
      <c r="P110" s="407"/>
      <c r="Q110" s="408" t="str">
        <f>IF('360 PU '!R118=0,"",'360 PU '!R118)</f>
        <v/>
      </c>
      <c r="R110" s="409"/>
      <c r="S110" s="570" t="str">
        <f>IF('360 PU '!S118=0,"",'360 PU '!S118)</f>
        <v/>
      </c>
      <c r="T110" s="423"/>
      <c r="U110" s="570" t="str">
        <f>IF('360 PU '!T118=0,"",'360 PU '!T118)</f>
        <v/>
      </c>
      <c r="V110" s="423"/>
      <c r="W110" s="569">
        <f t="shared" si="2"/>
        <v>0</v>
      </c>
      <c r="X110" s="405">
        <f>W110*'360 PU '!H118</f>
        <v>0</v>
      </c>
      <c r="Y110" s="405">
        <f>W110*'360 PU '!AP118</f>
        <v>0</v>
      </c>
    </row>
    <row r="111" spans="1:25" ht="22.5" customHeight="1">
      <c r="A111" s="239" t="str">
        <f>'360 PU '!D119</f>
        <v>360-415PU</v>
      </c>
      <c r="B111" s="126">
        <f>'360 PU '!H119</f>
        <v>4</v>
      </c>
      <c r="C111" s="406" t="str">
        <f>IF('360 PU '!K119=0,"",'360 PU '!K119)</f>
        <v/>
      </c>
      <c r="D111" s="407"/>
      <c r="E111" s="408" t="str">
        <f>IF('360 PU '!L119=0,"",'360 PU '!L119)</f>
        <v/>
      </c>
      <c r="F111" s="407"/>
      <c r="G111" s="408" t="str">
        <f>IF('360 PU '!M119=0,"",'360 PU '!M119)</f>
        <v/>
      </c>
      <c r="H111" s="407"/>
      <c r="I111" s="408" t="str">
        <f>IF('360 PU '!N119=0,"",'360 PU '!N119)</f>
        <v/>
      </c>
      <c r="J111" s="407"/>
      <c r="K111" s="408" t="str">
        <f>IF('360 PU '!O119=0,"",'360 PU '!O119)</f>
        <v/>
      </c>
      <c r="L111" s="407"/>
      <c r="M111" s="408" t="str">
        <f>IF('360 PU '!P119=0,"",'360 PU '!P119)</f>
        <v/>
      </c>
      <c r="N111" s="407"/>
      <c r="O111" s="408" t="str">
        <f>IF('360 PU '!Q119=0,"",'360 PU '!Q119)</f>
        <v/>
      </c>
      <c r="P111" s="407"/>
      <c r="Q111" s="408" t="str">
        <f>IF('360 PU '!R119=0,"",'360 PU '!R119)</f>
        <v/>
      </c>
      <c r="R111" s="409"/>
      <c r="S111" s="570" t="str">
        <f>IF('360 PU '!S119=0,"",'360 PU '!S119)</f>
        <v/>
      </c>
      <c r="T111" s="423"/>
      <c r="U111" s="570" t="str">
        <f>IF('360 PU '!T119=0,"",'360 PU '!T119)</f>
        <v/>
      </c>
      <c r="V111" s="423"/>
      <c r="W111" s="569">
        <f t="shared" si="2"/>
        <v>0</v>
      </c>
      <c r="X111" s="405">
        <f>W111*'360 PU '!H119</f>
        <v>0</v>
      </c>
      <c r="Y111" s="405">
        <f>W111*'360 PU '!AP119</f>
        <v>0</v>
      </c>
    </row>
    <row r="112" spans="1:25" ht="22.5" customHeight="1">
      <c r="A112" s="239" t="str">
        <f>'360 PU '!D120</f>
        <v>360-416PU</v>
      </c>
      <c r="B112" s="126">
        <f>'360 PU '!H120</f>
        <v>6</v>
      </c>
      <c r="C112" s="406" t="str">
        <f>IF('360 PU '!K120=0,"",'360 PU '!K120)</f>
        <v/>
      </c>
      <c r="D112" s="407"/>
      <c r="E112" s="408" t="str">
        <f>IF('360 PU '!L120=0,"",'360 PU '!L120)</f>
        <v/>
      </c>
      <c r="F112" s="407"/>
      <c r="G112" s="408" t="str">
        <f>IF('360 PU '!M120=0,"",'360 PU '!M120)</f>
        <v/>
      </c>
      <c r="H112" s="407"/>
      <c r="I112" s="408" t="str">
        <f>IF('360 PU '!N120=0,"",'360 PU '!N120)</f>
        <v/>
      </c>
      <c r="J112" s="407"/>
      <c r="K112" s="408" t="str">
        <f>IF('360 PU '!O120=0,"",'360 PU '!O120)</f>
        <v/>
      </c>
      <c r="L112" s="407"/>
      <c r="M112" s="408" t="str">
        <f>IF('360 PU '!P120=0,"",'360 PU '!P120)</f>
        <v/>
      </c>
      <c r="N112" s="407"/>
      <c r="O112" s="408" t="str">
        <f>IF('360 PU '!Q120=0,"",'360 PU '!Q120)</f>
        <v/>
      </c>
      <c r="P112" s="407"/>
      <c r="Q112" s="408" t="str">
        <f>IF('360 PU '!R120=0,"",'360 PU '!R120)</f>
        <v/>
      </c>
      <c r="R112" s="409"/>
      <c r="S112" s="570" t="str">
        <f>IF('360 PU '!S120=0,"",'360 PU '!S120)</f>
        <v/>
      </c>
      <c r="T112" s="423"/>
      <c r="U112" s="570" t="str">
        <f>IF('360 PU '!T120=0,"",'360 PU '!T120)</f>
        <v/>
      </c>
      <c r="V112" s="423"/>
      <c r="W112" s="569">
        <f t="shared" si="2"/>
        <v>0</v>
      </c>
      <c r="X112" s="405">
        <f>W112*'360 PU '!H120</f>
        <v>0</v>
      </c>
      <c r="Y112" s="405">
        <f>W112*'360 PU '!AP120</f>
        <v>0</v>
      </c>
    </row>
    <row r="113" spans="1:25" ht="22.5" customHeight="1">
      <c r="A113" s="239" t="str">
        <f>'360 PU '!D121</f>
        <v>360-417PU</v>
      </c>
      <c r="B113" s="126">
        <f>'360 PU '!H121</f>
        <v>10</v>
      </c>
      <c r="C113" s="406" t="str">
        <f>IF('360 PU '!K121=0,"",'360 PU '!K121)</f>
        <v/>
      </c>
      <c r="D113" s="407"/>
      <c r="E113" s="408" t="str">
        <f>IF('360 PU '!L121=0,"",'360 PU '!L121)</f>
        <v/>
      </c>
      <c r="F113" s="407"/>
      <c r="G113" s="408" t="str">
        <f>IF('360 PU '!M121=0,"",'360 PU '!M121)</f>
        <v/>
      </c>
      <c r="H113" s="407"/>
      <c r="I113" s="408" t="str">
        <f>IF('360 PU '!N121=0,"",'360 PU '!N121)</f>
        <v/>
      </c>
      <c r="J113" s="407"/>
      <c r="K113" s="408" t="str">
        <f>IF('360 PU '!O121=0,"",'360 PU '!O121)</f>
        <v/>
      </c>
      <c r="L113" s="407"/>
      <c r="M113" s="408" t="str">
        <f>IF('360 PU '!P121=0,"",'360 PU '!P121)</f>
        <v/>
      </c>
      <c r="N113" s="407"/>
      <c r="O113" s="408" t="str">
        <f>IF('360 PU '!Q121=0,"",'360 PU '!Q121)</f>
        <v/>
      </c>
      <c r="P113" s="407"/>
      <c r="Q113" s="408" t="str">
        <f>IF('360 PU '!R121=0,"",'360 PU '!R121)</f>
        <v/>
      </c>
      <c r="R113" s="409"/>
      <c r="S113" s="570" t="str">
        <f>IF('360 PU '!S121=0,"",'360 PU '!S121)</f>
        <v/>
      </c>
      <c r="T113" s="423"/>
      <c r="U113" s="570" t="str">
        <f>IF('360 PU '!T121=0,"",'360 PU '!T121)</f>
        <v/>
      </c>
      <c r="V113" s="423"/>
      <c r="W113" s="569">
        <f t="shared" si="2"/>
        <v>0</v>
      </c>
      <c r="X113" s="405">
        <f>W113*'360 PU '!H121</f>
        <v>0</v>
      </c>
      <c r="Y113" s="405">
        <f>W113*'360 PU '!AP121</f>
        <v>0</v>
      </c>
    </row>
    <row r="114" spans="1:25" ht="22.5" customHeight="1">
      <c r="A114" s="239" t="str">
        <f>'360 PU '!D122</f>
        <v>360-418PU</v>
      </c>
      <c r="B114" s="126">
        <f>'360 PU '!H122</f>
        <v>2</v>
      </c>
      <c r="C114" s="406" t="str">
        <f>IF('360 PU '!K122=0,"",'360 PU '!K122)</f>
        <v/>
      </c>
      <c r="D114" s="407"/>
      <c r="E114" s="408" t="str">
        <f>IF('360 PU '!L122=0,"",'360 PU '!L122)</f>
        <v/>
      </c>
      <c r="F114" s="407"/>
      <c r="G114" s="408" t="str">
        <f>IF('360 PU '!M122=0,"",'360 PU '!M122)</f>
        <v/>
      </c>
      <c r="H114" s="407"/>
      <c r="I114" s="408" t="str">
        <f>IF('360 PU '!N122=0,"",'360 PU '!N122)</f>
        <v/>
      </c>
      <c r="J114" s="407"/>
      <c r="K114" s="408" t="str">
        <f>IF('360 PU '!O122=0,"",'360 PU '!O122)</f>
        <v/>
      </c>
      <c r="L114" s="407"/>
      <c r="M114" s="408" t="str">
        <f>IF('360 PU '!P122=0,"",'360 PU '!P122)</f>
        <v/>
      </c>
      <c r="N114" s="407"/>
      <c r="O114" s="408" t="str">
        <f>IF('360 PU '!Q122=0,"",'360 PU '!Q122)</f>
        <v/>
      </c>
      <c r="P114" s="407"/>
      <c r="Q114" s="408" t="str">
        <f>IF('360 PU '!R122=0,"",'360 PU '!R122)</f>
        <v/>
      </c>
      <c r="R114" s="409"/>
      <c r="S114" s="570" t="str">
        <f>IF('360 PU '!S122=0,"",'360 PU '!S122)</f>
        <v/>
      </c>
      <c r="T114" s="423"/>
      <c r="U114" s="570" t="str">
        <f>IF('360 PU '!T122=0,"",'360 PU '!T122)</f>
        <v/>
      </c>
      <c r="V114" s="423"/>
      <c r="W114" s="569">
        <f t="shared" si="2"/>
        <v>0</v>
      </c>
      <c r="X114" s="405">
        <f>W114*'360 PU '!H122</f>
        <v>0</v>
      </c>
      <c r="Y114" s="405">
        <f>W114*'360 PU '!AP122</f>
        <v>0</v>
      </c>
    </row>
    <row r="115" spans="1:25" ht="22.5" customHeight="1">
      <c r="A115" s="239" t="str">
        <f>'360 PU '!D123</f>
        <v>360-419PU</v>
      </c>
      <c r="B115" s="126">
        <f>'360 PU '!H123</f>
        <v>4</v>
      </c>
      <c r="C115" s="406" t="str">
        <f>IF('360 PU '!K123=0,"",'360 PU '!K123)</f>
        <v/>
      </c>
      <c r="D115" s="407"/>
      <c r="E115" s="408" t="str">
        <f>IF('360 PU '!L123=0,"",'360 PU '!L123)</f>
        <v/>
      </c>
      <c r="F115" s="407"/>
      <c r="G115" s="408" t="str">
        <f>IF('360 PU '!M123=0,"",'360 PU '!M123)</f>
        <v/>
      </c>
      <c r="H115" s="407"/>
      <c r="I115" s="408" t="str">
        <f>IF('360 PU '!N123=0,"",'360 PU '!N123)</f>
        <v/>
      </c>
      <c r="J115" s="407"/>
      <c r="K115" s="408" t="str">
        <f>IF('360 PU '!O123=0,"",'360 PU '!O123)</f>
        <v/>
      </c>
      <c r="L115" s="407"/>
      <c r="M115" s="408" t="str">
        <f>IF('360 PU '!P123=0,"",'360 PU '!P123)</f>
        <v/>
      </c>
      <c r="N115" s="407"/>
      <c r="O115" s="408" t="str">
        <f>IF('360 PU '!Q123=0,"",'360 PU '!Q123)</f>
        <v/>
      </c>
      <c r="P115" s="407"/>
      <c r="Q115" s="408" t="str">
        <f>IF('360 PU '!R123=0,"",'360 PU '!R123)</f>
        <v/>
      </c>
      <c r="R115" s="409"/>
      <c r="S115" s="570" t="str">
        <f>IF('360 PU '!S123=0,"",'360 PU '!S123)</f>
        <v/>
      </c>
      <c r="T115" s="423"/>
      <c r="U115" s="570" t="str">
        <f>IF('360 PU '!T123=0,"",'360 PU '!T123)</f>
        <v/>
      </c>
      <c r="V115" s="423"/>
      <c r="W115" s="569">
        <f t="shared" si="2"/>
        <v>0</v>
      </c>
      <c r="X115" s="405">
        <f>W115*'360 PU '!H123</f>
        <v>0</v>
      </c>
      <c r="Y115" s="405">
        <f>W115*'360 PU '!AP123</f>
        <v>0</v>
      </c>
    </row>
    <row r="116" spans="1:25" ht="22.5" customHeight="1">
      <c r="A116" s="239" t="str">
        <f>'360 PU '!D124</f>
        <v>360-420PU</v>
      </c>
      <c r="B116" s="126">
        <f>'360 PU '!H124</f>
        <v>10</v>
      </c>
      <c r="C116" s="406" t="str">
        <f>IF('360 PU '!K124=0,"",'360 PU '!K124)</f>
        <v/>
      </c>
      <c r="D116" s="407"/>
      <c r="E116" s="408" t="str">
        <f>IF('360 PU '!L124=0,"",'360 PU '!L124)</f>
        <v/>
      </c>
      <c r="F116" s="407"/>
      <c r="G116" s="408" t="str">
        <f>IF('360 PU '!M124=0,"",'360 PU '!M124)</f>
        <v/>
      </c>
      <c r="H116" s="407"/>
      <c r="I116" s="408" t="str">
        <f>IF('360 PU '!N124=0,"",'360 PU '!N124)</f>
        <v/>
      </c>
      <c r="J116" s="407"/>
      <c r="K116" s="408" t="str">
        <f>IF('360 PU '!O124=0,"",'360 PU '!O124)</f>
        <v/>
      </c>
      <c r="L116" s="407"/>
      <c r="M116" s="408" t="str">
        <f>IF('360 PU '!P124=0,"",'360 PU '!P124)</f>
        <v/>
      </c>
      <c r="N116" s="407"/>
      <c r="O116" s="408" t="str">
        <f>IF('360 PU '!Q124=0,"",'360 PU '!Q124)</f>
        <v/>
      </c>
      <c r="P116" s="407"/>
      <c r="Q116" s="408" t="str">
        <f>IF('360 PU '!R124=0,"",'360 PU '!R124)</f>
        <v/>
      </c>
      <c r="R116" s="409"/>
      <c r="S116" s="570" t="str">
        <f>IF('360 PU '!S124=0,"",'360 PU '!S124)</f>
        <v/>
      </c>
      <c r="T116" s="423"/>
      <c r="U116" s="570" t="str">
        <f>IF('360 PU '!T124=0,"",'360 PU '!T124)</f>
        <v/>
      </c>
      <c r="V116" s="423"/>
      <c r="W116" s="569">
        <f t="shared" si="2"/>
        <v>0</v>
      </c>
      <c r="X116" s="405">
        <f>W116*'360 PU '!H124</f>
        <v>0</v>
      </c>
      <c r="Y116" s="405">
        <f>W116*'360 PU '!AP124</f>
        <v>0</v>
      </c>
    </row>
    <row r="117" spans="1:25" ht="22.5" customHeight="1">
      <c r="A117" s="239">
        <f>'360 PU '!D125</f>
        <v>0</v>
      </c>
      <c r="B117" s="126">
        <f>'360 PU '!H125</f>
        <v>0</v>
      </c>
      <c r="C117" s="406" t="str">
        <f>IF('360 PU '!K125=0,"",'360 PU '!K125)</f>
        <v/>
      </c>
      <c r="D117" s="407"/>
      <c r="E117" s="408" t="str">
        <f>IF('360 PU '!L125=0,"",'360 PU '!L125)</f>
        <v/>
      </c>
      <c r="F117" s="407"/>
      <c r="G117" s="408" t="str">
        <f>IF('360 PU '!M125=0,"",'360 PU '!M125)</f>
        <v/>
      </c>
      <c r="H117" s="407"/>
      <c r="I117" s="408" t="str">
        <f>IF('360 PU '!N125=0,"",'360 PU '!N125)</f>
        <v/>
      </c>
      <c r="J117" s="407"/>
      <c r="K117" s="408" t="str">
        <f>IF('360 PU '!O125=0,"",'360 PU '!O125)</f>
        <v/>
      </c>
      <c r="L117" s="407"/>
      <c r="M117" s="408" t="str">
        <f>IF('360 PU '!P125=0,"",'360 PU '!P125)</f>
        <v/>
      </c>
      <c r="N117" s="407"/>
      <c r="O117" s="408" t="str">
        <f>IF('360 PU '!Q125=0,"",'360 PU '!Q125)</f>
        <v/>
      </c>
      <c r="P117" s="407"/>
      <c r="Q117" s="408" t="str">
        <f>IF('360 PU '!R125=0,"",'360 PU '!R125)</f>
        <v/>
      </c>
      <c r="R117" s="409"/>
      <c r="S117" s="570" t="str">
        <f>IF('360 PU '!S125=0,"",'360 PU '!S125)</f>
        <v/>
      </c>
      <c r="T117" s="423"/>
      <c r="U117" s="570" t="str">
        <f>IF('360 PU '!T125=0,"",'360 PU '!T125)</f>
        <v/>
      </c>
      <c r="V117" s="423"/>
      <c r="W117" s="569">
        <f t="shared" si="2"/>
        <v>0</v>
      </c>
      <c r="X117" s="405">
        <f>W117*'360 PU '!H125</f>
        <v>0</v>
      </c>
      <c r="Y117" s="405">
        <f>W117*'360 PU '!AP125</f>
        <v>0</v>
      </c>
    </row>
    <row r="118" spans="1:25" ht="22.5" customHeight="1">
      <c r="A118" s="239" t="str">
        <f>'360 PU '!D126</f>
        <v>360-473PU</v>
      </c>
      <c r="B118" s="126">
        <f>'360 PU '!H126</f>
        <v>2</v>
      </c>
      <c r="C118" s="406" t="str">
        <f>IF('360 PU '!K126=0,"",'360 PU '!K126)</f>
        <v/>
      </c>
      <c r="D118" s="407"/>
      <c r="E118" s="408" t="str">
        <f>IF('360 PU '!L126=0,"",'360 PU '!L126)</f>
        <v/>
      </c>
      <c r="F118" s="407"/>
      <c r="G118" s="408" t="str">
        <f>IF('360 PU '!M126=0,"",'360 PU '!M126)</f>
        <v/>
      </c>
      <c r="H118" s="407"/>
      <c r="I118" s="408" t="str">
        <f>IF('360 PU '!N126=0,"",'360 PU '!N126)</f>
        <v/>
      </c>
      <c r="J118" s="407"/>
      <c r="K118" s="408" t="str">
        <f>IF('360 PU '!O126=0,"",'360 PU '!O126)</f>
        <v/>
      </c>
      <c r="L118" s="407"/>
      <c r="M118" s="408" t="str">
        <f>IF('360 PU '!P126=0,"",'360 PU '!P126)</f>
        <v/>
      </c>
      <c r="N118" s="407"/>
      <c r="O118" s="408" t="str">
        <f>IF('360 PU '!Q126=0,"",'360 PU '!Q126)</f>
        <v/>
      </c>
      <c r="P118" s="407"/>
      <c r="Q118" s="408" t="str">
        <f>IF('360 PU '!R126=0,"",'360 PU '!R126)</f>
        <v/>
      </c>
      <c r="R118" s="409"/>
      <c r="S118" s="570" t="str">
        <f>IF('360 PU '!S126=0,"",'360 PU '!S126)</f>
        <v/>
      </c>
      <c r="T118" s="423"/>
      <c r="U118" s="570" t="str">
        <f>IF('360 PU '!T126=0,"",'360 PU '!T126)</f>
        <v/>
      </c>
      <c r="V118" s="423"/>
      <c r="W118" s="569">
        <f t="shared" si="2"/>
        <v>0</v>
      </c>
      <c r="X118" s="405">
        <f>W118*'360 PU '!H126</f>
        <v>0</v>
      </c>
      <c r="Y118" s="405">
        <f>W118*'360 PU '!AP126</f>
        <v>0</v>
      </c>
    </row>
    <row r="119" spans="1:25" ht="22.5" customHeight="1">
      <c r="A119" s="239" t="str">
        <f>'360 PU '!D127</f>
        <v>360-475PU</v>
      </c>
      <c r="B119" s="126">
        <f>'360 PU '!H127</f>
        <v>3</v>
      </c>
      <c r="C119" s="406" t="str">
        <f>IF('360 PU '!K127=0,"",'360 PU '!K127)</f>
        <v/>
      </c>
      <c r="D119" s="407"/>
      <c r="E119" s="408" t="str">
        <f>IF('360 PU '!L127=0,"",'360 PU '!L127)</f>
        <v/>
      </c>
      <c r="F119" s="407"/>
      <c r="G119" s="408" t="str">
        <f>IF('360 PU '!M127=0,"",'360 PU '!M127)</f>
        <v/>
      </c>
      <c r="H119" s="407"/>
      <c r="I119" s="408" t="str">
        <f>IF('360 PU '!N127=0,"",'360 PU '!N127)</f>
        <v/>
      </c>
      <c r="J119" s="407"/>
      <c r="K119" s="408" t="str">
        <f>IF('360 PU '!O127=0,"",'360 PU '!O127)</f>
        <v/>
      </c>
      <c r="L119" s="407"/>
      <c r="M119" s="408" t="str">
        <f>IF('360 PU '!P127=0,"",'360 PU '!P127)</f>
        <v/>
      </c>
      <c r="N119" s="407"/>
      <c r="O119" s="408" t="str">
        <f>IF('360 PU '!Q127=0,"",'360 PU '!Q127)</f>
        <v/>
      </c>
      <c r="P119" s="407"/>
      <c r="Q119" s="408" t="str">
        <f>IF('360 PU '!R127=0,"",'360 PU '!R127)</f>
        <v/>
      </c>
      <c r="R119" s="409"/>
      <c r="S119" s="570" t="str">
        <f>IF('360 PU '!S127=0,"",'360 PU '!S127)</f>
        <v/>
      </c>
      <c r="T119" s="423"/>
      <c r="U119" s="570" t="str">
        <f>IF('360 PU '!T127=0,"",'360 PU '!T127)</f>
        <v/>
      </c>
      <c r="V119" s="423"/>
      <c r="W119" s="569">
        <f t="shared" si="2"/>
        <v>0</v>
      </c>
      <c r="X119" s="405">
        <f>W119*'360 PU '!H127</f>
        <v>0</v>
      </c>
      <c r="Y119" s="405">
        <f>W119*'360 PU '!AP127</f>
        <v>0</v>
      </c>
    </row>
    <row r="120" spans="1:25" ht="22.5" customHeight="1">
      <c r="A120" s="239" t="str">
        <f>'360 PU '!D128</f>
        <v>360-479PU</v>
      </c>
      <c r="B120" s="126">
        <f>'360 PU '!H128</f>
        <v>8</v>
      </c>
      <c r="C120" s="406" t="str">
        <f>IF('360 PU '!K128=0,"",'360 PU '!K128)</f>
        <v/>
      </c>
      <c r="D120" s="407"/>
      <c r="E120" s="408" t="str">
        <f>IF('360 PU '!L128=0,"",'360 PU '!L128)</f>
        <v/>
      </c>
      <c r="F120" s="407"/>
      <c r="G120" s="408" t="str">
        <f>IF('360 PU '!M128=0,"",'360 PU '!M128)</f>
        <v/>
      </c>
      <c r="H120" s="407"/>
      <c r="I120" s="408" t="str">
        <f>IF('360 PU '!N128=0,"",'360 PU '!N128)</f>
        <v/>
      </c>
      <c r="J120" s="407"/>
      <c r="K120" s="408" t="str">
        <f>IF('360 PU '!O128=0,"",'360 PU '!O128)</f>
        <v/>
      </c>
      <c r="L120" s="407"/>
      <c r="M120" s="408" t="str">
        <f>IF('360 PU '!P128=0,"",'360 PU '!P128)</f>
        <v/>
      </c>
      <c r="N120" s="407"/>
      <c r="O120" s="408" t="str">
        <f>IF('360 PU '!Q128=0,"",'360 PU '!Q128)</f>
        <v/>
      </c>
      <c r="P120" s="407"/>
      <c r="Q120" s="408" t="str">
        <f>IF('360 PU '!R128=0,"",'360 PU '!R128)</f>
        <v/>
      </c>
      <c r="R120" s="409"/>
      <c r="S120" s="570" t="str">
        <f>IF('360 PU '!S128=0,"",'360 PU '!S128)</f>
        <v/>
      </c>
      <c r="T120" s="423"/>
      <c r="U120" s="570" t="str">
        <f>IF('360 PU '!T128=0,"",'360 PU '!T128)</f>
        <v/>
      </c>
      <c r="V120" s="423"/>
      <c r="W120" s="569">
        <f t="shared" si="2"/>
        <v>0</v>
      </c>
      <c r="X120" s="405">
        <f>W120*'360 PU '!H128</f>
        <v>0</v>
      </c>
      <c r="Y120" s="405">
        <f>W120*'360 PU '!AP128</f>
        <v>0</v>
      </c>
    </row>
    <row r="121" spans="1:25" ht="22.5" customHeight="1">
      <c r="A121" s="239">
        <f>'360 PU '!D129</f>
        <v>0</v>
      </c>
      <c r="B121" s="126">
        <f>'360 PU '!H129</f>
        <v>0</v>
      </c>
      <c r="C121" s="406" t="str">
        <f>IF('360 PU '!K129=0,"",'360 PU '!K129)</f>
        <v/>
      </c>
      <c r="D121" s="407"/>
      <c r="E121" s="408" t="str">
        <f>IF('360 PU '!L129=0,"",'360 PU '!L129)</f>
        <v/>
      </c>
      <c r="F121" s="407"/>
      <c r="G121" s="408" t="str">
        <f>IF('360 PU '!M129=0,"",'360 PU '!M129)</f>
        <v/>
      </c>
      <c r="H121" s="407"/>
      <c r="I121" s="408" t="str">
        <f>IF('360 PU '!N129=0,"",'360 PU '!N129)</f>
        <v/>
      </c>
      <c r="J121" s="407"/>
      <c r="K121" s="408" t="str">
        <f>IF('360 PU '!O129=0,"",'360 PU '!O129)</f>
        <v/>
      </c>
      <c r="L121" s="407"/>
      <c r="M121" s="408" t="str">
        <f>IF('360 PU '!P129=0,"",'360 PU '!P129)</f>
        <v/>
      </c>
      <c r="N121" s="407"/>
      <c r="O121" s="408" t="str">
        <f>IF('360 PU '!Q129=0,"",'360 PU '!Q129)</f>
        <v/>
      </c>
      <c r="P121" s="407"/>
      <c r="Q121" s="408" t="str">
        <f>IF('360 PU '!R129=0,"",'360 PU '!R129)</f>
        <v/>
      </c>
      <c r="R121" s="409"/>
      <c r="S121" s="570" t="str">
        <f>IF('360 PU '!S129=0,"",'360 PU '!S129)</f>
        <v/>
      </c>
      <c r="T121" s="423"/>
      <c r="U121" s="570" t="str">
        <f>IF('360 PU '!T129=0,"",'360 PU '!T129)</f>
        <v/>
      </c>
      <c r="V121" s="423"/>
      <c r="W121" s="569">
        <f t="shared" si="2"/>
        <v>0</v>
      </c>
      <c r="X121" s="405">
        <f>W121*'360 PU '!H129</f>
        <v>0</v>
      </c>
      <c r="Y121" s="405">
        <f>W121*'360 PU '!AP129</f>
        <v>0</v>
      </c>
    </row>
    <row r="122" spans="1:25" ht="22.5" customHeight="1">
      <c r="A122" s="239">
        <f>'360 PU '!D130</f>
        <v>0</v>
      </c>
      <c r="B122" s="126">
        <f>'360 PU '!H130</f>
        <v>0</v>
      </c>
      <c r="C122" s="406" t="str">
        <f>IF('360 PU '!K130=0,"",'360 PU '!K130)</f>
        <v/>
      </c>
      <c r="D122" s="422"/>
      <c r="E122" s="408" t="str">
        <f>IF('360 PU '!L130=0,"",'360 PU '!L130)</f>
        <v/>
      </c>
      <c r="F122" s="422"/>
      <c r="G122" s="408" t="str">
        <f>IF('360 PU '!M130=0,"",'360 PU '!M130)</f>
        <v/>
      </c>
      <c r="H122" s="422"/>
      <c r="I122" s="408" t="str">
        <f>IF('360 PU '!N130=0,"",'360 PU '!N130)</f>
        <v/>
      </c>
      <c r="J122" s="422"/>
      <c r="K122" s="408" t="str">
        <f>IF('360 PU '!O130=0,"",'360 PU '!O130)</f>
        <v/>
      </c>
      <c r="L122" s="422"/>
      <c r="M122" s="408" t="str">
        <f>IF('360 PU '!P130=0,"",'360 PU '!P130)</f>
        <v/>
      </c>
      <c r="N122" s="422"/>
      <c r="O122" s="408" t="str">
        <f>IF('360 PU '!Q130=0,"",'360 PU '!Q130)</f>
        <v/>
      </c>
      <c r="P122" s="422"/>
      <c r="Q122" s="408" t="str">
        <f>IF('360 PU '!R130=0,"",'360 PU '!R130)</f>
        <v/>
      </c>
      <c r="R122" s="568"/>
      <c r="S122" s="570" t="str">
        <f>IF('360 PU '!S130=0,"",'360 PU '!S130)</f>
        <v/>
      </c>
      <c r="T122" s="423"/>
      <c r="U122" s="570" t="str">
        <f>IF('360 PU '!T130=0,"",'360 PU '!T130)</f>
        <v/>
      </c>
      <c r="V122" s="423"/>
      <c r="W122" s="569">
        <f t="shared" si="2"/>
        <v>0</v>
      </c>
      <c r="X122" s="405">
        <f>W122*'360 PU '!H130</f>
        <v>0</v>
      </c>
      <c r="Y122" s="405">
        <f>W122*'360 PU '!AP130</f>
        <v>0</v>
      </c>
    </row>
    <row r="123" spans="1:25" ht="22.5" customHeight="1">
      <c r="A123" s="239">
        <f>'360 PU '!D131</f>
        <v>0</v>
      </c>
      <c r="B123" s="126">
        <f>'360 PU '!H131</f>
        <v>0</v>
      </c>
      <c r="C123" s="406" t="str">
        <f>IF('360 PU '!K131=0,"",'360 PU '!K131)</f>
        <v/>
      </c>
      <c r="D123" s="422"/>
      <c r="E123" s="408" t="str">
        <f>IF('360 PU '!L131=0,"",'360 PU '!L131)</f>
        <v/>
      </c>
      <c r="F123" s="422"/>
      <c r="G123" s="408" t="str">
        <f>IF('360 PU '!M131=0,"",'360 PU '!M131)</f>
        <v/>
      </c>
      <c r="H123" s="422"/>
      <c r="I123" s="408" t="str">
        <f>IF('360 PU '!N131=0,"",'360 PU '!N131)</f>
        <v/>
      </c>
      <c r="J123" s="422"/>
      <c r="K123" s="408" t="str">
        <f>IF('360 PU '!O131=0,"",'360 PU '!O131)</f>
        <v/>
      </c>
      <c r="L123" s="422"/>
      <c r="M123" s="408" t="str">
        <f>IF('360 PU '!P131=0,"",'360 PU '!P131)</f>
        <v/>
      </c>
      <c r="N123" s="422"/>
      <c r="O123" s="408" t="str">
        <f>IF('360 PU '!Q131=0,"",'360 PU '!Q131)</f>
        <v/>
      </c>
      <c r="P123" s="422"/>
      <c r="Q123" s="408" t="str">
        <f>IF('360 PU '!R131=0,"",'360 PU '!R131)</f>
        <v/>
      </c>
      <c r="R123" s="568"/>
      <c r="S123" s="570" t="str">
        <f>IF('360 PU '!S131=0,"",'360 PU '!S131)</f>
        <v/>
      </c>
      <c r="T123" s="423"/>
      <c r="U123" s="570" t="str">
        <f>IF('360 PU '!T131=0,"",'360 PU '!T131)</f>
        <v/>
      </c>
      <c r="V123" s="423"/>
      <c r="W123" s="569">
        <f t="shared" si="2"/>
        <v>0</v>
      </c>
      <c r="X123" s="405">
        <f>W123*'360 PU '!H131</f>
        <v>0</v>
      </c>
      <c r="Y123" s="405">
        <f>W123*'360 PU '!AP131</f>
        <v>0</v>
      </c>
    </row>
    <row r="124" spans="1:25" ht="22.5" customHeight="1">
      <c r="A124" s="239" t="str">
        <f>'360 PU '!D132</f>
        <v>360-1010PU</v>
      </c>
      <c r="B124" s="126">
        <f>'360 PU '!H132</f>
        <v>1</v>
      </c>
      <c r="C124" s="406" t="str">
        <f>IF('360 PU '!K132=0,"",'360 PU '!K132)</f>
        <v/>
      </c>
      <c r="D124" s="422"/>
      <c r="E124" s="408" t="str">
        <f>IF('360 PU '!L132=0,"",'360 PU '!L132)</f>
        <v/>
      </c>
      <c r="F124" s="422"/>
      <c r="G124" s="408" t="str">
        <f>IF('360 PU '!M132=0,"",'360 PU '!M132)</f>
        <v/>
      </c>
      <c r="H124" s="422"/>
      <c r="I124" s="408" t="str">
        <f>IF('360 PU '!N132=0,"",'360 PU '!N132)</f>
        <v/>
      </c>
      <c r="J124" s="422"/>
      <c r="K124" s="408" t="str">
        <f>IF('360 PU '!O132=0,"",'360 PU '!O132)</f>
        <v/>
      </c>
      <c r="L124" s="422"/>
      <c r="M124" s="408" t="str">
        <f>IF('360 PU '!P132=0,"",'360 PU '!P132)</f>
        <v/>
      </c>
      <c r="N124" s="422"/>
      <c r="O124" s="408" t="str">
        <f>IF('360 PU '!Q132=0,"",'360 PU '!Q132)</f>
        <v/>
      </c>
      <c r="P124" s="422"/>
      <c r="Q124" s="408" t="str">
        <f>IF('360 PU '!R132=0,"",'360 PU '!R132)</f>
        <v/>
      </c>
      <c r="R124" s="568"/>
      <c r="S124" s="570" t="str">
        <f>IF('360 PU '!S132=0,"",'360 PU '!S132)</f>
        <v/>
      </c>
      <c r="T124" s="423"/>
      <c r="U124" s="570" t="str">
        <f>IF('360 PU '!T132=0,"",'360 PU '!T132)</f>
        <v/>
      </c>
      <c r="V124" s="423"/>
      <c r="W124" s="569">
        <f t="shared" si="2"/>
        <v>0</v>
      </c>
      <c r="X124" s="405">
        <f>W124*'360 PU '!H132</f>
        <v>0</v>
      </c>
      <c r="Y124" s="405">
        <f>W124*'360 PU '!AP132</f>
        <v>0</v>
      </c>
    </row>
    <row r="125" spans="1:25" ht="22.5" customHeight="1">
      <c r="A125" s="239" t="str">
        <f>'360 PU '!D133</f>
        <v>360-1011PU</v>
      </c>
      <c r="B125" s="126">
        <f>'360 PU '!H133</f>
        <v>1</v>
      </c>
      <c r="C125" s="406" t="str">
        <f>IF('360 PU '!K133=0,"",'360 PU '!K133)</f>
        <v/>
      </c>
      <c r="D125" s="422"/>
      <c r="E125" s="408" t="str">
        <f>IF('360 PU '!L133=0,"",'360 PU '!L133)</f>
        <v/>
      </c>
      <c r="F125" s="422"/>
      <c r="G125" s="408" t="str">
        <f>IF('360 PU '!M133=0,"",'360 PU '!M133)</f>
        <v/>
      </c>
      <c r="H125" s="422"/>
      <c r="I125" s="408" t="str">
        <f>IF('360 PU '!N133=0,"",'360 PU '!N133)</f>
        <v/>
      </c>
      <c r="J125" s="422"/>
      <c r="K125" s="408" t="str">
        <f>IF('360 PU '!O133=0,"",'360 PU '!O133)</f>
        <v/>
      </c>
      <c r="L125" s="422"/>
      <c r="M125" s="408" t="str">
        <f>IF('360 PU '!P133=0,"",'360 PU '!P133)</f>
        <v/>
      </c>
      <c r="N125" s="422"/>
      <c r="O125" s="408" t="str">
        <f>IF('360 PU '!Q133=0,"",'360 PU '!Q133)</f>
        <v/>
      </c>
      <c r="P125" s="422"/>
      <c r="Q125" s="408" t="str">
        <f>IF('360 PU '!R133=0,"",'360 PU '!R133)</f>
        <v/>
      </c>
      <c r="R125" s="568"/>
      <c r="S125" s="570" t="str">
        <f>IF('360 PU '!S133=0,"",'360 PU '!S133)</f>
        <v/>
      </c>
      <c r="T125" s="423"/>
      <c r="U125" s="570" t="str">
        <f>IF('360 PU '!T133=0,"",'360 PU '!T133)</f>
        <v/>
      </c>
      <c r="V125" s="423"/>
      <c r="W125" s="569">
        <f t="shared" si="2"/>
        <v>0</v>
      </c>
      <c r="X125" s="405">
        <f>W125*'360 PU '!H133</f>
        <v>0</v>
      </c>
      <c r="Y125" s="405">
        <f>W125*'360 PU '!AP133</f>
        <v>0</v>
      </c>
    </row>
    <row r="126" spans="1:25" ht="22.5" customHeight="1">
      <c r="A126" s="239" t="str">
        <f>'360 PU '!D134</f>
        <v>360-1012PU</v>
      </c>
      <c r="B126" s="126">
        <f>'360 PU '!H134</f>
        <v>1</v>
      </c>
      <c r="C126" s="406" t="str">
        <f>IF('360 PU '!K134=0,"",'360 PU '!K134)</f>
        <v/>
      </c>
      <c r="D126" s="422"/>
      <c r="E126" s="408" t="str">
        <f>IF('360 PU '!L134=0,"",'360 PU '!L134)</f>
        <v/>
      </c>
      <c r="F126" s="422"/>
      <c r="G126" s="408" t="str">
        <f>IF('360 PU '!M134=0,"",'360 PU '!M134)</f>
        <v/>
      </c>
      <c r="H126" s="422"/>
      <c r="I126" s="408" t="str">
        <f>IF('360 PU '!N134=0,"",'360 PU '!N134)</f>
        <v/>
      </c>
      <c r="J126" s="422"/>
      <c r="K126" s="408" t="str">
        <f>IF('360 PU '!O134=0,"",'360 PU '!O134)</f>
        <v/>
      </c>
      <c r="L126" s="422"/>
      <c r="M126" s="408" t="str">
        <f>IF('360 PU '!P134=0,"",'360 PU '!P134)</f>
        <v/>
      </c>
      <c r="N126" s="422"/>
      <c r="O126" s="408" t="str">
        <f>IF('360 PU '!Q134=0,"",'360 PU '!Q134)</f>
        <v/>
      </c>
      <c r="P126" s="422"/>
      <c r="Q126" s="408" t="str">
        <f>IF('360 PU '!R134=0,"",'360 PU '!R134)</f>
        <v/>
      </c>
      <c r="R126" s="568"/>
      <c r="S126" s="570" t="str">
        <f>IF('360 PU '!S134=0,"",'360 PU '!S134)</f>
        <v/>
      </c>
      <c r="T126" s="423"/>
      <c r="U126" s="570" t="str">
        <f>IF('360 PU '!T134=0,"",'360 PU '!T134)</f>
        <v/>
      </c>
      <c r="V126" s="423"/>
      <c r="W126" s="569">
        <f t="shared" si="2"/>
        <v>0</v>
      </c>
      <c r="X126" s="405">
        <f>W126*'360 PU '!H134</f>
        <v>0</v>
      </c>
      <c r="Y126" s="405">
        <f>W126*'360 PU '!AP134</f>
        <v>0</v>
      </c>
    </row>
    <row r="127" spans="1:25" ht="22.5" customHeight="1">
      <c r="A127" s="239" t="str">
        <f>'360 PU '!D135</f>
        <v>360-1013PU</v>
      </c>
      <c r="B127" s="126">
        <f>'360 PU '!H135</f>
        <v>2</v>
      </c>
      <c r="C127" s="406" t="str">
        <f>IF('360 PU '!K135=0,"",'360 PU '!K135)</f>
        <v/>
      </c>
      <c r="D127" s="422"/>
      <c r="E127" s="408" t="str">
        <f>IF('360 PU '!L135=0,"",'360 PU '!L135)</f>
        <v/>
      </c>
      <c r="F127" s="422"/>
      <c r="G127" s="408" t="str">
        <f>IF('360 PU '!M135=0,"",'360 PU '!M135)</f>
        <v/>
      </c>
      <c r="H127" s="422"/>
      <c r="I127" s="408" t="str">
        <f>IF('360 PU '!N135=0,"",'360 PU '!N135)</f>
        <v/>
      </c>
      <c r="J127" s="422"/>
      <c r="K127" s="408" t="str">
        <f>IF('360 PU '!O135=0,"",'360 PU '!O135)</f>
        <v/>
      </c>
      <c r="L127" s="422"/>
      <c r="M127" s="408" t="str">
        <f>IF('360 PU '!P135=0,"",'360 PU '!P135)</f>
        <v/>
      </c>
      <c r="N127" s="422"/>
      <c r="O127" s="408" t="str">
        <f>IF('360 PU '!Q135=0,"",'360 PU '!Q135)</f>
        <v/>
      </c>
      <c r="P127" s="422"/>
      <c r="Q127" s="408" t="str">
        <f>IF('360 PU '!R135=0,"",'360 PU '!R135)</f>
        <v/>
      </c>
      <c r="R127" s="568"/>
      <c r="S127" s="570" t="str">
        <f>IF('360 PU '!S135=0,"",'360 PU '!S135)</f>
        <v/>
      </c>
      <c r="T127" s="423"/>
      <c r="U127" s="570" t="str">
        <f>IF('360 PU '!T135=0,"",'360 PU '!T135)</f>
        <v/>
      </c>
      <c r="V127" s="423"/>
      <c r="W127" s="569">
        <f t="shared" si="2"/>
        <v>0</v>
      </c>
      <c r="X127" s="405">
        <f>W127*'360 PU '!H135</f>
        <v>0</v>
      </c>
      <c r="Y127" s="405">
        <f>W127*'360 PU '!AP135</f>
        <v>0</v>
      </c>
    </row>
    <row r="128" spans="1:25" ht="22.5" customHeight="1">
      <c r="A128" s="239" t="str">
        <f>'360 PU '!D136</f>
        <v>360-1014PU</v>
      </c>
      <c r="B128" s="126">
        <f>'360 PU '!H136</f>
        <v>2</v>
      </c>
      <c r="C128" s="406" t="str">
        <f>IF('360 PU '!K136=0,"",'360 PU '!K136)</f>
        <v/>
      </c>
      <c r="D128" s="422"/>
      <c r="E128" s="408" t="str">
        <f>IF('360 PU '!L136=0,"",'360 PU '!L136)</f>
        <v/>
      </c>
      <c r="F128" s="422"/>
      <c r="G128" s="408" t="str">
        <f>IF('360 PU '!M136=0,"",'360 PU '!M136)</f>
        <v/>
      </c>
      <c r="H128" s="422"/>
      <c r="I128" s="408" t="str">
        <f>IF('360 PU '!N136=0,"",'360 PU '!N136)</f>
        <v/>
      </c>
      <c r="J128" s="422"/>
      <c r="K128" s="408" t="str">
        <f>IF('360 PU '!O136=0,"",'360 PU '!O136)</f>
        <v/>
      </c>
      <c r="L128" s="422"/>
      <c r="M128" s="408" t="str">
        <f>IF('360 PU '!P136=0,"",'360 PU '!P136)</f>
        <v/>
      </c>
      <c r="N128" s="422"/>
      <c r="O128" s="408" t="str">
        <f>IF('360 PU '!Q136=0,"",'360 PU '!Q136)</f>
        <v/>
      </c>
      <c r="P128" s="422"/>
      <c r="Q128" s="408" t="str">
        <f>IF('360 PU '!R136=0,"",'360 PU '!R136)</f>
        <v/>
      </c>
      <c r="R128" s="568"/>
      <c r="S128" s="570" t="str">
        <f>IF('360 PU '!S136=0,"",'360 PU '!S136)</f>
        <v/>
      </c>
      <c r="T128" s="423"/>
      <c r="U128" s="570" t="str">
        <f>IF('360 PU '!T136=0,"",'360 PU '!T136)</f>
        <v/>
      </c>
      <c r="V128" s="423"/>
      <c r="W128" s="569">
        <f t="shared" si="2"/>
        <v>0</v>
      </c>
      <c r="X128" s="405">
        <f>W128*'360 PU '!H136</f>
        <v>0</v>
      </c>
      <c r="Y128" s="405">
        <f>W128*'360 PU '!AP136</f>
        <v>0</v>
      </c>
    </row>
    <row r="129" spans="1:25" ht="22.5" customHeight="1">
      <c r="A129" s="239" t="str">
        <f>'360 PU '!D137</f>
        <v>360-1015PU</v>
      </c>
      <c r="B129" s="126">
        <f>'360 PU '!H137</f>
        <v>2</v>
      </c>
      <c r="C129" s="406" t="str">
        <f>IF('360 PU '!K137=0,"",'360 PU '!K137)</f>
        <v/>
      </c>
      <c r="D129" s="422"/>
      <c r="E129" s="408" t="str">
        <f>IF('360 PU '!L137=0,"",'360 PU '!L137)</f>
        <v/>
      </c>
      <c r="F129" s="422"/>
      <c r="G129" s="408" t="str">
        <f>IF('360 PU '!M137=0,"",'360 PU '!M137)</f>
        <v/>
      </c>
      <c r="H129" s="422"/>
      <c r="I129" s="408" t="str">
        <f>IF('360 PU '!N137=0,"",'360 PU '!N137)</f>
        <v/>
      </c>
      <c r="J129" s="422"/>
      <c r="K129" s="408" t="str">
        <f>IF('360 PU '!O137=0,"",'360 PU '!O137)</f>
        <v/>
      </c>
      <c r="L129" s="422"/>
      <c r="M129" s="408" t="str">
        <f>IF('360 PU '!P137=0,"",'360 PU '!P137)</f>
        <v/>
      </c>
      <c r="N129" s="422"/>
      <c r="O129" s="408" t="str">
        <f>IF('360 PU '!Q137=0,"",'360 PU '!Q137)</f>
        <v/>
      </c>
      <c r="P129" s="422"/>
      <c r="Q129" s="408" t="str">
        <f>IF('360 PU '!R137=0,"",'360 PU '!R137)</f>
        <v/>
      </c>
      <c r="R129" s="568"/>
      <c r="S129" s="570" t="str">
        <f>IF('360 PU '!S137=0,"",'360 PU '!S137)</f>
        <v/>
      </c>
      <c r="T129" s="423"/>
      <c r="U129" s="570" t="str">
        <f>IF('360 PU '!T137=0,"",'360 PU '!T137)</f>
        <v/>
      </c>
      <c r="V129" s="423"/>
      <c r="W129" s="569">
        <f t="shared" si="2"/>
        <v>0</v>
      </c>
      <c r="X129" s="405">
        <f>W129*'360 PU '!H137</f>
        <v>0</v>
      </c>
      <c r="Y129" s="405">
        <f>W129*'360 PU '!AP137</f>
        <v>0</v>
      </c>
    </row>
    <row r="130" spans="1:25" ht="22.5" customHeight="1">
      <c r="A130" s="239" t="str">
        <f>'360 PU '!D138</f>
        <v>360-1016PU</v>
      </c>
      <c r="B130" s="126">
        <f>'360 PU '!H138</f>
        <v>2</v>
      </c>
      <c r="C130" s="406" t="str">
        <f>IF('360 PU '!K138=0,"",'360 PU '!K138)</f>
        <v/>
      </c>
      <c r="D130" s="422"/>
      <c r="E130" s="408" t="str">
        <f>IF('360 PU '!L138=0,"",'360 PU '!L138)</f>
        <v/>
      </c>
      <c r="F130" s="422"/>
      <c r="G130" s="408" t="str">
        <f>IF('360 PU '!M138=0,"",'360 PU '!M138)</f>
        <v/>
      </c>
      <c r="H130" s="422"/>
      <c r="I130" s="408" t="str">
        <f>IF('360 PU '!N138=0,"",'360 PU '!N138)</f>
        <v/>
      </c>
      <c r="J130" s="422"/>
      <c r="K130" s="408" t="str">
        <f>IF('360 PU '!O138=0,"",'360 PU '!O138)</f>
        <v/>
      </c>
      <c r="L130" s="422"/>
      <c r="M130" s="408" t="str">
        <f>IF('360 PU '!P138=0,"",'360 PU '!P138)</f>
        <v/>
      </c>
      <c r="N130" s="422"/>
      <c r="O130" s="408" t="str">
        <f>IF('360 PU '!Q138=0,"",'360 PU '!Q138)</f>
        <v/>
      </c>
      <c r="P130" s="422"/>
      <c r="Q130" s="408" t="str">
        <f>IF('360 PU '!R138=0,"",'360 PU '!R138)</f>
        <v/>
      </c>
      <c r="R130" s="568"/>
      <c r="S130" s="570" t="str">
        <f>IF('360 PU '!S138=0,"",'360 PU '!S138)</f>
        <v/>
      </c>
      <c r="T130" s="423"/>
      <c r="U130" s="570" t="str">
        <f>IF('360 PU '!T138=0,"",'360 PU '!T138)</f>
        <v/>
      </c>
      <c r="V130" s="423"/>
      <c r="W130" s="569">
        <f t="shared" si="2"/>
        <v>0</v>
      </c>
      <c r="X130" s="405">
        <f>W130*'360 PU '!H138</f>
        <v>0</v>
      </c>
      <c r="Y130" s="405">
        <f>W130*'360 PU '!AP138</f>
        <v>0</v>
      </c>
    </row>
    <row r="131" spans="1:25" ht="22.5" customHeight="1">
      <c r="A131" s="239" t="str">
        <f>'360 PU '!D139</f>
        <v>360-1017PU</v>
      </c>
      <c r="B131" s="126">
        <f>'360 PU '!H139</f>
        <v>3</v>
      </c>
      <c r="C131" s="406" t="str">
        <f>IF('360 PU '!K139=0,"",'360 PU '!K139)</f>
        <v/>
      </c>
      <c r="D131" s="422"/>
      <c r="E131" s="408" t="str">
        <f>IF('360 PU '!L139=0,"",'360 PU '!L139)</f>
        <v/>
      </c>
      <c r="F131" s="422"/>
      <c r="G131" s="408" t="str">
        <f>IF('360 PU '!M139=0,"",'360 PU '!M139)</f>
        <v/>
      </c>
      <c r="H131" s="422"/>
      <c r="I131" s="408" t="str">
        <f>IF('360 PU '!N139=0,"",'360 PU '!N139)</f>
        <v/>
      </c>
      <c r="J131" s="422"/>
      <c r="K131" s="408" t="str">
        <f>IF('360 PU '!O139=0,"",'360 PU '!O139)</f>
        <v/>
      </c>
      <c r="L131" s="422"/>
      <c r="M131" s="408" t="str">
        <f>IF('360 PU '!P139=0,"",'360 PU '!P139)</f>
        <v/>
      </c>
      <c r="N131" s="422"/>
      <c r="O131" s="408" t="str">
        <f>IF('360 PU '!Q139=0,"",'360 PU '!Q139)</f>
        <v/>
      </c>
      <c r="P131" s="422"/>
      <c r="Q131" s="408" t="str">
        <f>IF('360 PU '!R139=0,"",'360 PU '!R139)</f>
        <v/>
      </c>
      <c r="R131" s="568"/>
      <c r="S131" s="570" t="str">
        <f>IF('360 PU '!S139=0,"",'360 PU '!S139)</f>
        <v/>
      </c>
      <c r="T131" s="423"/>
      <c r="U131" s="570" t="str">
        <f>IF('360 PU '!T139=0,"",'360 PU '!T139)</f>
        <v/>
      </c>
      <c r="V131" s="423"/>
      <c r="W131" s="569">
        <f t="shared" si="2"/>
        <v>0</v>
      </c>
      <c r="X131" s="405">
        <f>W131*'360 PU '!H139</f>
        <v>0</v>
      </c>
      <c r="Y131" s="405">
        <f>W131*'360 PU '!AP139</f>
        <v>0</v>
      </c>
    </row>
    <row r="132" spans="1:25" ht="22.5" customHeight="1">
      <c r="A132" s="239" t="str">
        <f>'360 PU '!D140</f>
        <v>360-1018PU</v>
      </c>
      <c r="B132" s="126">
        <f>'360 PU '!H140</f>
        <v>4</v>
      </c>
      <c r="C132" s="406" t="str">
        <f>IF('360 PU '!K140=0,"",'360 PU '!K140)</f>
        <v/>
      </c>
      <c r="D132" s="422"/>
      <c r="E132" s="408" t="str">
        <f>IF('360 PU '!L140=0,"",'360 PU '!L140)</f>
        <v/>
      </c>
      <c r="F132" s="422"/>
      <c r="G132" s="408" t="str">
        <f>IF('360 PU '!M140=0,"",'360 PU '!M140)</f>
        <v/>
      </c>
      <c r="H132" s="422"/>
      <c r="I132" s="408" t="str">
        <f>IF('360 PU '!N140=0,"",'360 PU '!N140)</f>
        <v/>
      </c>
      <c r="J132" s="422"/>
      <c r="K132" s="408" t="str">
        <f>IF('360 PU '!O140=0,"",'360 PU '!O140)</f>
        <v/>
      </c>
      <c r="L132" s="422"/>
      <c r="M132" s="408" t="str">
        <f>IF('360 PU '!P140=0,"",'360 PU '!P140)</f>
        <v/>
      </c>
      <c r="N132" s="422"/>
      <c r="O132" s="408" t="str">
        <f>IF('360 PU '!Q140=0,"",'360 PU '!Q140)</f>
        <v/>
      </c>
      <c r="P132" s="422"/>
      <c r="Q132" s="408" t="str">
        <f>IF('360 PU '!R140=0,"",'360 PU '!R140)</f>
        <v/>
      </c>
      <c r="R132" s="568"/>
      <c r="S132" s="570" t="str">
        <f>IF('360 PU '!S140=0,"",'360 PU '!S140)</f>
        <v/>
      </c>
      <c r="T132" s="423"/>
      <c r="U132" s="570" t="str">
        <f>IF('360 PU '!T140=0,"",'360 PU '!T140)</f>
        <v/>
      </c>
      <c r="V132" s="423"/>
      <c r="W132" s="569">
        <f t="shared" si="2"/>
        <v>0</v>
      </c>
      <c r="X132" s="405">
        <f>W132*'360 PU '!H140</f>
        <v>0</v>
      </c>
      <c r="Y132" s="405">
        <f>W132*'360 PU '!AP140</f>
        <v>0</v>
      </c>
    </row>
    <row r="133" spans="1:25" ht="22.5" customHeight="1">
      <c r="A133" s="239" t="str">
        <f>'360 PU '!D141</f>
        <v>360-1019PU</v>
      </c>
      <c r="B133" s="126">
        <f>'360 PU '!H141</f>
        <v>5</v>
      </c>
      <c r="C133" s="406" t="str">
        <f>IF('360 PU '!K141=0,"",'360 PU '!K141)</f>
        <v/>
      </c>
      <c r="D133" s="422"/>
      <c r="E133" s="408" t="str">
        <f>IF('360 PU '!L141=0,"",'360 PU '!L141)</f>
        <v/>
      </c>
      <c r="F133" s="422"/>
      <c r="G133" s="408" t="str">
        <f>IF('360 PU '!M141=0,"",'360 PU '!M141)</f>
        <v/>
      </c>
      <c r="H133" s="422"/>
      <c r="I133" s="408" t="str">
        <f>IF('360 PU '!N141=0,"",'360 PU '!N141)</f>
        <v/>
      </c>
      <c r="J133" s="422"/>
      <c r="K133" s="408" t="str">
        <f>IF('360 PU '!O141=0,"",'360 PU '!O141)</f>
        <v/>
      </c>
      <c r="L133" s="422"/>
      <c r="M133" s="408" t="str">
        <f>IF('360 PU '!P141=0,"",'360 PU '!P141)</f>
        <v/>
      </c>
      <c r="N133" s="422"/>
      <c r="O133" s="408" t="str">
        <f>IF('360 PU '!Q141=0,"",'360 PU '!Q141)</f>
        <v/>
      </c>
      <c r="P133" s="422"/>
      <c r="Q133" s="408" t="str">
        <f>IF('360 PU '!R141=0,"",'360 PU '!R141)</f>
        <v/>
      </c>
      <c r="R133" s="568"/>
      <c r="S133" s="570" t="str">
        <f>IF('360 PU '!S141=0,"",'360 PU '!S141)</f>
        <v/>
      </c>
      <c r="T133" s="423"/>
      <c r="U133" s="570" t="str">
        <f>IF('360 PU '!T141=0,"",'360 PU '!T141)</f>
        <v/>
      </c>
      <c r="V133" s="423"/>
      <c r="W133" s="569">
        <f t="shared" si="2"/>
        <v>0</v>
      </c>
      <c r="X133" s="405">
        <f>W133*'360 PU '!H141</f>
        <v>0</v>
      </c>
      <c r="Y133" s="405">
        <f>W133*'360 PU '!AP141</f>
        <v>0</v>
      </c>
    </row>
    <row r="134" spans="1:25" ht="22.5" customHeight="1">
      <c r="A134" s="239" t="str">
        <f>'360 PU '!D142</f>
        <v>360-1020PU</v>
      </c>
      <c r="B134" s="126">
        <f>'360 PU '!H142</f>
        <v>5</v>
      </c>
      <c r="C134" s="406" t="str">
        <f>IF('360 PU '!K142=0,"",'360 PU '!K142)</f>
        <v/>
      </c>
      <c r="D134" s="422"/>
      <c r="E134" s="408" t="str">
        <f>IF('360 PU '!L142=0,"",'360 PU '!L142)</f>
        <v/>
      </c>
      <c r="F134" s="422"/>
      <c r="G134" s="408" t="str">
        <f>IF('360 PU '!M142=0,"",'360 PU '!M142)</f>
        <v/>
      </c>
      <c r="H134" s="422"/>
      <c r="I134" s="408" t="str">
        <f>IF('360 PU '!N142=0,"",'360 PU '!N142)</f>
        <v/>
      </c>
      <c r="J134" s="422"/>
      <c r="K134" s="408" t="str">
        <f>IF('360 PU '!O142=0,"",'360 PU '!O142)</f>
        <v/>
      </c>
      <c r="L134" s="422"/>
      <c r="M134" s="408" t="str">
        <f>IF('360 PU '!P142=0,"",'360 PU '!P142)</f>
        <v/>
      </c>
      <c r="N134" s="422"/>
      <c r="O134" s="408" t="str">
        <f>IF('360 PU '!Q142=0,"",'360 PU '!Q142)</f>
        <v/>
      </c>
      <c r="P134" s="422"/>
      <c r="Q134" s="408" t="str">
        <f>IF('360 PU '!R142=0,"",'360 PU '!R142)</f>
        <v/>
      </c>
      <c r="R134" s="568"/>
      <c r="S134" s="570" t="str">
        <f>IF('360 PU '!S142=0,"",'360 PU '!S142)</f>
        <v/>
      </c>
      <c r="T134" s="423"/>
      <c r="U134" s="570" t="str">
        <f>IF('360 PU '!T142=0,"",'360 PU '!T142)</f>
        <v/>
      </c>
      <c r="V134" s="423"/>
      <c r="W134" s="569">
        <f t="shared" si="2"/>
        <v>0</v>
      </c>
      <c r="X134" s="405">
        <f>W134*'360 PU '!H142</f>
        <v>0</v>
      </c>
      <c r="Y134" s="405">
        <f>W134*'360 PU '!AP142</f>
        <v>0</v>
      </c>
    </row>
    <row r="135" spans="1:25" ht="22.5" customHeight="1">
      <c r="A135" s="239">
        <f>'360 PU '!D143</f>
        <v>0</v>
      </c>
      <c r="B135" s="126">
        <f>'360 PU '!H143</f>
        <v>0</v>
      </c>
      <c r="C135" s="406" t="str">
        <f>IF('360 PU '!K143=0,"",'360 PU '!K143)</f>
        <v/>
      </c>
      <c r="D135" s="422"/>
      <c r="E135" s="408" t="str">
        <f>IF('360 PU '!L143=0,"",'360 PU '!L143)</f>
        <v/>
      </c>
      <c r="F135" s="422"/>
      <c r="G135" s="408" t="str">
        <f>IF('360 PU '!M143=0,"",'360 PU '!M143)</f>
        <v/>
      </c>
      <c r="H135" s="422"/>
      <c r="I135" s="408" t="str">
        <f>IF('360 PU '!N143=0,"",'360 PU '!N143)</f>
        <v/>
      </c>
      <c r="J135" s="422"/>
      <c r="K135" s="408" t="str">
        <f>IF('360 PU '!O143=0,"",'360 PU '!O143)</f>
        <v/>
      </c>
      <c r="L135" s="422"/>
      <c r="M135" s="408" t="str">
        <f>IF('360 PU '!P143=0,"",'360 PU '!P143)</f>
        <v/>
      </c>
      <c r="N135" s="422"/>
      <c r="O135" s="408" t="str">
        <f>IF('360 PU '!Q143=0,"",'360 PU '!Q143)</f>
        <v/>
      </c>
      <c r="P135" s="422"/>
      <c r="Q135" s="408" t="str">
        <f>IF('360 PU '!R143=0,"",'360 PU '!R143)</f>
        <v/>
      </c>
      <c r="R135" s="568"/>
      <c r="S135" s="570" t="str">
        <f>IF('360 PU '!S143=0,"",'360 PU '!S143)</f>
        <v/>
      </c>
      <c r="T135" s="423"/>
      <c r="U135" s="570" t="str">
        <f>IF('360 PU '!T143=0,"",'360 PU '!T143)</f>
        <v/>
      </c>
      <c r="V135" s="423"/>
      <c r="W135" s="569">
        <f t="shared" ref="W135:W137" si="3">SUM(C135:V135)</f>
        <v>0</v>
      </c>
      <c r="X135" s="405">
        <f>W135*'360 PU '!H143</f>
        <v>0</v>
      </c>
      <c r="Y135" s="405">
        <f>W135*'360 PU '!AP143</f>
        <v>0</v>
      </c>
    </row>
    <row r="136" spans="1:25" ht="22.5" customHeight="1">
      <c r="A136" s="239" t="str">
        <f>'360 PU '!D144</f>
        <v>360-1038PU</v>
      </c>
      <c r="B136" s="126">
        <f>'360 PU '!H144</f>
        <v>2</v>
      </c>
      <c r="C136" s="406" t="str">
        <f>IF('360 PU '!K144=0,"",'360 PU '!K144)</f>
        <v/>
      </c>
      <c r="D136" s="422"/>
      <c r="E136" s="408" t="str">
        <f>IF('360 PU '!L144=0,"",'360 PU '!L144)</f>
        <v/>
      </c>
      <c r="F136" s="422"/>
      <c r="G136" s="408" t="str">
        <f>IF('360 PU '!M144=0,"",'360 PU '!M144)</f>
        <v/>
      </c>
      <c r="H136" s="422"/>
      <c r="I136" s="408" t="str">
        <f>IF('360 PU '!N144=0,"",'360 PU '!N144)</f>
        <v/>
      </c>
      <c r="J136" s="422"/>
      <c r="K136" s="408" t="str">
        <f>IF('360 PU '!O144=0,"",'360 PU '!O144)</f>
        <v/>
      </c>
      <c r="L136" s="422"/>
      <c r="M136" s="408" t="str">
        <f>IF('360 PU '!P144=0,"",'360 PU '!P144)</f>
        <v/>
      </c>
      <c r="N136" s="422"/>
      <c r="O136" s="408" t="str">
        <f>IF('360 PU '!Q144=0,"",'360 PU '!Q144)</f>
        <v/>
      </c>
      <c r="P136" s="422"/>
      <c r="Q136" s="408" t="str">
        <f>IF('360 PU '!R144=0,"",'360 PU '!R144)</f>
        <v/>
      </c>
      <c r="R136" s="568"/>
      <c r="S136" s="570" t="str">
        <f>IF('360 PU '!S144=0,"",'360 PU '!S144)</f>
        <v/>
      </c>
      <c r="T136" s="423"/>
      <c r="U136" s="570" t="str">
        <f>IF('360 PU '!T144=0,"",'360 PU '!T144)</f>
        <v/>
      </c>
      <c r="V136" s="423"/>
      <c r="W136" s="569">
        <f t="shared" si="3"/>
        <v>0</v>
      </c>
      <c r="X136" s="405">
        <f>W136*'360 PU '!H144</f>
        <v>0</v>
      </c>
      <c r="Y136" s="405">
        <f>W136*'360 PU '!AP144</f>
        <v>0</v>
      </c>
    </row>
    <row r="137" spans="1:25" ht="22.5" customHeight="1">
      <c r="A137" s="239" t="str">
        <f>'360 PU '!D145</f>
        <v>360-1039PU</v>
      </c>
      <c r="B137" s="126">
        <f>'360 PU '!H145</f>
        <v>2</v>
      </c>
      <c r="C137" s="406" t="str">
        <f>IF('360 PU '!K145=0,"",'360 PU '!K145)</f>
        <v/>
      </c>
      <c r="D137" s="422"/>
      <c r="E137" s="408" t="str">
        <f>IF('360 PU '!L145=0,"",'360 PU '!L145)</f>
        <v/>
      </c>
      <c r="F137" s="422"/>
      <c r="G137" s="408" t="str">
        <f>IF('360 PU '!M145=0,"",'360 PU '!M145)</f>
        <v/>
      </c>
      <c r="H137" s="422"/>
      <c r="I137" s="408" t="str">
        <f>IF('360 PU '!N145=0,"",'360 PU '!N145)</f>
        <v/>
      </c>
      <c r="J137" s="422"/>
      <c r="K137" s="408" t="str">
        <f>IF('360 PU '!O145=0,"",'360 PU '!O145)</f>
        <v/>
      </c>
      <c r="L137" s="422"/>
      <c r="M137" s="408" t="str">
        <f>IF('360 PU '!P145=0,"",'360 PU '!P145)</f>
        <v/>
      </c>
      <c r="N137" s="422"/>
      <c r="O137" s="408" t="str">
        <f>IF('360 PU '!Q145=0,"",'360 PU '!Q145)</f>
        <v/>
      </c>
      <c r="P137" s="422"/>
      <c r="Q137" s="408" t="str">
        <f>IF('360 PU '!R145=0,"",'360 PU '!R145)</f>
        <v/>
      </c>
      <c r="R137" s="568"/>
      <c r="S137" s="570" t="str">
        <f>IF('360 PU '!S145=0,"",'360 PU '!S145)</f>
        <v/>
      </c>
      <c r="T137" s="423"/>
      <c r="U137" s="570" t="str">
        <f>IF('360 PU '!T145=0,"",'360 PU '!T145)</f>
        <v/>
      </c>
      <c r="V137" s="423"/>
      <c r="W137" s="569">
        <f t="shared" si="3"/>
        <v>0</v>
      </c>
      <c r="X137" s="405">
        <f>W137*'360 PU '!H145</f>
        <v>0</v>
      </c>
      <c r="Y137" s="405">
        <f>W137*'360 PU '!AP145</f>
        <v>0</v>
      </c>
    </row>
    <row r="138" spans="1:25" ht="22.5" customHeight="1">
      <c r="A138" s="239" t="str">
        <f>'360 PU '!D146</f>
        <v>360-1040PU</v>
      </c>
      <c r="B138" s="126">
        <f>'360 PU '!H146</f>
        <v>2</v>
      </c>
      <c r="C138" s="406" t="str">
        <f>IF('360 PU '!K146=0,"",'360 PU '!K146)</f>
        <v/>
      </c>
      <c r="D138" s="422"/>
      <c r="E138" s="408" t="str">
        <f>IF('360 PU '!L146=0,"",'360 PU '!L146)</f>
        <v/>
      </c>
      <c r="F138" s="422"/>
      <c r="G138" s="408" t="str">
        <f>IF('360 PU '!M146=0,"",'360 PU '!M146)</f>
        <v/>
      </c>
      <c r="H138" s="422"/>
      <c r="I138" s="408" t="str">
        <f>IF('360 PU '!N146=0,"",'360 PU '!N146)</f>
        <v/>
      </c>
      <c r="J138" s="422"/>
      <c r="K138" s="408" t="str">
        <f>IF('360 PU '!O146=0,"",'360 PU '!O146)</f>
        <v/>
      </c>
      <c r="L138" s="422"/>
      <c r="M138" s="408" t="str">
        <f>IF('360 PU '!P146=0,"",'360 PU '!P146)</f>
        <v/>
      </c>
      <c r="N138" s="422"/>
      <c r="O138" s="408" t="str">
        <f>IF('360 PU '!Q146=0,"",'360 PU '!Q146)</f>
        <v/>
      </c>
      <c r="P138" s="422"/>
      <c r="Q138" s="408" t="str">
        <f>IF('360 PU '!R146=0,"",'360 PU '!R146)</f>
        <v/>
      </c>
      <c r="R138" s="568"/>
      <c r="S138" s="570" t="str">
        <f>IF('360 PU '!S146=0,"",'360 PU '!S146)</f>
        <v/>
      </c>
      <c r="T138" s="423"/>
      <c r="U138" s="570" t="str">
        <f>IF('360 PU '!T146=0,"",'360 PU '!T146)</f>
        <v/>
      </c>
      <c r="V138" s="423"/>
      <c r="W138" s="569">
        <f>SUM(C138:V138)</f>
        <v>0</v>
      </c>
      <c r="X138" s="405">
        <f>W138*'360 PU '!H146</f>
        <v>0</v>
      </c>
      <c r="Y138" s="405">
        <f>W138*'360 PU '!AP146</f>
        <v>0</v>
      </c>
    </row>
    <row r="139" spans="1:25" ht="22.5" customHeight="1">
      <c r="A139" s="239">
        <f>'360 PU '!D147</f>
        <v>0</v>
      </c>
      <c r="B139" s="126">
        <f>'360 PU '!H147</f>
        <v>0</v>
      </c>
      <c r="C139" s="406" t="str">
        <f>IF('360 PU '!K147=0,"",'360 PU '!K147)</f>
        <v/>
      </c>
      <c r="D139" s="422"/>
      <c r="E139" s="408" t="str">
        <f>IF('360 PU '!L147=0,"",'360 PU '!L147)</f>
        <v/>
      </c>
      <c r="F139" s="422"/>
      <c r="G139" s="408" t="str">
        <f>IF('360 PU '!M147=0,"",'360 PU '!M147)</f>
        <v/>
      </c>
      <c r="H139" s="422"/>
      <c r="I139" s="408" t="str">
        <f>IF('360 PU '!N147=0,"",'360 PU '!N147)</f>
        <v/>
      </c>
      <c r="J139" s="422"/>
      <c r="K139" s="408" t="str">
        <f>IF('360 PU '!O147=0,"",'360 PU '!O147)</f>
        <v/>
      </c>
      <c r="L139" s="422"/>
      <c r="M139" s="408" t="str">
        <f>IF('360 PU '!P147=0,"",'360 PU '!P147)</f>
        <v/>
      </c>
      <c r="N139" s="422"/>
      <c r="O139" s="408" t="str">
        <f>IF('360 PU '!Q147=0,"",'360 PU '!Q147)</f>
        <v/>
      </c>
      <c r="P139" s="422"/>
      <c r="Q139" s="408" t="str">
        <f>IF('360 PU '!R147=0,"",'360 PU '!R147)</f>
        <v/>
      </c>
      <c r="R139" s="568"/>
      <c r="S139" s="570" t="str">
        <f>IF('360 PU '!S147=0,"",'360 PU '!S147)</f>
        <v/>
      </c>
      <c r="T139" s="423"/>
      <c r="U139" s="570" t="str">
        <f>IF('360 PU '!T147=0,"",'360 PU '!T147)</f>
        <v/>
      </c>
      <c r="V139" s="423"/>
      <c r="W139" s="569">
        <f t="shared" ref="W139:W153" si="4">SUM(C139:V139)</f>
        <v>0</v>
      </c>
      <c r="X139" s="405">
        <f>W139*'360 PU '!H147</f>
        <v>0</v>
      </c>
      <c r="Y139" s="405">
        <f>W139*'360 PU '!AP147</f>
        <v>0</v>
      </c>
    </row>
    <row r="140" spans="1:25" ht="22.5" customHeight="1">
      <c r="A140" s="239" t="str">
        <f>'360 PU '!D148</f>
        <v>360-1041PU</v>
      </c>
      <c r="B140" s="126">
        <f>'360 PU '!H148</f>
        <v>1</v>
      </c>
      <c r="C140" s="406" t="str">
        <f>IF('360 PU '!K148=0,"",'360 PU '!K148)</f>
        <v/>
      </c>
      <c r="D140" s="422"/>
      <c r="E140" s="408" t="str">
        <f>IF('360 PU '!L148=0,"",'360 PU '!L148)</f>
        <v/>
      </c>
      <c r="F140" s="422"/>
      <c r="G140" s="408" t="str">
        <f>IF('360 PU '!M148=0,"",'360 PU '!M148)</f>
        <v/>
      </c>
      <c r="H140" s="422"/>
      <c r="I140" s="408" t="str">
        <f>IF('360 PU '!N148=0,"",'360 PU '!N148)</f>
        <v/>
      </c>
      <c r="J140" s="422"/>
      <c r="K140" s="408" t="str">
        <f>IF('360 PU '!O148=0,"",'360 PU '!O148)</f>
        <v/>
      </c>
      <c r="L140" s="422"/>
      <c r="M140" s="408" t="str">
        <f>IF('360 PU '!P148=0,"",'360 PU '!P148)</f>
        <v/>
      </c>
      <c r="N140" s="422"/>
      <c r="O140" s="408" t="str">
        <f>IF('360 PU '!Q148=0,"",'360 PU '!Q148)</f>
        <v/>
      </c>
      <c r="P140" s="422"/>
      <c r="Q140" s="408" t="str">
        <f>IF('360 PU '!R148=0,"",'360 PU '!R148)</f>
        <v/>
      </c>
      <c r="R140" s="568"/>
      <c r="S140" s="570" t="str">
        <f>IF('360 PU '!S148=0,"",'360 PU '!S148)</f>
        <v/>
      </c>
      <c r="T140" s="423"/>
      <c r="U140" s="570" t="str">
        <f>IF('360 PU '!T148=0,"",'360 PU '!T148)</f>
        <v/>
      </c>
      <c r="V140" s="423"/>
      <c r="W140" s="569">
        <f t="shared" si="4"/>
        <v>0</v>
      </c>
      <c r="X140" s="405">
        <f>W140*'360 PU '!H148</f>
        <v>0</v>
      </c>
      <c r="Y140" s="405">
        <f>W140*'360 PU '!AP148</f>
        <v>0</v>
      </c>
    </row>
    <row r="141" spans="1:25" ht="22.5" customHeight="1">
      <c r="A141" s="239" t="str">
        <f>'360 PU '!D149</f>
        <v>360-1042PU</v>
      </c>
      <c r="B141" s="126">
        <f>'360 PU '!H149</f>
        <v>1</v>
      </c>
      <c r="C141" s="406" t="str">
        <f>IF('360 PU '!K149=0,"",'360 PU '!K149)</f>
        <v/>
      </c>
      <c r="D141" s="422"/>
      <c r="E141" s="408" t="str">
        <f>IF('360 PU '!L149=0,"",'360 PU '!L149)</f>
        <v/>
      </c>
      <c r="F141" s="422"/>
      <c r="G141" s="408" t="str">
        <f>IF('360 PU '!M149=0,"",'360 PU '!M149)</f>
        <v/>
      </c>
      <c r="H141" s="422"/>
      <c r="I141" s="408" t="str">
        <f>IF('360 PU '!N149=0,"",'360 PU '!N149)</f>
        <v/>
      </c>
      <c r="J141" s="422"/>
      <c r="K141" s="408" t="str">
        <f>IF('360 PU '!O149=0,"",'360 PU '!O149)</f>
        <v/>
      </c>
      <c r="L141" s="422"/>
      <c r="M141" s="408" t="str">
        <f>IF('360 PU '!P149=0,"",'360 PU '!P149)</f>
        <v/>
      </c>
      <c r="N141" s="422"/>
      <c r="O141" s="408" t="str">
        <f>IF('360 PU '!Q149=0,"",'360 PU '!Q149)</f>
        <v/>
      </c>
      <c r="P141" s="422"/>
      <c r="Q141" s="408" t="str">
        <f>IF('360 PU '!R149=0,"",'360 PU '!R149)</f>
        <v/>
      </c>
      <c r="R141" s="568"/>
      <c r="S141" s="570" t="str">
        <f>IF('360 PU '!S149=0,"",'360 PU '!S149)</f>
        <v/>
      </c>
      <c r="T141" s="423"/>
      <c r="U141" s="570" t="str">
        <f>IF('360 PU '!T149=0,"",'360 PU '!T149)</f>
        <v/>
      </c>
      <c r="V141" s="423"/>
      <c r="W141" s="569">
        <f t="shared" si="4"/>
        <v>0</v>
      </c>
      <c r="X141" s="405">
        <f>W141*'360 PU '!H149</f>
        <v>0</v>
      </c>
      <c r="Y141" s="405">
        <f>W141*'360 PU '!AP149</f>
        <v>0</v>
      </c>
    </row>
    <row r="142" spans="1:25" ht="22.5" customHeight="1">
      <c r="A142" s="239" t="str">
        <f>'360 PU '!D150</f>
        <v>360-1043PU</v>
      </c>
      <c r="B142" s="126">
        <f>'360 PU '!H150</f>
        <v>1</v>
      </c>
      <c r="C142" s="406" t="str">
        <f>IF('360 PU '!K150=0,"",'360 PU '!K150)</f>
        <v/>
      </c>
      <c r="D142" s="422"/>
      <c r="E142" s="408" t="str">
        <f>IF('360 PU '!L150=0,"",'360 PU '!L150)</f>
        <v/>
      </c>
      <c r="F142" s="422"/>
      <c r="G142" s="408" t="str">
        <f>IF('360 PU '!M150=0,"",'360 PU '!M150)</f>
        <v/>
      </c>
      <c r="H142" s="422"/>
      <c r="I142" s="408" t="str">
        <f>IF('360 PU '!N150=0,"",'360 PU '!N150)</f>
        <v/>
      </c>
      <c r="J142" s="422"/>
      <c r="K142" s="408" t="str">
        <f>IF('360 PU '!O150=0,"",'360 PU '!O150)</f>
        <v/>
      </c>
      <c r="L142" s="422"/>
      <c r="M142" s="408" t="str">
        <f>IF('360 PU '!P150=0,"",'360 PU '!P150)</f>
        <v/>
      </c>
      <c r="N142" s="422"/>
      <c r="O142" s="408" t="str">
        <f>IF('360 PU '!Q150=0,"",'360 PU '!Q150)</f>
        <v/>
      </c>
      <c r="P142" s="422"/>
      <c r="Q142" s="408" t="str">
        <f>IF('360 PU '!R150=0,"",'360 PU '!R150)</f>
        <v/>
      </c>
      <c r="R142" s="568"/>
      <c r="S142" s="570" t="str">
        <f>IF('360 PU '!S150=0,"",'360 PU '!S150)</f>
        <v/>
      </c>
      <c r="T142" s="423"/>
      <c r="U142" s="570" t="str">
        <f>IF('360 PU '!T150=0,"",'360 PU '!T150)</f>
        <v/>
      </c>
      <c r="V142" s="423"/>
      <c r="W142" s="569">
        <f t="shared" si="4"/>
        <v>0</v>
      </c>
      <c r="X142" s="405">
        <f>W142*'360 PU '!H150</f>
        <v>0</v>
      </c>
      <c r="Y142" s="405">
        <f>W142*'360 PU '!AP150</f>
        <v>0</v>
      </c>
    </row>
    <row r="143" spans="1:25" ht="22.5" customHeight="1">
      <c r="A143" s="239" t="str">
        <f>'360 PU '!D151</f>
        <v>360-1044PU</v>
      </c>
      <c r="B143" s="126">
        <f>'360 PU '!H151</f>
        <v>1</v>
      </c>
      <c r="C143" s="406" t="str">
        <f>IF('360 PU '!K151=0,"",'360 PU '!K151)</f>
        <v/>
      </c>
      <c r="D143" s="422"/>
      <c r="E143" s="408" t="str">
        <f>IF('360 PU '!L151=0,"",'360 PU '!L151)</f>
        <v/>
      </c>
      <c r="F143" s="422"/>
      <c r="G143" s="408" t="str">
        <f>IF('360 PU '!M151=0,"",'360 PU '!M151)</f>
        <v/>
      </c>
      <c r="H143" s="422"/>
      <c r="I143" s="408" t="str">
        <f>IF('360 PU '!N151=0,"",'360 PU '!N151)</f>
        <v/>
      </c>
      <c r="J143" s="422"/>
      <c r="K143" s="408" t="str">
        <f>IF('360 PU '!O151=0,"",'360 PU '!O151)</f>
        <v/>
      </c>
      <c r="L143" s="422"/>
      <c r="M143" s="408" t="str">
        <f>IF('360 PU '!P151=0,"",'360 PU '!P151)</f>
        <v/>
      </c>
      <c r="N143" s="422"/>
      <c r="O143" s="408" t="str">
        <f>IF('360 PU '!Q151=0,"",'360 PU '!Q151)</f>
        <v/>
      </c>
      <c r="P143" s="422"/>
      <c r="Q143" s="408" t="str">
        <f>IF('360 PU '!R151=0,"",'360 PU '!R151)</f>
        <v/>
      </c>
      <c r="R143" s="568"/>
      <c r="S143" s="570" t="str">
        <f>IF('360 PU '!S151=0,"",'360 PU '!S151)</f>
        <v/>
      </c>
      <c r="T143" s="423"/>
      <c r="U143" s="570" t="str">
        <f>IF('360 PU '!T151=0,"",'360 PU '!T151)</f>
        <v/>
      </c>
      <c r="V143" s="423"/>
      <c r="W143" s="569">
        <f t="shared" si="4"/>
        <v>0</v>
      </c>
      <c r="X143" s="405">
        <f>W143*'360 PU '!H151</f>
        <v>0</v>
      </c>
      <c r="Y143" s="405">
        <f>W143*'360 PU '!AP151</f>
        <v>0</v>
      </c>
    </row>
    <row r="144" spans="1:25" ht="22.5" customHeight="1">
      <c r="A144" s="239" t="str">
        <f>'360 PU '!D152</f>
        <v>360-1045PU</v>
      </c>
      <c r="B144" s="126">
        <f>'360 PU '!H152</f>
        <v>1</v>
      </c>
      <c r="C144" s="406" t="str">
        <f>IF('360 PU '!K152=0,"",'360 PU '!K152)</f>
        <v/>
      </c>
      <c r="D144" s="422"/>
      <c r="E144" s="408" t="str">
        <f>IF('360 PU '!L152=0,"",'360 PU '!L152)</f>
        <v/>
      </c>
      <c r="F144" s="422"/>
      <c r="G144" s="408" t="str">
        <f>IF('360 PU '!M152=0,"",'360 PU '!M152)</f>
        <v/>
      </c>
      <c r="H144" s="422"/>
      <c r="I144" s="408" t="str">
        <f>IF('360 PU '!N152=0,"",'360 PU '!N152)</f>
        <v/>
      </c>
      <c r="J144" s="422"/>
      <c r="K144" s="408" t="str">
        <f>IF('360 PU '!O152=0,"",'360 PU '!O152)</f>
        <v/>
      </c>
      <c r="L144" s="422"/>
      <c r="M144" s="408" t="str">
        <f>IF('360 PU '!P152=0,"",'360 PU '!P152)</f>
        <v/>
      </c>
      <c r="N144" s="422"/>
      <c r="O144" s="408" t="str">
        <f>IF('360 PU '!Q152=0,"",'360 PU '!Q152)</f>
        <v/>
      </c>
      <c r="P144" s="422"/>
      <c r="Q144" s="408" t="str">
        <f>IF('360 PU '!R152=0,"",'360 PU '!R152)</f>
        <v/>
      </c>
      <c r="R144" s="568"/>
      <c r="S144" s="570" t="str">
        <f>IF('360 PU '!S152=0,"",'360 PU '!S152)</f>
        <v/>
      </c>
      <c r="T144" s="423"/>
      <c r="U144" s="570" t="str">
        <f>IF('360 PU '!T152=0,"",'360 PU '!T152)</f>
        <v/>
      </c>
      <c r="V144" s="423"/>
      <c r="W144" s="569">
        <f t="shared" si="4"/>
        <v>0</v>
      </c>
      <c r="X144" s="405">
        <f>W144*'360 PU '!H152</f>
        <v>0</v>
      </c>
      <c r="Y144" s="405">
        <f>W144*'360 PU '!AP152</f>
        <v>0</v>
      </c>
    </row>
    <row r="145" spans="1:25" ht="22.5" customHeight="1">
      <c r="A145" s="239" t="str">
        <f>'360 PU '!D153</f>
        <v>360-1046PU</v>
      </c>
      <c r="B145" s="126">
        <f>'360 PU '!H153</f>
        <v>1</v>
      </c>
      <c r="C145" s="406" t="str">
        <f>IF('360 PU '!K153=0,"",'360 PU '!K153)</f>
        <v/>
      </c>
      <c r="D145" s="422"/>
      <c r="E145" s="408" t="str">
        <f>IF('360 PU '!L153=0,"",'360 PU '!L153)</f>
        <v/>
      </c>
      <c r="F145" s="422"/>
      <c r="G145" s="408" t="str">
        <f>IF('360 PU '!M153=0,"",'360 PU '!M153)</f>
        <v/>
      </c>
      <c r="H145" s="422"/>
      <c r="I145" s="408" t="str">
        <f>IF('360 PU '!N153=0,"",'360 PU '!N153)</f>
        <v/>
      </c>
      <c r="J145" s="422"/>
      <c r="K145" s="408" t="str">
        <f>IF('360 PU '!O153=0,"",'360 PU '!O153)</f>
        <v/>
      </c>
      <c r="L145" s="422"/>
      <c r="M145" s="408" t="str">
        <f>IF('360 PU '!P153=0,"",'360 PU '!P153)</f>
        <v/>
      </c>
      <c r="N145" s="422"/>
      <c r="O145" s="408" t="str">
        <f>IF('360 PU '!Q153=0,"",'360 PU '!Q153)</f>
        <v/>
      </c>
      <c r="P145" s="422"/>
      <c r="Q145" s="408" t="str">
        <f>IF('360 PU '!R153=0,"",'360 PU '!R153)</f>
        <v/>
      </c>
      <c r="R145" s="568"/>
      <c r="S145" s="570" t="str">
        <f>IF('360 PU '!S153=0,"",'360 PU '!S153)</f>
        <v/>
      </c>
      <c r="T145" s="423"/>
      <c r="U145" s="570" t="str">
        <f>IF('360 PU '!T153=0,"",'360 PU '!T153)</f>
        <v/>
      </c>
      <c r="V145" s="423"/>
      <c r="W145" s="569">
        <f t="shared" si="4"/>
        <v>0</v>
      </c>
      <c r="X145" s="405">
        <f>W145*'360 PU '!H153</f>
        <v>0</v>
      </c>
      <c r="Y145" s="405">
        <f>W145*'360 PU '!AP153</f>
        <v>0</v>
      </c>
    </row>
    <row r="146" spans="1:25" ht="22.5" customHeight="1">
      <c r="A146" s="239" t="str">
        <f>'360 PU '!D154</f>
        <v>360-1047PU</v>
      </c>
      <c r="B146" s="126">
        <f>'360 PU '!H154</f>
        <v>2</v>
      </c>
      <c r="C146" s="406" t="str">
        <f>IF('360 PU '!K154=0,"",'360 PU '!K154)</f>
        <v/>
      </c>
      <c r="D146" s="422"/>
      <c r="E146" s="408" t="str">
        <f>IF('360 PU '!L154=0,"",'360 PU '!L154)</f>
        <v/>
      </c>
      <c r="F146" s="422"/>
      <c r="G146" s="408" t="str">
        <f>IF('360 PU '!M154=0,"",'360 PU '!M154)</f>
        <v/>
      </c>
      <c r="H146" s="422"/>
      <c r="I146" s="408" t="str">
        <f>IF('360 PU '!N154=0,"",'360 PU '!N154)</f>
        <v/>
      </c>
      <c r="J146" s="422"/>
      <c r="K146" s="408" t="str">
        <f>IF('360 PU '!O154=0,"",'360 PU '!O154)</f>
        <v/>
      </c>
      <c r="L146" s="422"/>
      <c r="M146" s="408" t="str">
        <f>IF('360 PU '!P154=0,"",'360 PU '!P154)</f>
        <v/>
      </c>
      <c r="N146" s="422"/>
      <c r="O146" s="408" t="str">
        <f>IF('360 PU '!Q154=0,"",'360 PU '!Q154)</f>
        <v/>
      </c>
      <c r="P146" s="422"/>
      <c r="Q146" s="408" t="str">
        <f>IF('360 PU '!R154=0,"",'360 PU '!R154)</f>
        <v/>
      </c>
      <c r="R146" s="568"/>
      <c r="S146" s="570" t="str">
        <f>IF('360 PU '!S154=0,"",'360 PU '!S154)</f>
        <v/>
      </c>
      <c r="T146" s="423"/>
      <c r="U146" s="570" t="str">
        <f>IF('360 PU '!T154=0,"",'360 PU '!T154)</f>
        <v/>
      </c>
      <c r="V146" s="423"/>
      <c r="W146" s="569">
        <f t="shared" si="4"/>
        <v>0</v>
      </c>
      <c r="X146" s="405">
        <f>W146*'360 PU '!H154</f>
        <v>0</v>
      </c>
      <c r="Y146" s="405">
        <f>W146*'360 PU '!AP154</f>
        <v>0</v>
      </c>
    </row>
    <row r="147" spans="1:25" ht="22.5" customHeight="1">
      <c r="A147" s="239" t="str">
        <f>'360 PU '!D155</f>
        <v>360-1048/1PU</v>
      </c>
      <c r="B147" s="126">
        <f>'360 PU '!H155</f>
        <v>1</v>
      </c>
      <c r="C147" s="406" t="str">
        <f>IF('360 PU '!K155=0,"",'360 PU '!K155)</f>
        <v/>
      </c>
      <c r="D147" s="422"/>
      <c r="E147" s="408" t="str">
        <f>IF('360 PU '!L155=0,"",'360 PU '!L155)</f>
        <v/>
      </c>
      <c r="F147" s="422"/>
      <c r="G147" s="408" t="str">
        <f>IF('360 PU '!M155=0,"",'360 PU '!M155)</f>
        <v/>
      </c>
      <c r="H147" s="422"/>
      <c r="I147" s="408" t="str">
        <f>IF('360 PU '!N155=0,"",'360 PU '!N155)</f>
        <v/>
      </c>
      <c r="J147" s="422"/>
      <c r="K147" s="408" t="str">
        <f>IF('360 PU '!O155=0,"",'360 PU '!O155)</f>
        <v/>
      </c>
      <c r="L147" s="422"/>
      <c r="M147" s="408" t="str">
        <f>IF('360 PU '!P155=0,"",'360 PU '!P155)</f>
        <v/>
      </c>
      <c r="N147" s="422"/>
      <c r="O147" s="408" t="str">
        <f>IF('360 PU '!Q155=0,"",'360 PU '!Q155)</f>
        <v/>
      </c>
      <c r="P147" s="422"/>
      <c r="Q147" s="408" t="str">
        <f>IF('360 PU '!R155=0,"",'360 PU '!R155)</f>
        <v/>
      </c>
      <c r="R147" s="568"/>
      <c r="S147" s="570" t="str">
        <f>IF('360 PU '!S155=0,"",'360 PU '!S155)</f>
        <v/>
      </c>
      <c r="T147" s="423"/>
      <c r="U147" s="570" t="str">
        <f>IF('360 PU '!T155=0,"",'360 PU '!T155)</f>
        <v/>
      </c>
      <c r="V147" s="423"/>
      <c r="W147" s="569">
        <f t="shared" si="4"/>
        <v>0</v>
      </c>
      <c r="X147" s="405">
        <f>W147*'360 PU '!H155</f>
        <v>0</v>
      </c>
      <c r="Y147" s="405">
        <f>W147*'360 PU '!AP155</f>
        <v>0</v>
      </c>
    </row>
    <row r="148" spans="1:25" ht="22.5" customHeight="1">
      <c r="A148" s="239" t="str">
        <f>'360 PU '!D156</f>
        <v>360-1048/2PU</v>
      </c>
      <c r="B148" s="126">
        <f>'360 PU '!H156</f>
        <v>2</v>
      </c>
      <c r="C148" s="406" t="str">
        <f>IF('360 PU '!K156=0,"",'360 PU '!K156)</f>
        <v/>
      </c>
      <c r="D148" s="422"/>
      <c r="E148" s="408" t="str">
        <f>IF('360 PU '!L156=0,"",'360 PU '!L156)</f>
        <v/>
      </c>
      <c r="F148" s="422"/>
      <c r="G148" s="408" t="str">
        <f>IF('360 PU '!M156=0,"",'360 PU '!M156)</f>
        <v/>
      </c>
      <c r="H148" s="422"/>
      <c r="I148" s="408" t="str">
        <f>IF('360 PU '!N156=0,"",'360 PU '!N156)</f>
        <v/>
      </c>
      <c r="J148" s="422"/>
      <c r="K148" s="408" t="str">
        <f>IF('360 PU '!O156=0,"",'360 PU '!O156)</f>
        <v/>
      </c>
      <c r="L148" s="422"/>
      <c r="M148" s="408" t="str">
        <f>IF('360 PU '!P156=0,"",'360 PU '!P156)</f>
        <v/>
      </c>
      <c r="N148" s="422"/>
      <c r="O148" s="408" t="str">
        <f>IF('360 PU '!Q156=0,"",'360 PU '!Q156)</f>
        <v/>
      </c>
      <c r="P148" s="422"/>
      <c r="Q148" s="408" t="str">
        <f>IF('360 PU '!R156=0,"",'360 PU '!R156)</f>
        <v/>
      </c>
      <c r="R148" s="568"/>
      <c r="S148" s="570" t="str">
        <f>IF('360 PU '!S156=0,"",'360 PU '!S156)</f>
        <v/>
      </c>
      <c r="T148" s="423"/>
      <c r="U148" s="570" t="str">
        <f>IF('360 PU '!T156=0,"",'360 PU '!T156)</f>
        <v/>
      </c>
      <c r="V148" s="423"/>
      <c r="W148" s="569">
        <f t="shared" si="4"/>
        <v>0</v>
      </c>
      <c r="X148" s="405">
        <f>W148*'360 PU '!H156</f>
        <v>0</v>
      </c>
      <c r="Y148" s="405">
        <f>W148*'360 PU '!AP156</f>
        <v>0</v>
      </c>
    </row>
    <row r="149" spans="1:25" ht="22.5" customHeight="1">
      <c r="A149" s="239" t="str">
        <f>'360 PU '!D157</f>
        <v>360-1049/1PU</v>
      </c>
      <c r="B149" s="126">
        <f>'360 PU '!H157</f>
        <v>1</v>
      </c>
      <c r="C149" s="406" t="str">
        <f>IF('360 PU '!K157=0,"",'360 PU '!K157)</f>
        <v/>
      </c>
      <c r="D149" s="422"/>
      <c r="E149" s="408" t="str">
        <f>IF('360 PU '!L157=0,"",'360 PU '!L157)</f>
        <v/>
      </c>
      <c r="F149" s="422"/>
      <c r="G149" s="408" t="str">
        <f>IF('360 PU '!M157=0,"",'360 PU '!M157)</f>
        <v/>
      </c>
      <c r="H149" s="422"/>
      <c r="I149" s="408" t="str">
        <f>IF('360 PU '!N157=0,"",'360 PU '!N157)</f>
        <v/>
      </c>
      <c r="J149" s="422"/>
      <c r="K149" s="408" t="str">
        <f>IF('360 PU '!O157=0,"",'360 PU '!O157)</f>
        <v/>
      </c>
      <c r="L149" s="422"/>
      <c r="M149" s="408" t="str">
        <f>IF('360 PU '!P157=0,"",'360 PU '!P157)</f>
        <v/>
      </c>
      <c r="N149" s="422"/>
      <c r="O149" s="408" t="str">
        <f>IF('360 PU '!Q157=0,"",'360 PU '!Q157)</f>
        <v/>
      </c>
      <c r="P149" s="422"/>
      <c r="Q149" s="408" t="str">
        <f>IF('360 PU '!R157=0,"",'360 PU '!R157)</f>
        <v/>
      </c>
      <c r="R149" s="568"/>
      <c r="S149" s="570" t="str">
        <f>IF('360 PU '!S157=0,"",'360 PU '!S157)</f>
        <v/>
      </c>
      <c r="T149" s="423"/>
      <c r="U149" s="570" t="str">
        <f>IF('360 PU '!T157=0,"",'360 PU '!T157)</f>
        <v/>
      </c>
      <c r="V149" s="423"/>
      <c r="W149" s="569">
        <f t="shared" si="4"/>
        <v>0</v>
      </c>
      <c r="X149" s="405">
        <f>W149*'360 PU '!H157</f>
        <v>0</v>
      </c>
      <c r="Y149" s="405">
        <f>W149*'360 PU '!AP157</f>
        <v>0</v>
      </c>
    </row>
    <row r="150" spans="1:25" ht="22.5" customHeight="1">
      <c r="A150" s="239" t="str">
        <f>'360 PU '!D158</f>
        <v>360-1049/2PU</v>
      </c>
      <c r="B150" s="126">
        <f>'360 PU '!H158</f>
        <v>2</v>
      </c>
      <c r="C150" s="406" t="str">
        <f>IF('360 PU '!K158=0,"",'360 PU '!K158)</f>
        <v/>
      </c>
      <c r="D150" s="422"/>
      <c r="E150" s="408" t="str">
        <f>IF('360 PU '!L158=0,"",'360 PU '!L158)</f>
        <v/>
      </c>
      <c r="F150" s="422"/>
      <c r="G150" s="408" t="str">
        <f>IF('360 PU '!M158=0,"",'360 PU '!M158)</f>
        <v/>
      </c>
      <c r="H150" s="422"/>
      <c r="I150" s="408" t="str">
        <f>IF('360 PU '!N158=0,"",'360 PU '!N158)</f>
        <v/>
      </c>
      <c r="J150" s="422"/>
      <c r="K150" s="408" t="str">
        <f>IF('360 PU '!O158=0,"",'360 PU '!O158)</f>
        <v/>
      </c>
      <c r="L150" s="422"/>
      <c r="M150" s="408" t="str">
        <f>IF('360 PU '!P158=0,"",'360 PU '!P158)</f>
        <v/>
      </c>
      <c r="N150" s="422"/>
      <c r="O150" s="408" t="str">
        <f>IF('360 PU '!Q158=0,"",'360 PU '!Q158)</f>
        <v/>
      </c>
      <c r="P150" s="422"/>
      <c r="Q150" s="408" t="str">
        <f>IF('360 PU '!R158=0,"",'360 PU '!R158)</f>
        <v/>
      </c>
      <c r="R150" s="568"/>
      <c r="S150" s="570" t="str">
        <f>IF('360 PU '!S158=0,"",'360 PU '!S158)</f>
        <v/>
      </c>
      <c r="T150" s="423"/>
      <c r="U150" s="570" t="str">
        <f>IF('360 PU '!T158=0,"",'360 PU '!T158)</f>
        <v/>
      </c>
      <c r="V150" s="423"/>
      <c r="W150" s="569">
        <f t="shared" si="4"/>
        <v>0</v>
      </c>
      <c r="X150" s="405">
        <f>W150*'360 PU '!H158</f>
        <v>0</v>
      </c>
      <c r="Y150" s="405">
        <f>W150*'360 PU '!AP158</f>
        <v>0</v>
      </c>
    </row>
    <row r="151" spans="1:25" ht="22.5" customHeight="1">
      <c r="A151" s="239" t="str">
        <f>'360 PU '!D159</f>
        <v>360-1050PU</v>
      </c>
      <c r="B151" s="126">
        <f>'360 PU '!H159</f>
        <v>2</v>
      </c>
      <c r="C151" s="406" t="str">
        <f>IF('360 PU '!K159=0,"",'360 PU '!K159)</f>
        <v/>
      </c>
      <c r="D151" s="422"/>
      <c r="E151" s="408" t="str">
        <f>IF('360 PU '!L159=0,"",'360 PU '!L159)</f>
        <v/>
      </c>
      <c r="F151" s="422"/>
      <c r="G151" s="408" t="str">
        <f>IF('360 PU '!M159=0,"",'360 PU '!M159)</f>
        <v/>
      </c>
      <c r="H151" s="422"/>
      <c r="I151" s="408" t="str">
        <f>IF('360 PU '!N159=0,"",'360 PU '!N159)</f>
        <v/>
      </c>
      <c r="J151" s="422"/>
      <c r="K151" s="408" t="str">
        <f>IF('360 PU '!O159=0,"",'360 PU '!O159)</f>
        <v/>
      </c>
      <c r="L151" s="422"/>
      <c r="M151" s="408" t="str">
        <f>IF('360 PU '!P159=0,"",'360 PU '!P159)</f>
        <v/>
      </c>
      <c r="N151" s="422"/>
      <c r="O151" s="408" t="str">
        <f>IF('360 PU '!Q159=0,"",'360 PU '!Q159)</f>
        <v/>
      </c>
      <c r="P151" s="422"/>
      <c r="Q151" s="408" t="str">
        <f>IF('360 PU '!R159=0,"",'360 PU '!R159)</f>
        <v/>
      </c>
      <c r="R151" s="568"/>
      <c r="S151" s="570" t="str">
        <f>IF('360 PU '!S159=0,"",'360 PU '!S159)</f>
        <v/>
      </c>
      <c r="T151" s="423"/>
      <c r="U151" s="570" t="str">
        <f>IF('360 PU '!T159=0,"",'360 PU '!T159)</f>
        <v/>
      </c>
      <c r="V151" s="423"/>
      <c r="W151" s="569">
        <f t="shared" si="4"/>
        <v>0</v>
      </c>
      <c r="X151" s="405">
        <f>W151*'360 PU '!H159</f>
        <v>0</v>
      </c>
      <c r="Y151" s="405">
        <f>W151*'360 PU '!AP159</f>
        <v>0</v>
      </c>
    </row>
    <row r="152" spans="1:25" ht="22.5" customHeight="1">
      <c r="A152" s="239" t="str">
        <f>'360 PU '!D160</f>
        <v>360-1051PU</v>
      </c>
      <c r="B152" s="126">
        <f>'360 PU '!H160</f>
        <v>3</v>
      </c>
      <c r="C152" s="406" t="str">
        <f>IF('360 PU '!K160=0,"",'360 PU '!K160)</f>
        <v/>
      </c>
      <c r="D152" s="422"/>
      <c r="E152" s="408" t="str">
        <f>IF('360 PU '!L160=0,"",'360 PU '!L160)</f>
        <v/>
      </c>
      <c r="F152" s="422"/>
      <c r="G152" s="408" t="str">
        <f>IF('360 PU '!M160=0,"",'360 PU '!M160)</f>
        <v/>
      </c>
      <c r="H152" s="422"/>
      <c r="I152" s="408" t="str">
        <f>IF('360 PU '!N160=0,"",'360 PU '!N160)</f>
        <v/>
      </c>
      <c r="J152" s="422"/>
      <c r="K152" s="408" t="str">
        <f>IF('360 PU '!O160=0,"",'360 PU '!O160)</f>
        <v/>
      </c>
      <c r="L152" s="422"/>
      <c r="M152" s="408" t="str">
        <f>IF('360 PU '!P160=0,"",'360 PU '!P160)</f>
        <v/>
      </c>
      <c r="N152" s="422"/>
      <c r="O152" s="408" t="str">
        <f>IF('360 PU '!Q160=0,"",'360 PU '!Q160)</f>
        <v/>
      </c>
      <c r="P152" s="422"/>
      <c r="Q152" s="408" t="str">
        <f>IF('360 PU '!R160=0,"",'360 PU '!R160)</f>
        <v/>
      </c>
      <c r="R152" s="568"/>
      <c r="S152" s="570" t="str">
        <f>IF('360 PU '!S160=0,"",'360 PU '!S160)</f>
        <v/>
      </c>
      <c r="T152" s="423"/>
      <c r="U152" s="570" t="str">
        <f>IF('360 PU '!T160=0,"",'360 PU '!T160)</f>
        <v/>
      </c>
      <c r="V152" s="423"/>
      <c r="W152" s="569">
        <f t="shared" si="4"/>
        <v>0</v>
      </c>
      <c r="X152" s="405">
        <f>W152*'360 PU '!H160</f>
        <v>0</v>
      </c>
      <c r="Y152" s="405">
        <f>W152*'360 PU '!AP160</f>
        <v>0</v>
      </c>
    </row>
    <row r="153" spans="1:25" ht="22.5" customHeight="1">
      <c r="A153" s="239" t="str">
        <f>'360 PU '!D161</f>
        <v>360-1052PU</v>
      </c>
      <c r="B153" s="126">
        <f>'360 PU '!H161</f>
        <v>4</v>
      </c>
      <c r="C153" s="406" t="str">
        <f>IF('360 PU '!K161=0,"",'360 PU '!K161)</f>
        <v/>
      </c>
      <c r="D153" s="422"/>
      <c r="E153" s="408" t="str">
        <f>IF('360 PU '!L161=0,"",'360 PU '!L161)</f>
        <v/>
      </c>
      <c r="F153" s="422"/>
      <c r="G153" s="408" t="str">
        <f>IF('360 PU '!M161=0,"",'360 PU '!M161)</f>
        <v/>
      </c>
      <c r="H153" s="422"/>
      <c r="I153" s="408" t="str">
        <f>IF('360 PU '!N161=0,"",'360 PU '!N161)</f>
        <v/>
      </c>
      <c r="J153" s="422"/>
      <c r="K153" s="408" t="str">
        <f>IF('360 PU '!O161=0,"",'360 PU '!O161)</f>
        <v/>
      </c>
      <c r="L153" s="422"/>
      <c r="M153" s="408" t="str">
        <f>IF('360 PU '!P161=0,"",'360 PU '!P161)</f>
        <v/>
      </c>
      <c r="N153" s="422"/>
      <c r="O153" s="408" t="str">
        <f>IF('360 PU '!Q161=0,"",'360 PU '!Q161)</f>
        <v/>
      </c>
      <c r="P153" s="422"/>
      <c r="Q153" s="408" t="str">
        <f>IF('360 PU '!R161=0,"",'360 PU '!R161)</f>
        <v/>
      </c>
      <c r="R153" s="568"/>
      <c r="S153" s="570" t="str">
        <f>IF('360 PU '!S161=0,"",'360 PU '!S161)</f>
        <v/>
      </c>
      <c r="T153" s="423"/>
      <c r="U153" s="570" t="str">
        <f>IF('360 PU '!T161=0,"",'360 PU '!T161)</f>
        <v/>
      </c>
      <c r="V153" s="423"/>
      <c r="W153" s="569">
        <f t="shared" si="4"/>
        <v>0</v>
      </c>
      <c r="X153" s="405">
        <f>W153*'360 PU '!H161</f>
        <v>0</v>
      </c>
      <c r="Y153" s="405">
        <f>W153*'360 PU '!AP161</f>
        <v>0</v>
      </c>
    </row>
  </sheetData>
  <sheetProtection selectLockedCells="1" selectUnlockedCells="1"/>
  <autoFilter ref="W3:W122" xr:uid="{A1067605-7812-4FCF-8149-86718E90F52B}"/>
  <mergeCells count="13">
    <mergeCell ref="R1:W1"/>
    <mergeCell ref="Q3:R3"/>
    <mergeCell ref="M3:N3"/>
    <mergeCell ref="O3:P3"/>
    <mergeCell ref="C3:D3"/>
    <mergeCell ref="E3:F3"/>
    <mergeCell ref="G3:H3"/>
    <mergeCell ref="I3:J3"/>
    <mergeCell ref="K3:L3"/>
    <mergeCell ref="S3:T3"/>
    <mergeCell ref="U3:V3"/>
    <mergeCell ref="A2:R2"/>
    <mergeCell ref="S2:W2"/>
  </mergeCells>
  <phoneticPr fontId="19" type="noConversion"/>
  <pageMargins left="0.25" right="0.25" top="0.75" bottom="0.75" header="0.3" footer="0.3"/>
  <pageSetup paperSize="9" scale="89" fitToHeight="0" orientation="portrait" horizontalDpi="4294967292" verticalDpi="4294967292" r:id="rId1"/>
  <headerFooter differentFirst="1">
    <oddFooter>&amp;CStran &amp;P od &amp;N</oddFooter>
    <firstFooter>&amp;CStran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3ECCE-CFA6-44D6-A49D-14E270C76C5A}">
  <sheetPr codeName="Sheet9">
    <tabColor theme="9" tint="0.39997558519241921"/>
  </sheetPr>
  <dimension ref="A1:AC434"/>
  <sheetViews>
    <sheetView showGridLines="0" zoomScale="102" zoomScaleNormal="102" workbookViewId="0">
      <selection activeCell="H6" sqref="H6"/>
    </sheetView>
  </sheetViews>
  <sheetFormatPr defaultColWidth="10.5" defaultRowHeight="15.6"/>
  <cols>
    <col min="1" max="1" width="13.5" customWidth="1"/>
    <col min="2" max="5" width="7.796875" style="47" customWidth="1"/>
    <col min="6" max="9" width="7.796875" customWidth="1"/>
    <col min="10" max="10" width="7.796875" style="573" customWidth="1"/>
    <col min="11" max="11" width="7.796875" customWidth="1"/>
    <col min="12" max="12" width="5.5" style="47" customWidth="1"/>
    <col min="13" max="13" width="7" customWidth="1"/>
  </cols>
  <sheetData>
    <row r="1" spans="1:13" ht="25.5" customHeight="1">
      <c r="A1" s="1499">
        <f>'PROD.LIST PU HOLDS'!A2</f>
        <v>0</v>
      </c>
      <c r="B1" s="1499"/>
      <c r="C1" s="1499"/>
      <c r="D1" s="1499"/>
      <c r="E1" s="1499"/>
      <c r="H1">
        <f>'PROD.LIST PU HOLDS'!S2</f>
        <v>0</v>
      </c>
      <c r="J1" s="3"/>
      <c r="L1" s="343">
        <f>SUM(L3:L151)</f>
        <v>0</v>
      </c>
    </row>
    <row r="2" spans="1:13" s="9" customFormat="1" ht="31.8" customHeight="1">
      <c r="A2" s="276" t="s">
        <v>234</v>
      </c>
      <c r="B2" s="46" t="s">
        <v>3</v>
      </c>
      <c r="C2" s="21" t="s">
        <v>4</v>
      </c>
      <c r="D2" s="21" t="s">
        <v>11</v>
      </c>
      <c r="E2" s="21" t="s">
        <v>12</v>
      </c>
      <c r="F2" s="21" t="s">
        <v>5</v>
      </c>
      <c r="G2" s="46" t="s">
        <v>7001</v>
      </c>
      <c r="H2" s="21" t="s">
        <v>42</v>
      </c>
      <c r="I2" s="21" t="s">
        <v>58</v>
      </c>
      <c r="J2" s="577" t="s">
        <v>562</v>
      </c>
      <c r="K2" s="565" t="s">
        <v>769</v>
      </c>
      <c r="L2" s="21" t="s">
        <v>13</v>
      </c>
      <c r="M2" s="38" t="s">
        <v>110</v>
      </c>
    </row>
    <row r="3" spans="1:13" s="8" customFormat="1" ht="22.5" customHeight="1">
      <c r="A3" s="242" t="str">
        <f>'PROD.LIST PU HOLDS'!A5</f>
        <v>360-008PU</v>
      </c>
      <c r="B3" s="407" t="str">
        <f>'PROD.LIST PU HOLDS'!C5</f>
        <v/>
      </c>
      <c r="C3" s="407" t="str">
        <f>'PROD.LIST PU HOLDS'!E5</f>
        <v/>
      </c>
      <c r="D3" s="407" t="str">
        <f>'PROD.LIST PU HOLDS'!G5</f>
        <v/>
      </c>
      <c r="E3" s="407" t="str">
        <f>'PROD.LIST PU HOLDS'!I5</f>
        <v/>
      </c>
      <c r="F3" s="407" t="str">
        <f>'PROD.LIST PU HOLDS'!K5</f>
        <v/>
      </c>
      <c r="G3" s="407" t="str">
        <f>'PROD.LIST PU HOLDS'!M5</f>
        <v/>
      </c>
      <c r="H3" s="407" t="str">
        <f>'PROD.LIST PU HOLDS'!O5</f>
        <v/>
      </c>
      <c r="I3" s="818" t="str">
        <f>'PROD.LIST PU HOLDS'!Q5</f>
        <v/>
      </c>
      <c r="J3" s="818" t="str">
        <f>'PROD.LIST PU HOLDS'!S5</f>
        <v/>
      </c>
      <c r="K3" s="818" t="str">
        <f>'PROD.LIST PU HOLDS'!U5</f>
        <v/>
      </c>
      <c r="L3" s="411">
        <f>'PROD.LIST PU HOLDS'!W5</f>
        <v>0</v>
      </c>
      <c r="M3" s="412"/>
    </row>
    <row r="4" spans="1:13" s="8" customFormat="1" ht="22.5" customHeight="1">
      <c r="A4" s="242" t="str">
        <f>'PROD.LIST PU HOLDS'!A6</f>
        <v>360-009PU</v>
      </c>
      <c r="B4" s="407" t="str">
        <f>'PROD.LIST PU HOLDS'!C6</f>
        <v/>
      </c>
      <c r="C4" s="407" t="str">
        <f>'PROD.LIST PU HOLDS'!E6</f>
        <v/>
      </c>
      <c r="D4" s="407" t="str">
        <f>'PROD.LIST PU HOLDS'!G6</f>
        <v/>
      </c>
      <c r="E4" s="407" t="str">
        <f>'PROD.LIST PU HOLDS'!I6</f>
        <v/>
      </c>
      <c r="F4" s="407" t="str">
        <f>'PROD.LIST PU HOLDS'!K6</f>
        <v/>
      </c>
      <c r="G4" s="407" t="str">
        <f>'PROD.LIST PU HOLDS'!M6</f>
        <v/>
      </c>
      <c r="H4" s="407" t="str">
        <f>'PROD.LIST PU HOLDS'!O6</f>
        <v/>
      </c>
      <c r="I4" s="818" t="str">
        <f>'PROD.LIST PU HOLDS'!Q6</f>
        <v/>
      </c>
      <c r="J4" s="818" t="str">
        <f>'PROD.LIST PU HOLDS'!S6</f>
        <v/>
      </c>
      <c r="K4" s="818" t="str">
        <f>'PROD.LIST PU HOLDS'!U6</f>
        <v/>
      </c>
      <c r="L4" s="411">
        <f>'PROD.LIST PU HOLDS'!W6</f>
        <v>0</v>
      </c>
      <c r="M4" s="412"/>
    </row>
    <row r="5" spans="1:13" s="8" customFormat="1" ht="22.5" customHeight="1">
      <c r="A5" s="242" t="str">
        <f>'PROD.LIST PU HOLDS'!A7</f>
        <v>360-010PU</v>
      </c>
      <c r="B5" s="407" t="str">
        <f>'PROD.LIST PU HOLDS'!C7</f>
        <v/>
      </c>
      <c r="C5" s="407" t="str">
        <f>'PROD.LIST PU HOLDS'!E7</f>
        <v/>
      </c>
      <c r="D5" s="407" t="str">
        <f>'PROD.LIST PU HOLDS'!G7</f>
        <v/>
      </c>
      <c r="E5" s="407" t="str">
        <f>'PROD.LIST PU HOLDS'!I7</f>
        <v/>
      </c>
      <c r="F5" s="407" t="str">
        <f>'PROD.LIST PU HOLDS'!K7</f>
        <v/>
      </c>
      <c r="G5" s="407" t="str">
        <f>'PROD.LIST PU HOLDS'!M7</f>
        <v/>
      </c>
      <c r="H5" s="407" t="str">
        <f>'PROD.LIST PU HOLDS'!O7</f>
        <v/>
      </c>
      <c r="I5" s="818" t="str">
        <f>'PROD.LIST PU HOLDS'!Q7</f>
        <v/>
      </c>
      <c r="J5" s="818" t="str">
        <f>'PROD.LIST PU HOLDS'!S7</f>
        <v/>
      </c>
      <c r="K5" s="818" t="str">
        <f>'PROD.LIST PU HOLDS'!U7</f>
        <v/>
      </c>
      <c r="L5" s="411">
        <f>'PROD.LIST PU HOLDS'!W7</f>
        <v>0</v>
      </c>
      <c r="M5" s="412"/>
    </row>
    <row r="6" spans="1:13" s="8" customFormat="1" ht="22.5" customHeight="1">
      <c r="A6" s="242" t="str">
        <f>'PROD.LIST PU HOLDS'!A8</f>
        <v>360-011PU</v>
      </c>
      <c r="B6" s="407" t="str">
        <f>'PROD.LIST PU HOLDS'!C8</f>
        <v/>
      </c>
      <c r="C6" s="407" t="str">
        <f>'PROD.LIST PU HOLDS'!E8</f>
        <v/>
      </c>
      <c r="D6" s="407" t="str">
        <f>'PROD.LIST PU HOLDS'!G8</f>
        <v/>
      </c>
      <c r="E6" s="407" t="str">
        <f>'PROD.LIST PU HOLDS'!I8</f>
        <v/>
      </c>
      <c r="F6" s="407" t="str">
        <f>'PROD.LIST PU HOLDS'!K8</f>
        <v/>
      </c>
      <c r="G6" s="407" t="str">
        <f>'PROD.LIST PU HOLDS'!M8</f>
        <v/>
      </c>
      <c r="H6" s="407" t="str">
        <f>'PROD.LIST PU HOLDS'!O8</f>
        <v/>
      </c>
      <c r="I6" s="818" t="str">
        <f>'PROD.LIST PU HOLDS'!Q8</f>
        <v/>
      </c>
      <c r="J6" s="818" t="str">
        <f>'PROD.LIST PU HOLDS'!S8</f>
        <v/>
      </c>
      <c r="K6" s="818" t="str">
        <f>'PROD.LIST PU HOLDS'!U8</f>
        <v/>
      </c>
      <c r="L6" s="411">
        <f>'PROD.LIST PU HOLDS'!W8</f>
        <v>0</v>
      </c>
      <c r="M6" s="412"/>
    </row>
    <row r="7" spans="1:13" s="8" customFormat="1" ht="22.5" customHeight="1">
      <c r="A7" s="242" t="str">
        <f>'PROD.LIST PU HOLDS'!A9</f>
        <v>360-012PU</v>
      </c>
      <c r="B7" s="407" t="str">
        <f>'PROD.LIST PU HOLDS'!C9</f>
        <v/>
      </c>
      <c r="C7" s="407" t="str">
        <f>'PROD.LIST PU HOLDS'!E9</f>
        <v/>
      </c>
      <c r="D7" s="407" t="str">
        <f>'PROD.LIST PU HOLDS'!G9</f>
        <v/>
      </c>
      <c r="E7" s="407" t="str">
        <f>'PROD.LIST PU HOLDS'!I9</f>
        <v/>
      </c>
      <c r="F7" s="407" t="str">
        <f>'PROD.LIST PU HOLDS'!K9</f>
        <v/>
      </c>
      <c r="G7" s="407" t="str">
        <f>'PROD.LIST PU HOLDS'!M9</f>
        <v/>
      </c>
      <c r="H7" s="407" t="str">
        <f>'PROD.LIST PU HOLDS'!O9</f>
        <v/>
      </c>
      <c r="I7" s="818" t="str">
        <f>'PROD.LIST PU HOLDS'!Q9</f>
        <v/>
      </c>
      <c r="J7" s="818" t="str">
        <f>'PROD.LIST PU HOLDS'!S9</f>
        <v/>
      </c>
      <c r="K7" s="818" t="str">
        <f>'PROD.LIST PU HOLDS'!U9</f>
        <v/>
      </c>
      <c r="L7" s="411">
        <f>'PROD.LIST PU HOLDS'!W9</f>
        <v>0</v>
      </c>
      <c r="M7" s="412"/>
    </row>
    <row r="8" spans="1:13" s="8" customFormat="1" ht="22.5" customHeight="1">
      <c r="A8" s="242" t="str">
        <f>'PROD.LIST PU HOLDS'!A10</f>
        <v>360-013PU</v>
      </c>
      <c r="B8" s="407" t="str">
        <f>'PROD.LIST PU HOLDS'!C10</f>
        <v/>
      </c>
      <c r="C8" s="407" t="str">
        <f>'PROD.LIST PU HOLDS'!E10</f>
        <v/>
      </c>
      <c r="D8" s="407" t="str">
        <f>'PROD.LIST PU HOLDS'!G10</f>
        <v/>
      </c>
      <c r="E8" s="407" t="str">
        <f>'PROD.LIST PU HOLDS'!I10</f>
        <v/>
      </c>
      <c r="F8" s="407" t="str">
        <f>'PROD.LIST PU HOLDS'!K10</f>
        <v/>
      </c>
      <c r="G8" s="407" t="str">
        <f>'PROD.LIST PU HOLDS'!M10</f>
        <v/>
      </c>
      <c r="H8" s="407" t="str">
        <f>'PROD.LIST PU HOLDS'!O10</f>
        <v/>
      </c>
      <c r="I8" s="818" t="str">
        <f>'PROD.LIST PU HOLDS'!Q10</f>
        <v/>
      </c>
      <c r="J8" s="818" t="str">
        <f>'PROD.LIST PU HOLDS'!S10</f>
        <v/>
      </c>
      <c r="K8" s="818" t="str">
        <f>'PROD.LIST PU HOLDS'!U10</f>
        <v/>
      </c>
      <c r="L8" s="411">
        <f>'PROD.LIST PU HOLDS'!W10</f>
        <v>0</v>
      </c>
      <c r="M8" s="412"/>
    </row>
    <row r="9" spans="1:13" s="8" customFormat="1" ht="22.5" customHeight="1">
      <c r="A9" s="242" t="str">
        <f>'PROD.LIST PU HOLDS'!A11</f>
        <v>360-014PU</v>
      </c>
      <c r="B9" s="407" t="str">
        <f>'PROD.LIST PU HOLDS'!C11</f>
        <v/>
      </c>
      <c r="C9" s="407" t="str">
        <f>'PROD.LIST PU HOLDS'!E11</f>
        <v/>
      </c>
      <c r="D9" s="407" t="str">
        <f>'PROD.LIST PU HOLDS'!G11</f>
        <v/>
      </c>
      <c r="E9" s="407" t="str">
        <f>'PROD.LIST PU HOLDS'!I11</f>
        <v/>
      </c>
      <c r="F9" s="407" t="str">
        <f>'PROD.LIST PU HOLDS'!K11</f>
        <v/>
      </c>
      <c r="G9" s="407" t="str">
        <f>'PROD.LIST PU HOLDS'!M11</f>
        <v/>
      </c>
      <c r="H9" s="407" t="str">
        <f>'PROD.LIST PU HOLDS'!O11</f>
        <v/>
      </c>
      <c r="I9" s="818" t="str">
        <f>'PROD.LIST PU HOLDS'!Q11</f>
        <v/>
      </c>
      <c r="J9" s="818" t="str">
        <f>'PROD.LIST PU HOLDS'!S11</f>
        <v/>
      </c>
      <c r="K9" s="818" t="str">
        <f>'PROD.LIST PU HOLDS'!U11</f>
        <v/>
      </c>
      <c r="L9" s="411">
        <f>'PROD.LIST PU HOLDS'!W11</f>
        <v>0</v>
      </c>
      <c r="M9" s="412"/>
    </row>
    <row r="10" spans="1:13" s="8" customFormat="1" ht="22.5" customHeight="1">
      <c r="A10" s="242" t="str">
        <f>'PROD.LIST PU HOLDS'!A12</f>
        <v>360-015PU-DT</v>
      </c>
      <c r="B10" s="407" t="str">
        <f>'PROD.LIST PU HOLDS'!C12</f>
        <v/>
      </c>
      <c r="C10" s="407" t="str">
        <f>'PROD.LIST PU HOLDS'!E12</f>
        <v/>
      </c>
      <c r="D10" s="407" t="str">
        <f>'PROD.LIST PU HOLDS'!G12</f>
        <v/>
      </c>
      <c r="E10" s="407" t="str">
        <f>'PROD.LIST PU HOLDS'!I12</f>
        <v/>
      </c>
      <c r="F10" s="407" t="str">
        <f>'PROD.LIST PU HOLDS'!K12</f>
        <v/>
      </c>
      <c r="G10" s="407" t="str">
        <f>'PROD.LIST PU HOLDS'!M12</f>
        <v/>
      </c>
      <c r="H10" s="407" t="str">
        <f>'PROD.LIST PU HOLDS'!O12</f>
        <v/>
      </c>
      <c r="I10" s="818" t="str">
        <f>'PROD.LIST PU HOLDS'!Q12</f>
        <v/>
      </c>
      <c r="J10" s="818" t="str">
        <f>'PROD.LIST PU HOLDS'!S12</f>
        <v/>
      </c>
      <c r="K10" s="818" t="str">
        <f>'PROD.LIST PU HOLDS'!U12</f>
        <v/>
      </c>
      <c r="L10" s="411">
        <f>'PROD.LIST PU HOLDS'!W12</f>
        <v>0</v>
      </c>
      <c r="M10" s="412"/>
    </row>
    <row r="11" spans="1:13" s="8" customFormat="1" ht="22.5" customHeight="1">
      <c r="A11" s="242" t="str">
        <f>'PROD.LIST PU HOLDS'!A13</f>
        <v>360-016PU</v>
      </c>
      <c r="B11" s="407" t="str">
        <f>'PROD.LIST PU HOLDS'!C13</f>
        <v/>
      </c>
      <c r="C11" s="407" t="str">
        <f>'PROD.LIST PU HOLDS'!E13</f>
        <v/>
      </c>
      <c r="D11" s="407" t="str">
        <f>'PROD.LIST PU HOLDS'!G13</f>
        <v/>
      </c>
      <c r="E11" s="407" t="str">
        <f>'PROD.LIST PU HOLDS'!I13</f>
        <v/>
      </c>
      <c r="F11" s="407" t="str">
        <f>'PROD.LIST PU HOLDS'!K13</f>
        <v/>
      </c>
      <c r="G11" s="407" t="str">
        <f>'PROD.LIST PU HOLDS'!M13</f>
        <v/>
      </c>
      <c r="H11" s="407" t="str">
        <f>'PROD.LIST PU HOLDS'!O13</f>
        <v/>
      </c>
      <c r="I11" s="818" t="str">
        <f>'PROD.LIST PU HOLDS'!Q13</f>
        <v/>
      </c>
      <c r="J11" s="818" t="str">
        <f>'PROD.LIST PU HOLDS'!S13</f>
        <v/>
      </c>
      <c r="K11" s="818" t="str">
        <f>'PROD.LIST PU HOLDS'!U13</f>
        <v/>
      </c>
      <c r="L11" s="411">
        <f>'PROD.LIST PU HOLDS'!W13</f>
        <v>0</v>
      </c>
      <c r="M11" s="412"/>
    </row>
    <row r="12" spans="1:13" s="8" customFormat="1" ht="22.5" customHeight="1">
      <c r="A12" s="242" t="str">
        <f>'PROD.LIST PU HOLDS'!A14</f>
        <v>360-017PU</v>
      </c>
      <c r="B12" s="407" t="str">
        <f>'PROD.LIST PU HOLDS'!C14</f>
        <v/>
      </c>
      <c r="C12" s="407" t="str">
        <f>'PROD.LIST PU HOLDS'!E14</f>
        <v/>
      </c>
      <c r="D12" s="407" t="str">
        <f>'PROD.LIST PU HOLDS'!G14</f>
        <v/>
      </c>
      <c r="E12" s="407" t="str">
        <f>'PROD.LIST PU HOLDS'!I14</f>
        <v/>
      </c>
      <c r="F12" s="407" t="str">
        <f>'PROD.LIST PU HOLDS'!K14</f>
        <v/>
      </c>
      <c r="G12" s="407" t="str">
        <f>'PROD.LIST PU HOLDS'!M14</f>
        <v/>
      </c>
      <c r="H12" s="407" t="str">
        <f>'PROD.LIST PU HOLDS'!O14</f>
        <v/>
      </c>
      <c r="I12" s="818" t="str">
        <f>'PROD.LIST PU HOLDS'!Q14</f>
        <v/>
      </c>
      <c r="J12" s="818" t="str">
        <f>'PROD.LIST PU HOLDS'!S14</f>
        <v/>
      </c>
      <c r="K12" s="818" t="str">
        <f>'PROD.LIST PU HOLDS'!U14</f>
        <v/>
      </c>
      <c r="L12" s="411">
        <f>'PROD.LIST PU HOLDS'!W14</f>
        <v>0</v>
      </c>
      <c r="M12" s="412"/>
    </row>
    <row r="13" spans="1:13" ht="22.5" customHeight="1">
      <c r="A13" s="242">
        <f>'PROD.LIST PU HOLDS'!A15</f>
        <v>0</v>
      </c>
      <c r="B13" s="407" t="str">
        <f>'PROD.LIST PU HOLDS'!C15</f>
        <v/>
      </c>
      <c r="C13" s="407" t="str">
        <f>'PROD.LIST PU HOLDS'!E15</f>
        <v/>
      </c>
      <c r="D13" s="407" t="str">
        <f>'PROD.LIST PU HOLDS'!G15</f>
        <v/>
      </c>
      <c r="E13" s="407" t="str">
        <f>'PROD.LIST PU HOLDS'!I15</f>
        <v/>
      </c>
      <c r="F13" s="407" t="str">
        <f>'PROD.LIST PU HOLDS'!K15</f>
        <v/>
      </c>
      <c r="G13" s="407" t="str">
        <f>'PROD.LIST PU HOLDS'!M15</f>
        <v/>
      </c>
      <c r="H13" s="407" t="str">
        <f>'PROD.LIST PU HOLDS'!O15</f>
        <v/>
      </c>
      <c r="I13" s="818" t="str">
        <f>'PROD.LIST PU HOLDS'!Q15</f>
        <v/>
      </c>
      <c r="J13" s="818" t="str">
        <f>'PROD.LIST PU HOLDS'!S15</f>
        <v/>
      </c>
      <c r="K13" s="818" t="str">
        <f>'PROD.LIST PU HOLDS'!U15</f>
        <v/>
      </c>
      <c r="L13" s="411">
        <f>'PROD.LIST PU HOLDS'!W15</f>
        <v>0</v>
      </c>
      <c r="M13" s="412"/>
    </row>
    <row r="14" spans="1:13" ht="22.5" customHeight="1">
      <c r="A14" s="242" t="str">
        <f>'PROD.LIST PU HOLDS'!A16</f>
        <v>360-045PU</v>
      </c>
      <c r="B14" s="407" t="str">
        <f>'PROD.LIST PU HOLDS'!C16</f>
        <v/>
      </c>
      <c r="C14" s="407" t="str">
        <f>'PROD.LIST PU HOLDS'!E16</f>
        <v/>
      </c>
      <c r="D14" s="407" t="str">
        <f>'PROD.LIST PU HOLDS'!G16</f>
        <v/>
      </c>
      <c r="E14" s="407" t="str">
        <f>'PROD.LIST PU HOLDS'!I16</f>
        <v/>
      </c>
      <c r="F14" s="407" t="str">
        <f>'PROD.LIST PU HOLDS'!K16</f>
        <v/>
      </c>
      <c r="G14" s="407" t="str">
        <f>'PROD.LIST PU HOLDS'!M16</f>
        <v/>
      </c>
      <c r="H14" s="407" t="str">
        <f>'PROD.LIST PU HOLDS'!O16</f>
        <v/>
      </c>
      <c r="I14" s="818" t="str">
        <f>'PROD.LIST PU HOLDS'!Q16</f>
        <v/>
      </c>
      <c r="J14" s="818" t="str">
        <f>'PROD.LIST PU HOLDS'!S16</f>
        <v/>
      </c>
      <c r="K14" s="818" t="str">
        <f>'PROD.LIST PU HOLDS'!U16</f>
        <v/>
      </c>
      <c r="L14" s="411">
        <f>'PROD.LIST PU HOLDS'!W16</f>
        <v>0</v>
      </c>
      <c r="M14" s="412"/>
    </row>
    <row r="15" spans="1:13" ht="22.5" customHeight="1">
      <c r="A15" s="242" t="str">
        <f>'PROD.LIST PU HOLDS'!A17</f>
        <v>360-047PU</v>
      </c>
      <c r="B15" s="407" t="str">
        <f>'PROD.LIST PU HOLDS'!C17</f>
        <v/>
      </c>
      <c r="C15" s="407" t="str">
        <f>'PROD.LIST PU HOLDS'!E17</f>
        <v/>
      </c>
      <c r="D15" s="407" t="str">
        <f>'PROD.LIST PU HOLDS'!G17</f>
        <v/>
      </c>
      <c r="E15" s="407" t="str">
        <f>'PROD.LIST PU HOLDS'!I17</f>
        <v/>
      </c>
      <c r="F15" s="407" t="str">
        <f>'PROD.LIST PU HOLDS'!K17</f>
        <v/>
      </c>
      <c r="G15" s="407" t="str">
        <f>'PROD.LIST PU HOLDS'!M17</f>
        <v/>
      </c>
      <c r="H15" s="407" t="str">
        <f>'PROD.LIST PU HOLDS'!O17</f>
        <v/>
      </c>
      <c r="I15" s="818" t="str">
        <f>'PROD.LIST PU HOLDS'!Q17</f>
        <v/>
      </c>
      <c r="J15" s="818" t="str">
        <f>'PROD.LIST PU HOLDS'!S17</f>
        <v/>
      </c>
      <c r="K15" s="818" t="str">
        <f>'PROD.LIST PU HOLDS'!U17</f>
        <v/>
      </c>
      <c r="L15" s="411">
        <f>'PROD.LIST PU HOLDS'!W17</f>
        <v>0</v>
      </c>
      <c r="M15" s="412"/>
    </row>
    <row r="16" spans="1:13" ht="22.5" customHeight="1">
      <c r="A16" s="242" t="str">
        <f>'PROD.LIST PU HOLDS'!A18</f>
        <v>360-048PU</v>
      </c>
      <c r="B16" s="407" t="str">
        <f>'PROD.LIST PU HOLDS'!C18</f>
        <v/>
      </c>
      <c r="C16" s="407" t="str">
        <f>'PROD.LIST PU HOLDS'!E18</f>
        <v/>
      </c>
      <c r="D16" s="407" t="str">
        <f>'PROD.LIST PU HOLDS'!G18</f>
        <v/>
      </c>
      <c r="E16" s="407" t="str">
        <f>'PROD.LIST PU HOLDS'!I18</f>
        <v/>
      </c>
      <c r="F16" s="407" t="str">
        <f>'PROD.LIST PU HOLDS'!K18</f>
        <v/>
      </c>
      <c r="G16" s="407" t="str">
        <f>'PROD.LIST PU HOLDS'!M18</f>
        <v/>
      </c>
      <c r="H16" s="407" t="str">
        <f>'PROD.LIST PU HOLDS'!O18</f>
        <v/>
      </c>
      <c r="I16" s="818" t="str">
        <f>'PROD.LIST PU HOLDS'!Q18</f>
        <v/>
      </c>
      <c r="J16" s="818" t="str">
        <f>'PROD.LIST PU HOLDS'!S18</f>
        <v/>
      </c>
      <c r="K16" s="818" t="str">
        <f>'PROD.LIST PU HOLDS'!U18</f>
        <v/>
      </c>
      <c r="L16" s="411">
        <f>'PROD.LIST PU HOLDS'!W18</f>
        <v>0</v>
      </c>
      <c r="M16" s="412"/>
    </row>
    <row r="17" spans="1:13" ht="22.5" customHeight="1">
      <c r="A17" s="242" t="str">
        <f>'PROD.LIST PU HOLDS'!A19</f>
        <v>360-049PU</v>
      </c>
      <c r="B17" s="407" t="str">
        <f>'PROD.LIST PU HOLDS'!C19</f>
        <v/>
      </c>
      <c r="C17" s="407" t="str">
        <f>'PROD.LIST PU HOLDS'!E19</f>
        <v/>
      </c>
      <c r="D17" s="407" t="str">
        <f>'PROD.LIST PU HOLDS'!G19</f>
        <v/>
      </c>
      <c r="E17" s="407" t="str">
        <f>'PROD.LIST PU HOLDS'!I19</f>
        <v/>
      </c>
      <c r="F17" s="407" t="str">
        <f>'PROD.LIST PU HOLDS'!K19</f>
        <v/>
      </c>
      <c r="G17" s="407" t="str">
        <f>'PROD.LIST PU HOLDS'!M19</f>
        <v/>
      </c>
      <c r="H17" s="407" t="str">
        <f>'PROD.LIST PU HOLDS'!O19</f>
        <v/>
      </c>
      <c r="I17" s="818" t="str">
        <f>'PROD.LIST PU HOLDS'!Q19</f>
        <v/>
      </c>
      <c r="J17" s="818" t="str">
        <f>'PROD.LIST PU HOLDS'!S19</f>
        <v/>
      </c>
      <c r="K17" s="818" t="str">
        <f>'PROD.LIST PU HOLDS'!U19</f>
        <v/>
      </c>
      <c r="L17" s="411">
        <f>'PROD.LIST PU HOLDS'!W19</f>
        <v>0</v>
      </c>
      <c r="M17" s="412"/>
    </row>
    <row r="18" spans="1:13" ht="22.5" customHeight="1">
      <c r="A18" s="242" t="str">
        <f>'PROD.LIST PU HOLDS'!A20</f>
        <v>360-050PU</v>
      </c>
      <c r="B18" s="407" t="str">
        <f>'PROD.LIST PU HOLDS'!C20</f>
        <v/>
      </c>
      <c r="C18" s="407" t="str">
        <f>'PROD.LIST PU HOLDS'!E20</f>
        <v/>
      </c>
      <c r="D18" s="407" t="str">
        <f>'PROD.LIST PU HOLDS'!G20</f>
        <v/>
      </c>
      <c r="E18" s="407" t="str">
        <f>'PROD.LIST PU HOLDS'!I20</f>
        <v/>
      </c>
      <c r="F18" s="407" t="str">
        <f>'PROD.LIST PU HOLDS'!K20</f>
        <v/>
      </c>
      <c r="G18" s="407" t="str">
        <f>'PROD.LIST PU HOLDS'!M20</f>
        <v/>
      </c>
      <c r="H18" s="407" t="str">
        <f>'PROD.LIST PU HOLDS'!O20</f>
        <v/>
      </c>
      <c r="I18" s="818" t="str">
        <f>'PROD.LIST PU HOLDS'!Q20</f>
        <v/>
      </c>
      <c r="J18" s="818" t="str">
        <f>'PROD.LIST PU HOLDS'!S20</f>
        <v/>
      </c>
      <c r="K18" s="818" t="str">
        <f>'PROD.LIST PU HOLDS'!U20</f>
        <v/>
      </c>
      <c r="L18" s="411">
        <f>'PROD.LIST PU HOLDS'!W20</f>
        <v>0</v>
      </c>
      <c r="M18" s="412"/>
    </row>
    <row r="19" spans="1:13" ht="22.5" customHeight="1">
      <c r="A19" s="242" t="str">
        <f>'PROD.LIST PU HOLDS'!A21</f>
        <v>360-051PU</v>
      </c>
      <c r="B19" s="407" t="str">
        <f>'PROD.LIST PU HOLDS'!C21</f>
        <v/>
      </c>
      <c r="C19" s="407" t="str">
        <f>'PROD.LIST PU HOLDS'!E21</f>
        <v/>
      </c>
      <c r="D19" s="407" t="str">
        <f>'PROD.LIST PU HOLDS'!G21</f>
        <v/>
      </c>
      <c r="E19" s="407" t="str">
        <f>'PROD.LIST PU HOLDS'!I21</f>
        <v/>
      </c>
      <c r="F19" s="407" t="str">
        <f>'PROD.LIST PU HOLDS'!K21</f>
        <v/>
      </c>
      <c r="G19" s="407" t="str">
        <f>'PROD.LIST PU HOLDS'!M21</f>
        <v/>
      </c>
      <c r="H19" s="407" t="str">
        <f>'PROD.LIST PU HOLDS'!O21</f>
        <v/>
      </c>
      <c r="I19" s="818" t="str">
        <f>'PROD.LIST PU HOLDS'!Q21</f>
        <v/>
      </c>
      <c r="J19" s="818" t="str">
        <f>'PROD.LIST PU HOLDS'!S21</f>
        <v/>
      </c>
      <c r="K19" s="818" t="str">
        <f>'PROD.LIST PU HOLDS'!U21</f>
        <v/>
      </c>
      <c r="L19" s="411">
        <f>'PROD.LIST PU HOLDS'!W21</f>
        <v>0</v>
      </c>
      <c r="M19" s="412"/>
    </row>
    <row r="20" spans="1:13" ht="22.5" customHeight="1">
      <c r="A20" s="242" t="str">
        <f>'PROD.LIST PU HOLDS'!A22</f>
        <v>360-052PU</v>
      </c>
      <c r="B20" s="407" t="str">
        <f>'PROD.LIST PU HOLDS'!C22</f>
        <v/>
      </c>
      <c r="C20" s="407" t="str">
        <f>'PROD.LIST PU HOLDS'!E22</f>
        <v/>
      </c>
      <c r="D20" s="407" t="str">
        <f>'PROD.LIST PU HOLDS'!G22</f>
        <v/>
      </c>
      <c r="E20" s="407" t="str">
        <f>'PROD.LIST PU HOLDS'!I22</f>
        <v/>
      </c>
      <c r="F20" s="407" t="str">
        <f>'PROD.LIST PU HOLDS'!K22</f>
        <v/>
      </c>
      <c r="G20" s="407" t="str">
        <f>'PROD.LIST PU HOLDS'!M22</f>
        <v/>
      </c>
      <c r="H20" s="407" t="str">
        <f>'PROD.LIST PU HOLDS'!O22</f>
        <v/>
      </c>
      <c r="I20" s="818" t="str">
        <f>'PROD.LIST PU HOLDS'!Q22</f>
        <v/>
      </c>
      <c r="J20" s="818" t="str">
        <f>'PROD.LIST PU HOLDS'!S22</f>
        <v/>
      </c>
      <c r="K20" s="818" t="str">
        <f>'PROD.LIST PU HOLDS'!U22</f>
        <v/>
      </c>
      <c r="L20" s="411">
        <f>'PROD.LIST PU HOLDS'!W22</f>
        <v>0</v>
      </c>
      <c r="M20" s="412"/>
    </row>
    <row r="21" spans="1:13" ht="22.5" customHeight="1">
      <c r="A21" s="242" t="str">
        <f>'PROD.LIST PU HOLDS'!A23</f>
        <v>360-053PU</v>
      </c>
      <c r="B21" s="407" t="str">
        <f>'PROD.LIST PU HOLDS'!C23</f>
        <v/>
      </c>
      <c r="C21" s="407" t="str">
        <f>'PROD.LIST PU HOLDS'!E23</f>
        <v/>
      </c>
      <c r="D21" s="407" t="str">
        <f>'PROD.LIST PU HOLDS'!G23</f>
        <v/>
      </c>
      <c r="E21" s="407" t="str">
        <f>'PROD.LIST PU HOLDS'!I23</f>
        <v/>
      </c>
      <c r="F21" s="407" t="str">
        <f>'PROD.LIST PU HOLDS'!K23</f>
        <v/>
      </c>
      <c r="G21" s="407" t="str">
        <f>'PROD.LIST PU HOLDS'!M23</f>
        <v/>
      </c>
      <c r="H21" s="407" t="str">
        <f>'PROD.LIST PU HOLDS'!O23</f>
        <v/>
      </c>
      <c r="I21" s="818" t="str">
        <f>'PROD.LIST PU HOLDS'!Q23</f>
        <v/>
      </c>
      <c r="J21" s="818" t="str">
        <f>'PROD.LIST PU HOLDS'!S23</f>
        <v/>
      </c>
      <c r="K21" s="818" t="str">
        <f>'PROD.LIST PU HOLDS'!U23</f>
        <v/>
      </c>
      <c r="L21" s="411">
        <f>'PROD.LIST PU HOLDS'!W23</f>
        <v>0</v>
      </c>
      <c r="M21" s="412"/>
    </row>
    <row r="22" spans="1:13" ht="22.5" customHeight="1">
      <c r="A22" s="242" t="str">
        <f>'PROD.LIST PU HOLDS'!A24</f>
        <v>360-054PU</v>
      </c>
      <c r="B22" s="407" t="str">
        <f>'PROD.LIST PU HOLDS'!C24</f>
        <v/>
      </c>
      <c r="C22" s="407" t="str">
        <f>'PROD.LIST PU HOLDS'!E24</f>
        <v/>
      </c>
      <c r="D22" s="407" t="str">
        <f>'PROD.LIST PU HOLDS'!G24</f>
        <v/>
      </c>
      <c r="E22" s="407" t="str">
        <f>'PROD.LIST PU HOLDS'!I24</f>
        <v/>
      </c>
      <c r="F22" s="407" t="str">
        <f>'PROD.LIST PU HOLDS'!K24</f>
        <v/>
      </c>
      <c r="G22" s="407" t="str">
        <f>'PROD.LIST PU HOLDS'!M24</f>
        <v/>
      </c>
      <c r="H22" s="407" t="str">
        <f>'PROD.LIST PU HOLDS'!O24</f>
        <v/>
      </c>
      <c r="I22" s="818" t="str">
        <f>'PROD.LIST PU HOLDS'!Q24</f>
        <v/>
      </c>
      <c r="J22" s="818" t="str">
        <f>'PROD.LIST PU HOLDS'!S24</f>
        <v/>
      </c>
      <c r="K22" s="818" t="str">
        <f>'PROD.LIST PU HOLDS'!U24</f>
        <v/>
      </c>
      <c r="L22" s="411">
        <f>'PROD.LIST PU HOLDS'!W24</f>
        <v>0</v>
      </c>
      <c r="M22" s="412"/>
    </row>
    <row r="23" spans="1:13" ht="22.5" customHeight="1">
      <c r="A23" s="242" t="str">
        <f>'PROD.LIST PU HOLDS'!A25</f>
        <v>360-055PU</v>
      </c>
      <c r="B23" s="407" t="str">
        <f>'PROD.LIST PU HOLDS'!C25</f>
        <v/>
      </c>
      <c r="C23" s="407" t="str">
        <f>'PROD.LIST PU HOLDS'!E25</f>
        <v/>
      </c>
      <c r="D23" s="407" t="str">
        <f>'PROD.LIST PU HOLDS'!G25</f>
        <v/>
      </c>
      <c r="E23" s="407" t="str">
        <f>'PROD.LIST PU HOLDS'!I25</f>
        <v/>
      </c>
      <c r="F23" s="407" t="str">
        <f>'PROD.LIST PU HOLDS'!K25</f>
        <v/>
      </c>
      <c r="G23" s="407" t="str">
        <f>'PROD.LIST PU HOLDS'!M25</f>
        <v/>
      </c>
      <c r="H23" s="407" t="str">
        <f>'PROD.LIST PU HOLDS'!O25</f>
        <v/>
      </c>
      <c r="I23" s="818" t="str">
        <f>'PROD.LIST PU HOLDS'!Q25</f>
        <v/>
      </c>
      <c r="J23" s="818" t="str">
        <f>'PROD.LIST PU HOLDS'!S25</f>
        <v/>
      </c>
      <c r="K23" s="818" t="str">
        <f>'PROD.LIST PU HOLDS'!U25</f>
        <v/>
      </c>
      <c r="L23" s="411">
        <f>'PROD.LIST PU HOLDS'!W25</f>
        <v>0</v>
      </c>
      <c r="M23" s="412"/>
    </row>
    <row r="24" spans="1:13" ht="22.5" customHeight="1">
      <c r="A24" s="242" t="str">
        <f>'PROD.LIST PU HOLDS'!A26</f>
        <v>360-056PU</v>
      </c>
      <c r="B24" s="407" t="str">
        <f>'PROD.LIST PU HOLDS'!C26</f>
        <v/>
      </c>
      <c r="C24" s="407" t="str">
        <f>'PROD.LIST PU HOLDS'!E26</f>
        <v/>
      </c>
      <c r="D24" s="407" t="str">
        <f>'PROD.LIST PU HOLDS'!G26</f>
        <v/>
      </c>
      <c r="E24" s="407" t="str">
        <f>'PROD.LIST PU HOLDS'!I26</f>
        <v/>
      </c>
      <c r="F24" s="407" t="str">
        <f>'PROD.LIST PU HOLDS'!K26</f>
        <v/>
      </c>
      <c r="G24" s="407" t="str">
        <f>'PROD.LIST PU HOLDS'!M26</f>
        <v/>
      </c>
      <c r="H24" s="407" t="str">
        <f>'PROD.LIST PU HOLDS'!O26</f>
        <v/>
      </c>
      <c r="I24" s="818" t="str">
        <f>'PROD.LIST PU HOLDS'!Q26</f>
        <v/>
      </c>
      <c r="J24" s="818" t="str">
        <f>'PROD.LIST PU HOLDS'!S26</f>
        <v/>
      </c>
      <c r="K24" s="818" t="str">
        <f>'PROD.LIST PU HOLDS'!U26</f>
        <v/>
      </c>
      <c r="L24" s="411">
        <f>'PROD.LIST PU HOLDS'!W26</f>
        <v>0</v>
      </c>
      <c r="M24" s="412"/>
    </row>
    <row r="25" spans="1:13" ht="22.5" customHeight="1">
      <c r="A25" s="242" t="str">
        <f>'PROD.LIST PU HOLDS'!A27</f>
        <v>360-057PU</v>
      </c>
      <c r="B25" s="407" t="str">
        <f>'PROD.LIST PU HOLDS'!C27</f>
        <v/>
      </c>
      <c r="C25" s="407" t="str">
        <f>'PROD.LIST PU HOLDS'!E27</f>
        <v/>
      </c>
      <c r="D25" s="407" t="str">
        <f>'PROD.LIST PU HOLDS'!G27</f>
        <v/>
      </c>
      <c r="E25" s="407" t="str">
        <f>'PROD.LIST PU HOLDS'!I27</f>
        <v/>
      </c>
      <c r="F25" s="407" t="str">
        <f>'PROD.LIST PU HOLDS'!K27</f>
        <v/>
      </c>
      <c r="G25" s="407" t="str">
        <f>'PROD.LIST PU HOLDS'!M27</f>
        <v/>
      </c>
      <c r="H25" s="407" t="str">
        <f>'PROD.LIST PU HOLDS'!O27</f>
        <v/>
      </c>
      <c r="I25" s="818" t="str">
        <f>'PROD.LIST PU HOLDS'!Q27</f>
        <v/>
      </c>
      <c r="J25" s="818" t="str">
        <f>'PROD.LIST PU HOLDS'!S27</f>
        <v/>
      </c>
      <c r="K25" s="818" t="str">
        <f>'PROD.LIST PU HOLDS'!U27</f>
        <v/>
      </c>
      <c r="L25" s="411">
        <f>'PROD.LIST PU HOLDS'!W27</f>
        <v>0</v>
      </c>
      <c r="M25" s="412"/>
    </row>
    <row r="26" spans="1:13" ht="22.5" customHeight="1">
      <c r="A26" s="242" t="str">
        <f>'PROD.LIST PU HOLDS'!A28</f>
        <v>360-058PU</v>
      </c>
      <c r="B26" s="407" t="str">
        <f>'PROD.LIST PU HOLDS'!C28</f>
        <v/>
      </c>
      <c r="C26" s="407" t="str">
        <f>'PROD.LIST PU HOLDS'!E28</f>
        <v/>
      </c>
      <c r="D26" s="407" t="str">
        <f>'PROD.LIST PU HOLDS'!G28</f>
        <v/>
      </c>
      <c r="E26" s="407" t="str">
        <f>'PROD.LIST PU HOLDS'!I28</f>
        <v/>
      </c>
      <c r="F26" s="407" t="str">
        <f>'PROD.LIST PU HOLDS'!K28</f>
        <v/>
      </c>
      <c r="G26" s="407" t="str">
        <f>'PROD.LIST PU HOLDS'!M28</f>
        <v/>
      </c>
      <c r="H26" s="407" t="str">
        <f>'PROD.LIST PU HOLDS'!O28</f>
        <v/>
      </c>
      <c r="I26" s="818" t="str">
        <f>'PROD.LIST PU HOLDS'!Q28</f>
        <v/>
      </c>
      <c r="J26" s="818" t="str">
        <f>'PROD.LIST PU HOLDS'!S28</f>
        <v/>
      </c>
      <c r="K26" s="818" t="str">
        <f>'PROD.LIST PU HOLDS'!U28</f>
        <v/>
      </c>
      <c r="L26" s="411">
        <f>'PROD.LIST PU HOLDS'!W28</f>
        <v>0</v>
      </c>
      <c r="M26" s="412"/>
    </row>
    <row r="27" spans="1:13" ht="22.5" customHeight="1">
      <c r="A27" s="242" t="str">
        <f>'PROD.LIST PU HOLDS'!A29</f>
        <v>360-059PU</v>
      </c>
      <c r="B27" s="407" t="str">
        <f>'PROD.LIST PU HOLDS'!C29</f>
        <v/>
      </c>
      <c r="C27" s="407" t="str">
        <f>'PROD.LIST PU HOLDS'!E29</f>
        <v/>
      </c>
      <c r="D27" s="407" t="str">
        <f>'PROD.LIST PU HOLDS'!G29</f>
        <v/>
      </c>
      <c r="E27" s="407" t="str">
        <f>'PROD.LIST PU HOLDS'!I29</f>
        <v/>
      </c>
      <c r="F27" s="407" t="str">
        <f>'PROD.LIST PU HOLDS'!K29</f>
        <v/>
      </c>
      <c r="G27" s="407" t="str">
        <f>'PROD.LIST PU HOLDS'!M29</f>
        <v/>
      </c>
      <c r="H27" s="407" t="str">
        <f>'PROD.LIST PU HOLDS'!O29</f>
        <v/>
      </c>
      <c r="I27" s="818" t="str">
        <f>'PROD.LIST PU HOLDS'!Q29</f>
        <v/>
      </c>
      <c r="J27" s="818" t="str">
        <f>'PROD.LIST PU HOLDS'!S29</f>
        <v/>
      </c>
      <c r="K27" s="818" t="str">
        <f>'PROD.LIST PU HOLDS'!U29</f>
        <v/>
      </c>
      <c r="L27" s="411">
        <f>'PROD.LIST PU HOLDS'!W29</f>
        <v>0</v>
      </c>
      <c r="M27" s="412"/>
    </row>
    <row r="28" spans="1:13" ht="22.5" customHeight="1">
      <c r="A28" s="242" t="str">
        <f>'PROD.LIST PU HOLDS'!A30</f>
        <v>360-060PU</v>
      </c>
      <c r="B28" s="407" t="str">
        <f>'PROD.LIST PU HOLDS'!C30</f>
        <v/>
      </c>
      <c r="C28" s="407" t="str">
        <f>'PROD.LIST PU HOLDS'!E30</f>
        <v/>
      </c>
      <c r="D28" s="407" t="str">
        <f>'PROD.LIST PU HOLDS'!G30</f>
        <v/>
      </c>
      <c r="E28" s="407" t="str">
        <f>'PROD.LIST PU HOLDS'!I30</f>
        <v/>
      </c>
      <c r="F28" s="407" t="str">
        <f>'PROD.LIST PU HOLDS'!K30</f>
        <v/>
      </c>
      <c r="G28" s="407" t="str">
        <f>'PROD.LIST PU HOLDS'!M30</f>
        <v/>
      </c>
      <c r="H28" s="407" t="str">
        <f>'PROD.LIST PU HOLDS'!O30</f>
        <v/>
      </c>
      <c r="I28" s="818" t="str">
        <f>'PROD.LIST PU HOLDS'!Q30</f>
        <v/>
      </c>
      <c r="J28" s="818" t="str">
        <f>'PROD.LIST PU HOLDS'!S30</f>
        <v/>
      </c>
      <c r="K28" s="818" t="str">
        <f>'PROD.LIST PU HOLDS'!U30</f>
        <v/>
      </c>
      <c r="L28" s="411">
        <f>'PROD.LIST PU HOLDS'!W30</f>
        <v>0</v>
      </c>
      <c r="M28" s="412"/>
    </row>
    <row r="29" spans="1:13" ht="22.5" customHeight="1">
      <c r="A29" s="242">
        <f>'PROD.LIST PU HOLDS'!A31</f>
        <v>0</v>
      </c>
      <c r="B29" s="407" t="str">
        <f>'PROD.LIST PU HOLDS'!C31</f>
        <v/>
      </c>
      <c r="C29" s="407" t="str">
        <f>'PROD.LIST PU HOLDS'!E31</f>
        <v/>
      </c>
      <c r="D29" s="407" t="str">
        <f>'PROD.LIST PU HOLDS'!G31</f>
        <v/>
      </c>
      <c r="E29" s="407" t="str">
        <f>'PROD.LIST PU HOLDS'!I31</f>
        <v/>
      </c>
      <c r="F29" s="407" t="str">
        <f>'PROD.LIST PU HOLDS'!K31</f>
        <v/>
      </c>
      <c r="G29" s="407" t="str">
        <f>'PROD.LIST PU HOLDS'!M31</f>
        <v/>
      </c>
      <c r="H29" s="407" t="str">
        <f>'PROD.LIST PU HOLDS'!O31</f>
        <v/>
      </c>
      <c r="I29" s="818" t="str">
        <f>'PROD.LIST PU HOLDS'!Q31</f>
        <v/>
      </c>
      <c r="J29" s="818" t="str">
        <f>'PROD.LIST PU HOLDS'!S31</f>
        <v/>
      </c>
      <c r="K29" s="818" t="str">
        <f>'PROD.LIST PU HOLDS'!U31</f>
        <v/>
      </c>
      <c r="L29" s="411">
        <f>'PROD.LIST PU HOLDS'!W31</f>
        <v>0</v>
      </c>
      <c r="M29" s="412"/>
    </row>
    <row r="30" spans="1:13" ht="22.5" customHeight="1">
      <c r="A30" s="242" t="str">
        <f>'PROD.LIST PU HOLDS'!A32</f>
        <v>360-061PU</v>
      </c>
      <c r="B30" s="407" t="str">
        <f>'PROD.LIST PU HOLDS'!C32</f>
        <v/>
      </c>
      <c r="C30" s="407" t="str">
        <f>'PROD.LIST PU HOLDS'!E32</f>
        <v/>
      </c>
      <c r="D30" s="407" t="str">
        <f>'PROD.LIST PU HOLDS'!G32</f>
        <v/>
      </c>
      <c r="E30" s="407" t="str">
        <f>'PROD.LIST PU HOLDS'!I32</f>
        <v/>
      </c>
      <c r="F30" s="407" t="str">
        <f>'PROD.LIST PU HOLDS'!K32</f>
        <v/>
      </c>
      <c r="G30" s="407" t="str">
        <f>'PROD.LIST PU HOLDS'!M32</f>
        <v/>
      </c>
      <c r="H30" s="407" t="str">
        <f>'PROD.LIST PU HOLDS'!O32</f>
        <v/>
      </c>
      <c r="I30" s="818" t="str">
        <f>'PROD.LIST PU HOLDS'!Q32</f>
        <v/>
      </c>
      <c r="J30" s="818" t="str">
        <f>'PROD.LIST PU HOLDS'!S32</f>
        <v/>
      </c>
      <c r="K30" s="818" t="str">
        <f>'PROD.LIST PU HOLDS'!U32</f>
        <v/>
      </c>
      <c r="L30" s="411">
        <f>'PROD.LIST PU HOLDS'!W32</f>
        <v>0</v>
      </c>
      <c r="M30" s="412"/>
    </row>
    <row r="31" spans="1:13" ht="22.5" customHeight="1">
      <c r="A31" s="242" t="str">
        <f>'PROD.LIST PU HOLDS'!A33</f>
        <v>360-062PU</v>
      </c>
      <c r="B31" s="407" t="str">
        <f>'PROD.LIST PU HOLDS'!C33</f>
        <v/>
      </c>
      <c r="C31" s="407" t="str">
        <f>'PROD.LIST PU HOLDS'!E33</f>
        <v/>
      </c>
      <c r="D31" s="407" t="str">
        <f>'PROD.LIST PU HOLDS'!G33</f>
        <v/>
      </c>
      <c r="E31" s="407" t="str">
        <f>'PROD.LIST PU HOLDS'!I33</f>
        <v/>
      </c>
      <c r="F31" s="407" t="str">
        <f>'PROD.LIST PU HOLDS'!K33</f>
        <v/>
      </c>
      <c r="G31" s="407" t="str">
        <f>'PROD.LIST PU HOLDS'!M33</f>
        <v/>
      </c>
      <c r="H31" s="407" t="str">
        <f>'PROD.LIST PU HOLDS'!O33</f>
        <v/>
      </c>
      <c r="I31" s="818" t="str">
        <f>'PROD.LIST PU HOLDS'!Q33</f>
        <v/>
      </c>
      <c r="J31" s="818" t="str">
        <f>'PROD.LIST PU HOLDS'!S33</f>
        <v/>
      </c>
      <c r="K31" s="818" t="str">
        <f>'PROD.LIST PU HOLDS'!U33</f>
        <v/>
      </c>
      <c r="L31" s="411">
        <f>'PROD.LIST PU HOLDS'!W33</f>
        <v>0</v>
      </c>
      <c r="M31" s="412"/>
    </row>
    <row r="32" spans="1:13" ht="22.5" customHeight="1">
      <c r="A32" s="242" t="str">
        <f>'PROD.LIST PU HOLDS'!A34</f>
        <v>360-063PU</v>
      </c>
      <c r="B32" s="407" t="str">
        <f>'PROD.LIST PU HOLDS'!C34</f>
        <v/>
      </c>
      <c r="C32" s="407" t="str">
        <f>'PROD.LIST PU HOLDS'!E34</f>
        <v/>
      </c>
      <c r="D32" s="407" t="str">
        <f>'PROD.LIST PU HOLDS'!G34</f>
        <v/>
      </c>
      <c r="E32" s="407" t="str">
        <f>'PROD.LIST PU HOLDS'!I34</f>
        <v/>
      </c>
      <c r="F32" s="407" t="str">
        <f>'PROD.LIST PU HOLDS'!K34</f>
        <v/>
      </c>
      <c r="G32" s="407" t="str">
        <f>'PROD.LIST PU HOLDS'!M34</f>
        <v/>
      </c>
      <c r="H32" s="407" t="str">
        <f>'PROD.LIST PU HOLDS'!O34</f>
        <v/>
      </c>
      <c r="I32" s="818" t="str">
        <f>'PROD.LIST PU HOLDS'!Q34</f>
        <v/>
      </c>
      <c r="J32" s="818" t="str">
        <f>'PROD.LIST PU HOLDS'!S34</f>
        <v/>
      </c>
      <c r="K32" s="818" t="str">
        <f>'PROD.LIST PU HOLDS'!U34</f>
        <v/>
      </c>
      <c r="L32" s="411">
        <f>'PROD.LIST PU HOLDS'!W34</f>
        <v>0</v>
      </c>
      <c r="M32" s="412"/>
    </row>
    <row r="33" spans="1:29" ht="22.5" customHeight="1">
      <c r="A33" s="242" t="str">
        <f>'PROD.LIST PU HOLDS'!A35</f>
        <v>360-064PU</v>
      </c>
      <c r="B33" s="407" t="str">
        <f>'PROD.LIST PU HOLDS'!C35</f>
        <v/>
      </c>
      <c r="C33" s="407" t="str">
        <f>'PROD.LIST PU HOLDS'!E35</f>
        <v/>
      </c>
      <c r="D33" s="407" t="str">
        <f>'PROD.LIST PU HOLDS'!G35</f>
        <v/>
      </c>
      <c r="E33" s="407" t="str">
        <f>'PROD.LIST PU HOLDS'!I35</f>
        <v/>
      </c>
      <c r="F33" s="407" t="str">
        <f>'PROD.LIST PU HOLDS'!K35</f>
        <v/>
      </c>
      <c r="G33" s="407" t="str">
        <f>'PROD.LIST PU HOLDS'!M35</f>
        <v/>
      </c>
      <c r="H33" s="407" t="str">
        <f>'PROD.LIST PU HOLDS'!O35</f>
        <v/>
      </c>
      <c r="I33" s="818" t="str">
        <f>'PROD.LIST PU HOLDS'!Q35</f>
        <v/>
      </c>
      <c r="J33" s="818" t="str">
        <f>'PROD.LIST PU HOLDS'!S35</f>
        <v/>
      </c>
      <c r="K33" s="818" t="str">
        <f>'PROD.LIST PU HOLDS'!U35</f>
        <v/>
      </c>
      <c r="L33" s="411">
        <f>'PROD.LIST PU HOLDS'!W35</f>
        <v>0</v>
      </c>
      <c r="M33" s="412"/>
    </row>
    <row r="34" spans="1:29" ht="22.5" customHeight="1">
      <c r="A34" s="242" t="str">
        <f>'PROD.LIST PU HOLDS'!A36</f>
        <v>360-065PU</v>
      </c>
      <c r="B34" s="407" t="str">
        <f>'PROD.LIST PU HOLDS'!C36</f>
        <v/>
      </c>
      <c r="C34" s="407" t="str">
        <f>'PROD.LIST PU HOLDS'!E36</f>
        <v/>
      </c>
      <c r="D34" s="407" t="str">
        <f>'PROD.LIST PU HOLDS'!G36</f>
        <v/>
      </c>
      <c r="E34" s="407" t="str">
        <f>'PROD.LIST PU HOLDS'!I36</f>
        <v/>
      </c>
      <c r="F34" s="407" t="str">
        <f>'PROD.LIST PU HOLDS'!K36</f>
        <v/>
      </c>
      <c r="G34" s="407" t="str">
        <f>'PROD.LIST PU HOLDS'!M36</f>
        <v/>
      </c>
      <c r="H34" s="407" t="str">
        <f>'PROD.LIST PU HOLDS'!O36</f>
        <v/>
      </c>
      <c r="I34" s="818" t="str">
        <f>'PROD.LIST PU HOLDS'!Q36</f>
        <v/>
      </c>
      <c r="J34" s="818" t="str">
        <f>'PROD.LIST PU HOLDS'!S36</f>
        <v/>
      </c>
      <c r="K34" s="818" t="str">
        <f>'PROD.LIST PU HOLDS'!U36</f>
        <v/>
      </c>
      <c r="L34" s="411">
        <f>'PROD.LIST PU HOLDS'!W36</f>
        <v>0</v>
      </c>
      <c r="M34" s="412"/>
    </row>
    <row r="35" spans="1:29" ht="22.5" customHeight="1">
      <c r="A35" s="242" t="str">
        <f>'PROD.LIST PU HOLDS'!A37</f>
        <v>360-066PU</v>
      </c>
      <c r="B35" s="407" t="str">
        <f>'PROD.LIST PU HOLDS'!C37</f>
        <v/>
      </c>
      <c r="C35" s="407" t="str">
        <f>'PROD.LIST PU HOLDS'!E37</f>
        <v/>
      </c>
      <c r="D35" s="407" t="str">
        <f>'PROD.LIST PU HOLDS'!G37</f>
        <v/>
      </c>
      <c r="E35" s="407" t="str">
        <f>'PROD.LIST PU HOLDS'!I37</f>
        <v/>
      </c>
      <c r="F35" s="407" t="str">
        <f>'PROD.LIST PU HOLDS'!K37</f>
        <v/>
      </c>
      <c r="G35" s="407" t="str">
        <f>'PROD.LIST PU HOLDS'!M37</f>
        <v/>
      </c>
      <c r="H35" s="407" t="str">
        <f>'PROD.LIST PU HOLDS'!O37</f>
        <v/>
      </c>
      <c r="I35" s="818" t="str">
        <f>'PROD.LIST PU HOLDS'!Q37</f>
        <v/>
      </c>
      <c r="J35" s="818" t="str">
        <f>'PROD.LIST PU HOLDS'!S37</f>
        <v/>
      </c>
      <c r="K35" s="818" t="str">
        <f>'PROD.LIST PU HOLDS'!U37</f>
        <v/>
      </c>
      <c r="L35" s="411">
        <f>'PROD.LIST PU HOLDS'!W37</f>
        <v>0</v>
      </c>
      <c r="M35" s="412"/>
    </row>
    <row r="36" spans="1:29" ht="22.5" customHeight="1">
      <c r="A36" s="242" t="str">
        <f>'PROD.LIST PU HOLDS'!A38</f>
        <v>360-067PU</v>
      </c>
      <c r="B36" s="407" t="str">
        <f>'PROD.LIST PU HOLDS'!C38</f>
        <v/>
      </c>
      <c r="C36" s="407" t="str">
        <f>'PROD.LIST PU HOLDS'!E38</f>
        <v/>
      </c>
      <c r="D36" s="407" t="str">
        <f>'PROD.LIST PU HOLDS'!G38</f>
        <v/>
      </c>
      <c r="E36" s="407" t="str">
        <f>'PROD.LIST PU HOLDS'!I38</f>
        <v/>
      </c>
      <c r="F36" s="407" t="str">
        <f>'PROD.LIST PU HOLDS'!K38</f>
        <v/>
      </c>
      <c r="G36" s="407" t="str">
        <f>'PROD.LIST PU HOLDS'!M38</f>
        <v/>
      </c>
      <c r="H36" s="407" t="str">
        <f>'PROD.LIST PU HOLDS'!O38</f>
        <v/>
      </c>
      <c r="I36" s="818" t="str">
        <f>'PROD.LIST PU HOLDS'!Q38</f>
        <v/>
      </c>
      <c r="J36" s="818" t="str">
        <f>'PROD.LIST PU HOLDS'!S38</f>
        <v/>
      </c>
      <c r="K36" s="818" t="str">
        <f>'PROD.LIST PU HOLDS'!U38</f>
        <v/>
      </c>
      <c r="L36" s="411">
        <f>'PROD.LIST PU HOLDS'!W38</f>
        <v>0</v>
      </c>
      <c r="M36" s="412"/>
    </row>
    <row r="37" spans="1:29" ht="22.5" customHeight="1">
      <c r="A37" s="242" t="str">
        <f>'PROD.LIST PU HOLDS'!A39</f>
        <v>360-068PU</v>
      </c>
      <c r="B37" s="407" t="str">
        <f>'PROD.LIST PU HOLDS'!C39</f>
        <v/>
      </c>
      <c r="C37" s="407" t="str">
        <f>'PROD.LIST PU HOLDS'!E39</f>
        <v/>
      </c>
      <c r="D37" s="407" t="str">
        <f>'PROD.LIST PU HOLDS'!G39</f>
        <v/>
      </c>
      <c r="E37" s="407" t="str">
        <f>'PROD.LIST PU HOLDS'!I39</f>
        <v/>
      </c>
      <c r="F37" s="407" t="str">
        <f>'PROD.LIST PU HOLDS'!K39</f>
        <v/>
      </c>
      <c r="G37" s="407" t="str">
        <f>'PROD.LIST PU HOLDS'!M39</f>
        <v/>
      </c>
      <c r="H37" s="407" t="str">
        <f>'PROD.LIST PU HOLDS'!O39</f>
        <v/>
      </c>
      <c r="I37" s="818" t="str">
        <f>'PROD.LIST PU HOLDS'!Q39</f>
        <v/>
      </c>
      <c r="J37" s="818" t="str">
        <f>'PROD.LIST PU HOLDS'!S39</f>
        <v/>
      </c>
      <c r="K37" s="818" t="str">
        <f>'PROD.LIST PU HOLDS'!U39</f>
        <v/>
      </c>
      <c r="L37" s="411">
        <f>'PROD.LIST PU HOLDS'!W39</f>
        <v>0</v>
      </c>
      <c r="M37" s="412"/>
    </row>
    <row r="38" spans="1:29" ht="22.5" customHeight="1">
      <c r="A38" s="242" t="str">
        <f>'PROD.LIST PU HOLDS'!A40</f>
        <v>360-069PU</v>
      </c>
      <c r="B38" s="407" t="str">
        <f>'PROD.LIST PU HOLDS'!C40</f>
        <v/>
      </c>
      <c r="C38" s="407" t="str">
        <f>'PROD.LIST PU HOLDS'!E40</f>
        <v/>
      </c>
      <c r="D38" s="407" t="str">
        <f>'PROD.LIST PU HOLDS'!G40</f>
        <v/>
      </c>
      <c r="E38" s="407" t="str">
        <f>'PROD.LIST PU HOLDS'!I40</f>
        <v/>
      </c>
      <c r="F38" s="407" t="str">
        <f>'PROD.LIST PU HOLDS'!K40</f>
        <v/>
      </c>
      <c r="G38" s="407" t="str">
        <f>'PROD.LIST PU HOLDS'!M40</f>
        <v/>
      </c>
      <c r="H38" s="407" t="str">
        <f>'PROD.LIST PU HOLDS'!O40</f>
        <v/>
      </c>
      <c r="I38" s="818" t="str">
        <f>'PROD.LIST PU HOLDS'!Q40</f>
        <v/>
      </c>
      <c r="J38" s="818" t="str">
        <f>'PROD.LIST PU HOLDS'!S40</f>
        <v/>
      </c>
      <c r="K38" s="818" t="str">
        <f>'PROD.LIST PU HOLDS'!U40</f>
        <v/>
      </c>
      <c r="L38" s="411">
        <f>'PROD.LIST PU HOLDS'!W40</f>
        <v>0</v>
      </c>
      <c r="M38" s="412"/>
    </row>
    <row r="39" spans="1:29" ht="22.5" customHeight="1">
      <c r="A39" s="242" t="str">
        <f>'PROD.LIST PU HOLDS'!A41</f>
        <v>360-070PU</v>
      </c>
      <c r="B39" s="407" t="str">
        <f>'PROD.LIST PU HOLDS'!C41</f>
        <v/>
      </c>
      <c r="C39" s="407" t="str">
        <f>'PROD.LIST PU HOLDS'!E41</f>
        <v/>
      </c>
      <c r="D39" s="407" t="str">
        <f>'PROD.LIST PU HOLDS'!G41</f>
        <v/>
      </c>
      <c r="E39" s="407" t="str">
        <f>'PROD.LIST PU HOLDS'!I41</f>
        <v/>
      </c>
      <c r="F39" s="407" t="str">
        <f>'PROD.LIST PU HOLDS'!K41</f>
        <v/>
      </c>
      <c r="G39" s="407" t="str">
        <f>'PROD.LIST PU HOLDS'!M41</f>
        <v/>
      </c>
      <c r="H39" s="407" t="str">
        <f>'PROD.LIST PU HOLDS'!O41</f>
        <v/>
      </c>
      <c r="I39" s="818" t="str">
        <f>'PROD.LIST PU HOLDS'!Q41</f>
        <v/>
      </c>
      <c r="J39" s="818" t="str">
        <f>'PROD.LIST PU HOLDS'!S41</f>
        <v/>
      </c>
      <c r="K39" s="818" t="str">
        <f>'PROD.LIST PU HOLDS'!U41</f>
        <v/>
      </c>
      <c r="L39" s="411">
        <f>'PROD.LIST PU HOLDS'!W41</f>
        <v>0</v>
      </c>
      <c r="M39" s="412"/>
    </row>
    <row r="40" spans="1:29" ht="22.5" customHeight="1">
      <c r="A40" s="242" t="str">
        <f>'PROD.LIST PU HOLDS'!A42</f>
        <v>360-071PU</v>
      </c>
      <c r="B40" s="407" t="str">
        <f>'PROD.LIST PU HOLDS'!C42</f>
        <v/>
      </c>
      <c r="C40" s="407" t="str">
        <f>'PROD.LIST PU HOLDS'!E42</f>
        <v/>
      </c>
      <c r="D40" s="407" t="str">
        <f>'PROD.LIST PU HOLDS'!G42</f>
        <v/>
      </c>
      <c r="E40" s="407" t="str">
        <f>'PROD.LIST PU HOLDS'!I42</f>
        <v/>
      </c>
      <c r="F40" s="407" t="str">
        <f>'PROD.LIST PU HOLDS'!K42</f>
        <v/>
      </c>
      <c r="G40" s="407" t="str">
        <f>'PROD.LIST PU HOLDS'!M42</f>
        <v/>
      </c>
      <c r="H40" s="407" t="str">
        <f>'PROD.LIST PU HOLDS'!O42</f>
        <v/>
      </c>
      <c r="I40" s="818" t="str">
        <f>'PROD.LIST PU HOLDS'!Q42</f>
        <v/>
      </c>
      <c r="J40" s="818" t="str">
        <f>'PROD.LIST PU HOLDS'!S42</f>
        <v/>
      </c>
      <c r="K40" s="818" t="str">
        <f>'PROD.LIST PU HOLDS'!U42</f>
        <v/>
      </c>
      <c r="L40" s="411">
        <f>'PROD.LIST PU HOLDS'!W42</f>
        <v>0</v>
      </c>
      <c r="M40" s="412"/>
    </row>
    <row r="41" spans="1:29" ht="22.5" customHeight="1">
      <c r="A41" s="242" t="str">
        <f>'PROD.LIST PU HOLDS'!A43</f>
        <v>360-072PU</v>
      </c>
      <c r="B41" s="407" t="str">
        <f>'PROD.LIST PU HOLDS'!C43</f>
        <v/>
      </c>
      <c r="C41" s="407" t="str">
        <f>'PROD.LIST PU HOLDS'!E43</f>
        <v/>
      </c>
      <c r="D41" s="407" t="str">
        <f>'PROD.LIST PU HOLDS'!G43</f>
        <v/>
      </c>
      <c r="E41" s="407" t="str">
        <f>'PROD.LIST PU HOLDS'!I43</f>
        <v/>
      </c>
      <c r="F41" s="407" t="str">
        <f>'PROD.LIST PU HOLDS'!K43</f>
        <v/>
      </c>
      <c r="G41" s="407" t="str">
        <f>'PROD.LIST PU HOLDS'!M43</f>
        <v/>
      </c>
      <c r="H41" s="407" t="str">
        <f>'PROD.LIST PU HOLDS'!O43</f>
        <v/>
      </c>
      <c r="I41" s="818" t="str">
        <f>'PROD.LIST PU HOLDS'!Q43</f>
        <v/>
      </c>
      <c r="J41" s="818" t="str">
        <f>'PROD.LIST PU HOLDS'!S43</f>
        <v/>
      </c>
      <c r="K41" s="818" t="str">
        <f>'PROD.LIST PU HOLDS'!U43</f>
        <v/>
      </c>
      <c r="L41" s="411">
        <f>'PROD.LIST PU HOLDS'!W43</f>
        <v>0</v>
      </c>
      <c r="M41" s="412"/>
    </row>
    <row r="42" spans="1:29" ht="22.5" customHeight="1">
      <c r="A42" s="242" t="str">
        <f>'PROD.LIST PU HOLDS'!A44</f>
        <v>360-073PU</v>
      </c>
      <c r="B42" s="407" t="str">
        <f>'PROD.LIST PU HOLDS'!C44</f>
        <v/>
      </c>
      <c r="C42" s="407" t="str">
        <f>'PROD.LIST PU HOLDS'!E44</f>
        <v/>
      </c>
      <c r="D42" s="407" t="str">
        <f>'PROD.LIST PU HOLDS'!G44</f>
        <v/>
      </c>
      <c r="E42" s="407" t="str">
        <f>'PROD.LIST PU HOLDS'!I44</f>
        <v/>
      </c>
      <c r="F42" s="407" t="str">
        <f>'PROD.LIST PU HOLDS'!K44</f>
        <v/>
      </c>
      <c r="G42" s="407" t="str">
        <f>'PROD.LIST PU HOLDS'!M44</f>
        <v/>
      </c>
      <c r="H42" s="407" t="str">
        <f>'PROD.LIST PU HOLDS'!O44</f>
        <v/>
      </c>
      <c r="I42" s="818" t="str">
        <f>'PROD.LIST PU HOLDS'!Q44</f>
        <v/>
      </c>
      <c r="J42" s="818" t="str">
        <f>'PROD.LIST PU HOLDS'!S44</f>
        <v/>
      </c>
      <c r="K42" s="818" t="str">
        <f>'PROD.LIST PU HOLDS'!U44</f>
        <v/>
      </c>
      <c r="L42" s="411">
        <f>'PROD.LIST PU HOLDS'!W44</f>
        <v>0</v>
      </c>
      <c r="M42" s="412"/>
    </row>
    <row r="43" spans="1:29" ht="22.5" customHeight="1">
      <c r="A43" s="242" t="str">
        <f>'PROD.LIST PU HOLDS'!A45</f>
        <v>360-074PU</v>
      </c>
      <c r="B43" s="407" t="str">
        <f>'PROD.LIST PU HOLDS'!C45</f>
        <v/>
      </c>
      <c r="C43" s="407" t="str">
        <f>'PROD.LIST PU HOLDS'!E45</f>
        <v/>
      </c>
      <c r="D43" s="407" t="str">
        <f>'PROD.LIST PU HOLDS'!G45</f>
        <v/>
      </c>
      <c r="E43" s="407" t="str">
        <f>'PROD.LIST PU HOLDS'!I45</f>
        <v/>
      </c>
      <c r="F43" s="407" t="str">
        <f>'PROD.LIST PU HOLDS'!K45</f>
        <v/>
      </c>
      <c r="G43" s="407" t="str">
        <f>'PROD.LIST PU HOLDS'!M45</f>
        <v/>
      </c>
      <c r="H43" s="407" t="str">
        <f>'PROD.LIST PU HOLDS'!O45</f>
        <v/>
      </c>
      <c r="I43" s="818" t="str">
        <f>'PROD.LIST PU HOLDS'!Q45</f>
        <v/>
      </c>
      <c r="J43" s="818" t="str">
        <f>'PROD.LIST PU HOLDS'!S45</f>
        <v/>
      </c>
      <c r="K43" s="818" t="str">
        <f>'PROD.LIST PU HOLDS'!U45</f>
        <v/>
      </c>
      <c r="L43" s="411">
        <f>'PROD.LIST PU HOLDS'!W45</f>
        <v>0</v>
      </c>
      <c r="M43" s="412"/>
    </row>
    <row r="44" spans="1:29" ht="22.5" customHeight="1">
      <c r="A44" s="242" t="str">
        <f>'PROD.LIST PU HOLDS'!A46</f>
        <v>360-075PU</v>
      </c>
      <c r="B44" s="407" t="str">
        <f>'PROD.LIST PU HOLDS'!C46</f>
        <v/>
      </c>
      <c r="C44" s="407" t="str">
        <f>'PROD.LIST PU HOLDS'!E46</f>
        <v/>
      </c>
      <c r="D44" s="407" t="str">
        <f>'PROD.LIST PU HOLDS'!G46</f>
        <v/>
      </c>
      <c r="E44" s="407" t="str">
        <f>'PROD.LIST PU HOLDS'!I46</f>
        <v/>
      </c>
      <c r="F44" s="407" t="str">
        <f>'PROD.LIST PU HOLDS'!K46</f>
        <v/>
      </c>
      <c r="G44" s="407" t="str">
        <f>'PROD.LIST PU HOLDS'!M46</f>
        <v/>
      </c>
      <c r="H44" s="407" t="str">
        <f>'PROD.LIST PU HOLDS'!O46</f>
        <v/>
      </c>
      <c r="I44" s="818" t="str">
        <f>'PROD.LIST PU HOLDS'!Q46</f>
        <v/>
      </c>
      <c r="J44" s="818" t="str">
        <f>'PROD.LIST PU HOLDS'!S46</f>
        <v/>
      </c>
      <c r="K44" s="818" t="str">
        <f>'PROD.LIST PU HOLDS'!U46</f>
        <v/>
      </c>
      <c r="L44" s="411">
        <f>'PROD.LIST PU HOLDS'!W46</f>
        <v>0</v>
      </c>
      <c r="M44" s="412"/>
    </row>
    <row r="45" spans="1:29" ht="22.5" customHeight="1">
      <c r="A45" s="242" t="str">
        <f>'PROD.LIST PU HOLDS'!A47</f>
        <v>360-076PU</v>
      </c>
      <c r="B45" s="407" t="str">
        <f>'PROD.LIST PU HOLDS'!C47</f>
        <v/>
      </c>
      <c r="C45" s="407" t="str">
        <f>'PROD.LIST PU HOLDS'!E47</f>
        <v/>
      </c>
      <c r="D45" s="407" t="str">
        <f>'PROD.LIST PU HOLDS'!G47</f>
        <v/>
      </c>
      <c r="E45" s="407" t="str">
        <f>'PROD.LIST PU HOLDS'!I47</f>
        <v/>
      </c>
      <c r="F45" s="407" t="str">
        <f>'PROD.LIST PU HOLDS'!K47</f>
        <v/>
      </c>
      <c r="G45" s="407" t="str">
        <f>'PROD.LIST PU HOLDS'!M47</f>
        <v/>
      </c>
      <c r="H45" s="407" t="str">
        <f>'PROD.LIST PU HOLDS'!O47</f>
        <v/>
      </c>
      <c r="I45" s="818" t="str">
        <f>'PROD.LIST PU HOLDS'!Q47</f>
        <v/>
      </c>
      <c r="J45" s="818" t="str">
        <f>'PROD.LIST PU HOLDS'!S47</f>
        <v/>
      </c>
      <c r="K45" s="818" t="str">
        <f>'PROD.LIST PU HOLDS'!U47</f>
        <v/>
      </c>
      <c r="L45" s="411">
        <f>'PROD.LIST PU HOLDS'!W47</f>
        <v>0</v>
      </c>
      <c r="M45" s="412"/>
    </row>
    <row r="46" spans="1:29" ht="22.5" customHeight="1">
      <c r="A46" s="242" t="str">
        <f>'PROD.LIST PU HOLDS'!A48</f>
        <v>360-077PU</v>
      </c>
      <c r="B46" s="407" t="str">
        <f>'PROD.LIST PU HOLDS'!C48</f>
        <v/>
      </c>
      <c r="C46" s="407" t="str">
        <f>'PROD.LIST PU HOLDS'!E48</f>
        <v/>
      </c>
      <c r="D46" s="407" t="str">
        <f>'PROD.LIST PU HOLDS'!G48</f>
        <v/>
      </c>
      <c r="E46" s="407" t="str">
        <f>'PROD.LIST PU HOLDS'!I48</f>
        <v/>
      </c>
      <c r="F46" s="407" t="str">
        <f>'PROD.LIST PU HOLDS'!K48</f>
        <v/>
      </c>
      <c r="G46" s="407" t="str">
        <f>'PROD.LIST PU HOLDS'!M48</f>
        <v/>
      </c>
      <c r="H46" s="407" t="str">
        <f>'PROD.LIST PU HOLDS'!O48</f>
        <v/>
      </c>
      <c r="I46" s="818" t="str">
        <f>'PROD.LIST PU HOLDS'!Q48</f>
        <v/>
      </c>
      <c r="J46" s="818" t="str">
        <f>'PROD.LIST PU HOLDS'!S48</f>
        <v/>
      </c>
      <c r="K46" s="818" t="str">
        <f>'PROD.LIST PU HOLDS'!U48</f>
        <v/>
      </c>
      <c r="L46" s="411">
        <f>'PROD.LIST PU HOLDS'!W48</f>
        <v>0</v>
      </c>
      <c r="M46" s="412"/>
    </row>
    <row r="47" spans="1:29" ht="22.5" customHeight="1">
      <c r="A47" s="242" t="str">
        <f>'PROD.LIST PU HOLDS'!A49</f>
        <v>360-078PU</v>
      </c>
      <c r="B47" s="407" t="str">
        <f>'PROD.LIST PU HOLDS'!C49</f>
        <v/>
      </c>
      <c r="C47" s="407" t="str">
        <f>'PROD.LIST PU HOLDS'!E49</f>
        <v/>
      </c>
      <c r="D47" s="407" t="str">
        <f>'PROD.LIST PU HOLDS'!G49</f>
        <v/>
      </c>
      <c r="E47" s="407" t="str">
        <f>'PROD.LIST PU HOLDS'!I49</f>
        <v/>
      </c>
      <c r="F47" s="407" t="str">
        <f>'PROD.LIST PU HOLDS'!K49</f>
        <v/>
      </c>
      <c r="G47" s="407" t="str">
        <f>'PROD.LIST PU HOLDS'!M49</f>
        <v/>
      </c>
      <c r="H47" s="407" t="str">
        <f>'PROD.LIST PU HOLDS'!O49</f>
        <v/>
      </c>
      <c r="I47" s="818" t="str">
        <f>'PROD.LIST PU HOLDS'!Q49</f>
        <v/>
      </c>
      <c r="J47" s="818" t="str">
        <f>'PROD.LIST PU HOLDS'!S49</f>
        <v/>
      </c>
      <c r="K47" s="818" t="str">
        <f>'PROD.LIST PU HOLDS'!U49</f>
        <v/>
      </c>
      <c r="L47" s="411">
        <f>'PROD.LIST PU HOLDS'!W49</f>
        <v>0</v>
      </c>
      <c r="M47" s="412"/>
    </row>
    <row r="48" spans="1:29" ht="22.5" customHeight="1">
      <c r="A48" s="242" t="str">
        <f>'PROD.LIST PU HOLDS'!A50</f>
        <v>360-079PU</v>
      </c>
      <c r="B48" s="407" t="str">
        <f>'PROD.LIST PU HOLDS'!C50</f>
        <v/>
      </c>
      <c r="C48" s="407" t="str">
        <f>'PROD.LIST PU HOLDS'!E50</f>
        <v/>
      </c>
      <c r="D48" s="407" t="str">
        <f>'PROD.LIST PU HOLDS'!G50</f>
        <v/>
      </c>
      <c r="E48" s="407" t="str">
        <f>'PROD.LIST PU HOLDS'!I50</f>
        <v/>
      </c>
      <c r="F48" s="407" t="str">
        <f>'PROD.LIST PU HOLDS'!K50</f>
        <v/>
      </c>
      <c r="G48" s="407" t="str">
        <f>'PROD.LIST PU HOLDS'!M50</f>
        <v/>
      </c>
      <c r="H48" s="407" t="str">
        <f>'PROD.LIST PU HOLDS'!O50</f>
        <v/>
      </c>
      <c r="I48" s="818" t="str">
        <f>'PROD.LIST PU HOLDS'!Q50</f>
        <v/>
      </c>
      <c r="J48" s="818" t="str">
        <f>'PROD.LIST PU HOLDS'!S50</f>
        <v/>
      </c>
      <c r="K48" s="818" t="str">
        <f>'PROD.LIST PU HOLDS'!U50</f>
        <v/>
      </c>
      <c r="L48" s="411">
        <f>'PROD.LIST PU HOLDS'!W50</f>
        <v>0</v>
      </c>
      <c r="M48" s="412"/>
      <c r="R48" s="35"/>
      <c r="AC48" s="47"/>
    </row>
    <row r="49" spans="1:29" ht="22.5" customHeight="1">
      <c r="A49" s="242" t="str">
        <f>'PROD.LIST PU HOLDS'!A51</f>
        <v>360-080PU</v>
      </c>
      <c r="B49" s="407" t="str">
        <f>'PROD.LIST PU HOLDS'!C51</f>
        <v/>
      </c>
      <c r="C49" s="407" t="str">
        <f>'PROD.LIST PU HOLDS'!E51</f>
        <v/>
      </c>
      <c r="D49" s="407" t="str">
        <f>'PROD.LIST PU HOLDS'!G51</f>
        <v/>
      </c>
      <c r="E49" s="407" t="str">
        <f>'PROD.LIST PU HOLDS'!I51</f>
        <v/>
      </c>
      <c r="F49" s="407" t="str">
        <f>'PROD.LIST PU HOLDS'!K51</f>
        <v/>
      </c>
      <c r="G49" s="407" t="str">
        <f>'PROD.LIST PU HOLDS'!M51</f>
        <v/>
      </c>
      <c r="H49" s="407" t="str">
        <f>'PROD.LIST PU HOLDS'!O51</f>
        <v/>
      </c>
      <c r="I49" s="818" t="str">
        <f>'PROD.LIST PU HOLDS'!Q51</f>
        <v/>
      </c>
      <c r="J49" s="818" t="str">
        <f>'PROD.LIST PU HOLDS'!S51</f>
        <v/>
      </c>
      <c r="K49" s="818" t="str">
        <f>'PROD.LIST PU HOLDS'!U51</f>
        <v/>
      </c>
      <c r="L49" s="411">
        <f>'PROD.LIST PU HOLDS'!W51</f>
        <v>0</v>
      </c>
      <c r="M49" s="412"/>
      <c r="R49" s="35"/>
      <c r="AC49" s="47"/>
    </row>
    <row r="50" spans="1:29" ht="22.5" customHeight="1">
      <c r="A50" s="242">
        <f>'PROD.LIST PU HOLDS'!A52</f>
        <v>0</v>
      </c>
      <c r="B50" s="407" t="str">
        <f>'PROD.LIST PU HOLDS'!C52</f>
        <v/>
      </c>
      <c r="C50" s="407" t="str">
        <f>'PROD.LIST PU HOLDS'!E52</f>
        <v/>
      </c>
      <c r="D50" s="407" t="str">
        <f>'PROD.LIST PU HOLDS'!G52</f>
        <v/>
      </c>
      <c r="E50" s="407" t="str">
        <f>'PROD.LIST PU HOLDS'!I52</f>
        <v/>
      </c>
      <c r="F50" s="407" t="str">
        <f>'PROD.LIST PU HOLDS'!K52</f>
        <v/>
      </c>
      <c r="G50" s="407" t="str">
        <f>'PROD.LIST PU HOLDS'!M52</f>
        <v/>
      </c>
      <c r="H50" s="407" t="str">
        <f>'PROD.LIST PU HOLDS'!O52</f>
        <v/>
      </c>
      <c r="I50" s="818" t="str">
        <f>'PROD.LIST PU HOLDS'!Q52</f>
        <v/>
      </c>
      <c r="J50" s="818" t="str">
        <f>'PROD.LIST PU HOLDS'!S52</f>
        <v/>
      </c>
      <c r="K50" s="818" t="str">
        <f>'PROD.LIST PU HOLDS'!U52</f>
        <v/>
      </c>
      <c r="L50" s="411">
        <f>'PROD.LIST PU HOLDS'!W52</f>
        <v>0</v>
      </c>
      <c r="M50" s="412"/>
      <c r="R50" s="35"/>
      <c r="AC50" s="47"/>
    </row>
    <row r="51" spans="1:29" ht="22.5" customHeight="1">
      <c r="A51" s="242" t="str">
        <f>'PROD.LIST PU HOLDS'!A53</f>
        <v>360-092PU</v>
      </c>
      <c r="B51" s="407" t="str">
        <f>'PROD.LIST PU HOLDS'!C53</f>
        <v/>
      </c>
      <c r="C51" s="407" t="str">
        <f>'PROD.LIST PU HOLDS'!E53</f>
        <v/>
      </c>
      <c r="D51" s="407" t="str">
        <f>'PROD.LIST PU HOLDS'!G53</f>
        <v/>
      </c>
      <c r="E51" s="407" t="str">
        <f>'PROD.LIST PU HOLDS'!I53</f>
        <v/>
      </c>
      <c r="F51" s="407" t="str">
        <f>'PROD.LIST PU HOLDS'!K53</f>
        <v/>
      </c>
      <c r="G51" s="407" t="str">
        <f>'PROD.LIST PU HOLDS'!M53</f>
        <v/>
      </c>
      <c r="H51" s="407" t="str">
        <f>'PROD.LIST PU HOLDS'!O53</f>
        <v/>
      </c>
      <c r="I51" s="818" t="str">
        <f>'PROD.LIST PU HOLDS'!Q53</f>
        <v/>
      </c>
      <c r="J51" s="818" t="str">
        <f>'PROD.LIST PU HOLDS'!S53</f>
        <v/>
      </c>
      <c r="K51" s="818" t="str">
        <f>'PROD.LIST PU HOLDS'!U53</f>
        <v/>
      </c>
      <c r="L51" s="411">
        <f>'PROD.LIST PU HOLDS'!W53</f>
        <v>0</v>
      </c>
      <c r="M51" s="412"/>
      <c r="R51" s="35"/>
      <c r="AC51" s="47"/>
    </row>
    <row r="52" spans="1:29" ht="22.5" customHeight="1">
      <c r="A52" s="242" t="str">
        <f>'PROD.LIST PU HOLDS'!A54</f>
        <v>360-093PU</v>
      </c>
      <c r="B52" s="407" t="str">
        <f>'PROD.LIST PU HOLDS'!C54</f>
        <v/>
      </c>
      <c r="C52" s="407" t="str">
        <f>'PROD.LIST PU HOLDS'!E54</f>
        <v/>
      </c>
      <c r="D52" s="407" t="str">
        <f>'PROD.LIST PU HOLDS'!G54</f>
        <v/>
      </c>
      <c r="E52" s="407" t="str">
        <f>'PROD.LIST PU HOLDS'!I54</f>
        <v/>
      </c>
      <c r="F52" s="407" t="str">
        <f>'PROD.LIST PU HOLDS'!K54</f>
        <v/>
      </c>
      <c r="G52" s="407" t="str">
        <f>'PROD.LIST PU HOLDS'!M54</f>
        <v/>
      </c>
      <c r="H52" s="407" t="str">
        <f>'PROD.LIST PU HOLDS'!O54</f>
        <v/>
      </c>
      <c r="I52" s="818" t="str">
        <f>'PROD.LIST PU HOLDS'!Q54</f>
        <v/>
      </c>
      <c r="J52" s="818" t="str">
        <f>'PROD.LIST PU HOLDS'!S54</f>
        <v/>
      </c>
      <c r="K52" s="818" t="str">
        <f>'PROD.LIST PU HOLDS'!U54</f>
        <v/>
      </c>
      <c r="L52" s="411">
        <f>'PROD.LIST PU HOLDS'!W54</f>
        <v>0</v>
      </c>
      <c r="M52" s="412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47"/>
    </row>
    <row r="53" spans="1:29" ht="22.5" customHeight="1">
      <c r="A53" s="242" t="str">
        <f>'PROD.LIST PU HOLDS'!A55</f>
        <v>360-094PU</v>
      </c>
      <c r="B53" s="407" t="str">
        <f>'PROD.LIST PU HOLDS'!C55</f>
        <v/>
      </c>
      <c r="C53" s="407" t="str">
        <f>'PROD.LIST PU HOLDS'!E55</f>
        <v/>
      </c>
      <c r="D53" s="407" t="str">
        <f>'PROD.LIST PU HOLDS'!G55</f>
        <v/>
      </c>
      <c r="E53" s="407" t="str">
        <f>'PROD.LIST PU HOLDS'!I55</f>
        <v/>
      </c>
      <c r="F53" s="407" t="str">
        <f>'PROD.LIST PU HOLDS'!K55</f>
        <v/>
      </c>
      <c r="G53" s="407" t="str">
        <f>'PROD.LIST PU HOLDS'!M55</f>
        <v/>
      </c>
      <c r="H53" s="407" t="str">
        <f>'PROD.LIST PU HOLDS'!O55</f>
        <v/>
      </c>
      <c r="I53" s="818" t="str">
        <f>'PROD.LIST PU HOLDS'!Q55</f>
        <v/>
      </c>
      <c r="J53" s="818" t="str">
        <f>'PROD.LIST PU HOLDS'!S55</f>
        <v/>
      </c>
      <c r="K53" s="818" t="str">
        <f>'PROD.LIST PU HOLDS'!U55</f>
        <v/>
      </c>
      <c r="L53" s="411">
        <f>'PROD.LIST PU HOLDS'!W55</f>
        <v>0</v>
      </c>
      <c r="M53" s="412"/>
    </row>
    <row r="54" spans="1:29" ht="22.5" customHeight="1">
      <c r="A54" s="242" t="str">
        <f>'PROD.LIST PU HOLDS'!A56</f>
        <v>360-095PU</v>
      </c>
      <c r="B54" s="407" t="str">
        <f>'PROD.LIST PU HOLDS'!C56</f>
        <v/>
      </c>
      <c r="C54" s="407" t="str">
        <f>'PROD.LIST PU HOLDS'!E56</f>
        <v/>
      </c>
      <c r="D54" s="407" t="str">
        <f>'PROD.LIST PU HOLDS'!G56</f>
        <v/>
      </c>
      <c r="E54" s="407" t="str">
        <f>'PROD.LIST PU HOLDS'!I56</f>
        <v/>
      </c>
      <c r="F54" s="407" t="str">
        <f>'PROD.LIST PU HOLDS'!K56</f>
        <v/>
      </c>
      <c r="G54" s="407" t="str">
        <f>'PROD.LIST PU HOLDS'!M56</f>
        <v/>
      </c>
      <c r="H54" s="407" t="str">
        <f>'PROD.LIST PU HOLDS'!O56</f>
        <v/>
      </c>
      <c r="I54" s="818" t="str">
        <f>'PROD.LIST PU HOLDS'!Q56</f>
        <v/>
      </c>
      <c r="J54" s="818" t="str">
        <f>'PROD.LIST PU HOLDS'!S56</f>
        <v/>
      </c>
      <c r="K54" s="818" t="str">
        <f>'PROD.LIST PU HOLDS'!U56</f>
        <v/>
      </c>
      <c r="L54" s="411">
        <f>'PROD.LIST PU HOLDS'!W56</f>
        <v>0</v>
      </c>
      <c r="M54" s="412"/>
    </row>
    <row r="55" spans="1:29" ht="22.5" customHeight="1">
      <c r="A55" s="242" t="str">
        <f>'PROD.LIST PU HOLDS'!A57</f>
        <v>360-096PU</v>
      </c>
      <c r="B55" s="407" t="str">
        <f>'PROD.LIST PU HOLDS'!C57</f>
        <v/>
      </c>
      <c r="C55" s="407" t="str">
        <f>'PROD.LIST PU HOLDS'!E57</f>
        <v/>
      </c>
      <c r="D55" s="407" t="str">
        <f>'PROD.LIST PU HOLDS'!G57</f>
        <v/>
      </c>
      <c r="E55" s="407" t="str">
        <f>'PROD.LIST PU HOLDS'!I57</f>
        <v/>
      </c>
      <c r="F55" s="407" t="str">
        <f>'PROD.LIST PU HOLDS'!K57</f>
        <v/>
      </c>
      <c r="G55" s="407" t="str">
        <f>'PROD.LIST PU HOLDS'!M57</f>
        <v/>
      </c>
      <c r="H55" s="407" t="str">
        <f>'PROD.LIST PU HOLDS'!O57</f>
        <v/>
      </c>
      <c r="I55" s="818" t="str">
        <f>'PROD.LIST PU HOLDS'!Q57</f>
        <v/>
      </c>
      <c r="J55" s="818" t="str">
        <f>'PROD.LIST PU HOLDS'!S57</f>
        <v/>
      </c>
      <c r="K55" s="818" t="str">
        <f>'PROD.LIST PU HOLDS'!U57</f>
        <v/>
      </c>
      <c r="L55" s="411">
        <f>'PROD.LIST PU HOLDS'!W57</f>
        <v>0</v>
      </c>
      <c r="M55" s="412"/>
    </row>
    <row r="56" spans="1:29" ht="22.5" customHeight="1">
      <c r="A56" s="242" t="str">
        <f>'PROD.LIST PU HOLDS'!A58</f>
        <v>360-097PU</v>
      </c>
      <c r="B56" s="407" t="str">
        <f>'PROD.LIST PU HOLDS'!C58</f>
        <v/>
      </c>
      <c r="C56" s="407" t="str">
        <f>'PROD.LIST PU HOLDS'!E58</f>
        <v/>
      </c>
      <c r="D56" s="407" t="str">
        <f>'PROD.LIST PU HOLDS'!G58</f>
        <v/>
      </c>
      <c r="E56" s="407" t="str">
        <f>'PROD.LIST PU HOLDS'!I58</f>
        <v/>
      </c>
      <c r="F56" s="407" t="str">
        <f>'PROD.LIST PU HOLDS'!K58</f>
        <v/>
      </c>
      <c r="G56" s="407" t="str">
        <f>'PROD.LIST PU HOLDS'!M58</f>
        <v/>
      </c>
      <c r="H56" s="407" t="str">
        <f>'PROD.LIST PU HOLDS'!O58</f>
        <v/>
      </c>
      <c r="I56" s="818" t="str">
        <f>'PROD.LIST PU HOLDS'!Q58</f>
        <v/>
      </c>
      <c r="J56" s="818" t="str">
        <f>'PROD.LIST PU HOLDS'!S58</f>
        <v/>
      </c>
      <c r="K56" s="818" t="str">
        <f>'PROD.LIST PU HOLDS'!U58</f>
        <v/>
      </c>
      <c r="L56" s="411">
        <f>'PROD.LIST PU HOLDS'!W58</f>
        <v>0</v>
      </c>
      <c r="M56" s="412"/>
    </row>
    <row r="57" spans="1:29" ht="22.5" customHeight="1">
      <c r="A57" s="242" t="str">
        <f>'PROD.LIST PU HOLDS'!A59</f>
        <v>360-098PU</v>
      </c>
      <c r="B57" s="407" t="str">
        <f>'PROD.LIST PU HOLDS'!C59</f>
        <v/>
      </c>
      <c r="C57" s="407" t="str">
        <f>'PROD.LIST PU HOLDS'!E59</f>
        <v/>
      </c>
      <c r="D57" s="407" t="str">
        <f>'PROD.LIST PU HOLDS'!G59</f>
        <v/>
      </c>
      <c r="E57" s="407" t="str">
        <f>'PROD.LIST PU HOLDS'!I59</f>
        <v/>
      </c>
      <c r="F57" s="407" t="str">
        <f>'PROD.LIST PU HOLDS'!K59</f>
        <v/>
      </c>
      <c r="G57" s="407" t="str">
        <f>'PROD.LIST PU HOLDS'!M59</f>
        <v/>
      </c>
      <c r="H57" s="407" t="str">
        <f>'PROD.LIST PU HOLDS'!O59</f>
        <v/>
      </c>
      <c r="I57" s="818" t="str">
        <f>'PROD.LIST PU HOLDS'!Q59</f>
        <v/>
      </c>
      <c r="J57" s="818" t="str">
        <f>'PROD.LIST PU HOLDS'!S59</f>
        <v/>
      </c>
      <c r="K57" s="818" t="str">
        <f>'PROD.LIST PU HOLDS'!U59</f>
        <v/>
      </c>
      <c r="L57" s="411">
        <f>'PROD.LIST PU HOLDS'!W59</f>
        <v>0</v>
      </c>
      <c r="M57" s="412"/>
    </row>
    <row r="58" spans="1:29" ht="22.5" customHeight="1">
      <c r="A58" s="242" t="str">
        <f>'PROD.LIST PU HOLDS'!A60</f>
        <v>360-099PU</v>
      </c>
      <c r="B58" s="407" t="str">
        <f>'PROD.LIST PU HOLDS'!C60</f>
        <v/>
      </c>
      <c r="C58" s="407" t="str">
        <f>'PROD.LIST PU HOLDS'!E60</f>
        <v/>
      </c>
      <c r="D58" s="407" t="str">
        <f>'PROD.LIST PU HOLDS'!G60</f>
        <v/>
      </c>
      <c r="E58" s="407" t="str">
        <f>'PROD.LIST PU HOLDS'!I60</f>
        <v/>
      </c>
      <c r="F58" s="407" t="str">
        <f>'PROD.LIST PU HOLDS'!K60</f>
        <v/>
      </c>
      <c r="G58" s="407" t="str">
        <f>'PROD.LIST PU HOLDS'!M60</f>
        <v/>
      </c>
      <c r="H58" s="407" t="str">
        <f>'PROD.LIST PU HOLDS'!O60</f>
        <v/>
      </c>
      <c r="I58" s="818" t="str">
        <f>'PROD.LIST PU HOLDS'!Q60</f>
        <v/>
      </c>
      <c r="J58" s="818" t="str">
        <f>'PROD.LIST PU HOLDS'!S60</f>
        <v/>
      </c>
      <c r="K58" s="818" t="str">
        <f>'PROD.LIST PU HOLDS'!U60</f>
        <v/>
      </c>
      <c r="L58" s="411">
        <f>'PROD.LIST PU HOLDS'!W60</f>
        <v>0</v>
      </c>
      <c r="M58" s="412"/>
    </row>
    <row r="59" spans="1:29" ht="22.5" customHeight="1">
      <c r="A59" s="242" t="str">
        <f>'PROD.LIST PU HOLDS'!A61</f>
        <v>360-100PU</v>
      </c>
      <c r="B59" s="407" t="str">
        <f>'PROD.LIST PU HOLDS'!C61</f>
        <v/>
      </c>
      <c r="C59" s="407" t="str">
        <f>'PROD.LIST PU HOLDS'!E61</f>
        <v/>
      </c>
      <c r="D59" s="407" t="str">
        <f>'PROD.LIST PU HOLDS'!G61</f>
        <v/>
      </c>
      <c r="E59" s="407" t="str">
        <f>'PROD.LIST PU HOLDS'!I61</f>
        <v/>
      </c>
      <c r="F59" s="407" t="str">
        <f>'PROD.LIST PU HOLDS'!K61</f>
        <v/>
      </c>
      <c r="G59" s="407" t="str">
        <f>'PROD.LIST PU HOLDS'!M61</f>
        <v/>
      </c>
      <c r="H59" s="407" t="str">
        <f>'PROD.LIST PU HOLDS'!O61</f>
        <v/>
      </c>
      <c r="I59" s="818" t="str">
        <f>'PROD.LIST PU HOLDS'!Q61</f>
        <v/>
      </c>
      <c r="J59" s="818" t="str">
        <f>'PROD.LIST PU HOLDS'!S61</f>
        <v/>
      </c>
      <c r="K59" s="818" t="str">
        <f>'PROD.LIST PU HOLDS'!U61</f>
        <v/>
      </c>
      <c r="L59" s="411">
        <f>'PROD.LIST PU HOLDS'!W61</f>
        <v>0</v>
      </c>
      <c r="M59" s="412"/>
    </row>
    <row r="60" spans="1:29" ht="22.5" customHeight="1">
      <c r="A60" s="242">
        <f>'PROD.LIST PU HOLDS'!A62</f>
        <v>0</v>
      </c>
      <c r="B60" s="407" t="str">
        <f>'PROD.LIST PU HOLDS'!C62</f>
        <v/>
      </c>
      <c r="C60" s="407" t="str">
        <f>'PROD.LIST PU HOLDS'!E62</f>
        <v/>
      </c>
      <c r="D60" s="407" t="str">
        <f>'PROD.LIST PU HOLDS'!G62</f>
        <v/>
      </c>
      <c r="E60" s="407" t="str">
        <f>'PROD.LIST PU HOLDS'!I62</f>
        <v/>
      </c>
      <c r="F60" s="407" t="str">
        <f>'PROD.LIST PU HOLDS'!K62</f>
        <v/>
      </c>
      <c r="G60" s="407" t="str">
        <f>'PROD.LIST PU HOLDS'!M62</f>
        <v/>
      </c>
      <c r="H60" s="407" t="str">
        <f>'PROD.LIST PU HOLDS'!O62</f>
        <v/>
      </c>
      <c r="I60" s="818" t="str">
        <f>'PROD.LIST PU HOLDS'!Q62</f>
        <v/>
      </c>
      <c r="J60" s="818" t="str">
        <f>'PROD.LIST PU HOLDS'!S62</f>
        <v/>
      </c>
      <c r="K60" s="818" t="str">
        <f>'PROD.LIST PU HOLDS'!U62</f>
        <v/>
      </c>
      <c r="L60" s="411">
        <f>'PROD.LIST PU HOLDS'!W62</f>
        <v>0</v>
      </c>
      <c r="M60" s="412"/>
    </row>
    <row r="61" spans="1:29" ht="22.5" customHeight="1">
      <c r="A61" s="242" t="str">
        <f>'PROD.LIST PU HOLDS'!A63</f>
        <v>360-138PU</v>
      </c>
      <c r="B61" s="407" t="str">
        <f>'PROD.LIST PU HOLDS'!C63</f>
        <v/>
      </c>
      <c r="C61" s="407" t="str">
        <f>'PROD.LIST PU HOLDS'!E63</f>
        <v/>
      </c>
      <c r="D61" s="407" t="str">
        <f>'PROD.LIST PU HOLDS'!G63</f>
        <v/>
      </c>
      <c r="E61" s="407" t="str">
        <f>'PROD.LIST PU HOLDS'!I63</f>
        <v/>
      </c>
      <c r="F61" s="407" t="str">
        <f>'PROD.LIST PU HOLDS'!K63</f>
        <v/>
      </c>
      <c r="G61" s="407" t="str">
        <f>'PROD.LIST PU HOLDS'!M63</f>
        <v/>
      </c>
      <c r="H61" s="407" t="str">
        <f>'PROD.LIST PU HOLDS'!O63</f>
        <v/>
      </c>
      <c r="I61" s="818" t="str">
        <f>'PROD.LIST PU HOLDS'!Q63</f>
        <v/>
      </c>
      <c r="J61" s="818" t="str">
        <f>'PROD.LIST PU HOLDS'!S63</f>
        <v/>
      </c>
      <c r="K61" s="818" t="str">
        <f>'PROD.LIST PU HOLDS'!U63</f>
        <v/>
      </c>
      <c r="L61" s="411">
        <f>'PROD.LIST PU HOLDS'!W63</f>
        <v>0</v>
      </c>
      <c r="M61" s="412"/>
    </row>
    <row r="62" spans="1:29" ht="22.5" customHeight="1">
      <c r="A62" s="242" t="str">
        <f>'PROD.LIST PU HOLDS'!A64</f>
        <v>360-140PU</v>
      </c>
      <c r="B62" s="407" t="str">
        <f>'PROD.LIST PU HOLDS'!C64</f>
        <v/>
      </c>
      <c r="C62" s="407" t="str">
        <f>'PROD.LIST PU HOLDS'!E64</f>
        <v/>
      </c>
      <c r="D62" s="407" t="str">
        <f>'PROD.LIST PU HOLDS'!G64</f>
        <v/>
      </c>
      <c r="E62" s="407" t="str">
        <f>'PROD.LIST PU HOLDS'!I64</f>
        <v/>
      </c>
      <c r="F62" s="407" t="str">
        <f>'PROD.LIST PU HOLDS'!K64</f>
        <v/>
      </c>
      <c r="G62" s="407" t="str">
        <f>'PROD.LIST PU HOLDS'!M64</f>
        <v/>
      </c>
      <c r="H62" s="407" t="str">
        <f>'PROD.LIST PU HOLDS'!O64</f>
        <v/>
      </c>
      <c r="I62" s="818" t="str">
        <f>'PROD.LIST PU HOLDS'!Q64</f>
        <v/>
      </c>
      <c r="J62" s="818" t="str">
        <f>'PROD.LIST PU HOLDS'!S64</f>
        <v/>
      </c>
      <c r="K62" s="818" t="str">
        <f>'PROD.LIST PU HOLDS'!U64</f>
        <v/>
      </c>
      <c r="L62" s="411">
        <f>'PROD.LIST PU HOLDS'!W64</f>
        <v>0</v>
      </c>
      <c r="M62" s="412"/>
    </row>
    <row r="63" spans="1:29" ht="22.5" customHeight="1">
      <c r="A63" s="242">
        <f>'PROD.LIST PU HOLDS'!A65</f>
        <v>0</v>
      </c>
      <c r="B63" s="407" t="str">
        <f>'PROD.LIST PU HOLDS'!C65</f>
        <v/>
      </c>
      <c r="C63" s="407" t="str">
        <f>'PROD.LIST PU HOLDS'!E65</f>
        <v/>
      </c>
      <c r="D63" s="407" t="str">
        <f>'PROD.LIST PU HOLDS'!G65</f>
        <v/>
      </c>
      <c r="E63" s="407" t="str">
        <f>'PROD.LIST PU HOLDS'!I65</f>
        <v/>
      </c>
      <c r="F63" s="407" t="str">
        <f>'PROD.LIST PU HOLDS'!K65</f>
        <v/>
      </c>
      <c r="G63" s="407" t="str">
        <f>'PROD.LIST PU HOLDS'!M65</f>
        <v/>
      </c>
      <c r="H63" s="407" t="str">
        <f>'PROD.LIST PU HOLDS'!O65</f>
        <v/>
      </c>
      <c r="I63" s="818" t="str">
        <f>'PROD.LIST PU HOLDS'!Q65</f>
        <v/>
      </c>
      <c r="J63" s="818" t="str">
        <f>'PROD.LIST PU HOLDS'!S65</f>
        <v/>
      </c>
      <c r="K63" s="818" t="str">
        <f>'PROD.LIST PU HOLDS'!U65</f>
        <v/>
      </c>
      <c r="L63" s="411">
        <f>'PROD.LIST PU HOLDS'!W65</f>
        <v>0</v>
      </c>
      <c r="M63" s="412"/>
    </row>
    <row r="64" spans="1:29" ht="22.5" customHeight="1">
      <c r="A64" s="242" t="str">
        <f>'PROD.LIST PU HOLDS'!A66</f>
        <v>360-298PU</v>
      </c>
      <c r="B64" s="407" t="str">
        <f>'PROD.LIST PU HOLDS'!C66</f>
        <v/>
      </c>
      <c r="C64" s="407" t="str">
        <f>'PROD.LIST PU HOLDS'!E66</f>
        <v/>
      </c>
      <c r="D64" s="407" t="str">
        <f>'PROD.LIST PU HOLDS'!G66</f>
        <v/>
      </c>
      <c r="E64" s="407" t="str">
        <f>'PROD.LIST PU HOLDS'!I66</f>
        <v/>
      </c>
      <c r="F64" s="407" t="str">
        <f>'PROD.LIST PU HOLDS'!K66</f>
        <v/>
      </c>
      <c r="G64" s="407" t="str">
        <f>'PROD.LIST PU HOLDS'!M66</f>
        <v/>
      </c>
      <c r="H64" s="407" t="str">
        <f>'PROD.LIST PU HOLDS'!O66</f>
        <v/>
      </c>
      <c r="I64" s="818" t="str">
        <f>'PROD.LIST PU HOLDS'!Q66</f>
        <v/>
      </c>
      <c r="J64" s="818" t="str">
        <f>'PROD.LIST PU HOLDS'!S66</f>
        <v/>
      </c>
      <c r="K64" s="818" t="str">
        <f>'PROD.LIST PU HOLDS'!U66</f>
        <v/>
      </c>
      <c r="L64" s="411">
        <f>'PROD.LIST PU HOLDS'!W66</f>
        <v>0</v>
      </c>
      <c r="M64" s="412"/>
    </row>
    <row r="65" spans="1:13" ht="22.5" customHeight="1">
      <c r="A65" s="242" t="str">
        <f>'PROD.LIST PU HOLDS'!A67</f>
        <v>360-299PU</v>
      </c>
      <c r="B65" s="407" t="str">
        <f>'PROD.LIST PU HOLDS'!C67</f>
        <v/>
      </c>
      <c r="C65" s="407" t="str">
        <f>'PROD.LIST PU HOLDS'!E67</f>
        <v/>
      </c>
      <c r="D65" s="407" t="str">
        <f>'PROD.LIST PU HOLDS'!G67</f>
        <v/>
      </c>
      <c r="E65" s="407" t="str">
        <f>'PROD.LIST PU HOLDS'!I67</f>
        <v/>
      </c>
      <c r="F65" s="407" t="str">
        <f>'PROD.LIST PU HOLDS'!K67</f>
        <v/>
      </c>
      <c r="G65" s="407" t="str">
        <f>'PROD.LIST PU HOLDS'!M67</f>
        <v/>
      </c>
      <c r="H65" s="407" t="str">
        <f>'PROD.LIST PU HOLDS'!O67</f>
        <v/>
      </c>
      <c r="I65" s="818" t="str">
        <f>'PROD.LIST PU HOLDS'!Q67</f>
        <v/>
      </c>
      <c r="J65" s="818" t="str">
        <f>'PROD.LIST PU HOLDS'!S67</f>
        <v/>
      </c>
      <c r="K65" s="818" t="str">
        <f>'PROD.LIST PU HOLDS'!U67</f>
        <v/>
      </c>
      <c r="L65" s="411">
        <f>'PROD.LIST PU HOLDS'!W67</f>
        <v>0</v>
      </c>
      <c r="M65" s="412"/>
    </row>
    <row r="66" spans="1:13" ht="22.5" customHeight="1">
      <c r="A66" s="242" t="str">
        <f>'PROD.LIST PU HOLDS'!A68</f>
        <v>360-300PU</v>
      </c>
      <c r="B66" s="407" t="str">
        <f>'PROD.LIST PU HOLDS'!C68</f>
        <v/>
      </c>
      <c r="C66" s="407" t="str">
        <f>'PROD.LIST PU HOLDS'!E68</f>
        <v/>
      </c>
      <c r="D66" s="407" t="str">
        <f>'PROD.LIST PU HOLDS'!G68</f>
        <v/>
      </c>
      <c r="E66" s="407" t="str">
        <f>'PROD.LIST PU HOLDS'!I68</f>
        <v/>
      </c>
      <c r="F66" s="407" t="str">
        <f>'PROD.LIST PU HOLDS'!K68</f>
        <v/>
      </c>
      <c r="G66" s="407" t="str">
        <f>'PROD.LIST PU HOLDS'!M68</f>
        <v/>
      </c>
      <c r="H66" s="407" t="str">
        <f>'PROD.LIST PU HOLDS'!O68</f>
        <v/>
      </c>
      <c r="I66" s="818" t="str">
        <f>'PROD.LIST PU HOLDS'!Q68</f>
        <v/>
      </c>
      <c r="J66" s="818" t="str">
        <f>'PROD.LIST PU HOLDS'!S68</f>
        <v/>
      </c>
      <c r="K66" s="818" t="str">
        <f>'PROD.LIST PU HOLDS'!U68</f>
        <v/>
      </c>
      <c r="L66" s="411">
        <f>'PROD.LIST PU HOLDS'!W68</f>
        <v>0</v>
      </c>
      <c r="M66" s="412"/>
    </row>
    <row r="67" spans="1:13" ht="22.5" customHeight="1">
      <c r="A67" s="242">
        <f>'PROD.LIST PU HOLDS'!A69</f>
        <v>0</v>
      </c>
      <c r="B67" s="407" t="str">
        <f>'PROD.LIST PU HOLDS'!C69</f>
        <v/>
      </c>
      <c r="C67" s="407" t="str">
        <f>'PROD.LIST PU HOLDS'!E69</f>
        <v/>
      </c>
      <c r="D67" s="407" t="str">
        <f>'PROD.LIST PU HOLDS'!G69</f>
        <v/>
      </c>
      <c r="E67" s="407" t="str">
        <f>'PROD.LIST PU HOLDS'!I69</f>
        <v/>
      </c>
      <c r="F67" s="407" t="str">
        <f>'PROD.LIST PU HOLDS'!K69</f>
        <v/>
      </c>
      <c r="G67" s="407" t="str">
        <f>'PROD.LIST PU HOLDS'!M69</f>
        <v/>
      </c>
      <c r="H67" s="407" t="str">
        <f>'PROD.LIST PU HOLDS'!O69</f>
        <v/>
      </c>
      <c r="I67" s="818" t="str">
        <f>'PROD.LIST PU HOLDS'!Q69</f>
        <v/>
      </c>
      <c r="J67" s="818" t="str">
        <f>'PROD.LIST PU HOLDS'!S69</f>
        <v/>
      </c>
      <c r="K67" s="818" t="str">
        <f>'PROD.LIST PU HOLDS'!U69</f>
        <v/>
      </c>
      <c r="L67" s="411">
        <f>'PROD.LIST PU HOLDS'!W69</f>
        <v>0</v>
      </c>
      <c r="M67" s="412"/>
    </row>
    <row r="68" spans="1:13" ht="22.5" customHeight="1">
      <c r="A68" s="242" t="str">
        <f>'PROD.LIST PU HOLDS'!A70</f>
        <v>360-301PU-DT</v>
      </c>
      <c r="B68" s="407" t="str">
        <f>'PROD.LIST PU HOLDS'!C70</f>
        <v/>
      </c>
      <c r="C68" s="407" t="str">
        <f>'PROD.LIST PU HOLDS'!E70</f>
        <v/>
      </c>
      <c r="D68" s="407" t="str">
        <f>'PROD.LIST PU HOLDS'!G70</f>
        <v/>
      </c>
      <c r="E68" s="407" t="str">
        <f>'PROD.LIST PU HOLDS'!I70</f>
        <v/>
      </c>
      <c r="F68" s="407" t="str">
        <f>'PROD.LIST PU HOLDS'!K70</f>
        <v/>
      </c>
      <c r="G68" s="407" t="str">
        <f>'PROD.LIST PU HOLDS'!M70</f>
        <v/>
      </c>
      <c r="H68" s="407" t="str">
        <f>'PROD.LIST PU HOLDS'!O70</f>
        <v/>
      </c>
      <c r="I68" s="818" t="str">
        <f>'PROD.LIST PU HOLDS'!Q70</f>
        <v/>
      </c>
      <c r="J68" s="818" t="str">
        <f>'PROD.LIST PU HOLDS'!S70</f>
        <v/>
      </c>
      <c r="K68" s="818" t="str">
        <f>'PROD.LIST PU HOLDS'!U70</f>
        <v/>
      </c>
      <c r="L68" s="411">
        <f>'PROD.LIST PU HOLDS'!W70</f>
        <v>0</v>
      </c>
      <c r="M68" s="412"/>
    </row>
    <row r="69" spans="1:13" ht="22.5" customHeight="1">
      <c r="A69" s="242" t="str">
        <f>'PROD.LIST PU HOLDS'!A71</f>
        <v>360-302PU-DT</v>
      </c>
      <c r="B69" s="407" t="str">
        <f>'PROD.LIST PU HOLDS'!C71</f>
        <v/>
      </c>
      <c r="C69" s="407" t="str">
        <f>'PROD.LIST PU HOLDS'!E71</f>
        <v/>
      </c>
      <c r="D69" s="407" t="str">
        <f>'PROD.LIST PU HOLDS'!G71</f>
        <v/>
      </c>
      <c r="E69" s="407" t="str">
        <f>'PROD.LIST PU HOLDS'!I71</f>
        <v/>
      </c>
      <c r="F69" s="407" t="str">
        <f>'PROD.LIST PU HOLDS'!K71</f>
        <v/>
      </c>
      <c r="G69" s="407" t="str">
        <f>'PROD.LIST PU HOLDS'!M71</f>
        <v/>
      </c>
      <c r="H69" s="407" t="str">
        <f>'PROD.LIST PU HOLDS'!O71</f>
        <v/>
      </c>
      <c r="I69" s="818" t="str">
        <f>'PROD.LIST PU HOLDS'!Q71</f>
        <v/>
      </c>
      <c r="J69" s="818" t="str">
        <f>'PROD.LIST PU HOLDS'!S71</f>
        <v/>
      </c>
      <c r="K69" s="818" t="str">
        <f>'PROD.LIST PU HOLDS'!U71</f>
        <v/>
      </c>
      <c r="L69" s="411">
        <f>'PROD.LIST PU HOLDS'!W71</f>
        <v>0</v>
      </c>
      <c r="M69" s="412"/>
    </row>
    <row r="70" spans="1:13" ht="22.5" customHeight="1">
      <c r="A70" s="242" t="str">
        <f>'PROD.LIST PU HOLDS'!A72</f>
        <v>360-304PU-DT</v>
      </c>
      <c r="B70" s="407" t="str">
        <f>'PROD.LIST PU HOLDS'!C72</f>
        <v/>
      </c>
      <c r="C70" s="407" t="str">
        <f>'PROD.LIST PU HOLDS'!E72</f>
        <v/>
      </c>
      <c r="D70" s="407" t="str">
        <f>'PROD.LIST PU HOLDS'!G72</f>
        <v/>
      </c>
      <c r="E70" s="407" t="str">
        <f>'PROD.LIST PU HOLDS'!I72</f>
        <v/>
      </c>
      <c r="F70" s="407" t="str">
        <f>'PROD.LIST PU HOLDS'!K72</f>
        <v/>
      </c>
      <c r="G70" s="407" t="str">
        <f>'PROD.LIST PU HOLDS'!M72</f>
        <v/>
      </c>
      <c r="H70" s="407" t="str">
        <f>'PROD.LIST PU HOLDS'!O72</f>
        <v/>
      </c>
      <c r="I70" s="818" t="str">
        <f>'PROD.LIST PU HOLDS'!Q72</f>
        <v/>
      </c>
      <c r="J70" s="818" t="str">
        <f>'PROD.LIST PU HOLDS'!S72</f>
        <v/>
      </c>
      <c r="K70" s="818" t="str">
        <f>'PROD.LIST PU HOLDS'!U72</f>
        <v/>
      </c>
      <c r="L70" s="411">
        <f>'PROD.LIST PU HOLDS'!W72</f>
        <v>0</v>
      </c>
      <c r="M70" s="412"/>
    </row>
    <row r="71" spans="1:13" ht="22.5" customHeight="1">
      <c r="A71" s="242" t="str">
        <f>'PROD.LIST PU HOLDS'!A73</f>
        <v>360-305PU-DT</v>
      </c>
      <c r="B71" s="407" t="str">
        <f>'PROD.LIST PU HOLDS'!C73</f>
        <v/>
      </c>
      <c r="C71" s="407" t="str">
        <f>'PROD.LIST PU HOLDS'!E73</f>
        <v/>
      </c>
      <c r="D71" s="407" t="str">
        <f>'PROD.LIST PU HOLDS'!G73</f>
        <v/>
      </c>
      <c r="E71" s="407" t="str">
        <f>'PROD.LIST PU HOLDS'!I73</f>
        <v/>
      </c>
      <c r="F71" s="407" t="str">
        <f>'PROD.LIST PU HOLDS'!K73</f>
        <v/>
      </c>
      <c r="G71" s="407" t="str">
        <f>'PROD.LIST PU HOLDS'!M73</f>
        <v/>
      </c>
      <c r="H71" s="407" t="str">
        <f>'PROD.LIST PU HOLDS'!O73</f>
        <v/>
      </c>
      <c r="I71" s="818" t="str">
        <f>'PROD.LIST PU HOLDS'!Q73</f>
        <v/>
      </c>
      <c r="J71" s="818" t="str">
        <f>'PROD.LIST PU HOLDS'!S73</f>
        <v/>
      </c>
      <c r="K71" s="818" t="str">
        <f>'PROD.LIST PU HOLDS'!U73</f>
        <v/>
      </c>
      <c r="L71" s="411">
        <f>'PROD.LIST PU HOLDS'!W73</f>
        <v>0</v>
      </c>
      <c r="M71" s="412"/>
    </row>
    <row r="72" spans="1:13" ht="22.5" customHeight="1">
      <c r="A72" s="242" t="str">
        <f>'PROD.LIST PU HOLDS'!A74</f>
        <v>360-306PU-DT</v>
      </c>
      <c r="B72" s="407" t="str">
        <f>'PROD.LIST PU HOLDS'!C74</f>
        <v/>
      </c>
      <c r="C72" s="407" t="str">
        <f>'PROD.LIST PU HOLDS'!E74</f>
        <v/>
      </c>
      <c r="D72" s="407" t="str">
        <f>'PROD.LIST PU HOLDS'!G74</f>
        <v/>
      </c>
      <c r="E72" s="407" t="str">
        <f>'PROD.LIST PU HOLDS'!I74</f>
        <v/>
      </c>
      <c r="F72" s="407" t="str">
        <f>'PROD.LIST PU HOLDS'!K74</f>
        <v/>
      </c>
      <c r="G72" s="407" t="str">
        <f>'PROD.LIST PU HOLDS'!M74</f>
        <v/>
      </c>
      <c r="H72" s="407" t="str">
        <f>'PROD.LIST PU HOLDS'!O74</f>
        <v/>
      </c>
      <c r="I72" s="818" t="str">
        <f>'PROD.LIST PU HOLDS'!Q74</f>
        <v/>
      </c>
      <c r="J72" s="818" t="str">
        <f>'PROD.LIST PU HOLDS'!S74</f>
        <v/>
      </c>
      <c r="K72" s="818" t="str">
        <f>'PROD.LIST PU HOLDS'!U74</f>
        <v/>
      </c>
      <c r="L72" s="411">
        <f>'PROD.LIST PU HOLDS'!W74</f>
        <v>0</v>
      </c>
      <c r="M72" s="412"/>
    </row>
    <row r="73" spans="1:13" ht="22.5" customHeight="1">
      <c r="A73" s="242" t="str">
        <f>'PROD.LIST PU HOLDS'!A75</f>
        <v>360-307PU-DT</v>
      </c>
      <c r="B73" s="407" t="str">
        <f>'PROD.LIST PU HOLDS'!C75</f>
        <v/>
      </c>
      <c r="C73" s="407" t="str">
        <f>'PROD.LIST PU HOLDS'!E75</f>
        <v/>
      </c>
      <c r="D73" s="407" t="str">
        <f>'PROD.LIST PU HOLDS'!G75</f>
        <v/>
      </c>
      <c r="E73" s="407" t="str">
        <f>'PROD.LIST PU HOLDS'!I75</f>
        <v/>
      </c>
      <c r="F73" s="407" t="str">
        <f>'PROD.LIST PU HOLDS'!K75</f>
        <v/>
      </c>
      <c r="G73" s="407" t="str">
        <f>'PROD.LIST PU HOLDS'!M75</f>
        <v/>
      </c>
      <c r="H73" s="407" t="str">
        <f>'PROD.LIST PU HOLDS'!O75</f>
        <v/>
      </c>
      <c r="I73" s="818" t="str">
        <f>'PROD.LIST PU HOLDS'!Q75</f>
        <v/>
      </c>
      <c r="J73" s="818" t="str">
        <f>'PROD.LIST PU HOLDS'!S75</f>
        <v/>
      </c>
      <c r="K73" s="818" t="str">
        <f>'PROD.LIST PU HOLDS'!U75</f>
        <v/>
      </c>
      <c r="L73" s="411">
        <f>'PROD.LIST PU HOLDS'!W75</f>
        <v>0</v>
      </c>
      <c r="M73" s="412"/>
    </row>
    <row r="74" spans="1:13" ht="22.5" customHeight="1">
      <c r="A74" s="242" t="str">
        <f>'PROD.LIST PU HOLDS'!A76</f>
        <v>360-309PU</v>
      </c>
      <c r="B74" s="407" t="str">
        <f>'PROD.LIST PU HOLDS'!C76</f>
        <v/>
      </c>
      <c r="C74" s="407" t="str">
        <f>'PROD.LIST PU HOLDS'!E76</f>
        <v/>
      </c>
      <c r="D74" s="407" t="str">
        <f>'PROD.LIST PU HOLDS'!G76</f>
        <v/>
      </c>
      <c r="E74" s="407" t="str">
        <f>'PROD.LIST PU HOLDS'!I76</f>
        <v/>
      </c>
      <c r="F74" s="407" t="str">
        <f>'PROD.LIST PU HOLDS'!K76</f>
        <v/>
      </c>
      <c r="G74" s="407" t="str">
        <f>'PROD.LIST PU HOLDS'!M76</f>
        <v/>
      </c>
      <c r="H74" s="407" t="str">
        <f>'PROD.LIST PU HOLDS'!O76</f>
        <v/>
      </c>
      <c r="I74" s="818" t="str">
        <f>'PROD.LIST PU HOLDS'!Q76</f>
        <v/>
      </c>
      <c r="J74" s="818" t="str">
        <f>'PROD.LIST PU HOLDS'!S76</f>
        <v/>
      </c>
      <c r="K74" s="818" t="str">
        <f>'PROD.LIST PU HOLDS'!U76</f>
        <v/>
      </c>
      <c r="L74" s="411">
        <f>'PROD.LIST PU HOLDS'!W76</f>
        <v>0</v>
      </c>
      <c r="M74" s="412"/>
    </row>
    <row r="75" spans="1:13" ht="22.05" customHeight="1">
      <c r="A75" s="242" t="str">
        <f>'PROD.LIST PU HOLDS'!A77</f>
        <v>360-313PU</v>
      </c>
      <c r="B75" s="407" t="str">
        <f>'PROD.LIST PU HOLDS'!C77</f>
        <v/>
      </c>
      <c r="C75" s="407" t="str">
        <f>'PROD.LIST PU HOLDS'!E77</f>
        <v/>
      </c>
      <c r="D75" s="407" t="str">
        <f>'PROD.LIST PU HOLDS'!G77</f>
        <v/>
      </c>
      <c r="E75" s="407" t="str">
        <f>'PROD.LIST PU HOLDS'!I77</f>
        <v/>
      </c>
      <c r="F75" s="407" t="str">
        <f>'PROD.LIST PU HOLDS'!K77</f>
        <v/>
      </c>
      <c r="G75" s="407" t="str">
        <f>'PROD.LIST PU HOLDS'!M77</f>
        <v/>
      </c>
      <c r="H75" s="407" t="str">
        <f>'PROD.LIST PU HOLDS'!O77</f>
        <v/>
      </c>
      <c r="I75" s="818" t="str">
        <f>'PROD.LIST PU HOLDS'!Q77</f>
        <v/>
      </c>
      <c r="J75" s="818" t="str">
        <f>'PROD.LIST PU HOLDS'!S77</f>
        <v/>
      </c>
      <c r="K75" s="818" t="str">
        <f>'PROD.LIST PU HOLDS'!U77</f>
        <v/>
      </c>
      <c r="L75" s="411">
        <f>'PROD.LIST PU HOLDS'!W77</f>
        <v>0</v>
      </c>
      <c r="M75" s="412"/>
    </row>
    <row r="76" spans="1:13" ht="22.5" customHeight="1">
      <c r="A76" s="242" t="str">
        <f>'PROD.LIST PU HOLDS'!A78</f>
        <v>360-314PU</v>
      </c>
      <c r="B76" s="407" t="str">
        <f>'PROD.LIST PU HOLDS'!C78</f>
        <v/>
      </c>
      <c r="C76" s="407" t="str">
        <f>'PROD.LIST PU HOLDS'!E78</f>
        <v/>
      </c>
      <c r="D76" s="407" t="str">
        <f>'PROD.LIST PU HOLDS'!G78</f>
        <v/>
      </c>
      <c r="E76" s="407" t="str">
        <f>'PROD.LIST PU HOLDS'!I78</f>
        <v/>
      </c>
      <c r="F76" s="407" t="str">
        <f>'PROD.LIST PU HOLDS'!K78</f>
        <v/>
      </c>
      <c r="G76" s="407" t="str">
        <f>'PROD.LIST PU HOLDS'!M78</f>
        <v/>
      </c>
      <c r="H76" s="407" t="str">
        <f>'PROD.LIST PU HOLDS'!O78</f>
        <v/>
      </c>
      <c r="I76" s="818" t="str">
        <f>'PROD.LIST PU HOLDS'!Q78</f>
        <v/>
      </c>
      <c r="J76" s="818" t="str">
        <f>'PROD.LIST PU HOLDS'!S78</f>
        <v/>
      </c>
      <c r="K76" s="818" t="str">
        <f>'PROD.LIST PU HOLDS'!U78</f>
        <v/>
      </c>
      <c r="L76" s="411">
        <f>'PROD.LIST PU HOLDS'!W78</f>
        <v>0</v>
      </c>
      <c r="M76" s="412"/>
    </row>
    <row r="77" spans="1:13" ht="22.5" customHeight="1">
      <c r="A77" s="242" t="str">
        <f>'PROD.LIST PU HOLDS'!A79</f>
        <v>360-315PU</v>
      </c>
      <c r="B77" s="407" t="str">
        <f>'PROD.LIST PU HOLDS'!C79</f>
        <v/>
      </c>
      <c r="C77" s="407" t="str">
        <f>'PROD.LIST PU HOLDS'!E79</f>
        <v/>
      </c>
      <c r="D77" s="407" t="str">
        <f>'PROD.LIST PU HOLDS'!G79</f>
        <v/>
      </c>
      <c r="E77" s="407" t="str">
        <f>'PROD.LIST PU HOLDS'!I79</f>
        <v/>
      </c>
      <c r="F77" s="407" t="str">
        <f>'PROD.LIST PU HOLDS'!K79</f>
        <v/>
      </c>
      <c r="G77" s="407" t="str">
        <f>'PROD.LIST PU HOLDS'!M79</f>
        <v/>
      </c>
      <c r="H77" s="407" t="str">
        <f>'PROD.LIST PU HOLDS'!O79</f>
        <v/>
      </c>
      <c r="I77" s="818" t="str">
        <f>'PROD.LIST PU HOLDS'!Q79</f>
        <v/>
      </c>
      <c r="J77" s="818" t="str">
        <f>'PROD.LIST PU HOLDS'!S79</f>
        <v/>
      </c>
      <c r="K77" s="818" t="str">
        <f>'PROD.LIST PU HOLDS'!U79</f>
        <v/>
      </c>
      <c r="L77" s="411">
        <f>'PROD.LIST PU HOLDS'!W79</f>
        <v>0</v>
      </c>
      <c r="M77" s="412"/>
    </row>
    <row r="78" spans="1:13" ht="22.5" customHeight="1">
      <c r="A78" s="242" t="str">
        <f>'PROD.LIST PU HOLDS'!A80</f>
        <v>360-316PU</v>
      </c>
      <c r="B78" s="407" t="str">
        <f>'PROD.LIST PU HOLDS'!C80</f>
        <v/>
      </c>
      <c r="C78" s="407" t="str">
        <f>'PROD.LIST PU HOLDS'!E80</f>
        <v/>
      </c>
      <c r="D78" s="407" t="str">
        <f>'PROD.LIST PU HOLDS'!G80</f>
        <v/>
      </c>
      <c r="E78" s="407" t="str">
        <f>'PROD.LIST PU HOLDS'!I80</f>
        <v/>
      </c>
      <c r="F78" s="407" t="str">
        <f>'PROD.LIST PU HOLDS'!K80</f>
        <v/>
      </c>
      <c r="G78" s="407" t="str">
        <f>'PROD.LIST PU HOLDS'!M80</f>
        <v/>
      </c>
      <c r="H78" s="407" t="str">
        <f>'PROD.LIST PU HOLDS'!O80</f>
        <v/>
      </c>
      <c r="I78" s="818" t="str">
        <f>'PROD.LIST PU HOLDS'!Q80</f>
        <v/>
      </c>
      <c r="J78" s="818" t="str">
        <f>'PROD.LIST PU HOLDS'!S80</f>
        <v/>
      </c>
      <c r="K78" s="818" t="str">
        <f>'PROD.LIST PU HOLDS'!U80</f>
        <v/>
      </c>
      <c r="L78" s="411">
        <f>'PROD.LIST PU HOLDS'!W80</f>
        <v>0</v>
      </c>
      <c r="M78" s="412"/>
    </row>
    <row r="79" spans="1:13" ht="22.5" customHeight="1">
      <c r="A79" s="242" t="str">
        <f>'PROD.LIST PU HOLDS'!A81</f>
        <v>360-317PU</v>
      </c>
      <c r="B79" s="407" t="str">
        <f>'PROD.LIST PU HOLDS'!C81</f>
        <v/>
      </c>
      <c r="C79" s="407" t="str">
        <f>'PROD.LIST PU HOLDS'!E81</f>
        <v/>
      </c>
      <c r="D79" s="407" t="str">
        <f>'PROD.LIST PU HOLDS'!G81</f>
        <v/>
      </c>
      <c r="E79" s="407" t="str">
        <f>'PROD.LIST PU HOLDS'!I81</f>
        <v/>
      </c>
      <c r="F79" s="407" t="str">
        <f>'PROD.LIST PU HOLDS'!K81</f>
        <v/>
      </c>
      <c r="G79" s="407" t="str">
        <f>'PROD.LIST PU HOLDS'!M81</f>
        <v/>
      </c>
      <c r="H79" s="407" t="str">
        <f>'PROD.LIST PU HOLDS'!O81</f>
        <v/>
      </c>
      <c r="I79" s="818" t="str">
        <f>'PROD.LIST PU HOLDS'!Q81</f>
        <v/>
      </c>
      <c r="J79" s="818" t="str">
        <f>'PROD.LIST PU HOLDS'!S81</f>
        <v/>
      </c>
      <c r="K79" s="818" t="str">
        <f>'PROD.LIST PU HOLDS'!U81</f>
        <v/>
      </c>
      <c r="L79" s="411">
        <f>'PROD.LIST PU HOLDS'!W81</f>
        <v>0</v>
      </c>
      <c r="M79" s="412"/>
    </row>
    <row r="80" spans="1:13" ht="22.5" customHeight="1">
      <c r="A80" s="242" t="str">
        <f>'PROD.LIST PU HOLDS'!A82</f>
        <v>360-318PU</v>
      </c>
      <c r="B80" s="407" t="str">
        <f>'PROD.LIST PU HOLDS'!C82</f>
        <v/>
      </c>
      <c r="C80" s="407" t="str">
        <f>'PROD.LIST PU HOLDS'!E82</f>
        <v/>
      </c>
      <c r="D80" s="407" t="str">
        <f>'PROD.LIST PU HOLDS'!G82</f>
        <v/>
      </c>
      <c r="E80" s="407" t="str">
        <f>'PROD.LIST PU HOLDS'!I82</f>
        <v/>
      </c>
      <c r="F80" s="407" t="str">
        <f>'PROD.LIST PU HOLDS'!K82</f>
        <v/>
      </c>
      <c r="G80" s="407" t="str">
        <f>'PROD.LIST PU HOLDS'!M82</f>
        <v/>
      </c>
      <c r="H80" s="407" t="str">
        <f>'PROD.LIST PU HOLDS'!O82</f>
        <v/>
      </c>
      <c r="I80" s="818" t="str">
        <f>'PROD.LIST PU HOLDS'!Q82</f>
        <v/>
      </c>
      <c r="J80" s="818" t="str">
        <f>'PROD.LIST PU HOLDS'!S82</f>
        <v/>
      </c>
      <c r="K80" s="818" t="str">
        <f>'PROD.LIST PU HOLDS'!U82</f>
        <v/>
      </c>
      <c r="L80" s="411">
        <f>'PROD.LIST PU HOLDS'!W82</f>
        <v>0</v>
      </c>
      <c r="M80" s="412"/>
    </row>
    <row r="81" spans="1:13" ht="22.5" customHeight="1">
      <c r="A81" s="242" t="str">
        <f>'PROD.LIST PU HOLDS'!A83</f>
        <v>360-319PU</v>
      </c>
      <c r="B81" s="407" t="str">
        <f>'PROD.LIST PU HOLDS'!C83</f>
        <v/>
      </c>
      <c r="C81" s="407" t="str">
        <f>'PROD.LIST PU HOLDS'!E83</f>
        <v/>
      </c>
      <c r="D81" s="407" t="str">
        <f>'PROD.LIST PU HOLDS'!G83</f>
        <v/>
      </c>
      <c r="E81" s="407" t="str">
        <f>'PROD.LIST PU HOLDS'!I83</f>
        <v/>
      </c>
      <c r="F81" s="407" t="str">
        <f>'PROD.LIST PU HOLDS'!K83</f>
        <v/>
      </c>
      <c r="G81" s="407" t="str">
        <f>'PROD.LIST PU HOLDS'!M83</f>
        <v/>
      </c>
      <c r="H81" s="407" t="str">
        <f>'PROD.LIST PU HOLDS'!O83</f>
        <v/>
      </c>
      <c r="I81" s="818" t="str">
        <f>'PROD.LIST PU HOLDS'!Q83</f>
        <v/>
      </c>
      <c r="J81" s="818" t="str">
        <f>'PROD.LIST PU HOLDS'!S83</f>
        <v/>
      </c>
      <c r="K81" s="818" t="str">
        <f>'PROD.LIST PU HOLDS'!U83</f>
        <v/>
      </c>
      <c r="L81" s="411">
        <f>'PROD.LIST PU HOLDS'!W83</f>
        <v>0</v>
      </c>
      <c r="M81" s="412"/>
    </row>
    <row r="82" spans="1:13" ht="22.5" customHeight="1">
      <c r="A82" s="242" t="str">
        <f>'PROD.LIST PU HOLDS'!A84</f>
        <v>360-320PU</v>
      </c>
      <c r="B82" s="407" t="str">
        <f>'PROD.LIST PU HOLDS'!C84</f>
        <v/>
      </c>
      <c r="C82" s="407" t="str">
        <f>'PROD.LIST PU HOLDS'!E84</f>
        <v/>
      </c>
      <c r="D82" s="407" t="str">
        <f>'PROD.LIST PU HOLDS'!G84</f>
        <v/>
      </c>
      <c r="E82" s="407" t="str">
        <f>'PROD.LIST PU HOLDS'!I84</f>
        <v/>
      </c>
      <c r="F82" s="407" t="str">
        <f>'PROD.LIST PU HOLDS'!K84</f>
        <v/>
      </c>
      <c r="G82" s="407" t="str">
        <f>'PROD.LIST PU HOLDS'!M84</f>
        <v/>
      </c>
      <c r="H82" s="407" t="str">
        <f>'PROD.LIST PU HOLDS'!O84</f>
        <v/>
      </c>
      <c r="I82" s="818" t="str">
        <f>'PROD.LIST PU HOLDS'!Q84</f>
        <v/>
      </c>
      <c r="J82" s="818" t="str">
        <f>'PROD.LIST PU HOLDS'!S84</f>
        <v/>
      </c>
      <c r="K82" s="818" t="str">
        <f>'PROD.LIST PU HOLDS'!U84</f>
        <v/>
      </c>
      <c r="L82" s="411">
        <f>'PROD.LIST PU HOLDS'!W84</f>
        <v>0</v>
      </c>
      <c r="M82" s="412"/>
    </row>
    <row r="83" spans="1:13" ht="22.5" customHeight="1">
      <c r="A83" s="242">
        <f>'PROD.LIST PU HOLDS'!A85</f>
        <v>0</v>
      </c>
      <c r="B83" s="407" t="str">
        <f>'PROD.LIST PU HOLDS'!C85</f>
        <v/>
      </c>
      <c r="C83" s="407" t="str">
        <f>'PROD.LIST PU HOLDS'!E85</f>
        <v/>
      </c>
      <c r="D83" s="407" t="str">
        <f>'PROD.LIST PU HOLDS'!G85</f>
        <v/>
      </c>
      <c r="E83" s="407" t="str">
        <f>'PROD.LIST PU HOLDS'!I85</f>
        <v/>
      </c>
      <c r="F83" s="407" t="str">
        <f>'PROD.LIST PU HOLDS'!K85</f>
        <v/>
      </c>
      <c r="G83" s="407" t="str">
        <f>'PROD.LIST PU HOLDS'!M85</f>
        <v/>
      </c>
      <c r="H83" s="407" t="str">
        <f>'PROD.LIST PU HOLDS'!O85</f>
        <v/>
      </c>
      <c r="I83" s="818" t="str">
        <f>'PROD.LIST PU HOLDS'!Q85</f>
        <v/>
      </c>
      <c r="J83" s="818" t="str">
        <f>'PROD.LIST PU HOLDS'!S85</f>
        <v/>
      </c>
      <c r="K83" s="818" t="str">
        <f>'PROD.LIST PU HOLDS'!U85</f>
        <v/>
      </c>
      <c r="L83" s="411">
        <f>'PROD.LIST PU HOLDS'!W85</f>
        <v>0</v>
      </c>
      <c r="M83" s="412"/>
    </row>
    <row r="84" spans="1:13" ht="22.5" customHeight="1">
      <c r="A84" s="242" t="str">
        <f>'PROD.LIST PU HOLDS'!A86</f>
        <v>360-340PU</v>
      </c>
      <c r="B84" s="407" t="str">
        <f>'PROD.LIST PU HOLDS'!C86</f>
        <v/>
      </c>
      <c r="C84" s="407" t="str">
        <f>'PROD.LIST PU HOLDS'!E86</f>
        <v/>
      </c>
      <c r="D84" s="407" t="str">
        <f>'PROD.LIST PU HOLDS'!G86</f>
        <v/>
      </c>
      <c r="E84" s="407" t="str">
        <f>'PROD.LIST PU HOLDS'!I86</f>
        <v/>
      </c>
      <c r="F84" s="407" t="str">
        <f>'PROD.LIST PU HOLDS'!K86</f>
        <v/>
      </c>
      <c r="G84" s="407" t="str">
        <f>'PROD.LIST PU HOLDS'!M86</f>
        <v/>
      </c>
      <c r="H84" s="407" t="str">
        <f>'PROD.LIST PU HOLDS'!O86</f>
        <v/>
      </c>
      <c r="I84" s="818" t="str">
        <f>'PROD.LIST PU HOLDS'!Q86</f>
        <v/>
      </c>
      <c r="J84" s="818" t="str">
        <f>'PROD.LIST PU HOLDS'!S86</f>
        <v/>
      </c>
      <c r="K84" s="818" t="str">
        <f>'PROD.LIST PU HOLDS'!U86</f>
        <v/>
      </c>
      <c r="L84" s="411">
        <f>'PROD.LIST PU HOLDS'!W86</f>
        <v>0</v>
      </c>
      <c r="M84" s="412"/>
    </row>
    <row r="85" spans="1:13" ht="22.5" customHeight="1">
      <c r="A85" s="242">
        <f>'PROD.LIST PU HOLDS'!A87</f>
        <v>0</v>
      </c>
      <c r="B85" s="407" t="str">
        <f>'PROD.LIST PU HOLDS'!C87</f>
        <v/>
      </c>
      <c r="C85" s="407" t="str">
        <f>'PROD.LIST PU HOLDS'!E87</f>
        <v/>
      </c>
      <c r="D85" s="407" t="str">
        <f>'PROD.LIST PU HOLDS'!G87</f>
        <v/>
      </c>
      <c r="E85" s="407" t="str">
        <f>'PROD.LIST PU HOLDS'!I87</f>
        <v/>
      </c>
      <c r="F85" s="407" t="str">
        <f>'PROD.LIST PU HOLDS'!K87</f>
        <v/>
      </c>
      <c r="G85" s="407" t="str">
        <f>'PROD.LIST PU HOLDS'!M87</f>
        <v/>
      </c>
      <c r="H85" s="407" t="str">
        <f>'PROD.LIST PU HOLDS'!O87</f>
        <v/>
      </c>
      <c r="I85" s="818" t="str">
        <f>'PROD.LIST PU HOLDS'!Q87</f>
        <v/>
      </c>
      <c r="J85" s="818" t="str">
        <f>'PROD.LIST PU HOLDS'!S87</f>
        <v/>
      </c>
      <c r="K85" s="818" t="str">
        <f>'PROD.LIST PU HOLDS'!U87</f>
        <v/>
      </c>
      <c r="L85" s="411">
        <f>'PROD.LIST PU HOLDS'!W87</f>
        <v>0</v>
      </c>
      <c r="M85" s="412"/>
    </row>
    <row r="86" spans="1:13" ht="22.5" customHeight="1">
      <c r="A86" s="242" t="str">
        <f>'PROD.LIST PU HOLDS'!A88</f>
        <v>360-352PU</v>
      </c>
      <c r="B86" s="407" t="str">
        <f>'PROD.LIST PU HOLDS'!C88</f>
        <v/>
      </c>
      <c r="C86" s="407" t="str">
        <f>'PROD.LIST PU HOLDS'!E88</f>
        <v/>
      </c>
      <c r="D86" s="407" t="str">
        <f>'PROD.LIST PU HOLDS'!G88</f>
        <v/>
      </c>
      <c r="E86" s="407" t="str">
        <f>'PROD.LIST PU HOLDS'!I88</f>
        <v/>
      </c>
      <c r="F86" s="407" t="str">
        <f>'PROD.LIST PU HOLDS'!K88</f>
        <v/>
      </c>
      <c r="G86" s="407" t="str">
        <f>'PROD.LIST PU HOLDS'!M88</f>
        <v/>
      </c>
      <c r="H86" s="407" t="str">
        <f>'PROD.LIST PU HOLDS'!O88</f>
        <v/>
      </c>
      <c r="I86" s="818" t="str">
        <f>'PROD.LIST PU HOLDS'!Q88</f>
        <v/>
      </c>
      <c r="J86" s="818" t="str">
        <f>'PROD.LIST PU HOLDS'!S88</f>
        <v/>
      </c>
      <c r="K86" s="818" t="str">
        <f>'PROD.LIST PU HOLDS'!U88</f>
        <v/>
      </c>
      <c r="L86" s="411">
        <f>'PROD.LIST PU HOLDS'!W88</f>
        <v>0</v>
      </c>
      <c r="M86" s="412"/>
    </row>
    <row r="87" spans="1:13" ht="22.5" customHeight="1">
      <c r="A87" s="242" t="str">
        <f>'PROD.LIST PU HOLDS'!A89</f>
        <v>360-353PU</v>
      </c>
      <c r="B87" s="407" t="str">
        <f>'PROD.LIST PU HOLDS'!C89</f>
        <v/>
      </c>
      <c r="C87" s="407" t="str">
        <f>'PROD.LIST PU HOLDS'!E89</f>
        <v/>
      </c>
      <c r="D87" s="407" t="str">
        <f>'PROD.LIST PU HOLDS'!G89</f>
        <v/>
      </c>
      <c r="E87" s="407" t="str">
        <f>'PROD.LIST PU HOLDS'!I89</f>
        <v/>
      </c>
      <c r="F87" s="407" t="str">
        <f>'PROD.LIST PU HOLDS'!K89</f>
        <v/>
      </c>
      <c r="G87" s="407" t="str">
        <f>'PROD.LIST PU HOLDS'!M89</f>
        <v/>
      </c>
      <c r="H87" s="407" t="str">
        <f>'PROD.LIST PU HOLDS'!O89</f>
        <v/>
      </c>
      <c r="I87" s="818" t="str">
        <f>'PROD.LIST PU HOLDS'!Q89</f>
        <v/>
      </c>
      <c r="J87" s="818" t="str">
        <f>'PROD.LIST PU HOLDS'!S89</f>
        <v/>
      </c>
      <c r="K87" s="818" t="str">
        <f>'PROD.LIST PU HOLDS'!U89</f>
        <v/>
      </c>
      <c r="L87" s="411">
        <f>'PROD.LIST PU HOLDS'!W89</f>
        <v>0</v>
      </c>
      <c r="M87" s="412"/>
    </row>
    <row r="88" spans="1:13" ht="22.5" customHeight="1">
      <c r="A88" s="242" t="str">
        <f>'PROD.LIST PU HOLDS'!A90</f>
        <v>360-354PU</v>
      </c>
      <c r="B88" s="407" t="str">
        <f>'PROD.LIST PU HOLDS'!C90</f>
        <v/>
      </c>
      <c r="C88" s="407" t="str">
        <f>'PROD.LIST PU HOLDS'!E90</f>
        <v/>
      </c>
      <c r="D88" s="407" t="str">
        <f>'PROD.LIST PU HOLDS'!G90</f>
        <v/>
      </c>
      <c r="E88" s="407" t="str">
        <f>'PROD.LIST PU HOLDS'!I90</f>
        <v/>
      </c>
      <c r="F88" s="407" t="str">
        <f>'PROD.LIST PU HOLDS'!K90</f>
        <v/>
      </c>
      <c r="G88" s="407" t="str">
        <f>'PROD.LIST PU HOLDS'!M90</f>
        <v/>
      </c>
      <c r="H88" s="407" t="str">
        <f>'PROD.LIST PU HOLDS'!O90</f>
        <v/>
      </c>
      <c r="I88" s="818" t="str">
        <f>'PROD.LIST PU HOLDS'!Q90</f>
        <v/>
      </c>
      <c r="J88" s="818" t="str">
        <f>'PROD.LIST PU HOLDS'!S90</f>
        <v/>
      </c>
      <c r="K88" s="818" t="str">
        <f>'PROD.LIST PU HOLDS'!U90</f>
        <v/>
      </c>
      <c r="L88" s="411">
        <f>'PROD.LIST PU HOLDS'!W90</f>
        <v>0</v>
      </c>
      <c r="M88" s="412"/>
    </row>
    <row r="89" spans="1:13" ht="22.5" customHeight="1">
      <c r="A89" s="242" t="str">
        <f>'PROD.LIST PU HOLDS'!A91</f>
        <v>360-355PU</v>
      </c>
      <c r="B89" s="407" t="str">
        <f>'PROD.LIST PU HOLDS'!C91</f>
        <v/>
      </c>
      <c r="C89" s="407" t="str">
        <f>'PROD.LIST PU HOLDS'!E91</f>
        <v/>
      </c>
      <c r="D89" s="407" t="str">
        <f>'PROD.LIST PU HOLDS'!G91</f>
        <v/>
      </c>
      <c r="E89" s="407" t="str">
        <f>'PROD.LIST PU HOLDS'!I91</f>
        <v/>
      </c>
      <c r="F89" s="407" t="str">
        <f>'PROD.LIST PU HOLDS'!K91</f>
        <v/>
      </c>
      <c r="G89" s="407" t="str">
        <f>'PROD.LIST PU HOLDS'!M91</f>
        <v/>
      </c>
      <c r="H89" s="407" t="str">
        <f>'PROD.LIST PU HOLDS'!O91</f>
        <v/>
      </c>
      <c r="I89" s="818" t="str">
        <f>'PROD.LIST PU HOLDS'!Q91</f>
        <v/>
      </c>
      <c r="J89" s="818" t="str">
        <f>'PROD.LIST PU HOLDS'!S91</f>
        <v/>
      </c>
      <c r="K89" s="818" t="str">
        <f>'PROD.LIST PU HOLDS'!U91</f>
        <v/>
      </c>
      <c r="L89" s="411">
        <f>'PROD.LIST PU HOLDS'!W91</f>
        <v>0</v>
      </c>
      <c r="M89" s="412"/>
    </row>
    <row r="90" spans="1:13" ht="22.5" customHeight="1">
      <c r="A90" s="242" t="str">
        <f>'PROD.LIST PU HOLDS'!A92</f>
        <v>360-356PU</v>
      </c>
      <c r="B90" s="407" t="str">
        <f>'PROD.LIST PU HOLDS'!C92</f>
        <v/>
      </c>
      <c r="C90" s="407" t="str">
        <f>'PROD.LIST PU HOLDS'!E92</f>
        <v/>
      </c>
      <c r="D90" s="407" t="str">
        <f>'PROD.LIST PU HOLDS'!G92</f>
        <v/>
      </c>
      <c r="E90" s="407" t="str">
        <f>'PROD.LIST PU HOLDS'!I92</f>
        <v/>
      </c>
      <c r="F90" s="407" t="str">
        <f>'PROD.LIST PU HOLDS'!K92</f>
        <v/>
      </c>
      <c r="G90" s="407" t="str">
        <f>'PROD.LIST PU HOLDS'!M92</f>
        <v/>
      </c>
      <c r="H90" s="407" t="str">
        <f>'PROD.LIST PU HOLDS'!O92</f>
        <v/>
      </c>
      <c r="I90" s="818" t="str">
        <f>'PROD.LIST PU HOLDS'!Q92</f>
        <v/>
      </c>
      <c r="J90" s="818" t="str">
        <f>'PROD.LIST PU HOLDS'!S92</f>
        <v/>
      </c>
      <c r="K90" s="818" t="str">
        <f>'PROD.LIST PU HOLDS'!U92</f>
        <v/>
      </c>
      <c r="L90" s="411">
        <f>'PROD.LIST PU HOLDS'!W92</f>
        <v>0</v>
      </c>
      <c r="M90" s="412"/>
    </row>
    <row r="91" spans="1:13" ht="22.5" customHeight="1">
      <c r="A91" s="242" t="str">
        <f>'PROD.LIST PU HOLDS'!A93</f>
        <v>360-357PU</v>
      </c>
      <c r="B91" s="407" t="str">
        <f>'PROD.LIST PU HOLDS'!C93</f>
        <v/>
      </c>
      <c r="C91" s="407" t="str">
        <f>'PROD.LIST PU HOLDS'!E93</f>
        <v/>
      </c>
      <c r="D91" s="407" t="str">
        <f>'PROD.LIST PU HOLDS'!G93</f>
        <v/>
      </c>
      <c r="E91" s="407" t="str">
        <f>'PROD.LIST PU HOLDS'!I93</f>
        <v/>
      </c>
      <c r="F91" s="407" t="str">
        <f>'PROD.LIST PU HOLDS'!K93</f>
        <v/>
      </c>
      <c r="G91" s="407" t="str">
        <f>'PROD.LIST PU HOLDS'!M93</f>
        <v/>
      </c>
      <c r="H91" s="407" t="str">
        <f>'PROD.LIST PU HOLDS'!O93</f>
        <v/>
      </c>
      <c r="I91" s="818" t="str">
        <f>'PROD.LIST PU HOLDS'!Q93</f>
        <v/>
      </c>
      <c r="J91" s="818" t="str">
        <f>'PROD.LIST PU HOLDS'!S93</f>
        <v/>
      </c>
      <c r="K91" s="818" t="str">
        <f>'PROD.LIST PU HOLDS'!U93</f>
        <v/>
      </c>
      <c r="L91" s="411">
        <f>'PROD.LIST PU HOLDS'!W93</f>
        <v>0</v>
      </c>
      <c r="M91" s="412"/>
    </row>
    <row r="92" spans="1:13" ht="22.5" customHeight="1">
      <c r="A92" s="242" t="str">
        <f>'PROD.LIST PU HOLDS'!A94</f>
        <v>360-358PU</v>
      </c>
      <c r="B92" s="407" t="str">
        <f>'PROD.LIST PU HOLDS'!C94</f>
        <v/>
      </c>
      <c r="C92" s="407" t="str">
        <f>'PROD.LIST PU HOLDS'!E94</f>
        <v/>
      </c>
      <c r="D92" s="407" t="str">
        <f>'PROD.LIST PU HOLDS'!G94</f>
        <v/>
      </c>
      <c r="E92" s="407" t="str">
        <f>'PROD.LIST PU HOLDS'!I94</f>
        <v/>
      </c>
      <c r="F92" s="407" t="str">
        <f>'PROD.LIST PU HOLDS'!K94</f>
        <v/>
      </c>
      <c r="G92" s="407" t="str">
        <f>'PROD.LIST PU HOLDS'!M94</f>
        <v/>
      </c>
      <c r="H92" s="407" t="str">
        <f>'PROD.LIST PU HOLDS'!O94</f>
        <v/>
      </c>
      <c r="I92" s="818" t="str">
        <f>'PROD.LIST PU HOLDS'!Q94</f>
        <v/>
      </c>
      <c r="J92" s="818" t="str">
        <f>'PROD.LIST PU HOLDS'!S94</f>
        <v/>
      </c>
      <c r="K92" s="818" t="str">
        <f>'PROD.LIST PU HOLDS'!U94</f>
        <v/>
      </c>
      <c r="L92" s="411">
        <f>'PROD.LIST PU HOLDS'!W94</f>
        <v>0</v>
      </c>
      <c r="M92" s="412"/>
    </row>
    <row r="93" spans="1:13" ht="22.5" customHeight="1">
      <c r="A93" s="242" t="str">
        <f>'PROD.LIST PU HOLDS'!A95</f>
        <v>360-359PU</v>
      </c>
      <c r="B93" s="407" t="str">
        <f>'PROD.LIST PU HOLDS'!C95</f>
        <v/>
      </c>
      <c r="C93" s="407" t="str">
        <f>'PROD.LIST PU HOLDS'!E95</f>
        <v/>
      </c>
      <c r="D93" s="407" t="str">
        <f>'PROD.LIST PU HOLDS'!G95</f>
        <v/>
      </c>
      <c r="E93" s="407" t="str">
        <f>'PROD.LIST PU HOLDS'!I95</f>
        <v/>
      </c>
      <c r="F93" s="407" t="str">
        <f>'PROD.LIST PU HOLDS'!K95</f>
        <v/>
      </c>
      <c r="G93" s="407" t="str">
        <f>'PROD.LIST PU HOLDS'!M95</f>
        <v/>
      </c>
      <c r="H93" s="407" t="str">
        <f>'PROD.LIST PU HOLDS'!O95</f>
        <v/>
      </c>
      <c r="I93" s="818" t="str">
        <f>'PROD.LIST PU HOLDS'!Q95</f>
        <v/>
      </c>
      <c r="J93" s="818" t="str">
        <f>'PROD.LIST PU HOLDS'!S95</f>
        <v/>
      </c>
      <c r="K93" s="818" t="str">
        <f>'PROD.LIST PU HOLDS'!U95</f>
        <v/>
      </c>
      <c r="L93" s="411">
        <f>'PROD.LIST PU HOLDS'!W95</f>
        <v>0</v>
      </c>
      <c r="M93" s="412"/>
    </row>
    <row r="94" spans="1:13" ht="22.5" customHeight="1">
      <c r="A94" s="242" t="str">
        <f>'PROD.LIST PU HOLDS'!A96</f>
        <v>360-360PU</v>
      </c>
      <c r="B94" s="407" t="str">
        <f>'PROD.LIST PU HOLDS'!C96</f>
        <v/>
      </c>
      <c r="C94" s="407" t="str">
        <f>'PROD.LIST PU HOLDS'!E96</f>
        <v/>
      </c>
      <c r="D94" s="407" t="str">
        <f>'PROD.LIST PU HOLDS'!G96</f>
        <v/>
      </c>
      <c r="E94" s="407" t="str">
        <f>'PROD.LIST PU HOLDS'!I96</f>
        <v/>
      </c>
      <c r="F94" s="407" t="str">
        <f>'PROD.LIST PU HOLDS'!K96</f>
        <v/>
      </c>
      <c r="G94" s="407" t="str">
        <f>'PROD.LIST PU HOLDS'!M96</f>
        <v/>
      </c>
      <c r="H94" s="407" t="str">
        <f>'PROD.LIST PU HOLDS'!O96</f>
        <v/>
      </c>
      <c r="I94" s="818" t="str">
        <f>'PROD.LIST PU HOLDS'!Q96</f>
        <v/>
      </c>
      <c r="J94" s="818" t="str">
        <f>'PROD.LIST PU HOLDS'!S96</f>
        <v/>
      </c>
      <c r="K94" s="818" t="str">
        <f>'PROD.LIST PU HOLDS'!U96</f>
        <v/>
      </c>
      <c r="L94" s="411">
        <f>'PROD.LIST PU HOLDS'!W96</f>
        <v>0</v>
      </c>
      <c r="M94" s="412"/>
    </row>
    <row r="95" spans="1:13" ht="22.5" customHeight="1">
      <c r="A95" s="242">
        <f>'PROD.LIST PU HOLDS'!A97</f>
        <v>0</v>
      </c>
      <c r="B95" s="407" t="str">
        <f>'PROD.LIST PU HOLDS'!C97</f>
        <v/>
      </c>
      <c r="C95" s="407" t="str">
        <f>'PROD.LIST PU HOLDS'!E97</f>
        <v/>
      </c>
      <c r="D95" s="407" t="str">
        <f>'PROD.LIST PU HOLDS'!G97</f>
        <v/>
      </c>
      <c r="E95" s="407" t="str">
        <f>'PROD.LIST PU HOLDS'!I97</f>
        <v/>
      </c>
      <c r="F95" s="407" t="str">
        <f>'PROD.LIST PU HOLDS'!K97</f>
        <v/>
      </c>
      <c r="G95" s="407" t="str">
        <f>'PROD.LIST PU HOLDS'!M97</f>
        <v/>
      </c>
      <c r="H95" s="407" t="str">
        <f>'PROD.LIST PU HOLDS'!O97</f>
        <v/>
      </c>
      <c r="I95" s="818" t="str">
        <f>'PROD.LIST PU HOLDS'!Q97</f>
        <v/>
      </c>
      <c r="J95" s="818" t="str">
        <f>'PROD.LIST PU HOLDS'!S97</f>
        <v/>
      </c>
      <c r="K95" s="818" t="str">
        <f>'PROD.LIST PU HOLDS'!U97</f>
        <v/>
      </c>
      <c r="L95" s="411">
        <f>'PROD.LIST PU HOLDS'!W97</f>
        <v>0</v>
      </c>
      <c r="M95" s="412"/>
    </row>
    <row r="96" spans="1:13" ht="22.5" customHeight="1">
      <c r="A96" s="242" t="str">
        <f>'PROD.LIST PU HOLDS'!A98</f>
        <v>360-380PU</v>
      </c>
      <c r="B96" s="407" t="str">
        <f>'PROD.LIST PU HOLDS'!C98</f>
        <v/>
      </c>
      <c r="C96" s="407" t="str">
        <f>'PROD.LIST PU HOLDS'!E98</f>
        <v/>
      </c>
      <c r="D96" s="407" t="str">
        <f>'PROD.LIST PU HOLDS'!G98</f>
        <v/>
      </c>
      <c r="E96" s="407" t="str">
        <f>'PROD.LIST PU HOLDS'!I98</f>
        <v/>
      </c>
      <c r="F96" s="407" t="str">
        <f>'PROD.LIST PU HOLDS'!K98</f>
        <v/>
      </c>
      <c r="G96" s="407" t="str">
        <f>'PROD.LIST PU HOLDS'!M98</f>
        <v/>
      </c>
      <c r="H96" s="407" t="str">
        <f>'PROD.LIST PU HOLDS'!O98</f>
        <v/>
      </c>
      <c r="I96" s="818" t="str">
        <f>'PROD.LIST PU HOLDS'!Q98</f>
        <v/>
      </c>
      <c r="J96" s="818" t="str">
        <f>'PROD.LIST PU HOLDS'!S98</f>
        <v/>
      </c>
      <c r="K96" s="818" t="str">
        <f>'PROD.LIST PU HOLDS'!U98</f>
        <v/>
      </c>
      <c r="L96" s="411">
        <f>'PROD.LIST PU HOLDS'!W98</f>
        <v>0</v>
      </c>
      <c r="M96" s="412"/>
    </row>
    <row r="97" spans="1:13" ht="22.5" customHeight="1">
      <c r="A97" s="242">
        <f>'PROD.LIST PU HOLDS'!A99</f>
        <v>0</v>
      </c>
      <c r="B97" s="407" t="str">
        <f>'PROD.LIST PU HOLDS'!C99</f>
        <v/>
      </c>
      <c r="C97" s="407" t="str">
        <f>'PROD.LIST PU HOLDS'!E99</f>
        <v/>
      </c>
      <c r="D97" s="407" t="str">
        <f>'PROD.LIST PU HOLDS'!G99</f>
        <v/>
      </c>
      <c r="E97" s="407" t="str">
        <f>'PROD.LIST PU HOLDS'!I99</f>
        <v/>
      </c>
      <c r="F97" s="407" t="str">
        <f>'PROD.LIST PU HOLDS'!K99</f>
        <v/>
      </c>
      <c r="G97" s="407" t="str">
        <f>'PROD.LIST PU HOLDS'!M99</f>
        <v/>
      </c>
      <c r="H97" s="407" t="str">
        <f>'PROD.LIST PU HOLDS'!O99</f>
        <v/>
      </c>
      <c r="I97" s="818" t="str">
        <f>'PROD.LIST PU HOLDS'!Q99</f>
        <v/>
      </c>
      <c r="J97" s="818" t="str">
        <f>'PROD.LIST PU HOLDS'!S99</f>
        <v/>
      </c>
      <c r="K97" s="818" t="str">
        <f>'PROD.LIST PU HOLDS'!U99</f>
        <v/>
      </c>
      <c r="L97" s="411">
        <f>'PROD.LIST PU HOLDS'!W99</f>
        <v>0</v>
      </c>
      <c r="M97" s="412"/>
    </row>
    <row r="98" spans="1:13" ht="22.5" customHeight="1">
      <c r="A98" s="242" t="str">
        <f>'PROD.LIST PU HOLDS'!A100</f>
        <v>360-390PU</v>
      </c>
      <c r="B98" s="407" t="str">
        <f>'PROD.LIST PU HOLDS'!C100</f>
        <v/>
      </c>
      <c r="C98" s="407" t="str">
        <f>'PROD.LIST PU HOLDS'!E100</f>
        <v/>
      </c>
      <c r="D98" s="407" t="str">
        <f>'PROD.LIST PU HOLDS'!G100</f>
        <v/>
      </c>
      <c r="E98" s="407" t="str">
        <f>'PROD.LIST PU HOLDS'!I100</f>
        <v/>
      </c>
      <c r="F98" s="407" t="str">
        <f>'PROD.LIST PU HOLDS'!K100</f>
        <v/>
      </c>
      <c r="G98" s="407" t="str">
        <f>'PROD.LIST PU HOLDS'!M100</f>
        <v/>
      </c>
      <c r="H98" s="407" t="str">
        <f>'PROD.LIST PU HOLDS'!O100</f>
        <v/>
      </c>
      <c r="I98" s="818" t="str">
        <f>'PROD.LIST PU HOLDS'!Q100</f>
        <v/>
      </c>
      <c r="J98" s="818" t="str">
        <f>'PROD.LIST PU HOLDS'!S100</f>
        <v/>
      </c>
      <c r="K98" s="818" t="str">
        <f>'PROD.LIST PU HOLDS'!U100</f>
        <v/>
      </c>
      <c r="L98" s="411">
        <f>'PROD.LIST PU HOLDS'!W100</f>
        <v>0</v>
      </c>
      <c r="M98" s="412"/>
    </row>
    <row r="99" spans="1:13" ht="22.5" customHeight="1">
      <c r="A99" s="242" t="str">
        <f>'PROD.LIST PU HOLDS'!A101</f>
        <v>360-392PU</v>
      </c>
      <c r="B99" s="407" t="str">
        <f>'PROD.LIST PU HOLDS'!C101</f>
        <v/>
      </c>
      <c r="C99" s="407" t="str">
        <f>'PROD.LIST PU HOLDS'!E101</f>
        <v/>
      </c>
      <c r="D99" s="407" t="str">
        <f>'PROD.LIST PU HOLDS'!G101</f>
        <v/>
      </c>
      <c r="E99" s="407" t="str">
        <f>'PROD.LIST PU HOLDS'!I101</f>
        <v/>
      </c>
      <c r="F99" s="407" t="str">
        <f>'PROD.LIST PU HOLDS'!K101</f>
        <v/>
      </c>
      <c r="G99" s="407" t="str">
        <f>'PROD.LIST PU HOLDS'!M101</f>
        <v/>
      </c>
      <c r="H99" s="407" t="str">
        <f>'PROD.LIST PU HOLDS'!O101</f>
        <v/>
      </c>
      <c r="I99" s="818" t="str">
        <f>'PROD.LIST PU HOLDS'!Q101</f>
        <v/>
      </c>
      <c r="J99" s="818" t="str">
        <f>'PROD.LIST PU HOLDS'!S101</f>
        <v/>
      </c>
      <c r="K99" s="818" t="str">
        <f>'PROD.LIST PU HOLDS'!U101</f>
        <v/>
      </c>
      <c r="L99" s="411">
        <f>'PROD.LIST PU HOLDS'!W101</f>
        <v>0</v>
      </c>
      <c r="M99" s="412"/>
    </row>
    <row r="100" spans="1:13" ht="22.5" customHeight="1">
      <c r="A100" s="242" t="str">
        <f>'PROD.LIST PU HOLDS'!A102</f>
        <v>360-394PU</v>
      </c>
      <c r="B100" s="407" t="str">
        <f>'PROD.LIST PU HOLDS'!C102</f>
        <v/>
      </c>
      <c r="C100" s="407" t="str">
        <f>'PROD.LIST PU HOLDS'!E102</f>
        <v/>
      </c>
      <c r="D100" s="407" t="str">
        <f>'PROD.LIST PU HOLDS'!G102</f>
        <v/>
      </c>
      <c r="E100" s="407" t="str">
        <f>'PROD.LIST PU HOLDS'!I102</f>
        <v/>
      </c>
      <c r="F100" s="407" t="str">
        <f>'PROD.LIST PU HOLDS'!K102</f>
        <v/>
      </c>
      <c r="G100" s="407" t="str">
        <f>'PROD.LIST PU HOLDS'!M102</f>
        <v/>
      </c>
      <c r="H100" s="407" t="str">
        <f>'PROD.LIST PU HOLDS'!O102</f>
        <v/>
      </c>
      <c r="I100" s="818" t="str">
        <f>'PROD.LIST PU HOLDS'!Q102</f>
        <v/>
      </c>
      <c r="J100" s="818" t="str">
        <f>'PROD.LIST PU HOLDS'!S102</f>
        <v/>
      </c>
      <c r="K100" s="818" t="str">
        <f>'PROD.LIST PU HOLDS'!U102</f>
        <v/>
      </c>
      <c r="L100" s="411">
        <f>'PROD.LIST PU HOLDS'!W102</f>
        <v>0</v>
      </c>
      <c r="M100" s="412"/>
    </row>
    <row r="101" spans="1:13" ht="22.5" customHeight="1">
      <c r="A101" s="242" t="str">
        <f>'PROD.LIST PU HOLDS'!A103</f>
        <v>360-396PU</v>
      </c>
      <c r="B101" s="407" t="str">
        <f>'PROD.LIST PU HOLDS'!C103</f>
        <v/>
      </c>
      <c r="C101" s="407" t="str">
        <f>'PROD.LIST PU HOLDS'!E103</f>
        <v/>
      </c>
      <c r="D101" s="407" t="str">
        <f>'PROD.LIST PU HOLDS'!G103</f>
        <v/>
      </c>
      <c r="E101" s="407" t="str">
        <f>'PROD.LIST PU HOLDS'!I103</f>
        <v/>
      </c>
      <c r="F101" s="407" t="str">
        <f>'PROD.LIST PU HOLDS'!K103</f>
        <v/>
      </c>
      <c r="G101" s="407" t="str">
        <f>'PROD.LIST PU HOLDS'!M103</f>
        <v/>
      </c>
      <c r="H101" s="407" t="str">
        <f>'PROD.LIST PU HOLDS'!O103</f>
        <v/>
      </c>
      <c r="I101" s="818" t="str">
        <f>'PROD.LIST PU HOLDS'!Q103</f>
        <v/>
      </c>
      <c r="J101" s="818" t="str">
        <f>'PROD.LIST PU HOLDS'!S103</f>
        <v/>
      </c>
      <c r="K101" s="818" t="str">
        <f>'PROD.LIST PU HOLDS'!U103</f>
        <v/>
      </c>
      <c r="L101" s="411">
        <f>'PROD.LIST PU HOLDS'!W103</f>
        <v>0</v>
      </c>
      <c r="M101" s="412"/>
    </row>
    <row r="102" spans="1:13" ht="22.5" customHeight="1">
      <c r="A102" s="242" t="str">
        <f>'PROD.LIST PU HOLDS'!A104</f>
        <v>360-398PU</v>
      </c>
      <c r="B102" s="407" t="str">
        <f>'PROD.LIST PU HOLDS'!C104</f>
        <v/>
      </c>
      <c r="C102" s="407" t="str">
        <f>'PROD.LIST PU HOLDS'!E104</f>
        <v/>
      </c>
      <c r="D102" s="407" t="str">
        <f>'PROD.LIST PU HOLDS'!G104</f>
        <v/>
      </c>
      <c r="E102" s="407" t="str">
        <f>'PROD.LIST PU HOLDS'!I104</f>
        <v/>
      </c>
      <c r="F102" s="407" t="str">
        <f>'PROD.LIST PU HOLDS'!K104</f>
        <v/>
      </c>
      <c r="G102" s="407" t="str">
        <f>'PROD.LIST PU HOLDS'!M104</f>
        <v/>
      </c>
      <c r="H102" s="407" t="str">
        <f>'PROD.LIST PU HOLDS'!O104</f>
        <v/>
      </c>
      <c r="I102" s="818" t="str">
        <f>'PROD.LIST PU HOLDS'!Q104</f>
        <v/>
      </c>
      <c r="J102" s="818" t="str">
        <f>'PROD.LIST PU HOLDS'!S104</f>
        <v/>
      </c>
      <c r="K102" s="818" t="str">
        <f>'PROD.LIST PU HOLDS'!U104</f>
        <v/>
      </c>
      <c r="L102" s="411">
        <f>'PROD.LIST PU HOLDS'!W104</f>
        <v>0</v>
      </c>
      <c r="M102" s="412"/>
    </row>
    <row r="103" spans="1:13" ht="22.5" customHeight="1">
      <c r="A103" s="242" t="str">
        <f>'PROD.LIST PU HOLDS'!A105</f>
        <v>360-400PU</v>
      </c>
      <c r="B103" s="407" t="str">
        <f>'PROD.LIST PU HOLDS'!C105</f>
        <v/>
      </c>
      <c r="C103" s="407" t="str">
        <f>'PROD.LIST PU HOLDS'!E105</f>
        <v/>
      </c>
      <c r="D103" s="407" t="str">
        <f>'PROD.LIST PU HOLDS'!G105</f>
        <v/>
      </c>
      <c r="E103" s="407" t="str">
        <f>'PROD.LIST PU HOLDS'!I105</f>
        <v/>
      </c>
      <c r="F103" s="407" t="str">
        <f>'PROD.LIST PU HOLDS'!K105</f>
        <v/>
      </c>
      <c r="G103" s="407" t="str">
        <f>'PROD.LIST PU HOLDS'!M105</f>
        <v/>
      </c>
      <c r="H103" s="407" t="str">
        <f>'PROD.LIST PU HOLDS'!O105</f>
        <v/>
      </c>
      <c r="I103" s="818" t="str">
        <f>'PROD.LIST PU HOLDS'!Q105</f>
        <v/>
      </c>
      <c r="J103" s="818" t="str">
        <f>'PROD.LIST PU HOLDS'!S105</f>
        <v/>
      </c>
      <c r="K103" s="818" t="str">
        <f>'PROD.LIST PU HOLDS'!U105</f>
        <v/>
      </c>
      <c r="L103" s="411">
        <f>'PROD.LIST PU HOLDS'!W105</f>
        <v>0</v>
      </c>
      <c r="M103" s="412"/>
    </row>
    <row r="104" spans="1:13" ht="22.5" customHeight="1">
      <c r="A104" s="242">
        <f>'PROD.LIST PU HOLDS'!A106</f>
        <v>0</v>
      </c>
      <c r="B104" s="407" t="str">
        <f>'PROD.LIST PU HOLDS'!C106</f>
        <v/>
      </c>
      <c r="C104" s="407" t="str">
        <f>'PROD.LIST PU HOLDS'!E106</f>
        <v/>
      </c>
      <c r="D104" s="407" t="str">
        <f>'PROD.LIST PU HOLDS'!G106</f>
        <v/>
      </c>
      <c r="E104" s="407" t="str">
        <f>'PROD.LIST PU HOLDS'!I106</f>
        <v/>
      </c>
      <c r="F104" s="407" t="str">
        <f>'PROD.LIST PU HOLDS'!K106</f>
        <v/>
      </c>
      <c r="G104" s="407" t="str">
        <f>'PROD.LIST PU HOLDS'!M106</f>
        <v/>
      </c>
      <c r="H104" s="407" t="str">
        <f>'PROD.LIST PU HOLDS'!O106</f>
        <v/>
      </c>
      <c r="I104" s="818" t="str">
        <f>'PROD.LIST PU HOLDS'!Q106</f>
        <v/>
      </c>
      <c r="J104" s="818" t="str">
        <f>'PROD.LIST PU HOLDS'!S106</f>
        <v/>
      </c>
      <c r="K104" s="818" t="str">
        <f>'PROD.LIST PU HOLDS'!U106</f>
        <v/>
      </c>
      <c r="L104" s="411">
        <f>'PROD.LIST PU HOLDS'!W106</f>
        <v>0</v>
      </c>
      <c r="M104" s="412"/>
    </row>
    <row r="105" spans="1:13" ht="22.5" customHeight="1">
      <c r="A105" s="242" t="str">
        <f>'PROD.LIST PU HOLDS'!A107</f>
        <v>360-411PU</v>
      </c>
      <c r="B105" s="407" t="str">
        <f>'PROD.LIST PU HOLDS'!C107</f>
        <v/>
      </c>
      <c r="C105" s="407" t="str">
        <f>'PROD.LIST PU HOLDS'!E107</f>
        <v/>
      </c>
      <c r="D105" s="407" t="str">
        <f>'PROD.LIST PU HOLDS'!G107</f>
        <v/>
      </c>
      <c r="E105" s="407" t="str">
        <f>'PROD.LIST PU HOLDS'!I107</f>
        <v/>
      </c>
      <c r="F105" s="407" t="str">
        <f>'PROD.LIST PU HOLDS'!K107</f>
        <v/>
      </c>
      <c r="G105" s="407" t="str">
        <f>'PROD.LIST PU HOLDS'!M107</f>
        <v/>
      </c>
      <c r="H105" s="407" t="str">
        <f>'PROD.LIST PU HOLDS'!O107</f>
        <v/>
      </c>
      <c r="I105" s="818" t="str">
        <f>'PROD.LIST PU HOLDS'!Q107</f>
        <v/>
      </c>
      <c r="J105" s="818" t="str">
        <f>'PROD.LIST PU HOLDS'!S107</f>
        <v/>
      </c>
      <c r="K105" s="818" t="str">
        <f>'PROD.LIST PU HOLDS'!U107</f>
        <v/>
      </c>
      <c r="L105" s="411">
        <f>'PROD.LIST PU HOLDS'!W107</f>
        <v>0</v>
      </c>
      <c r="M105" s="412"/>
    </row>
    <row r="106" spans="1:13" ht="22.5" customHeight="1">
      <c r="A106" s="242" t="str">
        <f>'PROD.LIST PU HOLDS'!A108</f>
        <v>360-412PU</v>
      </c>
      <c r="B106" s="407" t="str">
        <f>'PROD.LIST PU HOLDS'!C108</f>
        <v/>
      </c>
      <c r="C106" s="407" t="str">
        <f>'PROD.LIST PU HOLDS'!E108</f>
        <v/>
      </c>
      <c r="D106" s="407" t="str">
        <f>'PROD.LIST PU HOLDS'!G108</f>
        <v/>
      </c>
      <c r="E106" s="407" t="str">
        <f>'PROD.LIST PU HOLDS'!I108</f>
        <v/>
      </c>
      <c r="F106" s="407" t="str">
        <f>'PROD.LIST PU HOLDS'!K108</f>
        <v/>
      </c>
      <c r="G106" s="407" t="str">
        <f>'PROD.LIST PU HOLDS'!M108</f>
        <v/>
      </c>
      <c r="H106" s="407" t="str">
        <f>'PROD.LIST PU HOLDS'!O108</f>
        <v/>
      </c>
      <c r="I106" s="818" t="str">
        <f>'PROD.LIST PU HOLDS'!Q108</f>
        <v/>
      </c>
      <c r="J106" s="818" t="str">
        <f>'PROD.LIST PU HOLDS'!S108</f>
        <v/>
      </c>
      <c r="K106" s="818" t="str">
        <f>'PROD.LIST PU HOLDS'!U108</f>
        <v/>
      </c>
      <c r="L106" s="411">
        <f>'PROD.LIST PU HOLDS'!W108</f>
        <v>0</v>
      </c>
      <c r="M106" s="412"/>
    </row>
    <row r="107" spans="1:13" ht="22.5" customHeight="1">
      <c r="A107" s="242" t="str">
        <f>'PROD.LIST PU HOLDS'!A109</f>
        <v>360-413PU</v>
      </c>
      <c r="B107" s="407" t="str">
        <f>'PROD.LIST PU HOLDS'!C109</f>
        <v/>
      </c>
      <c r="C107" s="407" t="str">
        <f>'PROD.LIST PU HOLDS'!E109</f>
        <v/>
      </c>
      <c r="D107" s="407" t="str">
        <f>'PROD.LIST PU HOLDS'!G109</f>
        <v/>
      </c>
      <c r="E107" s="407" t="str">
        <f>'PROD.LIST PU HOLDS'!I109</f>
        <v/>
      </c>
      <c r="F107" s="407" t="str">
        <f>'PROD.LIST PU HOLDS'!K109</f>
        <v/>
      </c>
      <c r="G107" s="407" t="str">
        <f>'PROD.LIST PU HOLDS'!M109</f>
        <v/>
      </c>
      <c r="H107" s="407" t="str">
        <f>'PROD.LIST PU HOLDS'!O109</f>
        <v/>
      </c>
      <c r="I107" s="818" t="str">
        <f>'PROD.LIST PU HOLDS'!Q109</f>
        <v/>
      </c>
      <c r="J107" s="818" t="str">
        <f>'PROD.LIST PU HOLDS'!S109</f>
        <v/>
      </c>
      <c r="K107" s="818" t="str">
        <f>'PROD.LIST PU HOLDS'!U109</f>
        <v/>
      </c>
      <c r="L107" s="411">
        <f>'PROD.LIST PU HOLDS'!W109</f>
        <v>0</v>
      </c>
      <c r="M107" s="412"/>
    </row>
    <row r="108" spans="1:13" ht="22.5" customHeight="1">
      <c r="A108" s="242" t="str">
        <f>'PROD.LIST PU HOLDS'!A110</f>
        <v>360-414PU</v>
      </c>
      <c r="B108" s="407" t="str">
        <f>'PROD.LIST PU HOLDS'!C110</f>
        <v/>
      </c>
      <c r="C108" s="407" t="str">
        <f>'PROD.LIST PU HOLDS'!E110</f>
        <v/>
      </c>
      <c r="D108" s="407" t="str">
        <f>'PROD.LIST PU HOLDS'!G110</f>
        <v/>
      </c>
      <c r="E108" s="407" t="str">
        <f>'PROD.LIST PU HOLDS'!I110</f>
        <v/>
      </c>
      <c r="F108" s="407" t="str">
        <f>'PROD.LIST PU HOLDS'!K110</f>
        <v/>
      </c>
      <c r="G108" s="407" t="str">
        <f>'PROD.LIST PU HOLDS'!M110</f>
        <v/>
      </c>
      <c r="H108" s="407" t="str">
        <f>'PROD.LIST PU HOLDS'!O110</f>
        <v/>
      </c>
      <c r="I108" s="818" t="str">
        <f>'PROD.LIST PU HOLDS'!Q110</f>
        <v/>
      </c>
      <c r="J108" s="818" t="str">
        <f>'PROD.LIST PU HOLDS'!S110</f>
        <v/>
      </c>
      <c r="K108" s="818" t="str">
        <f>'PROD.LIST PU HOLDS'!U110</f>
        <v/>
      </c>
      <c r="L108" s="411">
        <f>'PROD.LIST PU HOLDS'!W110</f>
        <v>0</v>
      </c>
      <c r="M108" s="412"/>
    </row>
    <row r="109" spans="1:13" ht="22.5" customHeight="1">
      <c r="A109" s="242" t="str">
        <f>'PROD.LIST PU HOLDS'!A111</f>
        <v>360-415PU</v>
      </c>
      <c r="B109" s="407" t="str">
        <f>'PROD.LIST PU HOLDS'!C111</f>
        <v/>
      </c>
      <c r="C109" s="407" t="str">
        <f>'PROD.LIST PU HOLDS'!E111</f>
        <v/>
      </c>
      <c r="D109" s="407" t="str">
        <f>'PROD.LIST PU HOLDS'!G111</f>
        <v/>
      </c>
      <c r="E109" s="407" t="str">
        <f>'PROD.LIST PU HOLDS'!I111</f>
        <v/>
      </c>
      <c r="F109" s="407" t="str">
        <f>'PROD.LIST PU HOLDS'!K111</f>
        <v/>
      </c>
      <c r="G109" s="407" t="str">
        <f>'PROD.LIST PU HOLDS'!M111</f>
        <v/>
      </c>
      <c r="H109" s="407" t="str">
        <f>'PROD.LIST PU HOLDS'!O111</f>
        <v/>
      </c>
      <c r="I109" s="818" t="str">
        <f>'PROD.LIST PU HOLDS'!Q111</f>
        <v/>
      </c>
      <c r="J109" s="818" t="str">
        <f>'PROD.LIST PU HOLDS'!S111</f>
        <v/>
      </c>
      <c r="K109" s="818" t="str">
        <f>'PROD.LIST PU HOLDS'!U111</f>
        <v/>
      </c>
      <c r="L109" s="411">
        <f>'PROD.LIST PU HOLDS'!W111</f>
        <v>0</v>
      </c>
      <c r="M109" s="412"/>
    </row>
    <row r="110" spans="1:13" ht="22.5" customHeight="1">
      <c r="A110" s="242" t="str">
        <f>'PROD.LIST PU HOLDS'!A112</f>
        <v>360-416PU</v>
      </c>
      <c r="B110" s="407" t="str">
        <f>'PROD.LIST PU HOLDS'!C112</f>
        <v/>
      </c>
      <c r="C110" s="407" t="str">
        <f>'PROD.LIST PU HOLDS'!E112</f>
        <v/>
      </c>
      <c r="D110" s="407" t="str">
        <f>'PROD.LIST PU HOLDS'!G112</f>
        <v/>
      </c>
      <c r="E110" s="407" t="str">
        <f>'PROD.LIST PU HOLDS'!I112</f>
        <v/>
      </c>
      <c r="F110" s="407" t="str">
        <f>'PROD.LIST PU HOLDS'!K112</f>
        <v/>
      </c>
      <c r="G110" s="407" t="str">
        <f>'PROD.LIST PU HOLDS'!M112</f>
        <v/>
      </c>
      <c r="H110" s="407" t="str">
        <f>'PROD.LIST PU HOLDS'!O112</f>
        <v/>
      </c>
      <c r="I110" s="818" t="str">
        <f>'PROD.LIST PU HOLDS'!Q112</f>
        <v/>
      </c>
      <c r="J110" s="818" t="str">
        <f>'PROD.LIST PU HOLDS'!S112</f>
        <v/>
      </c>
      <c r="K110" s="818" t="str">
        <f>'PROD.LIST PU HOLDS'!U112</f>
        <v/>
      </c>
      <c r="L110" s="411">
        <f>'PROD.LIST PU HOLDS'!W112</f>
        <v>0</v>
      </c>
      <c r="M110" s="412"/>
    </row>
    <row r="111" spans="1:13" ht="22.5" customHeight="1">
      <c r="A111" s="242" t="str">
        <f>'PROD.LIST PU HOLDS'!A113</f>
        <v>360-417PU</v>
      </c>
      <c r="B111" s="407" t="str">
        <f>'PROD.LIST PU HOLDS'!C113</f>
        <v/>
      </c>
      <c r="C111" s="407" t="str">
        <f>'PROD.LIST PU HOLDS'!E113</f>
        <v/>
      </c>
      <c r="D111" s="407" t="str">
        <f>'PROD.LIST PU HOLDS'!G113</f>
        <v/>
      </c>
      <c r="E111" s="407" t="str">
        <f>'PROD.LIST PU HOLDS'!I113</f>
        <v/>
      </c>
      <c r="F111" s="407" t="str">
        <f>'PROD.LIST PU HOLDS'!K113</f>
        <v/>
      </c>
      <c r="G111" s="407" t="str">
        <f>'PROD.LIST PU HOLDS'!M113</f>
        <v/>
      </c>
      <c r="H111" s="407" t="str">
        <f>'PROD.LIST PU HOLDS'!O113</f>
        <v/>
      </c>
      <c r="I111" s="818" t="str">
        <f>'PROD.LIST PU HOLDS'!Q113</f>
        <v/>
      </c>
      <c r="J111" s="818" t="str">
        <f>'PROD.LIST PU HOLDS'!S113</f>
        <v/>
      </c>
      <c r="K111" s="818" t="str">
        <f>'PROD.LIST PU HOLDS'!U113</f>
        <v/>
      </c>
      <c r="L111" s="411">
        <f>'PROD.LIST PU HOLDS'!W113</f>
        <v>0</v>
      </c>
      <c r="M111" s="412"/>
    </row>
    <row r="112" spans="1:13" ht="22.5" customHeight="1">
      <c r="A112" s="242" t="str">
        <f>'PROD.LIST PU HOLDS'!A114</f>
        <v>360-418PU</v>
      </c>
      <c r="B112" s="407" t="str">
        <f>'PROD.LIST PU HOLDS'!C114</f>
        <v/>
      </c>
      <c r="C112" s="407" t="str">
        <f>'PROD.LIST PU HOLDS'!E114</f>
        <v/>
      </c>
      <c r="D112" s="407" t="str">
        <f>'PROD.LIST PU HOLDS'!G114</f>
        <v/>
      </c>
      <c r="E112" s="407" t="str">
        <f>'PROD.LIST PU HOLDS'!I114</f>
        <v/>
      </c>
      <c r="F112" s="407" t="str">
        <f>'PROD.LIST PU HOLDS'!K114</f>
        <v/>
      </c>
      <c r="G112" s="407" t="str">
        <f>'PROD.LIST PU HOLDS'!M114</f>
        <v/>
      </c>
      <c r="H112" s="407" t="str">
        <f>'PROD.LIST PU HOLDS'!O114</f>
        <v/>
      </c>
      <c r="I112" s="818" t="str">
        <f>'PROD.LIST PU HOLDS'!Q114</f>
        <v/>
      </c>
      <c r="J112" s="818" t="str">
        <f>'PROD.LIST PU HOLDS'!S114</f>
        <v/>
      </c>
      <c r="K112" s="818" t="str">
        <f>'PROD.LIST PU HOLDS'!U114</f>
        <v/>
      </c>
      <c r="L112" s="411">
        <f>'PROD.LIST PU HOLDS'!W114</f>
        <v>0</v>
      </c>
      <c r="M112" s="412"/>
    </row>
    <row r="113" spans="1:13" ht="22.5" customHeight="1">
      <c r="A113" s="242" t="str">
        <f>'PROD.LIST PU HOLDS'!A115</f>
        <v>360-419PU</v>
      </c>
      <c r="B113" s="407" t="str">
        <f>'PROD.LIST PU HOLDS'!C115</f>
        <v/>
      </c>
      <c r="C113" s="407" t="str">
        <f>'PROD.LIST PU HOLDS'!E115</f>
        <v/>
      </c>
      <c r="D113" s="407" t="str">
        <f>'PROD.LIST PU HOLDS'!G115</f>
        <v/>
      </c>
      <c r="E113" s="407" t="str">
        <f>'PROD.LIST PU HOLDS'!I115</f>
        <v/>
      </c>
      <c r="F113" s="407" t="str">
        <f>'PROD.LIST PU HOLDS'!K115</f>
        <v/>
      </c>
      <c r="G113" s="407" t="str">
        <f>'PROD.LIST PU HOLDS'!M115</f>
        <v/>
      </c>
      <c r="H113" s="407" t="str">
        <f>'PROD.LIST PU HOLDS'!O115</f>
        <v/>
      </c>
      <c r="I113" s="818" t="str">
        <f>'PROD.LIST PU HOLDS'!Q115</f>
        <v/>
      </c>
      <c r="J113" s="818" t="str">
        <f>'PROD.LIST PU HOLDS'!S115</f>
        <v/>
      </c>
      <c r="K113" s="818" t="str">
        <f>'PROD.LIST PU HOLDS'!U115</f>
        <v/>
      </c>
      <c r="L113" s="411">
        <f>'PROD.LIST PU HOLDS'!W115</f>
        <v>0</v>
      </c>
      <c r="M113" s="412"/>
    </row>
    <row r="114" spans="1:13" ht="22.5" customHeight="1">
      <c r="A114" s="242" t="str">
        <f>'PROD.LIST PU HOLDS'!A116</f>
        <v>360-420PU</v>
      </c>
      <c r="B114" s="407" t="str">
        <f>'PROD.LIST PU HOLDS'!C116</f>
        <v/>
      </c>
      <c r="C114" s="407" t="str">
        <f>'PROD.LIST PU HOLDS'!E116</f>
        <v/>
      </c>
      <c r="D114" s="407" t="str">
        <f>'PROD.LIST PU HOLDS'!G116</f>
        <v/>
      </c>
      <c r="E114" s="407" t="str">
        <f>'PROD.LIST PU HOLDS'!I116</f>
        <v/>
      </c>
      <c r="F114" s="407" t="str">
        <f>'PROD.LIST PU HOLDS'!K116</f>
        <v/>
      </c>
      <c r="G114" s="407" t="str">
        <f>'PROD.LIST PU HOLDS'!M116</f>
        <v/>
      </c>
      <c r="H114" s="407" t="str">
        <f>'PROD.LIST PU HOLDS'!O116</f>
        <v/>
      </c>
      <c r="I114" s="818" t="str">
        <f>'PROD.LIST PU HOLDS'!Q116</f>
        <v/>
      </c>
      <c r="J114" s="818" t="str">
        <f>'PROD.LIST PU HOLDS'!S116</f>
        <v/>
      </c>
      <c r="K114" s="818" t="str">
        <f>'PROD.LIST PU HOLDS'!U116</f>
        <v/>
      </c>
      <c r="L114" s="411">
        <f>'PROD.LIST PU HOLDS'!W116</f>
        <v>0</v>
      </c>
      <c r="M114" s="412"/>
    </row>
    <row r="115" spans="1:13" ht="22.5" customHeight="1">
      <c r="A115" s="242">
        <f>'PROD.LIST PU HOLDS'!A117</f>
        <v>0</v>
      </c>
      <c r="B115" s="407" t="str">
        <f>'PROD.LIST PU HOLDS'!C117</f>
        <v/>
      </c>
      <c r="C115" s="407" t="str">
        <f>'PROD.LIST PU HOLDS'!E117</f>
        <v/>
      </c>
      <c r="D115" s="407" t="str">
        <f>'PROD.LIST PU HOLDS'!G117</f>
        <v/>
      </c>
      <c r="E115" s="407" t="str">
        <f>'PROD.LIST PU HOLDS'!I117</f>
        <v/>
      </c>
      <c r="F115" s="407" t="str">
        <f>'PROD.LIST PU HOLDS'!K117</f>
        <v/>
      </c>
      <c r="G115" s="407" t="str">
        <f>'PROD.LIST PU HOLDS'!M117</f>
        <v/>
      </c>
      <c r="H115" s="407" t="str">
        <f>'PROD.LIST PU HOLDS'!O117</f>
        <v/>
      </c>
      <c r="I115" s="818" t="str">
        <f>'PROD.LIST PU HOLDS'!Q117</f>
        <v/>
      </c>
      <c r="J115" s="818" t="str">
        <f>'PROD.LIST PU HOLDS'!S117</f>
        <v/>
      </c>
      <c r="K115" s="818" t="str">
        <f>'PROD.LIST PU HOLDS'!U117</f>
        <v/>
      </c>
      <c r="L115" s="411">
        <f>'PROD.LIST PU HOLDS'!W117</f>
        <v>0</v>
      </c>
      <c r="M115" s="412"/>
    </row>
    <row r="116" spans="1:13" ht="22.5" customHeight="1">
      <c r="A116" s="242" t="str">
        <f>'PROD.LIST PU HOLDS'!A118</f>
        <v>360-473PU</v>
      </c>
      <c r="B116" s="407" t="str">
        <f>'PROD.LIST PU HOLDS'!C118</f>
        <v/>
      </c>
      <c r="C116" s="407" t="str">
        <f>'PROD.LIST PU HOLDS'!E118</f>
        <v/>
      </c>
      <c r="D116" s="407" t="str">
        <f>'PROD.LIST PU HOLDS'!G118</f>
        <v/>
      </c>
      <c r="E116" s="407" t="str">
        <f>'PROD.LIST PU HOLDS'!I118</f>
        <v/>
      </c>
      <c r="F116" s="407" t="str">
        <f>'PROD.LIST PU HOLDS'!K118</f>
        <v/>
      </c>
      <c r="G116" s="407" t="str">
        <f>'PROD.LIST PU HOLDS'!M118</f>
        <v/>
      </c>
      <c r="H116" s="407" t="str">
        <f>'PROD.LIST PU HOLDS'!O118</f>
        <v/>
      </c>
      <c r="I116" s="818" t="str">
        <f>'PROD.LIST PU HOLDS'!Q118</f>
        <v/>
      </c>
      <c r="J116" s="818" t="str">
        <f>'PROD.LIST PU HOLDS'!S118</f>
        <v/>
      </c>
      <c r="K116" s="818" t="str">
        <f>'PROD.LIST PU HOLDS'!U118</f>
        <v/>
      </c>
      <c r="L116" s="411">
        <f>'PROD.LIST PU HOLDS'!W118</f>
        <v>0</v>
      </c>
      <c r="M116" s="412"/>
    </row>
    <row r="117" spans="1:13" ht="22.5" customHeight="1">
      <c r="A117" s="242" t="str">
        <f>'PROD.LIST PU HOLDS'!A119</f>
        <v>360-475PU</v>
      </c>
      <c r="B117" s="407" t="str">
        <f>'PROD.LIST PU HOLDS'!C119</f>
        <v/>
      </c>
      <c r="C117" s="407" t="str">
        <f>'PROD.LIST PU HOLDS'!E119</f>
        <v/>
      </c>
      <c r="D117" s="407" t="str">
        <f>'PROD.LIST PU HOLDS'!G119</f>
        <v/>
      </c>
      <c r="E117" s="407" t="str">
        <f>'PROD.LIST PU HOLDS'!I119</f>
        <v/>
      </c>
      <c r="F117" s="407" t="str">
        <f>'PROD.LIST PU HOLDS'!K119</f>
        <v/>
      </c>
      <c r="G117" s="407" t="str">
        <f>'PROD.LIST PU HOLDS'!M119</f>
        <v/>
      </c>
      <c r="H117" s="407" t="str">
        <f>'PROD.LIST PU HOLDS'!O119</f>
        <v/>
      </c>
      <c r="I117" s="818" t="str">
        <f>'PROD.LIST PU HOLDS'!Q119</f>
        <v/>
      </c>
      <c r="J117" s="818" t="str">
        <f>'PROD.LIST PU HOLDS'!S119</f>
        <v/>
      </c>
      <c r="K117" s="818" t="str">
        <f>'PROD.LIST PU HOLDS'!U119</f>
        <v/>
      </c>
      <c r="L117" s="411">
        <f>'PROD.LIST PU HOLDS'!W119</f>
        <v>0</v>
      </c>
      <c r="M117" s="412"/>
    </row>
    <row r="118" spans="1:13" ht="22.5" customHeight="1">
      <c r="A118" s="242" t="str">
        <f>'PROD.LIST PU HOLDS'!A120</f>
        <v>360-479PU</v>
      </c>
      <c r="B118" s="407" t="str">
        <f>'PROD.LIST PU HOLDS'!C120</f>
        <v/>
      </c>
      <c r="C118" s="407" t="str">
        <f>'PROD.LIST PU HOLDS'!E120</f>
        <v/>
      </c>
      <c r="D118" s="407" t="str">
        <f>'PROD.LIST PU HOLDS'!G120</f>
        <v/>
      </c>
      <c r="E118" s="407" t="str">
        <f>'PROD.LIST PU HOLDS'!I120</f>
        <v/>
      </c>
      <c r="F118" s="407" t="str">
        <f>'PROD.LIST PU HOLDS'!K120</f>
        <v/>
      </c>
      <c r="G118" s="407" t="str">
        <f>'PROD.LIST PU HOLDS'!M120</f>
        <v/>
      </c>
      <c r="H118" s="407" t="str">
        <f>'PROD.LIST PU HOLDS'!O120</f>
        <v/>
      </c>
      <c r="I118" s="818" t="str">
        <f>'PROD.LIST PU HOLDS'!Q120</f>
        <v/>
      </c>
      <c r="J118" s="818" t="str">
        <f>'PROD.LIST PU HOLDS'!S120</f>
        <v/>
      </c>
      <c r="K118" s="818" t="str">
        <f>'PROD.LIST PU HOLDS'!U120</f>
        <v/>
      </c>
      <c r="L118" s="411">
        <f>'PROD.LIST PU HOLDS'!W120</f>
        <v>0</v>
      </c>
      <c r="M118" s="412"/>
    </row>
    <row r="119" spans="1:13" ht="22.5" customHeight="1">
      <c r="A119" s="242">
        <f>'PROD.LIST PU HOLDS'!A121</f>
        <v>0</v>
      </c>
      <c r="B119" s="407" t="str">
        <f>'PROD.LIST PU HOLDS'!C121</f>
        <v/>
      </c>
      <c r="C119" s="407" t="str">
        <f>'PROD.LIST PU HOLDS'!E121</f>
        <v/>
      </c>
      <c r="D119" s="407" t="str">
        <f>'PROD.LIST PU HOLDS'!G121</f>
        <v/>
      </c>
      <c r="E119" s="407" t="str">
        <f>'PROD.LIST PU HOLDS'!I121</f>
        <v/>
      </c>
      <c r="F119" s="407" t="str">
        <f>'PROD.LIST PU HOLDS'!K121</f>
        <v/>
      </c>
      <c r="G119" s="407" t="str">
        <f>'PROD.LIST PU HOLDS'!M121</f>
        <v/>
      </c>
      <c r="H119" s="407" t="str">
        <f>'PROD.LIST PU HOLDS'!O121</f>
        <v/>
      </c>
      <c r="I119" s="818" t="str">
        <f>'PROD.LIST PU HOLDS'!Q121</f>
        <v/>
      </c>
      <c r="J119" s="818" t="str">
        <f>'PROD.LIST PU HOLDS'!S121</f>
        <v/>
      </c>
      <c r="K119" s="818" t="str">
        <f>'PROD.LIST PU HOLDS'!U121</f>
        <v/>
      </c>
      <c r="L119" s="411">
        <f>'PROD.LIST PU HOLDS'!W121</f>
        <v>0</v>
      </c>
      <c r="M119" s="412"/>
    </row>
    <row r="120" spans="1:13" ht="22.5" customHeight="1">
      <c r="A120" s="242">
        <f>'PROD.LIST PU HOLDS'!A122</f>
        <v>0</v>
      </c>
      <c r="B120" s="407" t="str">
        <f>'PROD.LIST PU HOLDS'!C122</f>
        <v/>
      </c>
      <c r="C120" s="407" t="str">
        <f>'PROD.LIST PU HOLDS'!E122</f>
        <v/>
      </c>
      <c r="D120" s="407" t="str">
        <f>'PROD.LIST PU HOLDS'!G122</f>
        <v/>
      </c>
      <c r="E120" s="407" t="str">
        <f>'PROD.LIST PU HOLDS'!I122</f>
        <v/>
      </c>
      <c r="F120" s="407" t="str">
        <f>'PROD.LIST PU HOLDS'!K122</f>
        <v/>
      </c>
      <c r="G120" s="407" t="str">
        <f>'PROD.LIST PU HOLDS'!M122</f>
        <v/>
      </c>
      <c r="H120" s="407" t="str">
        <f>'PROD.LIST PU HOLDS'!O122</f>
        <v/>
      </c>
      <c r="I120" s="818" t="str">
        <f>'PROD.LIST PU HOLDS'!Q122</f>
        <v/>
      </c>
      <c r="J120" s="818" t="str">
        <f>'PROD.LIST PU HOLDS'!S122</f>
        <v/>
      </c>
      <c r="K120" s="818" t="str">
        <f>'PROD.LIST PU HOLDS'!U122</f>
        <v/>
      </c>
      <c r="L120" s="411">
        <f>'PROD.LIST PU HOLDS'!W122</f>
        <v>0</v>
      </c>
      <c r="M120" s="412"/>
    </row>
    <row r="121" spans="1:13" ht="22.5" customHeight="1">
      <c r="A121" s="242">
        <f>'PROD.LIST PU HOLDS'!A123</f>
        <v>0</v>
      </c>
      <c r="B121" s="407" t="str">
        <f>'PROD.LIST PU HOLDS'!C123</f>
        <v/>
      </c>
      <c r="C121" s="407" t="str">
        <f>'PROD.LIST PU HOLDS'!E123</f>
        <v/>
      </c>
      <c r="D121" s="407" t="str">
        <f>'PROD.LIST PU HOLDS'!G123</f>
        <v/>
      </c>
      <c r="E121" s="407" t="str">
        <f>'PROD.LIST PU HOLDS'!I123</f>
        <v/>
      </c>
      <c r="F121" s="407" t="str">
        <f>'PROD.LIST PU HOLDS'!K123</f>
        <v/>
      </c>
      <c r="G121" s="407" t="str">
        <f>'PROD.LIST PU HOLDS'!M123</f>
        <v/>
      </c>
      <c r="H121" s="407" t="str">
        <f>'PROD.LIST PU HOLDS'!O123</f>
        <v/>
      </c>
      <c r="I121" s="818" t="str">
        <f>'PROD.LIST PU HOLDS'!Q123</f>
        <v/>
      </c>
      <c r="J121" s="818" t="str">
        <f>'PROD.LIST PU HOLDS'!S123</f>
        <v/>
      </c>
      <c r="K121" s="818" t="str">
        <f>'PROD.LIST PU HOLDS'!U123</f>
        <v/>
      </c>
      <c r="L121" s="411">
        <f>'PROD.LIST PU HOLDS'!W123</f>
        <v>0</v>
      </c>
      <c r="M121" s="412"/>
    </row>
    <row r="122" spans="1:13" ht="22.5" customHeight="1">
      <c r="A122" s="242" t="str">
        <f>'PROD.LIST PU HOLDS'!A124</f>
        <v>360-1010PU</v>
      </c>
      <c r="B122" s="407" t="str">
        <f>'PROD.LIST PU HOLDS'!C124</f>
        <v/>
      </c>
      <c r="C122" s="407" t="str">
        <f>'PROD.LIST PU HOLDS'!E124</f>
        <v/>
      </c>
      <c r="D122" s="407" t="str">
        <f>'PROD.LIST PU HOLDS'!G124</f>
        <v/>
      </c>
      <c r="E122" s="407" t="str">
        <f>'PROD.LIST PU HOLDS'!I124</f>
        <v/>
      </c>
      <c r="F122" s="407" t="str">
        <f>'PROD.LIST PU HOLDS'!K124</f>
        <v/>
      </c>
      <c r="G122" s="407" t="str">
        <f>'PROD.LIST PU HOLDS'!M124</f>
        <v/>
      </c>
      <c r="H122" s="407" t="str">
        <f>'PROD.LIST PU HOLDS'!O124</f>
        <v/>
      </c>
      <c r="I122" s="818" t="str">
        <f>'PROD.LIST PU HOLDS'!Q124</f>
        <v/>
      </c>
      <c r="J122" s="818" t="str">
        <f>'PROD.LIST PU HOLDS'!S124</f>
        <v/>
      </c>
      <c r="K122" s="818" t="str">
        <f>'PROD.LIST PU HOLDS'!U124</f>
        <v/>
      </c>
      <c r="L122" s="411">
        <f>'PROD.LIST PU HOLDS'!W124</f>
        <v>0</v>
      </c>
      <c r="M122" s="412"/>
    </row>
    <row r="123" spans="1:13" ht="22.5" customHeight="1">
      <c r="A123" s="242" t="str">
        <f>'PROD.LIST PU HOLDS'!A125</f>
        <v>360-1011PU</v>
      </c>
      <c r="B123" s="407" t="str">
        <f>'PROD.LIST PU HOLDS'!C125</f>
        <v/>
      </c>
      <c r="C123" s="407" t="str">
        <f>'PROD.LIST PU HOLDS'!E125</f>
        <v/>
      </c>
      <c r="D123" s="407" t="str">
        <f>'PROD.LIST PU HOLDS'!G125</f>
        <v/>
      </c>
      <c r="E123" s="407" t="str">
        <f>'PROD.LIST PU HOLDS'!I125</f>
        <v/>
      </c>
      <c r="F123" s="407" t="str">
        <f>'PROD.LIST PU HOLDS'!K125</f>
        <v/>
      </c>
      <c r="G123" s="407" t="str">
        <f>'PROD.LIST PU HOLDS'!M125</f>
        <v/>
      </c>
      <c r="H123" s="407" t="str">
        <f>'PROD.LIST PU HOLDS'!O125</f>
        <v/>
      </c>
      <c r="I123" s="818" t="str">
        <f>'PROD.LIST PU HOLDS'!Q125</f>
        <v/>
      </c>
      <c r="J123" s="818" t="str">
        <f>'PROD.LIST PU HOLDS'!S125</f>
        <v/>
      </c>
      <c r="K123" s="818" t="str">
        <f>'PROD.LIST PU HOLDS'!U125</f>
        <v/>
      </c>
      <c r="L123" s="411">
        <f>'PROD.LIST PU HOLDS'!W125</f>
        <v>0</v>
      </c>
      <c r="M123" s="412"/>
    </row>
    <row r="124" spans="1:13" ht="22.5" customHeight="1">
      <c r="A124" s="242" t="str">
        <f>'PROD.LIST PU HOLDS'!A126</f>
        <v>360-1012PU</v>
      </c>
      <c r="B124" s="407" t="str">
        <f>'PROD.LIST PU HOLDS'!C126</f>
        <v/>
      </c>
      <c r="C124" s="407" t="str">
        <f>'PROD.LIST PU HOLDS'!E126</f>
        <v/>
      </c>
      <c r="D124" s="407" t="str">
        <f>'PROD.LIST PU HOLDS'!G126</f>
        <v/>
      </c>
      <c r="E124" s="407" t="str">
        <f>'PROD.LIST PU HOLDS'!I126</f>
        <v/>
      </c>
      <c r="F124" s="407" t="str">
        <f>'PROD.LIST PU HOLDS'!K126</f>
        <v/>
      </c>
      <c r="G124" s="407" t="str">
        <f>'PROD.LIST PU HOLDS'!M126</f>
        <v/>
      </c>
      <c r="H124" s="407" t="str">
        <f>'PROD.LIST PU HOLDS'!O126</f>
        <v/>
      </c>
      <c r="I124" s="818" t="str">
        <f>'PROD.LIST PU HOLDS'!Q126</f>
        <v/>
      </c>
      <c r="J124" s="818" t="str">
        <f>'PROD.LIST PU HOLDS'!S126</f>
        <v/>
      </c>
      <c r="K124" s="818" t="str">
        <f>'PROD.LIST PU HOLDS'!U126</f>
        <v/>
      </c>
      <c r="L124" s="411">
        <f>'PROD.LIST PU HOLDS'!W126</f>
        <v>0</v>
      </c>
      <c r="M124" s="412"/>
    </row>
    <row r="125" spans="1:13" ht="22.5" customHeight="1">
      <c r="A125" s="242" t="str">
        <f>'PROD.LIST PU HOLDS'!A127</f>
        <v>360-1013PU</v>
      </c>
      <c r="B125" s="407" t="str">
        <f>'PROD.LIST PU HOLDS'!C127</f>
        <v/>
      </c>
      <c r="C125" s="407" t="str">
        <f>'PROD.LIST PU HOLDS'!E127</f>
        <v/>
      </c>
      <c r="D125" s="407" t="str">
        <f>'PROD.LIST PU HOLDS'!G127</f>
        <v/>
      </c>
      <c r="E125" s="407" t="str">
        <f>'PROD.LIST PU HOLDS'!I127</f>
        <v/>
      </c>
      <c r="F125" s="407" t="str">
        <f>'PROD.LIST PU HOLDS'!K127</f>
        <v/>
      </c>
      <c r="G125" s="407" t="str">
        <f>'PROD.LIST PU HOLDS'!M127</f>
        <v/>
      </c>
      <c r="H125" s="407" t="str">
        <f>'PROD.LIST PU HOLDS'!O127</f>
        <v/>
      </c>
      <c r="I125" s="818" t="str">
        <f>'PROD.LIST PU HOLDS'!Q127</f>
        <v/>
      </c>
      <c r="J125" s="818" t="str">
        <f>'PROD.LIST PU HOLDS'!S127</f>
        <v/>
      </c>
      <c r="K125" s="818" t="str">
        <f>'PROD.LIST PU HOLDS'!U127</f>
        <v/>
      </c>
      <c r="L125" s="411">
        <f>'PROD.LIST PU HOLDS'!W127</f>
        <v>0</v>
      </c>
      <c r="M125" s="412"/>
    </row>
    <row r="126" spans="1:13" ht="22.5" customHeight="1">
      <c r="A126" s="242" t="str">
        <f>'PROD.LIST PU HOLDS'!A128</f>
        <v>360-1014PU</v>
      </c>
      <c r="B126" s="407" t="str">
        <f>'PROD.LIST PU HOLDS'!C128</f>
        <v/>
      </c>
      <c r="C126" s="407" t="str">
        <f>'PROD.LIST PU HOLDS'!E128</f>
        <v/>
      </c>
      <c r="D126" s="407" t="str">
        <f>'PROD.LIST PU HOLDS'!G128</f>
        <v/>
      </c>
      <c r="E126" s="407" t="str">
        <f>'PROD.LIST PU HOLDS'!I128</f>
        <v/>
      </c>
      <c r="F126" s="407" t="str">
        <f>'PROD.LIST PU HOLDS'!K128</f>
        <v/>
      </c>
      <c r="G126" s="407" t="str">
        <f>'PROD.LIST PU HOLDS'!M128</f>
        <v/>
      </c>
      <c r="H126" s="407" t="str">
        <f>'PROD.LIST PU HOLDS'!O128</f>
        <v/>
      </c>
      <c r="I126" s="818" t="str">
        <f>'PROD.LIST PU HOLDS'!Q128</f>
        <v/>
      </c>
      <c r="J126" s="818" t="str">
        <f>'PROD.LIST PU HOLDS'!S128</f>
        <v/>
      </c>
      <c r="K126" s="818" t="str">
        <f>'PROD.LIST PU HOLDS'!U128</f>
        <v/>
      </c>
      <c r="L126" s="411">
        <f>'PROD.LIST PU HOLDS'!W128</f>
        <v>0</v>
      </c>
      <c r="M126" s="412"/>
    </row>
    <row r="127" spans="1:13" ht="22.5" customHeight="1">
      <c r="A127" s="242" t="str">
        <f>'PROD.LIST PU HOLDS'!A129</f>
        <v>360-1015PU</v>
      </c>
      <c r="B127" s="407" t="str">
        <f>'PROD.LIST PU HOLDS'!C129</f>
        <v/>
      </c>
      <c r="C127" s="407" t="str">
        <f>'PROD.LIST PU HOLDS'!E129</f>
        <v/>
      </c>
      <c r="D127" s="407" t="str">
        <f>'PROD.LIST PU HOLDS'!G129</f>
        <v/>
      </c>
      <c r="E127" s="407" t="str">
        <f>'PROD.LIST PU HOLDS'!I129</f>
        <v/>
      </c>
      <c r="F127" s="407" t="str">
        <f>'PROD.LIST PU HOLDS'!K129</f>
        <v/>
      </c>
      <c r="G127" s="407" t="str">
        <f>'PROD.LIST PU HOLDS'!M129</f>
        <v/>
      </c>
      <c r="H127" s="407" t="str">
        <f>'PROD.LIST PU HOLDS'!O129</f>
        <v/>
      </c>
      <c r="I127" s="818" t="str">
        <f>'PROD.LIST PU HOLDS'!Q129</f>
        <v/>
      </c>
      <c r="J127" s="818" t="str">
        <f>'PROD.LIST PU HOLDS'!S129</f>
        <v/>
      </c>
      <c r="K127" s="818" t="str">
        <f>'PROD.LIST PU HOLDS'!U129</f>
        <v/>
      </c>
      <c r="L127" s="411">
        <f>'PROD.LIST PU HOLDS'!W129</f>
        <v>0</v>
      </c>
      <c r="M127" s="412"/>
    </row>
    <row r="128" spans="1:13" ht="22.5" customHeight="1">
      <c r="A128" s="242" t="str">
        <f>'PROD.LIST PU HOLDS'!A130</f>
        <v>360-1016PU</v>
      </c>
      <c r="B128" s="407" t="str">
        <f>'PROD.LIST PU HOLDS'!C130</f>
        <v/>
      </c>
      <c r="C128" s="407" t="str">
        <f>'PROD.LIST PU HOLDS'!E130</f>
        <v/>
      </c>
      <c r="D128" s="407" t="str">
        <f>'PROD.LIST PU HOLDS'!G130</f>
        <v/>
      </c>
      <c r="E128" s="407" t="str">
        <f>'PROD.LIST PU HOLDS'!I130</f>
        <v/>
      </c>
      <c r="F128" s="407" t="str">
        <f>'PROD.LIST PU HOLDS'!K130</f>
        <v/>
      </c>
      <c r="G128" s="407" t="str">
        <f>'PROD.LIST PU HOLDS'!M130</f>
        <v/>
      </c>
      <c r="H128" s="407" t="str">
        <f>'PROD.LIST PU HOLDS'!O130</f>
        <v/>
      </c>
      <c r="I128" s="818" t="str">
        <f>'PROD.LIST PU HOLDS'!Q130</f>
        <v/>
      </c>
      <c r="J128" s="818" t="str">
        <f>'PROD.LIST PU HOLDS'!S130</f>
        <v/>
      </c>
      <c r="K128" s="818" t="str">
        <f>'PROD.LIST PU HOLDS'!U130</f>
        <v/>
      </c>
      <c r="L128" s="411">
        <f>'PROD.LIST PU HOLDS'!W130</f>
        <v>0</v>
      </c>
      <c r="M128" s="412"/>
    </row>
    <row r="129" spans="1:13" ht="22.5" customHeight="1">
      <c r="A129" s="242" t="str">
        <f>'PROD.LIST PU HOLDS'!A131</f>
        <v>360-1017PU</v>
      </c>
      <c r="B129" s="407" t="str">
        <f>'PROD.LIST PU HOLDS'!C131</f>
        <v/>
      </c>
      <c r="C129" s="407" t="str">
        <f>'PROD.LIST PU HOLDS'!E131</f>
        <v/>
      </c>
      <c r="D129" s="407" t="str">
        <f>'PROD.LIST PU HOLDS'!G131</f>
        <v/>
      </c>
      <c r="E129" s="407" t="str">
        <f>'PROD.LIST PU HOLDS'!I131</f>
        <v/>
      </c>
      <c r="F129" s="407" t="str">
        <f>'PROD.LIST PU HOLDS'!K131</f>
        <v/>
      </c>
      <c r="G129" s="407" t="str">
        <f>'PROD.LIST PU HOLDS'!M131</f>
        <v/>
      </c>
      <c r="H129" s="407" t="str">
        <f>'PROD.LIST PU HOLDS'!O131</f>
        <v/>
      </c>
      <c r="I129" s="818" t="str">
        <f>'PROD.LIST PU HOLDS'!Q131</f>
        <v/>
      </c>
      <c r="J129" s="818" t="str">
        <f>'PROD.LIST PU HOLDS'!S131</f>
        <v/>
      </c>
      <c r="K129" s="818" t="str">
        <f>'PROD.LIST PU HOLDS'!U131</f>
        <v/>
      </c>
      <c r="L129" s="411">
        <f>'PROD.LIST PU HOLDS'!W131</f>
        <v>0</v>
      </c>
      <c r="M129" s="412"/>
    </row>
    <row r="130" spans="1:13" ht="22.5" customHeight="1">
      <c r="A130" s="242" t="str">
        <f>'PROD.LIST PU HOLDS'!A132</f>
        <v>360-1018PU</v>
      </c>
      <c r="B130" s="407" t="str">
        <f>'PROD.LIST PU HOLDS'!C132</f>
        <v/>
      </c>
      <c r="C130" s="407" t="str">
        <f>'PROD.LIST PU HOLDS'!E132</f>
        <v/>
      </c>
      <c r="D130" s="407" t="str">
        <f>'PROD.LIST PU HOLDS'!G132</f>
        <v/>
      </c>
      <c r="E130" s="407" t="str">
        <f>'PROD.LIST PU HOLDS'!I132</f>
        <v/>
      </c>
      <c r="F130" s="407" t="str">
        <f>'PROD.LIST PU HOLDS'!K132</f>
        <v/>
      </c>
      <c r="G130" s="407" t="str">
        <f>'PROD.LIST PU HOLDS'!M132</f>
        <v/>
      </c>
      <c r="H130" s="407" t="str">
        <f>'PROD.LIST PU HOLDS'!O132</f>
        <v/>
      </c>
      <c r="I130" s="818" t="str">
        <f>'PROD.LIST PU HOLDS'!Q132</f>
        <v/>
      </c>
      <c r="J130" s="818" t="str">
        <f>'PROD.LIST PU HOLDS'!S132</f>
        <v/>
      </c>
      <c r="K130" s="818" t="str">
        <f>'PROD.LIST PU HOLDS'!U132</f>
        <v/>
      </c>
      <c r="L130" s="411">
        <f>'PROD.LIST PU HOLDS'!W132</f>
        <v>0</v>
      </c>
      <c r="M130" s="412"/>
    </row>
    <row r="131" spans="1:13" ht="22.5" customHeight="1">
      <c r="A131" s="242" t="str">
        <f>'PROD.LIST PU HOLDS'!A133</f>
        <v>360-1019PU</v>
      </c>
      <c r="B131" s="407" t="str">
        <f>'PROD.LIST PU HOLDS'!C133</f>
        <v/>
      </c>
      <c r="C131" s="407" t="str">
        <f>'PROD.LIST PU HOLDS'!E133</f>
        <v/>
      </c>
      <c r="D131" s="407" t="str">
        <f>'PROD.LIST PU HOLDS'!G133</f>
        <v/>
      </c>
      <c r="E131" s="407" t="str">
        <f>'PROD.LIST PU HOLDS'!I133</f>
        <v/>
      </c>
      <c r="F131" s="407" t="str">
        <f>'PROD.LIST PU HOLDS'!K133</f>
        <v/>
      </c>
      <c r="G131" s="407" t="str">
        <f>'PROD.LIST PU HOLDS'!M133</f>
        <v/>
      </c>
      <c r="H131" s="407" t="str">
        <f>'PROD.LIST PU HOLDS'!O133</f>
        <v/>
      </c>
      <c r="I131" s="818" t="str">
        <f>'PROD.LIST PU HOLDS'!Q133</f>
        <v/>
      </c>
      <c r="J131" s="818" t="str">
        <f>'PROD.LIST PU HOLDS'!S133</f>
        <v/>
      </c>
      <c r="K131" s="818" t="str">
        <f>'PROD.LIST PU HOLDS'!U133</f>
        <v/>
      </c>
      <c r="L131" s="411">
        <f>'PROD.LIST PU HOLDS'!W133</f>
        <v>0</v>
      </c>
      <c r="M131" s="412"/>
    </row>
    <row r="132" spans="1:13" ht="22.5" customHeight="1">
      <c r="A132" s="242" t="str">
        <f>'PROD.LIST PU HOLDS'!A134</f>
        <v>360-1020PU</v>
      </c>
      <c r="B132" s="407" t="str">
        <f>'PROD.LIST PU HOLDS'!C134</f>
        <v/>
      </c>
      <c r="C132" s="407" t="str">
        <f>'PROD.LIST PU HOLDS'!E134</f>
        <v/>
      </c>
      <c r="D132" s="407" t="str">
        <f>'PROD.LIST PU HOLDS'!G134</f>
        <v/>
      </c>
      <c r="E132" s="407" t="str">
        <f>'PROD.LIST PU HOLDS'!I134</f>
        <v/>
      </c>
      <c r="F132" s="407" t="str">
        <f>'PROD.LIST PU HOLDS'!K134</f>
        <v/>
      </c>
      <c r="G132" s="407" t="str">
        <f>'PROD.LIST PU HOLDS'!M134</f>
        <v/>
      </c>
      <c r="H132" s="407" t="str">
        <f>'PROD.LIST PU HOLDS'!O134</f>
        <v/>
      </c>
      <c r="I132" s="818" t="str">
        <f>'PROD.LIST PU HOLDS'!Q134</f>
        <v/>
      </c>
      <c r="J132" s="818" t="str">
        <f>'PROD.LIST PU HOLDS'!S134</f>
        <v/>
      </c>
      <c r="K132" s="818" t="str">
        <f>'PROD.LIST PU HOLDS'!U134</f>
        <v/>
      </c>
      <c r="L132" s="411">
        <f>'PROD.LIST PU HOLDS'!W134</f>
        <v>0</v>
      </c>
      <c r="M132" s="412"/>
    </row>
    <row r="133" spans="1:13" ht="22.5" customHeight="1">
      <c r="A133" s="242">
        <f>'PROD.LIST PU HOLDS'!A135</f>
        <v>0</v>
      </c>
      <c r="B133" s="407" t="str">
        <f>'PROD.LIST PU HOLDS'!C135</f>
        <v/>
      </c>
      <c r="C133" s="407" t="str">
        <f>'PROD.LIST PU HOLDS'!E135</f>
        <v/>
      </c>
      <c r="D133" s="407" t="str">
        <f>'PROD.LIST PU HOLDS'!G135</f>
        <v/>
      </c>
      <c r="E133" s="407" t="str">
        <f>'PROD.LIST PU HOLDS'!I135</f>
        <v/>
      </c>
      <c r="F133" s="407" t="str">
        <f>'PROD.LIST PU HOLDS'!K135</f>
        <v/>
      </c>
      <c r="G133" s="407" t="str">
        <f>'PROD.LIST PU HOLDS'!M135</f>
        <v/>
      </c>
      <c r="H133" s="407" t="str">
        <f>'PROD.LIST PU HOLDS'!O135</f>
        <v/>
      </c>
      <c r="I133" s="818" t="str">
        <f>'PROD.LIST PU HOLDS'!Q135</f>
        <v/>
      </c>
      <c r="J133" s="818" t="str">
        <f>'PROD.LIST PU HOLDS'!S135</f>
        <v/>
      </c>
      <c r="K133" s="818" t="str">
        <f>'PROD.LIST PU HOLDS'!U135</f>
        <v/>
      </c>
      <c r="L133" s="411">
        <f>'PROD.LIST PU HOLDS'!W135</f>
        <v>0</v>
      </c>
      <c r="M133" s="412"/>
    </row>
    <row r="134" spans="1:13" ht="22.5" customHeight="1">
      <c r="A134" s="242" t="str">
        <f>'PROD.LIST PU HOLDS'!A136</f>
        <v>360-1038PU</v>
      </c>
      <c r="B134" s="407" t="str">
        <f>'PROD.LIST PU HOLDS'!C136</f>
        <v/>
      </c>
      <c r="C134" s="407" t="str">
        <f>'PROD.LIST PU HOLDS'!E136</f>
        <v/>
      </c>
      <c r="D134" s="407" t="str">
        <f>'PROD.LIST PU HOLDS'!G136</f>
        <v/>
      </c>
      <c r="E134" s="407" t="str">
        <f>'PROD.LIST PU HOLDS'!I136</f>
        <v/>
      </c>
      <c r="F134" s="407" t="str">
        <f>'PROD.LIST PU HOLDS'!K136</f>
        <v/>
      </c>
      <c r="G134" s="407" t="str">
        <f>'PROD.LIST PU HOLDS'!M136</f>
        <v/>
      </c>
      <c r="H134" s="407" t="str">
        <f>'PROD.LIST PU HOLDS'!O136</f>
        <v/>
      </c>
      <c r="I134" s="818" t="str">
        <f>'PROD.LIST PU HOLDS'!Q136</f>
        <v/>
      </c>
      <c r="J134" s="818" t="str">
        <f>'PROD.LIST PU HOLDS'!S136</f>
        <v/>
      </c>
      <c r="K134" s="818" t="str">
        <f>'PROD.LIST PU HOLDS'!U136</f>
        <v/>
      </c>
      <c r="L134" s="411">
        <f>'PROD.LIST PU HOLDS'!W136</f>
        <v>0</v>
      </c>
      <c r="M134" s="412"/>
    </row>
    <row r="135" spans="1:13" ht="22.5" customHeight="1">
      <c r="A135" s="242" t="str">
        <f>'PROD.LIST PU HOLDS'!A137</f>
        <v>360-1039PU</v>
      </c>
      <c r="B135" s="407" t="str">
        <f>'PROD.LIST PU HOLDS'!C137</f>
        <v/>
      </c>
      <c r="C135" s="407" t="str">
        <f>'PROD.LIST PU HOLDS'!E137</f>
        <v/>
      </c>
      <c r="D135" s="407" t="str">
        <f>'PROD.LIST PU HOLDS'!G137</f>
        <v/>
      </c>
      <c r="E135" s="407" t="str">
        <f>'PROD.LIST PU HOLDS'!I137</f>
        <v/>
      </c>
      <c r="F135" s="407" t="str">
        <f>'PROD.LIST PU HOLDS'!K137</f>
        <v/>
      </c>
      <c r="G135" s="407" t="str">
        <f>'PROD.LIST PU HOLDS'!M137</f>
        <v/>
      </c>
      <c r="H135" s="407" t="str">
        <f>'PROD.LIST PU HOLDS'!O137</f>
        <v/>
      </c>
      <c r="I135" s="818" t="str">
        <f>'PROD.LIST PU HOLDS'!Q137</f>
        <v/>
      </c>
      <c r="J135" s="818" t="str">
        <f>'PROD.LIST PU HOLDS'!S137</f>
        <v/>
      </c>
      <c r="K135" s="818" t="str">
        <f>'PROD.LIST PU HOLDS'!U137</f>
        <v/>
      </c>
      <c r="L135" s="411">
        <f>'PROD.LIST PU HOLDS'!W137</f>
        <v>0</v>
      </c>
      <c r="M135" s="412"/>
    </row>
    <row r="136" spans="1:13" ht="22.5" customHeight="1">
      <c r="A136" s="242" t="str">
        <f>'PROD.LIST PU HOLDS'!A138</f>
        <v>360-1040PU</v>
      </c>
      <c r="B136" s="407" t="str">
        <f>'PROD.LIST PU HOLDS'!C138</f>
        <v/>
      </c>
      <c r="C136" s="407" t="str">
        <f>'PROD.LIST PU HOLDS'!E138</f>
        <v/>
      </c>
      <c r="D136" s="407" t="str">
        <f>'PROD.LIST PU HOLDS'!G138</f>
        <v/>
      </c>
      <c r="E136" s="407" t="str">
        <f>'PROD.LIST PU HOLDS'!I138</f>
        <v/>
      </c>
      <c r="F136" s="407" t="str">
        <f>'PROD.LIST PU HOLDS'!K138</f>
        <v/>
      </c>
      <c r="G136" s="407" t="str">
        <f>'PROD.LIST PU HOLDS'!M138</f>
        <v/>
      </c>
      <c r="H136" s="407" t="str">
        <f>'PROD.LIST PU HOLDS'!O138</f>
        <v/>
      </c>
      <c r="I136" s="818" t="str">
        <f>'PROD.LIST PU HOLDS'!Q138</f>
        <v/>
      </c>
      <c r="J136" s="818" t="str">
        <f>'PROD.LIST PU HOLDS'!S138</f>
        <v/>
      </c>
      <c r="K136" s="818" t="str">
        <f>'PROD.LIST PU HOLDS'!U138</f>
        <v/>
      </c>
      <c r="L136" s="411">
        <f>'PROD.LIST PU HOLDS'!W138</f>
        <v>0</v>
      </c>
      <c r="M136" s="412"/>
    </row>
    <row r="137" spans="1:13" ht="22.5" customHeight="1">
      <c r="A137" s="242">
        <f>'PROD.LIST PU HOLDS'!A139</f>
        <v>0</v>
      </c>
      <c r="B137" s="407" t="str">
        <f>'PROD.LIST PU HOLDS'!C139</f>
        <v/>
      </c>
      <c r="C137" s="407" t="str">
        <f>'PROD.LIST PU HOLDS'!E139</f>
        <v/>
      </c>
      <c r="D137" s="407" t="str">
        <f>'PROD.LIST PU HOLDS'!G139</f>
        <v/>
      </c>
      <c r="E137" s="407" t="str">
        <f>'PROD.LIST PU HOLDS'!I139</f>
        <v/>
      </c>
      <c r="F137" s="407" t="str">
        <f>'PROD.LIST PU HOLDS'!K139</f>
        <v/>
      </c>
      <c r="G137" s="407" t="str">
        <f>'PROD.LIST PU HOLDS'!M139</f>
        <v/>
      </c>
      <c r="H137" s="407" t="str">
        <f>'PROD.LIST PU HOLDS'!O139</f>
        <v/>
      </c>
      <c r="I137" s="818" t="str">
        <f>'PROD.LIST PU HOLDS'!Q139</f>
        <v/>
      </c>
      <c r="J137" s="818" t="str">
        <f>'PROD.LIST PU HOLDS'!S139</f>
        <v/>
      </c>
      <c r="K137" s="818" t="str">
        <f>'PROD.LIST PU HOLDS'!U139</f>
        <v/>
      </c>
      <c r="L137" s="411">
        <f>'PROD.LIST PU HOLDS'!W139</f>
        <v>0</v>
      </c>
      <c r="M137" s="412"/>
    </row>
    <row r="138" spans="1:13" ht="22.5" customHeight="1">
      <c r="A138" s="242" t="str">
        <f>'PROD.LIST PU HOLDS'!A140</f>
        <v>360-1041PU</v>
      </c>
      <c r="B138" s="407" t="str">
        <f>'PROD.LIST PU HOLDS'!C140</f>
        <v/>
      </c>
      <c r="C138" s="407" t="str">
        <f>'PROD.LIST PU HOLDS'!E140</f>
        <v/>
      </c>
      <c r="D138" s="407" t="str">
        <f>'PROD.LIST PU HOLDS'!G140</f>
        <v/>
      </c>
      <c r="E138" s="407" t="str">
        <f>'PROD.LIST PU HOLDS'!I140</f>
        <v/>
      </c>
      <c r="F138" s="407" t="str">
        <f>'PROD.LIST PU HOLDS'!K140</f>
        <v/>
      </c>
      <c r="G138" s="407" t="str">
        <f>'PROD.LIST PU HOLDS'!M140</f>
        <v/>
      </c>
      <c r="H138" s="407" t="str">
        <f>'PROD.LIST PU HOLDS'!O140</f>
        <v/>
      </c>
      <c r="I138" s="818" t="str">
        <f>'PROD.LIST PU HOLDS'!Q140</f>
        <v/>
      </c>
      <c r="J138" s="818" t="str">
        <f>'PROD.LIST PU HOLDS'!S140</f>
        <v/>
      </c>
      <c r="K138" s="818" t="str">
        <f>'PROD.LIST PU HOLDS'!U140</f>
        <v/>
      </c>
      <c r="L138" s="411">
        <f>'PROD.LIST PU HOLDS'!W140</f>
        <v>0</v>
      </c>
      <c r="M138" s="412"/>
    </row>
    <row r="139" spans="1:13" ht="22.5" customHeight="1">
      <c r="A139" s="242" t="str">
        <f>'PROD.LIST PU HOLDS'!A141</f>
        <v>360-1042PU</v>
      </c>
      <c r="B139" s="407" t="str">
        <f>'PROD.LIST PU HOLDS'!C141</f>
        <v/>
      </c>
      <c r="C139" s="407" t="str">
        <f>'PROD.LIST PU HOLDS'!E141</f>
        <v/>
      </c>
      <c r="D139" s="407" t="str">
        <f>'PROD.LIST PU HOLDS'!G141</f>
        <v/>
      </c>
      <c r="E139" s="407" t="str">
        <f>'PROD.LIST PU HOLDS'!I141</f>
        <v/>
      </c>
      <c r="F139" s="407" t="str">
        <f>'PROD.LIST PU HOLDS'!K141</f>
        <v/>
      </c>
      <c r="G139" s="407" t="str">
        <f>'PROD.LIST PU HOLDS'!M141</f>
        <v/>
      </c>
      <c r="H139" s="407" t="str">
        <f>'PROD.LIST PU HOLDS'!O141</f>
        <v/>
      </c>
      <c r="I139" s="818" t="str">
        <f>'PROD.LIST PU HOLDS'!Q141</f>
        <v/>
      </c>
      <c r="J139" s="818" t="str">
        <f>'PROD.LIST PU HOLDS'!S141</f>
        <v/>
      </c>
      <c r="K139" s="818" t="str">
        <f>'PROD.LIST PU HOLDS'!U141</f>
        <v/>
      </c>
      <c r="L139" s="411">
        <f>'PROD.LIST PU HOLDS'!W141</f>
        <v>0</v>
      </c>
      <c r="M139" s="412"/>
    </row>
    <row r="140" spans="1:13" ht="22.5" customHeight="1">
      <c r="A140" s="242" t="str">
        <f>'PROD.LIST PU HOLDS'!A142</f>
        <v>360-1043PU</v>
      </c>
      <c r="B140" s="407" t="str">
        <f>'PROD.LIST PU HOLDS'!C142</f>
        <v/>
      </c>
      <c r="C140" s="407" t="str">
        <f>'PROD.LIST PU HOLDS'!E142</f>
        <v/>
      </c>
      <c r="D140" s="407" t="str">
        <f>'PROD.LIST PU HOLDS'!G142</f>
        <v/>
      </c>
      <c r="E140" s="407" t="str">
        <f>'PROD.LIST PU HOLDS'!I142</f>
        <v/>
      </c>
      <c r="F140" s="407" t="str">
        <f>'PROD.LIST PU HOLDS'!K142</f>
        <v/>
      </c>
      <c r="G140" s="407" t="str">
        <f>'PROD.LIST PU HOLDS'!M142</f>
        <v/>
      </c>
      <c r="H140" s="407" t="str">
        <f>'PROD.LIST PU HOLDS'!O142</f>
        <v/>
      </c>
      <c r="I140" s="818" t="str">
        <f>'PROD.LIST PU HOLDS'!Q142</f>
        <v/>
      </c>
      <c r="J140" s="818" t="str">
        <f>'PROD.LIST PU HOLDS'!S142</f>
        <v/>
      </c>
      <c r="K140" s="818" t="str">
        <f>'PROD.LIST PU HOLDS'!U142</f>
        <v/>
      </c>
      <c r="L140" s="411">
        <f>'PROD.LIST PU HOLDS'!W142</f>
        <v>0</v>
      </c>
      <c r="M140" s="412"/>
    </row>
    <row r="141" spans="1:13" ht="22.5" customHeight="1">
      <c r="A141" s="242" t="str">
        <f>'PROD.LIST PU HOLDS'!A143</f>
        <v>360-1044PU</v>
      </c>
      <c r="B141" s="407" t="str">
        <f>'PROD.LIST PU HOLDS'!C143</f>
        <v/>
      </c>
      <c r="C141" s="407" t="str">
        <f>'PROD.LIST PU HOLDS'!E143</f>
        <v/>
      </c>
      <c r="D141" s="407" t="str">
        <f>'PROD.LIST PU HOLDS'!G143</f>
        <v/>
      </c>
      <c r="E141" s="407" t="str">
        <f>'PROD.LIST PU HOLDS'!I143</f>
        <v/>
      </c>
      <c r="F141" s="407" t="str">
        <f>'PROD.LIST PU HOLDS'!K143</f>
        <v/>
      </c>
      <c r="G141" s="407" t="str">
        <f>'PROD.LIST PU HOLDS'!M143</f>
        <v/>
      </c>
      <c r="H141" s="407" t="str">
        <f>'PROD.LIST PU HOLDS'!O143</f>
        <v/>
      </c>
      <c r="I141" s="818" t="str">
        <f>'PROD.LIST PU HOLDS'!Q143</f>
        <v/>
      </c>
      <c r="J141" s="818" t="str">
        <f>'PROD.LIST PU HOLDS'!S143</f>
        <v/>
      </c>
      <c r="K141" s="818" t="str">
        <f>'PROD.LIST PU HOLDS'!U143</f>
        <v/>
      </c>
      <c r="L141" s="411">
        <f>'PROD.LIST PU HOLDS'!W143</f>
        <v>0</v>
      </c>
      <c r="M141" s="412"/>
    </row>
    <row r="142" spans="1:13" ht="22.5" customHeight="1">
      <c r="A142" s="242" t="str">
        <f>'PROD.LIST PU HOLDS'!A144</f>
        <v>360-1045PU</v>
      </c>
      <c r="B142" s="407" t="str">
        <f>'PROD.LIST PU HOLDS'!C144</f>
        <v/>
      </c>
      <c r="C142" s="407" t="str">
        <f>'PROD.LIST PU HOLDS'!E144</f>
        <v/>
      </c>
      <c r="D142" s="407" t="str">
        <f>'PROD.LIST PU HOLDS'!G144</f>
        <v/>
      </c>
      <c r="E142" s="407" t="str">
        <f>'PROD.LIST PU HOLDS'!I144</f>
        <v/>
      </c>
      <c r="F142" s="407" t="str">
        <f>'PROD.LIST PU HOLDS'!K144</f>
        <v/>
      </c>
      <c r="G142" s="407" t="str">
        <f>'PROD.LIST PU HOLDS'!M144</f>
        <v/>
      </c>
      <c r="H142" s="407" t="str">
        <f>'PROD.LIST PU HOLDS'!O144</f>
        <v/>
      </c>
      <c r="I142" s="818" t="str">
        <f>'PROD.LIST PU HOLDS'!Q144</f>
        <v/>
      </c>
      <c r="J142" s="818" t="str">
        <f>'PROD.LIST PU HOLDS'!S144</f>
        <v/>
      </c>
      <c r="K142" s="818" t="str">
        <f>'PROD.LIST PU HOLDS'!U144</f>
        <v/>
      </c>
      <c r="L142" s="411">
        <f>'PROD.LIST PU HOLDS'!W144</f>
        <v>0</v>
      </c>
      <c r="M142" s="412"/>
    </row>
    <row r="143" spans="1:13" ht="22.5" customHeight="1">
      <c r="A143" s="242" t="str">
        <f>'PROD.LIST PU HOLDS'!A145</f>
        <v>360-1046PU</v>
      </c>
      <c r="B143" s="407" t="str">
        <f>'PROD.LIST PU HOLDS'!C145</f>
        <v/>
      </c>
      <c r="C143" s="407" t="str">
        <f>'PROD.LIST PU HOLDS'!E145</f>
        <v/>
      </c>
      <c r="D143" s="407" t="str">
        <f>'PROD.LIST PU HOLDS'!G145</f>
        <v/>
      </c>
      <c r="E143" s="407" t="str">
        <f>'PROD.LIST PU HOLDS'!I145</f>
        <v/>
      </c>
      <c r="F143" s="407" t="str">
        <f>'PROD.LIST PU HOLDS'!K145</f>
        <v/>
      </c>
      <c r="G143" s="407" t="str">
        <f>'PROD.LIST PU HOLDS'!M145</f>
        <v/>
      </c>
      <c r="H143" s="407" t="str">
        <f>'PROD.LIST PU HOLDS'!O145</f>
        <v/>
      </c>
      <c r="I143" s="818" t="str">
        <f>'PROD.LIST PU HOLDS'!Q145</f>
        <v/>
      </c>
      <c r="J143" s="818" t="str">
        <f>'PROD.LIST PU HOLDS'!S145</f>
        <v/>
      </c>
      <c r="K143" s="818" t="str">
        <f>'PROD.LIST PU HOLDS'!U145</f>
        <v/>
      </c>
      <c r="L143" s="411">
        <f>'PROD.LIST PU HOLDS'!W145</f>
        <v>0</v>
      </c>
      <c r="M143" s="412"/>
    </row>
    <row r="144" spans="1:13" ht="22.5" customHeight="1">
      <c r="A144" s="242" t="str">
        <f>'PROD.LIST PU HOLDS'!A146</f>
        <v>360-1047PU</v>
      </c>
      <c r="B144" s="407" t="str">
        <f>'PROD.LIST PU HOLDS'!C146</f>
        <v/>
      </c>
      <c r="C144" s="407" t="str">
        <f>'PROD.LIST PU HOLDS'!E146</f>
        <v/>
      </c>
      <c r="D144" s="407" t="str">
        <f>'PROD.LIST PU HOLDS'!G146</f>
        <v/>
      </c>
      <c r="E144" s="407" t="str">
        <f>'PROD.LIST PU HOLDS'!I146</f>
        <v/>
      </c>
      <c r="F144" s="407" t="str">
        <f>'PROD.LIST PU HOLDS'!K146</f>
        <v/>
      </c>
      <c r="G144" s="407" t="str">
        <f>'PROD.LIST PU HOLDS'!M146</f>
        <v/>
      </c>
      <c r="H144" s="407" t="str">
        <f>'PROD.LIST PU HOLDS'!O146</f>
        <v/>
      </c>
      <c r="I144" s="818" t="str">
        <f>'PROD.LIST PU HOLDS'!Q146</f>
        <v/>
      </c>
      <c r="J144" s="818" t="str">
        <f>'PROD.LIST PU HOLDS'!S146</f>
        <v/>
      </c>
      <c r="K144" s="818" t="str">
        <f>'PROD.LIST PU HOLDS'!U146</f>
        <v/>
      </c>
      <c r="L144" s="411">
        <f>'PROD.LIST PU HOLDS'!W146</f>
        <v>0</v>
      </c>
      <c r="M144" s="412"/>
    </row>
    <row r="145" spans="1:13" ht="22.5" customHeight="1">
      <c r="A145" s="242" t="str">
        <f>'PROD.LIST PU HOLDS'!A147</f>
        <v>360-1048/1PU</v>
      </c>
      <c r="B145" s="407" t="str">
        <f>'PROD.LIST PU HOLDS'!C147</f>
        <v/>
      </c>
      <c r="C145" s="407" t="str">
        <f>'PROD.LIST PU HOLDS'!E147</f>
        <v/>
      </c>
      <c r="D145" s="407" t="str">
        <f>'PROD.LIST PU HOLDS'!G147</f>
        <v/>
      </c>
      <c r="E145" s="407" t="str">
        <f>'PROD.LIST PU HOLDS'!I147</f>
        <v/>
      </c>
      <c r="F145" s="407" t="str">
        <f>'PROD.LIST PU HOLDS'!K147</f>
        <v/>
      </c>
      <c r="G145" s="407" t="str">
        <f>'PROD.LIST PU HOLDS'!M147</f>
        <v/>
      </c>
      <c r="H145" s="407" t="str">
        <f>'PROD.LIST PU HOLDS'!O147</f>
        <v/>
      </c>
      <c r="I145" s="818" t="str">
        <f>'PROD.LIST PU HOLDS'!Q147</f>
        <v/>
      </c>
      <c r="J145" s="818" t="str">
        <f>'PROD.LIST PU HOLDS'!S147</f>
        <v/>
      </c>
      <c r="K145" s="818" t="str">
        <f>'PROD.LIST PU HOLDS'!U147</f>
        <v/>
      </c>
      <c r="L145" s="411">
        <f>'PROD.LIST PU HOLDS'!W147</f>
        <v>0</v>
      </c>
      <c r="M145" s="412"/>
    </row>
    <row r="146" spans="1:13" ht="22.5" customHeight="1">
      <c r="A146" s="242" t="str">
        <f>'PROD.LIST PU HOLDS'!A148</f>
        <v>360-1048/2PU</v>
      </c>
      <c r="B146" s="407" t="str">
        <f>'PROD.LIST PU HOLDS'!C148</f>
        <v/>
      </c>
      <c r="C146" s="407" t="str">
        <f>'PROD.LIST PU HOLDS'!E148</f>
        <v/>
      </c>
      <c r="D146" s="407" t="str">
        <f>'PROD.LIST PU HOLDS'!G148</f>
        <v/>
      </c>
      <c r="E146" s="407" t="str">
        <f>'PROD.LIST PU HOLDS'!I148</f>
        <v/>
      </c>
      <c r="F146" s="407" t="str">
        <f>'PROD.LIST PU HOLDS'!K148</f>
        <v/>
      </c>
      <c r="G146" s="407" t="str">
        <f>'PROD.LIST PU HOLDS'!M148</f>
        <v/>
      </c>
      <c r="H146" s="407" t="str">
        <f>'PROD.LIST PU HOLDS'!O148</f>
        <v/>
      </c>
      <c r="I146" s="818" t="str">
        <f>'PROD.LIST PU HOLDS'!Q148</f>
        <v/>
      </c>
      <c r="J146" s="818" t="str">
        <f>'PROD.LIST PU HOLDS'!S148</f>
        <v/>
      </c>
      <c r="K146" s="818" t="str">
        <f>'PROD.LIST PU HOLDS'!U148</f>
        <v/>
      </c>
      <c r="L146" s="411">
        <f>'PROD.LIST PU HOLDS'!W148</f>
        <v>0</v>
      </c>
      <c r="M146" s="412"/>
    </row>
    <row r="147" spans="1:13" ht="22.5" customHeight="1">
      <c r="A147" s="242" t="str">
        <f>'PROD.LIST PU HOLDS'!A149</f>
        <v>360-1049/1PU</v>
      </c>
      <c r="B147" s="407" t="str">
        <f>'PROD.LIST PU HOLDS'!C149</f>
        <v/>
      </c>
      <c r="C147" s="407" t="str">
        <f>'PROD.LIST PU HOLDS'!E149</f>
        <v/>
      </c>
      <c r="D147" s="407" t="str">
        <f>'PROD.LIST PU HOLDS'!G149</f>
        <v/>
      </c>
      <c r="E147" s="407" t="str">
        <f>'PROD.LIST PU HOLDS'!I149</f>
        <v/>
      </c>
      <c r="F147" s="407" t="str">
        <f>'PROD.LIST PU HOLDS'!K149</f>
        <v/>
      </c>
      <c r="G147" s="407" t="str">
        <f>'PROD.LIST PU HOLDS'!M149</f>
        <v/>
      </c>
      <c r="H147" s="407" t="str">
        <f>'PROD.LIST PU HOLDS'!O149</f>
        <v/>
      </c>
      <c r="I147" s="818" t="str">
        <f>'PROD.LIST PU HOLDS'!Q149</f>
        <v/>
      </c>
      <c r="J147" s="818" t="str">
        <f>'PROD.LIST PU HOLDS'!S149</f>
        <v/>
      </c>
      <c r="K147" s="818" t="str">
        <f>'PROD.LIST PU HOLDS'!U149</f>
        <v/>
      </c>
      <c r="L147" s="411">
        <f>'PROD.LIST PU HOLDS'!W149</f>
        <v>0</v>
      </c>
      <c r="M147" s="412"/>
    </row>
    <row r="148" spans="1:13" ht="22.5" customHeight="1">
      <c r="A148" s="242" t="str">
        <f>'PROD.LIST PU HOLDS'!A150</f>
        <v>360-1049/2PU</v>
      </c>
      <c r="B148" s="407" t="str">
        <f>'PROD.LIST PU HOLDS'!C150</f>
        <v/>
      </c>
      <c r="C148" s="407" t="str">
        <f>'PROD.LIST PU HOLDS'!E150</f>
        <v/>
      </c>
      <c r="D148" s="407" t="str">
        <f>'PROD.LIST PU HOLDS'!G150</f>
        <v/>
      </c>
      <c r="E148" s="407" t="str">
        <f>'PROD.LIST PU HOLDS'!I150</f>
        <v/>
      </c>
      <c r="F148" s="407" t="str">
        <f>'PROD.LIST PU HOLDS'!K150</f>
        <v/>
      </c>
      <c r="G148" s="407" t="str">
        <f>'PROD.LIST PU HOLDS'!M150</f>
        <v/>
      </c>
      <c r="H148" s="407" t="str">
        <f>'PROD.LIST PU HOLDS'!O150</f>
        <v/>
      </c>
      <c r="I148" s="818" t="str">
        <f>'PROD.LIST PU HOLDS'!Q150</f>
        <v/>
      </c>
      <c r="J148" s="818" t="str">
        <f>'PROD.LIST PU HOLDS'!S150</f>
        <v/>
      </c>
      <c r="K148" s="818" t="str">
        <f>'PROD.LIST PU HOLDS'!U150</f>
        <v/>
      </c>
      <c r="L148" s="411">
        <f>'PROD.LIST PU HOLDS'!W150</f>
        <v>0</v>
      </c>
      <c r="M148" s="412"/>
    </row>
    <row r="149" spans="1:13" ht="22.5" customHeight="1">
      <c r="A149" s="242" t="str">
        <f>'PROD.LIST PU HOLDS'!A151</f>
        <v>360-1050PU</v>
      </c>
      <c r="B149" s="407" t="str">
        <f>'PROD.LIST PU HOLDS'!C151</f>
        <v/>
      </c>
      <c r="C149" s="407" t="str">
        <f>'PROD.LIST PU HOLDS'!E151</f>
        <v/>
      </c>
      <c r="D149" s="407" t="str">
        <f>'PROD.LIST PU HOLDS'!G151</f>
        <v/>
      </c>
      <c r="E149" s="407" t="str">
        <f>'PROD.LIST PU HOLDS'!I151</f>
        <v/>
      </c>
      <c r="F149" s="407" t="str">
        <f>'PROD.LIST PU HOLDS'!K151</f>
        <v/>
      </c>
      <c r="G149" s="407" t="str">
        <f>'PROD.LIST PU HOLDS'!M151</f>
        <v/>
      </c>
      <c r="H149" s="407" t="str">
        <f>'PROD.LIST PU HOLDS'!O151</f>
        <v/>
      </c>
      <c r="I149" s="818" t="str">
        <f>'PROD.LIST PU HOLDS'!Q151</f>
        <v/>
      </c>
      <c r="J149" s="818" t="str">
        <f>'PROD.LIST PU HOLDS'!S151</f>
        <v/>
      </c>
      <c r="K149" s="818" t="str">
        <f>'PROD.LIST PU HOLDS'!U151</f>
        <v/>
      </c>
      <c r="L149" s="411">
        <f>'PROD.LIST PU HOLDS'!W151</f>
        <v>0</v>
      </c>
      <c r="M149" s="412"/>
    </row>
    <row r="150" spans="1:13" ht="22.5" customHeight="1">
      <c r="A150" s="242" t="str">
        <f>'PROD.LIST PU HOLDS'!A152</f>
        <v>360-1051PU</v>
      </c>
      <c r="B150" s="407" t="str">
        <f>'PROD.LIST PU HOLDS'!C152</f>
        <v/>
      </c>
      <c r="C150" s="407" t="str">
        <f>'PROD.LIST PU HOLDS'!E152</f>
        <v/>
      </c>
      <c r="D150" s="407" t="str">
        <f>'PROD.LIST PU HOLDS'!G152</f>
        <v/>
      </c>
      <c r="E150" s="407" t="str">
        <f>'PROD.LIST PU HOLDS'!I152</f>
        <v/>
      </c>
      <c r="F150" s="407" t="str">
        <f>'PROD.LIST PU HOLDS'!K152</f>
        <v/>
      </c>
      <c r="G150" s="407" t="str">
        <f>'PROD.LIST PU HOLDS'!M152</f>
        <v/>
      </c>
      <c r="H150" s="407" t="str">
        <f>'PROD.LIST PU HOLDS'!O152</f>
        <v/>
      </c>
      <c r="I150" s="818" t="str">
        <f>'PROD.LIST PU HOLDS'!Q152</f>
        <v/>
      </c>
      <c r="J150" s="818" t="str">
        <f>'PROD.LIST PU HOLDS'!S152</f>
        <v/>
      </c>
      <c r="K150" s="818" t="str">
        <f>'PROD.LIST PU HOLDS'!U152</f>
        <v/>
      </c>
      <c r="L150" s="411">
        <f>'PROD.LIST PU HOLDS'!W152</f>
        <v>0</v>
      </c>
      <c r="M150" s="412"/>
    </row>
    <row r="151" spans="1:13" ht="22.5" customHeight="1">
      <c r="A151" s="242" t="str">
        <f>'PROD.LIST PU HOLDS'!A153</f>
        <v>360-1052PU</v>
      </c>
      <c r="B151" s="407" t="str">
        <f>'PROD.LIST PU HOLDS'!C153</f>
        <v/>
      </c>
      <c r="C151" s="407" t="str">
        <f>'PROD.LIST PU HOLDS'!E153</f>
        <v/>
      </c>
      <c r="D151" s="407" t="str">
        <f>'PROD.LIST PU HOLDS'!G153</f>
        <v/>
      </c>
      <c r="E151" s="407" t="str">
        <f>'PROD.LIST PU HOLDS'!I153</f>
        <v/>
      </c>
      <c r="F151" s="407" t="str">
        <f>'PROD.LIST PU HOLDS'!K153</f>
        <v/>
      </c>
      <c r="G151" s="407" t="str">
        <f>'PROD.LIST PU HOLDS'!M153</f>
        <v/>
      </c>
      <c r="H151" s="407" t="str">
        <f>'PROD.LIST PU HOLDS'!O153</f>
        <v/>
      </c>
      <c r="I151" s="818" t="str">
        <f>'PROD.LIST PU HOLDS'!Q153</f>
        <v/>
      </c>
      <c r="J151" s="818" t="str">
        <f>'PROD.LIST PU HOLDS'!S153</f>
        <v/>
      </c>
      <c r="K151" s="818" t="str">
        <f>'PROD.LIST PU HOLDS'!U153</f>
        <v/>
      </c>
      <c r="L151" s="411">
        <f>'PROD.LIST PU HOLDS'!W153</f>
        <v>0</v>
      </c>
      <c r="M151" s="412"/>
    </row>
    <row r="152" spans="1:13">
      <c r="J152"/>
    </row>
    <row r="153" spans="1:13">
      <c r="A153" s="243" t="s">
        <v>111</v>
      </c>
      <c r="B153" s="48"/>
      <c r="C153" s="39"/>
      <c r="D153" s="35"/>
      <c r="E153" s="35"/>
      <c r="F153" s="37" t="s">
        <v>114</v>
      </c>
      <c r="G153" s="353"/>
      <c r="H153" s="49"/>
      <c r="J153"/>
    </row>
    <row r="154" spans="1:13">
      <c r="A154" s="243" t="s">
        <v>113</v>
      </c>
      <c r="B154" s="48"/>
      <c r="C154" s="39"/>
      <c r="D154" s="35"/>
      <c r="E154" s="35"/>
      <c r="F154" s="37" t="s">
        <v>112</v>
      </c>
      <c r="G154" s="50"/>
      <c r="H154" s="50"/>
      <c r="I154" s="580" t="s">
        <v>115</v>
      </c>
      <c r="J154" s="3"/>
      <c r="K154" s="3"/>
      <c r="L154" s="343"/>
      <c r="M154" s="3"/>
    </row>
    <row r="155" spans="1:13">
      <c r="B155"/>
      <c r="C155" s="35"/>
      <c r="D155" s="35"/>
      <c r="E155" s="35"/>
      <c r="F155" s="37"/>
      <c r="J155"/>
    </row>
    <row r="156" spans="1:13">
      <c r="J156"/>
    </row>
    <row r="157" spans="1:13">
      <c r="J157"/>
    </row>
    <row r="158" spans="1:13">
      <c r="J158"/>
    </row>
    <row r="159" spans="1:13">
      <c r="J159"/>
    </row>
    <row r="160" spans="1:13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</sheetData>
  <sheetProtection selectLockedCells="1" selectUnlockedCells="1"/>
  <autoFilter ref="L2:L124" xr:uid="{75CC5863-4A56-644A-939C-54F369D9B0DF}"/>
  <mergeCells count="1">
    <mergeCell ref="A1:E1"/>
  </mergeCells>
  <pageMargins left="0.25" right="0.25" top="0.75" bottom="0.75" header="0.3" footer="0.3"/>
  <pageSetup paperSize="9" fitToWidth="0" orientation="landscape" horizontalDpi="4294967292" verticalDpi="4294967292" r:id="rId1"/>
  <headerFooter>
    <oddHeader>&amp;LPACKING LIST - 360holds - PU</oddHeader>
    <oddFooter>Page &amp;P of &amp;N</oddFooter>
    <firstFooter>&amp;CStran &amp;P od 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3B858-534D-6049-AE22-2C290816777A}">
  <sheetPr codeName="Sheet10">
    <tabColor rgb="FFFFC000"/>
  </sheetPr>
  <dimension ref="A1:W19"/>
  <sheetViews>
    <sheetView showGridLines="0" zoomScaleNormal="100" workbookViewId="0">
      <selection activeCell="H11" sqref="H11"/>
    </sheetView>
  </sheetViews>
  <sheetFormatPr defaultColWidth="12" defaultRowHeight="15.6"/>
  <cols>
    <col min="1" max="1" width="13.5" style="77" customWidth="1"/>
    <col min="2" max="11" width="6.5" style="77" customWidth="1"/>
    <col min="12" max="12" width="13.5" style="77" customWidth="1"/>
    <col min="13" max="13" width="11" style="77" customWidth="1"/>
    <col min="14" max="15" width="5.5" style="77" customWidth="1"/>
    <col min="16" max="17" width="6.5" style="77" customWidth="1"/>
    <col min="18" max="18" width="13.5" style="77" customWidth="1"/>
    <col min="19" max="19" width="11" style="77" customWidth="1"/>
    <col min="20" max="21" width="5.5" style="77" customWidth="1"/>
    <col min="22" max="23" width="4.796875" style="77" customWidth="1"/>
    <col min="24" max="16384" width="12" style="77"/>
  </cols>
  <sheetData>
    <row r="1" spans="1:23" ht="33" customHeight="1">
      <c r="A1" s="1504">
        <f>'PROD.LIST HANGBOARDS'!A3</f>
        <v>0</v>
      </c>
      <c r="B1" s="1504"/>
      <c r="C1" s="1504"/>
      <c r="D1" s="1504"/>
      <c r="E1" s="1504"/>
      <c r="F1" s="1504"/>
      <c r="G1" s="1505">
        <f>'PROD.LIST HANGBOARDS'!N3</f>
        <v>0</v>
      </c>
      <c r="H1" s="1505"/>
      <c r="I1" s="69"/>
      <c r="L1" s="30"/>
      <c r="M1" s="100"/>
      <c r="N1" s="100"/>
      <c r="O1" s="100"/>
      <c r="P1" s="100"/>
      <c r="Q1" s="100"/>
      <c r="R1" s="100"/>
      <c r="S1" s="100"/>
      <c r="T1" s="100"/>
      <c r="U1" s="100"/>
      <c r="V1" s="100"/>
    </row>
    <row r="2" spans="1:23" ht="33" customHeight="1">
      <c r="A2" s="115"/>
      <c r="B2" s="115"/>
      <c r="C2" s="115"/>
      <c r="D2" s="115"/>
      <c r="E2" s="115"/>
      <c r="F2" s="115"/>
      <c r="G2" s="111"/>
      <c r="H2" s="111"/>
      <c r="I2" s="69"/>
      <c r="L2" s="30"/>
      <c r="M2" s="100"/>
      <c r="N2" s="100"/>
      <c r="O2" s="100"/>
      <c r="P2" s="100"/>
      <c r="Q2" s="100"/>
      <c r="R2" s="100"/>
      <c r="S2" s="100"/>
      <c r="T2" s="100"/>
      <c r="U2" s="100"/>
      <c r="V2" s="100"/>
    </row>
    <row r="3" spans="1:23" ht="33" customHeight="1">
      <c r="A3" s="1503" t="str">
        <f>'PROD.LIST HANGBOARDS'!A6</f>
        <v>360 RAINBOW HANGBOARD</v>
      </c>
      <c r="B3" s="1506" t="str">
        <f>'PROD.LIST HANGBOARDS'!D4</f>
        <v>natural wooden look</v>
      </c>
      <c r="C3" s="1506"/>
      <c r="D3" s="1506"/>
      <c r="E3" s="1506"/>
      <c r="F3" s="1506" t="str">
        <f>'PROD.LIST HANGBOARDS'!H4</f>
        <v>black</v>
      </c>
      <c r="G3" s="1506"/>
      <c r="H3" s="1506"/>
      <c r="I3" s="1506"/>
      <c r="K3" s="79" t="s">
        <v>46</v>
      </c>
    </row>
    <row r="4" spans="1:23" ht="23.25" customHeight="1">
      <c r="A4" s="1503"/>
      <c r="B4" s="6" t="str">
        <f>'PROD.LIST HANGBOARDS'!D5</f>
        <v>black</v>
      </c>
      <c r="C4" s="6" t="str">
        <f>'PROD.LIST HANGBOARDS'!E5</f>
        <v>green</v>
      </c>
      <c r="D4" s="6" t="str">
        <f>'PROD.LIST HANGBOARDS'!F5</f>
        <v>yellow</v>
      </c>
      <c r="E4" s="6" t="str">
        <f>'PROD.LIST HANGBOARDS'!G5</f>
        <v>blue</v>
      </c>
      <c r="F4" s="6" t="str">
        <f>'PROD.LIST HANGBOARDS'!H5</f>
        <v>black</v>
      </c>
      <c r="G4" s="6" t="str">
        <f>'PROD.LIST HANGBOARDS'!I5</f>
        <v>green</v>
      </c>
      <c r="H4" s="6" t="str">
        <f>'PROD.LIST HANGBOARDS'!J5</f>
        <v>yellow</v>
      </c>
      <c r="I4" s="6" t="str">
        <f>'PROD.LIST HANGBOARDS'!K5</f>
        <v>blue</v>
      </c>
      <c r="K4" s="1502">
        <f>'PROD.LIST HANGBOARDS'!T6</f>
        <v>0</v>
      </c>
      <c r="W4" s="101"/>
    </row>
    <row r="5" spans="1:23" ht="32.25" customHeight="1">
      <c r="A5" s="1503"/>
      <c r="B5" s="110" t="str">
        <f>'PROD.LIST HANGBOARDS'!D6</f>
        <v/>
      </c>
      <c r="C5" s="110" t="str">
        <f>'PROD.LIST HANGBOARDS'!E6</f>
        <v/>
      </c>
      <c r="D5" s="110" t="str">
        <f>'PROD.LIST HANGBOARDS'!F6</f>
        <v/>
      </c>
      <c r="E5" s="110" t="str">
        <f>'PROD.LIST HANGBOARDS'!G6</f>
        <v/>
      </c>
      <c r="F5" s="110" t="str">
        <f>'PROD.LIST HANGBOARDS'!H6</f>
        <v/>
      </c>
      <c r="G5" s="110" t="str">
        <f>'PROD.LIST HANGBOARDS'!I6</f>
        <v/>
      </c>
      <c r="H5" s="110" t="str">
        <f>'PROD.LIST HANGBOARDS'!J6</f>
        <v/>
      </c>
      <c r="I5" s="110" t="str">
        <f>'PROD.LIST HANGBOARDS'!K6</f>
        <v/>
      </c>
      <c r="K5" s="1502"/>
    </row>
    <row r="6" spans="1:23" ht="38.25" customHeight="1">
      <c r="A6" s="1503"/>
      <c r="B6" s="1506" t="str">
        <f>'PROD.LIST HANGBOARDS'!L4</f>
        <v>turqoise</v>
      </c>
      <c r="C6" s="1506"/>
      <c r="D6" s="1506"/>
      <c r="E6" s="1506"/>
      <c r="F6" s="1506" t="str">
        <f>'PROD.LIST HANGBOARDS'!P4</f>
        <v>light gray</v>
      </c>
      <c r="G6" s="1506"/>
      <c r="H6" s="1506"/>
      <c r="I6" s="1506"/>
      <c r="J6" s="101"/>
      <c r="K6" s="1502"/>
      <c r="L6" s="102"/>
      <c r="M6" s="102"/>
      <c r="N6" s="99"/>
      <c r="V6" s="116"/>
    </row>
    <row r="7" spans="1:23" ht="26.25" customHeight="1">
      <c r="A7" s="1503"/>
      <c r="B7" s="6" t="str">
        <f>'PROD.LIST HANGBOARDS'!L5</f>
        <v>black</v>
      </c>
      <c r="C7" s="6" t="str">
        <f>'PROD.LIST HANGBOARDS'!M5</f>
        <v>green</v>
      </c>
      <c r="D7" s="6" t="str">
        <f>'PROD.LIST HANGBOARDS'!N5</f>
        <v>yellow</v>
      </c>
      <c r="E7" s="6" t="str">
        <f>'PROD.LIST HANGBOARDS'!O5</f>
        <v>blue</v>
      </c>
      <c r="F7" s="6" t="s">
        <v>3</v>
      </c>
      <c r="G7" s="6" t="s">
        <v>40</v>
      </c>
      <c r="H7" s="6" t="s">
        <v>12</v>
      </c>
      <c r="I7" s="6" t="s">
        <v>5</v>
      </c>
      <c r="J7" s="101"/>
      <c r="K7" s="1502"/>
      <c r="L7" s="90"/>
      <c r="M7" s="90"/>
      <c r="V7" s="116"/>
    </row>
    <row r="8" spans="1:23" ht="31.05" customHeight="1">
      <c r="A8" s="1503"/>
      <c r="B8" s="110" t="str">
        <f>'PROD.LIST HANGBOARDS'!L6</f>
        <v/>
      </c>
      <c r="C8" s="110" t="str">
        <f>'PROD.LIST HANGBOARDS'!M6</f>
        <v/>
      </c>
      <c r="D8" s="110" t="str">
        <f>'PROD.LIST HANGBOARDS'!N6</f>
        <v/>
      </c>
      <c r="E8" s="110" t="str">
        <f>'PROD.LIST HANGBOARDS'!O6</f>
        <v/>
      </c>
      <c r="F8" s="110" t="str">
        <f>'PROD.LIST HANGBOARDS'!P6</f>
        <v/>
      </c>
      <c r="G8" s="110" t="str">
        <f>'PROD.LIST HANGBOARDS'!Q6</f>
        <v/>
      </c>
      <c r="H8" s="110" t="str">
        <f>'PROD.LIST HANGBOARDS'!R6</f>
        <v/>
      </c>
      <c r="I8" s="110" t="str">
        <f>'PROD.LIST HANGBOARDS'!S6</f>
        <v/>
      </c>
      <c r="J8" s="90"/>
      <c r="K8" s="1502"/>
      <c r="L8" s="90"/>
      <c r="M8" s="90"/>
      <c r="V8" s="116"/>
    </row>
    <row r="9" spans="1:23" ht="14.25" customHeight="1">
      <c r="A9" s="90"/>
      <c r="K9" s="98"/>
      <c r="N9" s="116"/>
      <c r="V9" s="116"/>
    </row>
    <row r="10" spans="1:23" ht="25.05" customHeight="1">
      <c r="A10" s="1501" t="str">
        <f>'PROD.LIST HANGBOARDS'!A9</f>
        <v>360 SCHOOL BOARD</v>
      </c>
      <c r="B10" s="113" t="str">
        <f>'PROD.LIST HANGBOARDS'!D8</f>
        <v xml:space="preserve">chalk  </v>
      </c>
      <c r="K10" s="98"/>
      <c r="N10" s="116"/>
      <c r="V10" s="116"/>
    </row>
    <row r="11" spans="1:23" ht="41.25" customHeight="1">
      <c r="A11" s="1501"/>
      <c r="B11" s="114" t="str">
        <f>'PROD.LIST HANGBOARDS'!D9</f>
        <v/>
      </c>
      <c r="C11" s="77" t="str">
        <f>IF('360 GRP '!O246=0,"",'360 GRP '!O246)</f>
        <v/>
      </c>
      <c r="D11" s="77" t="str">
        <f>IF('360 GRP '!P246=0,"",'360 GRP '!P246)</f>
        <v/>
      </c>
      <c r="E11" s="77" t="str">
        <f>IF('360 GRP '!Q246=0,"",'360 GRP '!Q246)</f>
        <v/>
      </c>
      <c r="F11" s="77" t="str">
        <f>IF('360 GRP '!R246=0,"",'360 GRP '!R246)</f>
        <v/>
      </c>
      <c r="G11" s="77" t="str">
        <f>IF('360 GRP '!S246=0,"",'360 GRP '!S246)</f>
        <v/>
      </c>
      <c r="H11" s="77" t="str">
        <f>IF('360 GRP '!U246=0,"",'360 GRP '!U246)</f>
        <v/>
      </c>
      <c r="I11" s="77" t="str">
        <f>IF('360 GRP '!W246=0,"",'360 GRP '!W246)</f>
        <v/>
      </c>
      <c r="J11" s="77" t="str">
        <f>IF('360 GRP '!X246=0,"",'360 GRP '!X246)</f>
        <v/>
      </c>
      <c r="K11" s="110">
        <f>'PROD.LIST HANGBOARDS'!T9</f>
        <v>0</v>
      </c>
      <c r="V11" s="116"/>
    </row>
    <row r="12" spans="1:23" ht="14.25" customHeight="1">
      <c r="A12" s="112"/>
      <c r="K12" s="98"/>
      <c r="V12" s="116"/>
    </row>
    <row r="13" spans="1:23" ht="23.25" customHeight="1">
      <c r="A13" s="1500" t="str">
        <f>'360 hangboards'!C19</f>
        <v>360 SHIFT BAR</v>
      </c>
      <c r="B13" s="113" t="s">
        <v>3</v>
      </c>
      <c r="C13" s="113" t="s">
        <v>40</v>
      </c>
      <c r="D13" s="113" t="s">
        <v>58</v>
      </c>
      <c r="E13" s="113" t="s">
        <v>5</v>
      </c>
      <c r="F13" s="327"/>
      <c r="G13" s="327"/>
      <c r="H13" s="327"/>
      <c r="I13" s="327"/>
      <c r="J13" s="327"/>
      <c r="K13" s="328"/>
    </row>
    <row r="14" spans="1:23" ht="41.25" customHeight="1">
      <c r="A14" s="1500"/>
      <c r="B14" s="114" t="str">
        <f>'PROD.LIST HANGBOARDS'!D12</f>
        <v/>
      </c>
      <c r="C14" s="114" t="str">
        <f>'PROD.LIST HANGBOARDS'!E12</f>
        <v/>
      </c>
      <c r="D14" s="114" t="str">
        <f>'PROD.LIST HANGBOARDS'!F12</f>
        <v/>
      </c>
      <c r="E14" s="114" t="str">
        <f>'PROD.LIST HANGBOARDS'!G12</f>
        <v/>
      </c>
      <c r="F14" s="328"/>
      <c r="G14" s="328"/>
      <c r="H14" s="328"/>
      <c r="I14" s="328"/>
      <c r="J14" s="328"/>
      <c r="K14" s="114">
        <f>SUM(B14:E14)</f>
        <v>0</v>
      </c>
    </row>
    <row r="15" spans="1:23" ht="20.25" customHeight="1"/>
    <row r="16" spans="1:23" ht="20.25" customHeight="1"/>
    <row r="17" spans="2:11" ht="20.25" customHeight="1">
      <c r="B17" s="37" t="s">
        <v>111</v>
      </c>
      <c r="C17" s="117"/>
      <c r="D17" s="118"/>
      <c r="G17" s="37" t="s">
        <v>114</v>
      </c>
      <c r="H17" s="49"/>
      <c r="I17" s="49"/>
      <c r="J17" s="118"/>
      <c r="K17" s="118"/>
    </row>
    <row r="18" spans="2:11" ht="20.25" customHeight="1">
      <c r="B18" s="37" t="s">
        <v>113</v>
      </c>
      <c r="C18" s="117"/>
      <c r="D18" s="118"/>
      <c r="G18" s="37" t="s">
        <v>112</v>
      </c>
      <c r="H18" s="119"/>
      <c r="I18" s="119"/>
      <c r="J18" s="120"/>
      <c r="K18" s="118"/>
    </row>
    <row r="19" spans="2:11">
      <c r="B19" s="121"/>
      <c r="C19" s="121"/>
      <c r="G19" s="37" t="s">
        <v>115</v>
      </c>
      <c r="H19" s="119"/>
      <c r="I19" s="119"/>
      <c r="J19" s="120"/>
      <c r="K19" s="118"/>
    </row>
  </sheetData>
  <mergeCells count="10">
    <mergeCell ref="A13:A14"/>
    <mergeCell ref="A10:A11"/>
    <mergeCell ref="K4:K8"/>
    <mergeCell ref="A3:A8"/>
    <mergeCell ref="A1:F1"/>
    <mergeCell ref="G1:H1"/>
    <mergeCell ref="B3:E3"/>
    <mergeCell ref="F3:I3"/>
    <mergeCell ref="B6:E6"/>
    <mergeCell ref="F6:I6"/>
  </mergeCells>
  <pageMargins left="0.25" right="0.25" top="0.75" bottom="0.75" header="0.3" footer="0.3"/>
  <pageSetup paperSize="9" orientation="portrait" verticalDpi="0" copies="3" r:id="rId1"/>
  <headerFooter>
    <oddHeader>&amp;L&amp;"System Font,Regular"&amp;10&amp;K000000PACKING LIST&amp;C&amp;"System Font,Regular"&amp;10 &amp;K000000360 HANGBOARDS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E7FE-D273-4C53-8C1E-F1E837F76A21}">
  <sheetPr codeName="List7">
    <tabColor theme="0" tint="-4.9989318521683403E-2"/>
    <pageSetUpPr fitToPage="1"/>
  </sheetPr>
  <dimension ref="A1:HS551"/>
  <sheetViews>
    <sheetView showGridLines="0" showRowColHeaders="0" zoomScale="70" zoomScaleNormal="70" workbookViewId="0">
      <pane ySplit="11" topLeftCell="A12" activePane="bottomLeft" state="frozen"/>
      <selection activeCell="L10" sqref="L10"/>
      <selection pane="bottomLeft" activeCell="N13" sqref="N13"/>
    </sheetView>
  </sheetViews>
  <sheetFormatPr defaultColWidth="11" defaultRowHeight="18"/>
  <cols>
    <col min="1" max="1" width="3.5" customWidth="1"/>
    <col min="2" max="2" width="3" style="252" customWidth="1"/>
    <col min="3" max="3" width="12.5" customWidth="1"/>
    <col min="4" max="4" width="16.796875" style="472" customWidth="1"/>
    <col min="5" max="6" width="5.69921875" style="684" customWidth="1"/>
    <col min="7" max="7" width="9.796875" style="354" customWidth="1"/>
    <col min="8" max="8" width="7.5" customWidth="1"/>
    <col min="9" max="9" width="18.19921875" style="167" customWidth="1"/>
    <col min="10" max="10" width="6.5" customWidth="1"/>
    <col min="11" max="11" width="8.5" customWidth="1"/>
    <col min="12" max="12" width="11" customWidth="1"/>
    <col min="13" max="13" width="14.69921875" style="359" customWidth="1"/>
    <col min="14" max="27" width="9.5" style="359" customWidth="1"/>
    <col min="28" max="28" width="13.69921875" style="47" customWidth="1"/>
    <col min="29" max="29" width="6.296875" customWidth="1"/>
    <col min="30" max="30" width="7" style="127" customWidth="1"/>
    <col min="31" max="31" width="8" hidden="1" customWidth="1"/>
    <col min="32" max="33" width="10" style="476" hidden="1" customWidth="1"/>
    <col min="34" max="34" width="10" style="137" hidden="1" customWidth="1"/>
    <col min="35" max="36" width="11" style="137" hidden="1" customWidth="1"/>
    <col min="37" max="37" width="7" style="693" hidden="1" customWidth="1"/>
    <col min="38" max="38" width="6.5" style="653" hidden="1" customWidth="1"/>
    <col min="39" max="52" width="6.5" style="738" hidden="1" customWidth="1"/>
    <col min="53" max="53" width="7.3984375" style="656" hidden="1" customWidth="1"/>
    <col min="54" max="54" width="5" style="286" hidden="1" customWidth="1"/>
    <col min="55" max="55" width="8.8984375" style="1138" hidden="1" customWidth="1"/>
    <col min="56" max="56" width="6.5" style="1138" hidden="1" customWidth="1"/>
    <col min="57" max="61" width="7.5" style="1138" hidden="1" customWidth="1"/>
    <col min="62" max="66" width="7" style="536" hidden="1" customWidth="1"/>
    <col min="67" max="72" width="8" style="536" hidden="1" customWidth="1"/>
    <col min="73" max="73" width="5" style="286" hidden="1" customWidth="1"/>
    <col min="74" max="100" width="11" hidden="1" customWidth="1"/>
  </cols>
  <sheetData>
    <row r="1" spans="1:101" ht="13.05" customHeight="1">
      <c r="AF1"/>
      <c r="AG1"/>
      <c r="AK1" s="956"/>
      <c r="AM1" s="952"/>
      <c r="AN1" s="952"/>
      <c r="AO1" s="952"/>
      <c r="AP1" s="952"/>
      <c r="AQ1" s="952"/>
      <c r="AR1" s="952"/>
      <c r="AS1" s="952"/>
      <c r="AT1" s="952"/>
      <c r="AU1" s="952"/>
      <c r="AV1" s="952"/>
      <c r="AW1" s="952"/>
      <c r="AX1" s="952"/>
      <c r="AY1" s="952"/>
      <c r="AZ1" s="952"/>
    </row>
    <row r="2" spans="1:101" ht="19.95" customHeight="1">
      <c r="D2" s="1283" t="s">
        <v>159</v>
      </c>
      <c r="L2" s="61"/>
      <c r="M2" s="479" t="s">
        <v>809</v>
      </c>
      <c r="N2" s="1282">
        <f>SUM(AB$13:AB$1048576)</f>
        <v>0</v>
      </c>
      <c r="O2" s="1282"/>
      <c r="P2" s="1121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007"/>
      <c r="AD2" s="1150">
        <f>SUM(AG13:AG42)</f>
        <v>0</v>
      </c>
      <c r="AE2" s="1151"/>
      <c r="AF2" s="1007"/>
      <c r="AG2" s="1007"/>
      <c r="AH2" s="1255"/>
      <c r="AI2" s="1007"/>
      <c r="AJ2" s="1007"/>
      <c r="AK2" s="956"/>
      <c r="AM2" s="952"/>
      <c r="AN2" s="952"/>
      <c r="AO2" s="952"/>
      <c r="AP2" s="952"/>
      <c r="AQ2" s="952"/>
      <c r="AR2" s="952"/>
      <c r="AS2" s="952"/>
      <c r="AT2" s="952"/>
      <c r="AU2" s="952"/>
      <c r="AV2" s="952"/>
      <c r="AW2" s="952"/>
      <c r="AX2" s="952"/>
      <c r="AY2" s="952"/>
      <c r="AZ2" s="952"/>
      <c r="BC2" s="1139"/>
      <c r="BD2" s="1139"/>
      <c r="BE2" s="1139"/>
      <c r="BF2" s="1139"/>
      <c r="BG2" s="1139"/>
      <c r="BH2" s="1139"/>
      <c r="BI2" s="1139"/>
      <c r="BJ2" s="537"/>
      <c r="BK2" s="537"/>
      <c r="BL2" s="537"/>
      <c r="BM2" s="537"/>
      <c r="BN2" s="537"/>
      <c r="BO2" s="537"/>
      <c r="BP2" s="537"/>
      <c r="BQ2" s="537"/>
      <c r="BR2" s="537"/>
      <c r="BS2" s="537"/>
      <c r="BT2" s="537"/>
      <c r="BV2" s="1007"/>
      <c r="BW2" s="1007"/>
      <c r="BX2" s="1007"/>
      <c r="BY2" s="1007"/>
      <c r="BZ2" s="1007"/>
      <c r="CW2" s="1152"/>
    </row>
    <row r="3" spans="1:101" ht="19.95" customHeight="1">
      <c r="D3" s="1283"/>
      <c r="E3" s="685"/>
      <c r="F3" s="685"/>
      <c r="G3" s="140"/>
      <c r="H3" s="416"/>
      <c r="I3" s="416"/>
      <c r="M3" s="352" t="s">
        <v>813</v>
      </c>
      <c r="N3" s="1">
        <f>SUM(N13:AA42)</f>
        <v>0</v>
      </c>
      <c r="O3" s="532"/>
      <c r="P3" s="1024"/>
      <c r="Q3" s="1024"/>
      <c r="R3" s="1024"/>
      <c r="S3" s="1024"/>
      <c r="T3" s="1024"/>
      <c r="U3" s="1024"/>
      <c r="V3" s="1024"/>
      <c r="W3" s="1024"/>
      <c r="X3" s="1024"/>
      <c r="Y3" s="1024"/>
      <c r="Z3" s="1024"/>
      <c r="AA3" s="1024"/>
      <c r="AB3" s="1024"/>
      <c r="AC3" s="535"/>
      <c r="AE3" s="535"/>
      <c r="AF3" s="535"/>
      <c r="AG3" s="1"/>
      <c r="AH3" s="1255"/>
      <c r="AI3" s="1"/>
      <c r="AJ3" s="1"/>
      <c r="AK3" s="957"/>
      <c r="AL3" s="654"/>
      <c r="AM3" s="953"/>
      <c r="AN3" s="953"/>
      <c r="AO3" s="953"/>
      <c r="AP3" s="953"/>
      <c r="AQ3" s="953"/>
      <c r="AR3" s="953"/>
      <c r="AS3" s="953"/>
      <c r="AT3" s="953"/>
      <c r="AU3" s="953"/>
      <c r="AV3" s="953"/>
      <c r="AW3" s="953"/>
      <c r="AX3" s="953"/>
      <c r="AY3" s="953"/>
      <c r="AZ3" s="953"/>
      <c r="BC3" s="1139"/>
      <c r="BD3" s="1139"/>
      <c r="BE3" s="1139"/>
      <c r="BF3" s="1139"/>
      <c r="BG3" s="1139"/>
      <c r="BH3" s="1139"/>
      <c r="BI3" s="1139"/>
      <c r="BJ3" s="537"/>
      <c r="BK3" s="537"/>
      <c r="BL3" s="537"/>
      <c r="BM3" s="537"/>
      <c r="BN3" s="537"/>
      <c r="BO3" s="537"/>
      <c r="BP3" s="537"/>
      <c r="BQ3" s="537"/>
      <c r="BR3" s="537"/>
      <c r="BS3" s="537"/>
      <c r="BT3" s="537"/>
      <c r="BU3" s="293"/>
      <c r="BV3" s="535"/>
      <c r="BW3" s="1"/>
      <c r="BX3" s="1"/>
      <c r="BY3" s="1"/>
      <c r="BZ3" s="1"/>
      <c r="CW3" s="1256" t="s">
        <v>601</v>
      </c>
    </row>
    <row r="4" spans="1:101" ht="19.95" customHeight="1">
      <c r="D4" s="1283"/>
      <c r="E4" s="685"/>
      <c r="F4" s="685"/>
      <c r="G4" s="140"/>
      <c r="H4" s="416"/>
      <c r="I4" s="416"/>
      <c r="M4" s="352" t="s">
        <v>46</v>
      </c>
      <c r="N4" s="480">
        <f>SUM(AL:AL)</f>
        <v>0</v>
      </c>
      <c r="O4" s="1023" t="s">
        <v>6</v>
      </c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"/>
      <c r="AE4" s="1"/>
      <c r="AF4" s="1"/>
      <c r="AG4" s="1"/>
      <c r="AH4" s="1255"/>
      <c r="AI4" s="1"/>
      <c r="AJ4" s="1"/>
      <c r="AK4" s="957"/>
      <c r="AL4" s="654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B4" s="338"/>
      <c r="BC4" s="1139"/>
      <c r="BD4" s="1139"/>
      <c r="BE4" s="1139"/>
      <c r="BF4" s="1139"/>
      <c r="BG4" s="1139"/>
      <c r="BH4" s="1139"/>
      <c r="BI4" s="1139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293"/>
      <c r="BV4" s="1"/>
      <c r="BW4" s="1"/>
      <c r="BX4" s="1"/>
      <c r="BY4" s="1"/>
      <c r="BZ4" s="1"/>
      <c r="CW4" s="1257"/>
    </row>
    <row r="5" spans="1:101" ht="14.4" customHeight="1">
      <c r="D5" s="1283"/>
      <c r="E5" s="762"/>
      <c r="F5" s="685"/>
      <c r="G5" s="140"/>
      <c r="H5" s="416"/>
      <c r="I5" s="416"/>
      <c r="AF5"/>
      <c r="AG5" s="139"/>
      <c r="AH5" s="1255"/>
      <c r="AI5" s="557"/>
      <c r="AJ5" s="557"/>
      <c r="AK5" s="957"/>
      <c r="AL5" s="654"/>
      <c r="AM5" s="953"/>
      <c r="AN5" s="953"/>
      <c r="AO5" s="953"/>
      <c r="AP5" s="953"/>
      <c r="AQ5" s="953"/>
      <c r="AR5" s="953"/>
      <c r="AS5" s="953"/>
      <c r="AT5" s="953"/>
      <c r="AU5" s="953"/>
      <c r="AV5" s="953"/>
      <c r="AW5" s="953"/>
      <c r="AX5" s="953"/>
      <c r="AY5" s="953"/>
      <c r="AZ5" s="953"/>
      <c r="BB5" s="338"/>
      <c r="BC5" s="1139"/>
      <c r="BD5" s="1139"/>
      <c r="BE5" s="1139"/>
      <c r="BF5" s="1139"/>
      <c r="BG5" s="1139"/>
      <c r="BH5" s="1139"/>
      <c r="BI5" s="1139"/>
      <c r="BJ5" s="537"/>
      <c r="BK5" s="537"/>
      <c r="BL5" s="537"/>
      <c r="BM5" s="537"/>
      <c r="BN5" s="537"/>
      <c r="BO5" s="537"/>
      <c r="BP5" s="537"/>
      <c r="BQ5" s="537"/>
      <c r="BR5" s="537"/>
      <c r="BS5" s="537"/>
      <c r="BT5" s="537"/>
      <c r="BU5" s="293"/>
      <c r="CW5" s="1257"/>
    </row>
    <row r="6" spans="1:101" ht="17.25" customHeight="1">
      <c r="D6" s="1283"/>
      <c r="E6" s="685"/>
      <c r="F6" s="685"/>
      <c r="G6" s="140"/>
      <c r="H6" s="416"/>
      <c r="I6" s="416"/>
      <c r="M6" s="357"/>
      <c r="N6" s="741"/>
      <c r="O6" s="741"/>
      <c r="P6" s="741"/>
      <c r="Q6" s="741"/>
      <c r="R6" s="741"/>
      <c r="S6" s="741"/>
      <c r="T6" s="741" t="s">
        <v>9</v>
      </c>
      <c r="U6" s="741"/>
      <c r="V6" s="741"/>
      <c r="W6" s="741"/>
      <c r="X6" s="741"/>
      <c r="Y6" s="741"/>
      <c r="Z6" s="741"/>
      <c r="AA6" s="741"/>
      <c r="AB6" s="482" t="s">
        <v>808</v>
      </c>
      <c r="AF6"/>
      <c r="AG6" s="139"/>
      <c r="AH6" s="557"/>
      <c r="AI6" s="557"/>
      <c r="AJ6" s="557"/>
      <c r="AK6" s="957"/>
      <c r="AL6" s="654"/>
      <c r="AM6" s="953"/>
      <c r="AN6" s="953"/>
      <c r="AO6" s="953"/>
      <c r="AP6" s="953"/>
      <c r="AQ6" s="953"/>
      <c r="AR6" s="953"/>
      <c r="AS6" s="953"/>
      <c r="AT6" s="953"/>
      <c r="AU6" s="953"/>
      <c r="AV6" s="953"/>
      <c r="AW6" s="953"/>
      <c r="AX6" s="953"/>
      <c r="AY6" s="953"/>
      <c r="AZ6" s="953"/>
      <c r="BB6" s="338"/>
      <c r="BU6" s="293"/>
      <c r="CW6" s="1254"/>
    </row>
    <row r="7" spans="1:101" ht="19.05" hidden="1" customHeight="1">
      <c r="AF7"/>
      <c r="AK7" s="956"/>
      <c r="BB7" s="338"/>
      <c r="CW7" s="1255"/>
    </row>
    <row r="8" spans="1:101" ht="19.05" customHeight="1">
      <c r="B8" s="254"/>
      <c r="E8" s="686"/>
      <c r="F8" s="686"/>
      <c r="G8" s="424"/>
      <c r="H8" s="8"/>
      <c r="L8" s="63"/>
      <c r="M8" s="27" t="s">
        <v>807</v>
      </c>
      <c r="N8" s="454">
        <f t="shared" ref="N8:AA8" si="0">SUM(AM:AM)</f>
        <v>0</v>
      </c>
      <c r="O8" s="455">
        <f t="shared" si="0"/>
        <v>0</v>
      </c>
      <c r="P8" s="455">
        <f t="shared" si="0"/>
        <v>0</v>
      </c>
      <c r="Q8" s="455">
        <f t="shared" si="0"/>
        <v>0</v>
      </c>
      <c r="R8" s="455">
        <f t="shared" si="0"/>
        <v>0</v>
      </c>
      <c r="S8" s="455">
        <f t="shared" si="0"/>
        <v>0</v>
      </c>
      <c r="T8" s="455">
        <f t="shared" si="0"/>
        <v>0</v>
      </c>
      <c r="U8" s="455">
        <f t="shared" si="0"/>
        <v>0</v>
      </c>
      <c r="V8" s="455">
        <f t="shared" si="0"/>
        <v>0</v>
      </c>
      <c r="W8" s="455">
        <f t="shared" si="0"/>
        <v>0</v>
      </c>
      <c r="X8" s="455">
        <f t="shared" si="0"/>
        <v>0</v>
      </c>
      <c r="Y8" s="455">
        <f t="shared" si="0"/>
        <v>0</v>
      </c>
      <c r="Z8" s="455">
        <f t="shared" si="0"/>
        <v>0</v>
      </c>
      <c r="AA8" s="486">
        <f t="shared" si="0"/>
        <v>0</v>
      </c>
      <c r="AB8" s="278">
        <f>SUM(N8:AA8)</f>
        <v>0</v>
      </c>
      <c r="AC8" s="142"/>
      <c r="AD8" s="144"/>
      <c r="AF8" s="483" t="s">
        <v>602</v>
      </c>
      <c r="AG8" s="754">
        <f>SUM(AG13:AG42)</f>
        <v>0</v>
      </c>
      <c r="AH8" s="9"/>
      <c r="AI8" s="9"/>
      <c r="AJ8" s="9"/>
      <c r="AK8" s="958"/>
      <c r="AL8" s="655"/>
      <c r="AM8" s="954"/>
      <c r="AN8" s="954"/>
      <c r="AO8" s="954"/>
      <c r="AP8" s="954"/>
      <c r="AQ8" s="954"/>
      <c r="AR8" s="954"/>
      <c r="AS8" s="954"/>
      <c r="AT8" s="954"/>
      <c r="AU8" s="954"/>
      <c r="AV8" s="954"/>
      <c r="AW8" s="954"/>
      <c r="AX8" s="954"/>
      <c r="AY8" s="954"/>
      <c r="AZ8" s="954"/>
      <c r="BB8" s="338"/>
      <c r="BU8" s="285"/>
      <c r="CW8" s="1255"/>
    </row>
    <row r="9" spans="1:101" ht="36" customHeight="1">
      <c r="B9" s="1272" t="s">
        <v>9</v>
      </c>
      <c r="C9" s="1274"/>
      <c r="D9" s="1276" t="s">
        <v>795</v>
      </c>
      <c r="E9" s="1278" t="s">
        <v>6542</v>
      </c>
      <c r="F9" s="1278" t="s">
        <v>806</v>
      </c>
      <c r="G9" s="1280" t="s">
        <v>805</v>
      </c>
      <c r="H9" s="1284" t="s">
        <v>801</v>
      </c>
      <c r="I9" s="1280" t="s">
        <v>800</v>
      </c>
      <c r="J9" s="1280" t="s">
        <v>796</v>
      </c>
      <c r="K9" s="1280" t="s">
        <v>803</v>
      </c>
      <c r="L9" s="1284" t="s">
        <v>804</v>
      </c>
      <c r="M9" s="1280" t="s">
        <v>798</v>
      </c>
      <c r="N9" s="936" t="s">
        <v>116</v>
      </c>
      <c r="O9" s="1122" t="s">
        <v>105</v>
      </c>
      <c r="P9" s="937" t="s">
        <v>118</v>
      </c>
      <c r="Q9" s="938" t="s">
        <v>117</v>
      </c>
      <c r="R9" s="1123" t="s">
        <v>119</v>
      </c>
      <c r="S9" s="939" t="s">
        <v>6999</v>
      </c>
      <c r="T9" s="1183" t="s">
        <v>6729</v>
      </c>
      <c r="U9" s="940" t="s">
        <v>7000</v>
      </c>
      <c r="V9" s="941" t="s">
        <v>6134</v>
      </c>
      <c r="W9" s="942" t="s">
        <v>6136</v>
      </c>
      <c r="X9" s="943" t="s">
        <v>6137</v>
      </c>
      <c r="Y9" s="944" t="s">
        <v>121</v>
      </c>
      <c r="Z9" s="945" t="s">
        <v>5006</v>
      </c>
      <c r="AA9" s="946" t="s">
        <v>6138</v>
      </c>
      <c r="AB9" s="1287" t="s">
        <v>13</v>
      </c>
      <c r="AC9" s="1289" t="s">
        <v>9</v>
      </c>
      <c r="AD9" s="1293" t="s">
        <v>14</v>
      </c>
      <c r="AF9" s="1295" t="s">
        <v>600</v>
      </c>
      <c r="AG9" s="1258" t="s">
        <v>601</v>
      </c>
      <c r="AH9" s="9"/>
      <c r="AI9" s="9"/>
      <c r="AJ9" s="9"/>
      <c r="AK9" s="1135" t="s">
        <v>6705</v>
      </c>
      <c r="AL9" s="1136" t="s">
        <v>6706</v>
      </c>
      <c r="AM9" s="1291" t="s">
        <v>116</v>
      </c>
      <c r="AN9" s="1292" t="s">
        <v>105</v>
      </c>
      <c r="AO9" s="1269" t="s">
        <v>118</v>
      </c>
      <c r="AP9" s="1270" t="s">
        <v>117</v>
      </c>
      <c r="AQ9" s="1271" t="s">
        <v>119</v>
      </c>
      <c r="AR9" s="1268" t="s">
        <v>6132</v>
      </c>
      <c r="AS9" s="1286" t="s">
        <v>6729</v>
      </c>
      <c r="AT9" s="1260" t="s">
        <v>6133</v>
      </c>
      <c r="AU9" s="1261" t="s">
        <v>6134</v>
      </c>
      <c r="AV9" s="1262" t="s">
        <v>6136</v>
      </c>
      <c r="AW9" s="1266" t="s">
        <v>6137</v>
      </c>
      <c r="AX9" s="1267" t="s">
        <v>121</v>
      </c>
      <c r="AY9" s="1263" t="s">
        <v>5006</v>
      </c>
      <c r="AZ9" s="1265" t="s">
        <v>6138</v>
      </c>
      <c r="BA9" s="656" t="s">
        <v>6704</v>
      </c>
      <c r="BB9" s="338"/>
      <c r="BC9" s="1140">
        <f>SUM(SUMPRODUCT($BC$12:$BC$299,N12:N299)+SUMPRODUCT($BC$12:$BC$299,O12:O299)+SUMPRODUCT($BC$12:$BC$299,P12:P299)+SUMPRODUCT($BC$12:$BC$299,Q12:Q299)+SUMPRODUCT($BC$12:$BC$299,S12:S299)+SUMPRODUCT($BC$12:$BC$299,U12:U299)+SUMPRODUCT($BC$12:$BC$299,R12:R299)+SUMPRODUCT($BC$12:$BC$299,V12:V299)+SUMPRODUCT($BC$12:$BC$299,W12:W299)+SUMPRODUCT($BC$12:$BC$299,X12:X299)+SUMPRODUCT($BC$12:$BC$299,Y12:Y299)+SUMPRODUCT($BC$12:$BC$299,Z12:Z299)+SUMPRODUCT($BC$12:$BC$299,AA12:AA299)+SUMPRODUCT($BC$12:$BC$299,T12:T299))</f>
        <v>0</v>
      </c>
      <c r="BU9" s="285"/>
      <c r="BV9" s="1">
        <f>SUM(BV13:BV42)</f>
        <v>0</v>
      </c>
      <c r="BW9" s="1">
        <f t="shared" ref="BW9:CV9" si="1">SUM(BW13:BW42)</f>
        <v>0</v>
      </c>
      <c r="BX9" s="1">
        <f t="shared" si="1"/>
        <v>0</v>
      </c>
      <c r="BY9" s="1">
        <f t="shared" si="1"/>
        <v>0</v>
      </c>
      <c r="BZ9" s="1">
        <f t="shared" si="1"/>
        <v>0</v>
      </c>
      <c r="CA9" s="1">
        <f t="shared" si="1"/>
        <v>0</v>
      </c>
      <c r="CB9" s="1">
        <f t="shared" si="1"/>
        <v>0</v>
      </c>
      <c r="CC9" s="1">
        <f t="shared" si="1"/>
        <v>0</v>
      </c>
      <c r="CD9" s="1">
        <f t="shared" si="1"/>
        <v>0</v>
      </c>
      <c r="CE9" s="1">
        <f t="shared" si="1"/>
        <v>0</v>
      </c>
      <c r="CF9" s="1">
        <f t="shared" si="1"/>
        <v>0</v>
      </c>
      <c r="CG9" s="1">
        <f t="shared" si="1"/>
        <v>0</v>
      </c>
      <c r="CH9" s="1">
        <f t="shared" si="1"/>
        <v>0</v>
      </c>
      <c r="CI9" s="1">
        <f t="shared" si="1"/>
        <v>0</v>
      </c>
      <c r="CJ9" s="1">
        <f t="shared" si="1"/>
        <v>0</v>
      </c>
      <c r="CK9" s="1">
        <f t="shared" si="1"/>
        <v>0</v>
      </c>
      <c r="CL9" s="1">
        <f t="shared" si="1"/>
        <v>0</v>
      </c>
      <c r="CM9" s="1">
        <f t="shared" si="1"/>
        <v>0</v>
      </c>
      <c r="CN9" s="1">
        <f t="shared" si="1"/>
        <v>0</v>
      </c>
      <c r="CO9" s="1">
        <f t="shared" si="1"/>
        <v>0</v>
      </c>
      <c r="CP9" s="1">
        <f t="shared" si="1"/>
        <v>0</v>
      </c>
      <c r="CQ9" s="1">
        <f t="shared" si="1"/>
        <v>0</v>
      </c>
      <c r="CR9" s="1">
        <f t="shared" si="1"/>
        <v>0</v>
      </c>
      <c r="CS9" s="1">
        <f t="shared" si="1"/>
        <v>0</v>
      </c>
      <c r="CT9" s="1">
        <f t="shared" si="1"/>
        <v>0</v>
      </c>
      <c r="CU9" s="1">
        <f t="shared" si="1"/>
        <v>0</v>
      </c>
      <c r="CV9" s="1">
        <f t="shared" si="1"/>
        <v>0</v>
      </c>
    </row>
    <row r="10" spans="1:101" s="8" customFormat="1" ht="16.5" customHeight="1">
      <c r="B10" s="1273"/>
      <c r="C10" s="1275"/>
      <c r="D10" s="1277"/>
      <c r="E10" s="1279"/>
      <c r="F10" s="1279"/>
      <c r="G10" s="1281"/>
      <c r="H10" s="1285"/>
      <c r="I10" s="1281"/>
      <c r="J10" s="1281"/>
      <c r="K10" s="1281"/>
      <c r="L10" s="1285"/>
      <c r="M10" s="1281"/>
      <c r="N10" s="947" t="s">
        <v>6131</v>
      </c>
      <c r="O10" s="948" t="s">
        <v>6135</v>
      </c>
      <c r="P10" s="949" t="s">
        <v>6131</v>
      </c>
      <c r="Q10" s="950" t="s">
        <v>6135</v>
      </c>
      <c r="R10" s="949" t="s">
        <v>6131</v>
      </c>
      <c r="S10" s="949" t="s">
        <v>6131</v>
      </c>
      <c r="T10" s="949" t="s">
        <v>6131</v>
      </c>
      <c r="U10" s="950" t="s">
        <v>6135</v>
      </c>
      <c r="V10" s="950" t="s">
        <v>6135</v>
      </c>
      <c r="W10" s="950" t="s">
        <v>6135</v>
      </c>
      <c r="X10" s="949" t="s">
        <v>6131</v>
      </c>
      <c r="Y10" s="949" t="s">
        <v>6131</v>
      </c>
      <c r="Z10" s="950" t="s">
        <v>6135</v>
      </c>
      <c r="AA10" s="951" t="s">
        <v>6131</v>
      </c>
      <c r="AB10" s="1288"/>
      <c r="AC10" s="1290"/>
      <c r="AD10" s="1294"/>
      <c r="AF10" s="1296"/>
      <c r="AG10" s="1259"/>
      <c r="AH10" s="836"/>
      <c r="AI10" s="836"/>
      <c r="AJ10" s="836"/>
      <c r="AK10" s="956"/>
      <c r="AL10" s="653"/>
      <c r="AM10" s="1291"/>
      <c r="AN10" s="1292"/>
      <c r="AO10" s="1269"/>
      <c r="AP10" s="1270"/>
      <c r="AQ10" s="1271"/>
      <c r="AR10" s="1268"/>
      <c r="AS10" s="1286"/>
      <c r="AT10" s="1260"/>
      <c r="AU10" s="1261"/>
      <c r="AV10" s="1262"/>
      <c r="AW10" s="1266"/>
      <c r="AX10" s="1267"/>
      <c r="AY10" s="1263"/>
      <c r="AZ10" s="1265"/>
      <c r="BA10" s="657"/>
      <c r="BB10" s="338"/>
      <c r="BC10" s="1141" t="s">
        <v>728</v>
      </c>
      <c r="BD10" s="1141" t="s">
        <v>729</v>
      </c>
      <c r="BE10" s="1141" t="s">
        <v>742</v>
      </c>
      <c r="BF10" s="1141" t="s">
        <v>744</v>
      </c>
      <c r="BG10" s="1141" t="s">
        <v>746</v>
      </c>
      <c r="BH10" s="1141" t="s">
        <v>743</v>
      </c>
      <c r="BI10" s="1141" t="s">
        <v>745</v>
      </c>
      <c r="BJ10" s="538" t="s">
        <v>731</v>
      </c>
      <c r="BK10" s="538" t="s">
        <v>732</v>
      </c>
      <c r="BL10" s="538" t="s">
        <v>733</v>
      </c>
      <c r="BM10" s="538" t="s">
        <v>734</v>
      </c>
      <c r="BN10" s="538" t="s">
        <v>735</v>
      </c>
      <c r="BO10" s="538" t="s">
        <v>736</v>
      </c>
      <c r="BP10" s="538" t="s">
        <v>737</v>
      </c>
      <c r="BQ10" s="538" t="s">
        <v>738</v>
      </c>
      <c r="BR10" s="538" t="s">
        <v>739</v>
      </c>
      <c r="BS10" s="538" t="s">
        <v>740</v>
      </c>
      <c r="BT10" s="538" t="s">
        <v>741</v>
      </c>
      <c r="BU10" s="338"/>
      <c r="BV10" s="1145" t="s">
        <v>227</v>
      </c>
      <c r="BW10" s="1145" t="s">
        <v>162</v>
      </c>
      <c r="BX10" s="1145" t="s">
        <v>225</v>
      </c>
      <c r="BY10" s="1145" t="s">
        <v>218</v>
      </c>
      <c r="BZ10" s="1145" t="s">
        <v>219</v>
      </c>
      <c r="CA10" s="1145" t="s">
        <v>631</v>
      </c>
      <c r="CB10" s="1145" t="s">
        <v>629</v>
      </c>
      <c r="CC10" s="1145" t="s">
        <v>6541</v>
      </c>
      <c r="CE10" s="1145" t="s">
        <v>6391</v>
      </c>
      <c r="CF10" s="1145" t="s">
        <v>6392</v>
      </c>
      <c r="CH10" s="1145" t="s">
        <v>1</v>
      </c>
      <c r="CI10" s="1145" t="s">
        <v>6397</v>
      </c>
      <c r="CJ10" s="1145" t="s">
        <v>356</v>
      </c>
      <c r="CK10" s="1145" t="s">
        <v>37</v>
      </c>
      <c r="CL10" s="1145" t="s">
        <v>720</v>
      </c>
      <c r="CM10" s="1145" t="s">
        <v>595</v>
      </c>
      <c r="CN10" s="1145" t="s">
        <v>148</v>
      </c>
      <c r="CO10" s="1145" t="s">
        <v>693</v>
      </c>
      <c r="CP10" s="1145" t="s">
        <v>563</v>
      </c>
      <c r="CQ10" s="1145" t="s">
        <v>723</v>
      </c>
      <c r="CR10" s="1145" t="s">
        <v>719</v>
      </c>
      <c r="CS10" s="1145" t="s">
        <v>721</v>
      </c>
      <c r="CT10" s="1146" t="s">
        <v>6398</v>
      </c>
      <c r="CU10" s="1146" t="s">
        <v>6399</v>
      </c>
      <c r="CV10" s="1145" t="s">
        <v>6541</v>
      </c>
    </row>
    <row r="11" spans="1:101" s="9" customFormat="1" ht="24" hidden="1" customHeight="1">
      <c r="B11" s="260"/>
      <c r="C11" s="62"/>
      <c r="D11" s="220"/>
      <c r="E11" s="683"/>
      <c r="F11" s="683"/>
      <c r="G11" s="220"/>
      <c r="I11" s="220"/>
      <c r="J11" s="220"/>
      <c r="K11" s="220"/>
      <c r="M11" s="220"/>
      <c r="N11" s="935" t="s">
        <v>5611</v>
      </c>
      <c r="O11" s="935" t="s">
        <v>6129</v>
      </c>
      <c r="P11" s="935" t="s">
        <v>6128</v>
      </c>
      <c r="Q11" s="935" t="s">
        <v>6126</v>
      </c>
      <c r="R11" s="935" t="s">
        <v>6127</v>
      </c>
      <c r="S11" s="935" t="s">
        <v>6124</v>
      </c>
      <c r="T11" s="935" t="s">
        <v>6731</v>
      </c>
      <c r="U11" s="935" t="s">
        <v>6125</v>
      </c>
      <c r="V11" s="935" t="s">
        <v>6118</v>
      </c>
      <c r="W11" s="935" t="s">
        <v>6119</v>
      </c>
      <c r="X11" s="935" t="s">
        <v>6120</v>
      </c>
      <c r="Y11" s="935" t="s">
        <v>6121</v>
      </c>
      <c r="Z11" s="935" t="s">
        <v>6122</v>
      </c>
      <c r="AA11" s="935" t="s">
        <v>6123</v>
      </c>
      <c r="AC11" s="547"/>
      <c r="AD11" s="737"/>
      <c r="AF11" s="836"/>
      <c r="AG11" s="1259"/>
      <c r="AH11" s="836"/>
      <c r="AI11" s="836"/>
      <c r="AJ11" s="836"/>
      <c r="AK11" s="956"/>
      <c r="AL11" s="653"/>
      <c r="AM11" s="738"/>
      <c r="AN11" s="738"/>
      <c r="AO11" s="738"/>
      <c r="AP11" s="738"/>
      <c r="AQ11" s="738"/>
      <c r="AR11" s="738"/>
      <c r="AS11" s="738"/>
      <c r="AT11" s="738"/>
      <c r="AU11" s="738"/>
      <c r="AV11" s="738"/>
      <c r="AW11" s="738"/>
      <c r="AX11" s="738"/>
      <c r="AY11" s="738"/>
      <c r="AZ11" s="738"/>
      <c r="BA11" s="657"/>
      <c r="BB11" s="338"/>
      <c r="BC11" s="1142"/>
      <c r="BD11" s="1142"/>
      <c r="BE11" s="1142"/>
      <c r="BF11" s="1142"/>
      <c r="BG11" s="1142"/>
      <c r="BH11" s="1142"/>
      <c r="BI11" s="1142"/>
      <c r="BJ11" s="1137"/>
      <c r="BK11" s="1137"/>
      <c r="BL11" s="1137"/>
      <c r="BM11" s="1137"/>
      <c r="BN11" s="1137"/>
      <c r="BO11" s="1137"/>
      <c r="BP11" s="1137"/>
      <c r="BQ11" s="1137"/>
      <c r="BR11" s="1137"/>
      <c r="BS11" s="1137"/>
      <c r="BT11" s="1137"/>
      <c r="BU11" s="338"/>
    </row>
    <row r="12" spans="1:101" s="62" customFormat="1" ht="29.55" customHeight="1">
      <c r="A12" s="1"/>
      <c r="B12" s="260"/>
      <c r="C12" s="9"/>
      <c r="D12" s="472"/>
      <c r="E12" s="687"/>
      <c r="F12" s="687"/>
      <c r="G12" s="425"/>
      <c r="H12" s="9"/>
      <c r="I12" s="167"/>
      <c r="J12" s="9"/>
      <c r="K12" s="485"/>
      <c r="L12" s="485"/>
      <c r="M12" s="833" t="s">
        <v>6385</v>
      </c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171"/>
      <c r="AC12" s="9"/>
      <c r="AD12" s="257"/>
      <c r="AE12" s="1"/>
      <c r="AF12" s="8"/>
      <c r="AG12" s="1259"/>
      <c r="AH12" s="9"/>
      <c r="AI12" s="9"/>
      <c r="AJ12" s="9"/>
      <c r="AK12" s="959"/>
      <c r="AL12" s="653"/>
      <c r="AM12" s="952"/>
      <c r="AN12" s="952"/>
      <c r="AO12" s="952"/>
      <c r="AP12" s="952"/>
      <c r="AQ12" s="952"/>
      <c r="AR12" s="952"/>
      <c r="AS12" s="952"/>
      <c r="AT12" s="952"/>
      <c r="AU12" s="952"/>
      <c r="AV12" s="952"/>
      <c r="AW12" s="952"/>
      <c r="AX12" s="952"/>
      <c r="AY12" s="952"/>
      <c r="AZ12" s="952"/>
      <c r="BA12" s="656"/>
      <c r="BB12" s="286"/>
      <c r="BC12" s="1143"/>
      <c r="BD12" s="1143"/>
      <c r="BE12" s="1143"/>
      <c r="BF12" s="1143"/>
      <c r="BG12" s="1143"/>
      <c r="BH12" s="1143"/>
      <c r="BI12" s="1143"/>
      <c r="BJ12" s="539"/>
      <c r="BK12" s="539"/>
      <c r="BL12" s="539"/>
      <c r="BM12" s="539"/>
      <c r="BN12" s="539"/>
      <c r="BO12" s="539"/>
      <c r="BP12" s="539"/>
      <c r="BQ12" s="539"/>
      <c r="BR12" s="539"/>
      <c r="BS12" s="539"/>
      <c r="BT12" s="539"/>
      <c r="BU12" s="286"/>
      <c r="BW12" s="1264"/>
      <c r="BX12" s="1264"/>
      <c r="BY12" s="1264"/>
      <c r="BZ12" s="1264"/>
      <c r="CA12" s="1264"/>
      <c r="CB12" s="1264"/>
      <c r="CC12" s="1264"/>
      <c r="CD12" s="1264"/>
      <c r="CE12" s="1264"/>
      <c r="CF12" s="1264"/>
      <c r="CG12" s="1264"/>
    </row>
    <row r="13" spans="1:101" s="1" customFormat="1" ht="65.25" customHeight="1">
      <c r="B13" s="269"/>
      <c r="C13" s="188"/>
      <c r="D13" s="469" t="s">
        <v>5615</v>
      </c>
      <c r="E13" s="922" t="s">
        <v>90</v>
      </c>
      <c r="F13" s="922"/>
      <c r="G13" s="153" t="s">
        <v>1</v>
      </c>
      <c r="H13" s="152" t="s">
        <v>631</v>
      </c>
      <c r="I13" s="153" t="s">
        <v>652</v>
      </c>
      <c r="J13" s="152">
        <v>1</v>
      </c>
      <c r="K13" s="152">
        <v>0</v>
      </c>
      <c r="L13" s="152" t="s">
        <v>6708</v>
      </c>
      <c r="M13" s="982">
        <v>419.601</v>
      </c>
      <c r="N13" s="824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927"/>
      <c r="AA13" s="929"/>
      <c r="AB13" s="835">
        <f>M13*N13+M13*O13+M13*P13+M13*Q13+M13*R13+M13*S13+M13*U13+M13*V13+M13*W13+M13*X13+M13*Y13+M13*Z13+M13*AA13+M13*T13</f>
        <v>0</v>
      </c>
      <c r="AC13" s="157" t="str">
        <f t="shared" ref="AC13:AC28" si="2">IF(B13="New","Yes","No")</f>
        <v>No</v>
      </c>
      <c r="AD13" s="158" t="str">
        <f t="shared" ref="AD13:AD28" si="3">IF(SUM(N13:AA13)&gt;0,"Yes","No")</f>
        <v>No</v>
      </c>
      <c r="AF13" s="395">
        <v>2</v>
      </c>
      <c r="AG13" s="396">
        <f>AF13*N13+AF13*O13+AF13*P13+AF13*Q13+AF13*R13+AF13*S13+AF13*U13+AF13*V13+AF13*W13+AF13*X13+AF13*Y13+AF13*Z13+AF13*AA13+AF13*T13</f>
        <v>0</v>
      </c>
      <c r="AH13" s="62"/>
      <c r="AI13" s="62"/>
      <c r="AJ13" s="62"/>
      <c r="AK13" s="956">
        <v>15</v>
      </c>
      <c r="AL13" s="653">
        <f>SUM(N13:AA13)*AK13</f>
        <v>0</v>
      </c>
      <c r="AM13" s="286">
        <f t="shared" ref="AM13:AR13" si="4">N13*$J$13</f>
        <v>0</v>
      </c>
      <c r="AN13" s="286">
        <f t="shared" si="4"/>
        <v>0</v>
      </c>
      <c r="AO13" s="286">
        <f t="shared" si="4"/>
        <v>0</v>
      </c>
      <c r="AP13" s="286">
        <f t="shared" si="4"/>
        <v>0</v>
      </c>
      <c r="AQ13" s="286">
        <f t="shared" si="4"/>
        <v>0</v>
      </c>
      <c r="AR13" s="286">
        <f t="shared" si="4"/>
        <v>0</v>
      </c>
      <c r="AS13" s="286">
        <f t="shared" ref="AS13:AS28" si="5">T13*J13</f>
        <v>0</v>
      </c>
      <c r="AT13" s="286">
        <f t="shared" ref="AT13:AZ13" si="6">U13*$J$13</f>
        <v>0</v>
      </c>
      <c r="AU13" s="286">
        <f t="shared" si="6"/>
        <v>0</v>
      </c>
      <c r="AV13" s="286">
        <f t="shared" si="6"/>
        <v>0</v>
      </c>
      <c r="AW13" s="286">
        <f t="shared" si="6"/>
        <v>0</v>
      </c>
      <c r="AX13" s="286">
        <f t="shared" si="6"/>
        <v>0</v>
      </c>
      <c r="AY13" s="286">
        <f t="shared" si="6"/>
        <v>0</v>
      </c>
      <c r="AZ13" s="286">
        <f t="shared" si="6"/>
        <v>0</v>
      </c>
      <c r="BA13" s="656">
        <v>2</v>
      </c>
      <c r="BB13" s="286"/>
      <c r="BC13" s="1144">
        <v>12</v>
      </c>
      <c r="BD13" s="1144"/>
      <c r="BE13" s="1144"/>
      <c r="BF13" s="1144"/>
      <c r="BG13" s="1144"/>
      <c r="BH13" s="1144"/>
      <c r="BI13" s="1144"/>
      <c r="BJ13" s="540"/>
      <c r="BK13" s="540"/>
      <c r="BL13" s="540"/>
      <c r="BM13" s="540"/>
      <c r="BN13" s="540"/>
      <c r="BO13" s="540"/>
      <c r="BP13" s="540"/>
      <c r="BQ13" s="540"/>
      <c r="BR13" s="540"/>
      <c r="BS13" s="540"/>
      <c r="BT13" s="540"/>
      <c r="BU13" s="286"/>
      <c r="BV13" s="1">
        <f t="shared" ref="BV13:BV42" si="7">IF(H13="XS",IF(SUM(N13:AA13)&gt;0,SUM(N13:AA13),0),0)*J13</f>
        <v>0</v>
      </c>
      <c r="BW13" s="1">
        <f t="shared" ref="BW13:BW42" si="8">IF(H13="S",IF(SUM(N13:AA13)&gt;0,SUM(N13:AA13),0),0)*J13</f>
        <v>0</v>
      </c>
      <c r="BX13" s="1">
        <f t="shared" ref="BX13:BX42" si="9">IF(H13="M",IF(SUM(N13:AA13)&gt;0,SUM(N13:AA13),0),0)*J13</f>
        <v>0</v>
      </c>
      <c r="BY13" s="535">
        <f t="shared" ref="BY13:BY42" si="10">IF(H13="L",IF(SUM(N13:AA13)&gt;0,SUM(N13:AA13),0),0)*J13</f>
        <v>0</v>
      </c>
      <c r="BZ13" s="1">
        <f t="shared" ref="BZ13:BZ42" si="11">IF(H13="XL",IF(SUM(N13:AA13)&gt;0,SUM(N13:AA13),0),0)*J13</f>
        <v>0</v>
      </c>
      <c r="CA13" s="62">
        <f t="shared" ref="CA13:CA42" si="12">IF(H13="2XL",IF(SUM(N13:AA13)&gt;0,SUM(N13:AA13),0),0)*J13</f>
        <v>0</v>
      </c>
      <c r="CB13" s="1">
        <f t="shared" ref="CB13:CB42" si="13">IF(H13="3XL",IF(SUM(N13:AA13)&gt;0,SUM(N13:AA13),0),0)*J13</f>
        <v>0</v>
      </c>
      <c r="CC13" s="1">
        <f t="shared" ref="CC13:CC42" si="14">IF(H13="various",IF(SUM(N13:AA13)&gt;0,SUM(N13:AA13),0),0)*J13</f>
        <v>0</v>
      </c>
      <c r="CE13" s="62">
        <f t="shared" ref="CE13:CE42" si="15">IF(E13="",IF(SUM(N13:AA13)&gt;0,SUM(N13:AA13),0),0)*J13</f>
        <v>0</v>
      </c>
      <c r="CF13" s="62">
        <f t="shared" ref="CF13:CF42" si="16">IF(E13="Dual Tex.",IF(SUM(N13:AA13)&gt;0,SUM(N13:AA13),0),0)*J13</f>
        <v>0</v>
      </c>
      <c r="CG13" s="62"/>
      <c r="CH13" s="1">
        <f t="shared" ref="CH13:CH42" si="17">IF(G13="sloper",IF(SUM(N13:AA13)&gt;0,SUM(N13:AA13),0),0)*J13</f>
        <v>0</v>
      </c>
      <c r="CI13" s="1">
        <f t="shared" ref="CI13:CI42" si="18">IF(G13="footholds",IF(SUM(N13:AA13)&gt;0,SUM(N13:AA13),0),0)*J13</f>
        <v>0</v>
      </c>
      <c r="CJ13" s="1">
        <f t="shared" ref="CJ13:CJ42" si="19">IF(G13="micros",IF(SUM(N13:AA13)&gt;0,SUM(N13:AA13),0),0)*J13</f>
        <v>0</v>
      </c>
      <c r="CK13" s="1">
        <f t="shared" ref="CK13:CK42" si="20">IF(G13="jug",IF(SUM(N13:AA13)&gt;0,SUM(N13:AA13),0),0)*J13</f>
        <v>0</v>
      </c>
      <c r="CL13" s="1">
        <f t="shared" ref="CL13:CL42" si="21">IF(G13="ledge",IF(SUM(N13:AA13)&gt;0,SUM(N13:AA13),0),0)*J13</f>
        <v>0</v>
      </c>
      <c r="CM13" s="1">
        <f t="shared" ref="CM13:CM42" si="22">IF(G13="edge",IF(SUM(N13:AA13)&gt;0,SUM(N13:AA13),0),0)*J13</f>
        <v>0</v>
      </c>
      <c r="CN13" s="1">
        <f t="shared" ref="CN13:CN42" si="23">IF(G13="crimp",IF(SUM(N13:AA13)&gt;0,SUM(N13:AA13),0),0)*J13</f>
        <v>0</v>
      </c>
      <c r="CO13" s="1">
        <f t="shared" ref="CO13:CO42" si="24">IF(G13="incut",IF(SUM(N13:AA13)&gt;0,SUM(N13:AA13),0),0)*J13</f>
        <v>0</v>
      </c>
      <c r="CP13" s="1">
        <f t="shared" ref="CP13:CP42" si="25">IF(G13="dish",IF(SUM(N13:AA13)&gt;0,SUM(N13:AA13),0),0)*J13</f>
        <v>0</v>
      </c>
      <c r="CQ13" s="1">
        <f t="shared" ref="CQ13:CQ42" si="26">IF(G13="pinch",IF(SUM(N13:AA13)&gt;0,SUM(N13:AA13),0),0)*J13</f>
        <v>0</v>
      </c>
      <c r="CR13" s="1">
        <f t="shared" ref="CR13:CR42" si="27">IF(G13="pocket",IF(SUM(N13:AA13)&gt;0,SUM(N13:AA13),0),0)*J13</f>
        <v>0</v>
      </c>
      <c r="CS13" s="1">
        <f t="shared" ref="CS13:CS42" si="28">IF(G13="insert",IF(SUM(N13:AA13)&gt;0,SUM(N13:AA13),0),0)*J13</f>
        <v>0</v>
      </c>
      <c r="CT13" s="1">
        <f t="shared" ref="CT13:CT42" si="29">IF(G13="feature",IF(SUM(N13:AA13)&gt;0,SUM(N13:AA13),0),0)*J13</f>
        <v>0</v>
      </c>
      <c r="CU13" s="1">
        <f t="shared" ref="CU13:CU42" si="30">IF(G13="scoop",IF(SUM(N13:AA13)&gt;0,SUM(N13:AA13),0),0)*J13</f>
        <v>0</v>
      </c>
      <c r="CV13" s="1">
        <f t="shared" ref="CV13:CV42" si="31">IF(G13="various",IF(SUM(N13:AA13)&gt;0,SUM(N13:AA13),0),0)*J13</f>
        <v>0</v>
      </c>
    </row>
    <row r="14" spans="1:101" s="1" customFormat="1" ht="65.25" customHeight="1">
      <c r="B14" s="266"/>
      <c r="D14" s="742" t="s">
        <v>5629</v>
      </c>
      <c r="E14" s="743"/>
      <c r="F14" s="743"/>
      <c r="G14" s="744" t="s">
        <v>1</v>
      </c>
      <c r="H14" s="745" t="s">
        <v>162</v>
      </c>
      <c r="I14" s="744" t="s">
        <v>5612</v>
      </c>
      <c r="J14" s="745">
        <v>1</v>
      </c>
      <c r="K14" s="745">
        <v>0</v>
      </c>
      <c r="L14" s="745" t="s">
        <v>6708</v>
      </c>
      <c r="M14" s="994">
        <v>107.583</v>
      </c>
      <c r="N14" s="825"/>
      <c r="O14" s="825"/>
      <c r="P14" s="928"/>
      <c r="Q14" s="928"/>
      <c r="R14" s="928"/>
      <c r="S14" s="825"/>
      <c r="T14" s="928"/>
      <c r="U14" s="928"/>
      <c r="V14" s="928"/>
      <c r="W14" s="928"/>
      <c r="X14" s="928"/>
      <c r="Y14" s="928"/>
      <c r="Z14" s="928"/>
      <c r="AA14" s="928"/>
      <c r="AB14" s="831">
        <f t="shared" ref="AB14:AB42" si="32">M14*N14+M14*O14+M14*P14+M14*Q14+M14*R14+M14*S14+M14*U14+M14*V14+M14*W14+M14*X14+M14*Y14+M14*Z14+M14*AA14+M14*T14</f>
        <v>0</v>
      </c>
      <c r="AC14" s="955" t="str">
        <f t="shared" si="2"/>
        <v>No</v>
      </c>
      <c r="AD14" s="746" t="str">
        <f t="shared" si="3"/>
        <v>No</v>
      </c>
      <c r="AF14" s="397">
        <v>1</v>
      </c>
      <c r="AG14" s="396">
        <f t="shared" ref="AG14:AG42" si="33">AF14*N14+AF14*O14+AF14*P14+AF14*Q14+AF14*R14+AF14*S14+AF14*U14+AF14*V14+AF14*W14+AF14*X14+AF14*Y14+AF14*Z14+AF14*AA14+AF14*T14</f>
        <v>0</v>
      </c>
      <c r="AH14" s="62"/>
      <c r="AI14" s="62"/>
      <c r="AJ14" s="62"/>
      <c r="AK14" s="956">
        <v>0.6</v>
      </c>
      <c r="AL14" s="653">
        <f t="shared" ref="AL14:AL28" si="34">SUM(N14:AA14)*AK14</f>
        <v>0</v>
      </c>
      <c r="AM14" s="286">
        <f t="shared" ref="AM14:AR14" si="35">N14*$J$14</f>
        <v>0</v>
      </c>
      <c r="AN14" s="286">
        <f t="shared" si="35"/>
        <v>0</v>
      </c>
      <c r="AO14" s="286">
        <f t="shared" si="35"/>
        <v>0</v>
      </c>
      <c r="AP14" s="286">
        <f t="shared" si="35"/>
        <v>0</v>
      </c>
      <c r="AQ14" s="286">
        <f t="shared" si="35"/>
        <v>0</v>
      </c>
      <c r="AR14" s="286">
        <f t="shared" si="35"/>
        <v>0</v>
      </c>
      <c r="AS14" s="286">
        <f t="shared" si="5"/>
        <v>0</v>
      </c>
      <c r="AT14" s="286">
        <f t="shared" ref="AT14:AZ14" si="36">U14*$J$14</f>
        <v>0</v>
      </c>
      <c r="AU14" s="286">
        <f t="shared" si="36"/>
        <v>0</v>
      </c>
      <c r="AV14" s="286">
        <f t="shared" si="36"/>
        <v>0</v>
      </c>
      <c r="AW14" s="286">
        <f t="shared" si="36"/>
        <v>0</v>
      </c>
      <c r="AX14" s="286">
        <f t="shared" si="36"/>
        <v>0</v>
      </c>
      <c r="AY14" s="286">
        <f t="shared" si="36"/>
        <v>0</v>
      </c>
      <c r="AZ14" s="286">
        <f t="shared" si="36"/>
        <v>0</v>
      </c>
      <c r="BA14" s="656">
        <v>1</v>
      </c>
      <c r="BB14" s="286"/>
      <c r="BC14" s="1144">
        <v>3</v>
      </c>
      <c r="BD14" s="1144"/>
      <c r="BE14" s="1144"/>
      <c r="BF14" s="1144"/>
      <c r="BG14" s="1144"/>
      <c r="BH14" s="1144"/>
      <c r="BI14" s="1144"/>
      <c r="BJ14" s="540"/>
      <c r="BK14" s="540"/>
      <c r="BL14" s="540"/>
      <c r="BM14" s="540"/>
      <c r="BN14" s="540"/>
      <c r="BO14" s="540"/>
      <c r="BP14" s="540"/>
      <c r="BQ14" s="540"/>
      <c r="BR14" s="540"/>
      <c r="BS14" s="540"/>
      <c r="BT14" s="540"/>
      <c r="BU14" s="286"/>
      <c r="BV14" s="1">
        <f t="shared" si="7"/>
        <v>0</v>
      </c>
      <c r="BW14" s="1">
        <f t="shared" si="8"/>
        <v>0</v>
      </c>
      <c r="BX14" s="1">
        <f t="shared" si="9"/>
        <v>0</v>
      </c>
      <c r="BY14" s="535">
        <f t="shared" si="10"/>
        <v>0</v>
      </c>
      <c r="BZ14" s="1">
        <f t="shared" si="11"/>
        <v>0</v>
      </c>
      <c r="CA14" s="62">
        <f t="shared" si="12"/>
        <v>0</v>
      </c>
      <c r="CB14" s="1">
        <f t="shared" si="13"/>
        <v>0</v>
      </c>
      <c r="CC14" s="1">
        <f t="shared" si="14"/>
        <v>0</v>
      </c>
      <c r="CE14" s="62">
        <f t="shared" si="15"/>
        <v>0</v>
      </c>
      <c r="CF14" s="62">
        <f t="shared" si="16"/>
        <v>0</v>
      </c>
      <c r="CG14" s="62"/>
      <c r="CH14" s="1">
        <f t="shared" si="17"/>
        <v>0</v>
      </c>
      <c r="CI14" s="1">
        <f t="shared" si="18"/>
        <v>0</v>
      </c>
      <c r="CJ14" s="1">
        <f t="shared" si="19"/>
        <v>0</v>
      </c>
      <c r="CK14" s="1">
        <f t="shared" si="20"/>
        <v>0</v>
      </c>
      <c r="CL14" s="1">
        <f t="shared" si="21"/>
        <v>0</v>
      </c>
      <c r="CM14" s="1">
        <f t="shared" si="22"/>
        <v>0</v>
      </c>
      <c r="CN14" s="1">
        <f t="shared" si="23"/>
        <v>0</v>
      </c>
      <c r="CO14" s="1">
        <f t="shared" si="24"/>
        <v>0</v>
      </c>
      <c r="CP14" s="1">
        <f t="shared" si="25"/>
        <v>0</v>
      </c>
      <c r="CQ14" s="1">
        <f t="shared" si="26"/>
        <v>0</v>
      </c>
      <c r="CR14" s="1">
        <f t="shared" si="27"/>
        <v>0</v>
      </c>
      <c r="CS14" s="1">
        <f t="shared" si="28"/>
        <v>0</v>
      </c>
      <c r="CT14" s="1">
        <f t="shared" si="29"/>
        <v>0</v>
      </c>
      <c r="CU14" s="1">
        <f t="shared" si="30"/>
        <v>0</v>
      </c>
      <c r="CV14" s="1">
        <f t="shared" si="31"/>
        <v>0</v>
      </c>
    </row>
    <row r="15" spans="1:101" s="1" customFormat="1" ht="65.25" customHeight="1">
      <c r="B15" s="266"/>
      <c r="D15" s="472" t="s">
        <v>5616</v>
      </c>
      <c r="E15" s="923" t="s">
        <v>90</v>
      </c>
      <c r="F15" s="923"/>
      <c r="G15" s="167" t="s">
        <v>1</v>
      </c>
      <c r="H15" s="62" t="s">
        <v>225</v>
      </c>
      <c r="I15" s="167" t="s">
        <v>5624</v>
      </c>
      <c r="J15" s="62">
        <v>1</v>
      </c>
      <c r="K15" s="62">
        <v>0</v>
      </c>
      <c r="L15" s="62" t="s">
        <v>6708</v>
      </c>
      <c r="M15" s="962">
        <v>187.6875</v>
      </c>
      <c r="N15" s="826"/>
      <c r="O15" s="826"/>
      <c r="P15" s="827"/>
      <c r="Q15" s="827"/>
      <c r="R15" s="827"/>
      <c r="S15" s="826"/>
      <c r="T15" s="827"/>
      <c r="U15" s="827"/>
      <c r="V15" s="827"/>
      <c r="W15" s="827"/>
      <c r="X15" s="827"/>
      <c r="Y15" s="827"/>
      <c r="Z15" s="827"/>
      <c r="AA15" s="827"/>
      <c r="AB15" s="834">
        <f t="shared" si="32"/>
        <v>0</v>
      </c>
      <c r="AC15" s="171" t="str">
        <f t="shared" si="2"/>
        <v>No</v>
      </c>
      <c r="AD15" s="172" t="str">
        <f t="shared" si="3"/>
        <v>No</v>
      </c>
      <c r="AF15" s="397">
        <v>1</v>
      </c>
      <c r="AG15" s="396">
        <f t="shared" si="33"/>
        <v>0</v>
      </c>
      <c r="AH15" s="62"/>
      <c r="AI15" s="62"/>
      <c r="AJ15" s="62"/>
      <c r="AK15" s="956">
        <v>1.25</v>
      </c>
      <c r="AL15" s="653">
        <f t="shared" si="34"/>
        <v>0</v>
      </c>
      <c r="AM15" s="286">
        <f t="shared" ref="AM15:AR15" si="37">N15*$J$15</f>
        <v>0</v>
      </c>
      <c r="AN15" s="286">
        <f t="shared" si="37"/>
        <v>0</v>
      </c>
      <c r="AO15" s="286">
        <f t="shared" si="37"/>
        <v>0</v>
      </c>
      <c r="AP15" s="286">
        <f t="shared" si="37"/>
        <v>0</v>
      </c>
      <c r="AQ15" s="286">
        <f t="shared" si="37"/>
        <v>0</v>
      </c>
      <c r="AR15" s="286">
        <f t="shared" si="37"/>
        <v>0</v>
      </c>
      <c r="AS15" s="286">
        <f t="shared" si="5"/>
        <v>0</v>
      </c>
      <c r="AT15" s="286">
        <f t="shared" ref="AT15:AZ15" si="38">U15*$J$15</f>
        <v>0</v>
      </c>
      <c r="AU15" s="286">
        <f t="shared" si="38"/>
        <v>0</v>
      </c>
      <c r="AV15" s="286">
        <f t="shared" si="38"/>
        <v>0</v>
      </c>
      <c r="AW15" s="286">
        <f t="shared" si="38"/>
        <v>0</v>
      </c>
      <c r="AX15" s="286">
        <f t="shared" si="38"/>
        <v>0</v>
      </c>
      <c r="AY15" s="286">
        <f t="shared" si="38"/>
        <v>0</v>
      </c>
      <c r="AZ15" s="286">
        <f t="shared" si="38"/>
        <v>0</v>
      </c>
      <c r="BA15" s="656">
        <v>1</v>
      </c>
      <c r="BB15" s="286"/>
      <c r="BC15" s="1144">
        <v>4</v>
      </c>
      <c r="BD15" s="1144"/>
      <c r="BE15" s="1144"/>
      <c r="BF15" s="1144"/>
      <c r="BG15" s="1144"/>
      <c r="BH15" s="1144"/>
      <c r="BI15" s="1144"/>
      <c r="BJ15" s="540"/>
      <c r="BK15" s="540"/>
      <c r="BL15" s="540"/>
      <c r="BM15" s="540"/>
      <c r="BN15" s="540"/>
      <c r="BO15" s="540"/>
      <c r="BP15" s="540"/>
      <c r="BQ15" s="540"/>
      <c r="BR15" s="540"/>
      <c r="BS15" s="540"/>
      <c r="BT15" s="540"/>
      <c r="BU15" s="286"/>
      <c r="BV15" s="1">
        <f t="shared" si="7"/>
        <v>0</v>
      </c>
      <c r="BW15" s="1">
        <f t="shared" si="8"/>
        <v>0</v>
      </c>
      <c r="BX15" s="1">
        <f t="shared" si="9"/>
        <v>0</v>
      </c>
      <c r="BY15" s="535">
        <f t="shared" si="10"/>
        <v>0</v>
      </c>
      <c r="BZ15" s="1">
        <f t="shared" si="11"/>
        <v>0</v>
      </c>
      <c r="CA15" s="62">
        <f t="shared" si="12"/>
        <v>0</v>
      </c>
      <c r="CB15" s="1">
        <f t="shared" si="13"/>
        <v>0</v>
      </c>
      <c r="CC15" s="1">
        <f t="shared" si="14"/>
        <v>0</v>
      </c>
      <c r="CE15" s="62">
        <f t="shared" si="15"/>
        <v>0</v>
      </c>
      <c r="CF15" s="62">
        <f t="shared" si="16"/>
        <v>0</v>
      </c>
      <c r="CH15" s="1">
        <f t="shared" si="17"/>
        <v>0</v>
      </c>
      <c r="CI15" s="1">
        <f t="shared" si="18"/>
        <v>0</v>
      </c>
      <c r="CJ15" s="1">
        <f t="shared" si="19"/>
        <v>0</v>
      </c>
      <c r="CK15" s="1">
        <f t="shared" si="20"/>
        <v>0</v>
      </c>
      <c r="CL15" s="1">
        <f t="shared" si="21"/>
        <v>0</v>
      </c>
      <c r="CM15" s="1">
        <f t="shared" si="22"/>
        <v>0</v>
      </c>
      <c r="CN15" s="1">
        <f t="shared" si="23"/>
        <v>0</v>
      </c>
      <c r="CO15" s="1">
        <f t="shared" si="24"/>
        <v>0</v>
      </c>
      <c r="CP15" s="1">
        <f t="shared" si="25"/>
        <v>0</v>
      </c>
      <c r="CQ15" s="1">
        <f t="shared" si="26"/>
        <v>0</v>
      </c>
      <c r="CR15" s="1">
        <f t="shared" si="27"/>
        <v>0</v>
      </c>
      <c r="CS15" s="1">
        <f t="shared" si="28"/>
        <v>0</v>
      </c>
      <c r="CT15" s="1">
        <f t="shared" si="29"/>
        <v>0</v>
      </c>
      <c r="CU15" s="1">
        <f t="shared" si="30"/>
        <v>0</v>
      </c>
      <c r="CV15" s="1">
        <f t="shared" si="31"/>
        <v>0</v>
      </c>
    </row>
    <row r="16" spans="1:101" s="1" customFormat="1" ht="65.25" customHeight="1">
      <c r="B16" s="266"/>
      <c r="D16" s="742" t="s">
        <v>5617</v>
      </c>
      <c r="E16" s="924" t="s">
        <v>90</v>
      </c>
      <c r="F16" s="924"/>
      <c r="G16" s="744" t="s">
        <v>1</v>
      </c>
      <c r="H16" s="745" t="s">
        <v>218</v>
      </c>
      <c r="I16" s="744" t="s">
        <v>5282</v>
      </c>
      <c r="J16" s="745">
        <v>1</v>
      </c>
      <c r="K16" s="745">
        <v>0</v>
      </c>
      <c r="L16" s="745" t="s">
        <v>6708</v>
      </c>
      <c r="M16" s="994">
        <v>273</v>
      </c>
      <c r="N16" s="825"/>
      <c r="O16" s="928"/>
      <c r="P16" s="928"/>
      <c r="Q16" s="825"/>
      <c r="R16" s="825"/>
      <c r="S16" s="825"/>
      <c r="T16" s="928"/>
      <c r="U16" s="928"/>
      <c r="V16" s="928"/>
      <c r="W16" s="928"/>
      <c r="X16" s="928"/>
      <c r="Y16" s="928"/>
      <c r="Z16" s="928"/>
      <c r="AA16" s="928"/>
      <c r="AB16" s="831">
        <f t="shared" si="32"/>
        <v>0</v>
      </c>
      <c r="AC16" s="955" t="str">
        <f t="shared" si="2"/>
        <v>No</v>
      </c>
      <c r="AD16" s="746" t="str">
        <f t="shared" si="3"/>
        <v>No</v>
      </c>
      <c r="AF16" s="397">
        <v>3</v>
      </c>
      <c r="AG16" s="396">
        <f t="shared" si="33"/>
        <v>0</v>
      </c>
      <c r="AH16" s="62"/>
      <c r="AI16" s="62"/>
      <c r="AJ16" s="62"/>
      <c r="AK16" s="956">
        <v>6.3</v>
      </c>
      <c r="AL16" s="653">
        <f t="shared" si="34"/>
        <v>0</v>
      </c>
      <c r="AM16" s="286">
        <f t="shared" ref="AM16:AR16" si="39">N16*$J$16</f>
        <v>0</v>
      </c>
      <c r="AN16" s="286">
        <f t="shared" si="39"/>
        <v>0</v>
      </c>
      <c r="AO16" s="286">
        <f t="shared" si="39"/>
        <v>0</v>
      </c>
      <c r="AP16" s="286">
        <f t="shared" si="39"/>
        <v>0</v>
      </c>
      <c r="AQ16" s="286">
        <f t="shared" si="39"/>
        <v>0</v>
      </c>
      <c r="AR16" s="286">
        <f t="shared" si="39"/>
        <v>0</v>
      </c>
      <c r="AS16" s="286">
        <f t="shared" si="5"/>
        <v>0</v>
      </c>
      <c r="AT16" s="286">
        <f t="shared" ref="AT16:AZ16" si="40">U16*$J$16</f>
        <v>0</v>
      </c>
      <c r="AU16" s="286">
        <f t="shared" si="40"/>
        <v>0</v>
      </c>
      <c r="AV16" s="286">
        <f t="shared" si="40"/>
        <v>0</v>
      </c>
      <c r="AW16" s="286">
        <f t="shared" si="40"/>
        <v>0</v>
      </c>
      <c r="AX16" s="286">
        <f t="shared" si="40"/>
        <v>0</v>
      </c>
      <c r="AY16" s="286">
        <f t="shared" si="40"/>
        <v>0</v>
      </c>
      <c r="AZ16" s="286">
        <f t="shared" si="40"/>
        <v>0</v>
      </c>
      <c r="BA16" s="656">
        <v>3</v>
      </c>
      <c r="BB16" s="286"/>
      <c r="BC16" s="1144">
        <v>8</v>
      </c>
      <c r="BD16" s="1144"/>
      <c r="BE16" s="1144"/>
      <c r="BF16" s="1144"/>
      <c r="BG16" s="1144"/>
      <c r="BH16" s="1144"/>
      <c r="BI16" s="1144"/>
      <c r="BJ16" s="540"/>
      <c r="BK16" s="540"/>
      <c r="BL16" s="540"/>
      <c r="BM16" s="540"/>
      <c r="BN16" s="540"/>
      <c r="BO16" s="540"/>
      <c r="BP16" s="540"/>
      <c r="BQ16" s="540"/>
      <c r="BR16" s="540"/>
      <c r="BS16" s="540"/>
      <c r="BT16" s="540"/>
      <c r="BU16" s="286"/>
      <c r="BV16" s="1">
        <f t="shared" si="7"/>
        <v>0</v>
      </c>
      <c r="BW16" s="1">
        <f t="shared" si="8"/>
        <v>0</v>
      </c>
      <c r="BX16" s="1">
        <f t="shared" si="9"/>
        <v>0</v>
      </c>
      <c r="BY16" s="535">
        <f t="shared" si="10"/>
        <v>0</v>
      </c>
      <c r="BZ16" s="1">
        <f t="shared" si="11"/>
        <v>0</v>
      </c>
      <c r="CA16" s="62">
        <f t="shared" si="12"/>
        <v>0</v>
      </c>
      <c r="CB16" s="1">
        <f t="shared" si="13"/>
        <v>0</v>
      </c>
      <c r="CC16" s="1">
        <f t="shared" si="14"/>
        <v>0</v>
      </c>
      <c r="CE16" s="62">
        <f t="shared" si="15"/>
        <v>0</v>
      </c>
      <c r="CF16" s="62">
        <f t="shared" si="16"/>
        <v>0</v>
      </c>
      <c r="CH16" s="1">
        <f t="shared" si="17"/>
        <v>0</v>
      </c>
      <c r="CI16" s="1">
        <f t="shared" si="18"/>
        <v>0</v>
      </c>
      <c r="CJ16" s="1">
        <f t="shared" si="19"/>
        <v>0</v>
      </c>
      <c r="CK16" s="1">
        <f t="shared" si="20"/>
        <v>0</v>
      </c>
      <c r="CL16" s="1">
        <f t="shared" si="21"/>
        <v>0</v>
      </c>
      <c r="CM16" s="1">
        <f t="shared" si="22"/>
        <v>0</v>
      </c>
      <c r="CN16" s="1">
        <f t="shared" si="23"/>
        <v>0</v>
      </c>
      <c r="CO16" s="1">
        <f t="shared" si="24"/>
        <v>0</v>
      </c>
      <c r="CP16" s="1">
        <f t="shared" si="25"/>
        <v>0</v>
      </c>
      <c r="CQ16" s="1">
        <f t="shared" si="26"/>
        <v>0</v>
      </c>
      <c r="CR16" s="1">
        <f t="shared" si="27"/>
        <v>0</v>
      </c>
      <c r="CS16" s="1">
        <f t="shared" si="28"/>
        <v>0</v>
      </c>
      <c r="CT16" s="1">
        <f t="shared" si="29"/>
        <v>0</v>
      </c>
      <c r="CU16" s="1">
        <f t="shared" si="30"/>
        <v>0</v>
      </c>
      <c r="CV16" s="1">
        <f t="shared" si="31"/>
        <v>0</v>
      </c>
    </row>
    <row r="17" spans="2:100" s="1" customFormat="1" ht="65.25" customHeight="1">
      <c r="B17" s="266"/>
      <c r="D17" s="472" t="s">
        <v>5618</v>
      </c>
      <c r="E17" s="923" t="s">
        <v>90</v>
      </c>
      <c r="F17" s="923"/>
      <c r="G17" s="167" t="s">
        <v>1</v>
      </c>
      <c r="H17" s="62" t="s">
        <v>225</v>
      </c>
      <c r="I17" s="167" t="s">
        <v>5631</v>
      </c>
      <c r="J17" s="62">
        <v>1</v>
      </c>
      <c r="K17" s="62">
        <v>0</v>
      </c>
      <c r="L17" s="62" t="s">
        <v>6708</v>
      </c>
      <c r="M17" s="962">
        <v>143.32500000000002</v>
      </c>
      <c r="N17" s="826"/>
      <c r="O17" s="827"/>
      <c r="P17" s="827"/>
      <c r="Q17" s="826"/>
      <c r="R17" s="826"/>
      <c r="S17" s="826"/>
      <c r="T17" s="827"/>
      <c r="U17" s="827"/>
      <c r="V17" s="827"/>
      <c r="W17" s="827"/>
      <c r="X17" s="827"/>
      <c r="Y17" s="827"/>
      <c r="Z17" s="827"/>
      <c r="AA17" s="827"/>
      <c r="AB17" s="834">
        <f t="shared" si="32"/>
        <v>0</v>
      </c>
      <c r="AC17" s="171" t="str">
        <f t="shared" si="2"/>
        <v>No</v>
      </c>
      <c r="AD17" s="172" t="str">
        <f t="shared" si="3"/>
        <v>No</v>
      </c>
      <c r="AF17" s="397">
        <v>1</v>
      </c>
      <c r="AG17" s="396">
        <f t="shared" si="33"/>
        <v>0</v>
      </c>
      <c r="AH17" s="62"/>
      <c r="AI17" s="62"/>
      <c r="AJ17" s="62"/>
      <c r="AK17" s="956">
        <v>0.9</v>
      </c>
      <c r="AL17" s="653">
        <f t="shared" si="34"/>
        <v>0</v>
      </c>
      <c r="AM17" s="286">
        <f t="shared" ref="AM17:AR17" si="41">N17*$J$17</f>
        <v>0</v>
      </c>
      <c r="AN17" s="286">
        <f t="shared" si="41"/>
        <v>0</v>
      </c>
      <c r="AO17" s="286">
        <f t="shared" si="41"/>
        <v>0</v>
      </c>
      <c r="AP17" s="286">
        <f t="shared" si="41"/>
        <v>0</v>
      </c>
      <c r="AQ17" s="286">
        <f t="shared" si="41"/>
        <v>0</v>
      </c>
      <c r="AR17" s="286">
        <f t="shared" si="41"/>
        <v>0</v>
      </c>
      <c r="AS17" s="286">
        <f t="shared" si="5"/>
        <v>0</v>
      </c>
      <c r="AT17" s="286">
        <f t="shared" ref="AT17:AZ17" si="42">U17*$J$17</f>
        <v>0</v>
      </c>
      <c r="AU17" s="286">
        <f t="shared" si="42"/>
        <v>0</v>
      </c>
      <c r="AV17" s="286">
        <f t="shared" si="42"/>
        <v>0</v>
      </c>
      <c r="AW17" s="286">
        <f t="shared" si="42"/>
        <v>0</v>
      </c>
      <c r="AX17" s="286">
        <f t="shared" si="42"/>
        <v>0</v>
      </c>
      <c r="AY17" s="286">
        <f t="shared" si="42"/>
        <v>0</v>
      </c>
      <c r="AZ17" s="286">
        <f t="shared" si="42"/>
        <v>0</v>
      </c>
      <c r="BA17" s="656">
        <v>1</v>
      </c>
      <c r="BB17" s="286"/>
      <c r="BC17" s="1144">
        <v>4</v>
      </c>
      <c r="BD17" s="1144"/>
      <c r="BE17" s="1144"/>
      <c r="BF17" s="1144"/>
      <c r="BG17" s="1144"/>
      <c r="BH17" s="1144"/>
      <c r="BI17" s="1144"/>
      <c r="BJ17" s="540"/>
      <c r="BK17" s="540"/>
      <c r="BL17" s="540"/>
      <c r="BM17" s="540"/>
      <c r="BN17" s="540"/>
      <c r="BO17" s="540"/>
      <c r="BP17" s="540"/>
      <c r="BQ17" s="540"/>
      <c r="BR17" s="540"/>
      <c r="BS17" s="540"/>
      <c r="BT17" s="540"/>
      <c r="BU17" s="286"/>
      <c r="BV17" s="1">
        <f t="shared" si="7"/>
        <v>0</v>
      </c>
      <c r="BW17" s="1">
        <f t="shared" si="8"/>
        <v>0</v>
      </c>
      <c r="BX17" s="1">
        <f t="shared" si="9"/>
        <v>0</v>
      </c>
      <c r="BY17" s="535">
        <f t="shared" si="10"/>
        <v>0</v>
      </c>
      <c r="BZ17" s="1">
        <f t="shared" si="11"/>
        <v>0</v>
      </c>
      <c r="CA17" s="62">
        <f t="shared" si="12"/>
        <v>0</v>
      </c>
      <c r="CB17" s="1">
        <f t="shared" si="13"/>
        <v>0</v>
      </c>
      <c r="CC17" s="1">
        <f t="shared" si="14"/>
        <v>0</v>
      </c>
      <c r="CE17" s="62">
        <f t="shared" si="15"/>
        <v>0</v>
      </c>
      <c r="CF17" s="62">
        <f t="shared" si="16"/>
        <v>0</v>
      </c>
      <c r="CH17" s="1">
        <f t="shared" si="17"/>
        <v>0</v>
      </c>
      <c r="CI17" s="1">
        <f t="shared" si="18"/>
        <v>0</v>
      </c>
      <c r="CJ17" s="1">
        <f t="shared" si="19"/>
        <v>0</v>
      </c>
      <c r="CK17" s="1">
        <f t="shared" si="20"/>
        <v>0</v>
      </c>
      <c r="CL17" s="1">
        <f t="shared" si="21"/>
        <v>0</v>
      </c>
      <c r="CM17" s="1">
        <f t="shared" si="22"/>
        <v>0</v>
      </c>
      <c r="CN17" s="1">
        <f t="shared" si="23"/>
        <v>0</v>
      </c>
      <c r="CO17" s="1">
        <f t="shared" si="24"/>
        <v>0</v>
      </c>
      <c r="CP17" s="1">
        <f t="shared" si="25"/>
        <v>0</v>
      </c>
      <c r="CQ17" s="1">
        <f t="shared" si="26"/>
        <v>0</v>
      </c>
      <c r="CR17" s="1">
        <f t="shared" si="27"/>
        <v>0</v>
      </c>
      <c r="CS17" s="1">
        <f t="shared" si="28"/>
        <v>0</v>
      </c>
      <c r="CT17" s="1">
        <f t="shared" si="29"/>
        <v>0</v>
      </c>
      <c r="CU17" s="1">
        <f t="shared" si="30"/>
        <v>0</v>
      </c>
      <c r="CV17" s="1">
        <f t="shared" si="31"/>
        <v>0</v>
      </c>
    </row>
    <row r="18" spans="2:100" s="1" customFormat="1" ht="65.25" customHeight="1">
      <c r="B18" s="266"/>
      <c r="D18" s="742" t="s">
        <v>5619</v>
      </c>
      <c r="E18" s="924" t="s">
        <v>90</v>
      </c>
      <c r="F18" s="924"/>
      <c r="G18" s="744" t="s">
        <v>1</v>
      </c>
      <c r="H18" s="745" t="s">
        <v>225</v>
      </c>
      <c r="I18" s="744" t="s">
        <v>5630</v>
      </c>
      <c r="J18" s="745">
        <v>1</v>
      </c>
      <c r="K18" s="745">
        <v>0</v>
      </c>
      <c r="L18" s="745" t="s">
        <v>6708</v>
      </c>
      <c r="M18" s="994">
        <v>143.32500000000002</v>
      </c>
      <c r="N18" s="825"/>
      <c r="O18" s="825"/>
      <c r="P18" s="825"/>
      <c r="Q18" s="825"/>
      <c r="R18" s="825"/>
      <c r="S18" s="825"/>
      <c r="T18" s="928"/>
      <c r="U18" s="928"/>
      <c r="V18" s="928"/>
      <c r="W18" s="928"/>
      <c r="X18" s="928"/>
      <c r="Y18" s="928"/>
      <c r="Z18" s="928"/>
      <c r="AA18" s="928"/>
      <c r="AB18" s="831">
        <f t="shared" si="32"/>
        <v>0</v>
      </c>
      <c r="AC18" s="955" t="str">
        <f t="shared" si="2"/>
        <v>No</v>
      </c>
      <c r="AD18" s="746" t="str">
        <f t="shared" si="3"/>
        <v>No</v>
      </c>
      <c r="AF18" s="397">
        <v>1</v>
      </c>
      <c r="AG18" s="396">
        <f t="shared" si="33"/>
        <v>0</v>
      </c>
      <c r="AH18" s="62"/>
      <c r="AI18" s="62"/>
      <c r="AJ18" s="62"/>
      <c r="AK18" s="956">
        <v>0.9</v>
      </c>
      <c r="AL18" s="653">
        <f t="shared" si="34"/>
        <v>0</v>
      </c>
      <c r="AM18" s="286">
        <f t="shared" ref="AM18:AR18" si="43">N18*$J$18</f>
        <v>0</v>
      </c>
      <c r="AN18" s="286">
        <f t="shared" si="43"/>
        <v>0</v>
      </c>
      <c r="AO18" s="286">
        <f t="shared" si="43"/>
        <v>0</v>
      </c>
      <c r="AP18" s="286">
        <f t="shared" si="43"/>
        <v>0</v>
      </c>
      <c r="AQ18" s="286">
        <f t="shared" si="43"/>
        <v>0</v>
      </c>
      <c r="AR18" s="286">
        <f t="shared" si="43"/>
        <v>0</v>
      </c>
      <c r="AS18" s="286">
        <f t="shared" si="5"/>
        <v>0</v>
      </c>
      <c r="AT18" s="286">
        <f t="shared" ref="AT18:AZ18" si="44">U18*$J$18</f>
        <v>0</v>
      </c>
      <c r="AU18" s="286">
        <f t="shared" si="44"/>
        <v>0</v>
      </c>
      <c r="AV18" s="286">
        <f t="shared" si="44"/>
        <v>0</v>
      </c>
      <c r="AW18" s="286">
        <f t="shared" si="44"/>
        <v>0</v>
      </c>
      <c r="AX18" s="286">
        <f t="shared" si="44"/>
        <v>0</v>
      </c>
      <c r="AY18" s="286">
        <f t="shared" si="44"/>
        <v>0</v>
      </c>
      <c r="AZ18" s="286">
        <f t="shared" si="44"/>
        <v>0</v>
      </c>
      <c r="BA18" s="656">
        <v>1</v>
      </c>
      <c r="BB18" s="286"/>
      <c r="BC18" s="1144">
        <v>4</v>
      </c>
      <c r="BD18" s="1144"/>
      <c r="BE18" s="1144"/>
      <c r="BF18" s="1144"/>
      <c r="BG18" s="1144"/>
      <c r="BH18" s="1144"/>
      <c r="BI18" s="1144"/>
      <c r="BJ18" s="540"/>
      <c r="BK18" s="540"/>
      <c r="BL18" s="540"/>
      <c r="BM18" s="540"/>
      <c r="BN18" s="540"/>
      <c r="BO18" s="540"/>
      <c r="BP18" s="540"/>
      <c r="BQ18" s="540"/>
      <c r="BR18" s="540"/>
      <c r="BS18" s="540"/>
      <c r="BT18" s="540"/>
      <c r="BU18" s="286"/>
      <c r="BV18" s="1">
        <f t="shared" si="7"/>
        <v>0</v>
      </c>
      <c r="BW18" s="1">
        <f t="shared" si="8"/>
        <v>0</v>
      </c>
      <c r="BX18" s="1">
        <f t="shared" si="9"/>
        <v>0</v>
      </c>
      <c r="BY18" s="535">
        <f t="shared" si="10"/>
        <v>0</v>
      </c>
      <c r="BZ18" s="1">
        <f t="shared" si="11"/>
        <v>0</v>
      </c>
      <c r="CA18" s="62">
        <f t="shared" si="12"/>
        <v>0</v>
      </c>
      <c r="CB18" s="1">
        <f t="shared" si="13"/>
        <v>0</v>
      </c>
      <c r="CC18" s="1">
        <f t="shared" si="14"/>
        <v>0</v>
      </c>
      <c r="CE18" s="62">
        <f t="shared" si="15"/>
        <v>0</v>
      </c>
      <c r="CF18" s="62">
        <f t="shared" si="16"/>
        <v>0</v>
      </c>
      <c r="CH18" s="1">
        <f t="shared" si="17"/>
        <v>0</v>
      </c>
      <c r="CI18" s="1">
        <f t="shared" si="18"/>
        <v>0</v>
      </c>
      <c r="CJ18" s="1">
        <f t="shared" si="19"/>
        <v>0</v>
      </c>
      <c r="CK18" s="1">
        <f t="shared" si="20"/>
        <v>0</v>
      </c>
      <c r="CL18" s="1">
        <f t="shared" si="21"/>
        <v>0</v>
      </c>
      <c r="CM18" s="1">
        <f t="shared" si="22"/>
        <v>0</v>
      </c>
      <c r="CN18" s="1">
        <f t="shared" si="23"/>
        <v>0</v>
      </c>
      <c r="CO18" s="1">
        <f t="shared" si="24"/>
        <v>0</v>
      </c>
      <c r="CP18" s="1">
        <f t="shared" si="25"/>
        <v>0</v>
      </c>
      <c r="CQ18" s="1">
        <f t="shared" si="26"/>
        <v>0</v>
      </c>
      <c r="CR18" s="1">
        <f t="shared" si="27"/>
        <v>0</v>
      </c>
      <c r="CS18" s="1">
        <f t="shared" si="28"/>
        <v>0</v>
      </c>
      <c r="CT18" s="1">
        <f t="shared" si="29"/>
        <v>0</v>
      </c>
      <c r="CU18" s="1">
        <f t="shared" si="30"/>
        <v>0</v>
      </c>
      <c r="CV18" s="1">
        <f t="shared" si="31"/>
        <v>0</v>
      </c>
    </row>
    <row r="19" spans="2:100" s="1" customFormat="1" ht="65.25" customHeight="1">
      <c r="B19" s="266"/>
      <c r="D19" s="472" t="s">
        <v>5625</v>
      </c>
      <c r="E19" s="684"/>
      <c r="F19" s="684"/>
      <c r="G19" s="167" t="s">
        <v>719</v>
      </c>
      <c r="H19" s="62" t="s">
        <v>218</v>
      </c>
      <c r="I19" s="167" t="s">
        <v>5287</v>
      </c>
      <c r="J19" s="62">
        <v>1</v>
      </c>
      <c r="K19" s="62">
        <v>0</v>
      </c>
      <c r="L19" s="62" t="s">
        <v>6708</v>
      </c>
      <c r="M19" s="962">
        <v>199.5</v>
      </c>
      <c r="N19" s="826"/>
      <c r="O19" s="826"/>
      <c r="P19" s="827"/>
      <c r="Q19" s="827"/>
      <c r="R19" s="827"/>
      <c r="S19" s="827"/>
      <c r="T19" s="827"/>
      <c r="U19" s="827"/>
      <c r="V19" s="827"/>
      <c r="W19" s="827"/>
      <c r="X19" s="827"/>
      <c r="Y19" s="827"/>
      <c r="Z19" s="827"/>
      <c r="AA19" s="827"/>
      <c r="AB19" s="834">
        <f t="shared" si="32"/>
        <v>0</v>
      </c>
      <c r="AC19" s="171" t="str">
        <f t="shared" si="2"/>
        <v>No</v>
      </c>
      <c r="AD19" s="172" t="str">
        <f t="shared" si="3"/>
        <v>No</v>
      </c>
      <c r="AF19" s="397">
        <v>1</v>
      </c>
      <c r="AG19" s="396">
        <f t="shared" si="33"/>
        <v>0</v>
      </c>
      <c r="AH19" s="62"/>
      <c r="AI19" s="62"/>
      <c r="AJ19" s="62"/>
      <c r="AK19" s="956">
        <v>2.7</v>
      </c>
      <c r="AL19" s="653">
        <f t="shared" si="34"/>
        <v>0</v>
      </c>
      <c r="AM19" s="286">
        <f t="shared" ref="AM19:AR19" si="45">N19*$J$19</f>
        <v>0</v>
      </c>
      <c r="AN19" s="286">
        <f t="shared" si="45"/>
        <v>0</v>
      </c>
      <c r="AO19" s="286">
        <f t="shared" si="45"/>
        <v>0</v>
      </c>
      <c r="AP19" s="286">
        <f t="shared" si="45"/>
        <v>0</v>
      </c>
      <c r="AQ19" s="286">
        <f t="shared" si="45"/>
        <v>0</v>
      </c>
      <c r="AR19" s="286">
        <f t="shared" si="45"/>
        <v>0</v>
      </c>
      <c r="AS19" s="286">
        <f t="shared" si="5"/>
        <v>0</v>
      </c>
      <c r="AT19" s="286">
        <f t="shared" ref="AT19:AZ19" si="46">U19*$J$19</f>
        <v>0</v>
      </c>
      <c r="AU19" s="286">
        <f t="shared" si="46"/>
        <v>0</v>
      </c>
      <c r="AV19" s="286">
        <f t="shared" si="46"/>
        <v>0</v>
      </c>
      <c r="AW19" s="286">
        <f t="shared" si="46"/>
        <v>0</v>
      </c>
      <c r="AX19" s="286">
        <f t="shared" si="46"/>
        <v>0</v>
      </c>
      <c r="AY19" s="286">
        <f t="shared" si="46"/>
        <v>0</v>
      </c>
      <c r="AZ19" s="286">
        <f t="shared" si="46"/>
        <v>0</v>
      </c>
      <c r="BA19" s="656">
        <v>1</v>
      </c>
      <c r="BB19" s="286"/>
      <c r="BC19" s="1144">
        <v>6</v>
      </c>
      <c r="BD19" s="1144"/>
      <c r="BE19" s="1144"/>
      <c r="BF19" s="1144"/>
      <c r="BG19" s="1144"/>
      <c r="BH19" s="1144"/>
      <c r="BI19" s="1144"/>
      <c r="BJ19" s="540"/>
      <c r="BK19" s="540"/>
      <c r="BL19" s="540"/>
      <c r="BM19" s="540"/>
      <c r="BN19" s="540"/>
      <c r="BO19" s="540"/>
      <c r="BP19" s="540"/>
      <c r="BQ19" s="540"/>
      <c r="BR19" s="540"/>
      <c r="BS19" s="540"/>
      <c r="BT19" s="540"/>
      <c r="BU19" s="286"/>
      <c r="BV19" s="1">
        <f t="shared" si="7"/>
        <v>0</v>
      </c>
      <c r="BW19" s="1">
        <f t="shared" si="8"/>
        <v>0</v>
      </c>
      <c r="BX19" s="1">
        <f t="shared" si="9"/>
        <v>0</v>
      </c>
      <c r="BY19" s="535">
        <f t="shared" si="10"/>
        <v>0</v>
      </c>
      <c r="BZ19" s="1">
        <f t="shared" si="11"/>
        <v>0</v>
      </c>
      <c r="CA19" s="62">
        <f t="shared" si="12"/>
        <v>0</v>
      </c>
      <c r="CB19" s="1">
        <f t="shared" si="13"/>
        <v>0</v>
      </c>
      <c r="CC19" s="1">
        <f t="shared" si="14"/>
        <v>0</v>
      </c>
      <c r="CE19" s="62">
        <f t="shared" si="15"/>
        <v>0</v>
      </c>
      <c r="CF19" s="62">
        <f t="shared" si="16"/>
        <v>0</v>
      </c>
      <c r="CH19" s="1">
        <f t="shared" si="17"/>
        <v>0</v>
      </c>
      <c r="CI19" s="1">
        <f t="shared" si="18"/>
        <v>0</v>
      </c>
      <c r="CJ19" s="1">
        <f t="shared" si="19"/>
        <v>0</v>
      </c>
      <c r="CK19" s="1">
        <f t="shared" si="20"/>
        <v>0</v>
      </c>
      <c r="CL19" s="1">
        <f t="shared" si="21"/>
        <v>0</v>
      </c>
      <c r="CM19" s="1">
        <f t="shared" si="22"/>
        <v>0</v>
      </c>
      <c r="CN19" s="1">
        <f t="shared" si="23"/>
        <v>0</v>
      </c>
      <c r="CO19" s="1">
        <f t="shared" si="24"/>
        <v>0</v>
      </c>
      <c r="CP19" s="1">
        <f t="shared" si="25"/>
        <v>0</v>
      </c>
      <c r="CQ19" s="1">
        <f t="shared" si="26"/>
        <v>0</v>
      </c>
      <c r="CR19" s="1">
        <f t="shared" si="27"/>
        <v>0</v>
      </c>
      <c r="CS19" s="1">
        <f t="shared" si="28"/>
        <v>0</v>
      </c>
      <c r="CT19" s="1">
        <f t="shared" si="29"/>
        <v>0</v>
      </c>
      <c r="CU19" s="1">
        <f t="shared" si="30"/>
        <v>0</v>
      </c>
      <c r="CV19" s="1">
        <f t="shared" si="31"/>
        <v>0</v>
      </c>
    </row>
    <row r="20" spans="2:100" s="1" customFormat="1" ht="65.25" customHeight="1">
      <c r="B20" s="266"/>
      <c r="D20" s="742" t="s">
        <v>5620</v>
      </c>
      <c r="E20" s="924" t="s">
        <v>90</v>
      </c>
      <c r="F20" s="924"/>
      <c r="G20" s="744" t="s">
        <v>719</v>
      </c>
      <c r="H20" s="745" t="s">
        <v>225</v>
      </c>
      <c r="I20" s="744" t="s">
        <v>5632</v>
      </c>
      <c r="J20" s="745">
        <v>1</v>
      </c>
      <c r="K20" s="745">
        <v>0</v>
      </c>
      <c r="L20" s="745" t="s">
        <v>6708</v>
      </c>
      <c r="M20" s="994">
        <v>187.6875</v>
      </c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928"/>
      <c r="AB20" s="831">
        <f t="shared" si="32"/>
        <v>0</v>
      </c>
      <c r="AC20" s="955" t="str">
        <f t="shared" si="2"/>
        <v>No</v>
      </c>
      <c r="AD20" s="746" t="str">
        <f t="shared" si="3"/>
        <v>No</v>
      </c>
      <c r="AF20" s="397">
        <v>1</v>
      </c>
      <c r="AG20" s="396">
        <f t="shared" si="33"/>
        <v>0</v>
      </c>
      <c r="AH20" s="62"/>
      <c r="AI20" s="62"/>
      <c r="AJ20" s="62"/>
      <c r="AK20" s="956">
        <v>1.1499999999999999</v>
      </c>
      <c r="AL20" s="653">
        <f t="shared" si="34"/>
        <v>0</v>
      </c>
      <c r="AM20" s="286">
        <f t="shared" ref="AM20:AR20" si="47">N20*$J$20</f>
        <v>0</v>
      </c>
      <c r="AN20" s="286">
        <f t="shared" si="47"/>
        <v>0</v>
      </c>
      <c r="AO20" s="286">
        <f t="shared" si="47"/>
        <v>0</v>
      </c>
      <c r="AP20" s="286">
        <f t="shared" si="47"/>
        <v>0</v>
      </c>
      <c r="AQ20" s="286">
        <f t="shared" si="47"/>
        <v>0</v>
      </c>
      <c r="AR20" s="286">
        <f t="shared" si="47"/>
        <v>0</v>
      </c>
      <c r="AS20" s="286">
        <f t="shared" si="5"/>
        <v>0</v>
      </c>
      <c r="AT20" s="286">
        <f t="shared" ref="AT20:AZ20" si="48">U20*$J$20</f>
        <v>0</v>
      </c>
      <c r="AU20" s="286">
        <f t="shared" si="48"/>
        <v>0</v>
      </c>
      <c r="AV20" s="286">
        <f t="shared" si="48"/>
        <v>0</v>
      </c>
      <c r="AW20" s="286">
        <f t="shared" si="48"/>
        <v>0</v>
      </c>
      <c r="AX20" s="286">
        <f t="shared" si="48"/>
        <v>0</v>
      </c>
      <c r="AY20" s="286">
        <f t="shared" si="48"/>
        <v>0</v>
      </c>
      <c r="AZ20" s="286">
        <f t="shared" si="48"/>
        <v>0</v>
      </c>
      <c r="BA20" s="656">
        <v>1</v>
      </c>
      <c r="BB20" s="286"/>
      <c r="BC20" s="1144">
        <v>5</v>
      </c>
      <c r="BD20" s="1144"/>
      <c r="BE20" s="1144"/>
      <c r="BF20" s="1144"/>
      <c r="BG20" s="1144"/>
      <c r="BH20" s="1144"/>
      <c r="BI20" s="1144"/>
      <c r="BJ20" s="540"/>
      <c r="BK20" s="540"/>
      <c r="BL20" s="540"/>
      <c r="BM20" s="540"/>
      <c r="BN20" s="540"/>
      <c r="BO20" s="540"/>
      <c r="BP20" s="540"/>
      <c r="BQ20" s="540"/>
      <c r="BR20" s="540"/>
      <c r="BS20" s="540"/>
      <c r="BT20" s="540"/>
      <c r="BU20" s="286"/>
      <c r="BV20" s="1">
        <f t="shared" si="7"/>
        <v>0</v>
      </c>
      <c r="BW20" s="1">
        <f t="shared" si="8"/>
        <v>0</v>
      </c>
      <c r="BX20" s="1">
        <f t="shared" si="9"/>
        <v>0</v>
      </c>
      <c r="BY20" s="535">
        <f t="shared" si="10"/>
        <v>0</v>
      </c>
      <c r="BZ20" s="1">
        <f t="shared" si="11"/>
        <v>0</v>
      </c>
      <c r="CA20" s="62">
        <f t="shared" si="12"/>
        <v>0</v>
      </c>
      <c r="CB20" s="1">
        <f t="shared" si="13"/>
        <v>0</v>
      </c>
      <c r="CC20" s="1">
        <f t="shared" si="14"/>
        <v>0</v>
      </c>
      <c r="CE20" s="62">
        <f t="shared" si="15"/>
        <v>0</v>
      </c>
      <c r="CF20" s="62">
        <f t="shared" si="16"/>
        <v>0</v>
      </c>
      <c r="CH20" s="1">
        <f t="shared" si="17"/>
        <v>0</v>
      </c>
      <c r="CI20" s="1">
        <f t="shared" si="18"/>
        <v>0</v>
      </c>
      <c r="CJ20" s="1">
        <f t="shared" si="19"/>
        <v>0</v>
      </c>
      <c r="CK20" s="1">
        <f t="shared" si="20"/>
        <v>0</v>
      </c>
      <c r="CL20" s="1">
        <f t="shared" si="21"/>
        <v>0</v>
      </c>
      <c r="CM20" s="1">
        <f t="shared" si="22"/>
        <v>0</v>
      </c>
      <c r="CN20" s="1">
        <f t="shared" si="23"/>
        <v>0</v>
      </c>
      <c r="CO20" s="1">
        <f t="shared" si="24"/>
        <v>0</v>
      </c>
      <c r="CP20" s="1">
        <f t="shared" si="25"/>
        <v>0</v>
      </c>
      <c r="CQ20" s="1">
        <f t="shared" si="26"/>
        <v>0</v>
      </c>
      <c r="CR20" s="1">
        <f t="shared" si="27"/>
        <v>0</v>
      </c>
      <c r="CS20" s="1">
        <f t="shared" si="28"/>
        <v>0</v>
      </c>
      <c r="CT20" s="1">
        <f t="shared" si="29"/>
        <v>0</v>
      </c>
      <c r="CU20" s="1">
        <f t="shared" si="30"/>
        <v>0</v>
      </c>
      <c r="CV20" s="1">
        <f t="shared" si="31"/>
        <v>0</v>
      </c>
    </row>
    <row r="21" spans="2:100" s="1" customFormat="1" ht="65.25" customHeight="1">
      <c r="B21" s="266"/>
      <c r="D21" s="472" t="s">
        <v>5621</v>
      </c>
      <c r="E21" s="923" t="s">
        <v>90</v>
      </c>
      <c r="F21" s="923"/>
      <c r="G21" s="167" t="s">
        <v>719</v>
      </c>
      <c r="H21" s="62" t="s">
        <v>225</v>
      </c>
      <c r="I21" s="167" t="s">
        <v>5633</v>
      </c>
      <c r="J21" s="62">
        <v>1</v>
      </c>
      <c r="K21" s="62">
        <v>0</v>
      </c>
      <c r="L21" s="62" t="s">
        <v>6708</v>
      </c>
      <c r="M21" s="984">
        <v>187.6875</v>
      </c>
      <c r="N21" s="827"/>
      <c r="O21" s="827"/>
      <c r="P21" s="827"/>
      <c r="Q21" s="827"/>
      <c r="R21" s="827"/>
      <c r="S21" s="827"/>
      <c r="T21" s="827"/>
      <c r="U21" s="827"/>
      <c r="V21" s="827"/>
      <c r="W21" s="827"/>
      <c r="X21" s="827"/>
      <c r="Y21" s="827"/>
      <c r="Z21" s="827"/>
      <c r="AA21" s="827"/>
      <c r="AB21" s="834">
        <f t="shared" si="32"/>
        <v>0</v>
      </c>
      <c r="AC21" s="171" t="str">
        <f t="shared" si="2"/>
        <v>No</v>
      </c>
      <c r="AD21" s="172" t="str">
        <f t="shared" si="3"/>
        <v>No</v>
      </c>
      <c r="AF21" s="397">
        <v>1</v>
      </c>
      <c r="AG21" s="396">
        <f t="shared" si="33"/>
        <v>0</v>
      </c>
      <c r="AH21" s="62"/>
      <c r="AI21" s="62"/>
      <c r="AJ21" s="62"/>
      <c r="AK21" s="956">
        <v>1.1499999999999999</v>
      </c>
      <c r="AL21" s="653">
        <f t="shared" si="34"/>
        <v>0</v>
      </c>
      <c r="AM21" s="286">
        <f t="shared" ref="AM21:AR21" si="49">N21*$J$21</f>
        <v>0</v>
      </c>
      <c r="AN21" s="286">
        <f t="shared" si="49"/>
        <v>0</v>
      </c>
      <c r="AO21" s="286">
        <f t="shared" si="49"/>
        <v>0</v>
      </c>
      <c r="AP21" s="286">
        <f t="shared" si="49"/>
        <v>0</v>
      </c>
      <c r="AQ21" s="286">
        <f t="shared" si="49"/>
        <v>0</v>
      </c>
      <c r="AR21" s="286">
        <f t="shared" si="49"/>
        <v>0</v>
      </c>
      <c r="AS21" s="286">
        <f t="shared" si="5"/>
        <v>0</v>
      </c>
      <c r="AT21" s="286">
        <f t="shared" ref="AT21:AZ21" si="50">U21*$J$21</f>
        <v>0</v>
      </c>
      <c r="AU21" s="286">
        <f t="shared" si="50"/>
        <v>0</v>
      </c>
      <c r="AV21" s="286">
        <f t="shared" si="50"/>
        <v>0</v>
      </c>
      <c r="AW21" s="286">
        <f t="shared" si="50"/>
        <v>0</v>
      </c>
      <c r="AX21" s="286">
        <f t="shared" si="50"/>
        <v>0</v>
      </c>
      <c r="AY21" s="286">
        <f t="shared" si="50"/>
        <v>0</v>
      </c>
      <c r="AZ21" s="286">
        <f t="shared" si="50"/>
        <v>0</v>
      </c>
      <c r="BA21" s="656">
        <v>1</v>
      </c>
      <c r="BB21" s="286"/>
      <c r="BC21" s="1144">
        <v>5</v>
      </c>
      <c r="BD21" s="1144"/>
      <c r="BE21" s="1144"/>
      <c r="BF21" s="1144"/>
      <c r="BG21" s="1144"/>
      <c r="BH21" s="1144"/>
      <c r="BI21" s="1144"/>
      <c r="BJ21" s="540"/>
      <c r="BK21" s="540"/>
      <c r="BL21" s="540"/>
      <c r="BM21" s="540"/>
      <c r="BN21" s="540"/>
      <c r="BO21" s="540"/>
      <c r="BP21" s="540"/>
      <c r="BQ21" s="540"/>
      <c r="BR21" s="540"/>
      <c r="BS21" s="540"/>
      <c r="BT21" s="540"/>
      <c r="BU21" s="286"/>
      <c r="BV21" s="1">
        <f t="shared" si="7"/>
        <v>0</v>
      </c>
      <c r="BW21" s="1">
        <f t="shared" si="8"/>
        <v>0</v>
      </c>
      <c r="BX21" s="1">
        <f t="shared" si="9"/>
        <v>0</v>
      </c>
      <c r="BY21" s="535">
        <f t="shared" si="10"/>
        <v>0</v>
      </c>
      <c r="BZ21" s="1">
        <f t="shared" si="11"/>
        <v>0</v>
      </c>
      <c r="CA21" s="62">
        <f t="shared" si="12"/>
        <v>0</v>
      </c>
      <c r="CB21" s="1">
        <f t="shared" si="13"/>
        <v>0</v>
      </c>
      <c r="CC21" s="1">
        <f t="shared" si="14"/>
        <v>0</v>
      </c>
      <c r="CE21" s="62">
        <f t="shared" si="15"/>
        <v>0</v>
      </c>
      <c r="CF21" s="62">
        <f t="shared" si="16"/>
        <v>0</v>
      </c>
      <c r="CH21" s="1">
        <f t="shared" si="17"/>
        <v>0</v>
      </c>
      <c r="CI21" s="1">
        <f t="shared" si="18"/>
        <v>0</v>
      </c>
      <c r="CJ21" s="1">
        <f t="shared" si="19"/>
        <v>0</v>
      </c>
      <c r="CK21" s="1">
        <f t="shared" si="20"/>
        <v>0</v>
      </c>
      <c r="CL21" s="1">
        <f t="shared" si="21"/>
        <v>0</v>
      </c>
      <c r="CM21" s="1">
        <f t="shared" si="22"/>
        <v>0</v>
      </c>
      <c r="CN21" s="1">
        <f t="shared" si="23"/>
        <v>0</v>
      </c>
      <c r="CO21" s="1">
        <f t="shared" si="24"/>
        <v>0</v>
      </c>
      <c r="CP21" s="1">
        <f t="shared" si="25"/>
        <v>0</v>
      </c>
      <c r="CQ21" s="1">
        <f t="shared" si="26"/>
        <v>0</v>
      </c>
      <c r="CR21" s="1">
        <f t="shared" si="27"/>
        <v>0</v>
      </c>
      <c r="CS21" s="1">
        <f t="shared" si="28"/>
        <v>0</v>
      </c>
      <c r="CT21" s="1">
        <f t="shared" si="29"/>
        <v>0</v>
      </c>
      <c r="CU21" s="1">
        <f t="shared" si="30"/>
        <v>0</v>
      </c>
      <c r="CV21" s="1">
        <f t="shared" si="31"/>
        <v>0</v>
      </c>
    </row>
    <row r="22" spans="2:100" s="1" customFormat="1" ht="65.25" customHeight="1">
      <c r="B22" s="266"/>
      <c r="D22" s="742" t="s">
        <v>5623</v>
      </c>
      <c r="E22" s="924" t="s">
        <v>90</v>
      </c>
      <c r="F22" s="924"/>
      <c r="G22" s="744" t="s">
        <v>719</v>
      </c>
      <c r="H22" s="745" t="s">
        <v>162</v>
      </c>
      <c r="I22" s="744" t="s">
        <v>5635</v>
      </c>
      <c r="J22" s="745">
        <v>1</v>
      </c>
      <c r="K22" s="745">
        <v>0</v>
      </c>
      <c r="L22" s="745" t="s">
        <v>6708</v>
      </c>
      <c r="M22" s="995">
        <v>145.53</v>
      </c>
      <c r="N22" s="828"/>
      <c r="O22" s="928"/>
      <c r="P22" s="928"/>
      <c r="Q22" s="928"/>
      <c r="R22" s="928"/>
      <c r="S22" s="928"/>
      <c r="T22" s="928"/>
      <c r="U22" s="928"/>
      <c r="V22" s="928"/>
      <c r="W22" s="928"/>
      <c r="X22" s="928"/>
      <c r="Y22" s="928"/>
      <c r="Z22" s="928"/>
      <c r="AA22" s="928"/>
      <c r="AB22" s="831">
        <f t="shared" si="32"/>
        <v>0</v>
      </c>
      <c r="AC22" s="955" t="str">
        <f t="shared" si="2"/>
        <v>No</v>
      </c>
      <c r="AD22" s="746" t="str">
        <f t="shared" si="3"/>
        <v>No</v>
      </c>
      <c r="AF22" s="397">
        <v>1</v>
      </c>
      <c r="AG22" s="396">
        <f t="shared" si="33"/>
        <v>0</v>
      </c>
      <c r="AH22" s="62"/>
      <c r="AI22" s="62"/>
      <c r="AJ22" s="62"/>
      <c r="AK22" s="956">
        <v>0.6</v>
      </c>
      <c r="AL22" s="653">
        <f t="shared" si="34"/>
        <v>0</v>
      </c>
      <c r="AM22" s="286">
        <f t="shared" ref="AM22:AR22" si="51">N22*$J$22</f>
        <v>0</v>
      </c>
      <c r="AN22" s="286">
        <f t="shared" si="51"/>
        <v>0</v>
      </c>
      <c r="AO22" s="286">
        <f t="shared" si="51"/>
        <v>0</v>
      </c>
      <c r="AP22" s="286">
        <f t="shared" si="51"/>
        <v>0</v>
      </c>
      <c r="AQ22" s="286">
        <f t="shared" si="51"/>
        <v>0</v>
      </c>
      <c r="AR22" s="286">
        <f t="shared" si="51"/>
        <v>0</v>
      </c>
      <c r="AS22" s="286">
        <f t="shared" si="5"/>
        <v>0</v>
      </c>
      <c r="AT22" s="286">
        <f t="shared" ref="AT22:AZ22" si="52">U22*$J$22</f>
        <v>0</v>
      </c>
      <c r="AU22" s="286">
        <f t="shared" si="52"/>
        <v>0</v>
      </c>
      <c r="AV22" s="286">
        <f t="shared" si="52"/>
        <v>0</v>
      </c>
      <c r="AW22" s="286">
        <f t="shared" si="52"/>
        <v>0</v>
      </c>
      <c r="AX22" s="286">
        <f t="shared" si="52"/>
        <v>0</v>
      </c>
      <c r="AY22" s="286">
        <f t="shared" si="52"/>
        <v>0</v>
      </c>
      <c r="AZ22" s="286">
        <f t="shared" si="52"/>
        <v>0</v>
      </c>
      <c r="BA22" s="656">
        <v>1</v>
      </c>
      <c r="BB22" s="286"/>
      <c r="BC22" s="1140">
        <v>4</v>
      </c>
      <c r="BD22" s="1140"/>
      <c r="BE22" s="1140"/>
      <c r="BF22" s="1140"/>
      <c r="BG22" s="1140"/>
      <c r="BH22" s="1140"/>
      <c r="BI22" s="1140"/>
      <c r="BJ22" s="541"/>
      <c r="BK22" s="541"/>
      <c r="BL22" s="541"/>
      <c r="BM22" s="541"/>
      <c r="BN22" s="541"/>
      <c r="BO22" s="541"/>
      <c r="BP22" s="541"/>
      <c r="BQ22" s="541"/>
      <c r="BR22" s="541"/>
      <c r="BS22" s="541"/>
      <c r="BT22" s="541"/>
      <c r="BU22" s="286"/>
      <c r="BV22" s="1">
        <f t="shared" si="7"/>
        <v>0</v>
      </c>
      <c r="BW22" s="1">
        <f t="shared" si="8"/>
        <v>0</v>
      </c>
      <c r="BX22" s="1">
        <f t="shared" si="9"/>
        <v>0</v>
      </c>
      <c r="BY22" s="535">
        <f t="shared" si="10"/>
        <v>0</v>
      </c>
      <c r="BZ22" s="1">
        <f t="shared" si="11"/>
        <v>0</v>
      </c>
      <c r="CA22" s="62">
        <f t="shared" si="12"/>
        <v>0</v>
      </c>
      <c r="CB22" s="1">
        <f t="shared" si="13"/>
        <v>0</v>
      </c>
      <c r="CC22" s="1">
        <f t="shared" si="14"/>
        <v>0</v>
      </c>
      <c r="CE22" s="62">
        <f t="shared" si="15"/>
        <v>0</v>
      </c>
      <c r="CF22" s="62">
        <f t="shared" si="16"/>
        <v>0</v>
      </c>
      <c r="CH22" s="1">
        <f t="shared" si="17"/>
        <v>0</v>
      </c>
      <c r="CI22" s="1">
        <f t="shared" si="18"/>
        <v>0</v>
      </c>
      <c r="CJ22" s="1">
        <f t="shared" si="19"/>
        <v>0</v>
      </c>
      <c r="CK22" s="1">
        <f t="shared" si="20"/>
        <v>0</v>
      </c>
      <c r="CL22" s="1">
        <f t="shared" si="21"/>
        <v>0</v>
      </c>
      <c r="CM22" s="1">
        <f t="shared" si="22"/>
        <v>0</v>
      </c>
      <c r="CN22" s="1">
        <f t="shared" si="23"/>
        <v>0</v>
      </c>
      <c r="CO22" s="1">
        <f t="shared" si="24"/>
        <v>0</v>
      </c>
      <c r="CP22" s="1">
        <f t="shared" si="25"/>
        <v>0</v>
      </c>
      <c r="CQ22" s="1">
        <f t="shared" si="26"/>
        <v>0</v>
      </c>
      <c r="CR22" s="1">
        <f t="shared" si="27"/>
        <v>0</v>
      </c>
      <c r="CS22" s="1">
        <f t="shared" si="28"/>
        <v>0</v>
      </c>
      <c r="CT22" s="1">
        <f t="shared" si="29"/>
        <v>0</v>
      </c>
      <c r="CU22" s="1">
        <f t="shared" si="30"/>
        <v>0</v>
      </c>
      <c r="CV22" s="1">
        <f t="shared" si="31"/>
        <v>0</v>
      </c>
    </row>
    <row r="23" spans="2:100" s="1" customFormat="1" ht="65.25" customHeight="1">
      <c r="B23" s="266"/>
      <c r="D23" s="472" t="s">
        <v>5622</v>
      </c>
      <c r="E23" s="923" t="s">
        <v>90</v>
      </c>
      <c r="F23" s="923"/>
      <c r="G23" s="167" t="s">
        <v>719</v>
      </c>
      <c r="H23" s="62" t="s">
        <v>162</v>
      </c>
      <c r="I23" s="167" t="s">
        <v>5636</v>
      </c>
      <c r="J23" s="62">
        <v>1</v>
      </c>
      <c r="K23" s="62">
        <v>0</v>
      </c>
      <c r="L23" s="62" t="s">
        <v>6708</v>
      </c>
      <c r="M23" s="984">
        <v>145.53</v>
      </c>
      <c r="N23" s="829"/>
      <c r="O23" s="826"/>
      <c r="P23" s="826"/>
      <c r="Q23" s="826"/>
      <c r="R23" s="826"/>
      <c r="S23" s="826"/>
      <c r="T23" s="826"/>
      <c r="U23" s="826"/>
      <c r="V23" s="826"/>
      <c r="W23" s="826"/>
      <c r="X23" s="826"/>
      <c r="Y23" s="826"/>
      <c r="Z23" s="826"/>
      <c r="AA23" s="827"/>
      <c r="AB23" s="834">
        <f t="shared" si="32"/>
        <v>0</v>
      </c>
      <c r="AC23" s="171" t="str">
        <f t="shared" si="2"/>
        <v>No</v>
      </c>
      <c r="AD23" s="172" t="str">
        <f t="shared" si="3"/>
        <v>No</v>
      </c>
      <c r="AF23" s="397">
        <v>1</v>
      </c>
      <c r="AG23" s="396">
        <f t="shared" si="33"/>
        <v>0</v>
      </c>
      <c r="AH23" s="62"/>
      <c r="AI23" s="62"/>
      <c r="AJ23" s="62"/>
      <c r="AK23" s="956">
        <v>0.6</v>
      </c>
      <c r="AL23" s="653">
        <f t="shared" si="34"/>
        <v>0</v>
      </c>
      <c r="AM23" s="286">
        <f t="shared" ref="AM23:AR23" si="53">N23*$J$23</f>
        <v>0</v>
      </c>
      <c r="AN23" s="286">
        <f t="shared" si="53"/>
        <v>0</v>
      </c>
      <c r="AO23" s="286">
        <f t="shared" si="53"/>
        <v>0</v>
      </c>
      <c r="AP23" s="286">
        <f t="shared" si="53"/>
        <v>0</v>
      </c>
      <c r="AQ23" s="286">
        <f t="shared" si="53"/>
        <v>0</v>
      </c>
      <c r="AR23" s="286">
        <f t="shared" si="53"/>
        <v>0</v>
      </c>
      <c r="AS23" s="286">
        <f t="shared" si="5"/>
        <v>0</v>
      </c>
      <c r="AT23" s="286">
        <f t="shared" ref="AT23:AZ23" si="54">U23*$J$23</f>
        <v>0</v>
      </c>
      <c r="AU23" s="286">
        <f t="shared" si="54"/>
        <v>0</v>
      </c>
      <c r="AV23" s="286">
        <f t="shared" si="54"/>
        <v>0</v>
      </c>
      <c r="AW23" s="286">
        <f t="shared" si="54"/>
        <v>0</v>
      </c>
      <c r="AX23" s="286">
        <f t="shared" si="54"/>
        <v>0</v>
      </c>
      <c r="AY23" s="286">
        <f t="shared" si="54"/>
        <v>0</v>
      </c>
      <c r="AZ23" s="286">
        <f t="shared" si="54"/>
        <v>0</v>
      </c>
      <c r="BA23" s="656">
        <v>1</v>
      </c>
      <c r="BB23" s="286"/>
      <c r="BC23" s="1140">
        <v>4</v>
      </c>
      <c r="BD23" s="1140"/>
      <c r="BE23" s="1140"/>
      <c r="BF23" s="1140"/>
      <c r="BG23" s="1140"/>
      <c r="BH23" s="1140"/>
      <c r="BI23" s="1140"/>
      <c r="BJ23" s="541"/>
      <c r="BK23" s="541"/>
      <c r="BL23" s="541"/>
      <c r="BM23" s="541"/>
      <c r="BN23" s="541"/>
      <c r="BO23" s="541"/>
      <c r="BP23" s="541"/>
      <c r="BQ23" s="541"/>
      <c r="BR23" s="541"/>
      <c r="BS23" s="541"/>
      <c r="BT23" s="541"/>
      <c r="BU23" s="286"/>
      <c r="BV23" s="1">
        <f t="shared" si="7"/>
        <v>0</v>
      </c>
      <c r="BW23" s="1">
        <f t="shared" si="8"/>
        <v>0</v>
      </c>
      <c r="BX23" s="1">
        <f t="shared" si="9"/>
        <v>0</v>
      </c>
      <c r="BY23" s="535">
        <f t="shared" si="10"/>
        <v>0</v>
      </c>
      <c r="BZ23" s="1">
        <f t="shared" si="11"/>
        <v>0</v>
      </c>
      <c r="CA23" s="62">
        <f t="shared" si="12"/>
        <v>0</v>
      </c>
      <c r="CB23" s="1">
        <f t="shared" si="13"/>
        <v>0</v>
      </c>
      <c r="CC23" s="1">
        <f t="shared" si="14"/>
        <v>0</v>
      </c>
      <c r="CE23" s="62">
        <f t="shared" si="15"/>
        <v>0</v>
      </c>
      <c r="CF23" s="62">
        <f t="shared" si="16"/>
        <v>0</v>
      </c>
      <c r="CH23" s="1">
        <f t="shared" si="17"/>
        <v>0</v>
      </c>
      <c r="CI23" s="1">
        <f t="shared" si="18"/>
        <v>0</v>
      </c>
      <c r="CJ23" s="1">
        <f t="shared" si="19"/>
        <v>0</v>
      </c>
      <c r="CK23" s="1">
        <f t="shared" si="20"/>
        <v>0</v>
      </c>
      <c r="CL23" s="1">
        <f t="shared" si="21"/>
        <v>0</v>
      </c>
      <c r="CM23" s="1">
        <f t="shared" si="22"/>
        <v>0</v>
      </c>
      <c r="CN23" s="1">
        <f t="shared" si="23"/>
        <v>0</v>
      </c>
      <c r="CO23" s="1">
        <f t="shared" si="24"/>
        <v>0</v>
      </c>
      <c r="CP23" s="1">
        <f t="shared" si="25"/>
        <v>0</v>
      </c>
      <c r="CQ23" s="1">
        <f t="shared" si="26"/>
        <v>0</v>
      </c>
      <c r="CR23" s="1">
        <f t="shared" si="27"/>
        <v>0</v>
      </c>
      <c r="CS23" s="1">
        <f t="shared" si="28"/>
        <v>0</v>
      </c>
      <c r="CT23" s="1">
        <f t="shared" si="29"/>
        <v>0</v>
      </c>
      <c r="CU23" s="1">
        <f t="shared" si="30"/>
        <v>0</v>
      </c>
      <c r="CV23" s="1">
        <f t="shared" si="31"/>
        <v>0</v>
      </c>
    </row>
    <row r="24" spans="2:100" s="1" customFormat="1" ht="65.25" customHeight="1">
      <c r="B24" s="266"/>
      <c r="D24" s="742" t="s">
        <v>5626</v>
      </c>
      <c r="E24" s="924" t="s">
        <v>90</v>
      </c>
      <c r="F24" s="924"/>
      <c r="G24" s="744" t="s">
        <v>719</v>
      </c>
      <c r="H24" s="745" t="s">
        <v>225</v>
      </c>
      <c r="I24" s="744" t="s">
        <v>5634</v>
      </c>
      <c r="J24" s="745">
        <v>1</v>
      </c>
      <c r="K24" s="745">
        <v>0</v>
      </c>
      <c r="L24" s="745" t="s">
        <v>6708</v>
      </c>
      <c r="M24" s="995">
        <v>145.53</v>
      </c>
      <c r="N24" s="828"/>
      <c r="O24" s="928"/>
      <c r="P24" s="825"/>
      <c r="Q24" s="825"/>
      <c r="R24" s="825"/>
      <c r="S24" s="825"/>
      <c r="T24" s="825"/>
      <c r="U24" s="825"/>
      <c r="V24" s="825"/>
      <c r="W24" s="825"/>
      <c r="X24" s="825"/>
      <c r="Y24" s="825"/>
      <c r="Z24" s="825"/>
      <c r="AA24" s="928"/>
      <c r="AB24" s="831">
        <f t="shared" si="32"/>
        <v>0</v>
      </c>
      <c r="AC24" s="955" t="str">
        <f t="shared" si="2"/>
        <v>No</v>
      </c>
      <c r="AD24" s="746" t="str">
        <f t="shared" si="3"/>
        <v>No</v>
      </c>
      <c r="AF24" s="397">
        <v>1</v>
      </c>
      <c r="AG24" s="396">
        <f t="shared" si="33"/>
        <v>0</v>
      </c>
      <c r="AH24" s="62"/>
      <c r="AI24" s="62"/>
      <c r="AJ24" s="62"/>
      <c r="AK24" s="956">
        <v>0.6</v>
      </c>
      <c r="AL24" s="653">
        <f t="shared" si="34"/>
        <v>0</v>
      </c>
      <c r="AM24" s="286">
        <f t="shared" ref="AM24:AR24" si="55">N24*$J$24</f>
        <v>0</v>
      </c>
      <c r="AN24" s="286">
        <f t="shared" si="55"/>
        <v>0</v>
      </c>
      <c r="AO24" s="286">
        <f t="shared" si="55"/>
        <v>0</v>
      </c>
      <c r="AP24" s="286">
        <f t="shared" si="55"/>
        <v>0</v>
      </c>
      <c r="AQ24" s="286">
        <f t="shared" si="55"/>
        <v>0</v>
      </c>
      <c r="AR24" s="286">
        <f t="shared" si="55"/>
        <v>0</v>
      </c>
      <c r="AS24" s="286">
        <f t="shared" si="5"/>
        <v>0</v>
      </c>
      <c r="AT24" s="286">
        <f t="shared" ref="AT24:AZ24" si="56">U24*$J$24</f>
        <v>0</v>
      </c>
      <c r="AU24" s="286">
        <f t="shared" si="56"/>
        <v>0</v>
      </c>
      <c r="AV24" s="286">
        <f t="shared" si="56"/>
        <v>0</v>
      </c>
      <c r="AW24" s="286">
        <f t="shared" si="56"/>
        <v>0</v>
      </c>
      <c r="AX24" s="286">
        <f t="shared" si="56"/>
        <v>0</v>
      </c>
      <c r="AY24" s="286">
        <f t="shared" si="56"/>
        <v>0</v>
      </c>
      <c r="AZ24" s="286">
        <f t="shared" si="56"/>
        <v>0</v>
      </c>
      <c r="BA24" s="656">
        <v>1</v>
      </c>
      <c r="BB24" s="286"/>
      <c r="BC24" s="1140">
        <v>4</v>
      </c>
      <c r="BD24" s="1140"/>
      <c r="BE24" s="1140"/>
      <c r="BF24" s="1140"/>
      <c r="BG24" s="1140"/>
      <c r="BH24" s="1140"/>
      <c r="BI24" s="1140"/>
      <c r="BJ24" s="541"/>
      <c r="BK24" s="541"/>
      <c r="BL24" s="541"/>
      <c r="BM24" s="541"/>
      <c r="BN24" s="541"/>
      <c r="BO24" s="541"/>
      <c r="BP24" s="541"/>
      <c r="BQ24" s="541"/>
      <c r="BR24" s="541"/>
      <c r="BS24" s="541"/>
      <c r="BT24" s="541"/>
      <c r="BU24" s="286"/>
      <c r="BV24" s="1">
        <f t="shared" si="7"/>
        <v>0</v>
      </c>
      <c r="BW24" s="1">
        <f t="shared" si="8"/>
        <v>0</v>
      </c>
      <c r="BX24" s="1">
        <f t="shared" si="9"/>
        <v>0</v>
      </c>
      <c r="BY24" s="535">
        <f t="shared" si="10"/>
        <v>0</v>
      </c>
      <c r="BZ24" s="1">
        <f t="shared" si="11"/>
        <v>0</v>
      </c>
      <c r="CA24" s="62">
        <f t="shared" si="12"/>
        <v>0</v>
      </c>
      <c r="CB24" s="1">
        <f t="shared" si="13"/>
        <v>0</v>
      </c>
      <c r="CC24" s="1">
        <f t="shared" si="14"/>
        <v>0</v>
      </c>
      <c r="CE24" s="62">
        <f t="shared" si="15"/>
        <v>0</v>
      </c>
      <c r="CF24" s="62">
        <f t="shared" si="16"/>
        <v>0</v>
      </c>
      <c r="CH24" s="1">
        <f t="shared" si="17"/>
        <v>0</v>
      </c>
      <c r="CI24" s="1">
        <f t="shared" si="18"/>
        <v>0</v>
      </c>
      <c r="CJ24" s="1">
        <f t="shared" si="19"/>
        <v>0</v>
      </c>
      <c r="CK24" s="1">
        <f t="shared" si="20"/>
        <v>0</v>
      </c>
      <c r="CL24" s="1">
        <f t="shared" si="21"/>
        <v>0</v>
      </c>
      <c r="CM24" s="1">
        <f t="shared" si="22"/>
        <v>0</v>
      </c>
      <c r="CN24" s="1">
        <f t="shared" si="23"/>
        <v>0</v>
      </c>
      <c r="CO24" s="1">
        <f t="shared" si="24"/>
        <v>0</v>
      </c>
      <c r="CP24" s="1">
        <f t="shared" si="25"/>
        <v>0</v>
      </c>
      <c r="CQ24" s="1">
        <f t="shared" si="26"/>
        <v>0</v>
      </c>
      <c r="CR24" s="1">
        <f t="shared" si="27"/>
        <v>0</v>
      </c>
      <c r="CS24" s="1">
        <f t="shared" si="28"/>
        <v>0</v>
      </c>
      <c r="CT24" s="1">
        <f t="shared" si="29"/>
        <v>0</v>
      </c>
      <c r="CU24" s="1">
        <f t="shared" si="30"/>
        <v>0</v>
      </c>
      <c r="CV24" s="1">
        <f t="shared" si="31"/>
        <v>0</v>
      </c>
    </row>
    <row r="25" spans="2:100" s="1" customFormat="1" ht="65.25" customHeight="1">
      <c r="B25" s="266"/>
      <c r="D25" s="472" t="s">
        <v>5627</v>
      </c>
      <c r="E25" s="923" t="s">
        <v>90</v>
      </c>
      <c r="F25" s="923"/>
      <c r="G25" s="167" t="s">
        <v>1</v>
      </c>
      <c r="H25" s="62" t="s">
        <v>225</v>
      </c>
      <c r="I25" s="167" t="s">
        <v>5637</v>
      </c>
      <c r="J25" s="62">
        <v>1</v>
      </c>
      <c r="K25" s="62">
        <v>0</v>
      </c>
      <c r="L25" s="62" t="s">
        <v>6708</v>
      </c>
      <c r="M25" s="984">
        <v>142.27500000000001</v>
      </c>
      <c r="N25" s="829"/>
      <c r="O25" s="827"/>
      <c r="P25" s="827"/>
      <c r="Q25" s="826"/>
      <c r="R25" s="826"/>
      <c r="S25" s="826"/>
      <c r="T25" s="826"/>
      <c r="U25" s="826"/>
      <c r="V25" s="826"/>
      <c r="W25" s="826"/>
      <c r="X25" s="826"/>
      <c r="Y25" s="826"/>
      <c r="Z25" s="826"/>
      <c r="AA25" s="827"/>
      <c r="AB25" s="834">
        <f t="shared" si="32"/>
        <v>0</v>
      </c>
      <c r="AC25" s="171" t="str">
        <f t="shared" si="2"/>
        <v>No</v>
      </c>
      <c r="AD25" s="172" t="str">
        <f t="shared" si="3"/>
        <v>No</v>
      </c>
      <c r="AF25" s="397">
        <v>1</v>
      </c>
      <c r="AG25" s="396">
        <f t="shared" si="33"/>
        <v>0</v>
      </c>
      <c r="AH25" s="62"/>
      <c r="AI25" s="62"/>
      <c r="AJ25" s="62"/>
      <c r="AK25" s="956">
        <v>1</v>
      </c>
      <c r="AL25" s="653">
        <f t="shared" si="34"/>
        <v>0</v>
      </c>
      <c r="AM25" s="286">
        <f t="shared" ref="AM25:AR25" si="57">N25*$J$25</f>
        <v>0</v>
      </c>
      <c r="AN25" s="286">
        <f t="shared" si="57"/>
        <v>0</v>
      </c>
      <c r="AO25" s="286">
        <f t="shared" si="57"/>
        <v>0</v>
      </c>
      <c r="AP25" s="286">
        <f t="shared" si="57"/>
        <v>0</v>
      </c>
      <c r="AQ25" s="286">
        <f t="shared" si="57"/>
        <v>0</v>
      </c>
      <c r="AR25" s="286">
        <f t="shared" si="57"/>
        <v>0</v>
      </c>
      <c r="AS25" s="286">
        <f t="shared" si="5"/>
        <v>0</v>
      </c>
      <c r="AT25" s="286">
        <f t="shared" ref="AT25:AZ25" si="58">U25*$J$25</f>
        <v>0</v>
      </c>
      <c r="AU25" s="286">
        <f t="shared" si="58"/>
        <v>0</v>
      </c>
      <c r="AV25" s="286">
        <f t="shared" si="58"/>
        <v>0</v>
      </c>
      <c r="AW25" s="286">
        <f t="shared" si="58"/>
        <v>0</v>
      </c>
      <c r="AX25" s="286">
        <f t="shared" si="58"/>
        <v>0</v>
      </c>
      <c r="AY25" s="286">
        <f t="shared" si="58"/>
        <v>0</v>
      </c>
      <c r="AZ25" s="286">
        <f t="shared" si="58"/>
        <v>0</v>
      </c>
      <c r="BA25" s="656">
        <v>1</v>
      </c>
      <c r="BB25" s="286"/>
      <c r="BC25" s="1140">
        <v>4</v>
      </c>
      <c r="BD25" s="1140"/>
      <c r="BE25" s="1140"/>
      <c r="BF25" s="1140"/>
      <c r="BG25" s="1140"/>
      <c r="BH25" s="1140"/>
      <c r="BI25" s="1140"/>
      <c r="BJ25" s="541"/>
      <c r="BK25" s="541"/>
      <c r="BL25" s="541"/>
      <c r="BM25" s="541"/>
      <c r="BN25" s="541"/>
      <c r="BO25" s="541"/>
      <c r="BP25" s="541"/>
      <c r="BQ25" s="541"/>
      <c r="BR25" s="541"/>
      <c r="BS25" s="541"/>
      <c r="BT25" s="541"/>
      <c r="BU25" s="286"/>
      <c r="BV25" s="1">
        <f t="shared" si="7"/>
        <v>0</v>
      </c>
      <c r="BW25" s="1">
        <f t="shared" si="8"/>
        <v>0</v>
      </c>
      <c r="BX25" s="1">
        <f t="shared" si="9"/>
        <v>0</v>
      </c>
      <c r="BY25" s="535">
        <f t="shared" si="10"/>
        <v>0</v>
      </c>
      <c r="BZ25" s="1">
        <f t="shared" si="11"/>
        <v>0</v>
      </c>
      <c r="CA25" s="62">
        <f t="shared" si="12"/>
        <v>0</v>
      </c>
      <c r="CB25" s="1">
        <f t="shared" si="13"/>
        <v>0</v>
      </c>
      <c r="CC25" s="1">
        <f t="shared" si="14"/>
        <v>0</v>
      </c>
      <c r="CE25" s="62">
        <f t="shared" si="15"/>
        <v>0</v>
      </c>
      <c r="CF25" s="62">
        <f t="shared" si="16"/>
        <v>0</v>
      </c>
      <c r="CH25" s="1">
        <f t="shared" si="17"/>
        <v>0</v>
      </c>
      <c r="CI25" s="1">
        <f t="shared" si="18"/>
        <v>0</v>
      </c>
      <c r="CJ25" s="1">
        <f t="shared" si="19"/>
        <v>0</v>
      </c>
      <c r="CK25" s="1">
        <f t="shared" si="20"/>
        <v>0</v>
      </c>
      <c r="CL25" s="1">
        <f t="shared" si="21"/>
        <v>0</v>
      </c>
      <c r="CM25" s="1">
        <f t="shared" si="22"/>
        <v>0</v>
      </c>
      <c r="CN25" s="1">
        <f t="shared" si="23"/>
        <v>0</v>
      </c>
      <c r="CO25" s="1">
        <f t="shared" si="24"/>
        <v>0</v>
      </c>
      <c r="CP25" s="1">
        <f t="shared" si="25"/>
        <v>0</v>
      </c>
      <c r="CQ25" s="1">
        <f t="shared" si="26"/>
        <v>0</v>
      </c>
      <c r="CR25" s="1">
        <f t="shared" si="27"/>
        <v>0</v>
      </c>
      <c r="CS25" s="1">
        <f t="shared" si="28"/>
        <v>0</v>
      </c>
      <c r="CT25" s="1">
        <f t="shared" si="29"/>
        <v>0</v>
      </c>
      <c r="CU25" s="1">
        <f t="shared" si="30"/>
        <v>0</v>
      </c>
      <c r="CV25" s="1">
        <f t="shared" si="31"/>
        <v>0</v>
      </c>
    </row>
    <row r="26" spans="2:100" s="1" customFormat="1" ht="65.25" customHeight="1">
      <c r="B26" s="266"/>
      <c r="D26" s="742" t="s">
        <v>5628</v>
      </c>
      <c r="E26" s="924" t="s">
        <v>90</v>
      </c>
      <c r="F26" s="924"/>
      <c r="G26" s="744" t="s">
        <v>1</v>
      </c>
      <c r="H26" s="745" t="s">
        <v>225</v>
      </c>
      <c r="I26" s="744" t="s">
        <v>5638</v>
      </c>
      <c r="J26" s="745">
        <v>1</v>
      </c>
      <c r="K26" s="745">
        <v>0</v>
      </c>
      <c r="L26" s="745" t="s">
        <v>6708</v>
      </c>
      <c r="M26" s="995">
        <v>142.27500000000001</v>
      </c>
      <c r="N26" s="828"/>
      <c r="O26" s="928"/>
      <c r="P26" s="928"/>
      <c r="Q26" s="928"/>
      <c r="R26" s="928"/>
      <c r="S26" s="928"/>
      <c r="T26" s="928"/>
      <c r="U26" s="928"/>
      <c r="V26" s="928"/>
      <c r="W26" s="928"/>
      <c r="X26" s="928"/>
      <c r="Y26" s="928"/>
      <c r="Z26" s="825"/>
      <c r="AA26" s="928"/>
      <c r="AB26" s="831">
        <f t="shared" si="32"/>
        <v>0</v>
      </c>
      <c r="AC26" s="955" t="str">
        <f t="shared" si="2"/>
        <v>No</v>
      </c>
      <c r="AD26" s="746" t="str">
        <f t="shared" si="3"/>
        <v>No</v>
      </c>
      <c r="AF26" s="397">
        <v>1</v>
      </c>
      <c r="AG26" s="396">
        <f t="shared" si="33"/>
        <v>0</v>
      </c>
      <c r="AH26" s="62"/>
      <c r="AI26" s="62"/>
      <c r="AJ26" s="62"/>
      <c r="AK26" s="956">
        <v>1</v>
      </c>
      <c r="AL26" s="653">
        <f t="shared" si="34"/>
        <v>0</v>
      </c>
      <c r="AM26" s="286">
        <f t="shared" ref="AM26:AR26" si="59">N26*$J$26</f>
        <v>0</v>
      </c>
      <c r="AN26" s="286">
        <f t="shared" si="59"/>
        <v>0</v>
      </c>
      <c r="AO26" s="286">
        <f t="shared" si="59"/>
        <v>0</v>
      </c>
      <c r="AP26" s="286">
        <f t="shared" si="59"/>
        <v>0</v>
      </c>
      <c r="AQ26" s="286">
        <f t="shared" si="59"/>
        <v>0</v>
      </c>
      <c r="AR26" s="286">
        <f t="shared" si="59"/>
        <v>0</v>
      </c>
      <c r="AS26" s="286">
        <f t="shared" si="5"/>
        <v>0</v>
      </c>
      <c r="AT26" s="286">
        <f t="shared" ref="AT26:AZ26" si="60">U26*$J$26</f>
        <v>0</v>
      </c>
      <c r="AU26" s="286">
        <f t="shared" si="60"/>
        <v>0</v>
      </c>
      <c r="AV26" s="286">
        <f t="shared" si="60"/>
        <v>0</v>
      </c>
      <c r="AW26" s="286">
        <f t="shared" si="60"/>
        <v>0</v>
      </c>
      <c r="AX26" s="286">
        <f t="shared" si="60"/>
        <v>0</v>
      </c>
      <c r="AY26" s="286">
        <f t="shared" si="60"/>
        <v>0</v>
      </c>
      <c r="AZ26" s="286">
        <f t="shared" si="60"/>
        <v>0</v>
      </c>
      <c r="BA26" s="656">
        <v>1</v>
      </c>
      <c r="BB26" s="286"/>
      <c r="BC26" s="1140">
        <v>4</v>
      </c>
      <c r="BD26" s="1140"/>
      <c r="BE26" s="1140"/>
      <c r="BF26" s="1140"/>
      <c r="BG26" s="1140"/>
      <c r="BH26" s="1140"/>
      <c r="BI26" s="1140"/>
      <c r="BJ26" s="541"/>
      <c r="BK26" s="541"/>
      <c r="BL26" s="541"/>
      <c r="BM26" s="541"/>
      <c r="BN26" s="541"/>
      <c r="BO26" s="541"/>
      <c r="BP26" s="541"/>
      <c r="BQ26" s="541"/>
      <c r="BR26" s="541"/>
      <c r="BS26" s="541"/>
      <c r="BT26" s="541"/>
      <c r="BU26" s="286"/>
      <c r="BV26" s="1">
        <f t="shared" si="7"/>
        <v>0</v>
      </c>
      <c r="BW26" s="1">
        <f t="shared" si="8"/>
        <v>0</v>
      </c>
      <c r="BX26" s="1">
        <f t="shared" si="9"/>
        <v>0</v>
      </c>
      <c r="BY26" s="535">
        <f t="shared" si="10"/>
        <v>0</v>
      </c>
      <c r="BZ26" s="1">
        <f t="shared" si="11"/>
        <v>0</v>
      </c>
      <c r="CA26" s="62">
        <f t="shared" si="12"/>
        <v>0</v>
      </c>
      <c r="CB26" s="1">
        <f t="shared" si="13"/>
        <v>0</v>
      </c>
      <c r="CC26" s="1">
        <f t="shared" si="14"/>
        <v>0</v>
      </c>
      <c r="CE26" s="62">
        <f t="shared" si="15"/>
        <v>0</v>
      </c>
      <c r="CF26" s="62">
        <f t="shared" si="16"/>
        <v>0</v>
      </c>
      <c r="CH26" s="1">
        <f t="shared" si="17"/>
        <v>0</v>
      </c>
      <c r="CI26" s="1">
        <f t="shared" si="18"/>
        <v>0</v>
      </c>
      <c r="CJ26" s="1">
        <f t="shared" si="19"/>
        <v>0</v>
      </c>
      <c r="CK26" s="1">
        <f t="shared" si="20"/>
        <v>0</v>
      </c>
      <c r="CL26" s="1">
        <f t="shared" si="21"/>
        <v>0</v>
      </c>
      <c r="CM26" s="1">
        <f t="shared" si="22"/>
        <v>0</v>
      </c>
      <c r="CN26" s="1">
        <f t="shared" si="23"/>
        <v>0</v>
      </c>
      <c r="CO26" s="1">
        <f t="shared" si="24"/>
        <v>0</v>
      </c>
      <c r="CP26" s="1">
        <f t="shared" si="25"/>
        <v>0</v>
      </c>
      <c r="CQ26" s="1">
        <f t="shared" si="26"/>
        <v>0</v>
      </c>
      <c r="CR26" s="1">
        <f t="shared" si="27"/>
        <v>0</v>
      </c>
      <c r="CS26" s="1">
        <f t="shared" si="28"/>
        <v>0</v>
      </c>
      <c r="CT26" s="1">
        <f t="shared" si="29"/>
        <v>0</v>
      </c>
      <c r="CU26" s="1">
        <f t="shared" si="30"/>
        <v>0</v>
      </c>
      <c r="CV26" s="1">
        <f t="shared" si="31"/>
        <v>0</v>
      </c>
    </row>
    <row r="27" spans="2:100" s="1" customFormat="1" ht="65.25" customHeight="1">
      <c r="B27" s="266"/>
      <c r="D27" s="472" t="s">
        <v>5640</v>
      </c>
      <c r="E27" s="684"/>
      <c r="F27" s="684"/>
      <c r="G27" s="167" t="s">
        <v>1</v>
      </c>
      <c r="H27" s="62" t="s">
        <v>225</v>
      </c>
      <c r="I27" s="167" t="s">
        <v>5639</v>
      </c>
      <c r="J27" s="62">
        <v>1</v>
      </c>
      <c r="K27" s="62">
        <v>0</v>
      </c>
      <c r="L27" s="62" t="s">
        <v>6708</v>
      </c>
      <c r="M27" s="984">
        <v>142.27500000000001</v>
      </c>
      <c r="N27" s="829"/>
      <c r="O27" s="930"/>
      <c r="P27" s="930"/>
      <c r="Q27" s="930"/>
      <c r="R27" s="930"/>
      <c r="S27" s="930"/>
      <c r="T27" s="930"/>
      <c r="U27" s="930"/>
      <c r="V27" s="930"/>
      <c r="W27" s="930"/>
      <c r="X27" s="930"/>
      <c r="Y27" s="930"/>
      <c r="Z27" s="930"/>
      <c r="AA27" s="931"/>
      <c r="AB27" s="834">
        <f t="shared" si="32"/>
        <v>0</v>
      </c>
      <c r="AC27" s="171" t="str">
        <f t="shared" si="2"/>
        <v>No</v>
      </c>
      <c r="AD27" s="172" t="str">
        <f t="shared" si="3"/>
        <v>No</v>
      </c>
      <c r="AF27" s="397">
        <v>1</v>
      </c>
      <c r="AG27" s="396">
        <f t="shared" si="33"/>
        <v>0</v>
      </c>
      <c r="AH27" s="62"/>
      <c r="AI27" s="62"/>
      <c r="AJ27" s="62"/>
      <c r="AK27" s="956">
        <v>1</v>
      </c>
      <c r="AL27" s="653">
        <f t="shared" si="34"/>
        <v>0</v>
      </c>
      <c r="AM27" s="286">
        <f t="shared" ref="AM27:AR27" si="61">N27*$J$27</f>
        <v>0</v>
      </c>
      <c r="AN27" s="286">
        <f t="shared" si="61"/>
        <v>0</v>
      </c>
      <c r="AO27" s="286">
        <f t="shared" si="61"/>
        <v>0</v>
      </c>
      <c r="AP27" s="286">
        <f t="shared" si="61"/>
        <v>0</v>
      </c>
      <c r="AQ27" s="286">
        <f t="shared" si="61"/>
        <v>0</v>
      </c>
      <c r="AR27" s="286">
        <f t="shared" si="61"/>
        <v>0</v>
      </c>
      <c r="AS27" s="286">
        <f t="shared" si="5"/>
        <v>0</v>
      </c>
      <c r="AT27" s="286">
        <f t="shared" ref="AT27:AZ27" si="62">U27*$J$27</f>
        <v>0</v>
      </c>
      <c r="AU27" s="286">
        <f t="shared" si="62"/>
        <v>0</v>
      </c>
      <c r="AV27" s="286">
        <f t="shared" si="62"/>
        <v>0</v>
      </c>
      <c r="AW27" s="286">
        <f t="shared" si="62"/>
        <v>0</v>
      </c>
      <c r="AX27" s="286">
        <f t="shared" si="62"/>
        <v>0</v>
      </c>
      <c r="AY27" s="286">
        <f t="shared" si="62"/>
        <v>0</v>
      </c>
      <c r="AZ27" s="286">
        <f t="shared" si="62"/>
        <v>0</v>
      </c>
      <c r="BA27" s="656">
        <v>1</v>
      </c>
      <c r="BB27" s="286"/>
      <c r="BC27" s="1140">
        <v>4</v>
      </c>
      <c r="BD27" s="1140"/>
      <c r="BE27" s="1140"/>
      <c r="BF27" s="1140"/>
      <c r="BG27" s="1140"/>
      <c r="BH27" s="1140"/>
      <c r="BI27" s="1140"/>
      <c r="BJ27" s="541"/>
      <c r="BK27" s="541"/>
      <c r="BL27" s="541"/>
      <c r="BM27" s="541"/>
      <c r="BN27" s="541"/>
      <c r="BO27" s="541"/>
      <c r="BP27" s="541"/>
      <c r="BQ27" s="541"/>
      <c r="BR27" s="541"/>
      <c r="BS27" s="541"/>
      <c r="BT27" s="541"/>
      <c r="BU27" s="286"/>
      <c r="BV27" s="1">
        <f t="shared" si="7"/>
        <v>0</v>
      </c>
      <c r="BW27" s="1">
        <f t="shared" si="8"/>
        <v>0</v>
      </c>
      <c r="BX27" s="1">
        <f t="shared" si="9"/>
        <v>0</v>
      </c>
      <c r="BY27" s="535">
        <f t="shared" si="10"/>
        <v>0</v>
      </c>
      <c r="BZ27" s="1">
        <f t="shared" si="11"/>
        <v>0</v>
      </c>
      <c r="CA27" s="62">
        <f t="shared" si="12"/>
        <v>0</v>
      </c>
      <c r="CB27" s="1">
        <f t="shared" si="13"/>
        <v>0</v>
      </c>
      <c r="CC27" s="1">
        <f t="shared" si="14"/>
        <v>0</v>
      </c>
      <c r="CE27" s="62">
        <f t="shared" si="15"/>
        <v>0</v>
      </c>
      <c r="CF27" s="62">
        <f t="shared" si="16"/>
        <v>0</v>
      </c>
      <c r="CH27" s="1">
        <f t="shared" si="17"/>
        <v>0</v>
      </c>
      <c r="CI27" s="1">
        <f t="shared" si="18"/>
        <v>0</v>
      </c>
      <c r="CJ27" s="1">
        <f t="shared" si="19"/>
        <v>0</v>
      </c>
      <c r="CK27" s="1">
        <f t="shared" si="20"/>
        <v>0</v>
      </c>
      <c r="CL27" s="1">
        <f t="shared" si="21"/>
        <v>0</v>
      </c>
      <c r="CM27" s="1">
        <f t="shared" si="22"/>
        <v>0</v>
      </c>
      <c r="CN27" s="1">
        <f t="shared" si="23"/>
        <v>0</v>
      </c>
      <c r="CO27" s="1">
        <f t="shared" si="24"/>
        <v>0</v>
      </c>
      <c r="CP27" s="1">
        <f t="shared" si="25"/>
        <v>0</v>
      </c>
      <c r="CQ27" s="1">
        <f t="shared" si="26"/>
        <v>0</v>
      </c>
      <c r="CR27" s="1">
        <f t="shared" si="27"/>
        <v>0</v>
      </c>
      <c r="CS27" s="1">
        <f t="shared" si="28"/>
        <v>0</v>
      </c>
      <c r="CT27" s="1">
        <f t="shared" si="29"/>
        <v>0</v>
      </c>
      <c r="CU27" s="1">
        <f t="shared" si="30"/>
        <v>0</v>
      </c>
      <c r="CV27" s="1">
        <f t="shared" si="31"/>
        <v>0</v>
      </c>
    </row>
    <row r="28" spans="2:100" s="1" customFormat="1" ht="65.25" customHeight="1">
      <c r="B28" s="752"/>
      <c r="C28" s="901"/>
      <c r="D28" s="757" t="s">
        <v>6323</v>
      </c>
      <c r="E28" s="925" t="s">
        <v>90</v>
      </c>
      <c r="F28" s="925"/>
      <c r="G28" s="758" t="s">
        <v>6541</v>
      </c>
      <c r="H28" s="759" t="s">
        <v>6541</v>
      </c>
      <c r="I28" s="758" t="s">
        <v>5788</v>
      </c>
      <c r="J28" s="759">
        <v>15</v>
      </c>
      <c r="K28" s="759">
        <v>0</v>
      </c>
      <c r="L28" s="759" t="s">
        <v>6708</v>
      </c>
      <c r="M28" s="996">
        <v>2712.8115000000003</v>
      </c>
      <c r="N28" s="830"/>
      <c r="O28" s="921"/>
      <c r="P28" s="932"/>
      <c r="Q28" s="932"/>
      <c r="R28" s="932"/>
      <c r="S28" s="932"/>
      <c r="T28" s="932"/>
      <c r="U28" s="932"/>
      <c r="V28" s="932"/>
      <c r="W28" s="932"/>
      <c r="X28" s="932"/>
      <c r="Y28" s="932"/>
      <c r="Z28" s="932"/>
      <c r="AA28" s="933"/>
      <c r="AB28" s="1182">
        <f t="shared" si="32"/>
        <v>0</v>
      </c>
      <c r="AC28" s="760" t="str">
        <f t="shared" si="2"/>
        <v>No</v>
      </c>
      <c r="AD28" s="992" t="str">
        <f t="shared" si="3"/>
        <v>No</v>
      </c>
      <c r="AF28" s="756">
        <v>18</v>
      </c>
      <c r="AG28" s="396">
        <f t="shared" si="33"/>
        <v>0</v>
      </c>
      <c r="AH28" s="62"/>
      <c r="AI28" s="62"/>
      <c r="AJ28" s="62"/>
      <c r="AK28" s="956">
        <v>34.75</v>
      </c>
      <c r="AL28" s="653">
        <f t="shared" si="34"/>
        <v>0</v>
      </c>
      <c r="AM28" s="286">
        <f t="shared" ref="AM28:AR28" si="63">N28*$J$28</f>
        <v>0</v>
      </c>
      <c r="AN28" s="286">
        <f t="shared" si="63"/>
        <v>0</v>
      </c>
      <c r="AO28" s="286">
        <f t="shared" si="63"/>
        <v>0</v>
      </c>
      <c r="AP28" s="286">
        <f t="shared" si="63"/>
        <v>0</v>
      </c>
      <c r="AQ28" s="286">
        <f t="shared" si="63"/>
        <v>0</v>
      </c>
      <c r="AR28" s="286">
        <f t="shared" si="63"/>
        <v>0</v>
      </c>
      <c r="AS28" s="286">
        <f t="shared" si="5"/>
        <v>0</v>
      </c>
      <c r="AT28" s="286">
        <f t="shared" ref="AT28:AZ28" si="64">U28*$J$28</f>
        <v>0</v>
      </c>
      <c r="AU28" s="286">
        <f t="shared" si="64"/>
        <v>0</v>
      </c>
      <c r="AV28" s="286">
        <f t="shared" si="64"/>
        <v>0</v>
      </c>
      <c r="AW28" s="286">
        <f t="shared" si="64"/>
        <v>0</v>
      </c>
      <c r="AX28" s="286">
        <f t="shared" si="64"/>
        <v>0</v>
      </c>
      <c r="AY28" s="286">
        <f t="shared" si="64"/>
        <v>0</v>
      </c>
      <c r="AZ28" s="286">
        <f t="shared" si="64"/>
        <v>0</v>
      </c>
      <c r="BA28" s="656">
        <v>18</v>
      </c>
      <c r="BB28" s="286"/>
      <c r="BC28" s="1140">
        <v>75</v>
      </c>
      <c r="BD28" s="1140"/>
      <c r="BE28" s="1140"/>
      <c r="BF28" s="1140"/>
      <c r="BG28" s="1140"/>
      <c r="BH28" s="1140"/>
      <c r="BI28" s="1140"/>
      <c r="BJ28" s="541"/>
      <c r="BK28" s="541"/>
      <c r="BL28" s="541"/>
      <c r="BM28" s="541"/>
      <c r="BN28" s="541"/>
      <c r="BO28" s="541"/>
      <c r="BP28" s="541"/>
      <c r="BQ28" s="541"/>
      <c r="BR28" s="541"/>
      <c r="BS28" s="541"/>
      <c r="BT28" s="541"/>
      <c r="BU28" s="286"/>
      <c r="BV28" s="1">
        <f t="shared" si="7"/>
        <v>0</v>
      </c>
      <c r="BW28" s="1">
        <f t="shared" si="8"/>
        <v>0</v>
      </c>
      <c r="BX28" s="1">
        <f t="shared" si="9"/>
        <v>0</v>
      </c>
      <c r="BY28" s="535">
        <f t="shared" si="10"/>
        <v>0</v>
      </c>
      <c r="BZ28" s="1">
        <f t="shared" si="11"/>
        <v>0</v>
      </c>
      <c r="CA28" s="62">
        <f t="shared" si="12"/>
        <v>0</v>
      </c>
      <c r="CB28" s="1">
        <f t="shared" si="13"/>
        <v>0</v>
      </c>
      <c r="CC28" s="1">
        <f t="shared" si="14"/>
        <v>0</v>
      </c>
      <c r="CE28" s="62">
        <f t="shared" si="15"/>
        <v>0</v>
      </c>
      <c r="CF28" s="62">
        <f t="shared" si="16"/>
        <v>0</v>
      </c>
      <c r="CH28" s="1">
        <f t="shared" si="17"/>
        <v>0</v>
      </c>
      <c r="CI28" s="1">
        <f t="shared" si="18"/>
        <v>0</v>
      </c>
      <c r="CJ28" s="1">
        <f t="shared" si="19"/>
        <v>0</v>
      </c>
      <c r="CK28" s="1">
        <f t="shared" si="20"/>
        <v>0</v>
      </c>
      <c r="CL28" s="1">
        <f t="shared" si="21"/>
        <v>0</v>
      </c>
      <c r="CM28" s="1">
        <f t="shared" si="22"/>
        <v>0</v>
      </c>
      <c r="CN28" s="1">
        <f t="shared" si="23"/>
        <v>0</v>
      </c>
      <c r="CO28" s="1">
        <f t="shared" si="24"/>
        <v>0</v>
      </c>
      <c r="CP28" s="1">
        <f t="shared" si="25"/>
        <v>0</v>
      </c>
      <c r="CQ28" s="1">
        <f t="shared" si="26"/>
        <v>0</v>
      </c>
      <c r="CR28" s="1">
        <f t="shared" si="27"/>
        <v>0</v>
      </c>
      <c r="CS28" s="1">
        <f t="shared" si="28"/>
        <v>0</v>
      </c>
      <c r="CT28" s="1">
        <f t="shared" si="29"/>
        <v>0</v>
      </c>
      <c r="CU28" s="1">
        <f t="shared" si="30"/>
        <v>0</v>
      </c>
      <c r="CV28" s="1">
        <f t="shared" si="31"/>
        <v>0</v>
      </c>
    </row>
    <row r="29" spans="2:100" s="1" customFormat="1" ht="29.55" customHeight="1">
      <c r="B29" s="256"/>
      <c r="D29" s="472"/>
      <c r="E29" s="684"/>
      <c r="F29" s="684"/>
      <c r="G29" s="167"/>
      <c r="H29" s="62"/>
      <c r="I29" s="167"/>
      <c r="J29" s="62"/>
      <c r="K29" s="62"/>
      <c r="L29" s="62"/>
      <c r="M29" s="833" t="s">
        <v>5613</v>
      </c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548"/>
      <c r="AB29" s="583"/>
      <c r="AC29" s="171"/>
      <c r="AD29" s="434"/>
      <c r="AF29" s="62"/>
      <c r="AG29" s="396"/>
      <c r="AH29" s="62"/>
      <c r="AI29" s="62"/>
      <c r="AJ29" s="62"/>
      <c r="AK29" s="956"/>
      <c r="AL29" s="653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656"/>
      <c r="BB29" s="286"/>
      <c r="BC29" s="1140"/>
      <c r="BD29" s="1140"/>
      <c r="BE29" s="1140"/>
      <c r="BF29" s="1140"/>
      <c r="BG29" s="1140"/>
      <c r="BH29" s="1140"/>
      <c r="BI29" s="1140"/>
      <c r="BJ29" s="541"/>
      <c r="BK29" s="541"/>
      <c r="BL29" s="541"/>
      <c r="BM29" s="541"/>
      <c r="BN29" s="541"/>
      <c r="BO29" s="541"/>
      <c r="BP29" s="541"/>
      <c r="BQ29" s="541"/>
      <c r="BR29" s="541"/>
      <c r="BS29" s="541"/>
      <c r="BT29" s="541"/>
      <c r="BU29" s="286"/>
      <c r="BV29" s="1">
        <f t="shared" si="7"/>
        <v>0</v>
      </c>
      <c r="BW29" s="1">
        <f t="shared" si="8"/>
        <v>0</v>
      </c>
      <c r="BX29" s="1">
        <f t="shared" si="9"/>
        <v>0</v>
      </c>
      <c r="BY29" s="535">
        <f t="shared" si="10"/>
        <v>0</v>
      </c>
      <c r="BZ29" s="1">
        <f t="shared" si="11"/>
        <v>0</v>
      </c>
      <c r="CA29" s="62">
        <f t="shared" si="12"/>
        <v>0</v>
      </c>
      <c r="CB29" s="1">
        <f t="shared" si="13"/>
        <v>0</v>
      </c>
      <c r="CC29" s="1">
        <f t="shared" si="14"/>
        <v>0</v>
      </c>
      <c r="CE29" s="62">
        <f t="shared" si="15"/>
        <v>0</v>
      </c>
      <c r="CF29" s="62">
        <f t="shared" si="16"/>
        <v>0</v>
      </c>
      <c r="CH29" s="1">
        <f t="shared" si="17"/>
        <v>0</v>
      </c>
      <c r="CI29" s="1">
        <f t="shared" si="18"/>
        <v>0</v>
      </c>
      <c r="CJ29" s="1">
        <f t="shared" si="19"/>
        <v>0</v>
      </c>
      <c r="CK29" s="1">
        <f t="shared" si="20"/>
        <v>0</v>
      </c>
      <c r="CL29" s="1">
        <f t="shared" si="21"/>
        <v>0</v>
      </c>
      <c r="CM29" s="1">
        <f t="shared" si="22"/>
        <v>0</v>
      </c>
      <c r="CN29" s="1">
        <f t="shared" si="23"/>
        <v>0</v>
      </c>
      <c r="CO29" s="1">
        <f t="shared" si="24"/>
        <v>0</v>
      </c>
      <c r="CP29" s="1">
        <f t="shared" si="25"/>
        <v>0</v>
      </c>
      <c r="CQ29" s="1">
        <f t="shared" si="26"/>
        <v>0</v>
      </c>
      <c r="CR29" s="1">
        <f t="shared" si="27"/>
        <v>0</v>
      </c>
      <c r="CS29" s="1">
        <f t="shared" si="28"/>
        <v>0</v>
      </c>
      <c r="CT29" s="1">
        <f t="shared" si="29"/>
        <v>0</v>
      </c>
      <c r="CU29" s="1">
        <f t="shared" si="30"/>
        <v>0</v>
      </c>
      <c r="CV29" s="1">
        <f t="shared" si="31"/>
        <v>0</v>
      </c>
    </row>
    <row r="30" spans="2:100" s="1" customFormat="1" ht="65.25" customHeight="1">
      <c r="B30" s="269"/>
      <c r="C30" s="188"/>
      <c r="D30" s="747" t="s">
        <v>6321</v>
      </c>
      <c r="E30" s="999" t="s">
        <v>90</v>
      </c>
      <c r="F30" s="1038" t="s">
        <v>6544</v>
      </c>
      <c r="G30" s="748" t="s">
        <v>1</v>
      </c>
      <c r="H30" s="749" t="s">
        <v>218</v>
      </c>
      <c r="I30" s="748" t="s">
        <v>678</v>
      </c>
      <c r="J30" s="749">
        <v>1</v>
      </c>
      <c r="K30" s="749">
        <v>0</v>
      </c>
      <c r="L30" s="749" t="s">
        <v>6708</v>
      </c>
      <c r="M30" s="1027">
        <v>289.38000000000005</v>
      </c>
      <c r="N30" s="998"/>
      <c r="O30" s="998"/>
      <c r="P30" s="997"/>
      <c r="Q30" s="993"/>
      <c r="R30" s="993"/>
      <c r="S30" s="993"/>
      <c r="T30" s="993"/>
      <c r="U30" s="993"/>
      <c r="V30" s="993"/>
      <c r="W30" s="993"/>
      <c r="X30" s="993"/>
      <c r="Y30" s="993"/>
      <c r="Z30" s="993"/>
      <c r="AA30" s="993"/>
      <c r="AB30" s="831">
        <f t="shared" si="32"/>
        <v>0</v>
      </c>
      <c r="AC30" s="750" t="str">
        <f t="shared" ref="AC30:AC42" si="65">IF(B30="New","Yes","No")</f>
        <v>No</v>
      </c>
      <c r="AD30" s="751" t="str">
        <f>IF(SUM(N30:AA30)&gt;0,"Yes","No")</f>
        <v>No</v>
      </c>
      <c r="AF30" s="395">
        <v>1</v>
      </c>
      <c r="AG30" s="396">
        <f t="shared" si="33"/>
        <v>0</v>
      </c>
      <c r="AH30" s="62"/>
      <c r="AI30" s="62"/>
      <c r="AJ30" s="62"/>
      <c r="AK30" s="956">
        <v>6.2</v>
      </c>
      <c r="AL30" s="653">
        <f t="shared" ref="AL30:AL42" si="66">SUM(N30:AA30)*AK30</f>
        <v>0</v>
      </c>
      <c r="AM30" s="286">
        <f t="shared" ref="AM30:AR30" si="67">N30*$J$30</f>
        <v>0</v>
      </c>
      <c r="AN30" s="286">
        <f t="shared" si="67"/>
        <v>0</v>
      </c>
      <c r="AO30" s="286">
        <f t="shared" si="67"/>
        <v>0</v>
      </c>
      <c r="AP30" s="286">
        <f t="shared" si="67"/>
        <v>0</v>
      </c>
      <c r="AQ30" s="286">
        <f t="shared" si="67"/>
        <v>0</v>
      </c>
      <c r="AR30" s="286">
        <f t="shared" si="67"/>
        <v>0</v>
      </c>
      <c r="AS30" s="286">
        <f t="shared" ref="AS30:AS42" si="68">T30*J30</f>
        <v>0</v>
      </c>
      <c r="AT30" s="286">
        <f t="shared" ref="AT30:AY30" si="69">U30*$J$30</f>
        <v>0</v>
      </c>
      <c r="AU30" s="286">
        <f t="shared" si="69"/>
        <v>0</v>
      </c>
      <c r="AV30" s="286">
        <f t="shared" si="69"/>
        <v>0</v>
      </c>
      <c r="AW30" s="286">
        <f t="shared" si="69"/>
        <v>0</v>
      </c>
      <c r="AX30" s="286">
        <f t="shared" si="69"/>
        <v>0</v>
      </c>
      <c r="AY30" s="286">
        <f t="shared" si="69"/>
        <v>0</v>
      </c>
      <c r="AZ30" s="286">
        <f>AA30*$J$30</f>
        <v>0</v>
      </c>
      <c r="BA30" s="656">
        <v>1</v>
      </c>
      <c r="BB30" s="286"/>
      <c r="BC30" s="1140">
        <v>6</v>
      </c>
      <c r="BD30" s="1140"/>
      <c r="BE30" s="1140"/>
      <c r="BF30" s="1140"/>
      <c r="BG30" s="1140"/>
      <c r="BH30" s="1140"/>
      <c r="BI30" s="1140"/>
      <c r="BJ30" s="541"/>
      <c r="BK30" s="541"/>
      <c r="BL30" s="541"/>
      <c r="BM30" s="541"/>
      <c r="BN30" s="541"/>
      <c r="BO30" s="541"/>
      <c r="BP30" s="541"/>
      <c r="BQ30" s="541"/>
      <c r="BR30" s="541"/>
      <c r="BS30" s="541"/>
      <c r="BT30" s="541"/>
      <c r="BU30" s="286"/>
      <c r="BV30" s="1">
        <f t="shared" si="7"/>
        <v>0</v>
      </c>
      <c r="BW30" s="1">
        <f t="shared" si="8"/>
        <v>0</v>
      </c>
      <c r="BX30" s="1">
        <f t="shared" si="9"/>
        <v>0</v>
      </c>
      <c r="BY30" s="535">
        <f t="shared" si="10"/>
        <v>0</v>
      </c>
      <c r="BZ30" s="1">
        <f t="shared" si="11"/>
        <v>0</v>
      </c>
      <c r="CA30" s="62">
        <f t="shared" si="12"/>
        <v>0</v>
      </c>
      <c r="CB30" s="1">
        <f t="shared" si="13"/>
        <v>0</v>
      </c>
      <c r="CC30" s="1">
        <f t="shared" si="14"/>
        <v>0</v>
      </c>
      <c r="CE30" s="62">
        <f t="shared" si="15"/>
        <v>0</v>
      </c>
      <c r="CF30" s="62">
        <f t="shared" si="16"/>
        <v>0</v>
      </c>
      <c r="CH30" s="1">
        <f t="shared" si="17"/>
        <v>0</v>
      </c>
      <c r="CI30" s="1">
        <f t="shared" si="18"/>
        <v>0</v>
      </c>
      <c r="CJ30" s="1">
        <f t="shared" si="19"/>
        <v>0</v>
      </c>
      <c r="CK30" s="1">
        <f t="shared" si="20"/>
        <v>0</v>
      </c>
      <c r="CL30" s="1">
        <f t="shared" si="21"/>
        <v>0</v>
      </c>
      <c r="CM30" s="1">
        <f t="shared" si="22"/>
        <v>0</v>
      </c>
      <c r="CN30" s="1">
        <f t="shared" si="23"/>
        <v>0</v>
      </c>
      <c r="CO30" s="1">
        <f t="shared" si="24"/>
        <v>0</v>
      </c>
      <c r="CP30" s="1">
        <f t="shared" si="25"/>
        <v>0</v>
      </c>
      <c r="CQ30" s="1">
        <f t="shared" si="26"/>
        <v>0</v>
      </c>
      <c r="CR30" s="1">
        <f t="shared" si="27"/>
        <v>0</v>
      </c>
      <c r="CS30" s="1">
        <f t="shared" si="28"/>
        <v>0</v>
      </c>
      <c r="CT30" s="1">
        <f t="shared" si="29"/>
        <v>0</v>
      </c>
      <c r="CU30" s="1">
        <f t="shared" si="30"/>
        <v>0</v>
      </c>
      <c r="CV30" s="1">
        <f t="shared" si="31"/>
        <v>0</v>
      </c>
    </row>
    <row r="31" spans="2:100" s="1" customFormat="1" ht="65.25" customHeight="1">
      <c r="B31" s="266"/>
      <c r="D31" s="472" t="s">
        <v>6325</v>
      </c>
      <c r="E31" s="1000" t="s">
        <v>90</v>
      </c>
      <c r="F31" s="1000"/>
      <c r="G31" s="167" t="s">
        <v>719</v>
      </c>
      <c r="H31" s="62" t="s">
        <v>162</v>
      </c>
      <c r="I31" s="167" t="s">
        <v>6336</v>
      </c>
      <c r="J31" s="62">
        <v>1</v>
      </c>
      <c r="K31" s="62">
        <v>0</v>
      </c>
      <c r="L31" s="62" t="s">
        <v>6708</v>
      </c>
      <c r="M31" s="962">
        <v>144.69000000000003</v>
      </c>
      <c r="N31" s="826"/>
      <c r="O31" s="826"/>
      <c r="P31" s="827"/>
      <c r="Q31" s="827"/>
      <c r="R31" s="827"/>
      <c r="S31" s="827"/>
      <c r="T31" s="827"/>
      <c r="U31" s="827"/>
      <c r="V31" s="827"/>
      <c r="W31" s="827"/>
      <c r="X31" s="827"/>
      <c r="Y31" s="827"/>
      <c r="Z31" s="827"/>
      <c r="AA31" s="827"/>
      <c r="AB31" s="834">
        <f t="shared" si="32"/>
        <v>0</v>
      </c>
      <c r="AC31" s="171" t="str">
        <f t="shared" si="65"/>
        <v>No</v>
      </c>
      <c r="AD31" s="172" t="str">
        <f t="shared" ref="AD31:AD32" si="70">IF(SUM(N31:AA31)&gt;0,"Yes","No")</f>
        <v>No</v>
      </c>
      <c r="AF31" s="397">
        <v>1</v>
      </c>
      <c r="AG31" s="396">
        <f t="shared" si="33"/>
        <v>0</v>
      </c>
      <c r="AH31" s="62"/>
      <c r="AI31" s="62"/>
      <c r="AJ31" s="62"/>
      <c r="AK31" s="956">
        <v>0.45</v>
      </c>
      <c r="AL31" s="653">
        <f t="shared" si="66"/>
        <v>0</v>
      </c>
      <c r="AM31" s="286">
        <f t="shared" ref="AM31:AM41" si="71">N31*$J$30</f>
        <v>0</v>
      </c>
      <c r="AN31" s="286">
        <f t="shared" ref="AN31:AN41" si="72">O31*$J$30</f>
        <v>0</v>
      </c>
      <c r="AO31" s="286">
        <f t="shared" ref="AO31:AO41" si="73">P31*$J$30</f>
        <v>0</v>
      </c>
      <c r="AP31" s="286">
        <f t="shared" ref="AP31:AP41" si="74">Q31*$J$30</f>
        <v>0</v>
      </c>
      <c r="AQ31" s="286">
        <f t="shared" ref="AQ31:AQ41" si="75">R31*$J$30</f>
        <v>0</v>
      </c>
      <c r="AR31" s="286">
        <f t="shared" ref="AR31:AR41" si="76">S31*$J$30</f>
        <v>0</v>
      </c>
      <c r="AS31" s="286">
        <f t="shared" si="68"/>
        <v>0</v>
      </c>
      <c r="AT31" s="286">
        <f t="shared" ref="AT31:AT41" si="77">U31*$J$30</f>
        <v>0</v>
      </c>
      <c r="AU31" s="286">
        <f t="shared" ref="AU31:AU41" si="78">V31*$J$30</f>
        <v>0</v>
      </c>
      <c r="AV31" s="286">
        <f t="shared" ref="AV31:AV41" si="79">W31*$J$30</f>
        <v>0</v>
      </c>
      <c r="AW31" s="286">
        <f t="shared" ref="AW31:AW41" si="80">X31*$J$30</f>
        <v>0</v>
      </c>
      <c r="AX31" s="286">
        <f t="shared" ref="AX31:AX41" si="81">Y31*$J$30</f>
        <v>0</v>
      </c>
      <c r="AY31" s="286">
        <f t="shared" ref="AY31:AY41" si="82">Z31*$J$30</f>
        <v>0</v>
      </c>
      <c r="AZ31" s="286">
        <f t="shared" ref="AZ31:AZ41" si="83">AA31*$J$30</f>
        <v>0</v>
      </c>
      <c r="BA31" s="656">
        <v>1</v>
      </c>
      <c r="BB31" s="286"/>
      <c r="BC31" s="1140">
        <v>4</v>
      </c>
      <c r="BD31" s="1140"/>
      <c r="BE31" s="1140"/>
      <c r="BF31" s="1140"/>
      <c r="BG31" s="1140"/>
      <c r="BH31" s="1140"/>
      <c r="BI31" s="1140"/>
      <c r="BJ31" s="541"/>
      <c r="BK31" s="541"/>
      <c r="BL31" s="541"/>
      <c r="BM31" s="541"/>
      <c r="BN31" s="541"/>
      <c r="BO31" s="541"/>
      <c r="BP31" s="541"/>
      <c r="BQ31" s="541"/>
      <c r="BR31" s="541"/>
      <c r="BS31" s="541"/>
      <c r="BT31" s="541"/>
      <c r="BU31" s="286"/>
      <c r="BV31" s="1">
        <f t="shared" si="7"/>
        <v>0</v>
      </c>
      <c r="BW31" s="1">
        <f t="shared" si="8"/>
        <v>0</v>
      </c>
      <c r="BX31" s="1">
        <f t="shared" si="9"/>
        <v>0</v>
      </c>
      <c r="BY31" s="535">
        <f t="shared" si="10"/>
        <v>0</v>
      </c>
      <c r="BZ31" s="1">
        <f t="shared" si="11"/>
        <v>0</v>
      </c>
      <c r="CA31" s="62">
        <f t="shared" si="12"/>
        <v>0</v>
      </c>
      <c r="CB31" s="1">
        <f t="shared" si="13"/>
        <v>0</v>
      </c>
      <c r="CC31" s="1">
        <f t="shared" si="14"/>
        <v>0</v>
      </c>
      <c r="CE31" s="62">
        <f t="shared" si="15"/>
        <v>0</v>
      </c>
      <c r="CF31" s="62">
        <f t="shared" si="16"/>
        <v>0</v>
      </c>
      <c r="CH31" s="1">
        <f t="shared" si="17"/>
        <v>0</v>
      </c>
      <c r="CI31" s="1">
        <f t="shared" si="18"/>
        <v>0</v>
      </c>
      <c r="CJ31" s="1">
        <f t="shared" si="19"/>
        <v>0</v>
      </c>
      <c r="CK31" s="1">
        <f t="shared" si="20"/>
        <v>0</v>
      </c>
      <c r="CL31" s="1">
        <f t="shared" si="21"/>
        <v>0</v>
      </c>
      <c r="CM31" s="1">
        <f t="shared" si="22"/>
        <v>0</v>
      </c>
      <c r="CN31" s="1">
        <f t="shared" si="23"/>
        <v>0</v>
      </c>
      <c r="CO31" s="1">
        <f t="shared" si="24"/>
        <v>0</v>
      </c>
      <c r="CP31" s="1">
        <f t="shared" si="25"/>
        <v>0</v>
      </c>
      <c r="CQ31" s="1">
        <f t="shared" si="26"/>
        <v>0</v>
      </c>
      <c r="CR31" s="1">
        <f t="shared" si="27"/>
        <v>0</v>
      </c>
      <c r="CS31" s="1">
        <f t="shared" si="28"/>
        <v>0</v>
      </c>
      <c r="CT31" s="1">
        <f t="shared" si="29"/>
        <v>0</v>
      </c>
      <c r="CU31" s="1">
        <f t="shared" si="30"/>
        <v>0</v>
      </c>
      <c r="CV31" s="1">
        <f t="shared" si="31"/>
        <v>0</v>
      </c>
    </row>
    <row r="32" spans="2:100" s="1" customFormat="1" ht="65.25" customHeight="1">
      <c r="B32" s="266"/>
      <c r="D32" s="742" t="s">
        <v>6326</v>
      </c>
      <c r="E32" s="924" t="s">
        <v>90</v>
      </c>
      <c r="F32" s="924"/>
      <c r="G32" s="744" t="s">
        <v>595</v>
      </c>
      <c r="H32" s="745" t="s">
        <v>218</v>
      </c>
      <c r="I32" s="744" t="s">
        <v>646</v>
      </c>
      <c r="J32" s="745">
        <v>1</v>
      </c>
      <c r="K32" s="745">
        <v>0</v>
      </c>
      <c r="L32" s="745" t="s">
        <v>6708</v>
      </c>
      <c r="M32" s="994">
        <v>267.67650000000003</v>
      </c>
      <c r="N32" s="825"/>
      <c r="O32" s="825"/>
      <c r="P32" s="828"/>
      <c r="Q32" s="928"/>
      <c r="R32" s="928"/>
      <c r="S32" s="928"/>
      <c r="T32" s="928"/>
      <c r="U32" s="928"/>
      <c r="V32" s="928"/>
      <c r="W32" s="928"/>
      <c r="X32" s="928"/>
      <c r="Y32" s="928"/>
      <c r="Z32" s="928"/>
      <c r="AA32" s="928"/>
      <c r="AB32" s="831">
        <f t="shared" si="32"/>
        <v>0</v>
      </c>
      <c r="AC32" s="955" t="str">
        <f t="shared" si="65"/>
        <v>No</v>
      </c>
      <c r="AD32" s="746" t="str">
        <f t="shared" si="70"/>
        <v>No</v>
      </c>
      <c r="AF32" s="397">
        <v>1</v>
      </c>
      <c r="AG32" s="396">
        <f t="shared" si="33"/>
        <v>0</v>
      </c>
      <c r="AH32" s="62"/>
      <c r="AI32" s="62"/>
      <c r="AJ32" s="62"/>
      <c r="AK32" s="956">
        <v>4.3</v>
      </c>
      <c r="AL32" s="653">
        <f t="shared" si="66"/>
        <v>0</v>
      </c>
      <c r="AM32" s="286">
        <f t="shared" si="71"/>
        <v>0</v>
      </c>
      <c r="AN32" s="286">
        <f t="shared" si="72"/>
        <v>0</v>
      </c>
      <c r="AO32" s="286">
        <f t="shared" si="73"/>
        <v>0</v>
      </c>
      <c r="AP32" s="286">
        <f t="shared" si="74"/>
        <v>0</v>
      </c>
      <c r="AQ32" s="286">
        <f t="shared" si="75"/>
        <v>0</v>
      </c>
      <c r="AR32" s="286">
        <f t="shared" si="76"/>
        <v>0</v>
      </c>
      <c r="AS32" s="286">
        <f t="shared" si="68"/>
        <v>0</v>
      </c>
      <c r="AT32" s="286">
        <f t="shared" si="77"/>
        <v>0</v>
      </c>
      <c r="AU32" s="286">
        <f t="shared" si="78"/>
        <v>0</v>
      </c>
      <c r="AV32" s="286">
        <f t="shared" si="79"/>
        <v>0</v>
      </c>
      <c r="AW32" s="286">
        <f t="shared" si="80"/>
        <v>0</v>
      </c>
      <c r="AX32" s="286">
        <f t="shared" si="81"/>
        <v>0</v>
      </c>
      <c r="AY32" s="286">
        <f t="shared" si="82"/>
        <v>0</v>
      </c>
      <c r="AZ32" s="286">
        <f t="shared" si="83"/>
        <v>0</v>
      </c>
      <c r="BA32" s="656">
        <v>1</v>
      </c>
      <c r="BB32" s="286"/>
      <c r="BC32" s="1140">
        <v>6</v>
      </c>
      <c r="BD32" s="1140"/>
      <c r="BE32" s="1140"/>
      <c r="BF32" s="1140"/>
      <c r="BG32" s="1140"/>
      <c r="BH32" s="1140"/>
      <c r="BI32" s="1140"/>
      <c r="BJ32" s="541"/>
      <c r="BK32" s="541"/>
      <c r="BL32" s="541"/>
      <c r="BM32" s="541"/>
      <c r="BN32" s="541"/>
      <c r="BO32" s="541"/>
      <c r="BP32" s="541"/>
      <c r="BQ32" s="541"/>
      <c r="BR32" s="541"/>
      <c r="BS32" s="541"/>
      <c r="BT32" s="541"/>
      <c r="BU32" s="286"/>
      <c r="BV32" s="1">
        <f t="shared" si="7"/>
        <v>0</v>
      </c>
      <c r="BW32" s="1">
        <f t="shared" si="8"/>
        <v>0</v>
      </c>
      <c r="BX32" s="1">
        <f t="shared" si="9"/>
        <v>0</v>
      </c>
      <c r="BY32" s="535">
        <f t="shared" si="10"/>
        <v>0</v>
      </c>
      <c r="BZ32" s="1">
        <f t="shared" si="11"/>
        <v>0</v>
      </c>
      <c r="CA32" s="62">
        <f t="shared" si="12"/>
        <v>0</v>
      </c>
      <c r="CB32" s="1">
        <f t="shared" si="13"/>
        <v>0</v>
      </c>
      <c r="CC32" s="1">
        <f t="shared" si="14"/>
        <v>0</v>
      </c>
      <c r="CE32" s="62">
        <f t="shared" si="15"/>
        <v>0</v>
      </c>
      <c r="CF32" s="62">
        <f t="shared" si="16"/>
        <v>0</v>
      </c>
      <c r="CH32" s="1">
        <f t="shared" si="17"/>
        <v>0</v>
      </c>
      <c r="CI32" s="1">
        <f t="shared" si="18"/>
        <v>0</v>
      </c>
      <c r="CJ32" s="1">
        <f t="shared" si="19"/>
        <v>0</v>
      </c>
      <c r="CK32" s="1">
        <f t="shared" si="20"/>
        <v>0</v>
      </c>
      <c r="CL32" s="1">
        <f t="shared" si="21"/>
        <v>0</v>
      </c>
      <c r="CM32" s="1">
        <f t="shared" si="22"/>
        <v>0</v>
      </c>
      <c r="CN32" s="1">
        <f t="shared" si="23"/>
        <v>0</v>
      </c>
      <c r="CO32" s="1">
        <f t="shared" si="24"/>
        <v>0</v>
      </c>
      <c r="CP32" s="1">
        <f t="shared" si="25"/>
        <v>0</v>
      </c>
      <c r="CQ32" s="1">
        <f t="shared" si="26"/>
        <v>0</v>
      </c>
      <c r="CR32" s="1">
        <f t="shared" si="27"/>
        <v>0</v>
      </c>
      <c r="CS32" s="1">
        <f t="shared" si="28"/>
        <v>0</v>
      </c>
      <c r="CT32" s="1">
        <f t="shared" si="29"/>
        <v>0</v>
      </c>
      <c r="CU32" s="1">
        <f t="shared" si="30"/>
        <v>0</v>
      </c>
      <c r="CV32" s="1">
        <f t="shared" si="31"/>
        <v>0</v>
      </c>
    </row>
    <row r="33" spans="1:227" s="1" customFormat="1" ht="65.25" customHeight="1">
      <c r="B33" s="266"/>
      <c r="D33" s="472" t="s">
        <v>6327</v>
      </c>
      <c r="E33" s="923" t="s">
        <v>90</v>
      </c>
      <c r="F33" s="923"/>
      <c r="G33" s="167" t="s">
        <v>37</v>
      </c>
      <c r="H33" s="62" t="s">
        <v>218</v>
      </c>
      <c r="I33" s="167" t="s">
        <v>459</v>
      </c>
      <c r="J33" s="62">
        <v>1</v>
      </c>
      <c r="K33" s="62">
        <v>0</v>
      </c>
      <c r="L33" s="62" t="s">
        <v>6708</v>
      </c>
      <c r="M33" s="962">
        <v>322.77</v>
      </c>
      <c r="N33" s="826"/>
      <c r="O33" s="826"/>
      <c r="P33" s="827"/>
      <c r="Q33" s="827"/>
      <c r="R33" s="827"/>
      <c r="S33" s="827"/>
      <c r="T33" s="827"/>
      <c r="U33" s="827"/>
      <c r="V33" s="827"/>
      <c r="W33" s="827"/>
      <c r="X33" s="827"/>
      <c r="Y33" s="827"/>
      <c r="Z33" s="827"/>
      <c r="AA33" s="827"/>
      <c r="AB33" s="834">
        <f t="shared" si="32"/>
        <v>0</v>
      </c>
      <c r="AC33" s="171" t="str">
        <f t="shared" si="65"/>
        <v>No</v>
      </c>
      <c r="AD33" s="172" t="str">
        <f t="shared" ref="AD33:AD42" si="84">IF(SUM(N33:AA33)&gt;0,"Yes","No")</f>
        <v>No</v>
      </c>
      <c r="AF33" s="397">
        <v>1</v>
      </c>
      <c r="AG33" s="396">
        <f t="shared" si="33"/>
        <v>0</v>
      </c>
      <c r="AH33" s="62"/>
      <c r="AI33" s="62"/>
      <c r="AJ33" s="62"/>
      <c r="AK33" s="956">
        <v>6.7</v>
      </c>
      <c r="AL33" s="653">
        <f t="shared" si="66"/>
        <v>0</v>
      </c>
      <c r="AM33" s="286">
        <f t="shared" si="71"/>
        <v>0</v>
      </c>
      <c r="AN33" s="286">
        <f t="shared" si="72"/>
        <v>0</v>
      </c>
      <c r="AO33" s="286">
        <f t="shared" si="73"/>
        <v>0</v>
      </c>
      <c r="AP33" s="286">
        <f t="shared" si="74"/>
        <v>0</v>
      </c>
      <c r="AQ33" s="286">
        <f t="shared" si="75"/>
        <v>0</v>
      </c>
      <c r="AR33" s="286">
        <f t="shared" si="76"/>
        <v>0</v>
      </c>
      <c r="AS33" s="286">
        <f t="shared" si="68"/>
        <v>0</v>
      </c>
      <c r="AT33" s="286">
        <f t="shared" si="77"/>
        <v>0</v>
      </c>
      <c r="AU33" s="286">
        <f t="shared" si="78"/>
        <v>0</v>
      </c>
      <c r="AV33" s="286">
        <f t="shared" si="79"/>
        <v>0</v>
      </c>
      <c r="AW33" s="286">
        <f t="shared" si="80"/>
        <v>0</v>
      </c>
      <c r="AX33" s="286">
        <f t="shared" si="81"/>
        <v>0</v>
      </c>
      <c r="AY33" s="286">
        <f t="shared" si="82"/>
        <v>0</v>
      </c>
      <c r="AZ33" s="286">
        <f t="shared" si="83"/>
        <v>0</v>
      </c>
      <c r="BA33" s="656">
        <v>1</v>
      </c>
      <c r="BB33" s="286"/>
      <c r="BC33" s="1140">
        <v>5</v>
      </c>
      <c r="BD33" s="1140"/>
      <c r="BE33" s="1140"/>
      <c r="BF33" s="1140"/>
      <c r="BG33" s="1140"/>
      <c r="BH33" s="1140"/>
      <c r="BI33" s="1140"/>
      <c r="BJ33" s="541"/>
      <c r="BK33" s="541"/>
      <c r="BL33" s="541"/>
      <c r="BM33" s="541"/>
      <c r="BN33" s="541"/>
      <c r="BO33" s="541"/>
      <c r="BP33" s="541"/>
      <c r="BQ33" s="541"/>
      <c r="BR33" s="541"/>
      <c r="BS33" s="541"/>
      <c r="BT33" s="541"/>
      <c r="BU33" s="286"/>
      <c r="BV33" s="1">
        <f t="shared" si="7"/>
        <v>0</v>
      </c>
      <c r="BW33" s="1">
        <f t="shared" si="8"/>
        <v>0</v>
      </c>
      <c r="BX33" s="1">
        <f t="shared" si="9"/>
        <v>0</v>
      </c>
      <c r="BY33" s="535">
        <f t="shared" si="10"/>
        <v>0</v>
      </c>
      <c r="BZ33" s="1">
        <f t="shared" si="11"/>
        <v>0</v>
      </c>
      <c r="CA33" s="62">
        <f t="shared" si="12"/>
        <v>0</v>
      </c>
      <c r="CB33" s="1">
        <f t="shared" si="13"/>
        <v>0</v>
      </c>
      <c r="CC33" s="1">
        <f t="shared" si="14"/>
        <v>0</v>
      </c>
      <c r="CE33" s="62">
        <f t="shared" si="15"/>
        <v>0</v>
      </c>
      <c r="CF33" s="62">
        <f t="shared" si="16"/>
        <v>0</v>
      </c>
      <c r="CH33" s="1">
        <f t="shared" si="17"/>
        <v>0</v>
      </c>
      <c r="CI33" s="1">
        <f t="shared" si="18"/>
        <v>0</v>
      </c>
      <c r="CJ33" s="1">
        <f t="shared" si="19"/>
        <v>0</v>
      </c>
      <c r="CK33" s="1">
        <f t="shared" si="20"/>
        <v>0</v>
      </c>
      <c r="CL33" s="1">
        <f t="shared" si="21"/>
        <v>0</v>
      </c>
      <c r="CM33" s="1">
        <f t="shared" si="22"/>
        <v>0</v>
      </c>
      <c r="CN33" s="1">
        <f t="shared" si="23"/>
        <v>0</v>
      </c>
      <c r="CO33" s="1">
        <f t="shared" si="24"/>
        <v>0</v>
      </c>
      <c r="CP33" s="1">
        <f t="shared" si="25"/>
        <v>0</v>
      </c>
      <c r="CQ33" s="1">
        <f t="shared" si="26"/>
        <v>0</v>
      </c>
      <c r="CR33" s="1">
        <f t="shared" si="27"/>
        <v>0</v>
      </c>
      <c r="CS33" s="1">
        <f t="shared" si="28"/>
        <v>0</v>
      </c>
      <c r="CT33" s="1">
        <f t="shared" si="29"/>
        <v>0</v>
      </c>
      <c r="CU33" s="1">
        <f t="shared" si="30"/>
        <v>0</v>
      </c>
      <c r="CV33" s="1">
        <f t="shared" si="31"/>
        <v>0</v>
      </c>
    </row>
    <row r="34" spans="1:227" s="1" customFormat="1" ht="65.25" customHeight="1">
      <c r="B34" s="266"/>
      <c r="D34" s="742" t="s">
        <v>6328</v>
      </c>
      <c r="E34" s="924"/>
      <c r="F34" s="924"/>
      <c r="G34" s="744" t="s">
        <v>37</v>
      </c>
      <c r="H34" s="745" t="s">
        <v>225</v>
      </c>
      <c r="I34" s="744" t="s">
        <v>6337</v>
      </c>
      <c r="J34" s="745">
        <v>1</v>
      </c>
      <c r="K34" s="745">
        <v>0</v>
      </c>
      <c r="L34" s="745" t="s">
        <v>6708</v>
      </c>
      <c r="M34" s="994">
        <v>116.86499999999999</v>
      </c>
      <c r="N34" s="825"/>
      <c r="O34" s="825"/>
      <c r="P34" s="828"/>
      <c r="Q34" s="825"/>
      <c r="R34" s="825"/>
      <c r="S34" s="825"/>
      <c r="T34" s="825"/>
      <c r="U34" s="825"/>
      <c r="V34" s="825"/>
      <c r="W34" s="825"/>
      <c r="X34" s="825"/>
      <c r="Y34" s="825"/>
      <c r="Z34" s="825"/>
      <c r="AA34" s="928"/>
      <c r="AB34" s="831">
        <f t="shared" si="32"/>
        <v>0</v>
      </c>
      <c r="AC34" s="955" t="str">
        <f t="shared" si="65"/>
        <v>No</v>
      </c>
      <c r="AD34" s="746" t="str">
        <f t="shared" si="84"/>
        <v>No</v>
      </c>
      <c r="AF34" s="397">
        <v>1</v>
      </c>
      <c r="AG34" s="396">
        <f t="shared" si="33"/>
        <v>0</v>
      </c>
      <c r="AH34" s="62"/>
      <c r="AI34" s="62"/>
      <c r="AJ34" s="62"/>
      <c r="AK34" s="956">
        <v>2.6</v>
      </c>
      <c r="AL34" s="653">
        <f t="shared" si="66"/>
        <v>0</v>
      </c>
      <c r="AM34" s="286">
        <f t="shared" si="71"/>
        <v>0</v>
      </c>
      <c r="AN34" s="286">
        <f t="shared" si="72"/>
        <v>0</v>
      </c>
      <c r="AO34" s="286">
        <f t="shared" si="73"/>
        <v>0</v>
      </c>
      <c r="AP34" s="286">
        <f t="shared" si="74"/>
        <v>0</v>
      </c>
      <c r="AQ34" s="286">
        <f t="shared" si="75"/>
        <v>0</v>
      </c>
      <c r="AR34" s="286">
        <f t="shared" si="76"/>
        <v>0</v>
      </c>
      <c r="AS34" s="286">
        <f t="shared" si="68"/>
        <v>0</v>
      </c>
      <c r="AT34" s="286">
        <f t="shared" si="77"/>
        <v>0</v>
      </c>
      <c r="AU34" s="286">
        <f t="shared" si="78"/>
        <v>0</v>
      </c>
      <c r="AV34" s="286">
        <f t="shared" si="79"/>
        <v>0</v>
      </c>
      <c r="AW34" s="286">
        <f t="shared" si="80"/>
        <v>0</v>
      </c>
      <c r="AX34" s="286">
        <f t="shared" si="81"/>
        <v>0</v>
      </c>
      <c r="AY34" s="286">
        <f t="shared" si="82"/>
        <v>0</v>
      </c>
      <c r="AZ34" s="286">
        <f t="shared" si="83"/>
        <v>0</v>
      </c>
      <c r="BA34" s="656">
        <v>1</v>
      </c>
      <c r="BB34" s="286"/>
      <c r="BC34" s="1140">
        <v>7</v>
      </c>
      <c r="BD34" s="1140"/>
      <c r="BE34" s="1140"/>
      <c r="BF34" s="1140"/>
      <c r="BG34" s="1140"/>
      <c r="BH34" s="1140"/>
      <c r="BI34" s="1140"/>
      <c r="BJ34" s="541"/>
      <c r="BK34" s="541"/>
      <c r="BL34" s="541"/>
      <c r="BM34" s="541"/>
      <c r="BN34" s="541"/>
      <c r="BO34" s="541"/>
      <c r="BP34" s="541"/>
      <c r="BQ34" s="541"/>
      <c r="BR34" s="541"/>
      <c r="BS34" s="541"/>
      <c r="BT34" s="541"/>
      <c r="BU34" s="286"/>
      <c r="BV34" s="1">
        <f t="shared" si="7"/>
        <v>0</v>
      </c>
      <c r="BW34" s="1">
        <f t="shared" si="8"/>
        <v>0</v>
      </c>
      <c r="BX34" s="1">
        <f t="shared" si="9"/>
        <v>0</v>
      </c>
      <c r="BY34" s="535">
        <f t="shared" si="10"/>
        <v>0</v>
      </c>
      <c r="BZ34" s="1">
        <f t="shared" si="11"/>
        <v>0</v>
      </c>
      <c r="CA34" s="62">
        <f t="shared" si="12"/>
        <v>0</v>
      </c>
      <c r="CB34" s="1">
        <f t="shared" si="13"/>
        <v>0</v>
      </c>
      <c r="CC34" s="1">
        <f t="shared" si="14"/>
        <v>0</v>
      </c>
      <c r="CE34" s="62">
        <f t="shared" si="15"/>
        <v>0</v>
      </c>
      <c r="CF34" s="62">
        <f t="shared" si="16"/>
        <v>0</v>
      </c>
      <c r="CH34" s="1">
        <f t="shared" si="17"/>
        <v>0</v>
      </c>
      <c r="CI34" s="1">
        <f t="shared" si="18"/>
        <v>0</v>
      </c>
      <c r="CJ34" s="1">
        <f t="shared" si="19"/>
        <v>0</v>
      </c>
      <c r="CK34" s="1">
        <f t="shared" si="20"/>
        <v>0</v>
      </c>
      <c r="CL34" s="1">
        <f t="shared" si="21"/>
        <v>0</v>
      </c>
      <c r="CM34" s="1">
        <f t="shared" si="22"/>
        <v>0</v>
      </c>
      <c r="CN34" s="1">
        <f t="shared" si="23"/>
        <v>0</v>
      </c>
      <c r="CO34" s="1">
        <f t="shared" si="24"/>
        <v>0</v>
      </c>
      <c r="CP34" s="1">
        <f t="shared" si="25"/>
        <v>0</v>
      </c>
      <c r="CQ34" s="1">
        <f t="shared" si="26"/>
        <v>0</v>
      </c>
      <c r="CR34" s="1">
        <f t="shared" si="27"/>
        <v>0</v>
      </c>
      <c r="CS34" s="1">
        <f t="shared" si="28"/>
        <v>0</v>
      </c>
      <c r="CT34" s="1">
        <f t="shared" si="29"/>
        <v>0</v>
      </c>
      <c r="CU34" s="1">
        <f t="shared" si="30"/>
        <v>0</v>
      </c>
      <c r="CV34" s="1">
        <f t="shared" si="31"/>
        <v>0</v>
      </c>
    </row>
    <row r="35" spans="1:227" s="1" customFormat="1" ht="65.25" customHeight="1">
      <c r="B35" s="266"/>
      <c r="D35" s="472" t="s">
        <v>6329</v>
      </c>
      <c r="E35" s="923" t="s">
        <v>90</v>
      </c>
      <c r="F35" s="923"/>
      <c r="G35" s="167" t="s">
        <v>595</v>
      </c>
      <c r="H35" s="62" t="s">
        <v>219</v>
      </c>
      <c r="I35" s="167" t="s">
        <v>650</v>
      </c>
      <c r="J35" s="62">
        <v>1</v>
      </c>
      <c r="K35" s="62">
        <v>0</v>
      </c>
      <c r="L35" s="62" t="s">
        <v>6708</v>
      </c>
      <c r="M35" s="962">
        <v>267.12</v>
      </c>
      <c r="N35" s="826"/>
      <c r="O35" s="826"/>
      <c r="P35" s="826"/>
      <c r="Q35" s="826"/>
      <c r="R35" s="826"/>
      <c r="S35" s="826"/>
      <c r="T35" s="826"/>
      <c r="U35" s="826"/>
      <c r="V35" s="826"/>
      <c r="W35" s="826"/>
      <c r="X35" s="826"/>
      <c r="Y35" s="826"/>
      <c r="Z35" s="826"/>
      <c r="AA35" s="827"/>
      <c r="AB35" s="834">
        <f t="shared" si="32"/>
        <v>0</v>
      </c>
      <c r="AC35" s="171" t="str">
        <f t="shared" si="65"/>
        <v>No</v>
      </c>
      <c r="AD35" s="172" t="str">
        <f t="shared" si="84"/>
        <v>No</v>
      </c>
      <c r="AF35" s="397">
        <v>1</v>
      </c>
      <c r="AG35" s="396">
        <f t="shared" si="33"/>
        <v>0</v>
      </c>
      <c r="AH35" s="62"/>
      <c r="AI35" s="62"/>
      <c r="AJ35" s="62"/>
      <c r="AK35" s="956">
        <v>3.7</v>
      </c>
      <c r="AL35" s="653">
        <f t="shared" si="66"/>
        <v>0</v>
      </c>
      <c r="AM35" s="286">
        <f t="shared" si="71"/>
        <v>0</v>
      </c>
      <c r="AN35" s="286">
        <f t="shared" si="72"/>
        <v>0</v>
      </c>
      <c r="AO35" s="286">
        <f t="shared" si="73"/>
        <v>0</v>
      </c>
      <c r="AP35" s="286">
        <f t="shared" si="74"/>
        <v>0</v>
      </c>
      <c r="AQ35" s="286">
        <f t="shared" si="75"/>
        <v>0</v>
      </c>
      <c r="AR35" s="286">
        <f t="shared" si="76"/>
        <v>0</v>
      </c>
      <c r="AS35" s="286">
        <f t="shared" si="68"/>
        <v>0</v>
      </c>
      <c r="AT35" s="286">
        <f t="shared" si="77"/>
        <v>0</v>
      </c>
      <c r="AU35" s="286">
        <f t="shared" si="78"/>
        <v>0</v>
      </c>
      <c r="AV35" s="286">
        <f t="shared" si="79"/>
        <v>0</v>
      </c>
      <c r="AW35" s="286">
        <f t="shared" si="80"/>
        <v>0</v>
      </c>
      <c r="AX35" s="286">
        <f t="shared" si="81"/>
        <v>0</v>
      </c>
      <c r="AY35" s="286">
        <f t="shared" si="82"/>
        <v>0</v>
      </c>
      <c r="AZ35" s="286">
        <f t="shared" si="83"/>
        <v>0</v>
      </c>
      <c r="BA35" s="656">
        <v>1</v>
      </c>
      <c r="BB35" s="286"/>
      <c r="BC35" s="1140">
        <v>7</v>
      </c>
      <c r="BD35" s="1140"/>
      <c r="BE35" s="1140"/>
      <c r="BF35" s="1140"/>
      <c r="BG35" s="1140"/>
      <c r="BH35" s="1140"/>
      <c r="BI35" s="1140"/>
      <c r="BJ35" s="541"/>
      <c r="BK35" s="541"/>
      <c r="BL35" s="541"/>
      <c r="BM35" s="541"/>
      <c r="BN35" s="541"/>
      <c r="BO35" s="541"/>
      <c r="BP35" s="541"/>
      <c r="BQ35" s="541"/>
      <c r="BR35" s="541"/>
      <c r="BS35" s="541"/>
      <c r="BT35" s="541"/>
      <c r="BU35" s="286"/>
      <c r="BV35" s="1">
        <f t="shared" si="7"/>
        <v>0</v>
      </c>
      <c r="BW35" s="1">
        <f t="shared" si="8"/>
        <v>0</v>
      </c>
      <c r="BX35" s="1">
        <f t="shared" si="9"/>
        <v>0</v>
      </c>
      <c r="BY35" s="535">
        <f t="shared" si="10"/>
        <v>0</v>
      </c>
      <c r="BZ35" s="1">
        <f t="shared" si="11"/>
        <v>0</v>
      </c>
      <c r="CA35" s="62">
        <f t="shared" si="12"/>
        <v>0</v>
      </c>
      <c r="CB35" s="1">
        <f t="shared" si="13"/>
        <v>0</v>
      </c>
      <c r="CC35" s="1">
        <f t="shared" si="14"/>
        <v>0</v>
      </c>
      <c r="CE35" s="62">
        <f t="shared" si="15"/>
        <v>0</v>
      </c>
      <c r="CF35" s="62">
        <f t="shared" si="16"/>
        <v>0</v>
      </c>
      <c r="CH35" s="1">
        <f t="shared" si="17"/>
        <v>0</v>
      </c>
      <c r="CI35" s="1">
        <f t="shared" si="18"/>
        <v>0</v>
      </c>
      <c r="CJ35" s="1">
        <f t="shared" si="19"/>
        <v>0</v>
      </c>
      <c r="CK35" s="1">
        <f t="shared" si="20"/>
        <v>0</v>
      </c>
      <c r="CL35" s="1">
        <f t="shared" si="21"/>
        <v>0</v>
      </c>
      <c r="CM35" s="1">
        <f t="shared" si="22"/>
        <v>0</v>
      </c>
      <c r="CN35" s="1">
        <f t="shared" si="23"/>
        <v>0</v>
      </c>
      <c r="CO35" s="1">
        <f t="shared" si="24"/>
        <v>0</v>
      </c>
      <c r="CP35" s="1">
        <f t="shared" si="25"/>
        <v>0</v>
      </c>
      <c r="CQ35" s="1">
        <f t="shared" si="26"/>
        <v>0</v>
      </c>
      <c r="CR35" s="1">
        <f t="shared" si="27"/>
        <v>0</v>
      </c>
      <c r="CS35" s="1">
        <f t="shared" si="28"/>
        <v>0</v>
      </c>
      <c r="CT35" s="1">
        <f t="shared" si="29"/>
        <v>0</v>
      </c>
      <c r="CU35" s="1">
        <f t="shared" si="30"/>
        <v>0</v>
      </c>
      <c r="CV35" s="1">
        <f t="shared" si="31"/>
        <v>0</v>
      </c>
    </row>
    <row r="36" spans="1:227" s="1" customFormat="1" ht="65.25" customHeight="1">
      <c r="B36" s="266"/>
      <c r="D36" s="742" t="s">
        <v>6330</v>
      </c>
      <c r="E36" s="924"/>
      <c r="F36" s="924"/>
      <c r="G36" s="744" t="s">
        <v>37</v>
      </c>
      <c r="H36" s="745" t="s">
        <v>219</v>
      </c>
      <c r="I36" s="744" t="s">
        <v>6338</v>
      </c>
      <c r="J36" s="745">
        <v>1</v>
      </c>
      <c r="K36" s="745">
        <v>0</v>
      </c>
      <c r="L36" s="745" t="s">
        <v>6708</v>
      </c>
      <c r="M36" s="994">
        <v>200.34000000000003</v>
      </c>
      <c r="N36" s="825"/>
      <c r="O36" s="825"/>
      <c r="P36" s="828"/>
      <c r="Q36" s="928"/>
      <c r="R36" s="928"/>
      <c r="S36" s="928"/>
      <c r="T36" s="928"/>
      <c r="U36" s="928"/>
      <c r="V36" s="928"/>
      <c r="W36" s="928"/>
      <c r="X36" s="928"/>
      <c r="Y36" s="928"/>
      <c r="Z36" s="928"/>
      <c r="AA36" s="928"/>
      <c r="AB36" s="831">
        <f t="shared" si="32"/>
        <v>0</v>
      </c>
      <c r="AC36" s="955" t="str">
        <f t="shared" si="65"/>
        <v>No</v>
      </c>
      <c r="AD36" s="746" t="str">
        <f t="shared" si="84"/>
        <v>No</v>
      </c>
      <c r="AF36" s="397">
        <v>1</v>
      </c>
      <c r="AG36" s="396">
        <f t="shared" si="33"/>
        <v>0</v>
      </c>
      <c r="AH36" s="62"/>
      <c r="AI36" s="62"/>
      <c r="AJ36" s="62"/>
      <c r="AK36" s="956">
        <v>2.7</v>
      </c>
      <c r="AL36" s="653">
        <f t="shared" si="66"/>
        <v>0</v>
      </c>
      <c r="AM36" s="286">
        <f t="shared" si="71"/>
        <v>0</v>
      </c>
      <c r="AN36" s="286">
        <f t="shared" si="72"/>
        <v>0</v>
      </c>
      <c r="AO36" s="286">
        <f t="shared" si="73"/>
        <v>0</v>
      </c>
      <c r="AP36" s="286">
        <f t="shared" si="74"/>
        <v>0</v>
      </c>
      <c r="AQ36" s="286">
        <f t="shared" si="75"/>
        <v>0</v>
      </c>
      <c r="AR36" s="286">
        <f t="shared" si="76"/>
        <v>0</v>
      </c>
      <c r="AS36" s="286">
        <f t="shared" si="68"/>
        <v>0</v>
      </c>
      <c r="AT36" s="286">
        <f t="shared" si="77"/>
        <v>0</v>
      </c>
      <c r="AU36" s="286">
        <f t="shared" si="78"/>
        <v>0</v>
      </c>
      <c r="AV36" s="286">
        <f t="shared" si="79"/>
        <v>0</v>
      </c>
      <c r="AW36" s="286">
        <f t="shared" si="80"/>
        <v>0</v>
      </c>
      <c r="AX36" s="286">
        <f t="shared" si="81"/>
        <v>0</v>
      </c>
      <c r="AY36" s="286">
        <f t="shared" si="82"/>
        <v>0</v>
      </c>
      <c r="AZ36" s="286">
        <f t="shared" si="83"/>
        <v>0</v>
      </c>
      <c r="BA36" s="656">
        <v>1</v>
      </c>
      <c r="BB36" s="286"/>
      <c r="BC36" s="1140">
        <v>7</v>
      </c>
      <c r="BD36" s="1140"/>
      <c r="BE36" s="1140"/>
      <c r="BF36" s="1140"/>
      <c r="BG36" s="1140"/>
      <c r="BH36" s="1140"/>
      <c r="BI36" s="1140"/>
      <c r="BJ36" s="541"/>
      <c r="BK36" s="541"/>
      <c r="BL36" s="541"/>
      <c r="BM36" s="541"/>
      <c r="BN36" s="541"/>
      <c r="BO36" s="541"/>
      <c r="BP36" s="541"/>
      <c r="BQ36" s="541"/>
      <c r="BR36" s="541"/>
      <c r="BS36" s="541"/>
      <c r="BT36" s="541"/>
      <c r="BU36" s="286"/>
      <c r="BV36" s="1">
        <f t="shared" si="7"/>
        <v>0</v>
      </c>
      <c r="BW36" s="1">
        <f t="shared" si="8"/>
        <v>0</v>
      </c>
      <c r="BX36" s="1">
        <f t="shared" si="9"/>
        <v>0</v>
      </c>
      <c r="BY36" s="535">
        <f t="shared" si="10"/>
        <v>0</v>
      </c>
      <c r="BZ36" s="1">
        <f t="shared" si="11"/>
        <v>0</v>
      </c>
      <c r="CA36" s="62">
        <f t="shared" si="12"/>
        <v>0</v>
      </c>
      <c r="CB36" s="1">
        <f t="shared" si="13"/>
        <v>0</v>
      </c>
      <c r="CC36" s="1">
        <f t="shared" si="14"/>
        <v>0</v>
      </c>
      <c r="CE36" s="62">
        <f t="shared" si="15"/>
        <v>0</v>
      </c>
      <c r="CF36" s="62">
        <f t="shared" si="16"/>
        <v>0</v>
      </c>
      <c r="CH36" s="1">
        <f t="shared" si="17"/>
        <v>0</v>
      </c>
      <c r="CI36" s="1">
        <f t="shared" si="18"/>
        <v>0</v>
      </c>
      <c r="CJ36" s="1">
        <f t="shared" si="19"/>
        <v>0</v>
      </c>
      <c r="CK36" s="1">
        <f t="shared" si="20"/>
        <v>0</v>
      </c>
      <c r="CL36" s="1">
        <f t="shared" si="21"/>
        <v>0</v>
      </c>
      <c r="CM36" s="1">
        <f t="shared" si="22"/>
        <v>0</v>
      </c>
      <c r="CN36" s="1">
        <f t="shared" si="23"/>
        <v>0</v>
      </c>
      <c r="CO36" s="1">
        <f t="shared" si="24"/>
        <v>0</v>
      </c>
      <c r="CP36" s="1">
        <f t="shared" si="25"/>
        <v>0</v>
      </c>
      <c r="CQ36" s="1">
        <f t="shared" si="26"/>
        <v>0</v>
      </c>
      <c r="CR36" s="1">
        <f t="shared" si="27"/>
        <v>0</v>
      </c>
      <c r="CS36" s="1">
        <f t="shared" si="28"/>
        <v>0</v>
      </c>
      <c r="CT36" s="1">
        <f t="shared" si="29"/>
        <v>0</v>
      </c>
      <c r="CU36" s="1">
        <f t="shared" si="30"/>
        <v>0</v>
      </c>
      <c r="CV36" s="1">
        <f t="shared" si="31"/>
        <v>0</v>
      </c>
    </row>
    <row r="37" spans="1:227" s="1" customFormat="1" ht="65.25" customHeight="1">
      <c r="B37" s="266"/>
      <c r="D37" s="472" t="s">
        <v>6331</v>
      </c>
      <c r="E37" s="923"/>
      <c r="F37" s="923"/>
      <c r="G37" s="167" t="s">
        <v>693</v>
      </c>
      <c r="H37" s="62" t="s">
        <v>227</v>
      </c>
      <c r="I37" s="167" t="s">
        <v>6339</v>
      </c>
      <c r="J37" s="62">
        <v>1</v>
      </c>
      <c r="K37" s="62">
        <v>0</v>
      </c>
      <c r="L37" s="62" t="s">
        <v>6708</v>
      </c>
      <c r="M37" s="962">
        <v>100.17000000000002</v>
      </c>
      <c r="N37" s="826"/>
      <c r="O37" s="826"/>
      <c r="P37" s="827"/>
      <c r="Q37" s="827"/>
      <c r="R37" s="827"/>
      <c r="S37" s="827"/>
      <c r="T37" s="827"/>
      <c r="U37" s="827"/>
      <c r="V37" s="827"/>
      <c r="W37" s="827"/>
      <c r="X37" s="827"/>
      <c r="Y37" s="827"/>
      <c r="Z37" s="827"/>
      <c r="AA37" s="827"/>
      <c r="AB37" s="834">
        <f t="shared" si="32"/>
        <v>0</v>
      </c>
      <c r="AC37" s="171" t="str">
        <f t="shared" si="65"/>
        <v>No</v>
      </c>
      <c r="AD37" s="172" t="str">
        <f t="shared" si="84"/>
        <v>No</v>
      </c>
      <c r="AF37" s="397">
        <v>1</v>
      </c>
      <c r="AG37" s="396">
        <f t="shared" si="33"/>
        <v>0</v>
      </c>
      <c r="AH37" s="62"/>
      <c r="AI37" s="62"/>
      <c r="AJ37" s="62"/>
      <c r="AK37" s="956">
        <v>0.6</v>
      </c>
      <c r="AL37" s="653">
        <f t="shared" si="66"/>
        <v>0</v>
      </c>
      <c r="AM37" s="286">
        <f t="shared" si="71"/>
        <v>0</v>
      </c>
      <c r="AN37" s="286">
        <f t="shared" si="72"/>
        <v>0</v>
      </c>
      <c r="AO37" s="286">
        <f t="shared" si="73"/>
        <v>0</v>
      </c>
      <c r="AP37" s="286">
        <f t="shared" si="74"/>
        <v>0</v>
      </c>
      <c r="AQ37" s="286">
        <f t="shared" si="75"/>
        <v>0</v>
      </c>
      <c r="AR37" s="286">
        <f t="shared" si="76"/>
        <v>0</v>
      </c>
      <c r="AS37" s="286">
        <f t="shared" si="68"/>
        <v>0</v>
      </c>
      <c r="AT37" s="286">
        <f t="shared" si="77"/>
        <v>0</v>
      </c>
      <c r="AU37" s="286">
        <f t="shared" si="78"/>
        <v>0</v>
      </c>
      <c r="AV37" s="286">
        <f t="shared" si="79"/>
        <v>0</v>
      </c>
      <c r="AW37" s="286">
        <f t="shared" si="80"/>
        <v>0</v>
      </c>
      <c r="AX37" s="286">
        <f t="shared" si="81"/>
        <v>0</v>
      </c>
      <c r="AY37" s="286">
        <f t="shared" si="82"/>
        <v>0</v>
      </c>
      <c r="AZ37" s="286">
        <f t="shared" si="83"/>
        <v>0</v>
      </c>
      <c r="BA37" s="656">
        <v>1</v>
      </c>
      <c r="BB37" s="286"/>
      <c r="BC37" s="1140">
        <v>3</v>
      </c>
      <c r="BD37" s="1140"/>
      <c r="BE37" s="1140"/>
      <c r="BF37" s="1140"/>
      <c r="BG37" s="1140"/>
      <c r="BH37" s="1140"/>
      <c r="BI37" s="1140"/>
      <c r="BJ37" s="541"/>
      <c r="BK37" s="541"/>
      <c r="BL37" s="541"/>
      <c r="BM37" s="541"/>
      <c r="BN37" s="541"/>
      <c r="BO37" s="541"/>
      <c r="BP37" s="541"/>
      <c r="BQ37" s="541"/>
      <c r="BR37" s="541"/>
      <c r="BS37" s="541"/>
      <c r="BT37" s="541"/>
      <c r="BU37" s="286"/>
      <c r="BV37" s="1">
        <f t="shared" si="7"/>
        <v>0</v>
      </c>
      <c r="BW37" s="1">
        <f t="shared" si="8"/>
        <v>0</v>
      </c>
      <c r="BX37" s="1">
        <f t="shared" si="9"/>
        <v>0</v>
      </c>
      <c r="BY37" s="535">
        <f t="shared" si="10"/>
        <v>0</v>
      </c>
      <c r="BZ37" s="1">
        <f t="shared" si="11"/>
        <v>0</v>
      </c>
      <c r="CA37" s="62">
        <f t="shared" si="12"/>
        <v>0</v>
      </c>
      <c r="CB37" s="1">
        <f t="shared" si="13"/>
        <v>0</v>
      </c>
      <c r="CC37" s="1">
        <f t="shared" si="14"/>
        <v>0</v>
      </c>
      <c r="CE37" s="62">
        <f t="shared" si="15"/>
        <v>0</v>
      </c>
      <c r="CF37" s="62">
        <f t="shared" si="16"/>
        <v>0</v>
      </c>
      <c r="CH37" s="1">
        <f t="shared" si="17"/>
        <v>0</v>
      </c>
      <c r="CI37" s="1">
        <f t="shared" si="18"/>
        <v>0</v>
      </c>
      <c r="CJ37" s="1">
        <f t="shared" si="19"/>
        <v>0</v>
      </c>
      <c r="CK37" s="1">
        <f t="shared" si="20"/>
        <v>0</v>
      </c>
      <c r="CL37" s="1">
        <f t="shared" si="21"/>
        <v>0</v>
      </c>
      <c r="CM37" s="1">
        <f t="shared" si="22"/>
        <v>0</v>
      </c>
      <c r="CN37" s="1">
        <f t="shared" si="23"/>
        <v>0</v>
      </c>
      <c r="CO37" s="1">
        <f t="shared" si="24"/>
        <v>0</v>
      </c>
      <c r="CP37" s="1">
        <f t="shared" si="25"/>
        <v>0</v>
      </c>
      <c r="CQ37" s="1">
        <f t="shared" si="26"/>
        <v>0</v>
      </c>
      <c r="CR37" s="1">
        <f t="shared" si="27"/>
        <v>0</v>
      </c>
      <c r="CS37" s="1">
        <f t="shared" si="28"/>
        <v>0</v>
      </c>
      <c r="CT37" s="1">
        <f t="shared" si="29"/>
        <v>0</v>
      </c>
      <c r="CU37" s="1">
        <f t="shared" si="30"/>
        <v>0</v>
      </c>
      <c r="CV37" s="1">
        <f t="shared" si="31"/>
        <v>0</v>
      </c>
    </row>
    <row r="38" spans="1:227" s="1" customFormat="1" ht="65.25" customHeight="1">
      <c r="B38" s="266"/>
      <c r="D38" s="742" t="s">
        <v>6332</v>
      </c>
      <c r="E38" s="924" t="s">
        <v>90</v>
      </c>
      <c r="F38" s="924"/>
      <c r="G38" s="744" t="s">
        <v>693</v>
      </c>
      <c r="H38" s="745" t="s">
        <v>162</v>
      </c>
      <c r="I38" s="744" t="s">
        <v>6340</v>
      </c>
      <c r="J38" s="745">
        <v>1</v>
      </c>
      <c r="K38" s="745">
        <v>0</v>
      </c>
      <c r="L38" s="745" t="s">
        <v>6708</v>
      </c>
      <c r="M38" s="994">
        <v>120.20400000000001</v>
      </c>
      <c r="N38" s="825"/>
      <c r="O38" s="825"/>
      <c r="P38" s="828"/>
      <c r="Q38" s="825"/>
      <c r="R38" s="825"/>
      <c r="S38" s="825"/>
      <c r="T38" s="825"/>
      <c r="U38" s="825"/>
      <c r="V38" s="825"/>
      <c r="W38" s="825"/>
      <c r="X38" s="825"/>
      <c r="Y38" s="928"/>
      <c r="Z38" s="928"/>
      <c r="AA38" s="928"/>
      <c r="AB38" s="831">
        <f t="shared" si="32"/>
        <v>0</v>
      </c>
      <c r="AC38" s="955" t="str">
        <f t="shared" si="65"/>
        <v>No</v>
      </c>
      <c r="AD38" s="746" t="str">
        <f t="shared" si="84"/>
        <v>No</v>
      </c>
      <c r="AF38" s="397">
        <v>1</v>
      </c>
      <c r="AG38" s="396">
        <f t="shared" si="33"/>
        <v>0</v>
      </c>
      <c r="AH38" s="62"/>
      <c r="AI38" s="62"/>
      <c r="AJ38" s="62"/>
      <c r="AK38" s="956">
        <v>0.6</v>
      </c>
      <c r="AL38" s="653">
        <f t="shared" si="66"/>
        <v>0</v>
      </c>
      <c r="AM38" s="286">
        <f t="shared" si="71"/>
        <v>0</v>
      </c>
      <c r="AN38" s="286">
        <f t="shared" si="72"/>
        <v>0</v>
      </c>
      <c r="AO38" s="286">
        <f t="shared" si="73"/>
        <v>0</v>
      </c>
      <c r="AP38" s="286">
        <f t="shared" si="74"/>
        <v>0</v>
      </c>
      <c r="AQ38" s="286">
        <f t="shared" si="75"/>
        <v>0</v>
      </c>
      <c r="AR38" s="286">
        <f t="shared" si="76"/>
        <v>0</v>
      </c>
      <c r="AS38" s="286">
        <f t="shared" si="68"/>
        <v>0</v>
      </c>
      <c r="AT38" s="286">
        <f t="shared" si="77"/>
        <v>0</v>
      </c>
      <c r="AU38" s="286">
        <f t="shared" si="78"/>
        <v>0</v>
      </c>
      <c r="AV38" s="286">
        <f t="shared" si="79"/>
        <v>0</v>
      </c>
      <c r="AW38" s="286">
        <f t="shared" si="80"/>
        <v>0</v>
      </c>
      <c r="AX38" s="286">
        <f t="shared" si="81"/>
        <v>0</v>
      </c>
      <c r="AY38" s="286">
        <f t="shared" si="82"/>
        <v>0</v>
      </c>
      <c r="AZ38" s="286">
        <f t="shared" si="83"/>
        <v>0</v>
      </c>
      <c r="BA38" s="656">
        <v>1</v>
      </c>
      <c r="BB38" s="286"/>
      <c r="BC38" s="1140">
        <v>3</v>
      </c>
      <c r="BD38" s="1140"/>
      <c r="BE38" s="1140"/>
      <c r="BF38" s="1140"/>
      <c r="BG38" s="1140"/>
      <c r="BH38" s="1140"/>
      <c r="BI38" s="1140"/>
      <c r="BJ38" s="541"/>
      <c r="BK38" s="541"/>
      <c r="BL38" s="541"/>
      <c r="BM38" s="541"/>
      <c r="BN38" s="541"/>
      <c r="BO38" s="541"/>
      <c r="BP38" s="541"/>
      <c r="BQ38" s="541"/>
      <c r="BR38" s="541"/>
      <c r="BS38" s="541"/>
      <c r="BT38" s="541"/>
      <c r="BU38" s="286"/>
      <c r="BV38" s="1">
        <f t="shared" si="7"/>
        <v>0</v>
      </c>
      <c r="BW38" s="1">
        <f t="shared" si="8"/>
        <v>0</v>
      </c>
      <c r="BX38" s="1">
        <f t="shared" si="9"/>
        <v>0</v>
      </c>
      <c r="BY38" s="535">
        <f t="shared" si="10"/>
        <v>0</v>
      </c>
      <c r="BZ38" s="1">
        <f t="shared" si="11"/>
        <v>0</v>
      </c>
      <c r="CA38" s="62">
        <f t="shared" si="12"/>
        <v>0</v>
      </c>
      <c r="CB38" s="1">
        <f t="shared" si="13"/>
        <v>0</v>
      </c>
      <c r="CC38" s="1">
        <f t="shared" si="14"/>
        <v>0</v>
      </c>
      <c r="CE38" s="62">
        <f t="shared" si="15"/>
        <v>0</v>
      </c>
      <c r="CF38" s="62">
        <f t="shared" si="16"/>
        <v>0</v>
      </c>
      <c r="CH38" s="1">
        <f t="shared" si="17"/>
        <v>0</v>
      </c>
      <c r="CI38" s="1">
        <f t="shared" si="18"/>
        <v>0</v>
      </c>
      <c r="CJ38" s="1">
        <f t="shared" si="19"/>
        <v>0</v>
      </c>
      <c r="CK38" s="1">
        <f t="shared" si="20"/>
        <v>0</v>
      </c>
      <c r="CL38" s="1">
        <f t="shared" si="21"/>
        <v>0</v>
      </c>
      <c r="CM38" s="1">
        <f t="shared" si="22"/>
        <v>0</v>
      </c>
      <c r="CN38" s="1">
        <f t="shared" si="23"/>
        <v>0</v>
      </c>
      <c r="CO38" s="1">
        <f t="shared" si="24"/>
        <v>0</v>
      </c>
      <c r="CP38" s="1">
        <f t="shared" si="25"/>
        <v>0</v>
      </c>
      <c r="CQ38" s="1">
        <f t="shared" si="26"/>
        <v>0</v>
      </c>
      <c r="CR38" s="1">
        <f t="shared" si="27"/>
        <v>0</v>
      </c>
      <c r="CS38" s="1">
        <f t="shared" si="28"/>
        <v>0</v>
      </c>
      <c r="CT38" s="1">
        <f t="shared" si="29"/>
        <v>0</v>
      </c>
      <c r="CU38" s="1">
        <f t="shared" si="30"/>
        <v>0</v>
      </c>
      <c r="CV38" s="1">
        <f t="shared" si="31"/>
        <v>0</v>
      </c>
    </row>
    <row r="39" spans="1:227" s="1" customFormat="1" ht="65.25" customHeight="1">
      <c r="B39" s="266"/>
      <c r="D39" s="472" t="s">
        <v>6333</v>
      </c>
      <c r="E39" s="923" t="s">
        <v>90</v>
      </c>
      <c r="F39" s="923"/>
      <c r="G39" s="167" t="s">
        <v>563</v>
      </c>
      <c r="H39" s="62" t="s">
        <v>162</v>
      </c>
      <c r="I39" s="167" t="s">
        <v>6341</v>
      </c>
      <c r="J39" s="62">
        <v>1</v>
      </c>
      <c r="K39" s="62">
        <v>0</v>
      </c>
      <c r="L39" s="62" t="s">
        <v>6708</v>
      </c>
      <c r="M39" s="962">
        <v>93.492000000000004</v>
      </c>
      <c r="N39" s="826"/>
      <c r="O39" s="826"/>
      <c r="P39" s="829"/>
      <c r="Q39" s="827"/>
      <c r="R39" s="827"/>
      <c r="S39" s="827"/>
      <c r="T39" s="827"/>
      <c r="U39" s="827"/>
      <c r="V39" s="827"/>
      <c r="W39" s="827"/>
      <c r="X39" s="826"/>
      <c r="Y39" s="827"/>
      <c r="Z39" s="827"/>
      <c r="AA39" s="827"/>
      <c r="AB39" s="834">
        <f t="shared" si="32"/>
        <v>0</v>
      </c>
      <c r="AC39" s="171" t="str">
        <f t="shared" si="65"/>
        <v>No</v>
      </c>
      <c r="AD39" s="172" t="str">
        <f t="shared" si="84"/>
        <v>No</v>
      </c>
      <c r="AF39" s="397">
        <v>1</v>
      </c>
      <c r="AG39" s="396">
        <f t="shared" si="33"/>
        <v>0</v>
      </c>
      <c r="AH39" s="62"/>
      <c r="AI39" s="62"/>
      <c r="AJ39" s="62"/>
      <c r="AK39" s="956">
        <v>1</v>
      </c>
      <c r="AL39" s="653">
        <f t="shared" si="66"/>
        <v>0</v>
      </c>
      <c r="AM39" s="286">
        <f t="shared" si="71"/>
        <v>0</v>
      </c>
      <c r="AN39" s="286">
        <f t="shared" si="72"/>
        <v>0</v>
      </c>
      <c r="AO39" s="286">
        <f t="shared" si="73"/>
        <v>0</v>
      </c>
      <c r="AP39" s="286">
        <f t="shared" si="74"/>
        <v>0</v>
      </c>
      <c r="AQ39" s="286">
        <f t="shared" si="75"/>
        <v>0</v>
      </c>
      <c r="AR39" s="286">
        <f t="shared" si="76"/>
        <v>0</v>
      </c>
      <c r="AS39" s="286">
        <f t="shared" si="68"/>
        <v>0</v>
      </c>
      <c r="AT39" s="286">
        <f t="shared" si="77"/>
        <v>0</v>
      </c>
      <c r="AU39" s="286">
        <f t="shared" si="78"/>
        <v>0</v>
      </c>
      <c r="AV39" s="286">
        <f t="shared" si="79"/>
        <v>0</v>
      </c>
      <c r="AW39" s="286">
        <f t="shared" si="80"/>
        <v>0</v>
      </c>
      <c r="AX39" s="286">
        <f t="shared" si="81"/>
        <v>0</v>
      </c>
      <c r="AY39" s="286">
        <f t="shared" si="82"/>
        <v>0</v>
      </c>
      <c r="AZ39" s="286">
        <f t="shared" si="83"/>
        <v>0</v>
      </c>
      <c r="BA39" s="656">
        <v>1</v>
      </c>
      <c r="BB39" s="286"/>
      <c r="BC39" s="1140">
        <v>3</v>
      </c>
      <c r="BD39" s="1140"/>
      <c r="BE39" s="1140"/>
      <c r="BF39" s="1140"/>
      <c r="BG39" s="1140"/>
      <c r="BH39" s="1140"/>
      <c r="BI39" s="1140"/>
      <c r="BJ39" s="541"/>
      <c r="BK39" s="541"/>
      <c r="BL39" s="541"/>
      <c r="BM39" s="541"/>
      <c r="BN39" s="541"/>
      <c r="BO39" s="541"/>
      <c r="BP39" s="541"/>
      <c r="BQ39" s="541"/>
      <c r="BR39" s="541"/>
      <c r="BS39" s="541"/>
      <c r="BT39" s="541"/>
      <c r="BU39" s="286"/>
      <c r="BV39" s="1">
        <f t="shared" si="7"/>
        <v>0</v>
      </c>
      <c r="BW39" s="1">
        <f t="shared" si="8"/>
        <v>0</v>
      </c>
      <c r="BX39" s="1">
        <f t="shared" si="9"/>
        <v>0</v>
      </c>
      <c r="BY39" s="535">
        <f t="shared" si="10"/>
        <v>0</v>
      </c>
      <c r="BZ39" s="1">
        <f t="shared" si="11"/>
        <v>0</v>
      </c>
      <c r="CA39" s="62">
        <f t="shared" si="12"/>
        <v>0</v>
      </c>
      <c r="CB39" s="1">
        <f t="shared" si="13"/>
        <v>0</v>
      </c>
      <c r="CC39" s="1">
        <f t="shared" si="14"/>
        <v>0</v>
      </c>
      <c r="CE39" s="62">
        <f t="shared" si="15"/>
        <v>0</v>
      </c>
      <c r="CF39" s="62">
        <f t="shared" si="16"/>
        <v>0</v>
      </c>
      <c r="CH39" s="1">
        <f t="shared" si="17"/>
        <v>0</v>
      </c>
      <c r="CI39" s="1">
        <f t="shared" si="18"/>
        <v>0</v>
      </c>
      <c r="CJ39" s="1">
        <f t="shared" si="19"/>
        <v>0</v>
      </c>
      <c r="CK39" s="1">
        <f t="shared" si="20"/>
        <v>0</v>
      </c>
      <c r="CL39" s="1">
        <f t="shared" si="21"/>
        <v>0</v>
      </c>
      <c r="CM39" s="1">
        <f t="shared" si="22"/>
        <v>0</v>
      </c>
      <c r="CN39" s="1">
        <f t="shared" si="23"/>
        <v>0</v>
      </c>
      <c r="CO39" s="1">
        <f t="shared" si="24"/>
        <v>0</v>
      </c>
      <c r="CP39" s="1">
        <f t="shared" si="25"/>
        <v>0</v>
      </c>
      <c r="CQ39" s="1">
        <f t="shared" si="26"/>
        <v>0</v>
      </c>
      <c r="CR39" s="1">
        <f t="shared" si="27"/>
        <v>0</v>
      </c>
      <c r="CS39" s="1">
        <f t="shared" si="28"/>
        <v>0</v>
      </c>
      <c r="CT39" s="1">
        <f t="shared" si="29"/>
        <v>0</v>
      </c>
      <c r="CU39" s="1">
        <f t="shared" si="30"/>
        <v>0</v>
      </c>
      <c r="CV39" s="1">
        <f t="shared" si="31"/>
        <v>0</v>
      </c>
    </row>
    <row r="40" spans="1:227" s="1" customFormat="1" ht="65.25" customHeight="1">
      <c r="B40" s="266"/>
      <c r="D40" s="742" t="s">
        <v>6334</v>
      </c>
      <c r="E40" s="924" t="s">
        <v>90</v>
      </c>
      <c r="F40" s="924"/>
      <c r="G40" s="744" t="s">
        <v>563</v>
      </c>
      <c r="H40" s="745" t="s">
        <v>225</v>
      </c>
      <c r="I40" s="744" t="s">
        <v>6342</v>
      </c>
      <c r="J40" s="745">
        <v>1</v>
      </c>
      <c r="K40" s="745">
        <v>0</v>
      </c>
      <c r="L40" s="745" t="s">
        <v>6708</v>
      </c>
      <c r="M40" s="994">
        <v>93.492000000000004</v>
      </c>
      <c r="N40" s="825"/>
      <c r="O40" s="825"/>
      <c r="P40" s="828"/>
      <c r="Q40" s="928"/>
      <c r="R40" s="928"/>
      <c r="S40" s="928"/>
      <c r="T40" s="928"/>
      <c r="U40" s="928"/>
      <c r="V40" s="928"/>
      <c r="W40" s="928"/>
      <c r="X40" s="928"/>
      <c r="Y40" s="928"/>
      <c r="Z40" s="825"/>
      <c r="AA40" s="928"/>
      <c r="AB40" s="831">
        <f t="shared" si="32"/>
        <v>0</v>
      </c>
      <c r="AC40" s="955" t="str">
        <f t="shared" si="65"/>
        <v>No</v>
      </c>
      <c r="AD40" s="746" t="str">
        <f>IF(SUM(N40:AA40)&gt;0,"Yes","No")</f>
        <v>No</v>
      </c>
      <c r="AF40" s="397">
        <v>1</v>
      </c>
      <c r="AG40" s="396">
        <f t="shared" si="33"/>
        <v>0</v>
      </c>
      <c r="AH40" s="62"/>
      <c r="AI40" s="62"/>
      <c r="AJ40" s="62"/>
      <c r="AK40" s="956">
        <v>1.2</v>
      </c>
      <c r="AL40" s="653">
        <f t="shared" si="66"/>
        <v>0</v>
      </c>
      <c r="AM40" s="286">
        <f t="shared" si="71"/>
        <v>0</v>
      </c>
      <c r="AN40" s="286">
        <f t="shared" si="72"/>
        <v>0</v>
      </c>
      <c r="AO40" s="286">
        <f t="shared" si="73"/>
        <v>0</v>
      </c>
      <c r="AP40" s="286">
        <f t="shared" si="74"/>
        <v>0</v>
      </c>
      <c r="AQ40" s="286">
        <f t="shared" si="75"/>
        <v>0</v>
      </c>
      <c r="AR40" s="286">
        <f t="shared" si="76"/>
        <v>0</v>
      </c>
      <c r="AS40" s="286">
        <f t="shared" si="68"/>
        <v>0</v>
      </c>
      <c r="AT40" s="286">
        <f t="shared" si="77"/>
        <v>0</v>
      </c>
      <c r="AU40" s="286">
        <f t="shared" si="78"/>
        <v>0</v>
      </c>
      <c r="AV40" s="286">
        <f t="shared" si="79"/>
        <v>0</v>
      </c>
      <c r="AW40" s="286">
        <f t="shared" si="80"/>
        <v>0</v>
      </c>
      <c r="AX40" s="286">
        <f t="shared" si="81"/>
        <v>0</v>
      </c>
      <c r="AY40" s="286">
        <f t="shared" si="82"/>
        <v>0</v>
      </c>
      <c r="AZ40" s="286">
        <f t="shared" si="83"/>
        <v>0</v>
      </c>
      <c r="BA40" s="656">
        <v>1</v>
      </c>
      <c r="BB40" s="286"/>
      <c r="BC40" s="1140">
        <v>4</v>
      </c>
      <c r="BD40" s="1140"/>
      <c r="BE40" s="1140"/>
      <c r="BF40" s="1140"/>
      <c r="BG40" s="1140"/>
      <c r="BH40" s="1140"/>
      <c r="BI40" s="1140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1"/>
      <c r="BU40" s="286"/>
      <c r="BV40" s="1">
        <f t="shared" si="7"/>
        <v>0</v>
      </c>
      <c r="BW40" s="1">
        <f t="shared" si="8"/>
        <v>0</v>
      </c>
      <c r="BX40" s="1">
        <f t="shared" si="9"/>
        <v>0</v>
      </c>
      <c r="BY40" s="535">
        <f t="shared" si="10"/>
        <v>0</v>
      </c>
      <c r="BZ40" s="1">
        <f t="shared" si="11"/>
        <v>0</v>
      </c>
      <c r="CA40" s="62">
        <f t="shared" si="12"/>
        <v>0</v>
      </c>
      <c r="CB40" s="1">
        <f t="shared" si="13"/>
        <v>0</v>
      </c>
      <c r="CC40" s="1">
        <f t="shared" si="14"/>
        <v>0</v>
      </c>
      <c r="CE40" s="62">
        <f t="shared" si="15"/>
        <v>0</v>
      </c>
      <c r="CF40" s="62">
        <f t="shared" si="16"/>
        <v>0</v>
      </c>
      <c r="CH40" s="1">
        <f t="shared" si="17"/>
        <v>0</v>
      </c>
      <c r="CI40" s="1">
        <f t="shared" si="18"/>
        <v>0</v>
      </c>
      <c r="CJ40" s="1">
        <f t="shared" si="19"/>
        <v>0</v>
      </c>
      <c r="CK40" s="1">
        <f t="shared" si="20"/>
        <v>0</v>
      </c>
      <c r="CL40" s="1">
        <f t="shared" si="21"/>
        <v>0</v>
      </c>
      <c r="CM40" s="1">
        <f t="shared" si="22"/>
        <v>0</v>
      </c>
      <c r="CN40" s="1">
        <f t="shared" si="23"/>
        <v>0</v>
      </c>
      <c r="CO40" s="1">
        <f t="shared" si="24"/>
        <v>0</v>
      </c>
      <c r="CP40" s="1">
        <f t="shared" si="25"/>
        <v>0</v>
      </c>
      <c r="CQ40" s="1">
        <f t="shared" si="26"/>
        <v>0</v>
      </c>
      <c r="CR40" s="1">
        <f t="shared" si="27"/>
        <v>0</v>
      </c>
      <c r="CS40" s="1">
        <f t="shared" si="28"/>
        <v>0</v>
      </c>
      <c r="CT40" s="1">
        <f t="shared" si="29"/>
        <v>0</v>
      </c>
      <c r="CU40" s="1">
        <f t="shared" si="30"/>
        <v>0</v>
      </c>
      <c r="CV40" s="1">
        <f t="shared" si="31"/>
        <v>0</v>
      </c>
    </row>
    <row r="41" spans="1:227" s="1" customFormat="1" ht="65.25" customHeight="1">
      <c r="B41" s="266"/>
      <c r="D41" s="472" t="s">
        <v>6335</v>
      </c>
      <c r="E41" s="1001" t="s">
        <v>90</v>
      </c>
      <c r="F41" s="1124" t="s">
        <v>6545</v>
      </c>
      <c r="G41" s="167" t="s">
        <v>595</v>
      </c>
      <c r="H41" s="62" t="s">
        <v>218</v>
      </c>
      <c r="I41" s="167" t="s">
        <v>6343</v>
      </c>
      <c r="J41" s="62">
        <v>1</v>
      </c>
      <c r="K41" s="62">
        <v>0</v>
      </c>
      <c r="L41" s="62" t="s">
        <v>6708</v>
      </c>
      <c r="M41" s="962">
        <v>316.46999999999997</v>
      </c>
      <c r="N41" s="931"/>
      <c r="O41" s="930"/>
      <c r="P41" s="930"/>
      <c r="Q41" s="930"/>
      <c r="R41" s="930"/>
      <c r="S41" s="930"/>
      <c r="T41" s="930"/>
      <c r="U41" s="930"/>
      <c r="V41" s="930"/>
      <c r="W41" s="930"/>
      <c r="X41" s="930"/>
      <c r="Y41" s="930"/>
      <c r="Z41" s="930"/>
      <c r="AA41" s="930"/>
      <c r="AB41" s="834">
        <f t="shared" si="32"/>
        <v>0</v>
      </c>
      <c r="AC41" s="216" t="str">
        <f t="shared" si="65"/>
        <v>No</v>
      </c>
      <c r="AD41" s="217" t="str">
        <f t="shared" si="84"/>
        <v>No</v>
      </c>
      <c r="AF41" s="397">
        <v>1</v>
      </c>
      <c r="AG41" s="396">
        <f t="shared" si="33"/>
        <v>0</v>
      </c>
      <c r="AH41" s="62"/>
      <c r="AI41" s="62"/>
      <c r="AJ41" s="62"/>
      <c r="AK41" s="956">
        <v>5.7</v>
      </c>
      <c r="AL41" s="653">
        <f t="shared" si="66"/>
        <v>0</v>
      </c>
      <c r="AM41" s="286">
        <f t="shared" si="71"/>
        <v>0</v>
      </c>
      <c r="AN41" s="286">
        <f t="shared" si="72"/>
        <v>0</v>
      </c>
      <c r="AO41" s="286">
        <f t="shared" si="73"/>
        <v>0</v>
      </c>
      <c r="AP41" s="286">
        <f t="shared" si="74"/>
        <v>0</v>
      </c>
      <c r="AQ41" s="286">
        <f t="shared" si="75"/>
        <v>0</v>
      </c>
      <c r="AR41" s="286">
        <f t="shared" si="76"/>
        <v>0</v>
      </c>
      <c r="AS41" s="286">
        <f t="shared" si="68"/>
        <v>0</v>
      </c>
      <c r="AT41" s="286">
        <f t="shared" si="77"/>
        <v>0</v>
      </c>
      <c r="AU41" s="286">
        <f t="shared" si="78"/>
        <v>0</v>
      </c>
      <c r="AV41" s="286">
        <f t="shared" si="79"/>
        <v>0</v>
      </c>
      <c r="AW41" s="286">
        <f t="shared" si="80"/>
        <v>0</v>
      </c>
      <c r="AX41" s="286">
        <f t="shared" si="81"/>
        <v>0</v>
      </c>
      <c r="AY41" s="286">
        <f t="shared" si="82"/>
        <v>0</v>
      </c>
      <c r="AZ41" s="286">
        <f t="shared" si="83"/>
        <v>0</v>
      </c>
      <c r="BA41" s="656">
        <v>1</v>
      </c>
      <c r="BB41" s="286"/>
      <c r="BC41" s="1140">
        <v>7</v>
      </c>
      <c r="BD41" s="1140"/>
      <c r="BE41" s="1140"/>
      <c r="BF41" s="1140"/>
      <c r="BG41" s="1140"/>
      <c r="BH41" s="1140"/>
      <c r="BI41" s="1140"/>
      <c r="BJ41" s="541"/>
      <c r="BK41" s="541"/>
      <c r="BL41" s="541"/>
      <c r="BM41" s="541"/>
      <c r="BN41" s="541"/>
      <c r="BO41" s="541"/>
      <c r="BP41" s="541"/>
      <c r="BQ41" s="541"/>
      <c r="BR41" s="541"/>
      <c r="BS41" s="541"/>
      <c r="BT41" s="541"/>
      <c r="BU41" s="286"/>
      <c r="BV41" s="1">
        <f t="shared" si="7"/>
        <v>0</v>
      </c>
      <c r="BW41" s="1">
        <f t="shared" si="8"/>
        <v>0</v>
      </c>
      <c r="BX41" s="1">
        <f t="shared" si="9"/>
        <v>0</v>
      </c>
      <c r="BY41" s="535">
        <f t="shared" si="10"/>
        <v>0</v>
      </c>
      <c r="BZ41" s="1">
        <f t="shared" si="11"/>
        <v>0</v>
      </c>
      <c r="CA41" s="62">
        <f t="shared" si="12"/>
        <v>0</v>
      </c>
      <c r="CB41" s="1">
        <f t="shared" si="13"/>
        <v>0</v>
      </c>
      <c r="CC41" s="1">
        <f t="shared" si="14"/>
        <v>0</v>
      </c>
      <c r="CE41" s="62">
        <f t="shared" si="15"/>
        <v>0</v>
      </c>
      <c r="CF41" s="62">
        <f t="shared" si="16"/>
        <v>0</v>
      </c>
      <c r="CH41" s="1">
        <f t="shared" si="17"/>
        <v>0</v>
      </c>
      <c r="CI41" s="1">
        <f t="shared" si="18"/>
        <v>0</v>
      </c>
      <c r="CJ41" s="1">
        <f t="shared" si="19"/>
        <v>0</v>
      </c>
      <c r="CK41" s="1">
        <f t="shared" si="20"/>
        <v>0</v>
      </c>
      <c r="CL41" s="1">
        <f t="shared" si="21"/>
        <v>0</v>
      </c>
      <c r="CM41" s="1">
        <f t="shared" si="22"/>
        <v>0</v>
      </c>
      <c r="CN41" s="1">
        <f t="shared" si="23"/>
        <v>0</v>
      </c>
      <c r="CO41" s="1">
        <f t="shared" si="24"/>
        <v>0</v>
      </c>
      <c r="CP41" s="1">
        <f t="shared" si="25"/>
        <v>0</v>
      </c>
      <c r="CQ41" s="1">
        <f t="shared" si="26"/>
        <v>0</v>
      </c>
      <c r="CR41" s="1">
        <f t="shared" si="27"/>
        <v>0</v>
      </c>
      <c r="CS41" s="1">
        <f t="shared" si="28"/>
        <v>0</v>
      </c>
      <c r="CT41" s="1">
        <f t="shared" si="29"/>
        <v>0</v>
      </c>
      <c r="CU41" s="1">
        <f t="shared" si="30"/>
        <v>0</v>
      </c>
      <c r="CV41" s="1">
        <f t="shared" si="31"/>
        <v>0</v>
      </c>
    </row>
    <row r="42" spans="1:227" s="1" customFormat="1" ht="65.25" customHeight="1">
      <c r="B42" s="752"/>
      <c r="C42" s="731"/>
      <c r="D42" s="757" t="s">
        <v>6324</v>
      </c>
      <c r="E42" s="991" t="s">
        <v>90</v>
      </c>
      <c r="F42" s="1039" t="s">
        <v>6545</v>
      </c>
      <c r="G42" s="758" t="s">
        <v>6541</v>
      </c>
      <c r="H42" s="759" t="s">
        <v>6541</v>
      </c>
      <c r="I42" s="758" t="s">
        <v>5662</v>
      </c>
      <c r="J42" s="759">
        <v>12</v>
      </c>
      <c r="K42" s="759">
        <v>0</v>
      </c>
      <c r="L42" s="759" t="s">
        <v>6708</v>
      </c>
      <c r="M42" s="1028">
        <v>2332.6695000000004</v>
      </c>
      <c r="N42" s="932"/>
      <c r="O42" s="932"/>
      <c r="P42" s="932"/>
      <c r="Q42" s="932"/>
      <c r="R42" s="932"/>
      <c r="S42" s="932"/>
      <c r="T42" s="932"/>
      <c r="U42" s="932"/>
      <c r="V42" s="932"/>
      <c r="W42" s="932"/>
      <c r="X42" s="932"/>
      <c r="Y42" s="932"/>
      <c r="Z42" s="932"/>
      <c r="AA42" s="932"/>
      <c r="AB42" s="1233">
        <f t="shared" si="32"/>
        <v>0</v>
      </c>
      <c r="AC42" s="760" t="str">
        <f t="shared" si="65"/>
        <v>No</v>
      </c>
      <c r="AD42" s="992" t="str">
        <f t="shared" si="84"/>
        <v>No</v>
      </c>
      <c r="AF42" s="756">
        <v>12</v>
      </c>
      <c r="AG42" s="396">
        <f t="shared" si="33"/>
        <v>0</v>
      </c>
      <c r="AH42" s="62"/>
      <c r="AI42" s="62"/>
      <c r="AJ42" s="62"/>
      <c r="AK42" s="956">
        <v>35.700000000000003</v>
      </c>
      <c r="AL42" s="653">
        <f t="shared" si="66"/>
        <v>0</v>
      </c>
      <c r="AM42" s="286">
        <f t="shared" ref="AM42:AR42" si="85">N42*$J$42</f>
        <v>0</v>
      </c>
      <c r="AN42" s="286">
        <f t="shared" si="85"/>
        <v>0</v>
      </c>
      <c r="AO42" s="286">
        <f t="shared" si="85"/>
        <v>0</v>
      </c>
      <c r="AP42" s="286">
        <f t="shared" si="85"/>
        <v>0</v>
      </c>
      <c r="AQ42" s="286">
        <f t="shared" si="85"/>
        <v>0</v>
      </c>
      <c r="AR42" s="286">
        <f t="shared" si="85"/>
        <v>0</v>
      </c>
      <c r="AS42" s="286">
        <f t="shared" si="68"/>
        <v>0</v>
      </c>
      <c r="AT42" s="286">
        <f t="shared" ref="AT42:AZ42" si="86">U42*$J$42</f>
        <v>0</v>
      </c>
      <c r="AU42" s="286">
        <f t="shared" si="86"/>
        <v>0</v>
      </c>
      <c r="AV42" s="286">
        <f t="shared" si="86"/>
        <v>0</v>
      </c>
      <c r="AW42" s="286">
        <f t="shared" si="86"/>
        <v>0</v>
      </c>
      <c r="AX42" s="286">
        <f t="shared" si="86"/>
        <v>0</v>
      </c>
      <c r="AY42" s="286">
        <f t="shared" si="86"/>
        <v>0</v>
      </c>
      <c r="AZ42" s="286">
        <f t="shared" si="86"/>
        <v>0</v>
      </c>
      <c r="BA42" s="656">
        <v>12</v>
      </c>
      <c r="BB42" s="286"/>
      <c r="BC42" s="1140">
        <v>65</v>
      </c>
      <c r="BD42" s="1140"/>
      <c r="BE42" s="1140"/>
      <c r="BF42" s="1140"/>
      <c r="BG42" s="1140"/>
      <c r="BH42" s="1140"/>
      <c r="BI42" s="1140"/>
      <c r="BJ42" s="541"/>
      <c r="BK42" s="541"/>
      <c r="BL42" s="541"/>
      <c r="BM42" s="541"/>
      <c r="BN42" s="541"/>
      <c r="BO42" s="541"/>
      <c r="BP42" s="541"/>
      <c r="BQ42" s="541"/>
      <c r="BR42" s="541"/>
      <c r="BS42" s="541"/>
      <c r="BT42" s="541"/>
      <c r="BU42" s="286"/>
      <c r="BV42" s="1">
        <f t="shared" si="7"/>
        <v>0</v>
      </c>
      <c r="BW42" s="1">
        <f t="shared" si="8"/>
        <v>0</v>
      </c>
      <c r="BX42" s="1">
        <f t="shared" si="9"/>
        <v>0</v>
      </c>
      <c r="BY42" s="535">
        <f t="shared" si="10"/>
        <v>0</v>
      </c>
      <c r="BZ42" s="1">
        <f t="shared" si="11"/>
        <v>0</v>
      </c>
      <c r="CA42" s="62">
        <f t="shared" si="12"/>
        <v>0</v>
      </c>
      <c r="CB42" s="1">
        <f t="shared" si="13"/>
        <v>0</v>
      </c>
      <c r="CC42" s="1">
        <f t="shared" si="14"/>
        <v>0</v>
      </c>
      <c r="CE42" s="62">
        <f t="shared" si="15"/>
        <v>0</v>
      </c>
      <c r="CF42" s="62">
        <f t="shared" si="16"/>
        <v>0</v>
      </c>
      <c r="CH42" s="1">
        <f t="shared" si="17"/>
        <v>0</v>
      </c>
      <c r="CI42" s="1">
        <f t="shared" si="18"/>
        <v>0</v>
      </c>
      <c r="CJ42" s="1">
        <f t="shared" si="19"/>
        <v>0</v>
      </c>
      <c r="CK42" s="1">
        <f t="shared" si="20"/>
        <v>0</v>
      </c>
      <c r="CL42" s="1">
        <f t="shared" si="21"/>
        <v>0</v>
      </c>
      <c r="CM42" s="1">
        <f t="shared" si="22"/>
        <v>0</v>
      </c>
      <c r="CN42" s="1">
        <f t="shared" si="23"/>
        <v>0</v>
      </c>
      <c r="CO42" s="1">
        <f t="shared" si="24"/>
        <v>0</v>
      </c>
      <c r="CP42" s="1">
        <f t="shared" si="25"/>
        <v>0</v>
      </c>
      <c r="CQ42" s="1">
        <f t="shared" si="26"/>
        <v>0</v>
      </c>
      <c r="CR42" s="1">
        <f t="shared" si="27"/>
        <v>0</v>
      </c>
      <c r="CS42" s="1">
        <f t="shared" si="28"/>
        <v>0</v>
      </c>
      <c r="CT42" s="1">
        <f t="shared" si="29"/>
        <v>0</v>
      </c>
      <c r="CU42" s="1">
        <f t="shared" si="30"/>
        <v>0</v>
      </c>
      <c r="CV42" s="1">
        <f t="shared" si="31"/>
        <v>0</v>
      </c>
    </row>
    <row r="43" spans="1:227" s="552" customFormat="1">
      <c r="A43"/>
      <c r="B43" s="392"/>
      <c r="C43"/>
      <c r="D43" s="465"/>
      <c r="E43" s="684"/>
      <c r="F43" s="684"/>
      <c r="G43" s="354"/>
      <c r="H43"/>
      <c r="I43" s="140"/>
      <c r="J43"/>
      <c r="K43"/>
      <c r="L43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47"/>
      <c r="AC43"/>
      <c r="AD43" s="127"/>
      <c r="AE43"/>
      <c r="AF43"/>
      <c r="AG43"/>
      <c r="AH43" s="137"/>
      <c r="AI43" s="137"/>
      <c r="AJ43" s="137"/>
      <c r="AK43" s="548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548"/>
      <c r="BB43" s="286"/>
      <c r="BC43" s="1138"/>
      <c r="BD43" s="1138"/>
      <c r="BE43" s="1138"/>
      <c r="BF43" s="1138"/>
      <c r="BG43" s="1138"/>
      <c r="BH43" s="1138"/>
      <c r="BI43" s="1138"/>
      <c r="BJ43" s="536"/>
      <c r="BK43" s="536"/>
      <c r="BL43" s="536"/>
      <c r="BM43" s="536"/>
      <c r="BN43" s="536"/>
      <c r="BO43" s="536"/>
      <c r="BP43" s="536"/>
      <c r="BQ43" s="536"/>
      <c r="BR43" s="536"/>
      <c r="BS43" s="536"/>
      <c r="BT43" s="536"/>
      <c r="BU43" s="286"/>
      <c r="BV43" s="763"/>
      <c r="BW43" s="763"/>
      <c r="BX43" s="763"/>
      <c r="BY43" s="763"/>
      <c r="BZ43" s="763"/>
      <c r="CA43" s="763"/>
      <c r="CB43" s="763"/>
      <c r="CC43" s="763"/>
      <c r="CD43" s="763"/>
      <c r="CE43" s="763"/>
      <c r="CF43" s="763"/>
      <c r="CG43" s="763"/>
      <c r="CH43" s="763"/>
      <c r="CI43" s="763"/>
      <c r="CW43" s="763"/>
      <c r="CX43" s="763"/>
      <c r="CY43" s="763"/>
      <c r="CZ43" s="763"/>
      <c r="DA43" s="763"/>
      <c r="DB43" s="763"/>
      <c r="DC43" s="763"/>
      <c r="DD43" s="763"/>
      <c r="DE43" s="763"/>
      <c r="DF43" s="763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763"/>
      <c r="EE43" s="763"/>
      <c r="EF43" s="763"/>
      <c r="EG43" s="763"/>
      <c r="EH43" s="763"/>
      <c r="EI43" s="763"/>
      <c r="EJ43" s="763"/>
      <c r="EK43" s="763"/>
      <c r="EL43" s="763"/>
      <c r="EM43" s="763"/>
      <c r="EN43" s="763"/>
      <c r="EO43" s="763"/>
      <c r="EP43" s="763"/>
      <c r="EQ43" s="763"/>
      <c r="ER43" s="763"/>
      <c r="ES43" s="763"/>
      <c r="ET43" s="763"/>
      <c r="EU43" s="763"/>
      <c r="EV43" s="763"/>
      <c r="EW43" s="763"/>
      <c r="EX43" s="763"/>
      <c r="EY43" s="763"/>
      <c r="EZ43" s="763"/>
      <c r="FA43" s="763"/>
      <c r="FB43" s="763"/>
      <c r="FC43" s="763"/>
      <c r="FD43" s="763"/>
      <c r="FE43" s="763"/>
      <c r="FF43" s="763"/>
      <c r="FG43" s="763"/>
      <c r="FH43" s="763"/>
      <c r="FI43" s="763"/>
      <c r="FJ43" s="763"/>
      <c r="FK43" s="763"/>
      <c r="FL43" s="763"/>
      <c r="FM43" s="763"/>
      <c r="FN43" s="763"/>
      <c r="FO43" s="763"/>
      <c r="FP43" s="763"/>
      <c r="FQ43" s="763"/>
      <c r="FR43" s="763"/>
      <c r="FS43" s="763"/>
      <c r="FT43" s="763"/>
      <c r="FU43" s="763"/>
      <c r="FV43" s="763"/>
      <c r="FW43" s="763"/>
      <c r="FX43" s="763"/>
      <c r="FY43" s="763"/>
      <c r="FZ43" s="763"/>
      <c r="GA43" s="763"/>
      <c r="GB43" s="763"/>
      <c r="GC43" s="763"/>
      <c r="GD43" s="763"/>
      <c r="GE43" s="763"/>
      <c r="GF43" s="763"/>
      <c r="GG43" s="763"/>
      <c r="GH43" s="763"/>
      <c r="GI43" s="763"/>
      <c r="GJ43" s="763"/>
      <c r="GK43" s="763"/>
      <c r="GL43" s="763"/>
      <c r="GM43" s="763"/>
      <c r="GN43" s="763"/>
      <c r="GO43" s="763"/>
      <c r="GP43" s="763"/>
      <c r="GQ43" s="763"/>
      <c r="GR43" s="763"/>
      <c r="GS43" s="763"/>
      <c r="GT43" s="763"/>
      <c r="GU43" s="763"/>
      <c r="GV43" s="763"/>
      <c r="GW43" s="763"/>
      <c r="GX43" s="763"/>
      <c r="GY43" s="763"/>
      <c r="GZ43" s="763"/>
      <c r="HA43" s="763"/>
      <c r="HB43" s="763"/>
      <c r="HC43" s="763"/>
      <c r="HD43" s="763"/>
      <c r="HE43" s="763"/>
      <c r="HF43" s="763"/>
      <c r="HG43" s="763"/>
      <c r="HH43" s="763"/>
      <c r="HI43" s="763"/>
      <c r="HJ43" s="763"/>
      <c r="HK43" s="763"/>
      <c r="HL43" s="763"/>
      <c r="HM43" s="763"/>
      <c r="HN43" s="763"/>
      <c r="HO43" s="763"/>
      <c r="HP43" s="763"/>
      <c r="HQ43" s="763"/>
      <c r="HR43" s="763"/>
      <c r="HS43" s="763"/>
    </row>
    <row r="44" spans="1:227" s="552" customFormat="1">
      <c r="A44"/>
      <c r="B44" s="392"/>
      <c r="C44"/>
      <c r="D44" s="465"/>
      <c r="E44" s="684"/>
      <c r="F44" s="684"/>
      <c r="G44" s="354"/>
      <c r="H44"/>
      <c r="I44" s="140"/>
      <c r="J44"/>
      <c r="K44"/>
      <c r="L44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47"/>
      <c r="AC44"/>
      <c r="AD44" s="127"/>
      <c r="AE44"/>
      <c r="AF44"/>
      <c r="AG44"/>
      <c r="AH44" s="137"/>
      <c r="AI44" s="137"/>
      <c r="AJ44" s="137"/>
      <c r="AK44" s="548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548"/>
      <c r="BB44" s="286"/>
      <c r="BC44" s="1138"/>
      <c r="BD44" s="1138"/>
      <c r="BE44" s="1138"/>
      <c r="BF44" s="1138"/>
      <c r="BG44" s="1138"/>
      <c r="BH44" s="1138"/>
      <c r="BI44" s="1138"/>
      <c r="BJ44" s="536"/>
      <c r="BK44" s="536"/>
      <c r="BL44" s="536"/>
      <c r="BM44" s="536"/>
      <c r="BN44" s="536"/>
      <c r="BO44" s="536"/>
      <c r="BP44" s="536"/>
      <c r="BQ44" s="536"/>
      <c r="BR44" s="536"/>
      <c r="BS44" s="536"/>
      <c r="BT44" s="536"/>
      <c r="BU44" s="286"/>
      <c r="BV44" s="763"/>
      <c r="BW44" s="763"/>
      <c r="BX44" s="763"/>
      <c r="BY44" s="763"/>
      <c r="BZ44" s="763"/>
      <c r="CA44" s="763"/>
      <c r="CB44" s="763"/>
      <c r="CC44" s="763"/>
      <c r="CD44" s="763"/>
      <c r="CE44" s="763"/>
      <c r="CF44" s="763"/>
      <c r="CG44" s="763"/>
      <c r="CH44" s="763"/>
      <c r="CI44" s="763"/>
      <c r="CW44" s="763"/>
      <c r="CX44" s="763"/>
      <c r="CY44" s="763"/>
      <c r="CZ44" s="763"/>
      <c r="DA44" s="763"/>
      <c r="DB44" s="763"/>
      <c r="DC44" s="763"/>
      <c r="DD44" s="763"/>
      <c r="DE44" s="763"/>
      <c r="DF44" s="763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763"/>
      <c r="EE44" s="763"/>
      <c r="EF44" s="763"/>
      <c r="EG44" s="763"/>
      <c r="EH44" s="763"/>
      <c r="EI44" s="763"/>
      <c r="EJ44" s="763"/>
      <c r="EK44" s="763"/>
      <c r="EL44" s="763"/>
      <c r="EM44" s="763"/>
      <c r="EN44" s="763"/>
      <c r="EO44" s="763"/>
      <c r="EP44" s="763"/>
      <c r="EQ44" s="763"/>
      <c r="ER44" s="763"/>
      <c r="ES44" s="763"/>
      <c r="ET44" s="763"/>
      <c r="EU44" s="763"/>
      <c r="EV44" s="763"/>
      <c r="EW44" s="763"/>
      <c r="EX44" s="763"/>
      <c r="EY44" s="763"/>
      <c r="EZ44" s="763"/>
      <c r="FA44" s="763"/>
      <c r="FB44" s="763"/>
      <c r="FC44" s="763"/>
      <c r="FD44" s="763"/>
      <c r="FE44" s="763"/>
      <c r="FF44" s="763"/>
      <c r="FG44" s="763"/>
      <c r="FH44" s="763"/>
      <c r="FI44" s="763"/>
      <c r="FJ44" s="763"/>
      <c r="FK44" s="763"/>
      <c r="FL44" s="763"/>
      <c r="FM44" s="763"/>
      <c r="FN44" s="763"/>
      <c r="FO44" s="763"/>
      <c r="FP44" s="763"/>
      <c r="FQ44" s="763"/>
      <c r="FR44" s="763"/>
      <c r="FS44" s="763"/>
      <c r="FT44" s="763"/>
      <c r="FU44" s="763"/>
      <c r="FV44" s="763"/>
      <c r="FW44" s="763"/>
      <c r="FX44" s="763"/>
      <c r="FY44" s="763"/>
      <c r="FZ44" s="763"/>
      <c r="GA44" s="763"/>
      <c r="GB44" s="763"/>
      <c r="GC44" s="763"/>
      <c r="GD44" s="763"/>
      <c r="GE44" s="763"/>
      <c r="GF44" s="763"/>
      <c r="GG44" s="763"/>
      <c r="GH44" s="763"/>
      <c r="GI44" s="763"/>
      <c r="GJ44" s="763"/>
      <c r="GK44" s="763"/>
      <c r="GL44" s="763"/>
      <c r="GM44" s="763"/>
      <c r="GN44" s="763"/>
      <c r="GO44" s="763"/>
      <c r="GP44" s="763"/>
      <c r="GQ44" s="763"/>
      <c r="GR44" s="763"/>
      <c r="GS44" s="763"/>
      <c r="GT44" s="763"/>
      <c r="GU44" s="763"/>
      <c r="GV44" s="763"/>
      <c r="GW44" s="763"/>
      <c r="GX44" s="763"/>
      <c r="GY44" s="763"/>
      <c r="GZ44" s="763"/>
      <c r="HA44" s="763"/>
      <c r="HB44" s="763"/>
      <c r="HC44" s="763"/>
      <c r="HD44" s="763"/>
      <c r="HE44" s="763"/>
      <c r="HF44" s="763"/>
      <c r="HG44" s="763"/>
      <c r="HH44" s="763"/>
      <c r="HI44" s="763"/>
      <c r="HJ44" s="763"/>
      <c r="HK44" s="763"/>
      <c r="HL44" s="763"/>
      <c r="HM44" s="763"/>
      <c r="HN44" s="763"/>
      <c r="HO44" s="763"/>
      <c r="HP44" s="763"/>
      <c r="HQ44" s="763"/>
      <c r="HR44" s="763"/>
      <c r="HS44" s="763"/>
    </row>
    <row r="45" spans="1:227" s="552" customFormat="1">
      <c r="A45"/>
      <c r="B45" s="392"/>
      <c r="C45"/>
      <c r="D45" s="465"/>
      <c r="E45" s="684"/>
      <c r="F45" s="684"/>
      <c r="G45" s="354"/>
      <c r="H45"/>
      <c r="I45" s="140"/>
      <c r="J45"/>
      <c r="K45"/>
      <c r="L45"/>
      <c r="M45" s="359"/>
      <c r="N45" s="359"/>
      <c r="O45" s="359"/>
      <c r="P45" s="359"/>
      <c r="Q45" s="359"/>
      <c r="R45" s="359"/>
      <c r="S45" s="359"/>
      <c r="T45" s="359"/>
      <c r="U45" s="359"/>
      <c r="V45" s="359"/>
      <c r="W45" s="359"/>
      <c r="X45" s="359"/>
      <c r="Y45" s="359"/>
      <c r="Z45" s="359"/>
      <c r="AA45" s="359"/>
      <c r="AB45" s="47"/>
      <c r="AC45"/>
      <c r="AD45" s="127"/>
      <c r="AE45"/>
      <c r="AF45"/>
      <c r="AG45"/>
      <c r="AH45" s="137"/>
      <c r="AI45" s="137"/>
      <c r="AJ45" s="137"/>
      <c r="AK45" s="548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548"/>
      <c r="BB45" s="286"/>
      <c r="BC45" s="1138"/>
      <c r="BD45" s="1138"/>
      <c r="BE45" s="1138"/>
      <c r="BF45" s="1138"/>
      <c r="BG45" s="1138"/>
      <c r="BH45" s="1138"/>
      <c r="BI45" s="1138"/>
      <c r="BJ45" s="536"/>
      <c r="BK45" s="536"/>
      <c r="BL45" s="536"/>
      <c r="BM45" s="536"/>
      <c r="BN45" s="536"/>
      <c r="BO45" s="536"/>
      <c r="BP45" s="536"/>
      <c r="BQ45" s="536"/>
      <c r="BR45" s="536"/>
      <c r="BS45" s="536"/>
      <c r="BT45" s="536"/>
      <c r="BU45" s="286"/>
      <c r="BV45" s="763"/>
      <c r="BW45" s="763"/>
      <c r="BX45" s="763"/>
      <c r="BY45" s="763"/>
      <c r="BZ45" s="763"/>
      <c r="CA45" s="763"/>
      <c r="CB45" s="763"/>
      <c r="CC45" s="763"/>
      <c r="CD45" s="763"/>
      <c r="CE45" s="763"/>
      <c r="CF45" s="763"/>
      <c r="CG45" s="763"/>
      <c r="CH45" s="763"/>
      <c r="CI45" s="763"/>
      <c r="CW45" s="763"/>
      <c r="CX45" s="763"/>
      <c r="CY45" s="763"/>
      <c r="CZ45" s="763"/>
      <c r="DA45" s="763"/>
      <c r="DB45" s="763"/>
      <c r="DC45" s="763"/>
      <c r="DD45" s="763"/>
      <c r="DE45" s="763"/>
      <c r="DF45" s="763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763"/>
      <c r="EE45" s="763"/>
      <c r="EF45" s="763"/>
      <c r="EG45" s="763"/>
      <c r="EH45" s="763"/>
      <c r="EI45" s="763"/>
      <c r="EJ45" s="763"/>
      <c r="EK45" s="763"/>
      <c r="EL45" s="763"/>
      <c r="EM45" s="763"/>
      <c r="EN45" s="763"/>
      <c r="EO45" s="763"/>
      <c r="EP45" s="763"/>
      <c r="EQ45" s="763"/>
      <c r="ER45" s="763"/>
      <c r="ES45" s="763"/>
      <c r="ET45" s="763"/>
      <c r="EU45" s="763"/>
      <c r="EV45" s="763"/>
      <c r="EW45" s="763"/>
      <c r="EX45" s="763"/>
      <c r="EY45" s="763"/>
      <c r="EZ45" s="763"/>
      <c r="FA45" s="763"/>
      <c r="FB45" s="763"/>
      <c r="FC45" s="763"/>
      <c r="FD45" s="763"/>
      <c r="FE45" s="763"/>
      <c r="FF45" s="763"/>
      <c r="FG45" s="763"/>
      <c r="FH45" s="763"/>
      <c r="FI45" s="763"/>
      <c r="FJ45" s="763"/>
      <c r="FK45" s="763"/>
      <c r="FL45" s="763"/>
      <c r="FM45" s="763"/>
      <c r="FN45" s="763"/>
      <c r="FO45" s="763"/>
      <c r="FP45" s="763"/>
      <c r="FQ45" s="763"/>
      <c r="FR45" s="763"/>
      <c r="FS45" s="763"/>
      <c r="FT45" s="763"/>
      <c r="FU45" s="763"/>
      <c r="FV45" s="763"/>
      <c r="FW45" s="763"/>
      <c r="FX45" s="763"/>
      <c r="FY45" s="763"/>
      <c r="FZ45" s="763"/>
      <c r="GA45" s="763"/>
      <c r="GB45" s="763"/>
      <c r="GC45" s="763"/>
      <c r="GD45" s="763"/>
      <c r="GE45" s="763"/>
      <c r="GF45" s="763"/>
      <c r="GG45" s="763"/>
      <c r="GH45" s="763"/>
      <c r="GI45" s="763"/>
      <c r="GJ45" s="763"/>
      <c r="GK45" s="763"/>
      <c r="GL45" s="763"/>
      <c r="GM45" s="763"/>
      <c r="GN45" s="763"/>
      <c r="GO45" s="763"/>
      <c r="GP45" s="763"/>
      <c r="GQ45" s="763"/>
      <c r="GR45" s="763"/>
      <c r="GS45" s="763"/>
      <c r="GT45" s="763"/>
      <c r="GU45" s="763"/>
      <c r="GV45" s="763"/>
      <c r="GW45" s="763"/>
      <c r="GX45" s="763"/>
      <c r="GY45" s="763"/>
      <c r="GZ45" s="763"/>
      <c r="HA45" s="763"/>
      <c r="HB45" s="763"/>
      <c r="HC45" s="763"/>
      <c r="HD45" s="763"/>
      <c r="HE45" s="763"/>
      <c r="HF45" s="763"/>
      <c r="HG45" s="763"/>
      <c r="HH45" s="763"/>
      <c r="HI45" s="763"/>
      <c r="HJ45" s="763"/>
      <c r="HK45" s="763"/>
      <c r="HL45" s="763"/>
      <c r="HM45" s="763"/>
      <c r="HN45" s="763"/>
      <c r="HO45" s="763"/>
      <c r="HP45" s="763"/>
      <c r="HQ45" s="763"/>
      <c r="HR45" s="763"/>
      <c r="HS45" s="763"/>
    </row>
    <row r="46" spans="1:227" s="552" customFormat="1">
      <c r="A46"/>
      <c r="B46" s="392"/>
      <c r="C46"/>
      <c r="D46" s="465"/>
      <c r="E46" s="684"/>
      <c r="F46" s="684"/>
      <c r="G46" s="354"/>
      <c r="H46"/>
      <c r="I46" s="140"/>
      <c r="J46"/>
      <c r="K46"/>
      <c r="L46"/>
      <c r="M46" s="359"/>
      <c r="N46" s="359"/>
      <c r="O46" s="359"/>
      <c r="P46" s="35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47"/>
      <c r="AC46"/>
      <c r="AD46" s="127"/>
      <c r="AE46"/>
      <c r="AF46"/>
      <c r="AG46"/>
      <c r="AH46" s="137"/>
      <c r="AI46" s="137"/>
      <c r="AJ46" s="137"/>
      <c r="AK46" s="548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548"/>
      <c r="BB46" s="286"/>
      <c r="BC46" s="1138"/>
      <c r="BD46" s="1138"/>
      <c r="BE46" s="1138"/>
      <c r="BF46" s="1138"/>
      <c r="BG46" s="1138"/>
      <c r="BH46" s="1138"/>
      <c r="BI46" s="1138"/>
      <c r="BJ46" s="536"/>
      <c r="BK46" s="536"/>
      <c r="BL46" s="536"/>
      <c r="BM46" s="536"/>
      <c r="BN46" s="536"/>
      <c r="BO46" s="536"/>
      <c r="BP46" s="536"/>
      <c r="BQ46" s="536"/>
      <c r="BR46" s="536"/>
      <c r="BS46" s="536"/>
      <c r="BT46" s="536"/>
      <c r="BU46" s="286"/>
      <c r="BV46" s="763"/>
      <c r="BW46" s="763"/>
      <c r="BX46" s="763"/>
      <c r="BY46" s="763"/>
      <c r="BZ46" s="763"/>
      <c r="CA46" s="763"/>
      <c r="CB46" s="763"/>
      <c r="CC46" s="763"/>
      <c r="CD46" s="763"/>
      <c r="CE46" s="763"/>
      <c r="CF46" s="763"/>
      <c r="CG46" s="763"/>
      <c r="CH46" s="763"/>
      <c r="CI46" s="763"/>
      <c r="CW46" s="763"/>
      <c r="CX46" s="763"/>
      <c r="CY46" s="763"/>
      <c r="CZ46" s="763"/>
      <c r="DA46" s="763"/>
      <c r="DB46" s="763"/>
      <c r="DC46" s="763"/>
      <c r="DD46" s="763"/>
      <c r="DE46" s="763"/>
      <c r="DF46" s="763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763"/>
      <c r="EE46" s="763"/>
      <c r="EF46" s="763"/>
      <c r="EG46" s="763"/>
      <c r="EH46" s="763"/>
      <c r="EI46" s="763"/>
      <c r="EJ46" s="763"/>
      <c r="EK46" s="763"/>
      <c r="EL46" s="763"/>
      <c r="EM46" s="763"/>
      <c r="EN46" s="763"/>
      <c r="EO46" s="763"/>
      <c r="EP46" s="763"/>
      <c r="EQ46" s="763"/>
      <c r="ER46" s="763"/>
      <c r="ES46" s="763"/>
      <c r="ET46" s="763"/>
      <c r="EU46" s="763"/>
      <c r="EV46" s="763"/>
      <c r="EW46" s="763"/>
      <c r="EX46" s="763"/>
      <c r="EY46" s="763"/>
      <c r="EZ46" s="763"/>
      <c r="FA46" s="763"/>
      <c r="FB46" s="763"/>
      <c r="FC46" s="763"/>
      <c r="FD46" s="763"/>
      <c r="FE46" s="763"/>
      <c r="FF46" s="763"/>
      <c r="FG46" s="763"/>
      <c r="FH46" s="763"/>
      <c r="FI46" s="763"/>
      <c r="FJ46" s="763"/>
      <c r="FK46" s="763"/>
      <c r="FL46" s="763"/>
      <c r="FM46" s="763"/>
      <c r="FN46" s="763"/>
      <c r="FO46" s="763"/>
      <c r="FP46" s="763"/>
      <c r="FQ46" s="763"/>
      <c r="FR46" s="763"/>
      <c r="FS46" s="763"/>
      <c r="FT46" s="763"/>
      <c r="FU46" s="763"/>
      <c r="FV46" s="763"/>
      <c r="FW46" s="763"/>
      <c r="FX46" s="763"/>
      <c r="FY46" s="763"/>
      <c r="FZ46" s="763"/>
      <c r="GA46" s="763"/>
      <c r="GB46" s="763"/>
      <c r="GC46" s="763"/>
      <c r="GD46" s="763"/>
      <c r="GE46" s="763"/>
      <c r="GF46" s="763"/>
      <c r="GG46" s="763"/>
      <c r="GH46" s="763"/>
      <c r="GI46" s="763"/>
      <c r="GJ46" s="763"/>
      <c r="GK46" s="763"/>
      <c r="GL46" s="763"/>
      <c r="GM46" s="763"/>
      <c r="GN46" s="763"/>
      <c r="GO46" s="763"/>
      <c r="GP46" s="763"/>
      <c r="GQ46" s="763"/>
      <c r="GR46" s="763"/>
      <c r="GS46" s="763"/>
      <c r="GT46" s="763"/>
      <c r="GU46" s="763"/>
      <c r="GV46" s="763"/>
      <c r="GW46" s="763"/>
      <c r="GX46" s="763"/>
      <c r="GY46" s="763"/>
      <c r="GZ46" s="763"/>
      <c r="HA46" s="763"/>
      <c r="HB46" s="763"/>
      <c r="HC46" s="763"/>
      <c r="HD46" s="763"/>
      <c r="HE46" s="763"/>
      <c r="HF46" s="763"/>
      <c r="HG46" s="763"/>
      <c r="HH46" s="763"/>
      <c r="HI46" s="763"/>
      <c r="HJ46" s="763"/>
      <c r="HK46" s="763"/>
      <c r="HL46" s="763"/>
      <c r="HM46" s="763"/>
      <c r="HN46" s="763"/>
      <c r="HO46" s="763"/>
      <c r="HP46" s="763"/>
      <c r="HQ46" s="763"/>
      <c r="HR46" s="763"/>
      <c r="HS46" s="763"/>
    </row>
    <row r="47" spans="1:227" s="552" customFormat="1">
      <c r="A47"/>
      <c r="B47" s="392"/>
      <c r="C47"/>
      <c r="D47" s="465"/>
      <c r="E47" s="684"/>
      <c r="F47" s="684"/>
      <c r="G47" s="354"/>
      <c r="H47"/>
      <c r="I47" s="140"/>
      <c r="J47"/>
      <c r="K47"/>
      <c r="L47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47"/>
      <c r="AC47"/>
      <c r="AD47" s="127"/>
      <c r="AE47"/>
      <c r="AF47"/>
      <c r="AG47"/>
      <c r="AH47" s="137"/>
      <c r="AI47" s="137"/>
      <c r="AJ47" s="137"/>
      <c r="AK47" s="548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548"/>
      <c r="BB47" s="286"/>
      <c r="BC47" s="1138"/>
      <c r="BD47" s="1138"/>
      <c r="BE47" s="1138"/>
      <c r="BF47" s="1138"/>
      <c r="BG47" s="1138"/>
      <c r="BH47" s="1138"/>
      <c r="BI47" s="1138"/>
      <c r="BJ47" s="536"/>
      <c r="BK47" s="536"/>
      <c r="BL47" s="536"/>
      <c r="BM47" s="536"/>
      <c r="BN47" s="536"/>
      <c r="BO47" s="536"/>
      <c r="BP47" s="536"/>
      <c r="BQ47" s="536"/>
      <c r="BR47" s="536"/>
      <c r="BS47" s="536"/>
      <c r="BT47" s="536"/>
      <c r="BU47" s="286"/>
      <c r="BV47" s="763"/>
      <c r="BW47" s="763"/>
      <c r="BX47" s="763"/>
      <c r="BY47" s="763"/>
      <c r="BZ47" s="763"/>
      <c r="CA47" s="763"/>
      <c r="CB47" s="763"/>
      <c r="CC47" s="763"/>
      <c r="CD47" s="763"/>
      <c r="CE47" s="763"/>
      <c r="CF47" s="763"/>
      <c r="CG47" s="763"/>
      <c r="CH47" s="763"/>
      <c r="CI47" s="763"/>
      <c r="CW47" s="763"/>
      <c r="CX47" s="763"/>
      <c r="CY47" s="763"/>
      <c r="CZ47" s="763"/>
      <c r="DA47" s="763"/>
      <c r="DB47" s="763"/>
      <c r="DC47" s="763"/>
      <c r="DD47" s="763"/>
      <c r="DE47" s="763"/>
      <c r="DF47" s="763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763"/>
      <c r="EE47" s="763"/>
      <c r="EF47" s="763"/>
      <c r="EG47" s="763"/>
      <c r="EH47" s="763"/>
      <c r="EI47" s="763"/>
      <c r="EJ47" s="763"/>
      <c r="EK47" s="763"/>
      <c r="EL47" s="763"/>
      <c r="EM47" s="763"/>
      <c r="EN47" s="763"/>
      <c r="EO47" s="763"/>
      <c r="EP47" s="763"/>
      <c r="EQ47" s="763"/>
      <c r="ER47" s="763"/>
      <c r="ES47" s="763"/>
      <c r="ET47" s="763"/>
      <c r="EU47" s="763"/>
      <c r="EV47" s="763"/>
      <c r="EW47" s="763"/>
      <c r="EX47" s="763"/>
      <c r="EY47" s="763"/>
      <c r="EZ47" s="763"/>
      <c r="FA47" s="763"/>
      <c r="FB47" s="763"/>
      <c r="FC47" s="763"/>
      <c r="FD47" s="763"/>
      <c r="FE47" s="763"/>
      <c r="FF47" s="763"/>
      <c r="FG47" s="763"/>
      <c r="FH47" s="763"/>
      <c r="FI47" s="763"/>
      <c r="FJ47" s="763"/>
      <c r="FK47" s="763"/>
      <c r="FL47" s="763"/>
      <c r="FM47" s="763"/>
      <c r="FN47" s="763"/>
      <c r="FO47" s="763"/>
      <c r="FP47" s="763"/>
      <c r="FQ47" s="763"/>
      <c r="FR47" s="763"/>
      <c r="FS47" s="763"/>
      <c r="FT47" s="763"/>
      <c r="FU47" s="763"/>
      <c r="FV47" s="763"/>
      <c r="FW47" s="763"/>
      <c r="FX47" s="763"/>
      <c r="FY47" s="763"/>
      <c r="FZ47" s="763"/>
      <c r="GA47" s="763"/>
      <c r="GB47" s="763"/>
      <c r="GC47" s="763"/>
      <c r="GD47" s="763"/>
      <c r="GE47" s="763"/>
      <c r="GF47" s="763"/>
      <c r="GG47" s="763"/>
      <c r="GH47" s="763"/>
      <c r="GI47" s="763"/>
      <c r="GJ47" s="763"/>
      <c r="GK47" s="763"/>
      <c r="GL47" s="763"/>
      <c r="GM47" s="763"/>
      <c r="GN47" s="763"/>
      <c r="GO47" s="763"/>
      <c r="GP47" s="763"/>
      <c r="GQ47" s="763"/>
      <c r="GR47" s="763"/>
      <c r="GS47" s="763"/>
      <c r="GT47" s="763"/>
      <c r="GU47" s="763"/>
      <c r="GV47" s="763"/>
      <c r="GW47" s="763"/>
      <c r="GX47" s="763"/>
      <c r="GY47" s="763"/>
      <c r="GZ47" s="763"/>
      <c r="HA47" s="763"/>
      <c r="HB47" s="763"/>
      <c r="HC47" s="763"/>
      <c r="HD47" s="763"/>
      <c r="HE47" s="763"/>
      <c r="HF47" s="763"/>
      <c r="HG47" s="763"/>
      <c r="HH47" s="763"/>
      <c r="HI47" s="763"/>
      <c r="HJ47" s="763"/>
      <c r="HK47" s="763"/>
      <c r="HL47" s="763"/>
      <c r="HM47" s="763"/>
      <c r="HN47" s="763"/>
      <c r="HO47" s="763"/>
      <c r="HP47" s="763"/>
      <c r="HQ47" s="763"/>
      <c r="HR47" s="763"/>
      <c r="HS47" s="763"/>
    </row>
    <row r="48" spans="1:227" s="552" customFormat="1">
      <c r="A48"/>
      <c r="B48" s="392"/>
      <c r="C48"/>
      <c r="D48" s="465"/>
      <c r="E48" s="684"/>
      <c r="F48" s="684"/>
      <c r="G48" s="354"/>
      <c r="H48"/>
      <c r="I48" s="140"/>
      <c r="J48"/>
      <c r="K48"/>
      <c r="L48"/>
      <c r="M48" s="359"/>
      <c r="N48" s="359"/>
      <c r="O48" s="359"/>
      <c r="P48" s="359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47"/>
      <c r="AC48"/>
      <c r="AD48" s="127"/>
      <c r="AE48"/>
      <c r="AF48"/>
      <c r="AG48"/>
      <c r="AH48" s="137"/>
      <c r="AI48" s="137"/>
      <c r="AJ48" s="137"/>
      <c r="AK48" s="548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548"/>
      <c r="BB48" s="286"/>
      <c r="BC48" s="1138"/>
      <c r="BD48" s="1138"/>
      <c r="BE48" s="1138"/>
      <c r="BF48" s="1138"/>
      <c r="BG48" s="1138"/>
      <c r="BH48" s="1138"/>
      <c r="BI48" s="1138"/>
      <c r="BJ48" s="536"/>
      <c r="BK48" s="536"/>
      <c r="BL48" s="536"/>
      <c r="BM48" s="536"/>
      <c r="BN48" s="536"/>
      <c r="BO48" s="536"/>
      <c r="BP48" s="536"/>
      <c r="BQ48" s="536"/>
      <c r="BR48" s="536"/>
      <c r="BS48" s="536"/>
      <c r="BT48" s="536"/>
      <c r="BU48" s="286"/>
      <c r="BV48" s="763"/>
      <c r="BW48" s="763"/>
      <c r="BX48" s="763"/>
      <c r="BY48" s="763"/>
      <c r="BZ48" s="763"/>
      <c r="CA48" s="763"/>
      <c r="CB48" s="763"/>
      <c r="CC48" s="763"/>
      <c r="CD48" s="763"/>
      <c r="CE48" s="763"/>
      <c r="CF48" s="763"/>
      <c r="CG48" s="763"/>
      <c r="CH48" s="763"/>
      <c r="CI48" s="763"/>
      <c r="CW48" s="763"/>
      <c r="CX48" s="763"/>
      <c r="CY48" s="763"/>
      <c r="CZ48" s="763"/>
      <c r="DA48" s="763"/>
      <c r="DB48" s="763"/>
      <c r="DC48" s="763"/>
      <c r="DD48" s="763"/>
      <c r="DE48" s="763"/>
      <c r="DF48" s="763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763"/>
      <c r="EE48" s="763"/>
      <c r="EF48" s="763"/>
      <c r="EG48" s="763"/>
      <c r="EH48" s="763"/>
      <c r="EI48" s="763"/>
      <c r="EJ48" s="763"/>
      <c r="EK48" s="763"/>
      <c r="EL48" s="763"/>
      <c r="EM48" s="763"/>
      <c r="EN48" s="763"/>
      <c r="EO48" s="763"/>
      <c r="EP48" s="763"/>
      <c r="EQ48" s="763"/>
      <c r="ER48" s="763"/>
      <c r="ES48" s="763"/>
      <c r="ET48" s="763"/>
      <c r="EU48" s="763"/>
      <c r="EV48" s="763"/>
      <c r="EW48" s="763"/>
      <c r="EX48" s="763"/>
      <c r="EY48" s="763"/>
      <c r="EZ48" s="763"/>
      <c r="FA48" s="763"/>
      <c r="FB48" s="763"/>
      <c r="FC48" s="763"/>
      <c r="FD48" s="763"/>
      <c r="FE48" s="763"/>
      <c r="FF48" s="763"/>
      <c r="FG48" s="763"/>
      <c r="FH48" s="763"/>
      <c r="FI48" s="763"/>
      <c r="FJ48" s="763"/>
      <c r="FK48" s="763"/>
      <c r="FL48" s="763"/>
      <c r="FM48" s="763"/>
      <c r="FN48" s="763"/>
      <c r="FO48" s="763"/>
      <c r="FP48" s="763"/>
      <c r="FQ48" s="763"/>
      <c r="FR48" s="763"/>
      <c r="FS48" s="763"/>
      <c r="FT48" s="763"/>
      <c r="FU48" s="763"/>
      <c r="FV48" s="763"/>
      <c r="FW48" s="763"/>
      <c r="FX48" s="763"/>
      <c r="FY48" s="763"/>
      <c r="FZ48" s="763"/>
      <c r="GA48" s="763"/>
      <c r="GB48" s="763"/>
      <c r="GC48" s="763"/>
      <c r="GD48" s="763"/>
      <c r="GE48" s="763"/>
      <c r="GF48" s="763"/>
      <c r="GG48" s="763"/>
      <c r="GH48" s="763"/>
      <c r="GI48" s="763"/>
      <c r="GJ48" s="763"/>
      <c r="GK48" s="763"/>
      <c r="GL48" s="763"/>
      <c r="GM48" s="763"/>
      <c r="GN48" s="763"/>
      <c r="GO48" s="763"/>
      <c r="GP48" s="763"/>
      <c r="GQ48" s="763"/>
      <c r="GR48" s="763"/>
      <c r="GS48" s="763"/>
      <c r="GT48" s="763"/>
      <c r="GU48" s="763"/>
      <c r="GV48" s="763"/>
      <c r="GW48" s="763"/>
      <c r="GX48" s="763"/>
      <c r="GY48" s="763"/>
      <c r="GZ48" s="763"/>
      <c r="HA48" s="763"/>
      <c r="HB48" s="763"/>
      <c r="HC48" s="763"/>
      <c r="HD48" s="763"/>
      <c r="HE48" s="763"/>
      <c r="HF48" s="763"/>
      <c r="HG48" s="763"/>
      <c r="HH48" s="763"/>
      <c r="HI48" s="763"/>
      <c r="HJ48" s="763"/>
      <c r="HK48" s="763"/>
      <c r="HL48" s="763"/>
      <c r="HM48" s="763"/>
      <c r="HN48" s="763"/>
      <c r="HO48" s="763"/>
      <c r="HP48" s="763"/>
      <c r="HQ48" s="763"/>
      <c r="HR48" s="763"/>
      <c r="HS48" s="763"/>
    </row>
    <row r="49" spans="1:227" s="552" customFormat="1">
      <c r="A49"/>
      <c r="B49" s="392"/>
      <c r="C49"/>
      <c r="D49" s="465"/>
      <c r="E49" s="684"/>
      <c r="F49" s="684"/>
      <c r="G49" s="354"/>
      <c r="H49"/>
      <c r="I49" s="140"/>
      <c r="J49"/>
      <c r="K49"/>
      <c r="L4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47"/>
      <c r="AC49"/>
      <c r="AD49" s="127"/>
      <c r="AE49"/>
      <c r="AF49"/>
      <c r="AG49"/>
      <c r="AH49" s="137"/>
      <c r="AI49" s="137"/>
      <c r="AJ49" s="137"/>
      <c r="AK49" s="548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548"/>
      <c r="BB49" s="286"/>
      <c r="BC49" s="1138"/>
      <c r="BD49" s="1138"/>
      <c r="BE49" s="1138"/>
      <c r="BF49" s="1138"/>
      <c r="BG49" s="1138"/>
      <c r="BH49" s="1138"/>
      <c r="BI49" s="1138"/>
      <c r="BJ49" s="536"/>
      <c r="BK49" s="536"/>
      <c r="BL49" s="536"/>
      <c r="BM49" s="536"/>
      <c r="BN49" s="536"/>
      <c r="BO49" s="536"/>
      <c r="BP49" s="536"/>
      <c r="BQ49" s="536"/>
      <c r="BR49" s="536"/>
      <c r="BS49" s="536"/>
      <c r="BT49" s="536"/>
      <c r="BU49" s="286"/>
      <c r="BV49" s="763"/>
      <c r="BW49" s="763"/>
      <c r="BX49" s="763"/>
      <c r="BY49" s="763"/>
      <c r="BZ49" s="763"/>
      <c r="CA49" s="763"/>
      <c r="CB49" s="763"/>
      <c r="CC49" s="763"/>
      <c r="CD49" s="763"/>
      <c r="CE49" s="763"/>
      <c r="CF49" s="763"/>
      <c r="CG49" s="763"/>
      <c r="CH49" s="763"/>
      <c r="CI49" s="763"/>
      <c r="CW49" s="763"/>
      <c r="CX49" s="763"/>
      <c r="CY49" s="763"/>
      <c r="CZ49" s="763"/>
      <c r="DA49" s="763"/>
      <c r="DB49" s="763"/>
      <c r="DC49" s="763"/>
      <c r="DD49" s="763"/>
      <c r="DE49" s="763"/>
      <c r="DF49" s="763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763"/>
      <c r="EE49" s="763"/>
      <c r="EF49" s="763"/>
      <c r="EG49" s="763"/>
      <c r="EH49" s="763"/>
      <c r="EI49" s="763"/>
      <c r="EJ49" s="763"/>
      <c r="EK49" s="763"/>
      <c r="EL49" s="763"/>
      <c r="EM49" s="763"/>
      <c r="EN49" s="763"/>
      <c r="EO49" s="763"/>
      <c r="EP49" s="763"/>
      <c r="EQ49" s="763"/>
      <c r="ER49" s="763"/>
      <c r="ES49" s="763"/>
      <c r="ET49" s="763"/>
      <c r="EU49" s="763"/>
      <c r="EV49" s="763"/>
      <c r="EW49" s="763"/>
      <c r="EX49" s="763"/>
      <c r="EY49" s="763"/>
      <c r="EZ49" s="763"/>
      <c r="FA49" s="763"/>
      <c r="FB49" s="763"/>
      <c r="FC49" s="763"/>
      <c r="FD49" s="763"/>
      <c r="FE49" s="763"/>
      <c r="FF49" s="763"/>
      <c r="FG49" s="763"/>
      <c r="FH49" s="763"/>
      <c r="FI49" s="763"/>
      <c r="FJ49" s="763"/>
      <c r="FK49" s="763"/>
      <c r="FL49" s="763"/>
      <c r="FM49" s="763"/>
      <c r="FN49" s="763"/>
      <c r="FO49" s="763"/>
      <c r="FP49" s="763"/>
      <c r="FQ49" s="763"/>
      <c r="FR49" s="763"/>
      <c r="FS49" s="763"/>
      <c r="FT49" s="763"/>
      <c r="FU49" s="763"/>
      <c r="FV49" s="763"/>
      <c r="FW49" s="763"/>
      <c r="FX49" s="763"/>
      <c r="FY49" s="763"/>
      <c r="FZ49" s="763"/>
      <c r="GA49" s="763"/>
      <c r="GB49" s="763"/>
      <c r="GC49" s="763"/>
      <c r="GD49" s="763"/>
      <c r="GE49" s="763"/>
      <c r="GF49" s="763"/>
      <c r="GG49" s="763"/>
      <c r="GH49" s="763"/>
      <c r="GI49" s="763"/>
      <c r="GJ49" s="763"/>
      <c r="GK49" s="763"/>
      <c r="GL49" s="763"/>
      <c r="GM49" s="763"/>
      <c r="GN49" s="763"/>
      <c r="GO49" s="763"/>
      <c r="GP49" s="763"/>
      <c r="GQ49" s="763"/>
      <c r="GR49" s="763"/>
      <c r="GS49" s="763"/>
      <c r="GT49" s="763"/>
      <c r="GU49" s="763"/>
      <c r="GV49" s="763"/>
      <c r="GW49" s="763"/>
      <c r="GX49" s="763"/>
      <c r="GY49" s="763"/>
      <c r="GZ49" s="763"/>
      <c r="HA49" s="763"/>
      <c r="HB49" s="763"/>
      <c r="HC49" s="763"/>
      <c r="HD49" s="763"/>
      <c r="HE49" s="763"/>
      <c r="HF49" s="763"/>
      <c r="HG49" s="763"/>
      <c r="HH49" s="763"/>
      <c r="HI49" s="763"/>
      <c r="HJ49" s="763"/>
      <c r="HK49" s="763"/>
      <c r="HL49" s="763"/>
      <c r="HM49" s="763"/>
      <c r="HN49" s="763"/>
      <c r="HO49" s="763"/>
      <c r="HP49" s="763"/>
      <c r="HQ49" s="763"/>
      <c r="HR49" s="763"/>
      <c r="HS49" s="763"/>
    </row>
    <row r="50" spans="1:227" s="552" customFormat="1">
      <c r="A50"/>
      <c r="B50" s="392"/>
      <c r="C50"/>
      <c r="D50" s="465"/>
      <c r="E50" s="684"/>
      <c r="F50" s="684"/>
      <c r="G50" s="354"/>
      <c r="H50"/>
      <c r="I50" s="140"/>
      <c r="J50"/>
      <c r="K50"/>
      <c r="L50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47"/>
      <c r="AC50"/>
      <c r="AD50" s="127"/>
      <c r="AE50"/>
      <c r="AF50"/>
      <c r="AG50"/>
      <c r="AH50" s="137"/>
      <c r="AI50" s="137"/>
      <c r="AJ50" s="137"/>
      <c r="AK50" s="548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548"/>
      <c r="BB50" s="286"/>
      <c r="BC50" s="1138"/>
      <c r="BD50" s="1138"/>
      <c r="BE50" s="1138"/>
      <c r="BF50" s="1138"/>
      <c r="BG50" s="1138"/>
      <c r="BH50" s="1138"/>
      <c r="BI50" s="1138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286"/>
      <c r="BV50" s="763"/>
      <c r="BW50" s="763"/>
      <c r="BX50" s="763"/>
      <c r="BY50" s="763"/>
      <c r="BZ50" s="763"/>
      <c r="CA50" s="763"/>
      <c r="CB50" s="763"/>
      <c r="CC50" s="763"/>
      <c r="CD50" s="763"/>
      <c r="CE50" s="763"/>
      <c r="CF50" s="763"/>
      <c r="CG50" s="763"/>
      <c r="CH50" s="763"/>
      <c r="CI50" s="763"/>
      <c r="CW50" s="763"/>
      <c r="CX50" s="763"/>
      <c r="CY50" s="763"/>
      <c r="CZ50" s="763"/>
      <c r="DA50" s="763"/>
      <c r="DB50" s="763"/>
      <c r="DC50" s="763"/>
      <c r="DD50" s="763"/>
      <c r="DE50" s="763"/>
      <c r="DF50" s="763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763"/>
      <c r="EE50" s="763"/>
      <c r="EF50" s="763"/>
      <c r="EG50" s="763"/>
      <c r="EH50" s="763"/>
      <c r="EI50" s="763"/>
      <c r="EJ50" s="763"/>
      <c r="EK50" s="763"/>
      <c r="EL50" s="763"/>
      <c r="EM50" s="763"/>
      <c r="EN50" s="763"/>
      <c r="EO50" s="763"/>
      <c r="EP50" s="763"/>
      <c r="EQ50" s="763"/>
      <c r="ER50" s="763"/>
      <c r="ES50" s="763"/>
      <c r="ET50" s="763"/>
      <c r="EU50" s="763"/>
      <c r="EV50" s="763"/>
      <c r="EW50" s="763"/>
      <c r="EX50" s="763"/>
      <c r="EY50" s="763"/>
      <c r="EZ50" s="763"/>
      <c r="FA50" s="763"/>
      <c r="FB50" s="763"/>
      <c r="FC50" s="763"/>
      <c r="FD50" s="763"/>
      <c r="FE50" s="763"/>
      <c r="FF50" s="763"/>
      <c r="FG50" s="763"/>
      <c r="FH50" s="763"/>
      <c r="FI50" s="763"/>
      <c r="FJ50" s="763"/>
      <c r="FK50" s="763"/>
      <c r="FL50" s="763"/>
      <c r="FM50" s="763"/>
      <c r="FN50" s="763"/>
      <c r="FO50" s="763"/>
      <c r="FP50" s="763"/>
      <c r="FQ50" s="763"/>
      <c r="FR50" s="763"/>
      <c r="FS50" s="763"/>
      <c r="FT50" s="763"/>
      <c r="FU50" s="763"/>
      <c r="FV50" s="763"/>
      <c r="FW50" s="763"/>
      <c r="FX50" s="763"/>
      <c r="FY50" s="763"/>
      <c r="FZ50" s="763"/>
      <c r="GA50" s="763"/>
      <c r="GB50" s="763"/>
      <c r="GC50" s="763"/>
      <c r="GD50" s="763"/>
      <c r="GE50" s="763"/>
      <c r="GF50" s="763"/>
      <c r="GG50" s="763"/>
      <c r="GH50" s="763"/>
      <c r="GI50" s="763"/>
      <c r="GJ50" s="763"/>
      <c r="GK50" s="763"/>
      <c r="GL50" s="763"/>
      <c r="GM50" s="763"/>
      <c r="GN50" s="763"/>
      <c r="GO50" s="763"/>
      <c r="GP50" s="763"/>
      <c r="GQ50" s="763"/>
      <c r="GR50" s="763"/>
      <c r="GS50" s="763"/>
      <c r="GT50" s="763"/>
      <c r="GU50" s="763"/>
      <c r="GV50" s="763"/>
      <c r="GW50" s="763"/>
      <c r="GX50" s="763"/>
      <c r="GY50" s="763"/>
      <c r="GZ50" s="763"/>
      <c r="HA50" s="763"/>
      <c r="HB50" s="763"/>
      <c r="HC50" s="763"/>
      <c r="HD50" s="763"/>
      <c r="HE50" s="763"/>
      <c r="HF50" s="763"/>
      <c r="HG50" s="763"/>
      <c r="HH50" s="763"/>
      <c r="HI50" s="763"/>
      <c r="HJ50" s="763"/>
      <c r="HK50" s="763"/>
      <c r="HL50" s="763"/>
      <c r="HM50" s="763"/>
      <c r="HN50" s="763"/>
      <c r="HO50" s="763"/>
      <c r="HP50" s="763"/>
      <c r="HQ50" s="763"/>
      <c r="HR50" s="763"/>
      <c r="HS50" s="763"/>
    </row>
    <row r="51" spans="1:227" s="552" customFormat="1">
      <c r="A51"/>
      <c r="B51" s="392"/>
      <c r="C51"/>
      <c r="D51" s="465"/>
      <c r="E51" s="684"/>
      <c r="F51" s="684"/>
      <c r="G51" s="354"/>
      <c r="H51"/>
      <c r="I51" s="140"/>
      <c r="J51"/>
      <c r="K51"/>
      <c r="L51"/>
      <c r="M51" s="359"/>
      <c r="N51" s="359"/>
      <c r="O51" s="359"/>
      <c r="P51" s="359"/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47"/>
      <c r="AC51"/>
      <c r="AD51" s="127"/>
      <c r="AE51"/>
      <c r="AF51"/>
      <c r="AG51"/>
      <c r="AH51" s="137"/>
      <c r="AI51" s="137"/>
      <c r="AJ51" s="137"/>
      <c r="AK51" s="548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548"/>
      <c r="BB51" s="286"/>
      <c r="BC51" s="1138"/>
      <c r="BD51" s="1138"/>
      <c r="BE51" s="1138"/>
      <c r="BF51" s="1138"/>
      <c r="BG51" s="1138"/>
      <c r="BH51" s="1138"/>
      <c r="BI51" s="1138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286"/>
      <c r="BV51" s="763"/>
      <c r="BW51" s="763"/>
      <c r="BX51" s="763"/>
      <c r="BY51" s="763"/>
      <c r="BZ51" s="763"/>
      <c r="CA51" s="763"/>
      <c r="CB51" s="763"/>
      <c r="CC51" s="763"/>
      <c r="CD51" s="763"/>
      <c r="CE51" s="763"/>
      <c r="CF51" s="763"/>
      <c r="CG51" s="763"/>
      <c r="CH51" s="763"/>
      <c r="CI51" s="763"/>
      <c r="CW51" s="763"/>
      <c r="CX51" s="763"/>
      <c r="CY51" s="763"/>
      <c r="CZ51" s="763"/>
      <c r="DA51" s="763"/>
      <c r="DB51" s="763"/>
      <c r="DC51" s="763"/>
      <c r="DD51" s="763"/>
      <c r="DE51" s="763"/>
      <c r="DF51" s="763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763"/>
      <c r="EE51" s="763"/>
      <c r="EF51" s="763"/>
      <c r="EG51" s="763"/>
      <c r="EH51" s="763"/>
      <c r="EI51" s="763"/>
      <c r="EJ51" s="763"/>
      <c r="EK51" s="763"/>
      <c r="EL51" s="763"/>
      <c r="EM51" s="763"/>
      <c r="EN51" s="763"/>
      <c r="EO51" s="763"/>
      <c r="EP51" s="763"/>
      <c r="EQ51" s="763"/>
      <c r="ER51" s="763"/>
      <c r="ES51" s="763"/>
      <c r="ET51" s="763"/>
      <c r="EU51" s="763"/>
      <c r="EV51" s="763"/>
      <c r="EW51" s="763"/>
      <c r="EX51" s="763"/>
      <c r="EY51" s="763"/>
      <c r="EZ51" s="763"/>
      <c r="FA51" s="763"/>
      <c r="FB51" s="763"/>
      <c r="FC51" s="763"/>
      <c r="FD51" s="763"/>
      <c r="FE51" s="763"/>
      <c r="FF51" s="763"/>
      <c r="FG51" s="763"/>
      <c r="FH51" s="763"/>
      <c r="FI51" s="763"/>
      <c r="FJ51" s="763"/>
      <c r="FK51" s="763"/>
      <c r="FL51" s="763"/>
      <c r="FM51" s="763"/>
      <c r="FN51" s="763"/>
      <c r="FO51" s="763"/>
      <c r="FP51" s="763"/>
      <c r="FQ51" s="763"/>
      <c r="FR51" s="763"/>
      <c r="FS51" s="763"/>
      <c r="FT51" s="763"/>
      <c r="FU51" s="763"/>
      <c r="FV51" s="763"/>
      <c r="FW51" s="763"/>
      <c r="FX51" s="763"/>
      <c r="FY51" s="763"/>
      <c r="FZ51" s="763"/>
      <c r="GA51" s="763"/>
      <c r="GB51" s="763"/>
      <c r="GC51" s="763"/>
      <c r="GD51" s="763"/>
      <c r="GE51" s="763"/>
      <c r="GF51" s="763"/>
      <c r="GG51" s="763"/>
      <c r="GH51" s="763"/>
      <c r="GI51" s="763"/>
      <c r="GJ51" s="763"/>
      <c r="GK51" s="763"/>
      <c r="GL51" s="763"/>
      <c r="GM51" s="763"/>
      <c r="GN51" s="763"/>
      <c r="GO51" s="763"/>
      <c r="GP51" s="763"/>
      <c r="GQ51" s="763"/>
      <c r="GR51" s="763"/>
      <c r="GS51" s="763"/>
      <c r="GT51" s="763"/>
      <c r="GU51" s="763"/>
      <c r="GV51" s="763"/>
      <c r="GW51" s="763"/>
      <c r="GX51" s="763"/>
      <c r="GY51" s="763"/>
      <c r="GZ51" s="763"/>
      <c r="HA51" s="763"/>
      <c r="HB51" s="763"/>
      <c r="HC51" s="763"/>
      <c r="HD51" s="763"/>
      <c r="HE51" s="763"/>
      <c r="HF51" s="763"/>
      <c r="HG51" s="763"/>
      <c r="HH51" s="763"/>
      <c r="HI51" s="763"/>
      <c r="HJ51" s="763"/>
      <c r="HK51" s="763"/>
      <c r="HL51" s="763"/>
      <c r="HM51" s="763"/>
      <c r="HN51" s="763"/>
      <c r="HO51" s="763"/>
      <c r="HP51" s="763"/>
      <c r="HQ51" s="763"/>
      <c r="HR51" s="763"/>
      <c r="HS51" s="763"/>
    </row>
    <row r="52" spans="1:227" s="552" customFormat="1">
      <c r="A52"/>
      <c r="B52" s="392"/>
      <c r="C52"/>
      <c r="D52" s="465"/>
      <c r="E52" s="684"/>
      <c r="F52" s="684"/>
      <c r="G52" s="354"/>
      <c r="H52"/>
      <c r="I52" s="140"/>
      <c r="J52"/>
      <c r="K52"/>
      <c r="L52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47"/>
      <c r="AC52"/>
      <c r="AD52" s="127"/>
      <c r="AE52"/>
      <c r="AF52"/>
      <c r="AG52"/>
      <c r="AH52" s="137"/>
      <c r="AI52" s="137"/>
      <c r="AJ52" s="137"/>
      <c r="AK52" s="548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548"/>
      <c r="BB52" s="286"/>
      <c r="BC52" s="1138"/>
      <c r="BD52" s="1138"/>
      <c r="BE52" s="1138"/>
      <c r="BF52" s="1138"/>
      <c r="BG52" s="1138"/>
      <c r="BH52" s="1138"/>
      <c r="BI52" s="1138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286"/>
      <c r="BV52" s="763"/>
      <c r="BW52" s="763"/>
      <c r="BX52" s="763"/>
      <c r="BY52" s="763"/>
      <c r="BZ52" s="763"/>
      <c r="CA52" s="763"/>
      <c r="CB52" s="763"/>
      <c r="CC52" s="763"/>
      <c r="CD52" s="763"/>
      <c r="CE52" s="763"/>
      <c r="CF52" s="763"/>
      <c r="CG52" s="763"/>
      <c r="CH52" s="763"/>
      <c r="CI52" s="763"/>
      <c r="CW52" s="763"/>
      <c r="CX52" s="763"/>
      <c r="CY52" s="763"/>
      <c r="CZ52" s="763"/>
      <c r="DA52" s="763"/>
      <c r="DB52" s="763"/>
      <c r="DC52" s="763"/>
      <c r="DD52" s="763"/>
      <c r="DE52" s="763"/>
      <c r="DF52" s="763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763"/>
      <c r="EE52" s="763"/>
      <c r="EF52" s="763"/>
      <c r="EG52" s="763"/>
      <c r="EH52" s="763"/>
      <c r="EI52" s="763"/>
      <c r="EJ52" s="763"/>
      <c r="EK52" s="763"/>
      <c r="EL52" s="763"/>
      <c r="EM52" s="763"/>
      <c r="EN52" s="763"/>
      <c r="EO52" s="763"/>
      <c r="EP52" s="763"/>
      <c r="EQ52" s="763"/>
      <c r="ER52" s="763"/>
      <c r="ES52" s="763"/>
      <c r="ET52" s="763"/>
      <c r="EU52" s="763"/>
      <c r="EV52" s="763"/>
      <c r="EW52" s="763"/>
      <c r="EX52" s="763"/>
      <c r="EY52" s="763"/>
      <c r="EZ52" s="763"/>
      <c r="FA52" s="763"/>
      <c r="FB52" s="763"/>
      <c r="FC52" s="763"/>
      <c r="FD52" s="763"/>
      <c r="FE52" s="763"/>
      <c r="FF52" s="763"/>
      <c r="FG52" s="763"/>
      <c r="FH52" s="763"/>
      <c r="FI52" s="763"/>
      <c r="FJ52" s="763"/>
      <c r="FK52" s="763"/>
      <c r="FL52" s="763"/>
      <c r="FM52" s="763"/>
      <c r="FN52" s="763"/>
      <c r="FO52" s="763"/>
      <c r="FP52" s="763"/>
      <c r="FQ52" s="763"/>
      <c r="FR52" s="763"/>
      <c r="FS52" s="763"/>
      <c r="FT52" s="763"/>
      <c r="FU52" s="763"/>
      <c r="FV52" s="763"/>
      <c r="FW52" s="763"/>
      <c r="FX52" s="763"/>
      <c r="FY52" s="763"/>
      <c r="FZ52" s="763"/>
      <c r="GA52" s="763"/>
      <c r="GB52" s="763"/>
      <c r="GC52" s="763"/>
      <c r="GD52" s="763"/>
      <c r="GE52" s="763"/>
      <c r="GF52" s="763"/>
      <c r="GG52" s="763"/>
      <c r="GH52" s="763"/>
      <c r="GI52" s="763"/>
      <c r="GJ52" s="763"/>
      <c r="GK52" s="763"/>
      <c r="GL52" s="763"/>
      <c r="GM52" s="763"/>
      <c r="GN52" s="763"/>
      <c r="GO52" s="763"/>
      <c r="GP52" s="763"/>
      <c r="GQ52" s="763"/>
      <c r="GR52" s="763"/>
      <c r="GS52" s="763"/>
      <c r="GT52" s="763"/>
      <c r="GU52" s="763"/>
      <c r="GV52" s="763"/>
      <c r="GW52" s="763"/>
      <c r="GX52" s="763"/>
      <c r="GY52" s="763"/>
      <c r="GZ52" s="763"/>
      <c r="HA52" s="763"/>
      <c r="HB52" s="763"/>
      <c r="HC52" s="763"/>
      <c r="HD52" s="763"/>
      <c r="HE52" s="763"/>
      <c r="HF52" s="763"/>
      <c r="HG52" s="763"/>
      <c r="HH52" s="763"/>
      <c r="HI52" s="763"/>
      <c r="HJ52" s="763"/>
      <c r="HK52" s="763"/>
      <c r="HL52" s="763"/>
      <c r="HM52" s="763"/>
      <c r="HN52" s="763"/>
      <c r="HO52" s="763"/>
      <c r="HP52" s="763"/>
      <c r="HQ52" s="763"/>
      <c r="HR52" s="763"/>
      <c r="HS52" s="763"/>
    </row>
    <row r="53" spans="1:227" s="552" customFormat="1">
      <c r="A53"/>
      <c r="B53" s="392"/>
      <c r="C53"/>
      <c r="D53" s="465"/>
      <c r="E53" s="684"/>
      <c r="F53" s="684"/>
      <c r="G53" s="354"/>
      <c r="H53"/>
      <c r="I53" s="140"/>
      <c r="J53"/>
      <c r="K53"/>
      <c r="L53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47"/>
      <c r="AC53"/>
      <c r="AD53" s="127"/>
      <c r="AE53"/>
      <c r="AF53"/>
      <c r="AG53"/>
      <c r="AH53" s="137"/>
      <c r="AI53" s="137"/>
      <c r="AJ53" s="137"/>
      <c r="AK53" s="548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548"/>
      <c r="BB53" s="286"/>
      <c r="BC53" s="1138"/>
      <c r="BD53" s="1138"/>
      <c r="BE53" s="1138"/>
      <c r="BF53" s="1138"/>
      <c r="BG53" s="1138"/>
      <c r="BH53" s="1138"/>
      <c r="BI53" s="1138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286"/>
      <c r="BV53" s="763"/>
      <c r="BW53" s="763"/>
      <c r="BX53" s="763"/>
      <c r="BY53" s="763"/>
      <c r="BZ53" s="763"/>
      <c r="CA53" s="763"/>
      <c r="CB53" s="763"/>
      <c r="CC53" s="763"/>
      <c r="CD53" s="763"/>
      <c r="CE53" s="763"/>
      <c r="CF53" s="763"/>
      <c r="CG53" s="763"/>
      <c r="CH53" s="763"/>
      <c r="CI53" s="763"/>
      <c r="CW53" s="763"/>
      <c r="CX53" s="763"/>
      <c r="CY53" s="763"/>
      <c r="CZ53" s="763"/>
      <c r="DA53" s="763"/>
      <c r="DB53" s="763"/>
      <c r="DC53" s="763"/>
      <c r="DD53" s="763"/>
      <c r="DE53" s="763"/>
      <c r="DF53" s="763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763"/>
      <c r="EE53" s="763"/>
      <c r="EF53" s="763"/>
      <c r="EG53" s="763"/>
      <c r="EH53" s="763"/>
      <c r="EI53" s="763"/>
      <c r="EJ53" s="763"/>
      <c r="EK53" s="763"/>
      <c r="EL53" s="763"/>
      <c r="EM53" s="763"/>
      <c r="EN53" s="763"/>
      <c r="EO53" s="763"/>
      <c r="EP53" s="763"/>
      <c r="EQ53" s="763"/>
      <c r="ER53" s="763"/>
      <c r="ES53" s="763"/>
      <c r="ET53" s="763"/>
      <c r="EU53" s="763"/>
      <c r="EV53" s="763"/>
      <c r="EW53" s="763"/>
      <c r="EX53" s="763"/>
      <c r="EY53" s="763"/>
      <c r="EZ53" s="763"/>
      <c r="FA53" s="763"/>
      <c r="FB53" s="763"/>
      <c r="FC53" s="763"/>
      <c r="FD53" s="763"/>
      <c r="FE53" s="763"/>
      <c r="FF53" s="763"/>
      <c r="FG53" s="763"/>
      <c r="FH53" s="763"/>
      <c r="FI53" s="763"/>
      <c r="FJ53" s="763"/>
      <c r="FK53" s="763"/>
      <c r="FL53" s="763"/>
      <c r="FM53" s="763"/>
      <c r="FN53" s="763"/>
      <c r="FO53" s="763"/>
      <c r="FP53" s="763"/>
      <c r="FQ53" s="763"/>
      <c r="FR53" s="763"/>
      <c r="FS53" s="763"/>
      <c r="FT53" s="763"/>
      <c r="FU53" s="763"/>
      <c r="FV53" s="763"/>
      <c r="FW53" s="763"/>
      <c r="FX53" s="763"/>
      <c r="FY53" s="763"/>
      <c r="FZ53" s="763"/>
      <c r="GA53" s="763"/>
      <c r="GB53" s="763"/>
      <c r="GC53" s="763"/>
      <c r="GD53" s="763"/>
      <c r="GE53" s="763"/>
      <c r="GF53" s="763"/>
      <c r="GG53" s="763"/>
      <c r="GH53" s="763"/>
      <c r="GI53" s="763"/>
      <c r="GJ53" s="763"/>
      <c r="GK53" s="763"/>
      <c r="GL53" s="763"/>
      <c r="GM53" s="763"/>
      <c r="GN53" s="763"/>
      <c r="GO53" s="763"/>
      <c r="GP53" s="763"/>
      <c r="GQ53" s="763"/>
      <c r="GR53" s="763"/>
      <c r="GS53" s="763"/>
      <c r="GT53" s="763"/>
      <c r="GU53" s="763"/>
      <c r="GV53" s="763"/>
      <c r="GW53" s="763"/>
      <c r="GX53" s="763"/>
      <c r="GY53" s="763"/>
      <c r="GZ53" s="763"/>
      <c r="HA53" s="763"/>
      <c r="HB53" s="763"/>
      <c r="HC53" s="763"/>
      <c r="HD53" s="763"/>
      <c r="HE53" s="763"/>
      <c r="HF53" s="763"/>
      <c r="HG53" s="763"/>
      <c r="HH53" s="763"/>
      <c r="HI53" s="763"/>
      <c r="HJ53" s="763"/>
      <c r="HK53" s="763"/>
      <c r="HL53" s="763"/>
      <c r="HM53" s="763"/>
      <c r="HN53" s="763"/>
      <c r="HO53" s="763"/>
      <c r="HP53" s="763"/>
      <c r="HQ53" s="763"/>
      <c r="HR53" s="763"/>
      <c r="HS53" s="763"/>
    </row>
    <row r="54" spans="1:227" s="552" customFormat="1">
      <c r="A54"/>
      <c r="B54" s="392"/>
      <c r="C54"/>
      <c r="D54" s="465"/>
      <c r="E54" s="684"/>
      <c r="F54" s="684"/>
      <c r="G54" s="354"/>
      <c r="H54"/>
      <c r="I54" s="140"/>
      <c r="J54"/>
      <c r="K54"/>
      <c r="L54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47"/>
      <c r="AC54"/>
      <c r="AD54" s="127"/>
      <c r="AE54"/>
      <c r="AF54"/>
      <c r="AG54"/>
      <c r="AH54" s="137"/>
      <c r="AI54" s="137"/>
      <c r="AJ54" s="137"/>
      <c r="AK54" s="548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548"/>
      <c r="BB54" s="286"/>
      <c r="BC54" s="1138"/>
      <c r="BD54" s="1138"/>
      <c r="BE54" s="1138"/>
      <c r="BF54" s="1138"/>
      <c r="BG54" s="1138"/>
      <c r="BH54" s="1138"/>
      <c r="BI54" s="1138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286"/>
      <c r="BV54" s="763"/>
      <c r="BW54" s="763"/>
      <c r="BX54" s="763"/>
      <c r="BY54" s="763"/>
      <c r="BZ54" s="763"/>
      <c r="CA54" s="763"/>
      <c r="CB54" s="763"/>
      <c r="CC54" s="763"/>
      <c r="CD54" s="763"/>
      <c r="CE54" s="763"/>
      <c r="CF54" s="763"/>
      <c r="CG54" s="763"/>
      <c r="CH54" s="763"/>
      <c r="CI54" s="763"/>
      <c r="CW54" s="763"/>
      <c r="CX54" s="763"/>
      <c r="CY54" s="763"/>
      <c r="CZ54" s="763"/>
      <c r="DA54" s="763"/>
      <c r="DB54" s="763"/>
      <c r="DC54" s="763"/>
      <c r="DD54" s="763"/>
      <c r="DE54" s="763"/>
      <c r="DF54" s="763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763"/>
      <c r="EE54" s="763"/>
      <c r="EF54" s="763"/>
      <c r="EG54" s="763"/>
      <c r="EH54" s="763"/>
      <c r="EI54" s="763"/>
      <c r="EJ54" s="763"/>
      <c r="EK54" s="763"/>
      <c r="EL54" s="763"/>
      <c r="EM54" s="763"/>
      <c r="EN54" s="763"/>
      <c r="EO54" s="763"/>
      <c r="EP54" s="763"/>
      <c r="EQ54" s="763"/>
      <c r="ER54" s="763"/>
      <c r="ES54" s="763"/>
      <c r="ET54" s="763"/>
      <c r="EU54" s="763"/>
      <c r="EV54" s="763"/>
      <c r="EW54" s="763"/>
      <c r="EX54" s="763"/>
      <c r="EY54" s="763"/>
      <c r="EZ54" s="763"/>
      <c r="FA54" s="763"/>
      <c r="FB54" s="763"/>
      <c r="FC54" s="763"/>
      <c r="FD54" s="763"/>
      <c r="FE54" s="763"/>
      <c r="FF54" s="763"/>
      <c r="FG54" s="763"/>
      <c r="FH54" s="763"/>
      <c r="FI54" s="763"/>
      <c r="FJ54" s="763"/>
      <c r="FK54" s="763"/>
      <c r="FL54" s="763"/>
      <c r="FM54" s="763"/>
      <c r="FN54" s="763"/>
      <c r="FO54" s="763"/>
      <c r="FP54" s="763"/>
      <c r="FQ54" s="763"/>
      <c r="FR54" s="763"/>
      <c r="FS54" s="763"/>
      <c r="FT54" s="763"/>
      <c r="FU54" s="763"/>
      <c r="FV54" s="763"/>
      <c r="FW54" s="763"/>
      <c r="FX54" s="763"/>
      <c r="FY54" s="763"/>
      <c r="FZ54" s="763"/>
      <c r="GA54" s="763"/>
      <c r="GB54" s="763"/>
      <c r="GC54" s="763"/>
      <c r="GD54" s="763"/>
      <c r="GE54" s="763"/>
      <c r="GF54" s="763"/>
      <c r="GG54" s="763"/>
      <c r="GH54" s="763"/>
      <c r="GI54" s="763"/>
      <c r="GJ54" s="763"/>
      <c r="GK54" s="763"/>
      <c r="GL54" s="763"/>
      <c r="GM54" s="763"/>
      <c r="GN54" s="763"/>
      <c r="GO54" s="763"/>
      <c r="GP54" s="763"/>
      <c r="GQ54" s="763"/>
      <c r="GR54" s="763"/>
      <c r="GS54" s="763"/>
      <c r="GT54" s="763"/>
      <c r="GU54" s="763"/>
      <c r="GV54" s="763"/>
      <c r="GW54" s="763"/>
      <c r="GX54" s="763"/>
      <c r="GY54" s="763"/>
      <c r="GZ54" s="763"/>
      <c r="HA54" s="763"/>
      <c r="HB54" s="763"/>
      <c r="HC54" s="763"/>
      <c r="HD54" s="763"/>
      <c r="HE54" s="763"/>
      <c r="HF54" s="763"/>
      <c r="HG54" s="763"/>
      <c r="HH54" s="763"/>
      <c r="HI54" s="763"/>
      <c r="HJ54" s="763"/>
      <c r="HK54" s="763"/>
      <c r="HL54" s="763"/>
      <c r="HM54" s="763"/>
      <c r="HN54" s="763"/>
      <c r="HO54" s="763"/>
      <c r="HP54" s="763"/>
      <c r="HQ54" s="763"/>
      <c r="HR54" s="763"/>
      <c r="HS54" s="763"/>
    </row>
    <row r="55" spans="1:227" s="552" customFormat="1">
      <c r="A55"/>
      <c r="B55" s="392"/>
      <c r="C55"/>
      <c r="D55" s="465"/>
      <c r="E55" s="684"/>
      <c r="F55" s="684"/>
      <c r="G55" s="354"/>
      <c r="H55"/>
      <c r="I55" s="140"/>
      <c r="J55"/>
      <c r="K55"/>
      <c r="L55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47"/>
      <c r="AC55"/>
      <c r="AD55" s="127"/>
      <c r="AE55"/>
      <c r="AF55"/>
      <c r="AG55"/>
      <c r="AH55" s="137"/>
      <c r="AI55" s="137"/>
      <c r="AJ55" s="137"/>
      <c r="AK55" s="548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548"/>
      <c r="BB55" s="286"/>
      <c r="BC55" s="1138"/>
      <c r="BD55" s="1138"/>
      <c r="BE55" s="1138"/>
      <c r="BF55" s="1138"/>
      <c r="BG55" s="1138"/>
      <c r="BH55" s="1138"/>
      <c r="BI55" s="1138"/>
      <c r="BJ55" s="536"/>
      <c r="BK55" s="536"/>
      <c r="BL55" s="536"/>
      <c r="BM55" s="536"/>
      <c r="BN55" s="536"/>
      <c r="BO55" s="536"/>
      <c r="BP55" s="536"/>
      <c r="BQ55" s="536"/>
      <c r="BR55" s="536"/>
      <c r="BS55" s="536"/>
      <c r="BT55" s="536"/>
      <c r="BU55" s="286"/>
      <c r="BV55" s="763"/>
      <c r="BW55" s="763"/>
      <c r="BX55" s="763"/>
      <c r="BY55" s="763"/>
      <c r="BZ55" s="763"/>
      <c r="CA55" s="763"/>
      <c r="CB55" s="763"/>
      <c r="CC55" s="763"/>
      <c r="CD55" s="763"/>
      <c r="CE55" s="763"/>
      <c r="CF55" s="763"/>
      <c r="CG55" s="763"/>
      <c r="CH55" s="763"/>
      <c r="CI55" s="763"/>
      <c r="CW55" s="763"/>
      <c r="CX55" s="763"/>
      <c r="CY55" s="763"/>
      <c r="CZ55" s="763"/>
      <c r="DA55" s="763"/>
      <c r="DB55" s="763"/>
      <c r="DC55" s="763"/>
      <c r="DD55" s="763"/>
      <c r="DE55" s="763"/>
      <c r="DF55" s="763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763"/>
      <c r="EE55" s="763"/>
      <c r="EF55" s="763"/>
      <c r="EG55" s="763"/>
      <c r="EH55" s="763"/>
      <c r="EI55" s="763"/>
      <c r="EJ55" s="763"/>
      <c r="EK55" s="763"/>
      <c r="EL55" s="763"/>
      <c r="EM55" s="763"/>
      <c r="EN55" s="763"/>
      <c r="EO55" s="763"/>
      <c r="EP55" s="763"/>
      <c r="EQ55" s="763"/>
      <c r="ER55" s="763"/>
      <c r="ES55" s="763"/>
      <c r="ET55" s="763"/>
      <c r="EU55" s="763"/>
      <c r="EV55" s="763"/>
      <c r="EW55" s="763"/>
      <c r="EX55" s="763"/>
      <c r="EY55" s="763"/>
      <c r="EZ55" s="763"/>
      <c r="FA55" s="763"/>
      <c r="FB55" s="763"/>
      <c r="FC55" s="763"/>
      <c r="FD55" s="763"/>
      <c r="FE55" s="763"/>
      <c r="FF55" s="763"/>
      <c r="FG55" s="763"/>
      <c r="FH55" s="763"/>
      <c r="FI55" s="763"/>
      <c r="FJ55" s="763"/>
      <c r="FK55" s="763"/>
      <c r="FL55" s="763"/>
      <c r="FM55" s="763"/>
      <c r="FN55" s="763"/>
      <c r="FO55" s="763"/>
      <c r="FP55" s="763"/>
      <c r="FQ55" s="763"/>
      <c r="FR55" s="763"/>
      <c r="FS55" s="763"/>
      <c r="FT55" s="763"/>
      <c r="FU55" s="763"/>
      <c r="FV55" s="763"/>
      <c r="FW55" s="763"/>
      <c r="FX55" s="763"/>
      <c r="FY55" s="763"/>
      <c r="FZ55" s="763"/>
      <c r="GA55" s="763"/>
      <c r="GB55" s="763"/>
      <c r="GC55" s="763"/>
      <c r="GD55" s="763"/>
      <c r="GE55" s="763"/>
      <c r="GF55" s="763"/>
      <c r="GG55" s="763"/>
      <c r="GH55" s="763"/>
      <c r="GI55" s="763"/>
      <c r="GJ55" s="763"/>
      <c r="GK55" s="763"/>
      <c r="GL55" s="763"/>
      <c r="GM55" s="763"/>
      <c r="GN55" s="763"/>
      <c r="GO55" s="763"/>
      <c r="GP55" s="763"/>
      <c r="GQ55" s="763"/>
      <c r="GR55" s="763"/>
      <c r="GS55" s="763"/>
      <c r="GT55" s="763"/>
      <c r="GU55" s="763"/>
      <c r="GV55" s="763"/>
      <c r="GW55" s="763"/>
      <c r="GX55" s="763"/>
      <c r="GY55" s="763"/>
      <c r="GZ55" s="763"/>
      <c r="HA55" s="763"/>
      <c r="HB55" s="763"/>
      <c r="HC55" s="763"/>
      <c r="HD55" s="763"/>
      <c r="HE55" s="763"/>
      <c r="HF55" s="763"/>
      <c r="HG55" s="763"/>
      <c r="HH55" s="763"/>
      <c r="HI55" s="763"/>
      <c r="HJ55" s="763"/>
      <c r="HK55" s="763"/>
      <c r="HL55" s="763"/>
      <c r="HM55" s="763"/>
      <c r="HN55" s="763"/>
      <c r="HO55" s="763"/>
      <c r="HP55" s="763"/>
      <c r="HQ55" s="763"/>
      <c r="HR55" s="763"/>
      <c r="HS55" s="763"/>
    </row>
    <row r="56" spans="1:227" s="552" customFormat="1">
      <c r="A56"/>
      <c r="B56" s="392"/>
      <c r="C56"/>
      <c r="D56" s="465"/>
      <c r="E56" s="684"/>
      <c r="F56" s="684"/>
      <c r="G56" s="354"/>
      <c r="H56"/>
      <c r="I56" s="140"/>
      <c r="J56"/>
      <c r="K56"/>
      <c r="L56"/>
      <c r="M56" s="359"/>
      <c r="N56" s="359"/>
      <c r="O56" s="359"/>
      <c r="P56" s="359"/>
      <c r="Q56" s="359"/>
      <c r="R56" s="359"/>
      <c r="S56" s="359"/>
      <c r="T56" s="359"/>
      <c r="U56" s="359"/>
      <c r="V56" s="359"/>
      <c r="W56" s="359"/>
      <c r="X56" s="359"/>
      <c r="Y56" s="359"/>
      <c r="Z56" s="359"/>
      <c r="AA56" s="359"/>
      <c r="AB56" s="47"/>
      <c r="AC56"/>
      <c r="AD56" s="127"/>
      <c r="AE56"/>
      <c r="AF56"/>
      <c r="AG56"/>
      <c r="AH56" s="137"/>
      <c r="AI56" s="137"/>
      <c r="AJ56" s="137"/>
      <c r="AK56" s="548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548"/>
      <c r="BB56" s="286"/>
      <c r="BC56" s="1138"/>
      <c r="BD56" s="1138"/>
      <c r="BE56" s="1138"/>
      <c r="BF56" s="1138"/>
      <c r="BG56" s="1138"/>
      <c r="BH56" s="1138"/>
      <c r="BI56" s="1138"/>
      <c r="BJ56" s="536"/>
      <c r="BK56" s="536"/>
      <c r="BL56" s="536"/>
      <c r="BM56" s="536"/>
      <c r="BN56" s="536"/>
      <c r="BO56" s="536"/>
      <c r="BP56" s="536"/>
      <c r="BQ56" s="536"/>
      <c r="BR56" s="536"/>
      <c r="BS56" s="536"/>
      <c r="BT56" s="536"/>
      <c r="BU56" s="286"/>
      <c r="BV56" s="763"/>
      <c r="BW56" s="763"/>
      <c r="BX56" s="763"/>
      <c r="BY56" s="763"/>
      <c r="BZ56" s="763"/>
      <c r="CA56" s="763"/>
      <c r="CB56" s="763"/>
      <c r="CC56" s="763"/>
      <c r="CD56" s="763"/>
      <c r="CE56" s="763"/>
      <c r="CF56" s="763"/>
      <c r="CG56" s="763"/>
      <c r="CH56" s="763"/>
      <c r="CI56" s="763"/>
      <c r="CW56" s="763"/>
      <c r="CX56" s="763"/>
      <c r="CY56" s="763"/>
      <c r="CZ56" s="763"/>
      <c r="DA56" s="763"/>
      <c r="DB56" s="763"/>
      <c r="DC56" s="763"/>
      <c r="DD56" s="763"/>
      <c r="DE56" s="763"/>
      <c r="DF56" s="763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763"/>
      <c r="EE56" s="763"/>
      <c r="EF56" s="763"/>
      <c r="EG56" s="763"/>
      <c r="EH56" s="763"/>
      <c r="EI56" s="763"/>
      <c r="EJ56" s="763"/>
      <c r="EK56" s="763"/>
      <c r="EL56" s="763"/>
      <c r="EM56" s="763"/>
      <c r="EN56" s="763"/>
      <c r="EO56" s="763"/>
      <c r="EP56" s="763"/>
      <c r="EQ56" s="763"/>
      <c r="ER56" s="763"/>
      <c r="ES56" s="763"/>
      <c r="ET56" s="763"/>
      <c r="EU56" s="763"/>
      <c r="EV56" s="763"/>
      <c r="EW56" s="763"/>
      <c r="EX56" s="763"/>
      <c r="EY56" s="763"/>
      <c r="EZ56" s="763"/>
      <c r="FA56" s="763"/>
      <c r="FB56" s="763"/>
      <c r="FC56" s="763"/>
      <c r="FD56" s="763"/>
      <c r="FE56" s="763"/>
      <c r="FF56" s="763"/>
      <c r="FG56" s="763"/>
      <c r="FH56" s="763"/>
      <c r="FI56" s="763"/>
      <c r="FJ56" s="763"/>
      <c r="FK56" s="763"/>
      <c r="FL56" s="763"/>
      <c r="FM56" s="763"/>
      <c r="FN56" s="763"/>
      <c r="FO56" s="763"/>
      <c r="FP56" s="763"/>
      <c r="FQ56" s="763"/>
      <c r="FR56" s="763"/>
      <c r="FS56" s="763"/>
      <c r="FT56" s="763"/>
      <c r="FU56" s="763"/>
      <c r="FV56" s="763"/>
      <c r="FW56" s="763"/>
      <c r="FX56" s="763"/>
      <c r="FY56" s="763"/>
      <c r="FZ56" s="763"/>
      <c r="GA56" s="763"/>
      <c r="GB56" s="763"/>
      <c r="GC56" s="763"/>
      <c r="GD56" s="763"/>
      <c r="GE56" s="763"/>
      <c r="GF56" s="763"/>
      <c r="GG56" s="763"/>
      <c r="GH56" s="763"/>
      <c r="GI56" s="763"/>
      <c r="GJ56" s="763"/>
      <c r="GK56" s="763"/>
      <c r="GL56" s="763"/>
      <c r="GM56" s="763"/>
      <c r="GN56" s="763"/>
      <c r="GO56" s="763"/>
      <c r="GP56" s="763"/>
      <c r="GQ56" s="763"/>
      <c r="GR56" s="763"/>
      <c r="GS56" s="763"/>
      <c r="GT56" s="763"/>
      <c r="GU56" s="763"/>
      <c r="GV56" s="763"/>
      <c r="GW56" s="763"/>
      <c r="GX56" s="763"/>
      <c r="GY56" s="763"/>
      <c r="GZ56" s="763"/>
      <c r="HA56" s="763"/>
      <c r="HB56" s="763"/>
      <c r="HC56" s="763"/>
      <c r="HD56" s="763"/>
      <c r="HE56" s="763"/>
      <c r="HF56" s="763"/>
      <c r="HG56" s="763"/>
      <c r="HH56" s="763"/>
      <c r="HI56" s="763"/>
      <c r="HJ56" s="763"/>
      <c r="HK56" s="763"/>
      <c r="HL56" s="763"/>
      <c r="HM56" s="763"/>
      <c r="HN56" s="763"/>
      <c r="HO56" s="763"/>
      <c r="HP56" s="763"/>
      <c r="HQ56" s="763"/>
      <c r="HR56" s="763"/>
      <c r="HS56" s="763"/>
    </row>
    <row r="57" spans="1:227" s="552" customFormat="1">
      <c r="A57"/>
      <c r="B57" s="392"/>
      <c r="C57"/>
      <c r="D57" s="465"/>
      <c r="E57" s="684"/>
      <c r="F57" s="684"/>
      <c r="G57" s="354"/>
      <c r="H57"/>
      <c r="I57" s="140"/>
      <c r="J57"/>
      <c r="K57"/>
      <c r="L57"/>
      <c r="M57" s="359"/>
      <c r="N57" s="359"/>
      <c r="O57" s="359"/>
      <c r="P57" s="35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47"/>
      <c r="AC57"/>
      <c r="AD57" s="127"/>
      <c r="AE57"/>
      <c r="AF57"/>
      <c r="AG57"/>
      <c r="AH57" s="137"/>
      <c r="AI57" s="137"/>
      <c r="AJ57" s="137"/>
      <c r="AK57" s="548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548"/>
      <c r="BB57" s="286"/>
      <c r="BC57" s="1138"/>
      <c r="BD57" s="1138"/>
      <c r="BE57" s="1138"/>
      <c r="BF57" s="1138"/>
      <c r="BG57" s="1138"/>
      <c r="BH57" s="1138"/>
      <c r="BI57" s="1138"/>
      <c r="BJ57" s="536"/>
      <c r="BK57" s="536"/>
      <c r="BL57" s="536"/>
      <c r="BM57" s="536"/>
      <c r="BN57" s="536"/>
      <c r="BO57" s="536"/>
      <c r="BP57" s="536"/>
      <c r="BQ57" s="536"/>
      <c r="BR57" s="536"/>
      <c r="BS57" s="536"/>
      <c r="BT57" s="536"/>
      <c r="BU57" s="286"/>
      <c r="BV57" s="763"/>
      <c r="BW57" s="763"/>
      <c r="BX57" s="763"/>
      <c r="BY57" s="763"/>
      <c r="BZ57" s="763"/>
      <c r="CA57" s="763"/>
      <c r="CB57" s="763"/>
      <c r="CC57" s="763"/>
      <c r="CD57" s="763"/>
      <c r="CE57" s="763"/>
      <c r="CF57" s="763"/>
      <c r="CG57" s="763"/>
      <c r="CH57" s="763"/>
      <c r="CI57" s="763"/>
      <c r="CW57" s="763"/>
      <c r="CX57" s="763"/>
      <c r="CY57" s="763"/>
      <c r="CZ57" s="763"/>
      <c r="DA57" s="763"/>
      <c r="DB57" s="763"/>
      <c r="DC57" s="763"/>
      <c r="DD57" s="763"/>
      <c r="DE57" s="763"/>
      <c r="DF57" s="763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763"/>
      <c r="EE57" s="763"/>
      <c r="EF57" s="763"/>
      <c r="EG57" s="763"/>
      <c r="EH57" s="763"/>
      <c r="EI57" s="763"/>
      <c r="EJ57" s="763"/>
      <c r="EK57" s="763"/>
      <c r="EL57" s="763"/>
      <c r="EM57" s="763"/>
      <c r="EN57" s="763"/>
      <c r="EO57" s="763"/>
      <c r="EP57" s="763"/>
      <c r="EQ57" s="763"/>
      <c r="ER57" s="763"/>
      <c r="ES57" s="763"/>
      <c r="ET57" s="763"/>
      <c r="EU57" s="763"/>
      <c r="EV57" s="763"/>
      <c r="EW57" s="763"/>
      <c r="EX57" s="763"/>
      <c r="EY57" s="763"/>
      <c r="EZ57" s="763"/>
      <c r="FA57" s="763"/>
      <c r="FB57" s="763"/>
      <c r="FC57" s="763"/>
      <c r="FD57" s="763"/>
      <c r="FE57" s="763"/>
      <c r="FF57" s="763"/>
      <c r="FG57" s="763"/>
      <c r="FH57" s="763"/>
      <c r="FI57" s="763"/>
      <c r="FJ57" s="763"/>
      <c r="FK57" s="763"/>
      <c r="FL57" s="763"/>
      <c r="FM57" s="763"/>
      <c r="FN57" s="763"/>
      <c r="FO57" s="763"/>
      <c r="FP57" s="763"/>
      <c r="FQ57" s="763"/>
      <c r="FR57" s="763"/>
      <c r="FS57" s="763"/>
      <c r="FT57" s="763"/>
      <c r="FU57" s="763"/>
      <c r="FV57" s="763"/>
      <c r="FW57" s="763"/>
      <c r="FX57" s="763"/>
      <c r="FY57" s="763"/>
      <c r="FZ57" s="763"/>
      <c r="GA57" s="763"/>
      <c r="GB57" s="763"/>
      <c r="GC57" s="763"/>
      <c r="GD57" s="763"/>
      <c r="GE57" s="763"/>
      <c r="GF57" s="763"/>
      <c r="GG57" s="763"/>
      <c r="GH57" s="763"/>
      <c r="GI57" s="763"/>
      <c r="GJ57" s="763"/>
      <c r="GK57" s="763"/>
      <c r="GL57" s="763"/>
      <c r="GM57" s="763"/>
      <c r="GN57" s="763"/>
      <c r="GO57" s="763"/>
      <c r="GP57" s="763"/>
      <c r="GQ57" s="763"/>
      <c r="GR57" s="763"/>
      <c r="GS57" s="763"/>
      <c r="GT57" s="763"/>
      <c r="GU57" s="763"/>
      <c r="GV57" s="763"/>
      <c r="GW57" s="763"/>
      <c r="GX57" s="763"/>
      <c r="GY57" s="763"/>
      <c r="GZ57" s="763"/>
      <c r="HA57" s="763"/>
      <c r="HB57" s="763"/>
      <c r="HC57" s="763"/>
      <c r="HD57" s="763"/>
      <c r="HE57" s="763"/>
      <c r="HF57" s="763"/>
      <c r="HG57" s="763"/>
      <c r="HH57" s="763"/>
      <c r="HI57" s="763"/>
      <c r="HJ57" s="763"/>
      <c r="HK57" s="763"/>
      <c r="HL57" s="763"/>
      <c r="HM57" s="763"/>
      <c r="HN57" s="763"/>
      <c r="HO57" s="763"/>
      <c r="HP57" s="763"/>
      <c r="HQ57" s="763"/>
      <c r="HR57" s="763"/>
      <c r="HS57" s="763"/>
    </row>
    <row r="58" spans="1:227" s="552" customFormat="1">
      <c r="A58"/>
      <c r="B58" s="392"/>
      <c r="C58"/>
      <c r="D58" s="465"/>
      <c r="E58" s="684"/>
      <c r="F58" s="684"/>
      <c r="G58" s="354"/>
      <c r="H58"/>
      <c r="I58" s="140"/>
      <c r="J58"/>
      <c r="K58"/>
      <c r="L58"/>
      <c r="M58" s="359"/>
      <c r="N58" s="359"/>
      <c r="O58" s="359"/>
      <c r="P58" s="359"/>
      <c r="Q58" s="359"/>
      <c r="R58" s="359"/>
      <c r="S58" s="359"/>
      <c r="T58" s="359"/>
      <c r="U58" s="359"/>
      <c r="V58" s="359"/>
      <c r="W58" s="359"/>
      <c r="X58" s="359"/>
      <c r="Y58" s="359"/>
      <c r="Z58" s="359"/>
      <c r="AA58" s="359"/>
      <c r="AB58" s="47"/>
      <c r="AC58"/>
      <c r="AD58" s="127"/>
      <c r="AE58"/>
      <c r="AF58"/>
      <c r="AG58"/>
      <c r="AH58" s="137"/>
      <c r="AI58" s="137"/>
      <c r="AJ58" s="137"/>
      <c r="AK58" s="548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548"/>
      <c r="BB58" s="286"/>
      <c r="BC58" s="1138"/>
      <c r="BD58" s="1138"/>
      <c r="BE58" s="1138"/>
      <c r="BF58" s="1138"/>
      <c r="BG58" s="1138"/>
      <c r="BH58" s="1138"/>
      <c r="BI58" s="1138"/>
      <c r="BJ58" s="536"/>
      <c r="BK58" s="536"/>
      <c r="BL58" s="536"/>
      <c r="BM58" s="536"/>
      <c r="BN58" s="536"/>
      <c r="BO58" s="536"/>
      <c r="BP58" s="536"/>
      <c r="BQ58" s="536"/>
      <c r="BR58" s="536"/>
      <c r="BS58" s="536"/>
      <c r="BT58" s="536"/>
      <c r="BU58" s="286"/>
      <c r="BV58" s="763"/>
      <c r="BW58" s="763"/>
      <c r="BX58" s="763"/>
      <c r="BY58" s="763"/>
      <c r="BZ58" s="763"/>
      <c r="CA58" s="763"/>
      <c r="CB58" s="763"/>
      <c r="CC58" s="763"/>
      <c r="CD58" s="763"/>
      <c r="CE58" s="763"/>
      <c r="CF58" s="763"/>
      <c r="CG58" s="763"/>
      <c r="CH58" s="763"/>
      <c r="CI58" s="763"/>
      <c r="CW58" s="763"/>
      <c r="CX58" s="763"/>
      <c r="CY58" s="763"/>
      <c r="CZ58" s="763"/>
      <c r="DA58" s="763"/>
      <c r="DB58" s="763"/>
      <c r="DC58" s="763"/>
      <c r="DD58" s="763"/>
      <c r="DE58" s="763"/>
      <c r="DF58" s="763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763"/>
      <c r="EE58" s="763"/>
      <c r="EF58" s="763"/>
      <c r="EG58" s="763"/>
      <c r="EH58" s="763"/>
      <c r="EI58" s="763"/>
      <c r="EJ58" s="763"/>
      <c r="EK58" s="763"/>
      <c r="EL58" s="763"/>
      <c r="EM58" s="763"/>
      <c r="EN58" s="763"/>
      <c r="EO58" s="763"/>
      <c r="EP58" s="763"/>
      <c r="EQ58" s="763"/>
      <c r="ER58" s="763"/>
      <c r="ES58" s="763"/>
      <c r="ET58" s="763"/>
      <c r="EU58" s="763"/>
      <c r="EV58" s="763"/>
      <c r="EW58" s="763"/>
      <c r="EX58" s="763"/>
      <c r="EY58" s="763"/>
      <c r="EZ58" s="763"/>
      <c r="FA58" s="763"/>
      <c r="FB58" s="763"/>
      <c r="FC58" s="763"/>
      <c r="FD58" s="763"/>
      <c r="FE58" s="763"/>
      <c r="FF58" s="763"/>
      <c r="FG58" s="763"/>
      <c r="FH58" s="763"/>
      <c r="FI58" s="763"/>
      <c r="FJ58" s="763"/>
      <c r="FK58" s="763"/>
      <c r="FL58" s="763"/>
      <c r="FM58" s="763"/>
      <c r="FN58" s="763"/>
      <c r="FO58" s="763"/>
      <c r="FP58" s="763"/>
      <c r="FQ58" s="763"/>
      <c r="FR58" s="763"/>
      <c r="FS58" s="763"/>
      <c r="FT58" s="763"/>
      <c r="FU58" s="763"/>
      <c r="FV58" s="763"/>
      <c r="FW58" s="763"/>
      <c r="FX58" s="763"/>
      <c r="FY58" s="763"/>
      <c r="FZ58" s="763"/>
      <c r="GA58" s="763"/>
      <c r="GB58" s="763"/>
      <c r="GC58" s="763"/>
      <c r="GD58" s="763"/>
      <c r="GE58" s="763"/>
      <c r="GF58" s="763"/>
      <c r="GG58" s="763"/>
      <c r="GH58" s="763"/>
      <c r="GI58" s="763"/>
      <c r="GJ58" s="763"/>
      <c r="GK58" s="763"/>
      <c r="GL58" s="763"/>
      <c r="GM58" s="763"/>
      <c r="GN58" s="763"/>
      <c r="GO58" s="763"/>
      <c r="GP58" s="763"/>
      <c r="GQ58" s="763"/>
      <c r="GR58" s="763"/>
      <c r="GS58" s="763"/>
      <c r="GT58" s="763"/>
      <c r="GU58" s="763"/>
      <c r="GV58" s="763"/>
      <c r="GW58" s="763"/>
      <c r="GX58" s="763"/>
      <c r="GY58" s="763"/>
      <c r="GZ58" s="763"/>
      <c r="HA58" s="763"/>
      <c r="HB58" s="763"/>
      <c r="HC58" s="763"/>
      <c r="HD58" s="763"/>
      <c r="HE58" s="763"/>
      <c r="HF58" s="763"/>
      <c r="HG58" s="763"/>
      <c r="HH58" s="763"/>
      <c r="HI58" s="763"/>
      <c r="HJ58" s="763"/>
      <c r="HK58" s="763"/>
      <c r="HL58" s="763"/>
      <c r="HM58" s="763"/>
      <c r="HN58" s="763"/>
      <c r="HO58" s="763"/>
      <c r="HP58" s="763"/>
      <c r="HQ58" s="763"/>
      <c r="HR58" s="763"/>
      <c r="HS58" s="763"/>
    </row>
    <row r="59" spans="1:227" s="552" customFormat="1">
      <c r="A59"/>
      <c r="B59" s="392"/>
      <c r="C59"/>
      <c r="D59" s="465"/>
      <c r="E59" s="684"/>
      <c r="F59" s="684"/>
      <c r="G59" s="354"/>
      <c r="H59"/>
      <c r="I59" s="140"/>
      <c r="J59"/>
      <c r="K59"/>
      <c r="L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47"/>
      <c r="AC59"/>
      <c r="AD59" s="127"/>
      <c r="AE59"/>
      <c r="AF59"/>
      <c r="AG59"/>
      <c r="AH59" s="137"/>
      <c r="AI59" s="137"/>
      <c r="AJ59" s="137"/>
      <c r="AK59" s="548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548"/>
      <c r="BB59" s="286"/>
      <c r="BC59" s="1138"/>
      <c r="BD59" s="1138"/>
      <c r="BE59" s="1138"/>
      <c r="BF59" s="1138"/>
      <c r="BG59" s="1138"/>
      <c r="BH59" s="1138"/>
      <c r="BI59" s="1138"/>
      <c r="BJ59" s="536"/>
      <c r="BK59" s="536"/>
      <c r="BL59" s="536"/>
      <c r="BM59" s="536"/>
      <c r="BN59" s="536"/>
      <c r="BO59" s="536"/>
      <c r="BP59" s="536"/>
      <c r="BQ59" s="536"/>
      <c r="BR59" s="536"/>
      <c r="BS59" s="536"/>
      <c r="BT59" s="536"/>
      <c r="BU59" s="286"/>
      <c r="BV59" s="763"/>
      <c r="BW59" s="763"/>
      <c r="BX59" s="763"/>
      <c r="BY59" s="763"/>
      <c r="BZ59" s="763"/>
      <c r="CA59" s="763"/>
      <c r="CB59" s="763"/>
      <c r="CC59" s="763"/>
      <c r="CD59" s="763"/>
      <c r="CE59" s="763"/>
      <c r="CF59" s="763"/>
      <c r="CG59" s="763"/>
      <c r="CH59" s="763"/>
      <c r="CI59" s="763"/>
      <c r="CW59" s="763"/>
      <c r="CX59" s="763"/>
      <c r="CY59" s="763"/>
      <c r="CZ59" s="763"/>
      <c r="DA59" s="763"/>
      <c r="DB59" s="763"/>
      <c r="DC59" s="763"/>
      <c r="DD59" s="763"/>
      <c r="DE59" s="763"/>
      <c r="DF59" s="763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763"/>
      <c r="EE59" s="763"/>
      <c r="EF59" s="763"/>
      <c r="EG59" s="763"/>
      <c r="EH59" s="763"/>
      <c r="EI59" s="763"/>
      <c r="EJ59" s="763"/>
      <c r="EK59" s="763"/>
      <c r="EL59" s="763"/>
      <c r="EM59" s="763"/>
      <c r="EN59" s="763"/>
      <c r="EO59" s="763"/>
      <c r="EP59" s="763"/>
      <c r="EQ59" s="763"/>
      <c r="ER59" s="763"/>
      <c r="ES59" s="763"/>
      <c r="ET59" s="763"/>
      <c r="EU59" s="763"/>
      <c r="EV59" s="763"/>
      <c r="EW59" s="763"/>
      <c r="EX59" s="763"/>
      <c r="EY59" s="763"/>
      <c r="EZ59" s="763"/>
      <c r="FA59" s="763"/>
      <c r="FB59" s="763"/>
      <c r="FC59" s="763"/>
      <c r="FD59" s="763"/>
      <c r="FE59" s="763"/>
      <c r="FF59" s="763"/>
      <c r="FG59" s="763"/>
      <c r="FH59" s="763"/>
      <c r="FI59" s="763"/>
      <c r="FJ59" s="763"/>
      <c r="FK59" s="763"/>
      <c r="FL59" s="763"/>
      <c r="FM59" s="763"/>
      <c r="FN59" s="763"/>
      <c r="FO59" s="763"/>
      <c r="FP59" s="763"/>
      <c r="FQ59" s="763"/>
      <c r="FR59" s="763"/>
      <c r="FS59" s="763"/>
      <c r="FT59" s="763"/>
      <c r="FU59" s="763"/>
      <c r="FV59" s="763"/>
      <c r="FW59" s="763"/>
      <c r="FX59" s="763"/>
      <c r="FY59" s="763"/>
      <c r="FZ59" s="763"/>
      <c r="GA59" s="763"/>
      <c r="GB59" s="763"/>
      <c r="GC59" s="763"/>
      <c r="GD59" s="763"/>
      <c r="GE59" s="763"/>
      <c r="GF59" s="763"/>
      <c r="GG59" s="763"/>
      <c r="GH59" s="763"/>
      <c r="GI59" s="763"/>
      <c r="GJ59" s="763"/>
      <c r="GK59" s="763"/>
      <c r="GL59" s="763"/>
      <c r="GM59" s="763"/>
      <c r="GN59" s="763"/>
      <c r="GO59" s="763"/>
      <c r="GP59" s="763"/>
      <c r="GQ59" s="763"/>
      <c r="GR59" s="763"/>
      <c r="GS59" s="763"/>
      <c r="GT59" s="763"/>
      <c r="GU59" s="763"/>
      <c r="GV59" s="763"/>
      <c r="GW59" s="763"/>
      <c r="GX59" s="763"/>
      <c r="GY59" s="763"/>
      <c r="GZ59" s="763"/>
      <c r="HA59" s="763"/>
      <c r="HB59" s="763"/>
      <c r="HC59" s="763"/>
      <c r="HD59" s="763"/>
      <c r="HE59" s="763"/>
      <c r="HF59" s="763"/>
      <c r="HG59" s="763"/>
      <c r="HH59" s="763"/>
      <c r="HI59" s="763"/>
      <c r="HJ59" s="763"/>
      <c r="HK59" s="763"/>
      <c r="HL59" s="763"/>
      <c r="HM59" s="763"/>
      <c r="HN59" s="763"/>
      <c r="HO59" s="763"/>
      <c r="HP59" s="763"/>
      <c r="HQ59" s="763"/>
      <c r="HR59" s="763"/>
      <c r="HS59" s="763"/>
    </row>
    <row r="60" spans="1:227" s="552" customFormat="1">
      <c r="A60"/>
      <c r="B60" s="392"/>
      <c r="C60"/>
      <c r="D60" s="465"/>
      <c r="E60" s="684"/>
      <c r="F60" s="684"/>
      <c r="G60" s="354"/>
      <c r="H60"/>
      <c r="I60" s="140"/>
      <c r="J60"/>
      <c r="K60"/>
      <c r="L60"/>
      <c r="M60" s="359"/>
      <c r="N60" s="359"/>
      <c r="O60" s="359"/>
      <c r="P60" s="35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47"/>
      <c r="AC60"/>
      <c r="AD60" s="127"/>
      <c r="AE60"/>
      <c r="AF60"/>
      <c r="AG60"/>
      <c r="AH60" s="137"/>
      <c r="AI60" s="137"/>
      <c r="AJ60" s="137"/>
      <c r="AK60" s="548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548"/>
      <c r="BB60" s="286"/>
      <c r="BC60" s="1138"/>
      <c r="BD60" s="1138"/>
      <c r="BE60" s="1138"/>
      <c r="BF60" s="1138"/>
      <c r="BG60" s="1138"/>
      <c r="BH60" s="1138"/>
      <c r="BI60" s="1138"/>
      <c r="BJ60" s="536"/>
      <c r="BK60" s="536"/>
      <c r="BL60" s="536"/>
      <c r="BM60" s="536"/>
      <c r="BN60" s="536"/>
      <c r="BO60" s="536"/>
      <c r="BP60" s="536"/>
      <c r="BQ60" s="536"/>
      <c r="BR60" s="536"/>
      <c r="BS60" s="536"/>
      <c r="BT60" s="536"/>
      <c r="BU60" s="286"/>
      <c r="BV60" s="763"/>
      <c r="BW60" s="763"/>
      <c r="BX60" s="763"/>
      <c r="BY60" s="763"/>
      <c r="BZ60" s="763"/>
      <c r="CA60" s="763"/>
      <c r="CB60" s="763"/>
      <c r="CC60" s="763"/>
      <c r="CD60" s="763"/>
      <c r="CE60" s="763"/>
      <c r="CF60" s="763"/>
      <c r="CG60" s="763"/>
      <c r="CH60" s="763"/>
      <c r="CI60" s="763"/>
      <c r="CW60" s="763"/>
      <c r="CX60" s="763"/>
      <c r="CY60" s="763"/>
      <c r="CZ60" s="763"/>
      <c r="DA60" s="763"/>
      <c r="DB60" s="763"/>
      <c r="DC60" s="763"/>
      <c r="DD60" s="763"/>
      <c r="DE60" s="763"/>
      <c r="DF60" s="763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763"/>
      <c r="EE60" s="763"/>
      <c r="EF60" s="763"/>
      <c r="EG60" s="763"/>
      <c r="EH60" s="763"/>
      <c r="EI60" s="763"/>
      <c r="EJ60" s="763"/>
      <c r="EK60" s="763"/>
      <c r="EL60" s="763"/>
      <c r="EM60" s="763"/>
      <c r="EN60" s="763"/>
      <c r="EO60" s="763"/>
      <c r="EP60" s="763"/>
      <c r="EQ60" s="763"/>
      <c r="ER60" s="763"/>
      <c r="ES60" s="763"/>
      <c r="ET60" s="763"/>
      <c r="EU60" s="763"/>
      <c r="EV60" s="763"/>
      <c r="EW60" s="763"/>
      <c r="EX60" s="763"/>
      <c r="EY60" s="763"/>
      <c r="EZ60" s="763"/>
      <c r="FA60" s="763"/>
      <c r="FB60" s="763"/>
      <c r="FC60" s="763"/>
      <c r="FD60" s="763"/>
      <c r="FE60" s="763"/>
      <c r="FF60" s="763"/>
      <c r="FG60" s="763"/>
      <c r="FH60" s="763"/>
      <c r="FI60" s="763"/>
      <c r="FJ60" s="763"/>
      <c r="FK60" s="763"/>
      <c r="FL60" s="763"/>
      <c r="FM60" s="763"/>
      <c r="FN60" s="763"/>
      <c r="FO60" s="763"/>
      <c r="FP60" s="763"/>
      <c r="FQ60" s="763"/>
      <c r="FR60" s="763"/>
      <c r="FS60" s="763"/>
      <c r="FT60" s="763"/>
      <c r="FU60" s="763"/>
      <c r="FV60" s="763"/>
      <c r="FW60" s="763"/>
      <c r="FX60" s="763"/>
      <c r="FY60" s="763"/>
      <c r="FZ60" s="763"/>
      <c r="GA60" s="763"/>
      <c r="GB60" s="763"/>
      <c r="GC60" s="763"/>
      <c r="GD60" s="763"/>
      <c r="GE60" s="763"/>
      <c r="GF60" s="763"/>
      <c r="GG60" s="763"/>
      <c r="GH60" s="763"/>
      <c r="GI60" s="763"/>
      <c r="GJ60" s="763"/>
      <c r="GK60" s="763"/>
      <c r="GL60" s="763"/>
      <c r="GM60" s="763"/>
      <c r="GN60" s="763"/>
      <c r="GO60" s="763"/>
      <c r="GP60" s="763"/>
      <c r="GQ60" s="763"/>
      <c r="GR60" s="763"/>
      <c r="GS60" s="763"/>
      <c r="GT60" s="763"/>
      <c r="GU60" s="763"/>
      <c r="GV60" s="763"/>
      <c r="GW60" s="763"/>
      <c r="GX60" s="763"/>
      <c r="GY60" s="763"/>
      <c r="GZ60" s="763"/>
      <c r="HA60" s="763"/>
      <c r="HB60" s="763"/>
      <c r="HC60" s="763"/>
      <c r="HD60" s="763"/>
      <c r="HE60" s="763"/>
      <c r="HF60" s="763"/>
      <c r="HG60" s="763"/>
      <c r="HH60" s="763"/>
      <c r="HI60" s="763"/>
      <c r="HJ60" s="763"/>
      <c r="HK60" s="763"/>
      <c r="HL60" s="763"/>
      <c r="HM60" s="763"/>
      <c r="HN60" s="763"/>
      <c r="HO60" s="763"/>
      <c r="HP60" s="763"/>
      <c r="HQ60" s="763"/>
      <c r="HR60" s="763"/>
      <c r="HS60" s="763"/>
    </row>
    <row r="61" spans="1:227" s="552" customFormat="1">
      <c r="A61"/>
      <c r="B61" s="392"/>
      <c r="C61"/>
      <c r="D61" s="465"/>
      <c r="E61" s="684"/>
      <c r="F61" s="684"/>
      <c r="G61" s="354"/>
      <c r="H61"/>
      <c r="I61" s="140"/>
      <c r="J61"/>
      <c r="K61"/>
      <c r="L61"/>
      <c r="M61" s="359"/>
      <c r="N61" s="359"/>
      <c r="O61" s="359"/>
      <c r="P61" s="35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  <c r="AB61" s="47"/>
      <c r="AC61"/>
      <c r="AD61" s="127"/>
      <c r="AE61"/>
      <c r="AF61"/>
      <c r="AG61"/>
      <c r="AH61" s="137"/>
      <c r="AI61" s="137"/>
      <c r="AJ61" s="137"/>
      <c r="AK61" s="548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548"/>
      <c r="BB61" s="286"/>
      <c r="BC61" s="1138"/>
      <c r="BD61" s="1138"/>
      <c r="BE61" s="1138"/>
      <c r="BF61" s="1138"/>
      <c r="BG61" s="1138"/>
      <c r="BH61" s="1138"/>
      <c r="BI61" s="1138"/>
      <c r="BJ61" s="536"/>
      <c r="BK61" s="536"/>
      <c r="BL61" s="536"/>
      <c r="BM61" s="536"/>
      <c r="BN61" s="536"/>
      <c r="BO61" s="536"/>
      <c r="BP61" s="536"/>
      <c r="BQ61" s="536"/>
      <c r="BR61" s="536"/>
      <c r="BS61" s="536"/>
      <c r="BT61" s="536"/>
      <c r="BU61" s="286"/>
      <c r="BV61" s="763"/>
      <c r="BW61" s="763"/>
      <c r="BX61" s="763"/>
      <c r="BY61" s="763"/>
      <c r="BZ61" s="763"/>
      <c r="CA61" s="763"/>
      <c r="CB61" s="763"/>
      <c r="CC61" s="763"/>
      <c r="CD61" s="763"/>
      <c r="CE61" s="763"/>
      <c r="CF61" s="763"/>
      <c r="CG61" s="763"/>
      <c r="CH61" s="763"/>
      <c r="CI61" s="763"/>
      <c r="CW61" s="763"/>
      <c r="CX61" s="763"/>
      <c r="CY61" s="763"/>
      <c r="CZ61" s="763"/>
      <c r="DA61" s="763"/>
      <c r="DB61" s="763"/>
      <c r="DC61" s="763"/>
      <c r="DD61" s="763"/>
      <c r="DE61" s="763"/>
      <c r="DF61" s="763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763"/>
      <c r="EE61" s="763"/>
      <c r="EF61" s="763"/>
      <c r="EG61" s="763"/>
      <c r="EH61" s="763"/>
      <c r="EI61" s="763"/>
      <c r="EJ61" s="763"/>
      <c r="EK61" s="763"/>
      <c r="EL61" s="763"/>
      <c r="EM61" s="763"/>
      <c r="EN61" s="763"/>
      <c r="EO61" s="763"/>
      <c r="EP61" s="763"/>
      <c r="EQ61" s="763"/>
      <c r="ER61" s="763"/>
      <c r="ES61" s="763"/>
      <c r="ET61" s="763"/>
      <c r="EU61" s="763"/>
      <c r="EV61" s="763"/>
      <c r="EW61" s="763"/>
      <c r="EX61" s="763"/>
      <c r="EY61" s="763"/>
      <c r="EZ61" s="763"/>
      <c r="FA61" s="763"/>
      <c r="FB61" s="763"/>
      <c r="FC61" s="763"/>
      <c r="FD61" s="763"/>
      <c r="FE61" s="763"/>
      <c r="FF61" s="763"/>
      <c r="FG61" s="763"/>
      <c r="FH61" s="763"/>
      <c r="FI61" s="763"/>
      <c r="FJ61" s="763"/>
      <c r="FK61" s="763"/>
      <c r="FL61" s="763"/>
      <c r="FM61" s="763"/>
      <c r="FN61" s="763"/>
      <c r="FO61" s="763"/>
      <c r="FP61" s="763"/>
      <c r="FQ61" s="763"/>
      <c r="FR61" s="763"/>
      <c r="FS61" s="763"/>
      <c r="FT61" s="763"/>
      <c r="FU61" s="763"/>
      <c r="FV61" s="763"/>
      <c r="FW61" s="763"/>
      <c r="FX61" s="763"/>
      <c r="FY61" s="763"/>
      <c r="FZ61" s="763"/>
      <c r="GA61" s="763"/>
      <c r="GB61" s="763"/>
      <c r="GC61" s="763"/>
      <c r="GD61" s="763"/>
      <c r="GE61" s="763"/>
      <c r="GF61" s="763"/>
      <c r="GG61" s="763"/>
      <c r="GH61" s="763"/>
      <c r="GI61" s="763"/>
      <c r="GJ61" s="763"/>
      <c r="GK61" s="763"/>
      <c r="GL61" s="763"/>
      <c r="GM61" s="763"/>
      <c r="GN61" s="763"/>
      <c r="GO61" s="763"/>
      <c r="GP61" s="763"/>
      <c r="GQ61" s="763"/>
      <c r="GR61" s="763"/>
      <c r="GS61" s="763"/>
      <c r="GT61" s="763"/>
      <c r="GU61" s="763"/>
      <c r="GV61" s="763"/>
      <c r="GW61" s="763"/>
      <c r="GX61" s="763"/>
      <c r="GY61" s="763"/>
      <c r="GZ61" s="763"/>
      <c r="HA61" s="763"/>
      <c r="HB61" s="763"/>
      <c r="HC61" s="763"/>
      <c r="HD61" s="763"/>
      <c r="HE61" s="763"/>
      <c r="HF61" s="763"/>
      <c r="HG61" s="763"/>
      <c r="HH61" s="763"/>
      <c r="HI61" s="763"/>
      <c r="HJ61" s="763"/>
      <c r="HK61" s="763"/>
      <c r="HL61" s="763"/>
      <c r="HM61" s="763"/>
      <c r="HN61" s="763"/>
      <c r="HO61" s="763"/>
      <c r="HP61" s="763"/>
      <c r="HQ61" s="763"/>
      <c r="HR61" s="763"/>
      <c r="HS61" s="763"/>
    </row>
    <row r="62" spans="1:227" s="552" customFormat="1">
      <c r="A62"/>
      <c r="B62" s="392"/>
      <c r="C62"/>
      <c r="D62" s="465"/>
      <c r="E62" s="684"/>
      <c r="F62" s="684"/>
      <c r="G62" s="354"/>
      <c r="H62"/>
      <c r="I62" s="140"/>
      <c r="J62"/>
      <c r="K62"/>
      <c r="L62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47"/>
      <c r="AC62"/>
      <c r="AD62" s="127"/>
      <c r="AE62"/>
      <c r="AF62"/>
      <c r="AG62"/>
      <c r="AH62" s="137"/>
      <c r="AI62" s="137"/>
      <c r="AJ62" s="137"/>
      <c r="AK62" s="548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  <c r="BA62" s="548"/>
      <c r="BB62" s="286"/>
      <c r="BC62" s="1138"/>
      <c r="BD62" s="1138"/>
      <c r="BE62" s="1138"/>
      <c r="BF62" s="1138"/>
      <c r="BG62" s="1138"/>
      <c r="BH62" s="1138"/>
      <c r="BI62" s="1138"/>
      <c r="BJ62" s="536"/>
      <c r="BK62" s="536"/>
      <c r="BL62" s="536"/>
      <c r="BM62" s="536"/>
      <c r="BN62" s="536"/>
      <c r="BO62" s="536"/>
      <c r="BP62" s="536"/>
      <c r="BQ62" s="536"/>
      <c r="BR62" s="536"/>
      <c r="BS62" s="536"/>
      <c r="BT62" s="536"/>
      <c r="BU62" s="286"/>
      <c r="BV62" s="763"/>
      <c r="BW62" s="763"/>
      <c r="BX62" s="763"/>
      <c r="BY62" s="763"/>
      <c r="BZ62" s="763"/>
      <c r="CA62" s="763"/>
      <c r="CB62" s="763"/>
      <c r="CC62" s="763"/>
      <c r="CD62" s="763"/>
      <c r="CE62" s="763"/>
      <c r="CF62" s="763"/>
      <c r="CG62" s="763"/>
      <c r="CH62" s="763"/>
      <c r="CI62" s="763"/>
      <c r="CW62" s="763"/>
      <c r="CX62" s="763"/>
      <c r="CY62" s="763"/>
      <c r="CZ62" s="763"/>
      <c r="DA62" s="763"/>
      <c r="DB62" s="763"/>
      <c r="DC62" s="763"/>
      <c r="DD62" s="763"/>
      <c r="DE62" s="763"/>
      <c r="DF62" s="763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763"/>
      <c r="EE62" s="763"/>
      <c r="EF62" s="763"/>
      <c r="EG62" s="763"/>
      <c r="EH62" s="763"/>
      <c r="EI62" s="763"/>
      <c r="EJ62" s="763"/>
      <c r="EK62" s="763"/>
      <c r="EL62" s="763"/>
      <c r="EM62" s="763"/>
      <c r="EN62" s="763"/>
      <c r="EO62" s="763"/>
      <c r="EP62" s="763"/>
      <c r="EQ62" s="763"/>
      <c r="ER62" s="763"/>
      <c r="ES62" s="763"/>
      <c r="ET62" s="763"/>
      <c r="EU62" s="763"/>
      <c r="EV62" s="763"/>
      <c r="EW62" s="763"/>
      <c r="EX62" s="763"/>
      <c r="EY62" s="763"/>
      <c r="EZ62" s="763"/>
      <c r="FA62" s="763"/>
      <c r="FB62" s="763"/>
      <c r="FC62" s="763"/>
      <c r="FD62" s="763"/>
      <c r="FE62" s="763"/>
      <c r="FF62" s="763"/>
      <c r="FG62" s="763"/>
      <c r="FH62" s="763"/>
      <c r="FI62" s="763"/>
      <c r="FJ62" s="763"/>
      <c r="FK62" s="763"/>
      <c r="FL62" s="763"/>
      <c r="FM62" s="763"/>
      <c r="FN62" s="763"/>
      <c r="FO62" s="763"/>
      <c r="FP62" s="763"/>
      <c r="FQ62" s="763"/>
      <c r="FR62" s="763"/>
      <c r="FS62" s="763"/>
      <c r="FT62" s="763"/>
      <c r="FU62" s="763"/>
      <c r="FV62" s="763"/>
      <c r="FW62" s="763"/>
      <c r="FX62" s="763"/>
      <c r="FY62" s="763"/>
      <c r="FZ62" s="763"/>
      <c r="GA62" s="763"/>
      <c r="GB62" s="763"/>
      <c r="GC62" s="763"/>
      <c r="GD62" s="763"/>
      <c r="GE62" s="763"/>
      <c r="GF62" s="763"/>
      <c r="GG62" s="763"/>
      <c r="GH62" s="763"/>
      <c r="GI62" s="763"/>
      <c r="GJ62" s="763"/>
      <c r="GK62" s="763"/>
      <c r="GL62" s="763"/>
      <c r="GM62" s="763"/>
      <c r="GN62" s="763"/>
      <c r="GO62" s="763"/>
      <c r="GP62" s="763"/>
      <c r="GQ62" s="763"/>
      <c r="GR62" s="763"/>
      <c r="GS62" s="763"/>
      <c r="GT62" s="763"/>
      <c r="GU62" s="763"/>
      <c r="GV62" s="763"/>
      <c r="GW62" s="763"/>
      <c r="GX62" s="763"/>
      <c r="GY62" s="763"/>
      <c r="GZ62" s="763"/>
      <c r="HA62" s="763"/>
      <c r="HB62" s="763"/>
      <c r="HC62" s="763"/>
      <c r="HD62" s="763"/>
      <c r="HE62" s="763"/>
      <c r="HF62" s="763"/>
      <c r="HG62" s="763"/>
      <c r="HH62" s="763"/>
      <c r="HI62" s="763"/>
      <c r="HJ62" s="763"/>
      <c r="HK62" s="763"/>
      <c r="HL62" s="763"/>
      <c r="HM62" s="763"/>
      <c r="HN62" s="763"/>
      <c r="HO62" s="763"/>
      <c r="HP62" s="763"/>
      <c r="HQ62" s="763"/>
      <c r="HR62" s="763"/>
      <c r="HS62" s="763"/>
    </row>
    <row r="63" spans="1:227" s="552" customFormat="1">
      <c r="A63"/>
      <c r="B63" s="392"/>
      <c r="C63"/>
      <c r="D63" s="465"/>
      <c r="E63" s="684"/>
      <c r="F63" s="684"/>
      <c r="G63" s="354"/>
      <c r="H63"/>
      <c r="I63" s="140"/>
      <c r="J63"/>
      <c r="K63"/>
      <c r="L63"/>
      <c r="M63" s="359"/>
      <c r="N63" s="359"/>
      <c r="O63" s="359"/>
      <c r="P63" s="35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  <c r="AB63" s="47"/>
      <c r="AC63"/>
      <c r="AD63" s="127"/>
      <c r="AE63"/>
      <c r="AF63"/>
      <c r="AG63"/>
      <c r="AH63" s="137"/>
      <c r="AI63" s="137"/>
      <c r="AJ63" s="137"/>
      <c r="AK63" s="548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  <c r="BA63" s="548"/>
      <c r="BB63" s="286"/>
      <c r="BC63" s="1138"/>
      <c r="BD63" s="1138"/>
      <c r="BE63" s="1138"/>
      <c r="BF63" s="1138"/>
      <c r="BG63" s="1138"/>
      <c r="BH63" s="1138"/>
      <c r="BI63" s="1138"/>
      <c r="BJ63" s="536"/>
      <c r="BK63" s="536"/>
      <c r="BL63" s="536"/>
      <c r="BM63" s="536"/>
      <c r="BN63" s="536"/>
      <c r="BO63" s="536"/>
      <c r="BP63" s="536"/>
      <c r="BQ63" s="536"/>
      <c r="BR63" s="536"/>
      <c r="BS63" s="536"/>
      <c r="BT63" s="536"/>
      <c r="BU63" s="286"/>
      <c r="BV63" s="763"/>
      <c r="BW63" s="763"/>
      <c r="BX63" s="763"/>
      <c r="BY63" s="763"/>
      <c r="BZ63" s="763"/>
      <c r="CA63" s="763"/>
      <c r="CB63" s="763"/>
      <c r="CC63" s="763"/>
      <c r="CD63" s="763"/>
      <c r="CE63" s="763"/>
      <c r="CF63" s="763"/>
      <c r="CG63" s="763"/>
      <c r="CH63" s="763"/>
      <c r="CI63" s="763"/>
      <c r="CW63" s="763"/>
      <c r="CX63" s="763"/>
      <c r="CY63" s="763"/>
      <c r="CZ63" s="763"/>
      <c r="DA63" s="763"/>
      <c r="DB63" s="763"/>
      <c r="DC63" s="763"/>
      <c r="DD63" s="763"/>
      <c r="DE63" s="763"/>
      <c r="DF63" s="763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763"/>
      <c r="EE63" s="763"/>
      <c r="EF63" s="763"/>
      <c r="EG63" s="763"/>
      <c r="EH63" s="763"/>
      <c r="EI63" s="763"/>
      <c r="EJ63" s="763"/>
      <c r="EK63" s="763"/>
      <c r="EL63" s="763"/>
      <c r="EM63" s="763"/>
      <c r="EN63" s="763"/>
      <c r="EO63" s="763"/>
      <c r="EP63" s="763"/>
      <c r="EQ63" s="763"/>
      <c r="ER63" s="763"/>
      <c r="ES63" s="763"/>
      <c r="ET63" s="763"/>
      <c r="EU63" s="763"/>
      <c r="EV63" s="763"/>
      <c r="EW63" s="763"/>
      <c r="EX63" s="763"/>
      <c r="EY63" s="763"/>
      <c r="EZ63" s="763"/>
      <c r="FA63" s="763"/>
      <c r="FB63" s="763"/>
      <c r="FC63" s="763"/>
      <c r="FD63" s="763"/>
      <c r="FE63" s="763"/>
      <c r="FF63" s="763"/>
      <c r="FG63" s="763"/>
      <c r="FH63" s="763"/>
      <c r="FI63" s="763"/>
      <c r="FJ63" s="763"/>
      <c r="FK63" s="763"/>
      <c r="FL63" s="763"/>
      <c r="FM63" s="763"/>
      <c r="FN63" s="763"/>
      <c r="FO63" s="763"/>
      <c r="FP63" s="763"/>
      <c r="FQ63" s="763"/>
      <c r="FR63" s="763"/>
      <c r="FS63" s="763"/>
      <c r="FT63" s="763"/>
      <c r="FU63" s="763"/>
      <c r="FV63" s="763"/>
      <c r="FW63" s="763"/>
      <c r="FX63" s="763"/>
      <c r="FY63" s="763"/>
      <c r="FZ63" s="763"/>
      <c r="GA63" s="763"/>
      <c r="GB63" s="763"/>
      <c r="GC63" s="763"/>
      <c r="GD63" s="763"/>
      <c r="GE63" s="763"/>
      <c r="GF63" s="763"/>
      <c r="GG63" s="763"/>
      <c r="GH63" s="763"/>
      <c r="GI63" s="763"/>
      <c r="GJ63" s="763"/>
      <c r="GK63" s="763"/>
      <c r="GL63" s="763"/>
      <c r="GM63" s="763"/>
      <c r="GN63" s="763"/>
      <c r="GO63" s="763"/>
      <c r="GP63" s="763"/>
      <c r="GQ63" s="763"/>
      <c r="GR63" s="763"/>
      <c r="GS63" s="763"/>
      <c r="GT63" s="763"/>
      <c r="GU63" s="763"/>
      <c r="GV63" s="763"/>
      <c r="GW63" s="763"/>
      <c r="GX63" s="763"/>
      <c r="GY63" s="763"/>
      <c r="GZ63" s="763"/>
      <c r="HA63" s="763"/>
      <c r="HB63" s="763"/>
      <c r="HC63" s="763"/>
      <c r="HD63" s="763"/>
      <c r="HE63" s="763"/>
      <c r="HF63" s="763"/>
      <c r="HG63" s="763"/>
      <c r="HH63" s="763"/>
      <c r="HI63" s="763"/>
      <c r="HJ63" s="763"/>
      <c r="HK63" s="763"/>
      <c r="HL63" s="763"/>
      <c r="HM63" s="763"/>
      <c r="HN63" s="763"/>
      <c r="HO63" s="763"/>
      <c r="HP63" s="763"/>
      <c r="HQ63" s="763"/>
      <c r="HR63" s="763"/>
      <c r="HS63" s="763"/>
    </row>
    <row r="64" spans="1:227" s="552" customFormat="1">
      <c r="A64"/>
      <c r="B64" s="392"/>
      <c r="C64"/>
      <c r="D64" s="465"/>
      <c r="E64" s="684"/>
      <c r="F64" s="684"/>
      <c r="G64" s="354"/>
      <c r="H64"/>
      <c r="I64" s="140"/>
      <c r="J64"/>
      <c r="K64"/>
      <c r="L64"/>
      <c r="M64" s="359"/>
      <c r="N64" s="359"/>
      <c r="O64" s="359"/>
      <c r="P64" s="35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47"/>
      <c r="AC64"/>
      <c r="AD64" s="127"/>
      <c r="AE64"/>
      <c r="AF64"/>
      <c r="AG64"/>
      <c r="AH64" s="137"/>
      <c r="AI64" s="137"/>
      <c r="AJ64" s="137"/>
      <c r="AK64" s="548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548"/>
      <c r="BB64" s="286"/>
      <c r="BC64" s="1138"/>
      <c r="BD64" s="1138"/>
      <c r="BE64" s="1138"/>
      <c r="BF64" s="1138"/>
      <c r="BG64" s="1138"/>
      <c r="BH64" s="1138"/>
      <c r="BI64" s="1138"/>
      <c r="BJ64" s="536"/>
      <c r="BK64" s="536"/>
      <c r="BL64" s="536"/>
      <c r="BM64" s="536"/>
      <c r="BN64" s="536"/>
      <c r="BO64" s="536"/>
      <c r="BP64" s="536"/>
      <c r="BQ64" s="536"/>
      <c r="BR64" s="536"/>
      <c r="BS64" s="536"/>
      <c r="BT64" s="536"/>
      <c r="BU64" s="286"/>
      <c r="BV64" s="763"/>
      <c r="BW64" s="763"/>
      <c r="BX64" s="763"/>
      <c r="BY64" s="763"/>
      <c r="BZ64" s="763"/>
      <c r="CA64" s="763"/>
      <c r="CB64" s="763"/>
      <c r="CC64" s="763"/>
      <c r="CD64" s="763"/>
      <c r="CE64" s="763"/>
      <c r="CF64" s="763"/>
      <c r="CG64" s="763"/>
      <c r="CH64" s="763"/>
      <c r="CI64" s="763"/>
      <c r="CW64" s="763"/>
      <c r="CX64" s="763"/>
      <c r="CY64" s="763"/>
      <c r="CZ64" s="763"/>
      <c r="DA64" s="763"/>
      <c r="DB64" s="763"/>
      <c r="DC64" s="763"/>
      <c r="DD64" s="763"/>
      <c r="DE64" s="763"/>
      <c r="DF64" s="763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763"/>
      <c r="EJ64" s="763"/>
      <c r="EK64" s="763"/>
      <c r="EL64" s="763"/>
      <c r="EM64" s="763"/>
      <c r="EN64" s="763"/>
      <c r="EO64" s="763"/>
      <c r="EP64" s="763"/>
      <c r="EQ64" s="763"/>
      <c r="ER64" s="763"/>
      <c r="ES64" s="763"/>
      <c r="ET64" s="763"/>
      <c r="EU64" s="763"/>
      <c r="EV64" s="763"/>
      <c r="EW64" s="763"/>
      <c r="EX64" s="763"/>
      <c r="EY64" s="763"/>
      <c r="EZ64" s="763"/>
      <c r="FA64" s="763"/>
      <c r="FB64" s="763"/>
      <c r="FC64" s="763"/>
      <c r="FD64" s="763"/>
      <c r="FE64" s="763"/>
      <c r="FF64" s="763"/>
      <c r="FG64" s="763"/>
      <c r="FH64" s="763"/>
      <c r="FI64" s="763"/>
      <c r="FJ64" s="763"/>
      <c r="FK64" s="763"/>
      <c r="FL64" s="763"/>
      <c r="FM64" s="763"/>
      <c r="FN64" s="763"/>
      <c r="FO64" s="763"/>
      <c r="FP64" s="763"/>
      <c r="FQ64" s="763"/>
      <c r="FR64" s="763"/>
      <c r="FS64" s="763"/>
      <c r="FT64" s="763"/>
      <c r="FU64" s="763"/>
      <c r="FV64" s="763"/>
      <c r="FW64" s="763"/>
      <c r="FX64" s="763"/>
      <c r="FY64" s="763"/>
      <c r="FZ64" s="763"/>
      <c r="GA64" s="763"/>
      <c r="GB64" s="763"/>
      <c r="GC64" s="763"/>
      <c r="GD64" s="763"/>
      <c r="GE64" s="763"/>
      <c r="GF64" s="763"/>
      <c r="GG64" s="763"/>
      <c r="GH64" s="763"/>
      <c r="GI64" s="763"/>
      <c r="GJ64" s="763"/>
      <c r="GK64" s="763"/>
      <c r="GL64" s="763"/>
      <c r="GM64" s="763"/>
      <c r="GN64" s="763"/>
      <c r="GO64" s="763"/>
      <c r="GP64" s="763"/>
      <c r="GQ64" s="763"/>
      <c r="GR64" s="763"/>
      <c r="GS64" s="763"/>
      <c r="GT64" s="763"/>
      <c r="GU64" s="763"/>
      <c r="GV64" s="763"/>
      <c r="GW64" s="763"/>
      <c r="GX64" s="763"/>
      <c r="GY64" s="763"/>
      <c r="GZ64" s="763"/>
      <c r="HA64" s="763"/>
      <c r="HB64" s="763"/>
      <c r="HC64" s="763"/>
      <c r="HD64" s="763"/>
      <c r="HE64" s="763"/>
      <c r="HF64" s="763"/>
      <c r="HG64" s="763"/>
      <c r="HH64" s="763"/>
      <c r="HI64" s="763"/>
      <c r="HJ64" s="763"/>
      <c r="HK64" s="763"/>
      <c r="HL64" s="763"/>
      <c r="HM64" s="763"/>
      <c r="HN64" s="763"/>
      <c r="HO64" s="763"/>
      <c r="HP64" s="763"/>
      <c r="HQ64" s="763"/>
      <c r="HR64" s="763"/>
      <c r="HS64" s="763"/>
    </row>
    <row r="65" spans="1:227" s="552" customFormat="1">
      <c r="A65"/>
      <c r="B65" s="392"/>
      <c r="C65"/>
      <c r="D65" s="465"/>
      <c r="E65" s="684"/>
      <c r="F65" s="684"/>
      <c r="G65" s="354"/>
      <c r="H65"/>
      <c r="I65" s="140"/>
      <c r="J65"/>
      <c r="K65"/>
      <c r="L65"/>
      <c r="M65" s="359"/>
      <c r="N65" s="359"/>
      <c r="O65" s="359"/>
      <c r="P65" s="359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47"/>
      <c r="AC65"/>
      <c r="AD65" s="127"/>
      <c r="AE65"/>
      <c r="AF65"/>
      <c r="AG65"/>
      <c r="AH65" s="137"/>
      <c r="AI65" s="137"/>
      <c r="AJ65" s="137"/>
      <c r="AK65" s="548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548"/>
      <c r="BB65" s="286"/>
      <c r="BC65" s="1138"/>
      <c r="BD65" s="1138"/>
      <c r="BE65" s="1138"/>
      <c r="BF65" s="1138"/>
      <c r="BG65" s="1138"/>
      <c r="BH65" s="1138"/>
      <c r="BI65" s="1138"/>
      <c r="BJ65" s="536"/>
      <c r="BK65" s="536"/>
      <c r="BL65" s="536"/>
      <c r="BM65" s="536"/>
      <c r="BN65" s="536"/>
      <c r="BO65" s="536"/>
      <c r="BP65" s="536"/>
      <c r="BQ65" s="536"/>
      <c r="BR65" s="536"/>
      <c r="BS65" s="536"/>
      <c r="BT65" s="536"/>
      <c r="BU65" s="286"/>
      <c r="BV65" s="763"/>
      <c r="BW65" s="763"/>
      <c r="BX65" s="763"/>
      <c r="BY65" s="763"/>
      <c r="BZ65" s="763"/>
      <c r="CA65" s="763"/>
      <c r="CB65" s="763"/>
      <c r="CC65" s="763"/>
      <c r="CD65" s="763"/>
      <c r="CE65" s="763"/>
      <c r="CF65" s="763"/>
      <c r="CG65" s="763"/>
      <c r="CH65" s="763"/>
      <c r="CI65" s="763"/>
      <c r="CW65" s="763"/>
      <c r="CX65" s="763"/>
      <c r="CY65" s="763"/>
      <c r="CZ65" s="763"/>
      <c r="DA65" s="763"/>
      <c r="DB65" s="763"/>
      <c r="DC65" s="763"/>
      <c r="DD65" s="763"/>
      <c r="DE65" s="763"/>
      <c r="DF65" s="763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763"/>
      <c r="EJ65" s="763"/>
      <c r="EK65" s="763"/>
      <c r="EL65" s="763"/>
      <c r="EM65" s="763"/>
      <c r="EN65" s="763"/>
      <c r="EO65" s="763"/>
      <c r="EP65" s="763"/>
      <c r="EQ65" s="763"/>
      <c r="ER65" s="763"/>
      <c r="ES65" s="763"/>
      <c r="ET65" s="763"/>
      <c r="EU65" s="763"/>
      <c r="EV65" s="763"/>
      <c r="EW65" s="763"/>
      <c r="EX65" s="763"/>
      <c r="EY65" s="763"/>
      <c r="EZ65" s="763"/>
      <c r="FA65" s="763"/>
      <c r="FB65" s="763"/>
      <c r="FC65" s="763"/>
      <c r="FD65" s="763"/>
      <c r="FE65" s="763"/>
      <c r="FF65" s="763"/>
      <c r="FG65" s="763"/>
      <c r="FH65" s="763"/>
      <c r="FI65" s="763"/>
      <c r="FJ65" s="763"/>
      <c r="FK65" s="763"/>
      <c r="FL65" s="763"/>
      <c r="FM65" s="763"/>
      <c r="FN65" s="763"/>
      <c r="FO65" s="763"/>
      <c r="FP65" s="763"/>
      <c r="FQ65" s="763"/>
      <c r="FR65" s="763"/>
      <c r="FS65" s="763"/>
      <c r="FT65" s="763"/>
      <c r="FU65" s="763"/>
      <c r="FV65" s="763"/>
      <c r="FW65" s="763"/>
      <c r="FX65" s="763"/>
      <c r="FY65" s="763"/>
      <c r="FZ65" s="763"/>
      <c r="GA65" s="763"/>
      <c r="GB65" s="763"/>
      <c r="GC65" s="763"/>
      <c r="GD65" s="763"/>
      <c r="GE65" s="763"/>
      <c r="GF65" s="763"/>
      <c r="GG65" s="763"/>
      <c r="GH65" s="763"/>
      <c r="GI65" s="763"/>
      <c r="GJ65" s="763"/>
      <c r="GK65" s="763"/>
      <c r="GL65" s="763"/>
      <c r="GM65" s="763"/>
      <c r="GN65" s="763"/>
      <c r="GO65" s="763"/>
      <c r="GP65" s="763"/>
      <c r="GQ65" s="763"/>
      <c r="GR65" s="763"/>
      <c r="GS65" s="763"/>
      <c r="GT65" s="763"/>
      <c r="GU65" s="763"/>
      <c r="GV65" s="763"/>
      <c r="GW65" s="763"/>
      <c r="GX65" s="763"/>
      <c r="GY65" s="763"/>
      <c r="GZ65" s="763"/>
      <c r="HA65" s="763"/>
      <c r="HB65" s="763"/>
      <c r="HC65" s="763"/>
      <c r="HD65" s="763"/>
      <c r="HE65" s="763"/>
      <c r="HF65" s="763"/>
      <c r="HG65" s="763"/>
      <c r="HH65" s="763"/>
      <c r="HI65" s="763"/>
      <c r="HJ65" s="763"/>
      <c r="HK65" s="763"/>
      <c r="HL65" s="763"/>
      <c r="HM65" s="763"/>
      <c r="HN65" s="763"/>
      <c r="HO65" s="763"/>
      <c r="HP65" s="763"/>
      <c r="HQ65" s="763"/>
      <c r="HR65" s="763"/>
      <c r="HS65" s="763"/>
    </row>
    <row r="66" spans="1:227" s="552" customFormat="1">
      <c r="A66"/>
      <c r="B66" s="392"/>
      <c r="C66"/>
      <c r="D66" s="465"/>
      <c r="E66" s="684"/>
      <c r="F66" s="684"/>
      <c r="G66" s="354"/>
      <c r="H66"/>
      <c r="I66" s="140"/>
      <c r="J66"/>
      <c r="K66"/>
      <c r="L66"/>
      <c r="M66" s="359"/>
      <c r="N66" s="359"/>
      <c r="O66" s="359"/>
      <c r="P66" s="35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  <c r="AB66" s="47"/>
      <c r="AC66"/>
      <c r="AD66" s="127"/>
      <c r="AE66"/>
      <c r="AF66"/>
      <c r="AG66"/>
      <c r="AH66" s="137"/>
      <c r="AI66" s="137"/>
      <c r="AJ66" s="137"/>
      <c r="AK66" s="548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548"/>
      <c r="BB66" s="286"/>
      <c r="BC66" s="1138"/>
      <c r="BD66" s="1138"/>
      <c r="BE66" s="1138"/>
      <c r="BF66" s="1138"/>
      <c r="BG66" s="1138"/>
      <c r="BH66" s="1138"/>
      <c r="BI66" s="1138"/>
      <c r="BJ66" s="536"/>
      <c r="BK66" s="536"/>
      <c r="BL66" s="536"/>
      <c r="BM66" s="536"/>
      <c r="BN66" s="536"/>
      <c r="BO66" s="536"/>
      <c r="BP66" s="536"/>
      <c r="BQ66" s="536"/>
      <c r="BR66" s="536"/>
      <c r="BS66" s="536"/>
      <c r="BT66" s="536"/>
      <c r="BU66" s="286"/>
      <c r="BV66" s="763"/>
      <c r="BW66" s="763"/>
      <c r="BX66" s="763"/>
      <c r="BY66" s="763"/>
      <c r="BZ66" s="763"/>
      <c r="CA66" s="763"/>
      <c r="CB66" s="763"/>
      <c r="CC66" s="763"/>
      <c r="CD66" s="763"/>
      <c r="CE66" s="763"/>
      <c r="CF66" s="763"/>
      <c r="CG66" s="763"/>
      <c r="CH66" s="763"/>
      <c r="CI66" s="763"/>
      <c r="CW66" s="763"/>
      <c r="CX66" s="763"/>
      <c r="CY66" s="763"/>
      <c r="CZ66" s="763"/>
      <c r="DA66" s="763"/>
      <c r="DB66" s="763"/>
      <c r="DC66" s="763"/>
      <c r="DD66" s="763"/>
      <c r="DE66" s="763"/>
      <c r="DF66" s="763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763"/>
      <c r="EJ66" s="763"/>
      <c r="EK66" s="763"/>
      <c r="EL66" s="763"/>
      <c r="EM66" s="763"/>
      <c r="EN66" s="763"/>
      <c r="EO66" s="763"/>
      <c r="EP66" s="763"/>
      <c r="EQ66" s="763"/>
      <c r="ER66" s="763"/>
      <c r="ES66" s="763"/>
      <c r="ET66" s="763"/>
      <c r="EU66" s="763"/>
      <c r="EV66" s="763"/>
      <c r="EW66" s="763"/>
      <c r="EX66" s="763"/>
      <c r="EY66" s="763"/>
      <c r="EZ66" s="763"/>
      <c r="FA66" s="763"/>
      <c r="FB66" s="763"/>
      <c r="FC66" s="763"/>
      <c r="FD66" s="763"/>
      <c r="FE66" s="763"/>
      <c r="FF66" s="763"/>
      <c r="FG66" s="763"/>
      <c r="FH66" s="763"/>
      <c r="FI66" s="763"/>
      <c r="FJ66" s="763"/>
      <c r="FK66" s="763"/>
      <c r="FL66" s="763"/>
      <c r="FM66" s="763"/>
      <c r="FN66" s="763"/>
      <c r="FO66" s="763"/>
      <c r="FP66" s="763"/>
      <c r="FQ66" s="763"/>
      <c r="FR66" s="763"/>
      <c r="FS66" s="763"/>
      <c r="FT66" s="763"/>
      <c r="FU66" s="763"/>
      <c r="FV66" s="763"/>
      <c r="FW66" s="763"/>
      <c r="FX66" s="763"/>
      <c r="FY66" s="763"/>
      <c r="FZ66" s="763"/>
      <c r="GA66" s="763"/>
      <c r="GB66" s="763"/>
      <c r="GC66" s="763"/>
      <c r="GD66" s="763"/>
      <c r="GE66" s="763"/>
      <c r="GF66" s="763"/>
      <c r="GG66" s="763"/>
      <c r="GH66" s="763"/>
      <c r="GI66" s="763"/>
      <c r="GJ66" s="763"/>
      <c r="GK66" s="763"/>
      <c r="GL66" s="763"/>
      <c r="GM66" s="763"/>
      <c r="GN66" s="763"/>
      <c r="GO66" s="763"/>
      <c r="GP66" s="763"/>
      <c r="GQ66" s="763"/>
      <c r="GR66" s="763"/>
      <c r="GS66" s="763"/>
      <c r="GT66" s="763"/>
      <c r="GU66" s="763"/>
      <c r="GV66" s="763"/>
      <c r="GW66" s="763"/>
      <c r="GX66" s="763"/>
      <c r="GY66" s="763"/>
      <c r="GZ66" s="763"/>
      <c r="HA66" s="763"/>
      <c r="HB66" s="763"/>
      <c r="HC66" s="763"/>
      <c r="HD66" s="763"/>
      <c r="HE66" s="763"/>
      <c r="HF66" s="763"/>
      <c r="HG66" s="763"/>
      <c r="HH66" s="763"/>
      <c r="HI66" s="763"/>
      <c r="HJ66" s="763"/>
      <c r="HK66" s="763"/>
      <c r="HL66" s="763"/>
      <c r="HM66" s="763"/>
      <c r="HN66" s="763"/>
      <c r="HO66" s="763"/>
      <c r="HP66" s="763"/>
      <c r="HQ66" s="763"/>
      <c r="HR66" s="763"/>
      <c r="HS66" s="763"/>
    </row>
    <row r="67" spans="1:227" s="552" customFormat="1">
      <c r="A67"/>
      <c r="B67" s="392"/>
      <c r="C67"/>
      <c r="D67" s="465"/>
      <c r="E67" s="684"/>
      <c r="F67" s="684"/>
      <c r="G67" s="354"/>
      <c r="H67"/>
      <c r="I67" s="140"/>
      <c r="J67"/>
      <c r="K67"/>
      <c r="L67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47"/>
      <c r="AC67"/>
      <c r="AD67" s="127"/>
      <c r="AE67"/>
      <c r="AF67"/>
      <c r="AG67"/>
      <c r="AH67" s="137"/>
      <c r="AI67" s="137"/>
      <c r="AJ67" s="137"/>
      <c r="AK67" s="548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548"/>
      <c r="BB67" s="286"/>
      <c r="BC67" s="1138"/>
      <c r="BD67" s="1138"/>
      <c r="BE67" s="1138"/>
      <c r="BF67" s="1138"/>
      <c r="BG67" s="1138"/>
      <c r="BH67" s="1138"/>
      <c r="BI67" s="1138"/>
      <c r="BJ67" s="536"/>
      <c r="BK67" s="536"/>
      <c r="BL67" s="536"/>
      <c r="BM67" s="536"/>
      <c r="BN67" s="536"/>
      <c r="BO67" s="536"/>
      <c r="BP67" s="536"/>
      <c r="BQ67" s="536"/>
      <c r="BR67" s="536"/>
      <c r="BS67" s="536"/>
      <c r="BT67" s="536"/>
      <c r="BU67" s="286"/>
      <c r="BV67" s="763"/>
      <c r="BW67" s="763"/>
      <c r="BX67" s="763"/>
      <c r="BY67" s="763"/>
      <c r="BZ67" s="763"/>
      <c r="CA67" s="763"/>
      <c r="CB67" s="763"/>
      <c r="CC67" s="763"/>
      <c r="CD67" s="763"/>
      <c r="CE67" s="763"/>
      <c r="CF67" s="763"/>
      <c r="CG67" s="763"/>
      <c r="CH67" s="763"/>
      <c r="CI67" s="763"/>
      <c r="CW67" s="763"/>
      <c r="CX67" s="763"/>
      <c r="CY67" s="763"/>
      <c r="CZ67" s="763"/>
      <c r="DA67" s="763"/>
      <c r="DB67" s="763"/>
      <c r="DC67" s="763"/>
      <c r="DD67" s="763"/>
      <c r="DE67" s="763"/>
      <c r="DF67" s="763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763"/>
      <c r="EJ67" s="763"/>
      <c r="EK67" s="763"/>
      <c r="EL67" s="763"/>
      <c r="EM67" s="763"/>
      <c r="EN67" s="763"/>
      <c r="EO67" s="763"/>
      <c r="EP67" s="763"/>
      <c r="EQ67" s="763"/>
      <c r="ER67" s="763"/>
      <c r="ES67" s="763"/>
      <c r="ET67" s="763"/>
      <c r="EU67" s="763"/>
      <c r="EV67" s="763"/>
      <c r="EW67" s="763"/>
      <c r="EX67" s="763"/>
      <c r="EY67" s="763"/>
      <c r="EZ67" s="763"/>
      <c r="FA67" s="763"/>
      <c r="FB67" s="763"/>
      <c r="FC67" s="763"/>
      <c r="FD67" s="763"/>
      <c r="FE67" s="763"/>
      <c r="FF67" s="763"/>
      <c r="FG67" s="763"/>
      <c r="FH67" s="763"/>
      <c r="FI67" s="763"/>
      <c r="FJ67" s="763"/>
      <c r="FK67" s="763"/>
      <c r="FL67" s="763"/>
      <c r="FM67" s="763"/>
      <c r="FN67" s="763"/>
      <c r="FO67" s="763"/>
      <c r="FP67" s="763"/>
      <c r="FQ67" s="763"/>
      <c r="FR67" s="763"/>
      <c r="FS67" s="763"/>
      <c r="FT67" s="763"/>
      <c r="FU67" s="763"/>
      <c r="FV67" s="763"/>
      <c r="FW67" s="763"/>
      <c r="FX67" s="763"/>
      <c r="FY67" s="763"/>
      <c r="FZ67" s="763"/>
      <c r="GA67" s="763"/>
      <c r="GB67" s="763"/>
      <c r="GC67" s="763"/>
      <c r="GD67" s="763"/>
      <c r="GE67" s="763"/>
      <c r="GF67" s="763"/>
      <c r="GG67" s="763"/>
      <c r="GH67" s="763"/>
      <c r="GI67" s="763"/>
      <c r="GJ67" s="763"/>
      <c r="GK67" s="763"/>
      <c r="GL67" s="763"/>
      <c r="GM67" s="763"/>
      <c r="GN67" s="763"/>
      <c r="GO67" s="763"/>
      <c r="GP67" s="763"/>
      <c r="GQ67" s="763"/>
      <c r="GR67" s="763"/>
      <c r="GS67" s="763"/>
      <c r="GT67" s="763"/>
      <c r="GU67" s="763"/>
      <c r="GV67" s="763"/>
      <c r="GW67" s="763"/>
      <c r="GX67" s="763"/>
      <c r="GY67" s="763"/>
      <c r="GZ67" s="763"/>
      <c r="HA67" s="763"/>
      <c r="HB67" s="763"/>
      <c r="HC67" s="763"/>
      <c r="HD67" s="763"/>
      <c r="HE67" s="763"/>
      <c r="HF67" s="763"/>
      <c r="HG67" s="763"/>
      <c r="HH67" s="763"/>
      <c r="HI67" s="763"/>
      <c r="HJ67" s="763"/>
      <c r="HK67" s="763"/>
      <c r="HL67" s="763"/>
      <c r="HM67" s="763"/>
      <c r="HN67" s="763"/>
      <c r="HO67" s="763"/>
      <c r="HP67" s="763"/>
      <c r="HQ67" s="763"/>
      <c r="HR67" s="763"/>
      <c r="HS67" s="763"/>
    </row>
    <row r="68" spans="1:227" s="552" customFormat="1">
      <c r="A68"/>
      <c r="B68" s="392"/>
      <c r="C68"/>
      <c r="D68" s="465"/>
      <c r="E68" s="684"/>
      <c r="F68" s="684"/>
      <c r="G68" s="354"/>
      <c r="H68"/>
      <c r="I68" s="140"/>
      <c r="J68"/>
      <c r="K68"/>
      <c r="L68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47"/>
      <c r="AC68"/>
      <c r="AD68" s="127"/>
      <c r="AE68"/>
      <c r="AF68"/>
      <c r="AG68"/>
      <c r="AH68" s="137"/>
      <c r="AI68" s="137"/>
      <c r="AJ68" s="137"/>
      <c r="AK68" s="548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548"/>
      <c r="BB68" s="286"/>
      <c r="BC68" s="1138"/>
      <c r="BD68" s="1138"/>
      <c r="BE68" s="1138"/>
      <c r="BF68" s="1138"/>
      <c r="BG68" s="1138"/>
      <c r="BH68" s="1138"/>
      <c r="BI68" s="1138"/>
      <c r="BJ68" s="536"/>
      <c r="BK68" s="536"/>
      <c r="BL68" s="536"/>
      <c r="BM68" s="536"/>
      <c r="BN68" s="536"/>
      <c r="BO68" s="536"/>
      <c r="BP68" s="536"/>
      <c r="BQ68" s="536"/>
      <c r="BR68" s="536"/>
      <c r="BS68" s="536"/>
      <c r="BT68" s="536"/>
      <c r="BU68" s="286"/>
      <c r="BV68" s="763"/>
      <c r="BW68" s="763"/>
      <c r="BX68" s="763"/>
      <c r="BY68" s="763"/>
      <c r="BZ68" s="763"/>
      <c r="CA68" s="763"/>
      <c r="CB68" s="763"/>
      <c r="CC68" s="763"/>
      <c r="CD68" s="763"/>
      <c r="CE68" s="763"/>
      <c r="CF68" s="763"/>
      <c r="CG68" s="763"/>
      <c r="CH68" s="763"/>
      <c r="CI68" s="763"/>
      <c r="CW68" s="763"/>
      <c r="CX68" s="763"/>
      <c r="CY68" s="763"/>
      <c r="CZ68" s="763"/>
      <c r="DA68" s="763"/>
      <c r="DB68" s="763"/>
      <c r="DC68" s="763"/>
      <c r="DD68" s="763"/>
      <c r="DE68" s="763"/>
      <c r="DF68" s="763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763"/>
      <c r="EJ68" s="763"/>
      <c r="EK68" s="763"/>
      <c r="EL68" s="763"/>
      <c r="EM68" s="763"/>
      <c r="EN68" s="763"/>
      <c r="EO68" s="763"/>
      <c r="EP68" s="763"/>
      <c r="EQ68" s="763"/>
      <c r="ER68" s="763"/>
      <c r="ES68" s="763"/>
      <c r="ET68" s="763"/>
      <c r="EU68" s="763"/>
      <c r="EV68" s="763"/>
      <c r="EW68" s="763"/>
      <c r="EX68" s="763"/>
      <c r="EY68" s="763"/>
      <c r="EZ68" s="763"/>
      <c r="FA68" s="763"/>
      <c r="FB68" s="763"/>
      <c r="FC68" s="763"/>
      <c r="FD68" s="763"/>
      <c r="FE68" s="763"/>
      <c r="FF68" s="763"/>
      <c r="FG68" s="763"/>
      <c r="FH68" s="763"/>
      <c r="FI68" s="763"/>
      <c r="FJ68" s="763"/>
      <c r="FK68" s="763"/>
      <c r="FL68" s="763"/>
      <c r="FM68" s="763"/>
      <c r="FN68" s="763"/>
      <c r="FO68" s="763"/>
      <c r="FP68" s="763"/>
      <c r="FQ68" s="763"/>
      <c r="FR68" s="763"/>
      <c r="FS68" s="763"/>
      <c r="FT68" s="763"/>
      <c r="FU68" s="763"/>
      <c r="FV68" s="763"/>
      <c r="FW68" s="763"/>
      <c r="FX68" s="763"/>
      <c r="FY68" s="763"/>
      <c r="FZ68" s="763"/>
      <c r="GA68" s="763"/>
      <c r="GB68" s="763"/>
      <c r="GC68" s="763"/>
      <c r="GD68" s="763"/>
      <c r="GE68" s="763"/>
      <c r="GF68" s="763"/>
      <c r="GG68" s="763"/>
      <c r="GH68" s="763"/>
      <c r="GI68" s="763"/>
      <c r="GJ68" s="763"/>
      <c r="GK68" s="763"/>
      <c r="GL68" s="763"/>
      <c r="GM68" s="763"/>
      <c r="GN68" s="763"/>
      <c r="GO68" s="763"/>
      <c r="GP68" s="763"/>
      <c r="GQ68" s="763"/>
      <c r="GR68" s="763"/>
      <c r="GS68" s="763"/>
      <c r="GT68" s="763"/>
      <c r="GU68" s="763"/>
      <c r="GV68" s="763"/>
      <c r="GW68" s="763"/>
      <c r="GX68" s="763"/>
      <c r="GY68" s="763"/>
      <c r="GZ68" s="763"/>
      <c r="HA68" s="763"/>
      <c r="HB68" s="763"/>
      <c r="HC68" s="763"/>
      <c r="HD68" s="763"/>
      <c r="HE68" s="763"/>
      <c r="HF68" s="763"/>
      <c r="HG68" s="763"/>
      <c r="HH68" s="763"/>
      <c r="HI68" s="763"/>
      <c r="HJ68" s="763"/>
      <c r="HK68" s="763"/>
      <c r="HL68" s="763"/>
      <c r="HM68" s="763"/>
      <c r="HN68" s="763"/>
      <c r="HO68" s="763"/>
      <c r="HP68" s="763"/>
      <c r="HQ68" s="763"/>
      <c r="HR68" s="763"/>
      <c r="HS68" s="763"/>
    </row>
    <row r="69" spans="1:227" s="552" customFormat="1">
      <c r="A69"/>
      <c r="B69" s="392"/>
      <c r="C69"/>
      <c r="D69" s="465"/>
      <c r="E69" s="684"/>
      <c r="F69" s="684"/>
      <c r="G69" s="354"/>
      <c r="H69"/>
      <c r="I69" s="140"/>
      <c r="J69"/>
      <c r="K69"/>
      <c r="L6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47"/>
      <c r="AC69"/>
      <c r="AD69" s="127"/>
      <c r="AE69"/>
      <c r="AF69"/>
      <c r="AG69"/>
      <c r="AH69" s="137"/>
      <c r="AI69" s="137"/>
      <c r="AJ69" s="137"/>
      <c r="AK69" s="548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548"/>
      <c r="BB69" s="286"/>
      <c r="BC69" s="1138"/>
      <c r="BD69" s="1138"/>
      <c r="BE69" s="1138"/>
      <c r="BF69" s="1138"/>
      <c r="BG69" s="1138"/>
      <c r="BH69" s="1138"/>
      <c r="BI69" s="1138"/>
      <c r="BJ69" s="536"/>
      <c r="BK69" s="536"/>
      <c r="BL69" s="536"/>
      <c r="BM69" s="536"/>
      <c r="BN69" s="536"/>
      <c r="BO69" s="536"/>
      <c r="BP69" s="536"/>
      <c r="BQ69" s="536"/>
      <c r="BR69" s="536"/>
      <c r="BS69" s="536"/>
      <c r="BT69" s="536"/>
      <c r="BU69" s="286"/>
      <c r="BV69" s="763"/>
      <c r="BW69" s="763"/>
      <c r="BX69" s="763"/>
      <c r="BY69" s="763"/>
      <c r="BZ69" s="763"/>
      <c r="CA69" s="763"/>
      <c r="CB69" s="763"/>
      <c r="CC69" s="763"/>
      <c r="CD69" s="763"/>
      <c r="CE69" s="763"/>
      <c r="CF69" s="763"/>
      <c r="CG69" s="763"/>
      <c r="CH69" s="763"/>
      <c r="CI69" s="763"/>
      <c r="CW69" s="763"/>
      <c r="CX69" s="763"/>
      <c r="CY69" s="763"/>
      <c r="CZ69" s="763"/>
      <c r="DA69" s="763"/>
      <c r="DB69" s="763"/>
      <c r="DC69" s="763"/>
      <c r="DD69" s="763"/>
      <c r="DE69" s="763"/>
      <c r="DF69" s="763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763"/>
      <c r="EJ69" s="763"/>
      <c r="EK69" s="763"/>
      <c r="EL69" s="763"/>
      <c r="EM69" s="763"/>
      <c r="EN69" s="763"/>
      <c r="EO69" s="763"/>
      <c r="EP69" s="763"/>
      <c r="EQ69" s="763"/>
      <c r="ER69" s="763"/>
      <c r="ES69" s="763"/>
      <c r="ET69" s="763"/>
      <c r="EU69" s="763"/>
      <c r="EV69" s="763"/>
      <c r="EW69" s="763"/>
      <c r="EX69" s="763"/>
      <c r="EY69" s="763"/>
      <c r="EZ69" s="763"/>
      <c r="FA69" s="763"/>
      <c r="FB69" s="763"/>
      <c r="FC69" s="763"/>
      <c r="FD69" s="763"/>
      <c r="FE69" s="763"/>
      <c r="FF69" s="763"/>
      <c r="FG69" s="763"/>
      <c r="FH69" s="763"/>
      <c r="FI69" s="763"/>
      <c r="FJ69" s="763"/>
      <c r="FK69" s="763"/>
      <c r="FL69" s="763"/>
      <c r="FM69" s="763"/>
      <c r="FN69" s="763"/>
      <c r="FO69" s="763"/>
      <c r="FP69" s="763"/>
      <c r="FQ69" s="763"/>
      <c r="FR69" s="763"/>
      <c r="FS69" s="763"/>
      <c r="FT69" s="763"/>
      <c r="FU69" s="763"/>
      <c r="FV69" s="763"/>
      <c r="FW69" s="763"/>
      <c r="FX69" s="763"/>
      <c r="FY69" s="763"/>
      <c r="FZ69" s="763"/>
      <c r="GA69" s="763"/>
      <c r="GB69" s="763"/>
      <c r="GC69" s="763"/>
      <c r="GD69" s="763"/>
      <c r="GE69" s="763"/>
      <c r="GF69" s="763"/>
      <c r="GG69" s="763"/>
      <c r="GH69" s="763"/>
      <c r="GI69" s="763"/>
      <c r="GJ69" s="763"/>
      <c r="GK69" s="763"/>
      <c r="GL69" s="763"/>
      <c r="GM69" s="763"/>
      <c r="GN69" s="763"/>
      <c r="GO69" s="763"/>
      <c r="GP69" s="763"/>
      <c r="GQ69" s="763"/>
      <c r="GR69" s="763"/>
      <c r="GS69" s="763"/>
      <c r="GT69" s="763"/>
      <c r="GU69" s="763"/>
      <c r="GV69" s="763"/>
      <c r="GW69" s="763"/>
      <c r="GX69" s="763"/>
      <c r="GY69" s="763"/>
      <c r="GZ69" s="763"/>
      <c r="HA69" s="763"/>
      <c r="HB69" s="763"/>
      <c r="HC69" s="763"/>
      <c r="HD69" s="763"/>
      <c r="HE69" s="763"/>
      <c r="HF69" s="763"/>
      <c r="HG69" s="763"/>
      <c r="HH69" s="763"/>
      <c r="HI69" s="763"/>
      <c r="HJ69" s="763"/>
      <c r="HK69" s="763"/>
      <c r="HL69" s="763"/>
      <c r="HM69" s="763"/>
      <c r="HN69" s="763"/>
      <c r="HO69" s="763"/>
      <c r="HP69" s="763"/>
      <c r="HQ69" s="763"/>
      <c r="HR69" s="763"/>
      <c r="HS69" s="763"/>
    </row>
    <row r="70" spans="1:227" s="552" customFormat="1">
      <c r="A70"/>
      <c r="B70" s="392"/>
      <c r="C70"/>
      <c r="D70" s="465"/>
      <c r="E70" s="684"/>
      <c r="F70" s="684"/>
      <c r="G70" s="354"/>
      <c r="H70"/>
      <c r="I70" s="140"/>
      <c r="J70"/>
      <c r="K70"/>
      <c r="L70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59"/>
      <c r="Z70" s="359"/>
      <c r="AA70" s="359"/>
      <c r="AB70" s="47"/>
      <c r="AC70"/>
      <c r="AD70" s="127"/>
      <c r="AE70"/>
      <c r="AF70"/>
      <c r="AG70"/>
      <c r="AH70" s="137"/>
      <c r="AI70" s="137"/>
      <c r="AJ70" s="137"/>
      <c r="AK70" s="548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548"/>
      <c r="BB70" s="286"/>
      <c r="BC70" s="1138"/>
      <c r="BD70" s="1138"/>
      <c r="BE70" s="1138"/>
      <c r="BF70" s="1138"/>
      <c r="BG70" s="1138"/>
      <c r="BH70" s="1138"/>
      <c r="BI70" s="1138"/>
      <c r="BJ70" s="536"/>
      <c r="BK70" s="536"/>
      <c r="BL70" s="536"/>
      <c r="BM70" s="536"/>
      <c r="BN70" s="536"/>
      <c r="BO70" s="536"/>
      <c r="BP70" s="536"/>
      <c r="BQ70" s="536"/>
      <c r="BR70" s="536"/>
      <c r="BS70" s="536"/>
      <c r="BT70" s="536"/>
      <c r="BU70" s="286"/>
      <c r="BV70" s="763"/>
      <c r="BW70" s="763"/>
      <c r="BX70" s="763"/>
      <c r="BY70" s="763"/>
      <c r="BZ70" s="763"/>
      <c r="CA70" s="763"/>
      <c r="CB70" s="763"/>
      <c r="CC70" s="763"/>
      <c r="CD70" s="763"/>
      <c r="CE70" s="763"/>
      <c r="CF70" s="763"/>
      <c r="CG70" s="763"/>
      <c r="CH70" s="763"/>
      <c r="CI70" s="763"/>
      <c r="CW70" s="763"/>
      <c r="CX70" s="763"/>
      <c r="CY70" s="763"/>
      <c r="CZ70" s="763"/>
      <c r="DA70" s="763"/>
      <c r="DB70" s="763"/>
      <c r="DC70" s="763"/>
      <c r="DD70" s="763"/>
      <c r="DE70" s="763"/>
      <c r="DF70" s="763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763"/>
      <c r="EJ70" s="763"/>
      <c r="EK70" s="763"/>
      <c r="EL70" s="763"/>
      <c r="EM70" s="763"/>
      <c r="EN70" s="763"/>
      <c r="EO70" s="763"/>
      <c r="EP70" s="763"/>
      <c r="EQ70" s="763"/>
      <c r="ER70" s="763"/>
      <c r="ES70" s="763"/>
      <c r="ET70" s="763"/>
      <c r="EU70" s="763"/>
      <c r="EV70" s="763"/>
      <c r="EW70" s="763"/>
      <c r="EX70" s="763"/>
      <c r="EY70" s="763"/>
      <c r="EZ70" s="763"/>
      <c r="FA70" s="763"/>
      <c r="FB70" s="763"/>
      <c r="FC70" s="763"/>
      <c r="FD70" s="763"/>
      <c r="FE70" s="763"/>
      <c r="FF70" s="763"/>
      <c r="FG70" s="763"/>
      <c r="FH70" s="763"/>
      <c r="FI70" s="763"/>
      <c r="FJ70" s="763"/>
      <c r="FK70" s="763"/>
      <c r="FL70" s="763"/>
      <c r="FM70" s="763"/>
      <c r="FN70" s="763"/>
      <c r="FO70" s="763"/>
      <c r="FP70" s="763"/>
      <c r="FQ70" s="763"/>
      <c r="FR70" s="763"/>
      <c r="FS70" s="763"/>
      <c r="FT70" s="763"/>
      <c r="FU70" s="763"/>
      <c r="FV70" s="763"/>
      <c r="FW70" s="763"/>
      <c r="FX70" s="763"/>
      <c r="FY70" s="763"/>
      <c r="FZ70" s="763"/>
      <c r="GA70" s="763"/>
      <c r="GB70" s="763"/>
      <c r="GC70" s="763"/>
      <c r="GD70" s="763"/>
      <c r="GE70" s="763"/>
      <c r="GF70" s="763"/>
      <c r="GG70" s="763"/>
      <c r="GH70" s="763"/>
      <c r="GI70" s="763"/>
      <c r="GJ70" s="763"/>
      <c r="GK70" s="763"/>
      <c r="GL70" s="763"/>
      <c r="GM70" s="763"/>
      <c r="GN70" s="763"/>
      <c r="GO70" s="763"/>
      <c r="GP70" s="763"/>
      <c r="GQ70" s="763"/>
      <c r="GR70" s="763"/>
      <c r="GS70" s="763"/>
      <c r="GT70" s="763"/>
      <c r="GU70" s="763"/>
      <c r="GV70" s="763"/>
      <c r="GW70" s="763"/>
      <c r="GX70" s="763"/>
      <c r="GY70" s="763"/>
      <c r="GZ70" s="763"/>
      <c r="HA70" s="763"/>
      <c r="HB70" s="763"/>
      <c r="HC70" s="763"/>
      <c r="HD70" s="763"/>
      <c r="HE70" s="763"/>
      <c r="HF70" s="763"/>
      <c r="HG70" s="763"/>
      <c r="HH70" s="763"/>
      <c r="HI70" s="763"/>
      <c r="HJ70" s="763"/>
      <c r="HK70" s="763"/>
      <c r="HL70" s="763"/>
      <c r="HM70" s="763"/>
      <c r="HN70" s="763"/>
      <c r="HO70" s="763"/>
      <c r="HP70" s="763"/>
      <c r="HQ70" s="763"/>
      <c r="HR70" s="763"/>
      <c r="HS70" s="763"/>
    </row>
    <row r="71" spans="1:227" s="552" customFormat="1">
      <c r="A71"/>
      <c r="B71" s="392"/>
      <c r="C71"/>
      <c r="D71" s="465"/>
      <c r="E71" s="684"/>
      <c r="F71" s="684"/>
      <c r="G71" s="354"/>
      <c r="H71"/>
      <c r="I71" s="140"/>
      <c r="J71"/>
      <c r="K71"/>
      <c r="L71"/>
      <c r="M71" s="359"/>
      <c r="N71" s="359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59"/>
      <c r="Z71" s="359"/>
      <c r="AA71" s="359"/>
      <c r="AB71" s="47"/>
      <c r="AC71"/>
      <c r="AD71" s="127"/>
      <c r="AE71"/>
      <c r="AF71"/>
      <c r="AG71"/>
      <c r="AH71" s="137"/>
      <c r="AI71" s="137"/>
      <c r="AJ71" s="137"/>
      <c r="AK71" s="548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548"/>
      <c r="BB71" s="286"/>
      <c r="BC71" s="1138"/>
      <c r="BD71" s="1138"/>
      <c r="BE71" s="1138"/>
      <c r="BF71" s="1138"/>
      <c r="BG71" s="1138"/>
      <c r="BH71" s="1138"/>
      <c r="BI71" s="1138"/>
      <c r="BJ71" s="536"/>
      <c r="BK71" s="536"/>
      <c r="BL71" s="536"/>
      <c r="BM71" s="536"/>
      <c r="BN71" s="536"/>
      <c r="BO71" s="536"/>
      <c r="BP71" s="536"/>
      <c r="BQ71" s="536"/>
      <c r="BR71" s="536"/>
      <c r="BS71" s="536"/>
      <c r="BT71" s="536"/>
      <c r="BU71" s="286"/>
      <c r="BV71" s="763"/>
      <c r="BW71" s="763"/>
      <c r="BX71" s="763"/>
      <c r="BY71" s="763"/>
      <c r="BZ71" s="763"/>
      <c r="CA71" s="763"/>
      <c r="CB71" s="763"/>
      <c r="CC71" s="763"/>
      <c r="CD71" s="763"/>
      <c r="CE71" s="763"/>
      <c r="CF71" s="763"/>
      <c r="CG71" s="763"/>
      <c r="CH71" s="763"/>
      <c r="CI71" s="763"/>
      <c r="CW71" s="763"/>
      <c r="CX71" s="763"/>
      <c r="CY71" s="763"/>
      <c r="CZ71" s="763"/>
      <c r="DA71" s="763"/>
      <c r="DB71" s="763"/>
      <c r="DC71" s="763"/>
      <c r="DD71" s="763"/>
      <c r="DE71" s="763"/>
      <c r="DF71" s="763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763"/>
      <c r="EJ71" s="763"/>
      <c r="EK71" s="763"/>
      <c r="EL71" s="763"/>
      <c r="EM71" s="763"/>
      <c r="EN71" s="763"/>
      <c r="EO71" s="763"/>
      <c r="EP71" s="763"/>
      <c r="EQ71" s="763"/>
      <c r="ER71" s="763"/>
      <c r="ES71" s="763"/>
      <c r="ET71" s="763"/>
      <c r="EU71" s="763"/>
      <c r="EV71" s="763"/>
      <c r="EW71" s="763"/>
      <c r="EX71" s="763"/>
      <c r="EY71" s="763"/>
      <c r="EZ71" s="763"/>
      <c r="FA71" s="763"/>
      <c r="FB71" s="763"/>
      <c r="FC71" s="763"/>
      <c r="FD71" s="763"/>
      <c r="FE71" s="763"/>
      <c r="FF71" s="763"/>
      <c r="FG71" s="763"/>
      <c r="FH71" s="763"/>
      <c r="FI71" s="763"/>
      <c r="FJ71" s="763"/>
      <c r="FK71" s="763"/>
      <c r="FL71" s="763"/>
      <c r="FM71" s="763"/>
      <c r="FN71" s="763"/>
      <c r="FO71" s="763"/>
      <c r="FP71" s="763"/>
      <c r="FQ71" s="763"/>
      <c r="FR71" s="763"/>
      <c r="FS71" s="763"/>
      <c r="FT71" s="763"/>
      <c r="FU71" s="763"/>
      <c r="FV71" s="763"/>
      <c r="FW71" s="763"/>
      <c r="FX71" s="763"/>
      <c r="FY71" s="763"/>
      <c r="FZ71" s="763"/>
      <c r="GA71" s="763"/>
      <c r="GB71" s="763"/>
      <c r="GC71" s="763"/>
      <c r="GD71" s="763"/>
      <c r="GE71" s="763"/>
      <c r="GF71" s="763"/>
      <c r="GG71" s="763"/>
      <c r="GH71" s="763"/>
      <c r="GI71" s="763"/>
      <c r="GJ71" s="763"/>
      <c r="GK71" s="763"/>
      <c r="GL71" s="763"/>
      <c r="GM71" s="763"/>
      <c r="GN71" s="763"/>
      <c r="GO71" s="763"/>
      <c r="GP71" s="763"/>
      <c r="GQ71" s="763"/>
      <c r="GR71" s="763"/>
      <c r="GS71" s="763"/>
      <c r="GT71" s="763"/>
      <c r="GU71" s="763"/>
      <c r="GV71" s="763"/>
      <c r="GW71" s="763"/>
      <c r="GX71" s="763"/>
      <c r="GY71" s="763"/>
      <c r="GZ71" s="763"/>
      <c r="HA71" s="763"/>
      <c r="HB71" s="763"/>
      <c r="HC71" s="763"/>
      <c r="HD71" s="763"/>
      <c r="HE71" s="763"/>
      <c r="HF71" s="763"/>
      <c r="HG71" s="763"/>
      <c r="HH71" s="763"/>
      <c r="HI71" s="763"/>
      <c r="HJ71" s="763"/>
      <c r="HK71" s="763"/>
      <c r="HL71" s="763"/>
      <c r="HM71" s="763"/>
      <c r="HN71" s="763"/>
      <c r="HO71" s="763"/>
      <c r="HP71" s="763"/>
      <c r="HQ71" s="763"/>
      <c r="HR71" s="763"/>
      <c r="HS71" s="763"/>
    </row>
    <row r="72" spans="1:227" s="552" customFormat="1">
      <c r="A72"/>
      <c r="B72" s="392"/>
      <c r="C72"/>
      <c r="D72" s="465"/>
      <c r="E72" s="684"/>
      <c r="F72" s="684"/>
      <c r="G72" s="354"/>
      <c r="H72"/>
      <c r="I72" s="140"/>
      <c r="J72"/>
      <c r="K72"/>
      <c r="L72"/>
      <c r="M72" s="359"/>
      <c r="N72" s="359"/>
      <c r="O72" s="359"/>
      <c r="P72" s="359"/>
      <c r="Q72" s="359"/>
      <c r="R72" s="359"/>
      <c r="S72" s="359"/>
      <c r="T72" s="359"/>
      <c r="U72" s="359"/>
      <c r="V72" s="359"/>
      <c r="W72" s="359"/>
      <c r="X72" s="359"/>
      <c r="Y72" s="359"/>
      <c r="Z72" s="359"/>
      <c r="AA72" s="359"/>
      <c r="AB72" s="47"/>
      <c r="AC72"/>
      <c r="AD72" s="127"/>
      <c r="AE72"/>
      <c r="AF72"/>
      <c r="AG72"/>
      <c r="AH72" s="137"/>
      <c r="AI72" s="137"/>
      <c r="AJ72" s="137"/>
      <c r="AK72" s="548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548"/>
      <c r="BB72" s="286"/>
      <c r="BC72" s="1138"/>
      <c r="BD72" s="1138"/>
      <c r="BE72" s="1138"/>
      <c r="BF72" s="1138"/>
      <c r="BG72" s="1138"/>
      <c r="BH72" s="1138"/>
      <c r="BI72" s="1138"/>
      <c r="BJ72" s="536"/>
      <c r="BK72" s="536"/>
      <c r="BL72" s="536"/>
      <c r="BM72" s="536"/>
      <c r="BN72" s="536"/>
      <c r="BO72" s="536"/>
      <c r="BP72" s="536"/>
      <c r="BQ72" s="536"/>
      <c r="BR72" s="536"/>
      <c r="BS72" s="536"/>
      <c r="BT72" s="536"/>
      <c r="BU72" s="286"/>
      <c r="BV72" s="763"/>
      <c r="BW72" s="763"/>
      <c r="BX72" s="763"/>
      <c r="BY72" s="763"/>
      <c r="BZ72" s="763"/>
      <c r="CA72" s="763"/>
      <c r="CB72" s="763"/>
      <c r="CC72" s="763"/>
      <c r="CD72" s="763"/>
      <c r="CE72" s="763"/>
      <c r="CF72" s="763"/>
      <c r="CG72" s="763"/>
      <c r="CH72" s="763"/>
      <c r="CI72" s="763"/>
      <c r="CW72" s="763"/>
      <c r="CX72" s="763"/>
      <c r="CY72" s="763"/>
      <c r="CZ72" s="763"/>
      <c r="DA72" s="763"/>
      <c r="DB72" s="763"/>
      <c r="DC72" s="763"/>
      <c r="DD72" s="763"/>
      <c r="DE72" s="763"/>
      <c r="DF72" s="763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763"/>
      <c r="EJ72" s="763"/>
      <c r="EK72" s="763"/>
      <c r="EL72" s="763"/>
      <c r="EM72" s="763"/>
      <c r="EN72" s="763"/>
      <c r="EO72" s="763"/>
      <c r="EP72" s="763"/>
      <c r="EQ72" s="763"/>
      <c r="ER72" s="763"/>
      <c r="ES72" s="763"/>
      <c r="ET72" s="763"/>
      <c r="EU72" s="763"/>
      <c r="EV72" s="763"/>
      <c r="EW72" s="763"/>
      <c r="EX72" s="763"/>
      <c r="EY72" s="763"/>
      <c r="EZ72" s="763"/>
      <c r="FA72" s="763"/>
      <c r="FB72" s="763"/>
      <c r="FC72" s="763"/>
      <c r="FD72" s="763"/>
      <c r="FE72" s="763"/>
      <c r="FF72" s="763"/>
      <c r="FG72" s="763"/>
      <c r="FH72" s="763"/>
      <c r="FI72" s="763"/>
      <c r="FJ72" s="763"/>
      <c r="FK72" s="763"/>
      <c r="FL72" s="763"/>
      <c r="FM72" s="763"/>
      <c r="FN72" s="763"/>
      <c r="FO72" s="763"/>
      <c r="FP72" s="763"/>
      <c r="FQ72" s="763"/>
      <c r="FR72" s="763"/>
      <c r="FS72" s="763"/>
      <c r="FT72" s="763"/>
      <c r="FU72" s="763"/>
      <c r="FV72" s="763"/>
      <c r="FW72" s="763"/>
      <c r="FX72" s="763"/>
      <c r="FY72" s="763"/>
      <c r="FZ72" s="763"/>
      <c r="GA72" s="763"/>
      <c r="GB72" s="763"/>
      <c r="GC72" s="763"/>
      <c r="GD72" s="763"/>
      <c r="GE72" s="763"/>
      <c r="GF72" s="763"/>
      <c r="GG72" s="763"/>
      <c r="GH72" s="763"/>
      <c r="GI72" s="763"/>
      <c r="GJ72" s="763"/>
      <c r="GK72" s="763"/>
      <c r="GL72" s="763"/>
      <c r="GM72" s="763"/>
      <c r="GN72" s="763"/>
      <c r="GO72" s="763"/>
      <c r="GP72" s="763"/>
      <c r="GQ72" s="763"/>
      <c r="GR72" s="763"/>
      <c r="GS72" s="763"/>
      <c r="GT72" s="763"/>
      <c r="GU72" s="763"/>
      <c r="GV72" s="763"/>
      <c r="GW72" s="763"/>
      <c r="GX72" s="763"/>
      <c r="GY72" s="763"/>
      <c r="GZ72" s="763"/>
      <c r="HA72" s="763"/>
      <c r="HB72" s="763"/>
      <c r="HC72" s="763"/>
      <c r="HD72" s="763"/>
      <c r="HE72" s="763"/>
      <c r="HF72" s="763"/>
      <c r="HG72" s="763"/>
      <c r="HH72" s="763"/>
      <c r="HI72" s="763"/>
      <c r="HJ72" s="763"/>
      <c r="HK72" s="763"/>
      <c r="HL72" s="763"/>
      <c r="HM72" s="763"/>
      <c r="HN72" s="763"/>
      <c r="HO72" s="763"/>
      <c r="HP72" s="763"/>
      <c r="HQ72" s="763"/>
      <c r="HR72" s="763"/>
      <c r="HS72" s="763"/>
    </row>
    <row r="73" spans="1:227" s="552" customFormat="1">
      <c r="A73"/>
      <c r="B73" s="392"/>
      <c r="C73"/>
      <c r="D73" s="465"/>
      <c r="E73" s="684"/>
      <c r="F73" s="684"/>
      <c r="G73" s="354"/>
      <c r="H73"/>
      <c r="I73" s="140"/>
      <c r="J73"/>
      <c r="K73"/>
      <c r="L73"/>
      <c r="M73" s="359"/>
      <c r="N73" s="359"/>
      <c r="O73" s="359"/>
      <c r="P73" s="359"/>
      <c r="Q73" s="359"/>
      <c r="R73" s="359"/>
      <c r="S73" s="359"/>
      <c r="T73" s="359"/>
      <c r="U73" s="359"/>
      <c r="V73" s="359"/>
      <c r="W73" s="359"/>
      <c r="X73" s="359"/>
      <c r="Y73" s="359"/>
      <c r="Z73" s="359"/>
      <c r="AA73" s="359"/>
      <c r="AB73" s="47"/>
      <c r="AC73"/>
      <c r="AD73" s="127"/>
      <c r="AE73"/>
      <c r="AF73"/>
      <c r="AG73"/>
      <c r="AH73" s="137"/>
      <c r="AI73" s="137"/>
      <c r="AJ73" s="137"/>
      <c r="AK73" s="548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548"/>
      <c r="BB73" s="286"/>
      <c r="BC73" s="1138"/>
      <c r="BD73" s="1138"/>
      <c r="BE73" s="1138"/>
      <c r="BF73" s="1138"/>
      <c r="BG73" s="1138"/>
      <c r="BH73" s="1138"/>
      <c r="BI73" s="1138"/>
      <c r="BJ73" s="536"/>
      <c r="BK73" s="536"/>
      <c r="BL73" s="536"/>
      <c r="BM73" s="536"/>
      <c r="BN73" s="536"/>
      <c r="BO73" s="536"/>
      <c r="BP73" s="536"/>
      <c r="BQ73" s="536"/>
      <c r="BR73" s="536"/>
      <c r="BS73" s="536"/>
      <c r="BT73" s="536"/>
      <c r="BU73" s="286"/>
      <c r="BV73" s="763"/>
      <c r="BW73" s="763"/>
      <c r="BX73" s="763"/>
      <c r="BY73" s="763"/>
      <c r="BZ73" s="763"/>
      <c r="CA73" s="763"/>
      <c r="CB73" s="763"/>
      <c r="CC73" s="763"/>
      <c r="CD73" s="763"/>
      <c r="CE73" s="763"/>
      <c r="CF73" s="763"/>
      <c r="CG73" s="763"/>
      <c r="CH73" s="763"/>
      <c r="CI73" s="763"/>
      <c r="CW73" s="763"/>
      <c r="CX73" s="763"/>
      <c r="CY73" s="763"/>
      <c r="CZ73" s="763"/>
      <c r="DA73" s="763"/>
      <c r="DB73" s="763"/>
      <c r="DC73" s="763"/>
      <c r="DD73" s="763"/>
      <c r="DE73" s="763"/>
      <c r="DF73" s="763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763"/>
      <c r="EJ73" s="763"/>
      <c r="EK73" s="763"/>
      <c r="EL73" s="763"/>
      <c r="EM73" s="763"/>
      <c r="EN73" s="763"/>
      <c r="EO73" s="763"/>
      <c r="EP73" s="763"/>
      <c r="EQ73" s="763"/>
      <c r="ER73" s="763"/>
      <c r="ES73" s="763"/>
      <c r="ET73" s="763"/>
      <c r="EU73" s="763"/>
      <c r="EV73" s="763"/>
      <c r="EW73" s="763"/>
      <c r="EX73" s="763"/>
      <c r="EY73" s="763"/>
      <c r="EZ73" s="763"/>
      <c r="FA73" s="763"/>
      <c r="FB73" s="763"/>
      <c r="FC73" s="763"/>
      <c r="FD73" s="763"/>
      <c r="FE73" s="763"/>
      <c r="FF73" s="763"/>
      <c r="FG73" s="763"/>
      <c r="FH73" s="763"/>
      <c r="FI73" s="763"/>
      <c r="FJ73" s="763"/>
      <c r="FK73" s="763"/>
      <c r="FL73" s="763"/>
      <c r="FM73" s="763"/>
      <c r="FN73" s="763"/>
      <c r="FO73" s="763"/>
      <c r="FP73" s="763"/>
      <c r="FQ73" s="763"/>
      <c r="FR73" s="763"/>
      <c r="FS73" s="763"/>
      <c r="FT73" s="763"/>
      <c r="FU73" s="763"/>
      <c r="FV73" s="763"/>
      <c r="FW73" s="763"/>
      <c r="FX73" s="763"/>
      <c r="FY73" s="763"/>
      <c r="FZ73" s="763"/>
      <c r="GA73" s="763"/>
      <c r="GB73" s="763"/>
      <c r="GC73" s="763"/>
      <c r="GD73" s="763"/>
      <c r="GE73" s="763"/>
      <c r="GF73" s="763"/>
      <c r="GG73" s="763"/>
      <c r="GH73" s="763"/>
      <c r="GI73" s="763"/>
      <c r="GJ73" s="763"/>
      <c r="GK73" s="763"/>
      <c r="GL73" s="763"/>
      <c r="GM73" s="763"/>
      <c r="GN73" s="763"/>
      <c r="GO73" s="763"/>
      <c r="GP73" s="763"/>
      <c r="GQ73" s="763"/>
      <c r="GR73" s="763"/>
      <c r="GS73" s="763"/>
      <c r="GT73" s="763"/>
      <c r="GU73" s="763"/>
      <c r="GV73" s="763"/>
      <c r="GW73" s="763"/>
      <c r="GX73" s="763"/>
      <c r="GY73" s="763"/>
      <c r="GZ73" s="763"/>
      <c r="HA73" s="763"/>
      <c r="HB73" s="763"/>
      <c r="HC73" s="763"/>
      <c r="HD73" s="763"/>
      <c r="HE73" s="763"/>
      <c r="HF73" s="763"/>
      <c r="HG73" s="763"/>
      <c r="HH73" s="763"/>
      <c r="HI73" s="763"/>
      <c r="HJ73" s="763"/>
      <c r="HK73" s="763"/>
      <c r="HL73" s="763"/>
      <c r="HM73" s="763"/>
      <c r="HN73" s="763"/>
      <c r="HO73" s="763"/>
      <c r="HP73" s="763"/>
      <c r="HQ73" s="763"/>
      <c r="HR73" s="763"/>
      <c r="HS73" s="763"/>
    </row>
    <row r="74" spans="1:227" s="552" customFormat="1">
      <c r="A74"/>
      <c r="B74" s="392"/>
      <c r="C74"/>
      <c r="D74" s="465"/>
      <c r="E74" s="684"/>
      <c r="F74" s="684"/>
      <c r="G74" s="354"/>
      <c r="H74"/>
      <c r="I74" s="140"/>
      <c r="J74"/>
      <c r="K74"/>
      <c r="L74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47"/>
      <c r="AC74"/>
      <c r="AD74" s="127"/>
      <c r="AE74"/>
      <c r="AF74"/>
      <c r="AG74"/>
      <c r="AH74" s="137"/>
      <c r="AI74" s="137"/>
      <c r="AJ74" s="137"/>
      <c r="AK74" s="548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548"/>
      <c r="BB74" s="286"/>
      <c r="BC74" s="1138"/>
      <c r="BD74" s="1138"/>
      <c r="BE74" s="1138"/>
      <c r="BF74" s="1138"/>
      <c r="BG74" s="1138"/>
      <c r="BH74" s="1138"/>
      <c r="BI74" s="1138"/>
      <c r="BJ74" s="536"/>
      <c r="BK74" s="536"/>
      <c r="BL74" s="536"/>
      <c r="BM74" s="536"/>
      <c r="BN74" s="536"/>
      <c r="BO74" s="536"/>
      <c r="BP74" s="536"/>
      <c r="BQ74" s="536"/>
      <c r="BR74" s="536"/>
      <c r="BS74" s="536"/>
      <c r="BT74" s="536"/>
      <c r="BU74" s="286"/>
      <c r="BV74" s="763"/>
      <c r="BW74" s="763"/>
      <c r="BX74" s="763"/>
      <c r="BY74" s="763"/>
      <c r="BZ74" s="763"/>
      <c r="CA74" s="763"/>
      <c r="CB74" s="763"/>
      <c r="CC74" s="763"/>
      <c r="CD74" s="763"/>
      <c r="CE74" s="763"/>
      <c r="CF74" s="763"/>
      <c r="CG74" s="763"/>
      <c r="CH74" s="763"/>
      <c r="CI74" s="763"/>
      <c r="CW74" s="763"/>
      <c r="CX74" s="763"/>
      <c r="CY74" s="763"/>
      <c r="CZ74" s="763"/>
      <c r="DA74" s="763"/>
      <c r="DB74" s="763"/>
      <c r="DC74" s="763"/>
      <c r="DD74" s="763"/>
      <c r="DE74" s="763"/>
      <c r="DF74" s="763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763"/>
      <c r="EJ74" s="763"/>
      <c r="EK74" s="763"/>
      <c r="EL74" s="763"/>
      <c r="EM74" s="763"/>
      <c r="EN74" s="763"/>
      <c r="EO74" s="763"/>
      <c r="EP74" s="763"/>
      <c r="EQ74" s="763"/>
      <c r="ER74" s="763"/>
      <c r="ES74" s="763"/>
      <c r="ET74" s="763"/>
      <c r="EU74" s="763"/>
      <c r="EV74" s="763"/>
      <c r="EW74" s="763"/>
      <c r="EX74" s="763"/>
      <c r="EY74" s="763"/>
      <c r="EZ74" s="763"/>
      <c r="FA74" s="763"/>
      <c r="FB74" s="763"/>
      <c r="FC74" s="763"/>
      <c r="FD74" s="763"/>
      <c r="FE74" s="763"/>
      <c r="FF74" s="763"/>
      <c r="FG74" s="763"/>
      <c r="FH74" s="763"/>
      <c r="FI74" s="763"/>
      <c r="FJ74" s="763"/>
      <c r="FK74" s="763"/>
      <c r="FL74" s="763"/>
      <c r="FM74" s="763"/>
      <c r="FN74" s="763"/>
      <c r="FO74" s="763"/>
      <c r="FP74" s="763"/>
      <c r="FQ74" s="763"/>
      <c r="FR74" s="763"/>
      <c r="FS74" s="763"/>
      <c r="FT74" s="763"/>
      <c r="FU74" s="763"/>
      <c r="FV74" s="763"/>
      <c r="FW74" s="763"/>
      <c r="FX74" s="763"/>
      <c r="FY74" s="763"/>
      <c r="FZ74" s="763"/>
      <c r="GA74" s="763"/>
      <c r="GB74" s="763"/>
      <c r="GC74" s="763"/>
      <c r="GD74" s="763"/>
      <c r="GE74" s="763"/>
      <c r="GF74" s="763"/>
      <c r="GG74" s="763"/>
      <c r="GH74" s="763"/>
      <c r="GI74" s="763"/>
      <c r="GJ74" s="763"/>
      <c r="GK74" s="763"/>
      <c r="GL74" s="763"/>
      <c r="GM74" s="763"/>
      <c r="GN74" s="763"/>
      <c r="GO74" s="763"/>
      <c r="GP74" s="763"/>
      <c r="GQ74" s="763"/>
      <c r="GR74" s="763"/>
      <c r="GS74" s="763"/>
      <c r="GT74" s="763"/>
      <c r="GU74" s="763"/>
      <c r="GV74" s="763"/>
      <c r="GW74" s="763"/>
      <c r="GX74" s="763"/>
      <c r="GY74" s="763"/>
      <c r="GZ74" s="763"/>
      <c r="HA74" s="763"/>
      <c r="HB74" s="763"/>
      <c r="HC74" s="763"/>
      <c r="HD74" s="763"/>
      <c r="HE74" s="763"/>
      <c r="HF74" s="763"/>
      <c r="HG74" s="763"/>
      <c r="HH74" s="763"/>
      <c r="HI74" s="763"/>
      <c r="HJ74" s="763"/>
      <c r="HK74" s="763"/>
      <c r="HL74" s="763"/>
      <c r="HM74" s="763"/>
      <c r="HN74" s="763"/>
      <c r="HO74" s="763"/>
      <c r="HP74" s="763"/>
      <c r="HQ74" s="763"/>
      <c r="HR74" s="763"/>
      <c r="HS74" s="763"/>
    </row>
    <row r="75" spans="1:227" s="552" customFormat="1">
      <c r="A75"/>
      <c r="B75" s="392"/>
      <c r="C75"/>
      <c r="D75" s="465"/>
      <c r="E75" s="684"/>
      <c r="F75" s="684"/>
      <c r="G75" s="354"/>
      <c r="H75"/>
      <c r="I75" s="140"/>
      <c r="J75"/>
      <c r="K75"/>
      <c r="L75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47"/>
      <c r="AC75"/>
      <c r="AD75" s="127"/>
      <c r="AE75"/>
      <c r="AF75"/>
      <c r="AG75"/>
      <c r="AH75" s="137"/>
      <c r="AI75" s="137"/>
      <c r="AJ75" s="137"/>
      <c r="AK75" s="548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548"/>
      <c r="BB75" s="286"/>
      <c r="BC75" s="1138"/>
      <c r="BD75" s="1138"/>
      <c r="BE75" s="1138"/>
      <c r="BF75" s="1138"/>
      <c r="BG75" s="1138"/>
      <c r="BH75" s="1138"/>
      <c r="BI75" s="1138"/>
      <c r="BJ75" s="536"/>
      <c r="BK75" s="536"/>
      <c r="BL75" s="536"/>
      <c r="BM75" s="536"/>
      <c r="BN75" s="536"/>
      <c r="BO75" s="536"/>
      <c r="BP75" s="536"/>
      <c r="BQ75" s="536"/>
      <c r="BR75" s="536"/>
      <c r="BS75" s="536"/>
      <c r="BT75" s="536"/>
      <c r="BU75" s="286"/>
      <c r="BV75" s="763"/>
      <c r="BW75" s="763"/>
      <c r="BX75" s="763"/>
      <c r="BY75" s="763"/>
      <c r="BZ75" s="763"/>
      <c r="CA75" s="763"/>
      <c r="CB75" s="763"/>
      <c r="CC75" s="763"/>
      <c r="CD75" s="763"/>
      <c r="CE75" s="763"/>
      <c r="CF75" s="763"/>
      <c r="CG75" s="763"/>
      <c r="CH75" s="763"/>
      <c r="CI75" s="763"/>
      <c r="CW75" s="763"/>
      <c r="CX75" s="763"/>
      <c r="CY75" s="763"/>
      <c r="CZ75" s="763"/>
      <c r="DA75" s="763"/>
      <c r="DB75" s="763"/>
      <c r="DC75" s="763"/>
      <c r="DD75" s="763"/>
      <c r="DE75" s="763"/>
      <c r="DF75" s="763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763"/>
      <c r="EJ75" s="763"/>
      <c r="EK75" s="763"/>
      <c r="EL75" s="763"/>
      <c r="EM75" s="763"/>
      <c r="EN75" s="763"/>
      <c r="EO75" s="763"/>
      <c r="EP75" s="763"/>
      <c r="EQ75" s="763"/>
      <c r="ER75" s="763"/>
      <c r="ES75" s="763"/>
      <c r="ET75" s="763"/>
      <c r="EU75" s="763"/>
      <c r="EV75" s="763"/>
      <c r="EW75" s="763"/>
      <c r="EX75" s="763"/>
      <c r="EY75" s="763"/>
      <c r="EZ75" s="763"/>
      <c r="FA75" s="763"/>
      <c r="FB75" s="763"/>
      <c r="FC75" s="763"/>
      <c r="FD75" s="763"/>
      <c r="FE75" s="763"/>
      <c r="FF75" s="763"/>
      <c r="FG75" s="763"/>
      <c r="FH75" s="763"/>
      <c r="FI75" s="763"/>
      <c r="FJ75" s="763"/>
      <c r="FK75" s="763"/>
      <c r="FL75" s="763"/>
      <c r="FM75" s="763"/>
      <c r="FN75" s="763"/>
      <c r="FO75" s="763"/>
      <c r="FP75" s="763"/>
      <c r="FQ75" s="763"/>
      <c r="FR75" s="763"/>
      <c r="FS75" s="763"/>
      <c r="FT75" s="763"/>
      <c r="FU75" s="763"/>
      <c r="FV75" s="763"/>
      <c r="FW75" s="763"/>
      <c r="FX75" s="763"/>
      <c r="FY75" s="763"/>
      <c r="FZ75" s="763"/>
      <c r="GA75" s="763"/>
      <c r="GB75" s="763"/>
      <c r="GC75" s="763"/>
      <c r="GD75" s="763"/>
      <c r="GE75" s="763"/>
      <c r="GF75" s="763"/>
      <c r="GG75" s="763"/>
      <c r="GH75" s="763"/>
      <c r="GI75" s="763"/>
      <c r="GJ75" s="763"/>
      <c r="GK75" s="763"/>
      <c r="GL75" s="763"/>
      <c r="GM75" s="763"/>
      <c r="GN75" s="763"/>
      <c r="GO75" s="763"/>
      <c r="GP75" s="763"/>
      <c r="GQ75" s="763"/>
      <c r="GR75" s="763"/>
      <c r="GS75" s="763"/>
      <c r="GT75" s="763"/>
      <c r="GU75" s="763"/>
      <c r="GV75" s="763"/>
      <c r="GW75" s="763"/>
      <c r="GX75" s="763"/>
      <c r="GY75" s="763"/>
      <c r="GZ75" s="763"/>
      <c r="HA75" s="763"/>
      <c r="HB75" s="763"/>
      <c r="HC75" s="763"/>
      <c r="HD75" s="763"/>
      <c r="HE75" s="763"/>
      <c r="HF75" s="763"/>
      <c r="HG75" s="763"/>
      <c r="HH75" s="763"/>
      <c r="HI75" s="763"/>
      <c r="HJ75" s="763"/>
      <c r="HK75" s="763"/>
      <c r="HL75" s="763"/>
      <c r="HM75" s="763"/>
      <c r="HN75" s="763"/>
      <c r="HO75" s="763"/>
      <c r="HP75" s="763"/>
      <c r="HQ75" s="763"/>
      <c r="HR75" s="763"/>
      <c r="HS75" s="763"/>
    </row>
    <row r="76" spans="1:227" s="552" customFormat="1">
      <c r="A76"/>
      <c r="B76" s="392"/>
      <c r="C76"/>
      <c r="D76" s="465"/>
      <c r="E76" s="684"/>
      <c r="F76" s="684"/>
      <c r="G76" s="354"/>
      <c r="H76"/>
      <c r="I76" s="140"/>
      <c r="J76"/>
      <c r="K76"/>
      <c r="L76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47"/>
      <c r="AC76"/>
      <c r="AD76" s="127"/>
      <c r="AE76"/>
      <c r="AF76"/>
      <c r="AG76"/>
      <c r="AH76" s="137"/>
      <c r="AI76" s="137"/>
      <c r="AJ76" s="137"/>
      <c r="AK76" s="548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548"/>
      <c r="BB76" s="286"/>
      <c r="BC76" s="1138"/>
      <c r="BD76" s="1138"/>
      <c r="BE76" s="1138"/>
      <c r="BF76" s="1138"/>
      <c r="BG76" s="1138"/>
      <c r="BH76" s="1138"/>
      <c r="BI76" s="1138"/>
      <c r="BJ76" s="536"/>
      <c r="BK76" s="536"/>
      <c r="BL76" s="536"/>
      <c r="BM76" s="536"/>
      <c r="BN76" s="536"/>
      <c r="BO76" s="536"/>
      <c r="BP76" s="536"/>
      <c r="BQ76" s="536"/>
      <c r="BR76" s="536"/>
      <c r="BS76" s="536"/>
      <c r="BT76" s="536"/>
      <c r="BU76" s="286"/>
      <c r="BV76" s="763"/>
      <c r="BW76" s="763"/>
      <c r="BX76" s="763"/>
      <c r="BY76" s="763"/>
      <c r="BZ76" s="763"/>
      <c r="CA76" s="763"/>
      <c r="CB76" s="763"/>
      <c r="CC76" s="763"/>
      <c r="CD76" s="763"/>
      <c r="CE76" s="763"/>
      <c r="CF76" s="763"/>
      <c r="CG76" s="763"/>
      <c r="CH76" s="763"/>
      <c r="CI76" s="763"/>
      <c r="CW76" s="763"/>
      <c r="CX76" s="763"/>
      <c r="CY76" s="763"/>
      <c r="CZ76" s="763"/>
      <c r="DA76" s="763"/>
      <c r="DB76" s="763"/>
      <c r="DC76" s="763"/>
      <c r="DD76" s="763"/>
      <c r="DE76" s="763"/>
      <c r="DF76" s="763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763"/>
      <c r="EJ76" s="763"/>
      <c r="EK76" s="763"/>
      <c r="EL76" s="763"/>
      <c r="EM76" s="763"/>
      <c r="EN76" s="763"/>
      <c r="EO76" s="763"/>
      <c r="EP76" s="763"/>
      <c r="EQ76" s="763"/>
      <c r="ER76" s="763"/>
      <c r="ES76" s="763"/>
      <c r="ET76" s="763"/>
      <c r="EU76" s="763"/>
      <c r="EV76" s="763"/>
      <c r="EW76" s="763"/>
      <c r="EX76" s="763"/>
      <c r="EY76" s="763"/>
      <c r="EZ76" s="763"/>
      <c r="FA76" s="763"/>
      <c r="FB76" s="763"/>
      <c r="FC76" s="763"/>
      <c r="FD76" s="763"/>
      <c r="FE76" s="763"/>
      <c r="FF76" s="763"/>
      <c r="FG76" s="763"/>
      <c r="FH76" s="763"/>
      <c r="FI76" s="763"/>
      <c r="FJ76" s="763"/>
      <c r="FK76" s="763"/>
      <c r="FL76" s="763"/>
      <c r="FM76" s="763"/>
      <c r="FN76" s="763"/>
      <c r="FO76" s="763"/>
      <c r="FP76" s="763"/>
      <c r="FQ76" s="763"/>
      <c r="FR76" s="763"/>
      <c r="FS76" s="763"/>
      <c r="FT76" s="763"/>
      <c r="FU76" s="763"/>
      <c r="FV76" s="763"/>
      <c r="FW76" s="763"/>
      <c r="FX76" s="763"/>
      <c r="FY76" s="763"/>
      <c r="FZ76" s="763"/>
      <c r="GA76" s="763"/>
      <c r="GB76" s="763"/>
      <c r="GC76" s="763"/>
      <c r="GD76" s="763"/>
      <c r="GE76" s="763"/>
      <c r="GF76" s="763"/>
      <c r="GG76" s="763"/>
      <c r="GH76" s="763"/>
      <c r="GI76" s="763"/>
      <c r="GJ76" s="763"/>
      <c r="GK76" s="763"/>
      <c r="GL76" s="763"/>
      <c r="GM76" s="763"/>
      <c r="GN76" s="763"/>
      <c r="GO76" s="763"/>
      <c r="GP76" s="763"/>
      <c r="GQ76" s="763"/>
      <c r="GR76" s="763"/>
      <c r="GS76" s="763"/>
      <c r="GT76" s="763"/>
      <c r="GU76" s="763"/>
      <c r="GV76" s="763"/>
      <c r="GW76" s="763"/>
      <c r="GX76" s="763"/>
      <c r="GY76" s="763"/>
      <c r="GZ76" s="763"/>
      <c r="HA76" s="763"/>
      <c r="HB76" s="763"/>
      <c r="HC76" s="763"/>
      <c r="HD76" s="763"/>
      <c r="HE76" s="763"/>
      <c r="HF76" s="763"/>
      <c r="HG76" s="763"/>
      <c r="HH76" s="763"/>
      <c r="HI76" s="763"/>
      <c r="HJ76" s="763"/>
      <c r="HK76" s="763"/>
      <c r="HL76" s="763"/>
      <c r="HM76" s="763"/>
      <c r="HN76" s="763"/>
      <c r="HO76" s="763"/>
      <c r="HP76" s="763"/>
      <c r="HQ76" s="763"/>
      <c r="HR76" s="763"/>
      <c r="HS76" s="763"/>
    </row>
    <row r="77" spans="1:227" s="552" customFormat="1">
      <c r="A77"/>
      <c r="B77" s="392"/>
      <c r="C77"/>
      <c r="D77" s="465"/>
      <c r="E77" s="684"/>
      <c r="F77" s="684"/>
      <c r="G77" s="354"/>
      <c r="H77"/>
      <c r="I77" s="140"/>
      <c r="J77"/>
      <c r="K77"/>
      <c r="L77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47"/>
      <c r="AC77"/>
      <c r="AD77" s="127"/>
      <c r="AE77"/>
      <c r="AF77"/>
      <c r="AG77"/>
      <c r="AH77" s="137"/>
      <c r="AI77" s="137"/>
      <c r="AJ77" s="137"/>
      <c r="AK77" s="548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548"/>
      <c r="BB77" s="286"/>
      <c r="BC77" s="1138"/>
      <c r="BD77" s="1138"/>
      <c r="BE77" s="1138"/>
      <c r="BF77" s="1138"/>
      <c r="BG77" s="1138"/>
      <c r="BH77" s="1138"/>
      <c r="BI77" s="1138"/>
      <c r="BJ77" s="536"/>
      <c r="BK77" s="536"/>
      <c r="BL77" s="536"/>
      <c r="BM77" s="536"/>
      <c r="BN77" s="536"/>
      <c r="BO77" s="536"/>
      <c r="BP77" s="536"/>
      <c r="BQ77" s="536"/>
      <c r="BR77" s="536"/>
      <c r="BS77" s="536"/>
      <c r="BT77" s="536"/>
      <c r="BU77" s="286"/>
      <c r="BV77" s="763"/>
      <c r="BW77" s="763"/>
      <c r="BX77" s="763"/>
      <c r="BY77" s="763"/>
      <c r="BZ77" s="763"/>
      <c r="CA77" s="763"/>
      <c r="CB77" s="763"/>
      <c r="CC77" s="763"/>
      <c r="CD77" s="763"/>
      <c r="CE77" s="763"/>
      <c r="CF77" s="763"/>
      <c r="CG77" s="763"/>
      <c r="CH77" s="763"/>
      <c r="CI77" s="763"/>
      <c r="CW77" s="763"/>
      <c r="CX77" s="763"/>
      <c r="CY77" s="763"/>
      <c r="CZ77" s="763"/>
      <c r="DA77" s="763"/>
      <c r="DB77" s="763"/>
      <c r="DC77" s="763"/>
      <c r="DD77" s="763"/>
      <c r="DE77" s="763"/>
      <c r="DF77" s="763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763"/>
      <c r="EJ77" s="763"/>
      <c r="EK77" s="763"/>
      <c r="EL77" s="763"/>
      <c r="EM77" s="763"/>
      <c r="EN77" s="763"/>
      <c r="EO77" s="763"/>
      <c r="EP77" s="763"/>
      <c r="EQ77" s="763"/>
      <c r="ER77" s="763"/>
      <c r="ES77" s="763"/>
      <c r="ET77" s="763"/>
      <c r="EU77" s="763"/>
      <c r="EV77" s="763"/>
      <c r="EW77" s="763"/>
      <c r="EX77" s="763"/>
      <c r="EY77" s="763"/>
      <c r="EZ77" s="763"/>
      <c r="FA77" s="763"/>
      <c r="FB77" s="763"/>
      <c r="FC77" s="763"/>
      <c r="FD77" s="763"/>
      <c r="FE77" s="763"/>
      <c r="FF77" s="763"/>
      <c r="FG77" s="763"/>
      <c r="FH77" s="763"/>
      <c r="FI77" s="763"/>
      <c r="FJ77" s="763"/>
      <c r="FK77" s="763"/>
      <c r="FL77" s="763"/>
      <c r="FM77" s="763"/>
      <c r="FN77" s="763"/>
      <c r="FO77" s="763"/>
      <c r="FP77" s="763"/>
      <c r="FQ77" s="763"/>
      <c r="FR77" s="763"/>
      <c r="FS77" s="763"/>
      <c r="FT77" s="763"/>
      <c r="FU77" s="763"/>
      <c r="FV77" s="763"/>
      <c r="FW77" s="763"/>
      <c r="FX77" s="763"/>
      <c r="FY77" s="763"/>
      <c r="FZ77" s="763"/>
      <c r="GA77" s="763"/>
      <c r="GB77" s="763"/>
      <c r="GC77" s="763"/>
      <c r="GD77" s="763"/>
      <c r="GE77" s="763"/>
      <c r="GF77" s="763"/>
      <c r="GG77" s="763"/>
      <c r="GH77" s="763"/>
      <c r="GI77" s="763"/>
      <c r="GJ77" s="763"/>
      <c r="GK77" s="763"/>
      <c r="GL77" s="763"/>
      <c r="GM77" s="763"/>
      <c r="GN77" s="763"/>
      <c r="GO77" s="763"/>
      <c r="GP77" s="763"/>
      <c r="GQ77" s="763"/>
      <c r="GR77" s="763"/>
      <c r="GS77" s="763"/>
      <c r="GT77" s="763"/>
      <c r="GU77" s="763"/>
      <c r="GV77" s="763"/>
      <c r="GW77" s="763"/>
      <c r="GX77" s="763"/>
      <c r="GY77" s="763"/>
      <c r="GZ77" s="763"/>
      <c r="HA77" s="763"/>
      <c r="HB77" s="763"/>
      <c r="HC77" s="763"/>
      <c r="HD77" s="763"/>
      <c r="HE77" s="763"/>
      <c r="HF77" s="763"/>
      <c r="HG77" s="763"/>
      <c r="HH77" s="763"/>
      <c r="HI77" s="763"/>
      <c r="HJ77" s="763"/>
      <c r="HK77" s="763"/>
      <c r="HL77" s="763"/>
      <c r="HM77" s="763"/>
      <c r="HN77" s="763"/>
      <c r="HO77" s="763"/>
      <c r="HP77" s="763"/>
      <c r="HQ77" s="763"/>
      <c r="HR77" s="763"/>
      <c r="HS77" s="763"/>
    </row>
    <row r="78" spans="1:227" s="552" customFormat="1">
      <c r="A78"/>
      <c r="B78" s="392"/>
      <c r="C78"/>
      <c r="D78" s="465"/>
      <c r="E78" s="684"/>
      <c r="F78" s="684"/>
      <c r="G78" s="354"/>
      <c r="H78"/>
      <c r="I78" s="140"/>
      <c r="J78"/>
      <c r="K78"/>
      <c r="L78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47"/>
      <c r="AC78"/>
      <c r="AD78" s="127"/>
      <c r="AE78"/>
      <c r="AF78"/>
      <c r="AG78"/>
      <c r="AH78" s="137"/>
      <c r="AI78" s="137"/>
      <c r="AJ78" s="137"/>
      <c r="AK78" s="548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548"/>
      <c r="BB78" s="286"/>
      <c r="BC78" s="1138"/>
      <c r="BD78" s="1138"/>
      <c r="BE78" s="1138"/>
      <c r="BF78" s="1138"/>
      <c r="BG78" s="1138"/>
      <c r="BH78" s="1138"/>
      <c r="BI78" s="1138"/>
      <c r="BJ78" s="536"/>
      <c r="BK78" s="536"/>
      <c r="BL78" s="536"/>
      <c r="BM78" s="536"/>
      <c r="BN78" s="536"/>
      <c r="BO78" s="536"/>
      <c r="BP78" s="536"/>
      <c r="BQ78" s="536"/>
      <c r="BR78" s="536"/>
      <c r="BS78" s="536"/>
      <c r="BT78" s="536"/>
      <c r="BU78" s="286"/>
      <c r="BV78" s="763"/>
      <c r="BW78" s="763"/>
      <c r="BX78" s="763"/>
      <c r="BY78" s="763"/>
      <c r="BZ78" s="763"/>
      <c r="CA78" s="763"/>
      <c r="CB78" s="763"/>
      <c r="CC78" s="763"/>
      <c r="CD78" s="763"/>
      <c r="CE78" s="763"/>
      <c r="CF78" s="763"/>
      <c r="CG78" s="763"/>
      <c r="CH78" s="763"/>
      <c r="CI78" s="763"/>
      <c r="CW78" s="763"/>
      <c r="CX78" s="763"/>
      <c r="CY78" s="763"/>
      <c r="CZ78" s="763"/>
      <c r="DA78" s="763"/>
      <c r="DB78" s="763"/>
      <c r="DC78" s="763"/>
      <c r="DD78" s="763"/>
      <c r="DE78" s="763"/>
      <c r="DF78" s="763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763"/>
      <c r="EJ78" s="763"/>
      <c r="EK78" s="763"/>
      <c r="EL78" s="763"/>
      <c r="EM78" s="763"/>
      <c r="EN78" s="763"/>
      <c r="EO78" s="763"/>
      <c r="EP78" s="763"/>
      <c r="EQ78" s="763"/>
      <c r="ER78" s="763"/>
      <c r="ES78" s="763"/>
      <c r="ET78" s="763"/>
      <c r="EU78" s="763"/>
      <c r="EV78" s="763"/>
      <c r="EW78" s="763"/>
      <c r="EX78" s="763"/>
      <c r="EY78" s="763"/>
      <c r="EZ78" s="763"/>
      <c r="FA78" s="763"/>
      <c r="FB78" s="763"/>
      <c r="FC78" s="763"/>
      <c r="FD78" s="763"/>
      <c r="FE78" s="763"/>
      <c r="FF78" s="763"/>
      <c r="FG78" s="763"/>
      <c r="FH78" s="763"/>
      <c r="FI78" s="763"/>
      <c r="FJ78" s="763"/>
      <c r="FK78" s="763"/>
      <c r="FL78" s="763"/>
      <c r="FM78" s="763"/>
      <c r="FN78" s="763"/>
      <c r="FO78" s="763"/>
      <c r="FP78" s="763"/>
      <c r="FQ78" s="763"/>
      <c r="FR78" s="763"/>
      <c r="FS78" s="763"/>
      <c r="FT78" s="763"/>
      <c r="FU78" s="763"/>
      <c r="FV78" s="763"/>
      <c r="FW78" s="763"/>
      <c r="FX78" s="763"/>
      <c r="FY78" s="763"/>
      <c r="FZ78" s="763"/>
      <c r="GA78" s="763"/>
      <c r="GB78" s="763"/>
      <c r="GC78" s="763"/>
      <c r="GD78" s="763"/>
      <c r="GE78" s="763"/>
      <c r="GF78" s="763"/>
      <c r="GG78" s="763"/>
      <c r="GH78" s="763"/>
      <c r="GI78" s="763"/>
      <c r="GJ78" s="763"/>
      <c r="GK78" s="763"/>
      <c r="GL78" s="763"/>
      <c r="GM78" s="763"/>
      <c r="GN78" s="763"/>
      <c r="GO78" s="763"/>
      <c r="GP78" s="763"/>
      <c r="GQ78" s="763"/>
      <c r="GR78" s="763"/>
      <c r="GS78" s="763"/>
      <c r="GT78" s="763"/>
      <c r="GU78" s="763"/>
      <c r="GV78" s="763"/>
      <c r="GW78" s="763"/>
      <c r="GX78" s="763"/>
      <c r="GY78" s="763"/>
      <c r="GZ78" s="763"/>
      <c r="HA78" s="763"/>
      <c r="HB78" s="763"/>
      <c r="HC78" s="763"/>
      <c r="HD78" s="763"/>
      <c r="HE78" s="763"/>
      <c r="HF78" s="763"/>
      <c r="HG78" s="763"/>
      <c r="HH78" s="763"/>
      <c r="HI78" s="763"/>
      <c r="HJ78" s="763"/>
      <c r="HK78" s="763"/>
      <c r="HL78" s="763"/>
      <c r="HM78" s="763"/>
      <c r="HN78" s="763"/>
      <c r="HO78" s="763"/>
      <c r="HP78" s="763"/>
      <c r="HQ78" s="763"/>
      <c r="HR78" s="763"/>
      <c r="HS78" s="763"/>
    </row>
    <row r="79" spans="1:227" s="552" customFormat="1">
      <c r="A79"/>
      <c r="B79" s="392"/>
      <c r="C79"/>
      <c r="D79" s="465"/>
      <c r="E79" s="684"/>
      <c r="F79" s="684"/>
      <c r="G79" s="354"/>
      <c r="H79"/>
      <c r="I79" s="140"/>
      <c r="J79"/>
      <c r="K79"/>
      <c r="L79"/>
      <c r="M79" s="359"/>
      <c r="N79" s="359"/>
      <c r="O79" s="359"/>
      <c r="P79" s="359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47"/>
      <c r="AC79"/>
      <c r="AD79" s="127"/>
      <c r="AE79"/>
      <c r="AF79"/>
      <c r="AG79"/>
      <c r="AH79" s="137"/>
      <c r="AI79" s="137"/>
      <c r="AJ79" s="137"/>
      <c r="AK79" s="548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548"/>
      <c r="BB79" s="286"/>
      <c r="BC79" s="1138"/>
      <c r="BD79" s="1138"/>
      <c r="BE79" s="1138"/>
      <c r="BF79" s="1138"/>
      <c r="BG79" s="1138"/>
      <c r="BH79" s="1138"/>
      <c r="BI79" s="1138"/>
      <c r="BJ79" s="536"/>
      <c r="BK79" s="536"/>
      <c r="BL79" s="536"/>
      <c r="BM79" s="536"/>
      <c r="BN79" s="536"/>
      <c r="BO79" s="536"/>
      <c r="BP79" s="536"/>
      <c r="BQ79" s="536"/>
      <c r="BR79" s="536"/>
      <c r="BS79" s="536"/>
      <c r="BT79" s="536"/>
      <c r="BU79" s="286"/>
      <c r="BV79" s="763"/>
      <c r="BW79" s="763"/>
      <c r="BX79" s="763"/>
      <c r="BY79" s="763"/>
      <c r="BZ79" s="763"/>
      <c r="CA79" s="763"/>
      <c r="CB79" s="763"/>
      <c r="CC79" s="763"/>
      <c r="CD79" s="763"/>
      <c r="CE79" s="763"/>
      <c r="CF79" s="763"/>
      <c r="CG79" s="763"/>
      <c r="CH79" s="763"/>
      <c r="CI79" s="763"/>
      <c r="CW79" s="763"/>
      <c r="CX79" s="763"/>
      <c r="CY79" s="763"/>
      <c r="CZ79" s="763"/>
      <c r="DA79" s="763"/>
      <c r="DB79" s="763"/>
      <c r="DC79" s="763"/>
      <c r="DD79" s="763"/>
      <c r="DE79" s="763"/>
      <c r="DF79" s="763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763"/>
      <c r="EJ79" s="763"/>
      <c r="EK79" s="763"/>
      <c r="EL79" s="763"/>
      <c r="EM79" s="763"/>
      <c r="EN79" s="763"/>
      <c r="EO79" s="763"/>
      <c r="EP79" s="763"/>
      <c r="EQ79" s="763"/>
      <c r="ER79" s="763"/>
      <c r="ES79" s="763"/>
      <c r="ET79" s="763"/>
      <c r="EU79" s="763"/>
      <c r="EV79" s="763"/>
      <c r="EW79" s="763"/>
      <c r="EX79" s="763"/>
      <c r="EY79" s="763"/>
      <c r="EZ79" s="763"/>
      <c r="FA79" s="763"/>
      <c r="FB79" s="763"/>
      <c r="FC79" s="763"/>
      <c r="FD79" s="763"/>
      <c r="FE79" s="763"/>
      <c r="FF79" s="763"/>
      <c r="FG79" s="763"/>
      <c r="FH79" s="763"/>
      <c r="FI79" s="763"/>
      <c r="FJ79" s="763"/>
      <c r="FK79" s="763"/>
      <c r="FL79" s="763"/>
      <c r="FM79" s="763"/>
      <c r="FN79" s="763"/>
      <c r="FO79" s="763"/>
      <c r="FP79" s="763"/>
      <c r="FQ79" s="763"/>
      <c r="FR79" s="763"/>
      <c r="FS79" s="763"/>
      <c r="FT79" s="763"/>
      <c r="FU79" s="763"/>
      <c r="FV79" s="763"/>
      <c r="FW79" s="763"/>
      <c r="FX79" s="763"/>
      <c r="FY79" s="763"/>
      <c r="FZ79" s="763"/>
      <c r="GA79" s="763"/>
      <c r="GB79" s="763"/>
      <c r="GC79" s="763"/>
      <c r="GD79" s="763"/>
      <c r="GE79" s="763"/>
      <c r="GF79" s="763"/>
      <c r="GG79" s="763"/>
      <c r="GH79" s="763"/>
      <c r="GI79" s="763"/>
      <c r="GJ79" s="763"/>
      <c r="GK79" s="763"/>
      <c r="GL79" s="763"/>
      <c r="GM79" s="763"/>
      <c r="GN79" s="763"/>
      <c r="GO79" s="763"/>
      <c r="GP79" s="763"/>
      <c r="GQ79" s="763"/>
      <c r="GR79" s="763"/>
      <c r="GS79" s="763"/>
      <c r="GT79" s="763"/>
      <c r="GU79" s="763"/>
      <c r="GV79" s="763"/>
      <c r="GW79" s="763"/>
      <c r="GX79" s="763"/>
      <c r="GY79" s="763"/>
      <c r="GZ79" s="763"/>
      <c r="HA79" s="763"/>
      <c r="HB79" s="763"/>
      <c r="HC79" s="763"/>
      <c r="HD79" s="763"/>
      <c r="HE79" s="763"/>
      <c r="HF79" s="763"/>
      <c r="HG79" s="763"/>
      <c r="HH79" s="763"/>
      <c r="HI79" s="763"/>
      <c r="HJ79" s="763"/>
      <c r="HK79" s="763"/>
      <c r="HL79" s="763"/>
      <c r="HM79" s="763"/>
      <c r="HN79" s="763"/>
      <c r="HO79" s="763"/>
      <c r="HP79" s="763"/>
      <c r="HQ79" s="763"/>
      <c r="HR79" s="763"/>
      <c r="HS79" s="763"/>
    </row>
    <row r="80" spans="1:227" s="552" customFormat="1">
      <c r="A80"/>
      <c r="B80" s="392"/>
      <c r="C80"/>
      <c r="D80" s="465"/>
      <c r="E80" s="684"/>
      <c r="F80" s="684"/>
      <c r="G80" s="354"/>
      <c r="H80"/>
      <c r="I80" s="140"/>
      <c r="J80"/>
      <c r="K80"/>
      <c r="L80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47"/>
      <c r="AC80"/>
      <c r="AD80" s="127"/>
      <c r="AE80"/>
      <c r="AF80"/>
      <c r="AG80"/>
      <c r="AH80" s="137"/>
      <c r="AI80" s="137"/>
      <c r="AJ80" s="137"/>
      <c r="AK80" s="548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548"/>
      <c r="BB80" s="286"/>
      <c r="BC80" s="1138"/>
      <c r="BD80" s="1138"/>
      <c r="BE80" s="1138"/>
      <c r="BF80" s="1138"/>
      <c r="BG80" s="1138"/>
      <c r="BH80" s="1138"/>
      <c r="BI80" s="1138"/>
      <c r="BJ80" s="536"/>
      <c r="BK80" s="536"/>
      <c r="BL80" s="536"/>
      <c r="BM80" s="536"/>
      <c r="BN80" s="536"/>
      <c r="BO80" s="536"/>
      <c r="BP80" s="536"/>
      <c r="BQ80" s="536"/>
      <c r="BR80" s="536"/>
      <c r="BS80" s="536"/>
      <c r="BT80" s="536"/>
      <c r="BU80" s="286"/>
      <c r="BV80" s="763"/>
      <c r="BW80" s="763"/>
      <c r="BX80" s="763"/>
      <c r="BY80" s="763"/>
      <c r="BZ80" s="763"/>
      <c r="CA80" s="763"/>
      <c r="CB80" s="763"/>
      <c r="CC80" s="763"/>
      <c r="CD80" s="763"/>
      <c r="CE80" s="763"/>
      <c r="CF80" s="763"/>
      <c r="CG80" s="763"/>
      <c r="CH80" s="763"/>
      <c r="CI80" s="763"/>
      <c r="CW80" s="763"/>
      <c r="CX80" s="763"/>
      <c r="CY80" s="763"/>
      <c r="CZ80" s="763"/>
      <c r="DA80" s="763"/>
      <c r="DB80" s="763"/>
      <c r="DC80" s="763"/>
      <c r="DD80" s="763"/>
      <c r="DE80" s="763"/>
      <c r="DF80" s="763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763"/>
      <c r="EJ80" s="763"/>
      <c r="EK80" s="763"/>
      <c r="EL80" s="763"/>
      <c r="EM80" s="763"/>
      <c r="EN80" s="763"/>
      <c r="EO80" s="763"/>
      <c r="EP80" s="763"/>
      <c r="EQ80" s="763"/>
      <c r="ER80" s="763"/>
      <c r="ES80" s="763"/>
      <c r="ET80" s="763"/>
      <c r="EU80" s="763"/>
      <c r="EV80" s="763"/>
      <c r="EW80" s="763"/>
      <c r="EX80" s="763"/>
      <c r="EY80" s="763"/>
      <c r="EZ80" s="763"/>
      <c r="FA80" s="763"/>
      <c r="FB80" s="763"/>
      <c r="FC80" s="763"/>
      <c r="FD80" s="763"/>
      <c r="FE80" s="763"/>
      <c r="FF80" s="763"/>
      <c r="FG80" s="763"/>
      <c r="FH80" s="763"/>
      <c r="FI80" s="763"/>
      <c r="FJ80" s="763"/>
      <c r="FK80" s="763"/>
      <c r="FL80" s="763"/>
      <c r="FM80" s="763"/>
      <c r="FN80" s="763"/>
      <c r="FO80" s="763"/>
      <c r="FP80" s="763"/>
      <c r="FQ80" s="763"/>
      <c r="FR80" s="763"/>
      <c r="FS80" s="763"/>
      <c r="FT80" s="763"/>
      <c r="FU80" s="763"/>
      <c r="FV80" s="763"/>
      <c r="FW80" s="763"/>
      <c r="FX80" s="763"/>
      <c r="FY80" s="763"/>
      <c r="FZ80" s="763"/>
      <c r="GA80" s="763"/>
      <c r="GB80" s="763"/>
      <c r="GC80" s="763"/>
      <c r="GD80" s="763"/>
      <c r="GE80" s="763"/>
      <c r="GF80" s="763"/>
      <c r="GG80" s="763"/>
      <c r="GH80" s="763"/>
      <c r="GI80" s="763"/>
      <c r="GJ80" s="763"/>
      <c r="GK80" s="763"/>
      <c r="GL80" s="763"/>
      <c r="GM80" s="763"/>
      <c r="GN80" s="763"/>
      <c r="GO80" s="763"/>
      <c r="GP80" s="763"/>
      <c r="GQ80" s="763"/>
      <c r="GR80" s="763"/>
      <c r="GS80" s="763"/>
      <c r="GT80" s="763"/>
      <c r="GU80" s="763"/>
      <c r="GV80" s="763"/>
      <c r="GW80" s="763"/>
      <c r="GX80" s="763"/>
      <c r="GY80" s="763"/>
      <c r="GZ80" s="763"/>
      <c r="HA80" s="763"/>
      <c r="HB80" s="763"/>
      <c r="HC80" s="763"/>
      <c r="HD80" s="763"/>
      <c r="HE80" s="763"/>
      <c r="HF80" s="763"/>
      <c r="HG80" s="763"/>
      <c r="HH80" s="763"/>
      <c r="HI80" s="763"/>
      <c r="HJ80" s="763"/>
      <c r="HK80" s="763"/>
      <c r="HL80" s="763"/>
      <c r="HM80" s="763"/>
      <c r="HN80" s="763"/>
      <c r="HO80" s="763"/>
      <c r="HP80" s="763"/>
      <c r="HQ80" s="763"/>
      <c r="HR80" s="763"/>
      <c r="HS80" s="763"/>
    </row>
    <row r="81" spans="1:227" s="552" customFormat="1">
      <c r="A81"/>
      <c r="B81" s="392"/>
      <c r="C81"/>
      <c r="D81" s="465"/>
      <c r="E81" s="684"/>
      <c r="F81" s="684"/>
      <c r="G81" s="354"/>
      <c r="H81"/>
      <c r="I81" s="140"/>
      <c r="J81"/>
      <c r="K81"/>
      <c r="L81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47"/>
      <c r="AC81"/>
      <c r="AD81" s="127"/>
      <c r="AE81"/>
      <c r="AF81"/>
      <c r="AG81"/>
      <c r="AH81" s="137"/>
      <c r="AI81" s="137"/>
      <c r="AJ81" s="137"/>
      <c r="AK81" s="548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548"/>
      <c r="BB81" s="286"/>
      <c r="BC81" s="1138"/>
      <c r="BD81" s="1138"/>
      <c r="BE81" s="1138"/>
      <c r="BF81" s="1138"/>
      <c r="BG81" s="1138"/>
      <c r="BH81" s="1138"/>
      <c r="BI81" s="1138"/>
      <c r="BJ81" s="536"/>
      <c r="BK81" s="536"/>
      <c r="BL81" s="536"/>
      <c r="BM81" s="536"/>
      <c r="BN81" s="536"/>
      <c r="BO81" s="536"/>
      <c r="BP81" s="536"/>
      <c r="BQ81" s="536"/>
      <c r="BR81" s="536"/>
      <c r="BS81" s="536"/>
      <c r="BT81" s="536"/>
      <c r="BU81" s="286"/>
      <c r="BV81" s="763"/>
      <c r="BW81" s="763"/>
      <c r="BX81" s="763"/>
      <c r="BY81" s="763"/>
      <c r="BZ81" s="763"/>
      <c r="CA81" s="763"/>
      <c r="CB81" s="763"/>
      <c r="CC81" s="763"/>
      <c r="CD81" s="763"/>
      <c r="CE81" s="763"/>
      <c r="CF81" s="763"/>
      <c r="CG81" s="763"/>
      <c r="CH81" s="763"/>
      <c r="CI81" s="763"/>
      <c r="CW81" s="763"/>
      <c r="CX81" s="763"/>
      <c r="CY81" s="763"/>
      <c r="CZ81" s="763"/>
      <c r="DA81" s="763"/>
      <c r="DB81" s="763"/>
      <c r="DC81" s="763"/>
      <c r="DD81" s="763"/>
      <c r="DE81" s="763"/>
      <c r="DF81" s="763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763"/>
      <c r="EJ81" s="763"/>
      <c r="EK81" s="763"/>
      <c r="EL81" s="763"/>
      <c r="EM81" s="763"/>
      <c r="EN81" s="763"/>
      <c r="EO81" s="763"/>
      <c r="EP81" s="763"/>
      <c r="EQ81" s="763"/>
      <c r="ER81" s="763"/>
      <c r="ES81" s="763"/>
      <c r="ET81" s="763"/>
      <c r="EU81" s="763"/>
      <c r="EV81" s="763"/>
      <c r="EW81" s="763"/>
      <c r="EX81" s="763"/>
      <c r="EY81" s="763"/>
      <c r="EZ81" s="763"/>
      <c r="FA81" s="763"/>
      <c r="FB81" s="763"/>
      <c r="FC81" s="763"/>
      <c r="FD81" s="763"/>
      <c r="FE81" s="763"/>
      <c r="FF81" s="763"/>
      <c r="FG81" s="763"/>
      <c r="FH81" s="763"/>
      <c r="FI81" s="763"/>
      <c r="FJ81" s="763"/>
      <c r="FK81" s="763"/>
      <c r="FL81" s="763"/>
      <c r="FM81" s="763"/>
      <c r="FN81" s="763"/>
      <c r="FO81" s="763"/>
      <c r="FP81" s="763"/>
      <c r="FQ81" s="763"/>
      <c r="FR81" s="763"/>
      <c r="FS81" s="763"/>
      <c r="FT81" s="763"/>
      <c r="FU81" s="763"/>
      <c r="FV81" s="763"/>
      <c r="FW81" s="763"/>
      <c r="FX81" s="763"/>
      <c r="FY81" s="763"/>
      <c r="FZ81" s="763"/>
      <c r="GA81" s="763"/>
      <c r="GB81" s="763"/>
      <c r="GC81" s="763"/>
      <c r="GD81" s="763"/>
      <c r="GE81" s="763"/>
      <c r="GF81" s="763"/>
      <c r="GG81" s="763"/>
      <c r="GH81" s="763"/>
      <c r="GI81" s="763"/>
      <c r="GJ81" s="763"/>
      <c r="GK81" s="763"/>
      <c r="GL81" s="763"/>
      <c r="GM81" s="763"/>
      <c r="GN81" s="763"/>
      <c r="GO81" s="763"/>
      <c r="GP81" s="763"/>
      <c r="GQ81" s="763"/>
      <c r="GR81" s="763"/>
      <c r="GS81" s="763"/>
      <c r="GT81" s="763"/>
      <c r="GU81" s="763"/>
      <c r="GV81" s="763"/>
      <c r="GW81" s="763"/>
      <c r="GX81" s="763"/>
      <c r="GY81" s="763"/>
      <c r="GZ81" s="763"/>
      <c r="HA81" s="763"/>
      <c r="HB81" s="763"/>
      <c r="HC81" s="763"/>
      <c r="HD81" s="763"/>
      <c r="HE81" s="763"/>
      <c r="HF81" s="763"/>
      <c r="HG81" s="763"/>
      <c r="HH81" s="763"/>
      <c r="HI81" s="763"/>
      <c r="HJ81" s="763"/>
      <c r="HK81" s="763"/>
      <c r="HL81" s="763"/>
      <c r="HM81" s="763"/>
      <c r="HN81" s="763"/>
      <c r="HO81" s="763"/>
      <c r="HP81" s="763"/>
      <c r="HQ81" s="763"/>
      <c r="HR81" s="763"/>
      <c r="HS81" s="763"/>
    </row>
    <row r="82" spans="1:227" s="552" customFormat="1">
      <c r="A82"/>
      <c r="B82" s="392"/>
      <c r="C82"/>
      <c r="D82" s="465"/>
      <c r="E82" s="684"/>
      <c r="F82" s="684"/>
      <c r="G82" s="354"/>
      <c r="H82"/>
      <c r="I82" s="140"/>
      <c r="J82"/>
      <c r="K82"/>
      <c r="L82"/>
      <c r="M82" s="359"/>
      <c r="N82" s="359"/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359"/>
      <c r="AB82" s="47"/>
      <c r="AC82"/>
      <c r="AD82" s="127"/>
      <c r="AE82"/>
      <c r="AF82"/>
      <c r="AG82"/>
      <c r="AH82" s="137"/>
      <c r="AI82" s="137"/>
      <c r="AJ82" s="137"/>
      <c r="AK82" s="548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548"/>
      <c r="BB82" s="286"/>
      <c r="BC82" s="1138"/>
      <c r="BD82" s="1138"/>
      <c r="BE82" s="1138"/>
      <c r="BF82" s="1138"/>
      <c r="BG82" s="1138"/>
      <c r="BH82" s="1138"/>
      <c r="BI82" s="1138"/>
      <c r="BJ82" s="536"/>
      <c r="BK82" s="536"/>
      <c r="BL82" s="536"/>
      <c r="BM82" s="536"/>
      <c r="BN82" s="536"/>
      <c r="BO82" s="536"/>
      <c r="BP82" s="536"/>
      <c r="BQ82" s="536"/>
      <c r="BR82" s="536"/>
      <c r="BS82" s="536"/>
      <c r="BT82" s="536"/>
      <c r="BU82" s="286"/>
      <c r="BV82" s="763"/>
      <c r="BW82" s="763"/>
      <c r="BX82" s="763"/>
      <c r="BY82" s="763"/>
      <c r="BZ82" s="763"/>
      <c r="CA82" s="763"/>
      <c r="CB82" s="763"/>
      <c r="CC82" s="763"/>
      <c r="CD82" s="763"/>
      <c r="CE82" s="763"/>
      <c r="CF82" s="763"/>
      <c r="CG82" s="763"/>
      <c r="CH82" s="763"/>
      <c r="CI82" s="763"/>
      <c r="CW82" s="763"/>
      <c r="CX82" s="763"/>
      <c r="CY82" s="763"/>
      <c r="CZ82" s="763"/>
      <c r="DA82" s="763"/>
      <c r="DB82" s="763"/>
      <c r="DC82" s="763"/>
      <c r="DD82" s="763"/>
      <c r="DE82" s="763"/>
      <c r="DF82" s="763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763"/>
      <c r="EJ82" s="763"/>
      <c r="EK82" s="763"/>
      <c r="EL82" s="763"/>
      <c r="EM82" s="763"/>
      <c r="EN82" s="763"/>
      <c r="EO82" s="763"/>
      <c r="EP82" s="763"/>
      <c r="EQ82" s="763"/>
      <c r="ER82" s="763"/>
      <c r="ES82" s="763"/>
      <c r="ET82" s="763"/>
      <c r="EU82" s="763"/>
      <c r="EV82" s="763"/>
      <c r="EW82" s="763"/>
      <c r="EX82" s="763"/>
      <c r="EY82" s="763"/>
      <c r="EZ82" s="763"/>
      <c r="FA82" s="763"/>
      <c r="FB82" s="763"/>
      <c r="FC82" s="763"/>
      <c r="FD82" s="763"/>
      <c r="FE82" s="763"/>
      <c r="FF82" s="763"/>
      <c r="FG82" s="763"/>
      <c r="FH82" s="763"/>
      <c r="FI82" s="763"/>
      <c r="FJ82" s="763"/>
      <c r="FK82" s="763"/>
      <c r="FL82" s="763"/>
      <c r="FM82" s="763"/>
      <c r="FN82" s="763"/>
      <c r="FO82" s="763"/>
      <c r="FP82" s="763"/>
      <c r="FQ82" s="763"/>
      <c r="FR82" s="763"/>
      <c r="FS82" s="763"/>
      <c r="FT82" s="763"/>
      <c r="FU82" s="763"/>
      <c r="FV82" s="763"/>
      <c r="FW82" s="763"/>
      <c r="FX82" s="763"/>
      <c r="FY82" s="763"/>
      <c r="FZ82" s="763"/>
      <c r="GA82" s="763"/>
      <c r="GB82" s="763"/>
      <c r="GC82" s="763"/>
      <c r="GD82" s="763"/>
      <c r="GE82" s="763"/>
      <c r="GF82" s="763"/>
      <c r="GG82" s="763"/>
      <c r="GH82" s="763"/>
      <c r="GI82" s="763"/>
      <c r="GJ82" s="763"/>
      <c r="GK82" s="763"/>
      <c r="GL82" s="763"/>
      <c r="GM82" s="763"/>
      <c r="GN82" s="763"/>
      <c r="GO82" s="763"/>
      <c r="GP82" s="763"/>
      <c r="GQ82" s="763"/>
      <c r="GR82" s="763"/>
      <c r="GS82" s="763"/>
      <c r="GT82" s="763"/>
      <c r="GU82" s="763"/>
      <c r="GV82" s="763"/>
      <c r="GW82" s="763"/>
      <c r="GX82" s="763"/>
      <c r="GY82" s="763"/>
      <c r="GZ82" s="763"/>
      <c r="HA82" s="763"/>
      <c r="HB82" s="763"/>
      <c r="HC82" s="763"/>
      <c r="HD82" s="763"/>
      <c r="HE82" s="763"/>
      <c r="HF82" s="763"/>
      <c r="HG82" s="763"/>
      <c r="HH82" s="763"/>
      <c r="HI82" s="763"/>
      <c r="HJ82" s="763"/>
      <c r="HK82" s="763"/>
      <c r="HL82" s="763"/>
      <c r="HM82" s="763"/>
      <c r="HN82" s="763"/>
      <c r="HO82" s="763"/>
      <c r="HP82" s="763"/>
      <c r="HQ82" s="763"/>
      <c r="HR82" s="763"/>
      <c r="HS82" s="763"/>
    </row>
    <row r="83" spans="1:227" s="552" customFormat="1">
      <c r="A83"/>
      <c r="B83" s="392"/>
      <c r="C83"/>
      <c r="D83" s="465"/>
      <c r="E83" s="684"/>
      <c r="F83" s="684"/>
      <c r="G83" s="354"/>
      <c r="H83"/>
      <c r="I83" s="140"/>
      <c r="J83"/>
      <c r="K83"/>
      <c r="L83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47"/>
      <c r="AC83"/>
      <c r="AD83" s="127"/>
      <c r="AE83"/>
      <c r="AF83"/>
      <c r="AG83"/>
      <c r="AH83" s="137"/>
      <c r="AI83" s="137"/>
      <c r="AJ83" s="137"/>
      <c r="AK83" s="548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548"/>
      <c r="BB83" s="286"/>
      <c r="BC83" s="1138"/>
      <c r="BD83" s="1138"/>
      <c r="BE83" s="1138"/>
      <c r="BF83" s="1138"/>
      <c r="BG83" s="1138"/>
      <c r="BH83" s="1138"/>
      <c r="BI83" s="1138"/>
      <c r="BJ83" s="536"/>
      <c r="BK83" s="536"/>
      <c r="BL83" s="536"/>
      <c r="BM83" s="536"/>
      <c r="BN83" s="536"/>
      <c r="BO83" s="536"/>
      <c r="BP83" s="536"/>
      <c r="BQ83" s="536"/>
      <c r="BR83" s="536"/>
      <c r="BS83" s="536"/>
      <c r="BT83" s="536"/>
      <c r="BU83" s="286"/>
      <c r="BV83" s="763"/>
      <c r="BW83" s="763"/>
      <c r="BX83" s="763"/>
      <c r="BY83" s="763"/>
      <c r="BZ83" s="763"/>
      <c r="CA83" s="763"/>
      <c r="CB83" s="763"/>
      <c r="CC83" s="763"/>
      <c r="CD83" s="763"/>
      <c r="CE83" s="763"/>
      <c r="CF83" s="763"/>
      <c r="CG83" s="763"/>
      <c r="CH83" s="763"/>
      <c r="CI83" s="763"/>
      <c r="CW83" s="763"/>
      <c r="CX83" s="763"/>
      <c r="CY83" s="763"/>
      <c r="CZ83" s="763"/>
      <c r="DA83" s="763"/>
      <c r="DB83" s="763"/>
      <c r="DC83" s="763"/>
      <c r="DD83" s="763"/>
      <c r="DE83" s="763"/>
      <c r="DF83" s="763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763"/>
      <c r="EJ83" s="763"/>
      <c r="EK83" s="763"/>
      <c r="EL83" s="763"/>
      <c r="EM83" s="763"/>
      <c r="EN83" s="763"/>
      <c r="EO83" s="763"/>
      <c r="EP83" s="763"/>
      <c r="EQ83" s="763"/>
      <c r="ER83" s="763"/>
      <c r="ES83" s="763"/>
      <c r="ET83" s="763"/>
      <c r="EU83" s="763"/>
      <c r="EV83" s="763"/>
      <c r="EW83" s="763"/>
      <c r="EX83" s="763"/>
      <c r="EY83" s="763"/>
      <c r="EZ83" s="763"/>
      <c r="FA83" s="763"/>
      <c r="FB83" s="763"/>
      <c r="FC83" s="763"/>
      <c r="FD83" s="763"/>
      <c r="FE83" s="763"/>
      <c r="FF83" s="763"/>
      <c r="FG83" s="763"/>
      <c r="FH83" s="763"/>
      <c r="FI83" s="763"/>
      <c r="FJ83" s="763"/>
      <c r="FK83" s="763"/>
      <c r="FL83" s="763"/>
      <c r="FM83" s="763"/>
      <c r="FN83" s="763"/>
      <c r="FO83" s="763"/>
      <c r="FP83" s="763"/>
      <c r="FQ83" s="763"/>
      <c r="FR83" s="763"/>
      <c r="FS83" s="763"/>
      <c r="FT83" s="763"/>
      <c r="FU83" s="763"/>
      <c r="FV83" s="763"/>
      <c r="FW83" s="763"/>
      <c r="FX83" s="763"/>
      <c r="FY83" s="763"/>
      <c r="FZ83" s="763"/>
      <c r="GA83" s="763"/>
      <c r="GB83" s="763"/>
      <c r="GC83" s="763"/>
      <c r="GD83" s="763"/>
      <c r="GE83" s="763"/>
      <c r="GF83" s="763"/>
      <c r="GG83" s="763"/>
      <c r="GH83" s="763"/>
      <c r="GI83" s="763"/>
      <c r="GJ83" s="763"/>
      <c r="GK83" s="763"/>
      <c r="GL83" s="763"/>
      <c r="GM83" s="763"/>
      <c r="GN83" s="763"/>
      <c r="GO83" s="763"/>
      <c r="GP83" s="763"/>
      <c r="GQ83" s="763"/>
      <c r="GR83" s="763"/>
      <c r="GS83" s="763"/>
      <c r="GT83" s="763"/>
      <c r="GU83" s="763"/>
      <c r="GV83" s="763"/>
      <c r="GW83" s="763"/>
      <c r="GX83" s="763"/>
      <c r="GY83" s="763"/>
      <c r="GZ83" s="763"/>
      <c r="HA83" s="763"/>
      <c r="HB83" s="763"/>
      <c r="HC83" s="763"/>
      <c r="HD83" s="763"/>
      <c r="HE83" s="763"/>
      <c r="HF83" s="763"/>
      <c r="HG83" s="763"/>
      <c r="HH83" s="763"/>
      <c r="HI83" s="763"/>
      <c r="HJ83" s="763"/>
      <c r="HK83" s="763"/>
      <c r="HL83" s="763"/>
      <c r="HM83" s="763"/>
      <c r="HN83" s="763"/>
      <c r="HO83" s="763"/>
      <c r="HP83" s="763"/>
      <c r="HQ83" s="763"/>
      <c r="HR83" s="763"/>
      <c r="HS83" s="763"/>
    </row>
    <row r="84" spans="1:227" s="552" customFormat="1">
      <c r="A84"/>
      <c r="B84" s="392"/>
      <c r="C84"/>
      <c r="D84" s="465"/>
      <c r="E84" s="684"/>
      <c r="F84" s="684"/>
      <c r="G84" s="354"/>
      <c r="H84"/>
      <c r="I84" s="140"/>
      <c r="J84"/>
      <c r="K84"/>
      <c r="L84"/>
      <c r="M84" s="359"/>
      <c r="N84" s="359"/>
      <c r="O84" s="359"/>
      <c r="P84" s="359"/>
      <c r="Q84" s="359"/>
      <c r="R84" s="359"/>
      <c r="S84" s="359"/>
      <c r="T84" s="359"/>
      <c r="U84" s="359"/>
      <c r="V84" s="359"/>
      <c r="W84" s="359"/>
      <c r="X84" s="359"/>
      <c r="Y84" s="359"/>
      <c r="Z84" s="359"/>
      <c r="AA84" s="359"/>
      <c r="AB84" s="47"/>
      <c r="AC84"/>
      <c r="AD84" s="127"/>
      <c r="AE84"/>
      <c r="AF84"/>
      <c r="AG84"/>
      <c r="AH84" s="137"/>
      <c r="AI84" s="137"/>
      <c r="AJ84" s="137"/>
      <c r="AK84" s="548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548"/>
      <c r="BB84" s="286"/>
      <c r="BC84" s="1138"/>
      <c r="BD84" s="1138"/>
      <c r="BE84" s="1138"/>
      <c r="BF84" s="1138"/>
      <c r="BG84" s="1138"/>
      <c r="BH84" s="1138"/>
      <c r="BI84" s="1138"/>
      <c r="BJ84" s="536"/>
      <c r="BK84" s="536"/>
      <c r="BL84" s="536"/>
      <c r="BM84" s="536"/>
      <c r="BN84" s="536"/>
      <c r="BO84" s="536"/>
      <c r="BP84" s="536"/>
      <c r="BQ84" s="536"/>
      <c r="BR84" s="536"/>
      <c r="BS84" s="536"/>
      <c r="BT84" s="536"/>
      <c r="BU84" s="286"/>
      <c r="BV84" s="763"/>
      <c r="BW84" s="763"/>
      <c r="BX84" s="763"/>
      <c r="BY84" s="763"/>
      <c r="BZ84" s="763"/>
      <c r="CA84" s="763"/>
      <c r="CB84" s="763"/>
      <c r="CC84" s="763"/>
      <c r="CD84" s="763"/>
      <c r="CE84" s="763"/>
      <c r="CF84" s="763"/>
      <c r="CG84" s="763"/>
      <c r="CH84" s="763"/>
      <c r="CI84" s="763"/>
      <c r="CW84" s="763"/>
      <c r="CX84" s="763"/>
      <c r="CY84" s="763"/>
      <c r="CZ84" s="763"/>
      <c r="DA84" s="763"/>
      <c r="DB84" s="763"/>
      <c r="DC84" s="763"/>
      <c r="DD84" s="763"/>
      <c r="DE84" s="763"/>
      <c r="DF84" s="763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763"/>
      <c r="EJ84" s="763"/>
      <c r="EK84" s="763"/>
      <c r="EL84" s="763"/>
      <c r="EM84" s="763"/>
      <c r="EN84" s="763"/>
      <c r="EO84" s="763"/>
      <c r="EP84" s="763"/>
      <c r="EQ84" s="763"/>
      <c r="ER84" s="763"/>
      <c r="ES84" s="763"/>
      <c r="ET84" s="763"/>
      <c r="EU84" s="763"/>
      <c r="EV84" s="763"/>
      <c r="EW84" s="763"/>
      <c r="EX84" s="763"/>
      <c r="EY84" s="763"/>
      <c r="EZ84" s="763"/>
      <c r="FA84" s="763"/>
      <c r="FB84" s="763"/>
      <c r="FC84" s="763"/>
      <c r="FD84" s="763"/>
      <c r="FE84" s="763"/>
      <c r="FF84" s="763"/>
      <c r="FG84" s="763"/>
      <c r="FH84" s="763"/>
      <c r="FI84" s="763"/>
      <c r="FJ84" s="763"/>
      <c r="FK84" s="763"/>
      <c r="FL84" s="763"/>
      <c r="FM84" s="763"/>
      <c r="FN84" s="763"/>
      <c r="FO84" s="763"/>
      <c r="FP84" s="763"/>
      <c r="FQ84" s="763"/>
      <c r="FR84" s="763"/>
      <c r="FS84" s="763"/>
      <c r="FT84" s="763"/>
      <c r="FU84" s="763"/>
      <c r="FV84" s="763"/>
      <c r="FW84" s="763"/>
      <c r="FX84" s="763"/>
      <c r="FY84" s="763"/>
      <c r="FZ84" s="763"/>
      <c r="GA84" s="763"/>
      <c r="GB84" s="763"/>
      <c r="GC84" s="763"/>
      <c r="GD84" s="763"/>
      <c r="GE84" s="763"/>
      <c r="GF84" s="763"/>
      <c r="GG84" s="763"/>
      <c r="GH84" s="763"/>
      <c r="GI84" s="763"/>
      <c r="GJ84" s="763"/>
      <c r="GK84" s="763"/>
      <c r="GL84" s="763"/>
      <c r="GM84" s="763"/>
      <c r="GN84" s="763"/>
      <c r="GO84" s="763"/>
      <c r="GP84" s="763"/>
      <c r="GQ84" s="763"/>
      <c r="GR84" s="763"/>
      <c r="GS84" s="763"/>
      <c r="GT84" s="763"/>
      <c r="GU84" s="763"/>
      <c r="GV84" s="763"/>
      <c r="GW84" s="763"/>
      <c r="GX84" s="763"/>
      <c r="GY84" s="763"/>
      <c r="GZ84" s="763"/>
      <c r="HA84" s="763"/>
      <c r="HB84" s="763"/>
      <c r="HC84" s="763"/>
      <c r="HD84" s="763"/>
      <c r="HE84" s="763"/>
      <c r="HF84" s="763"/>
      <c r="HG84" s="763"/>
      <c r="HH84" s="763"/>
      <c r="HI84" s="763"/>
      <c r="HJ84" s="763"/>
      <c r="HK84" s="763"/>
      <c r="HL84" s="763"/>
      <c r="HM84" s="763"/>
      <c r="HN84" s="763"/>
      <c r="HO84" s="763"/>
      <c r="HP84" s="763"/>
      <c r="HQ84" s="763"/>
      <c r="HR84" s="763"/>
      <c r="HS84" s="763"/>
    </row>
    <row r="85" spans="1:227" s="552" customFormat="1">
      <c r="A85"/>
      <c r="B85" s="392"/>
      <c r="C85"/>
      <c r="D85" s="465"/>
      <c r="E85" s="684"/>
      <c r="F85" s="684"/>
      <c r="G85" s="354"/>
      <c r="H85"/>
      <c r="I85" s="140"/>
      <c r="J85"/>
      <c r="K85"/>
      <c r="L85"/>
      <c r="M85" s="359"/>
      <c r="N85" s="359"/>
      <c r="O85" s="359"/>
      <c r="P85" s="359"/>
      <c r="Q85" s="359"/>
      <c r="R85" s="359"/>
      <c r="S85" s="359"/>
      <c r="T85" s="359"/>
      <c r="U85" s="359"/>
      <c r="V85" s="359"/>
      <c r="W85" s="359"/>
      <c r="X85" s="359"/>
      <c r="Y85" s="359"/>
      <c r="Z85" s="359"/>
      <c r="AA85" s="359"/>
      <c r="AB85" s="47"/>
      <c r="AC85"/>
      <c r="AD85" s="127"/>
      <c r="AE85"/>
      <c r="AF85"/>
      <c r="AG85"/>
      <c r="AH85" s="137"/>
      <c r="AI85" s="137"/>
      <c r="AJ85" s="137"/>
      <c r="AK85" s="548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548"/>
      <c r="BB85" s="286"/>
      <c r="BC85" s="1138"/>
      <c r="BD85" s="1138"/>
      <c r="BE85" s="1138"/>
      <c r="BF85" s="1138"/>
      <c r="BG85" s="1138"/>
      <c r="BH85" s="1138"/>
      <c r="BI85" s="1138"/>
      <c r="BJ85" s="536"/>
      <c r="BK85" s="536"/>
      <c r="BL85" s="536"/>
      <c r="BM85" s="536"/>
      <c r="BN85" s="536"/>
      <c r="BO85" s="536"/>
      <c r="BP85" s="536"/>
      <c r="BQ85" s="536"/>
      <c r="BR85" s="536"/>
      <c r="BS85" s="536"/>
      <c r="BT85" s="536"/>
      <c r="BU85" s="286"/>
      <c r="BV85" s="763"/>
      <c r="BW85" s="763"/>
      <c r="BX85" s="763"/>
      <c r="BY85" s="763"/>
      <c r="BZ85" s="763"/>
      <c r="CA85" s="763"/>
      <c r="CB85" s="763"/>
      <c r="CC85" s="763"/>
      <c r="CD85" s="763"/>
      <c r="CE85" s="763"/>
      <c r="CF85" s="763"/>
      <c r="CG85" s="763"/>
      <c r="CH85" s="763"/>
      <c r="CI85" s="763"/>
      <c r="CW85" s="763"/>
      <c r="CX85" s="763"/>
      <c r="CY85" s="763"/>
      <c r="CZ85" s="763"/>
      <c r="DA85" s="763"/>
      <c r="DB85" s="763"/>
      <c r="DC85" s="763"/>
      <c r="DD85" s="763"/>
      <c r="DE85" s="763"/>
      <c r="DF85" s="763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763"/>
      <c r="EJ85" s="763"/>
      <c r="EK85" s="763"/>
      <c r="EL85" s="763"/>
      <c r="EM85" s="763"/>
      <c r="EN85" s="763"/>
      <c r="EO85" s="763"/>
      <c r="EP85" s="763"/>
      <c r="EQ85" s="763"/>
      <c r="ER85" s="763"/>
      <c r="ES85" s="763"/>
      <c r="ET85" s="763"/>
      <c r="EU85" s="763"/>
      <c r="EV85" s="763"/>
      <c r="EW85" s="763"/>
      <c r="EX85" s="763"/>
      <c r="EY85" s="763"/>
      <c r="EZ85" s="763"/>
      <c r="FA85" s="763"/>
      <c r="FB85" s="763"/>
      <c r="FC85" s="763"/>
      <c r="FD85" s="763"/>
      <c r="FE85" s="763"/>
      <c r="FF85" s="763"/>
      <c r="FG85" s="763"/>
      <c r="FH85" s="763"/>
      <c r="FI85" s="763"/>
      <c r="FJ85" s="763"/>
      <c r="FK85" s="763"/>
      <c r="FL85" s="763"/>
      <c r="FM85" s="763"/>
      <c r="FN85" s="763"/>
      <c r="FO85" s="763"/>
      <c r="FP85" s="763"/>
      <c r="FQ85" s="763"/>
      <c r="FR85" s="763"/>
      <c r="FS85" s="763"/>
      <c r="FT85" s="763"/>
      <c r="FU85" s="763"/>
      <c r="FV85" s="763"/>
      <c r="FW85" s="763"/>
      <c r="FX85" s="763"/>
      <c r="FY85" s="763"/>
      <c r="FZ85" s="763"/>
      <c r="GA85" s="763"/>
      <c r="GB85" s="763"/>
      <c r="GC85" s="763"/>
      <c r="GD85" s="763"/>
      <c r="GE85" s="763"/>
      <c r="GF85" s="763"/>
      <c r="GG85" s="763"/>
      <c r="GH85" s="763"/>
      <c r="GI85" s="763"/>
      <c r="GJ85" s="763"/>
      <c r="GK85" s="763"/>
      <c r="GL85" s="763"/>
      <c r="GM85" s="763"/>
      <c r="GN85" s="763"/>
      <c r="GO85" s="763"/>
      <c r="GP85" s="763"/>
      <c r="GQ85" s="763"/>
      <c r="GR85" s="763"/>
      <c r="GS85" s="763"/>
      <c r="GT85" s="763"/>
      <c r="GU85" s="763"/>
      <c r="GV85" s="763"/>
      <c r="GW85" s="763"/>
      <c r="GX85" s="763"/>
      <c r="GY85" s="763"/>
      <c r="GZ85" s="763"/>
      <c r="HA85" s="763"/>
      <c r="HB85" s="763"/>
      <c r="HC85" s="763"/>
      <c r="HD85" s="763"/>
      <c r="HE85" s="763"/>
      <c r="HF85" s="763"/>
      <c r="HG85" s="763"/>
      <c r="HH85" s="763"/>
      <c r="HI85" s="763"/>
      <c r="HJ85" s="763"/>
      <c r="HK85" s="763"/>
      <c r="HL85" s="763"/>
      <c r="HM85" s="763"/>
      <c r="HN85" s="763"/>
      <c r="HO85" s="763"/>
      <c r="HP85" s="763"/>
      <c r="HQ85" s="763"/>
      <c r="HR85" s="763"/>
      <c r="HS85" s="763"/>
    </row>
    <row r="86" spans="1:227" s="552" customFormat="1">
      <c r="A86"/>
      <c r="B86" s="392"/>
      <c r="C86"/>
      <c r="D86" s="465"/>
      <c r="E86" s="684"/>
      <c r="F86" s="684"/>
      <c r="G86" s="354"/>
      <c r="H86"/>
      <c r="I86" s="140"/>
      <c r="J86"/>
      <c r="K86"/>
      <c r="L86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47"/>
      <c r="AC86"/>
      <c r="AD86" s="127"/>
      <c r="AE86"/>
      <c r="AF86"/>
      <c r="AG86"/>
      <c r="AH86" s="137"/>
      <c r="AI86" s="137"/>
      <c r="AJ86" s="137"/>
      <c r="AK86" s="548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548"/>
      <c r="BB86" s="286"/>
      <c r="BC86" s="1138"/>
      <c r="BD86" s="1138"/>
      <c r="BE86" s="1138"/>
      <c r="BF86" s="1138"/>
      <c r="BG86" s="1138"/>
      <c r="BH86" s="1138"/>
      <c r="BI86" s="1138"/>
      <c r="BJ86" s="536"/>
      <c r="BK86" s="536"/>
      <c r="BL86" s="536"/>
      <c r="BM86" s="536"/>
      <c r="BN86" s="536"/>
      <c r="BO86" s="536"/>
      <c r="BP86" s="536"/>
      <c r="BQ86" s="536"/>
      <c r="BR86" s="536"/>
      <c r="BS86" s="536"/>
      <c r="BT86" s="536"/>
      <c r="BU86" s="286"/>
      <c r="BV86" s="763"/>
      <c r="BW86" s="763"/>
      <c r="BX86" s="763"/>
      <c r="BY86" s="763"/>
      <c r="BZ86" s="763"/>
      <c r="CA86" s="763"/>
      <c r="CB86" s="763"/>
      <c r="CC86" s="763"/>
      <c r="CD86" s="763"/>
      <c r="CE86" s="763"/>
      <c r="CF86" s="763"/>
      <c r="CG86" s="763"/>
      <c r="CH86" s="763"/>
      <c r="CI86" s="763"/>
      <c r="CW86" s="763"/>
      <c r="CX86" s="763"/>
      <c r="CY86" s="763"/>
      <c r="CZ86" s="763"/>
      <c r="DA86" s="763"/>
      <c r="DB86" s="763"/>
      <c r="DC86" s="763"/>
      <c r="DD86" s="763"/>
      <c r="DE86" s="763"/>
      <c r="DF86" s="763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763"/>
      <c r="EJ86" s="763"/>
      <c r="EK86" s="763"/>
      <c r="EL86" s="763"/>
      <c r="EM86" s="763"/>
      <c r="EN86" s="763"/>
      <c r="EO86" s="763"/>
      <c r="EP86" s="763"/>
      <c r="EQ86" s="763"/>
      <c r="ER86" s="763"/>
      <c r="ES86" s="763"/>
      <c r="ET86" s="763"/>
      <c r="EU86" s="763"/>
      <c r="EV86" s="763"/>
      <c r="EW86" s="763"/>
      <c r="EX86" s="763"/>
      <c r="EY86" s="763"/>
      <c r="EZ86" s="763"/>
      <c r="FA86" s="763"/>
      <c r="FB86" s="763"/>
      <c r="FC86" s="763"/>
      <c r="FD86" s="763"/>
      <c r="FE86" s="763"/>
      <c r="FF86" s="763"/>
      <c r="FG86" s="763"/>
      <c r="FH86" s="763"/>
      <c r="FI86" s="763"/>
      <c r="FJ86" s="763"/>
      <c r="FK86" s="763"/>
      <c r="FL86" s="763"/>
      <c r="FM86" s="763"/>
      <c r="FN86" s="763"/>
      <c r="FO86" s="763"/>
      <c r="FP86" s="763"/>
      <c r="FQ86" s="763"/>
      <c r="FR86" s="763"/>
      <c r="FS86" s="763"/>
      <c r="FT86" s="763"/>
      <c r="FU86" s="763"/>
      <c r="FV86" s="763"/>
      <c r="FW86" s="763"/>
      <c r="FX86" s="763"/>
      <c r="FY86" s="763"/>
      <c r="FZ86" s="763"/>
      <c r="GA86" s="763"/>
      <c r="GB86" s="763"/>
      <c r="GC86" s="763"/>
      <c r="GD86" s="763"/>
      <c r="GE86" s="763"/>
      <c r="GF86" s="763"/>
      <c r="GG86" s="763"/>
      <c r="GH86" s="763"/>
      <c r="GI86" s="763"/>
      <c r="GJ86" s="763"/>
      <c r="GK86" s="763"/>
      <c r="GL86" s="763"/>
      <c r="GM86" s="763"/>
      <c r="GN86" s="763"/>
      <c r="GO86" s="763"/>
      <c r="GP86" s="763"/>
      <c r="GQ86" s="763"/>
      <c r="GR86" s="763"/>
      <c r="GS86" s="763"/>
      <c r="GT86" s="763"/>
      <c r="GU86" s="763"/>
      <c r="GV86" s="763"/>
      <c r="GW86" s="763"/>
      <c r="GX86" s="763"/>
      <c r="GY86" s="763"/>
      <c r="GZ86" s="763"/>
      <c r="HA86" s="763"/>
      <c r="HB86" s="763"/>
      <c r="HC86" s="763"/>
      <c r="HD86" s="763"/>
      <c r="HE86" s="763"/>
      <c r="HF86" s="763"/>
      <c r="HG86" s="763"/>
      <c r="HH86" s="763"/>
      <c r="HI86" s="763"/>
      <c r="HJ86" s="763"/>
      <c r="HK86" s="763"/>
      <c r="HL86" s="763"/>
      <c r="HM86" s="763"/>
      <c r="HN86" s="763"/>
      <c r="HO86" s="763"/>
      <c r="HP86" s="763"/>
      <c r="HQ86" s="763"/>
      <c r="HR86" s="763"/>
      <c r="HS86" s="763"/>
    </row>
    <row r="87" spans="1:227" s="552" customFormat="1">
      <c r="A87"/>
      <c r="B87" s="392"/>
      <c r="C87"/>
      <c r="D87" s="465"/>
      <c r="E87" s="684"/>
      <c r="F87" s="684"/>
      <c r="G87" s="354"/>
      <c r="H87"/>
      <c r="I87" s="140"/>
      <c r="J87"/>
      <c r="K87"/>
      <c r="L87"/>
      <c r="M87" s="359"/>
      <c r="N87" s="359"/>
      <c r="O87" s="359"/>
      <c r="P87" s="359"/>
      <c r="Q87" s="359"/>
      <c r="R87" s="359"/>
      <c r="S87" s="359"/>
      <c r="T87" s="359"/>
      <c r="U87" s="359"/>
      <c r="V87" s="359"/>
      <c r="W87" s="359"/>
      <c r="X87" s="359"/>
      <c r="Y87" s="359"/>
      <c r="Z87" s="359"/>
      <c r="AA87" s="359"/>
      <c r="AB87" s="47"/>
      <c r="AC87"/>
      <c r="AD87" s="127"/>
      <c r="AE87"/>
      <c r="AF87"/>
      <c r="AG87"/>
      <c r="AH87" s="137"/>
      <c r="AI87" s="137"/>
      <c r="AJ87" s="137"/>
      <c r="AK87" s="548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548"/>
      <c r="BB87" s="286"/>
      <c r="BC87" s="1138"/>
      <c r="BD87" s="1138"/>
      <c r="BE87" s="1138"/>
      <c r="BF87" s="1138"/>
      <c r="BG87" s="1138"/>
      <c r="BH87" s="1138"/>
      <c r="BI87" s="1138"/>
      <c r="BJ87" s="536"/>
      <c r="BK87" s="536"/>
      <c r="BL87" s="536"/>
      <c r="BM87" s="536"/>
      <c r="BN87" s="536"/>
      <c r="BO87" s="536"/>
      <c r="BP87" s="536"/>
      <c r="BQ87" s="536"/>
      <c r="BR87" s="536"/>
      <c r="BS87" s="536"/>
      <c r="BT87" s="536"/>
      <c r="BU87" s="286"/>
      <c r="BV87" s="763"/>
      <c r="BW87" s="763"/>
      <c r="BX87" s="763"/>
      <c r="BY87" s="763"/>
      <c r="BZ87" s="763"/>
      <c r="CA87" s="763"/>
      <c r="CB87" s="763"/>
      <c r="CC87" s="763"/>
      <c r="CD87" s="763"/>
      <c r="CE87" s="763"/>
      <c r="CF87" s="763"/>
      <c r="CG87" s="763"/>
      <c r="CH87" s="763"/>
      <c r="CI87" s="763"/>
      <c r="CW87" s="763"/>
      <c r="CX87" s="763"/>
      <c r="CY87" s="763"/>
      <c r="CZ87" s="763"/>
      <c r="DA87" s="763"/>
      <c r="DB87" s="763"/>
      <c r="DC87" s="763"/>
      <c r="DD87" s="763"/>
      <c r="DE87" s="763"/>
      <c r="DF87" s="763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763"/>
      <c r="EJ87" s="763"/>
      <c r="EK87" s="763"/>
      <c r="EL87" s="763"/>
      <c r="EM87" s="763"/>
      <c r="EN87" s="763"/>
      <c r="EO87" s="763"/>
      <c r="EP87" s="763"/>
      <c r="EQ87" s="763"/>
      <c r="ER87" s="763"/>
      <c r="ES87" s="763"/>
      <c r="ET87" s="763"/>
      <c r="EU87" s="763"/>
      <c r="EV87" s="763"/>
      <c r="EW87" s="763"/>
      <c r="EX87" s="763"/>
      <c r="EY87" s="763"/>
      <c r="EZ87" s="763"/>
      <c r="FA87" s="763"/>
      <c r="FB87" s="763"/>
      <c r="FC87" s="763"/>
      <c r="FD87" s="763"/>
      <c r="FE87" s="763"/>
      <c r="FF87" s="763"/>
      <c r="FG87" s="763"/>
      <c r="FH87" s="763"/>
      <c r="FI87" s="763"/>
      <c r="FJ87" s="763"/>
      <c r="FK87" s="763"/>
      <c r="FL87" s="763"/>
      <c r="FM87" s="763"/>
      <c r="FN87" s="763"/>
      <c r="FO87" s="763"/>
      <c r="FP87" s="763"/>
      <c r="FQ87" s="763"/>
      <c r="FR87" s="763"/>
      <c r="FS87" s="763"/>
      <c r="FT87" s="763"/>
      <c r="FU87" s="763"/>
      <c r="FV87" s="763"/>
      <c r="FW87" s="763"/>
      <c r="FX87" s="763"/>
      <c r="FY87" s="763"/>
      <c r="FZ87" s="763"/>
      <c r="GA87" s="763"/>
      <c r="GB87" s="763"/>
      <c r="GC87" s="763"/>
      <c r="GD87" s="763"/>
      <c r="GE87" s="763"/>
      <c r="GF87" s="763"/>
      <c r="GG87" s="763"/>
      <c r="GH87" s="763"/>
      <c r="GI87" s="763"/>
      <c r="GJ87" s="763"/>
      <c r="GK87" s="763"/>
      <c r="GL87" s="763"/>
      <c r="GM87" s="763"/>
      <c r="GN87" s="763"/>
      <c r="GO87" s="763"/>
      <c r="GP87" s="763"/>
      <c r="GQ87" s="763"/>
      <c r="GR87" s="763"/>
      <c r="GS87" s="763"/>
      <c r="GT87" s="763"/>
      <c r="GU87" s="763"/>
      <c r="GV87" s="763"/>
      <c r="GW87" s="763"/>
      <c r="GX87" s="763"/>
      <c r="GY87" s="763"/>
      <c r="GZ87" s="763"/>
      <c r="HA87" s="763"/>
      <c r="HB87" s="763"/>
      <c r="HC87" s="763"/>
      <c r="HD87" s="763"/>
      <c r="HE87" s="763"/>
      <c r="HF87" s="763"/>
      <c r="HG87" s="763"/>
      <c r="HH87" s="763"/>
      <c r="HI87" s="763"/>
      <c r="HJ87" s="763"/>
      <c r="HK87" s="763"/>
      <c r="HL87" s="763"/>
      <c r="HM87" s="763"/>
      <c r="HN87" s="763"/>
      <c r="HO87" s="763"/>
      <c r="HP87" s="763"/>
      <c r="HQ87" s="763"/>
      <c r="HR87" s="763"/>
      <c r="HS87" s="763"/>
    </row>
    <row r="88" spans="1:227" s="552" customFormat="1">
      <c r="A88"/>
      <c r="B88" s="392"/>
      <c r="C88"/>
      <c r="D88" s="465"/>
      <c r="E88" s="684"/>
      <c r="F88" s="684"/>
      <c r="G88" s="354"/>
      <c r="H88"/>
      <c r="I88" s="140"/>
      <c r="J88"/>
      <c r="K88"/>
      <c r="L88"/>
      <c r="M88" s="359"/>
      <c r="N88" s="359"/>
      <c r="O88" s="359"/>
      <c r="P88" s="359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47"/>
      <c r="AC88"/>
      <c r="AD88" s="127"/>
      <c r="AE88"/>
      <c r="AF88"/>
      <c r="AG88"/>
      <c r="AH88" s="137"/>
      <c r="AI88" s="137"/>
      <c r="AJ88" s="137"/>
      <c r="AK88" s="548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548"/>
      <c r="BB88" s="286"/>
      <c r="BC88" s="1138"/>
      <c r="BD88" s="1138"/>
      <c r="BE88" s="1138"/>
      <c r="BF88" s="1138"/>
      <c r="BG88" s="1138"/>
      <c r="BH88" s="1138"/>
      <c r="BI88" s="1138"/>
      <c r="BJ88" s="536"/>
      <c r="BK88" s="536"/>
      <c r="BL88" s="536"/>
      <c r="BM88" s="536"/>
      <c r="BN88" s="536"/>
      <c r="BO88" s="536"/>
      <c r="BP88" s="536"/>
      <c r="BQ88" s="536"/>
      <c r="BR88" s="536"/>
      <c r="BS88" s="536"/>
      <c r="BT88" s="536"/>
      <c r="BU88" s="286"/>
      <c r="BV88" s="763"/>
      <c r="BW88" s="763"/>
      <c r="BX88" s="763"/>
      <c r="BY88" s="763"/>
      <c r="BZ88" s="763"/>
      <c r="CA88" s="763"/>
      <c r="CB88" s="763"/>
      <c r="CC88" s="763"/>
      <c r="CD88" s="763"/>
      <c r="CE88" s="763"/>
      <c r="CF88" s="763"/>
      <c r="CG88" s="763"/>
      <c r="CH88" s="763"/>
      <c r="CI88" s="763"/>
      <c r="CW88" s="763"/>
      <c r="CX88" s="763"/>
      <c r="CY88" s="763"/>
      <c r="CZ88" s="763"/>
      <c r="DA88" s="763"/>
      <c r="DB88" s="763"/>
      <c r="DC88" s="763"/>
      <c r="DD88" s="763"/>
      <c r="DE88" s="763"/>
      <c r="DF88" s="763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763"/>
      <c r="EJ88" s="763"/>
      <c r="EK88" s="763"/>
      <c r="EL88" s="763"/>
      <c r="EM88" s="763"/>
      <c r="EN88" s="763"/>
      <c r="EO88" s="763"/>
      <c r="EP88" s="763"/>
      <c r="EQ88" s="763"/>
      <c r="ER88" s="763"/>
      <c r="ES88" s="763"/>
      <c r="ET88" s="763"/>
      <c r="EU88" s="763"/>
      <c r="EV88" s="763"/>
      <c r="EW88" s="763"/>
      <c r="EX88" s="763"/>
      <c r="EY88" s="763"/>
      <c r="EZ88" s="763"/>
      <c r="FA88" s="763"/>
      <c r="FB88" s="763"/>
      <c r="FC88" s="763"/>
      <c r="FD88" s="763"/>
      <c r="FE88" s="763"/>
      <c r="FF88" s="763"/>
      <c r="FG88" s="763"/>
      <c r="FH88" s="763"/>
      <c r="FI88" s="763"/>
      <c r="FJ88" s="763"/>
      <c r="FK88" s="763"/>
      <c r="FL88" s="763"/>
      <c r="FM88" s="763"/>
      <c r="FN88" s="763"/>
      <c r="FO88" s="763"/>
      <c r="FP88" s="763"/>
      <c r="FQ88" s="763"/>
      <c r="FR88" s="763"/>
      <c r="FS88" s="763"/>
      <c r="FT88" s="763"/>
      <c r="FU88" s="763"/>
      <c r="FV88" s="763"/>
      <c r="FW88" s="763"/>
      <c r="FX88" s="763"/>
      <c r="FY88" s="763"/>
      <c r="FZ88" s="763"/>
      <c r="GA88" s="763"/>
      <c r="GB88" s="763"/>
      <c r="GC88" s="763"/>
      <c r="GD88" s="763"/>
      <c r="GE88" s="763"/>
      <c r="GF88" s="763"/>
      <c r="GG88" s="763"/>
      <c r="GH88" s="763"/>
      <c r="GI88" s="763"/>
      <c r="GJ88" s="763"/>
      <c r="GK88" s="763"/>
      <c r="GL88" s="763"/>
      <c r="GM88" s="763"/>
      <c r="GN88" s="763"/>
      <c r="GO88" s="763"/>
      <c r="GP88" s="763"/>
      <c r="GQ88" s="763"/>
      <c r="GR88" s="763"/>
      <c r="GS88" s="763"/>
      <c r="GT88" s="763"/>
      <c r="GU88" s="763"/>
      <c r="GV88" s="763"/>
      <c r="GW88" s="763"/>
      <c r="GX88" s="763"/>
      <c r="GY88" s="763"/>
      <c r="GZ88" s="763"/>
      <c r="HA88" s="763"/>
      <c r="HB88" s="763"/>
      <c r="HC88" s="763"/>
      <c r="HD88" s="763"/>
      <c r="HE88" s="763"/>
      <c r="HF88" s="763"/>
      <c r="HG88" s="763"/>
      <c r="HH88" s="763"/>
      <c r="HI88" s="763"/>
      <c r="HJ88" s="763"/>
      <c r="HK88" s="763"/>
      <c r="HL88" s="763"/>
      <c r="HM88" s="763"/>
      <c r="HN88" s="763"/>
      <c r="HO88" s="763"/>
      <c r="HP88" s="763"/>
      <c r="HQ88" s="763"/>
      <c r="HR88" s="763"/>
      <c r="HS88" s="763"/>
    </row>
    <row r="89" spans="1:227" s="552" customFormat="1">
      <c r="A89"/>
      <c r="B89" s="392"/>
      <c r="C89"/>
      <c r="D89" s="465"/>
      <c r="E89" s="684"/>
      <c r="F89" s="684"/>
      <c r="G89" s="354"/>
      <c r="H89"/>
      <c r="I89" s="140"/>
      <c r="J89"/>
      <c r="K89"/>
      <c r="L89"/>
      <c r="M89" s="359"/>
      <c r="N89" s="359"/>
      <c r="O89" s="359"/>
      <c r="P89" s="359"/>
      <c r="Q89" s="359"/>
      <c r="R89" s="359"/>
      <c r="S89" s="359"/>
      <c r="T89" s="359"/>
      <c r="U89" s="359"/>
      <c r="V89" s="359"/>
      <c r="W89" s="359"/>
      <c r="X89" s="359"/>
      <c r="Y89" s="359"/>
      <c r="Z89" s="359"/>
      <c r="AA89" s="359"/>
      <c r="AB89" s="47"/>
      <c r="AC89"/>
      <c r="AD89" s="127"/>
      <c r="AE89"/>
      <c r="AF89"/>
      <c r="AG89"/>
      <c r="AH89" s="137"/>
      <c r="AI89" s="137"/>
      <c r="AJ89" s="137"/>
      <c r="AK89" s="548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548"/>
      <c r="BB89" s="286"/>
      <c r="BC89" s="1138"/>
      <c r="BD89" s="1138"/>
      <c r="BE89" s="1138"/>
      <c r="BF89" s="1138"/>
      <c r="BG89" s="1138"/>
      <c r="BH89" s="1138"/>
      <c r="BI89" s="1138"/>
      <c r="BJ89" s="536"/>
      <c r="BK89" s="536"/>
      <c r="BL89" s="536"/>
      <c r="BM89" s="536"/>
      <c r="BN89" s="536"/>
      <c r="BO89" s="536"/>
      <c r="BP89" s="536"/>
      <c r="BQ89" s="536"/>
      <c r="BR89" s="536"/>
      <c r="BS89" s="536"/>
      <c r="BT89" s="536"/>
      <c r="BU89" s="286"/>
      <c r="BV89" s="763"/>
      <c r="BW89" s="763"/>
      <c r="BX89" s="763"/>
      <c r="BY89" s="763"/>
      <c r="BZ89" s="763"/>
      <c r="CA89" s="763"/>
      <c r="CB89" s="763"/>
      <c r="CC89" s="763"/>
      <c r="CD89" s="763"/>
      <c r="CE89" s="763"/>
      <c r="CF89" s="763"/>
      <c r="CG89" s="763"/>
      <c r="CH89" s="763"/>
      <c r="CI89" s="763"/>
      <c r="CW89" s="763"/>
      <c r="CX89" s="763"/>
      <c r="CY89" s="763"/>
      <c r="CZ89" s="763"/>
      <c r="DA89" s="763"/>
      <c r="DB89" s="763"/>
      <c r="DC89" s="763"/>
      <c r="DD89" s="763"/>
      <c r="DE89" s="763"/>
      <c r="DF89" s="763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763"/>
      <c r="EJ89" s="763"/>
      <c r="EK89" s="763"/>
      <c r="EL89" s="763"/>
      <c r="EM89" s="763"/>
      <c r="EN89" s="763"/>
      <c r="EO89" s="763"/>
      <c r="EP89" s="763"/>
      <c r="EQ89" s="763"/>
      <c r="ER89" s="763"/>
      <c r="ES89" s="763"/>
      <c r="ET89" s="763"/>
      <c r="EU89" s="763"/>
      <c r="EV89" s="763"/>
      <c r="EW89" s="763"/>
      <c r="EX89" s="763"/>
      <c r="EY89" s="763"/>
      <c r="EZ89" s="763"/>
      <c r="FA89" s="763"/>
      <c r="FB89" s="763"/>
      <c r="FC89" s="763"/>
      <c r="FD89" s="763"/>
      <c r="FE89" s="763"/>
      <c r="FF89" s="763"/>
      <c r="FG89" s="763"/>
      <c r="FH89" s="763"/>
      <c r="FI89" s="763"/>
      <c r="FJ89" s="763"/>
      <c r="FK89" s="763"/>
      <c r="FL89" s="763"/>
      <c r="FM89" s="763"/>
      <c r="FN89" s="763"/>
      <c r="FO89" s="763"/>
      <c r="FP89" s="763"/>
      <c r="FQ89" s="763"/>
      <c r="FR89" s="763"/>
      <c r="FS89" s="763"/>
      <c r="FT89" s="763"/>
      <c r="FU89" s="763"/>
      <c r="FV89" s="763"/>
      <c r="FW89" s="763"/>
      <c r="FX89" s="763"/>
      <c r="FY89" s="763"/>
      <c r="FZ89" s="763"/>
      <c r="GA89" s="763"/>
      <c r="GB89" s="763"/>
      <c r="GC89" s="763"/>
      <c r="GD89" s="763"/>
      <c r="GE89" s="763"/>
      <c r="GF89" s="763"/>
      <c r="GG89" s="763"/>
      <c r="GH89" s="763"/>
      <c r="GI89" s="763"/>
      <c r="GJ89" s="763"/>
      <c r="GK89" s="763"/>
      <c r="GL89" s="763"/>
      <c r="GM89" s="763"/>
      <c r="GN89" s="763"/>
      <c r="GO89" s="763"/>
      <c r="GP89" s="763"/>
      <c r="GQ89" s="763"/>
      <c r="GR89" s="763"/>
      <c r="GS89" s="763"/>
      <c r="GT89" s="763"/>
      <c r="GU89" s="763"/>
      <c r="GV89" s="763"/>
      <c r="GW89" s="763"/>
      <c r="GX89" s="763"/>
      <c r="GY89" s="763"/>
      <c r="GZ89" s="763"/>
      <c r="HA89" s="763"/>
      <c r="HB89" s="763"/>
      <c r="HC89" s="763"/>
      <c r="HD89" s="763"/>
      <c r="HE89" s="763"/>
      <c r="HF89" s="763"/>
      <c r="HG89" s="763"/>
      <c r="HH89" s="763"/>
      <c r="HI89" s="763"/>
      <c r="HJ89" s="763"/>
      <c r="HK89" s="763"/>
      <c r="HL89" s="763"/>
      <c r="HM89" s="763"/>
      <c r="HN89" s="763"/>
      <c r="HO89" s="763"/>
      <c r="HP89" s="763"/>
      <c r="HQ89" s="763"/>
      <c r="HR89" s="763"/>
      <c r="HS89" s="763"/>
    </row>
    <row r="90" spans="1:227" s="552" customFormat="1">
      <c r="A90"/>
      <c r="B90" s="392"/>
      <c r="C90"/>
      <c r="D90" s="465"/>
      <c r="E90" s="684"/>
      <c r="F90" s="684"/>
      <c r="G90" s="354"/>
      <c r="H90"/>
      <c r="I90" s="140"/>
      <c r="J90"/>
      <c r="K90"/>
      <c r="L90"/>
      <c r="M90" s="359"/>
      <c r="N90" s="359"/>
      <c r="O90" s="359"/>
      <c r="P90" s="359"/>
      <c r="Q90" s="359"/>
      <c r="R90" s="359"/>
      <c r="S90" s="359"/>
      <c r="T90" s="359"/>
      <c r="U90" s="359"/>
      <c r="V90" s="359"/>
      <c r="W90" s="359"/>
      <c r="X90" s="359"/>
      <c r="Y90" s="359"/>
      <c r="Z90" s="359"/>
      <c r="AA90" s="359"/>
      <c r="AB90" s="47"/>
      <c r="AC90"/>
      <c r="AD90" s="127"/>
      <c r="AE90"/>
      <c r="AF90"/>
      <c r="AG90"/>
      <c r="AH90" s="137"/>
      <c r="AI90" s="137"/>
      <c r="AJ90" s="137"/>
      <c r="AK90" s="548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548"/>
      <c r="BB90" s="286"/>
      <c r="BC90" s="1138"/>
      <c r="BD90" s="1138"/>
      <c r="BE90" s="1138"/>
      <c r="BF90" s="1138"/>
      <c r="BG90" s="1138"/>
      <c r="BH90" s="1138"/>
      <c r="BI90" s="1138"/>
      <c r="BJ90" s="536"/>
      <c r="BK90" s="536"/>
      <c r="BL90" s="536"/>
      <c r="BM90" s="536"/>
      <c r="BN90" s="536"/>
      <c r="BO90" s="536"/>
      <c r="BP90" s="536"/>
      <c r="BQ90" s="536"/>
      <c r="BR90" s="536"/>
      <c r="BS90" s="536"/>
      <c r="BT90" s="536"/>
      <c r="BU90" s="286"/>
      <c r="BV90" s="763"/>
      <c r="BW90" s="763"/>
      <c r="BX90" s="763"/>
      <c r="BY90" s="763"/>
      <c r="BZ90" s="763"/>
      <c r="CA90" s="763"/>
      <c r="CB90" s="763"/>
      <c r="CC90" s="763"/>
      <c r="CD90" s="763"/>
      <c r="CE90" s="763"/>
      <c r="CF90" s="763"/>
      <c r="CG90" s="763"/>
      <c r="CH90" s="763"/>
      <c r="CI90" s="763"/>
      <c r="CW90" s="763"/>
      <c r="CX90" s="763"/>
      <c r="CY90" s="763"/>
      <c r="CZ90" s="763"/>
      <c r="DA90" s="763"/>
      <c r="DB90" s="763"/>
      <c r="DC90" s="763"/>
      <c r="DD90" s="763"/>
      <c r="DE90" s="763"/>
      <c r="DF90" s="763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763"/>
      <c r="EJ90" s="763"/>
      <c r="EK90" s="763"/>
      <c r="EL90" s="763"/>
      <c r="EM90" s="763"/>
      <c r="EN90" s="763"/>
      <c r="EO90" s="763"/>
      <c r="EP90" s="763"/>
      <c r="EQ90" s="763"/>
      <c r="ER90" s="763"/>
      <c r="ES90" s="763"/>
      <c r="ET90" s="763"/>
      <c r="EU90" s="763"/>
      <c r="EV90" s="763"/>
      <c r="EW90" s="763"/>
      <c r="EX90" s="763"/>
      <c r="EY90" s="763"/>
      <c r="EZ90" s="763"/>
      <c r="FA90" s="763"/>
      <c r="FB90" s="763"/>
      <c r="FC90" s="763"/>
      <c r="FD90" s="763"/>
      <c r="FE90" s="763"/>
      <c r="FF90" s="763"/>
      <c r="FG90" s="763"/>
      <c r="FH90" s="763"/>
      <c r="FI90" s="763"/>
      <c r="FJ90" s="763"/>
      <c r="FK90" s="763"/>
      <c r="FL90" s="763"/>
      <c r="FM90" s="763"/>
      <c r="FN90" s="763"/>
      <c r="FO90" s="763"/>
      <c r="FP90" s="763"/>
      <c r="FQ90" s="763"/>
      <c r="FR90" s="763"/>
      <c r="FS90" s="763"/>
      <c r="FT90" s="763"/>
      <c r="FU90" s="763"/>
      <c r="FV90" s="763"/>
      <c r="FW90" s="763"/>
      <c r="FX90" s="763"/>
      <c r="FY90" s="763"/>
      <c r="FZ90" s="763"/>
      <c r="GA90" s="763"/>
      <c r="GB90" s="763"/>
      <c r="GC90" s="763"/>
      <c r="GD90" s="763"/>
      <c r="GE90" s="763"/>
      <c r="GF90" s="763"/>
      <c r="GG90" s="763"/>
      <c r="GH90" s="763"/>
      <c r="GI90" s="763"/>
      <c r="GJ90" s="763"/>
      <c r="GK90" s="763"/>
      <c r="GL90" s="763"/>
      <c r="GM90" s="763"/>
      <c r="GN90" s="763"/>
      <c r="GO90" s="763"/>
      <c r="GP90" s="763"/>
      <c r="GQ90" s="763"/>
      <c r="GR90" s="763"/>
      <c r="GS90" s="763"/>
      <c r="GT90" s="763"/>
      <c r="GU90" s="763"/>
      <c r="GV90" s="763"/>
      <c r="GW90" s="763"/>
      <c r="GX90" s="763"/>
      <c r="GY90" s="763"/>
      <c r="GZ90" s="763"/>
      <c r="HA90" s="763"/>
      <c r="HB90" s="763"/>
      <c r="HC90" s="763"/>
      <c r="HD90" s="763"/>
      <c r="HE90" s="763"/>
      <c r="HF90" s="763"/>
      <c r="HG90" s="763"/>
      <c r="HH90" s="763"/>
      <c r="HI90" s="763"/>
      <c r="HJ90" s="763"/>
      <c r="HK90" s="763"/>
      <c r="HL90" s="763"/>
      <c r="HM90" s="763"/>
      <c r="HN90" s="763"/>
      <c r="HO90" s="763"/>
      <c r="HP90" s="763"/>
      <c r="HQ90" s="763"/>
      <c r="HR90" s="763"/>
      <c r="HS90" s="763"/>
    </row>
    <row r="91" spans="1:227" s="552" customFormat="1">
      <c r="A91"/>
      <c r="B91" s="392"/>
      <c r="C91"/>
      <c r="D91" s="465"/>
      <c r="E91" s="684"/>
      <c r="F91" s="684"/>
      <c r="G91" s="354"/>
      <c r="H91"/>
      <c r="I91" s="140"/>
      <c r="J91"/>
      <c r="K91"/>
      <c r="L91"/>
      <c r="M91" s="359"/>
      <c r="N91" s="359"/>
      <c r="O91" s="359"/>
      <c r="P91" s="359"/>
      <c r="Q91" s="359"/>
      <c r="R91" s="359"/>
      <c r="S91" s="359"/>
      <c r="T91" s="359"/>
      <c r="U91" s="359"/>
      <c r="V91" s="359"/>
      <c r="W91" s="359"/>
      <c r="X91" s="359"/>
      <c r="Y91" s="359"/>
      <c r="Z91" s="359"/>
      <c r="AA91" s="359"/>
      <c r="AB91" s="47"/>
      <c r="AC91"/>
      <c r="AD91" s="127"/>
      <c r="AE91"/>
      <c r="AF91"/>
      <c r="AG91"/>
      <c r="AH91" s="137"/>
      <c r="AI91" s="137"/>
      <c r="AJ91" s="137"/>
      <c r="AK91" s="548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548"/>
      <c r="BB91" s="286"/>
      <c r="BC91" s="1138"/>
      <c r="BD91" s="1138"/>
      <c r="BE91" s="1138"/>
      <c r="BF91" s="1138"/>
      <c r="BG91" s="1138"/>
      <c r="BH91" s="1138"/>
      <c r="BI91" s="1138"/>
      <c r="BJ91" s="536"/>
      <c r="BK91" s="536"/>
      <c r="BL91" s="536"/>
      <c r="BM91" s="536"/>
      <c r="BN91" s="536"/>
      <c r="BO91" s="536"/>
      <c r="BP91" s="536"/>
      <c r="BQ91" s="536"/>
      <c r="BR91" s="536"/>
      <c r="BS91" s="536"/>
      <c r="BT91" s="536"/>
      <c r="BU91" s="286"/>
      <c r="BV91" s="763"/>
      <c r="BW91" s="763"/>
      <c r="BX91" s="763"/>
      <c r="BY91" s="763"/>
      <c r="BZ91" s="763"/>
      <c r="CA91" s="763"/>
      <c r="CB91" s="763"/>
      <c r="CC91" s="763"/>
      <c r="CD91" s="763"/>
      <c r="CE91" s="763"/>
      <c r="CF91" s="763"/>
      <c r="CG91" s="763"/>
      <c r="CH91" s="763"/>
      <c r="CI91" s="763"/>
      <c r="CW91" s="763"/>
      <c r="CX91" s="763"/>
      <c r="CY91" s="763"/>
      <c r="CZ91" s="763"/>
      <c r="DA91" s="763"/>
      <c r="DB91" s="763"/>
      <c r="DC91" s="763"/>
      <c r="DD91" s="763"/>
      <c r="DE91" s="763"/>
      <c r="DF91" s="763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763"/>
      <c r="EJ91" s="763"/>
      <c r="EK91" s="763"/>
      <c r="EL91" s="763"/>
      <c r="EM91" s="763"/>
      <c r="EN91" s="763"/>
      <c r="EO91" s="763"/>
      <c r="EP91" s="763"/>
      <c r="EQ91" s="763"/>
      <c r="ER91" s="763"/>
      <c r="ES91" s="763"/>
      <c r="ET91" s="763"/>
      <c r="EU91" s="763"/>
      <c r="EV91" s="763"/>
      <c r="EW91" s="763"/>
      <c r="EX91" s="763"/>
      <c r="EY91" s="763"/>
      <c r="EZ91" s="763"/>
      <c r="FA91" s="763"/>
      <c r="FB91" s="763"/>
      <c r="FC91" s="763"/>
      <c r="FD91" s="763"/>
      <c r="FE91" s="763"/>
      <c r="FF91" s="763"/>
      <c r="FG91" s="763"/>
      <c r="FH91" s="763"/>
      <c r="FI91" s="763"/>
      <c r="FJ91" s="763"/>
      <c r="FK91" s="763"/>
      <c r="FL91" s="763"/>
      <c r="FM91" s="763"/>
      <c r="FN91" s="763"/>
      <c r="FO91" s="763"/>
      <c r="FP91" s="763"/>
      <c r="FQ91" s="763"/>
      <c r="FR91" s="763"/>
      <c r="FS91" s="763"/>
      <c r="FT91" s="763"/>
      <c r="FU91" s="763"/>
      <c r="FV91" s="763"/>
      <c r="FW91" s="763"/>
      <c r="FX91" s="763"/>
      <c r="FY91" s="763"/>
      <c r="FZ91" s="763"/>
      <c r="GA91" s="763"/>
      <c r="GB91" s="763"/>
      <c r="GC91" s="763"/>
      <c r="GD91" s="763"/>
      <c r="GE91" s="763"/>
      <c r="GF91" s="763"/>
      <c r="GG91" s="763"/>
      <c r="GH91" s="763"/>
      <c r="GI91" s="763"/>
      <c r="GJ91" s="763"/>
      <c r="GK91" s="763"/>
      <c r="GL91" s="763"/>
      <c r="GM91" s="763"/>
      <c r="GN91" s="763"/>
      <c r="GO91" s="763"/>
      <c r="GP91" s="763"/>
      <c r="GQ91" s="763"/>
      <c r="GR91" s="763"/>
      <c r="GS91" s="763"/>
      <c r="GT91" s="763"/>
      <c r="GU91" s="763"/>
      <c r="GV91" s="763"/>
      <c r="GW91" s="763"/>
      <c r="GX91" s="763"/>
      <c r="GY91" s="763"/>
      <c r="GZ91" s="763"/>
      <c r="HA91" s="763"/>
      <c r="HB91" s="763"/>
      <c r="HC91" s="763"/>
      <c r="HD91" s="763"/>
      <c r="HE91" s="763"/>
      <c r="HF91" s="763"/>
      <c r="HG91" s="763"/>
      <c r="HH91" s="763"/>
      <c r="HI91" s="763"/>
      <c r="HJ91" s="763"/>
      <c r="HK91" s="763"/>
      <c r="HL91" s="763"/>
      <c r="HM91" s="763"/>
      <c r="HN91" s="763"/>
      <c r="HO91" s="763"/>
      <c r="HP91" s="763"/>
      <c r="HQ91" s="763"/>
      <c r="HR91" s="763"/>
      <c r="HS91" s="763"/>
    </row>
    <row r="92" spans="1:227" s="552" customFormat="1">
      <c r="A92"/>
      <c r="B92" s="392"/>
      <c r="C92"/>
      <c r="D92" s="465"/>
      <c r="E92" s="684"/>
      <c r="F92" s="684"/>
      <c r="G92" s="354"/>
      <c r="H92"/>
      <c r="I92" s="140"/>
      <c r="J92"/>
      <c r="K92"/>
      <c r="L92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59"/>
      <c r="AA92" s="359"/>
      <c r="AB92" s="47"/>
      <c r="AC92"/>
      <c r="AD92" s="127"/>
      <c r="AE92"/>
      <c r="AF92"/>
      <c r="AG92"/>
      <c r="AH92" s="137"/>
      <c r="AI92" s="137"/>
      <c r="AJ92" s="137"/>
      <c r="AK92" s="548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548"/>
      <c r="BB92" s="286"/>
      <c r="BC92" s="1138"/>
      <c r="BD92" s="1138"/>
      <c r="BE92" s="1138"/>
      <c r="BF92" s="1138"/>
      <c r="BG92" s="1138"/>
      <c r="BH92" s="1138"/>
      <c r="BI92" s="1138"/>
      <c r="BJ92" s="536"/>
      <c r="BK92" s="536"/>
      <c r="BL92" s="536"/>
      <c r="BM92" s="536"/>
      <c r="BN92" s="536"/>
      <c r="BO92" s="536"/>
      <c r="BP92" s="536"/>
      <c r="BQ92" s="536"/>
      <c r="BR92" s="536"/>
      <c r="BS92" s="536"/>
      <c r="BT92" s="536"/>
      <c r="BU92" s="286"/>
      <c r="BV92" s="763"/>
      <c r="BW92" s="763"/>
      <c r="BX92" s="763"/>
      <c r="BY92" s="763"/>
      <c r="BZ92" s="763"/>
      <c r="CA92" s="763"/>
      <c r="CB92" s="763"/>
      <c r="CC92" s="763"/>
      <c r="CD92" s="763"/>
      <c r="CE92" s="763"/>
      <c r="CF92" s="763"/>
      <c r="CG92" s="763"/>
      <c r="CH92" s="763"/>
      <c r="CI92" s="763"/>
      <c r="CW92" s="763"/>
      <c r="CX92" s="763"/>
      <c r="CY92" s="763"/>
      <c r="CZ92" s="763"/>
      <c r="DA92" s="763"/>
      <c r="DB92" s="763"/>
      <c r="DC92" s="763"/>
      <c r="DD92" s="763"/>
      <c r="DE92" s="763"/>
      <c r="DF92" s="763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763"/>
      <c r="EJ92" s="763"/>
      <c r="EK92" s="763"/>
      <c r="EL92" s="763"/>
      <c r="EM92" s="763"/>
      <c r="EN92" s="763"/>
      <c r="EO92" s="763"/>
      <c r="EP92" s="763"/>
      <c r="EQ92" s="763"/>
      <c r="ER92" s="763"/>
      <c r="ES92" s="763"/>
      <c r="ET92" s="763"/>
      <c r="EU92" s="763"/>
      <c r="EV92" s="763"/>
      <c r="EW92" s="763"/>
      <c r="EX92" s="763"/>
      <c r="EY92" s="763"/>
      <c r="EZ92" s="763"/>
      <c r="FA92" s="763"/>
      <c r="FB92" s="763"/>
      <c r="FC92" s="763"/>
      <c r="FD92" s="763"/>
      <c r="FE92" s="763"/>
      <c r="FF92" s="763"/>
      <c r="FG92" s="763"/>
      <c r="FH92" s="763"/>
      <c r="FI92" s="763"/>
      <c r="FJ92" s="763"/>
      <c r="FK92" s="763"/>
      <c r="FL92" s="763"/>
      <c r="FM92" s="763"/>
      <c r="FN92" s="763"/>
      <c r="FO92" s="763"/>
      <c r="FP92" s="763"/>
      <c r="FQ92" s="763"/>
      <c r="FR92" s="763"/>
      <c r="FS92" s="763"/>
      <c r="FT92" s="763"/>
      <c r="FU92" s="763"/>
      <c r="FV92" s="763"/>
      <c r="FW92" s="763"/>
      <c r="FX92" s="763"/>
      <c r="FY92" s="763"/>
      <c r="FZ92" s="763"/>
      <c r="GA92" s="763"/>
      <c r="GB92" s="763"/>
      <c r="GC92" s="763"/>
      <c r="GD92" s="763"/>
      <c r="GE92" s="763"/>
      <c r="GF92" s="763"/>
      <c r="GG92" s="763"/>
      <c r="GH92" s="763"/>
      <c r="GI92" s="763"/>
      <c r="GJ92" s="763"/>
      <c r="GK92" s="763"/>
      <c r="GL92" s="763"/>
      <c r="GM92" s="763"/>
      <c r="GN92" s="763"/>
      <c r="GO92" s="763"/>
      <c r="GP92" s="763"/>
      <c r="GQ92" s="763"/>
      <c r="GR92" s="763"/>
      <c r="GS92" s="763"/>
      <c r="GT92" s="763"/>
      <c r="GU92" s="763"/>
      <c r="GV92" s="763"/>
      <c r="GW92" s="763"/>
      <c r="GX92" s="763"/>
      <c r="GY92" s="763"/>
      <c r="GZ92" s="763"/>
      <c r="HA92" s="763"/>
      <c r="HB92" s="763"/>
      <c r="HC92" s="763"/>
      <c r="HD92" s="763"/>
      <c r="HE92" s="763"/>
      <c r="HF92" s="763"/>
      <c r="HG92" s="763"/>
      <c r="HH92" s="763"/>
      <c r="HI92" s="763"/>
      <c r="HJ92" s="763"/>
      <c r="HK92" s="763"/>
      <c r="HL92" s="763"/>
      <c r="HM92" s="763"/>
      <c r="HN92" s="763"/>
      <c r="HO92" s="763"/>
      <c r="HP92" s="763"/>
      <c r="HQ92" s="763"/>
      <c r="HR92" s="763"/>
      <c r="HS92" s="763"/>
    </row>
    <row r="93" spans="1:227" s="552" customFormat="1">
      <c r="A93"/>
      <c r="B93" s="392"/>
      <c r="C93"/>
      <c r="D93" s="465"/>
      <c r="E93" s="684"/>
      <c r="F93" s="684"/>
      <c r="G93" s="354"/>
      <c r="H93"/>
      <c r="I93" s="140"/>
      <c r="J93"/>
      <c r="K93"/>
      <c r="L93"/>
      <c r="M93" s="359"/>
      <c r="N93" s="359"/>
      <c r="O93" s="359"/>
      <c r="P93" s="359"/>
      <c r="Q93" s="359"/>
      <c r="R93" s="359"/>
      <c r="S93" s="359"/>
      <c r="T93" s="359"/>
      <c r="U93" s="359"/>
      <c r="V93" s="359"/>
      <c r="W93" s="359"/>
      <c r="X93" s="359"/>
      <c r="Y93" s="359"/>
      <c r="Z93" s="359"/>
      <c r="AA93" s="359"/>
      <c r="AB93" s="47"/>
      <c r="AC93"/>
      <c r="AD93" s="127"/>
      <c r="AE93"/>
      <c r="AF93"/>
      <c r="AG93"/>
      <c r="AH93" s="137"/>
      <c r="AI93" s="137"/>
      <c r="AJ93" s="137"/>
      <c r="AK93" s="548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548"/>
      <c r="BB93" s="286"/>
      <c r="BC93" s="1138"/>
      <c r="BD93" s="1138"/>
      <c r="BE93" s="1138"/>
      <c r="BF93" s="1138"/>
      <c r="BG93" s="1138"/>
      <c r="BH93" s="1138"/>
      <c r="BI93" s="1138"/>
      <c r="BJ93" s="536"/>
      <c r="BK93" s="536"/>
      <c r="BL93" s="536"/>
      <c r="BM93" s="536"/>
      <c r="BN93" s="536"/>
      <c r="BO93" s="536"/>
      <c r="BP93" s="536"/>
      <c r="BQ93" s="536"/>
      <c r="BR93" s="536"/>
      <c r="BS93" s="536"/>
      <c r="BT93" s="536"/>
      <c r="BU93" s="286"/>
      <c r="BV93" s="763"/>
      <c r="BW93" s="763"/>
      <c r="BX93" s="763"/>
      <c r="BY93" s="763"/>
      <c r="BZ93" s="763"/>
      <c r="CA93" s="763"/>
      <c r="CB93" s="763"/>
      <c r="CC93" s="763"/>
      <c r="CD93" s="763"/>
      <c r="CE93" s="763"/>
      <c r="CF93" s="763"/>
      <c r="CG93" s="763"/>
      <c r="CH93" s="763"/>
      <c r="CI93" s="763"/>
      <c r="CW93" s="763"/>
      <c r="CX93" s="763"/>
      <c r="CY93" s="763"/>
      <c r="CZ93" s="763"/>
      <c r="DA93" s="763"/>
      <c r="DB93" s="763"/>
      <c r="DC93" s="763"/>
      <c r="DD93" s="763"/>
      <c r="DE93" s="763"/>
      <c r="DF93" s="763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763"/>
      <c r="EJ93" s="763"/>
      <c r="EK93" s="763"/>
      <c r="EL93" s="763"/>
      <c r="EM93" s="763"/>
      <c r="EN93" s="763"/>
      <c r="EO93" s="763"/>
      <c r="EP93" s="763"/>
      <c r="EQ93" s="763"/>
      <c r="ER93" s="763"/>
      <c r="ES93" s="763"/>
      <c r="ET93" s="763"/>
      <c r="EU93" s="763"/>
      <c r="EV93" s="763"/>
      <c r="EW93" s="763"/>
      <c r="EX93" s="763"/>
      <c r="EY93" s="763"/>
      <c r="EZ93" s="763"/>
      <c r="FA93" s="763"/>
      <c r="FB93" s="763"/>
      <c r="FC93" s="763"/>
      <c r="FD93" s="763"/>
      <c r="FE93" s="763"/>
      <c r="FF93" s="763"/>
      <c r="FG93" s="763"/>
      <c r="FH93" s="763"/>
      <c r="FI93" s="763"/>
      <c r="FJ93" s="763"/>
      <c r="FK93" s="763"/>
      <c r="FL93" s="763"/>
      <c r="FM93" s="763"/>
      <c r="FN93" s="763"/>
      <c r="FO93" s="763"/>
      <c r="FP93" s="763"/>
      <c r="FQ93" s="763"/>
      <c r="FR93" s="763"/>
      <c r="FS93" s="763"/>
      <c r="FT93" s="763"/>
      <c r="FU93" s="763"/>
      <c r="FV93" s="763"/>
      <c r="FW93" s="763"/>
      <c r="FX93" s="763"/>
      <c r="FY93" s="763"/>
      <c r="FZ93" s="763"/>
      <c r="GA93" s="763"/>
      <c r="GB93" s="763"/>
      <c r="GC93" s="763"/>
      <c r="GD93" s="763"/>
      <c r="GE93" s="763"/>
      <c r="GF93" s="763"/>
      <c r="GG93" s="763"/>
      <c r="GH93" s="763"/>
      <c r="GI93" s="763"/>
      <c r="GJ93" s="763"/>
      <c r="GK93" s="763"/>
      <c r="GL93" s="763"/>
      <c r="GM93" s="763"/>
      <c r="GN93" s="763"/>
      <c r="GO93" s="763"/>
      <c r="GP93" s="763"/>
      <c r="GQ93" s="763"/>
      <c r="GR93" s="763"/>
      <c r="GS93" s="763"/>
      <c r="GT93" s="763"/>
      <c r="GU93" s="763"/>
      <c r="GV93" s="763"/>
      <c r="GW93" s="763"/>
      <c r="GX93" s="763"/>
      <c r="GY93" s="763"/>
      <c r="GZ93" s="763"/>
      <c r="HA93" s="763"/>
      <c r="HB93" s="763"/>
      <c r="HC93" s="763"/>
      <c r="HD93" s="763"/>
      <c r="HE93" s="763"/>
      <c r="HF93" s="763"/>
      <c r="HG93" s="763"/>
      <c r="HH93" s="763"/>
      <c r="HI93" s="763"/>
      <c r="HJ93" s="763"/>
      <c r="HK93" s="763"/>
      <c r="HL93" s="763"/>
      <c r="HM93" s="763"/>
      <c r="HN93" s="763"/>
      <c r="HO93" s="763"/>
      <c r="HP93" s="763"/>
      <c r="HQ93" s="763"/>
      <c r="HR93" s="763"/>
      <c r="HS93" s="763"/>
    </row>
    <row r="94" spans="1:227" s="552" customFormat="1">
      <c r="A94"/>
      <c r="B94" s="392"/>
      <c r="C94"/>
      <c r="D94" s="465"/>
      <c r="E94" s="684"/>
      <c r="F94" s="684"/>
      <c r="G94" s="354"/>
      <c r="H94"/>
      <c r="I94" s="140"/>
      <c r="J94"/>
      <c r="K94"/>
      <c r="L94"/>
      <c r="M94" s="359"/>
      <c r="N94" s="359"/>
      <c r="O94" s="359"/>
      <c r="P94" s="359"/>
      <c r="Q94" s="359"/>
      <c r="R94" s="359"/>
      <c r="S94" s="359"/>
      <c r="T94" s="359"/>
      <c r="U94" s="359"/>
      <c r="V94" s="359"/>
      <c r="W94" s="359"/>
      <c r="X94" s="359"/>
      <c r="Y94" s="359"/>
      <c r="Z94" s="359"/>
      <c r="AA94" s="359"/>
      <c r="AB94" s="47"/>
      <c r="AC94"/>
      <c r="AD94" s="127"/>
      <c r="AE94"/>
      <c r="AF94"/>
      <c r="AG94"/>
      <c r="AH94" s="137"/>
      <c r="AI94" s="137"/>
      <c r="AJ94" s="137"/>
      <c r="AK94" s="548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548"/>
      <c r="BB94" s="286"/>
      <c r="BC94" s="1138"/>
      <c r="BD94" s="1138"/>
      <c r="BE94" s="1138"/>
      <c r="BF94" s="1138"/>
      <c r="BG94" s="1138"/>
      <c r="BH94" s="1138"/>
      <c r="BI94" s="1138"/>
      <c r="BJ94" s="536"/>
      <c r="BK94" s="536"/>
      <c r="BL94" s="536"/>
      <c r="BM94" s="536"/>
      <c r="BN94" s="536"/>
      <c r="BO94" s="536"/>
      <c r="BP94" s="536"/>
      <c r="BQ94" s="536"/>
      <c r="BR94" s="536"/>
      <c r="BS94" s="536"/>
      <c r="BT94" s="536"/>
      <c r="BU94" s="286"/>
      <c r="BV94" s="763"/>
      <c r="BW94" s="763"/>
      <c r="BX94" s="763"/>
      <c r="BY94" s="763"/>
      <c r="BZ94" s="763"/>
      <c r="CA94" s="763"/>
      <c r="CB94" s="763"/>
      <c r="CC94" s="763"/>
      <c r="CD94" s="763"/>
      <c r="CE94" s="763"/>
      <c r="CF94" s="763"/>
      <c r="CG94" s="763"/>
      <c r="CH94" s="763"/>
      <c r="CI94" s="763"/>
      <c r="CW94" s="763"/>
      <c r="CX94" s="763"/>
      <c r="CY94" s="763"/>
      <c r="CZ94" s="763"/>
      <c r="DA94" s="763"/>
      <c r="DB94" s="763"/>
      <c r="DC94" s="763"/>
      <c r="DD94" s="763"/>
      <c r="DE94" s="763"/>
      <c r="DF94" s="763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763"/>
      <c r="EJ94" s="763"/>
      <c r="EK94" s="763"/>
      <c r="EL94" s="763"/>
      <c r="EM94" s="763"/>
      <c r="EN94" s="763"/>
      <c r="EO94" s="763"/>
      <c r="EP94" s="763"/>
      <c r="EQ94" s="763"/>
      <c r="ER94" s="763"/>
      <c r="ES94" s="763"/>
      <c r="ET94" s="763"/>
      <c r="EU94" s="763"/>
      <c r="EV94" s="763"/>
      <c r="EW94" s="763"/>
      <c r="EX94" s="763"/>
      <c r="EY94" s="763"/>
      <c r="EZ94" s="763"/>
      <c r="FA94" s="763"/>
      <c r="FB94" s="763"/>
      <c r="FC94" s="763"/>
      <c r="FD94" s="763"/>
      <c r="FE94" s="763"/>
      <c r="FF94" s="763"/>
      <c r="FG94" s="763"/>
      <c r="FH94" s="763"/>
      <c r="FI94" s="763"/>
      <c r="FJ94" s="763"/>
      <c r="FK94" s="763"/>
      <c r="FL94" s="763"/>
      <c r="FM94" s="763"/>
      <c r="FN94" s="763"/>
      <c r="FO94" s="763"/>
      <c r="FP94" s="763"/>
      <c r="FQ94" s="763"/>
      <c r="FR94" s="763"/>
      <c r="FS94" s="763"/>
      <c r="FT94" s="763"/>
      <c r="FU94" s="763"/>
      <c r="FV94" s="763"/>
      <c r="FW94" s="763"/>
      <c r="FX94" s="763"/>
      <c r="FY94" s="763"/>
      <c r="FZ94" s="763"/>
      <c r="GA94" s="763"/>
      <c r="GB94" s="763"/>
      <c r="GC94" s="763"/>
      <c r="GD94" s="763"/>
      <c r="GE94" s="763"/>
      <c r="GF94" s="763"/>
      <c r="GG94" s="763"/>
      <c r="GH94" s="763"/>
      <c r="GI94" s="763"/>
      <c r="GJ94" s="763"/>
      <c r="GK94" s="763"/>
      <c r="GL94" s="763"/>
      <c r="GM94" s="763"/>
      <c r="GN94" s="763"/>
      <c r="GO94" s="763"/>
      <c r="GP94" s="763"/>
      <c r="GQ94" s="763"/>
      <c r="GR94" s="763"/>
      <c r="GS94" s="763"/>
      <c r="GT94" s="763"/>
      <c r="GU94" s="763"/>
      <c r="GV94" s="763"/>
      <c r="GW94" s="763"/>
      <c r="GX94" s="763"/>
      <c r="GY94" s="763"/>
      <c r="GZ94" s="763"/>
      <c r="HA94" s="763"/>
      <c r="HB94" s="763"/>
      <c r="HC94" s="763"/>
      <c r="HD94" s="763"/>
      <c r="HE94" s="763"/>
      <c r="HF94" s="763"/>
      <c r="HG94" s="763"/>
      <c r="HH94" s="763"/>
      <c r="HI94" s="763"/>
      <c r="HJ94" s="763"/>
      <c r="HK94" s="763"/>
      <c r="HL94" s="763"/>
      <c r="HM94" s="763"/>
      <c r="HN94" s="763"/>
      <c r="HO94" s="763"/>
      <c r="HP94" s="763"/>
      <c r="HQ94" s="763"/>
      <c r="HR94" s="763"/>
      <c r="HS94" s="763"/>
    </row>
    <row r="95" spans="1:227" s="552" customFormat="1">
      <c r="A95"/>
      <c r="B95" s="392"/>
      <c r="C95"/>
      <c r="D95" s="465"/>
      <c r="E95" s="684"/>
      <c r="F95" s="684"/>
      <c r="G95" s="354"/>
      <c r="H95"/>
      <c r="I95" s="140"/>
      <c r="J95"/>
      <c r="K95"/>
      <c r="L95"/>
      <c r="M95" s="359"/>
      <c r="N95" s="359"/>
      <c r="O95" s="359"/>
      <c r="P95" s="359"/>
      <c r="Q95" s="359"/>
      <c r="R95" s="359"/>
      <c r="S95" s="359"/>
      <c r="T95" s="359"/>
      <c r="U95" s="359"/>
      <c r="V95" s="359"/>
      <c r="W95" s="359"/>
      <c r="X95" s="359"/>
      <c r="Y95" s="359"/>
      <c r="Z95" s="359"/>
      <c r="AA95" s="359"/>
      <c r="AB95" s="47"/>
      <c r="AC95"/>
      <c r="AD95" s="127"/>
      <c r="AE95"/>
      <c r="AF95"/>
      <c r="AG95"/>
      <c r="AH95" s="137"/>
      <c r="AI95" s="137"/>
      <c r="AJ95" s="137"/>
      <c r="AK95" s="548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548"/>
      <c r="BB95" s="286"/>
      <c r="BC95" s="1138"/>
      <c r="BD95" s="1138"/>
      <c r="BE95" s="1138"/>
      <c r="BF95" s="1138"/>
      <c r="BG95" s="1138"/>
      <c r="BH95" s="1138"/>
      <c r="BI95" s="1138"/>
      <c r="BJ95" s="536"/>
      <c r="BK95" s="536"/>
      <c r="BL95" s="536"/>
      <c r="BM95" s="536"/>
      <c r="BN95" s="536"/>
      <c r="BO95" s="536"/>
      <c r="BP95" s="536"/>
      <c r="BQ95" s="536"/>
      <c r="BR95" s="536"/>
      <c r="BS95" s="536"/>
      <c r="BT95" s="536"/>
      <c r="BU95" s="286"/>
      <c r="BV95" s="763"/>
      <c r="BW95" s="763"/>
      <c r="BX95" s="763"/>
      <c r="BY95" s="763"/>
      <c r="BZ95" s="763"/>
      <c r="CA95" s="763"/>
      <c r="CB95" s="763"/>
      <c r="CC95" s="763"/>
      <c r="CD95" s="763"/>
      <c r="CE95" s="763"/>
      <c r="CF95" s="763"/>
      <c r="CG95" s="763"/>
      <c r="CH95" s="763"/>
      <c r="CI95" s="763"/>
      <c r="CW95" s="763"/>
      <c r="CX95" s="763"/>
      <c r="CY95" s="763"/>
      <c r="CZ95" s="763"/>
      <c r="DA95" s="763"/>
      <c r="DB95" s="763"/>
      <c r="DC95" s="763"/>
      <c r="DD95" s="763"/>
      <c r="DE95" s="763"/>
      <c r="DF95" s="763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763"/>
      <c r="EJ95" s="763"/>
      <c r="EK95" s="763"/>
      <c r="EL95" s="763"/>
      <c r="EM95" s="763"/>
      <c r="EN95" s="763"/>
      <c r="EO95" s="763"/>
      <c r="EP95" s="763"/>
      <c r="EQ95" s="763"/>
      <c r="ER95" s="763"/>
      <c r="ES95" s="763"/>
      <c r="ET95" s="763"/>
      <c r="EU95" s="763"/>
      <c r="EV95" s="763"/>
      <c r="EW95" s="763"/>
      <c r="EX95" s="763"/>
      <c r="EY95" s="763"/>
      <c r="EZ95" s="763"/>
      <c r="FA95" s="763"/>
      <c r="FB95" s="763"/>
      <c r="FC95" s="763"/>
      <c r="FD95" s="763"/>
      <c r="FE95" s="763"/>
      <c r="FF95" s="763"/>
      <c r="FG95" s="763"/>
      <c r="FH95" s="763"/>
      <c r="FI95" s="763"/>
      <c r="FJ95" s="763"/>
      <c r="FK95" s="763"/>
      <c r="FL95" s="763"/>
      <c r="FM95" s="763"/>
      <c r="FN95" s="763"/>
      <c r="FO95" s="763"/>
      <c r="FP95" s="763"/>
      <c r="FQ95" s="763"/>
      <c r="FR95" s="763"/>
      <c r="FS95" s="763"/>
      <c r="FT95" s="763"/>
      <c r="FU95" s="763"/>
      <c r="FV95" s="763"/>
      <c r="FW95" s="763"/>
      <c r="FX95" s="763"/>
      <c r="FY95" s="763"/>
      <c r="FZ95" s="763"/>
      <c r="GA95" s="763"/>
      <c r="GB95" s="763"/>
      <c r="GC95" s="763"/>
      <c r="GD95" s="763"/>
      <c r="GE95" s="763"/>
      <c r="GF95" s="763"/>
      <c r="GG95" s="763"/>
      <c r="GH95" s="763"/>
      <c r="GI95" s="763"/>
      <c r="GJ95" s="763"/>
      <c r="GK95" s="763"/>
      <c r="GL95" s="763"/>
      <c r="GM95" s="763"/>
      <c r="GN95" s="763"/>
      <c r="GO95" s="763"/>
      <c r="GP95" s="763"/>
      <c r="GQ95" s="763"/>
      <c r="GR95" s="763"/>
      <c r="GS95" s="763"/>
      <c r="GT95" s="763"/>
      <c r="GU95" s="763"/>
      <c r="GV95" s="763"/>
      <c r="GW95" s="763"/>
      <c r="GX95" s="763"/>
      <c r="GY95" s="763"/>
      <c r="GZ95" s="763"/>
      <c r="HA95" s="763"/>
      <c r="HB95" s="763"/>
      <c r="HC95" s="763"/>
      <c r="HD95" s="763"/>
      <c r="HE95" s="763"/>
      <c r="HF95" s="763"/>
      <c r="HG95" s="763"/>
      <c r="HH95" s="763"/>
      <c r="HI95" s="763"/>
      <c r="HJ95" s="763"/>
      <c r="HK95" s="763"/>
      <c r="HL95" s="763"/>
      <c r="HM95" s="763"/>
      <c r="HN95" s="763"/>
      <c r="HO95" s="763"/>
      <c r="HP95" s="763"/>
      <c r="HQ95" s="763"/>
      <c r="HR95" s="763"/>
      <c r="HS95" s="763"/>
    </row>
    <row r="96" spans="1:227" s="552" customFormat="1">
      <c r="A96"/>
      <c r="B96" s="392"/>
      <c r="C96"/>
      <c r="D96" s="465"/>
      <c r="E96" s="684"/>
      <c r="F96" s="684"/>
      <c r="G96" s="354"/>
      <c r="H96"/>
      <c r="I96" s="140"/>
      <c r="J96"/>
      <c r="K96"/>
      <c r="L96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47"/>
      <c r="AC96"/>
      <c r="AD96" s="127"/>
      <c r="AE96"/>
      <c r="AF96"/>
      <c r="AG96"/>
      <c r="AH96" s="137"/>
      <c r="AI96" s="137"/>
      <c r="AJ96" s="137"/>
      <c r="AK96" s="548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548"/>
      <c r="BB96" s="286"/>
      <c r="BC96" s="1138"/>
      <c r="BD96" s="1138"/>
      <c r="BE96" s="1138"/>
      <c r="BF96" s="1138"/>
      <c r="BG96" s="1138"/>
      <c r="BH96" s="1138"/>
      <c r="BI96" s="1138"/>
      <c r="BJ96" s="536"/>
      <c r="BK96" s="536"/>
      <c r="BL96" s="536"/>
      <c r="BM96" s="536"/>
      <c r="BN96" s="536"/>
      <c r="BO96" s="536"/>
      <c r="BP96" s="536"/>
      <c r="BQ96" s="536"/>
      <c r="BR96" s="536"/>
      <c r="BS96" s="536"/>
      <c r="BT96" s="536"/>
      <c r="BU96" s="286"/>
      <c r="BV96" s="763"/>
      <c r="BW96" s="763"/>
      <c r="BX96" s="763"/>
      <c r="BY96" s="763"/>
      <c r="BZ96" s="763"/>
      <c r="CA96" s="763"/>
      <c r="CB96" s="763"/>
      <c r="CC96" s="763"/>
      <c r="CD96" s="763"/>
      <c r="CE96" s="763"/>
      <c r="CF96" s="763"/>
      <c r="CG96" s="763"/>
      <c r="CH96" s="763"/>
      <c r="CI96" s="763"/>
      <c r="CW96" s="763"/>
      <c r="CX96" s="763"/>
      <c r="CY96" s="763"/>
      <c r="CZ96" s="763"/>
      <c r="DA96" s="763"/>
      <c r="DB96" s="763"/>
      <c r="DC96" s="763"/>
      <c r="DD96" s="763"/>
      <c r="DE96" s="763"/>
      <c r="DF96" s="763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763"/>
      <c r="EJ96" s="763"/>
      <c r="EK96" s="763"/>
      <c r="EL96" s="763"/>
      <c r="EM96" s="763"/>
      <c r="EN96" s="763"/>
      <c r="EO96" s="763"/>
      <c r="EP96" s="763"/>
      <c r="EQ96" s="763"/>
      <c r="ER96" s="763"/>
      <c r="ES96" s="763"/>
      <c r="ET96" s="763"/>
      <c r="EU96" s="763"/>
      <c r="EV96" s="763"/>
      <c r="EW96" s="763"/>
      <c r="EX96" s="763"/>
      <c r="EY96" s="763"/>
      <c r="EZ96" s="763"/>
      <c r="FA96" s="763"/>
      <c r="FB96" s="763"/>
      <c r="FC96" s="763"/>
      <c r="FD96" s="763"/>
      <c r="FE96" s="763"/>
      <c r="FF96" s="763"/>
      <c r="FG96" s="763"/>
      <c r="FH96" s="763"/>
      <c r="FI96" s="763"/>
      <c r="FJ96" s="763"/>
      <c r="FK96" s="763"/>
      <c r="FL96" s="763"/>
      <c r="FM96" s="763"/>
      <c r="FN96" s="763"/>
      <c r="FO96" s="763"/>
      <c r="FP96" s="763"/>
      <c r="FQ96" s="763"/>
      <c r="FR96" s="763"/>
      <c r="FS96" s="763"/>
      <c r="FT96" s="763"/>
      <c r="FU96" s="763"/>
      <c r="FV96" s="763"/>
      <c r="FW96" s="763"/>
      <c r="FX96" s="763"/>
      <c r="FY96" s="763"/>
      <c r="FZ96" s="763"/>
      <c r="GA96" s="763"/>
      <c r="GB96" s="763"/>
      <c r="GC96" s="763"/>
      <c r="GD96" s="763"/>
      <c r="GE96" s="763"/>
      <c r="GF96" s="763"/>
      <c r="GG96" s="763"/>
      <c r="GH96" s="763"/>
      <c r="GI96" s="763"/>
      <c r="GJ96" s="763"/>
      <c r="GK96" s="763"/>
      <c r="GL96" s="763"/>
      <c r="GM96" s="763"/>
      <c r="GN96" s="763"/>
      <c r="GO96" s="763"/>
      <c r="GP96" s="763"/>
      <c r="GQ96" s="763"/>
      <c r="GR96" s="763"/>
      <c r="GS96" s="763"/>
      <c r="GT96" s="763"/>
      <c r="GU96" s="763"/>
      <c r="GV96" s="763"/>
      <c r="GW96" s="763"/>
      <c r="GX96" s="763"/>
      <c r="GY96" s="763"/>
      <c r="GZ96" s="763"/>
      <c r="HA96" s="763"/>
      <c r="HB96" s="763"/>
      <c r="HC96" s="763"/>
      <c r="HD96" s="763"/>
      <c r="HE96" s="763"/>
      <c r="HF96" s="763"/>
      <c r="HG96" s="763"/>
      <c r="HH96" s="763"/>
      <c r="HI96" s="763"/>
      <c r="HJ96" s="763"/>
      <c r="HK96" s="763"/>
      <c r="HL96" s="763"/>
      <c r="HM96" s="763"/>
      <c r="HN96" s="763"/>
      <c r="HO96" s="763"/>
      <c r="HP96" s="763"/>
      <c r="HQ96" s="763"/>
      <c r="HR96" s="763"/>
      <c r="HS96" s="763"/>
    </row>
    <row r="97" spans="1:227" s="552" customFormat="1">
      <c r="A97"/>
      <c r="B97" s="392"/>
      <c r="C97"/>
      <c r="D97" s="465"/>
      <c r="E97" s="684"/>
      <c r="F97" s="684"/>
      <c r="G97" s="354"/>
      <c r="H97"/>
      <c r="I97" s="140"/>
      <c r="J97"/>
      <c r="K97"/>
      <c r="L97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47"/>
      <c r="AC97"/>
      <c r="AD97" s="127"/>
      <c r="AE97"/>
      <c r="AF97"/>
      <c r="AG97"/>
      <c r="AH97" s="137"/>
      <c r="AI97" s="137"/>
      <c r="AJ97" s="137"/>
      <c r="AK97" s="548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548"/>
      <c r="BB97" s="286"/>
      <c r="BC97" s="1138"/>
      <c r="BD97" s="1138"/>
      <c r="BE97" s="1138"/>
      <c r="BF97" s="1138"/>
      <c r="BG97" s="1138"/>
      <c r="BH97" s="1138"/>
      <c r="BI97" s="1138"/>
      <c r="BJ97" s="536"/>
      <c r="BK97" s="536"/>
      <c r="BL97" s="536"/>
      <c r="BM97" s="536"/>
      <c r="BN97" s="536"/>
      <c r="BO97" s="536"/>
      <c r="BP97" s="536"/>
      <c r="BQ97" s="536"/>
      <c r="BR97" s="536"/>
      <c r="BS97" s="536"/>
      <c r="BT97" s="536"/>
      <c r="BU97" s="286"/>
      <c r="BV97" s="763"/>
      <c r="BW97" s="763"/>
      <c r="BX97" s="763"/>
      <c r="BY97" s="763"/>
      <c r="BZ97" s="763"/>
      <c r="CA97" s="763"/>
      <c r="CB97" s="763"/>
      <c r="CC97" s="763"/>
      <c r="CD97" s="763"/>
      <c r="CE97" s="763"/>
      <c r="CF97" s="763"/>
      <c r="CG97" s="763"/>
      <c r="CH97" s="763"/>
      <c r="CI97" s="763"/>
      <c r="CW97" s="763"/>
      <c r="CX97" s="763"/>
      <c r="CY97" s="763"/>
      <c r="CZ97" s="763"/>
      <c r="DA97" s="763"/>
      <c r="DB97" s="763"/>
      <c r="DC97" s="763"/>
      <c r="DD97" s="763"/>
      <c r="DE97" s="763"/>
      <c r="DF97" s="763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763"/>
      <c r="EJ97" s="763"/>
      <c r="EK97" s="763"/>
      <c r="EL97" s="763"/>
      <c r="EM97" s="763"/>
      <c r="EN97" s="763"/>
      <c r="EO97" s="763"/>
      <c r="EP97" s="763"/>
      <c r="EQ97" s="763"/>
      <c r="ER97" s="763"/>
      <c r="ES97" s="763"/>
      <c r="ET97" s="763"/>
      <c r="EU97" s="763"/>
      <c r="EV97" s="763"/>
      <c r="EW97" s="763"/>
      <c r="EX97" s="763"/>
      <c r="EY97" s="763"/>
      <c r="EZ97" s="763"/>
      <c r="FA97" s="763"/>
      <c r="FB97" s="763"/>
      <c r="FC97" s="763"/>
      <c r="FD97" s="763"/>
      <c r="FE97" s="763"/>
      <c r="FF97" s="763"/>
      <c r="FG97" s="763"/>
      <c r="FH97" s="763"/>
      <c r="FI97" s="763"/>
      <c r="FJ97" s="763"/>
      <c r="FK97" s="763"/>
      <c r="FL97" s="763"/>
      <c r="FM97" s="763"/>
      <c r="FN97" s="763"/>
      <c r="FO97" s="763"/>
      <c r="FP97" s="763"/>
      <c r="FQ97" s="763"/>
      <c r="FR97" s="763"/>
      <c r="FS97" s="763"/>
      <c r="FT97" s="763"/>
      <c r="FU97" s="763"/>
      <c r="FV97" s="763"/>
      <c r="FW97" s="763"/>
      <c r="FX97" s="763"/>
      <c r="FY97" s="763"/>
      <c r="FZ97" s="763"/>
      <c r="GA97" s="763"/>
      <c r="GB97" s="763"/>
      <c r="GC97" s="763"/>
      <c r="GD97" s="763"/>
      <c r="GE97" s="763"/>
      <c r="GF97" s="763"/>
      <c r="GG97" s="763"/>
      <c r="GH97" s="763"/>
      <c r="GI97" s="763"/>
      <c r="GJ97" s="763"/>
      <c r="GK97" s="763"/>
      <c r="GL97" s="763"/>
      <c r="GM97" s="763"/>
      <c r="GN97" s="763"/>
      <c r="GO97" s="763"/>
      <c r="GP97" s="763"/>
      <c r="GQ97" s="763"/>
      <c r="GR97" s="763"/>
      <c r="GS97" s="763"/>
      <c r="GT97" s="763"/>
      <c r="GU97" s="763"/>
      <c r="GV97" s="763"/>
      <c r="GW97" s="763"/>
      <c r="GX97" s="763"/>
      <c r="GY97" s="763"/>
      <c r="GZ97" s="763"/>
      <c r="HA97" s="763"/>
      <c r="HB97" s="763"/>
      <c r="HC97" s="763"/>
      <c r="HD97" s="763"/>
      <c r="HE97" s="763"/>
      <c r="HF97" s="763"/>
      <c r="HG97" s="763"/>
      <c r="HH97" s="763"/>
      <c r="HI97" s="763"/>
      <c r="HJ97" s="763"/>
      <c r="HK97" s="763"/>
      <c r="HL97" s="763"/>
      <c r="HM97" s="763"/>
      <c r="HN97" s="763"/>
      <c r="HO97" s="763"/>
      <c r="HP97" s="763"/>
      <c r="HQ97" s="763"/>
      <c r="HR97" s="763"/>
      <c r="HS97" s="763"/>
    </row>
    <row r="98" spans="1:227" s="552" customFormat="1">
      <c r="A98"/>
      <c r="B98" s="392"/>
      <c r="C98"/>
      <c r="D98" s="465"/>
      <c r="E98" s="684"/>
      <c r="F98" s="684"/>
      <c r="G98" s="354"/>
      <c r="H98"/>
      <c r="I98" s="140"/>
      <c r="J98"/>
      <c r="K98"/>
      <c r="L98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47"/>
      <c r="AC98"/>
      <c r="AD98" s="127"/>
      <c r="AE98"/>
      <c r="AF98"/>
      <c r="AG98"/>
      <c r="AH98" s="137"/>
      <c r="AI98" s="137"/>
      <c r="AJ98" s="137"/>
      <c r="AK98" s="548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548"/>
      <c r="BB98" s="286"/>
      <c r="BC98" s="1138"/>
      <c r="BD98" s="1138"/>
      <c r="BE98" s="1138"/>
      <c r="BF98" s="1138"/>
      <c r="BG98" s="1138"/>
      <c r="BH98" s="1138"/>
      <c r="BI98" s="1138"/>
      <c r="BJ98" s="536"/>
      <c r="BK98" s="536"/>
      <c r="BL98" s="536"/>
      <c r="BM98" s="536"/>
      <c r="BN98" s="536"/>
      <c r="BO98" s="536"/>
      <c r="BP98" s="536"/>
      <c r="BQ98" s="536"/>
      <c r="BR98" s="536"/>
      <c r="BS98" s="536"/>
      <c r="BT98" s="536"/>
      <c r="BU98" s="286"/>
      <c r="BV98" s="763"/>
      <c r="BW98" s="763"/>
      <c r="BX98" s="763"/>
      <c r="BY98" s="763"/>
      <c r="BZ98" s="763"/>
      <c r="CA98" s="763"/>
      <c r="CB98" s="763"/>
      <c r="CC98" s="763"/>
      <c r="CD98" s="763"/>
      <c r="CE98" s="763"/>
      <c r="CF98" s="763"/>
      <c r="CG98" s="763"/>
      <c r="CH98" s="763"/>
      <c r="CI98" s="763"/>
      <c r="CW98" s="763"/>
      <c r="CX98" s="763"/>
      <c r="CY98" s="763"/>
      <c r="CZ98" s="763"/>
      <c r="DA98" s="763"/>
      <c r="DB98" s="763"/>
      <c r="DC98" s="763"/>
      <c r="DD98" s="763"/>
      <c r="DE98" s="763"/>
      <c r="DF98" s="763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763"/>
      <c r="EJ98" s="763"/>
      <c r="EK98" s="763"/>
      <c r="EL98" s="763"/>
      <c r="EM98" s="763"/>
      <c r="EN98" s="763"/>
      <c r="EO98" s="763"/>
      <c r="EP98" s="763"/>
      <c r="EQ98" s="763"/>
      <c r="ER98" s="763"/>
      <c r="ES98" s="763"/>
      <c r="ET98" s="763"/>
      <c r="EU98" s="763"/>
      <c r="EV98" s="763"/>
      <c r="EW98" s="763"/>
      <c r="EX98" s="763"/>
      <c r="EY98" s="763"/>
      <c r="EZ98" s="763"/>
      <c r="FA98" s="763"/>
      <c r="FB98" s="763"/>
      <c r="FC98" s="763"/>
      <c r="FD98" s="763"/>
      <c r="FE98" s="763"/>
      <c r="FF98" s="763"/>
      <c r="FG98" s="763"/>
      <c r="FH98" s="763"/>
      <c r="FI98" s="763"/>
      <c r="FJ98" s="763"/>
      <c r="FK98" s="763"/>
      <c r="FL98" s="763"/>
      <c r="FM98" s="763"/>
      <c r="FN98" s="763"/>
      <c r="FO98" s="763"/>
      <c r="FP98" s="763"/>
      <c r="FQ98" s="763"/>
      <c r="FR98" s="763"/>
      <c r="FS98" s="763"/>
      <c r="FT98" s="763"/>
      <c r="FU98" s="763"/>
      <c r="FV98" s="763"/>
      <c r="FW98" s="763"/>
      <c r="FX98" s="763"/>
      <c r="FY98" s="763"/>
      <c r="FZ98" s="763"/>
      <c r="GA98" s="763"/>
      <c r="GB98" s="763"/>
      <c r="GC98" s="763"/>
      <c r="GD98" s="763"/>
      <c r="GE98" s="763"/>
      <c r="GF98" s="763"/>
      <c r="GG98" s="763"/>
      <c r="GH98" s="763"/>
      <c r="GI98" s="763"/>
      <c r="GJ98" s="763"/>
      <c r="GK98" s="763"/>
      <c r="GL98" s="763"/>
      <c r="GM98" s="763"/>
      <c r="GN98" s="763"/>
      <c r="GO98" s="763"/>
      <c r="GP98" s="763"/>
      <c r="GQ98" s="763"/>
      <c r="GR98" s="763"/>
      <c r="GS98" s="763"/>
      <c r="GT98" s="763"/>
      <c r="GU98" s="763"/>
      <c r="GV98" s="763"/>
      <c r="GW98" s="763"/>
      <c r="GX98" s="763"/>
      <c r="GY98" s="763"/>
      <c r="GZ98" s="763"/>
      <c r="HA98" s="763"/>
      <c r="HB98" s="763"/>
      <c r="HC98" s="763"/>
      <c r="HD98" s="763"/>
      <c r="HE98" s="763"/>
      <c r="HF98" s="763"/>
      <c r="HG98" s="763"/>
      <c r="HH98" s="763"/>
      <c r="HI98" s="763"/>
      <c r="HJ98" s="763"/>
      <c r="HK98" s="763"/>
      <c r="HL98" s="763"/>
      <c r="HM98" s="763"/>
      <c r="HN98" s="763"/>
      <c r="HO98" s="763"/>
      <c r="HP98" s="763"/>
      <c r="HQ98" s="763"/>
      <c r="HR98" s="763"/>
      <c r="HS98" s="763"/>
    </row>
    <row r="99" spans="1:227" s="552" customFormat="1">
      <c r="A99"/>
      <c r="B99" s="392"/>
      <c r="C99"/>
      <c r="D99" s="465"/>
      <c r="E99" s="684"/>
      <c r="F99" s="684"/>
      <c r="G99" s="354"/>
      <c r="H99"/>
      <c r="I99" s="140"/>
      <c r="J99"/>
      <c r="K99"/>
      <c r="L99"/>
      <c r="M99" s="359"/>
      <c r="N99" s="359"/>
      <c r="O99" s="359"/>
      <c r="P99" s="359"/>
      <c r="Q99" s="359"/>
      <c r="R99" s="359"/>
      <c r="S99" s="359"/>
      <c r="T99" s="359"/>
      <c r="U99" s="359"/>
      <c r="V99" s="359"/>
      <c r="W99" s="359"/>
      <c r="X99" s="359"/>
      <c r="Y99" s="359"/>
      <c r="Z99" s="359"/>
      <c r="AA99" s="359"/>
      <c r="AB99" s="47"/>
      <c r="AC99"/>
      <c r="AD99" s="127"/>
      <c r="AE99"/>
      <c r="AF99"/>
      <c r="AG99"/>
      <c r="AH99" s="137"/>
      <c r="AI99" s="137"/>
      <c r="AJ99" s="137"/>
      <c r="AK99" s="548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548"/>
      <c r="BB99" s="286"/>
      <c r="BC99" s="1138"/>
      <c r="BD99" s="1138"/>
      <c r="BE99" s="1138"/>
      <c r="BF99" s="1138"/>
      <c r="BG99" s="1138"/>
      <c r="BH99" s="1138"/>
      <c r="BI99" s="1138"/>
      <c r="BJ99" s="536"/>
      <c r="BK99" s="536"/>
      <c r="BL99" s="536"/>
      <c r="BM99" s="536"/>
      <c r="BN99" s="536"/>
      <c r="BO99" s="536"/>
      <c r="BP99" s="536"/>
      <c r="BQ99" s="536"/>
      <c r="BR99" s="536"/>
      <c r="BS99" s="536"/>
      <c r="BT99" s="536"/>
      <c r="BU99" s="286"/>
      <c r="BV99" s="763"/>
      <c r="BW99" s="763"/>
      <c r="BX99" s="763"/>
      <c r="BY99" s="763"/>
      <c r="BZ99" s="763"/>
      <c r="CA99" s="763"/>
      <c r="CB99" s="763"/>
      <c r="CC99" s="763"/>
      <c r="CD99" s="763"/>
      <c r="CE99" s="763"/>
      <c r="CF99" s="763"/>
      <c r="CG99" s="763"/>
      <c r="CH99" s="763"/>
      <c r="CI99" s="763"/>
      <c r="CW99" s="763"/>
      <c r="CX99" s="763"/>
      <c r="CY99" s="763"/>
      <c r="CZ99" s="763"/>
      <c r="DA99" s="763"/>
      <c r="DB99" s="763"/>
      <c r="DC99" s="763"/>
      <c r="DD99" s="763"/>
      <c r="DE99" s="763"/>
      <c r="DF99" s="763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763"/>
      <c r="EJ99" s="763"/>
      <c r="EK99" s="763"/>
      <c r="EL99" s="763"/>
      <c r="EM99" s="763"/>
      <c r="EN99" s="763"/>
      <c r="EO99" s="763"/>
      <c r="EP99" s="763"/>
      <c r="EQ99" s="763"/>
      <c r="ER99" s="763"/>
      <c r="ES99" s="763"/>
      <c r="ET99" s="763"/>
      <c r="EU99" s="763"/>
      <c r="EV99" s="763"/>
      <c r="EW99" s="763"/>
      <c r="EX99" s="763"/>
      <c r="EY99" s="763"/>
      <c r="EZ99" s="763"/>
      <c r="FA99" s="763"/>
      <c r="FB99" s="763"/>
      <c r="FC99" s="763"/>
      <c r="FD99" s="763"/>
      <c r="FE99" s="763"/>
      <c r="FF99" s="763"/>
      <c r="FG99" s="763"/>
      <c r="FH99" s="763"/>
      <c r="FI99" s="763"/>
      <c r="FJ99" s="763"/>
      <c r="FK99" s="763"/>
      <c r="FL99" s="763"/>
      <c r="FM99" s="763"/>
      <c r="FN99" s="763"/>
      <c r="FO99" s="763"/>
      <c r="FP99" s="763"/>
      <c r="FQ99" s="763"/>
      <c r="FR99" s="763"/>
      <c r="FS99" s="763"/>
      <c r="FT99" s="763"/>
      <c r="FU99" s="763"/>
      <c r="FV99" s="763"/>
      <c r="FW99" s="763"/>
      <c r="FX99" s="763"/>
      <c r="FY99" s="763"/>
      <c r="FZ99" s="763"/>
      <c r="GA99" s="763"/>
      <c r="GB99" s="763"/>
      <c r="GC99" s="763"/>
      <c r="GD99" s="763"/>
      <c r="GE99" s="763"/>
      <c r="GF99" s="763"/>
      <c r="GG99" s="763"/>
      <c r="GH99" s="763"/>
      <c r="GI99" s="763"/>
      <c r="GJ99" s="763"/>
      <c r="GK99" s="763"/>
      <c r="GL99" s="763"/>
      <c r="GM99" s="763"/>
      <c r="GN99" s="763"/>
      <c r="GO99" s="763"/>
      <c r="GP99" s="763"/>
      <c r="GQ99" s="763"/>
      <c r="GR99" s="763"/>
      <c r="GS99" s="763"/>
      <c r="GT99" s="763"/>
      <c r="GU99" s="763"/>
      <c r="GV99" s="763"/>
      <c r="GW99" s="763"/>
      <c r="GX99" s="763"/>
      <c r="GY99" s="763"/>
      <c r="GZ99" s="763"/>
      <c r="HA99" s="763"/>
      <c r="HB99" s="763"/>
      <c r="HC99" s="763"/>
      <c r="HD99" s="763"/>
      <c r="HE99" s="763"/>
      <c r="HF99" s="763"/>
      <c r="HG99" s="763"/>
      <c r="HH99" s="763"/>
      <c r="HI99" s="763"/>
      <c r="HJ99" s="763"/>
      <c r="HK99" s="763"/>
      <c r="HL99" s="763"/>
      <c r="HM99" s="763"/>
      <c r="HN99" s="763"/>
      <c r="HO99" s="763"/>
      <c r="HP99" s="763"/>
      <c r="HQ99" s="763"/>
      <c r="HR99" s="763"/>
      <c r="HS99" s="763"/>
    </row>
    <row r="100" spans="1:227" s="552" customFormat="1">
      <c r="A100"/>
      <c r="B100" s="392"/>
      <c r="C100"/>
      <c r="D100" s="465"/>
      <c r="E100" s="684"/>
      <c r="F100" s="684"/>
      <c r="G100" s="354"/>
      <c r="H100"/>
      <c r="I100" s="140"/>
      <c r="J100"/>
      <c r="K100"/>
      <c r="L100"/>
      <c r="M100" s="359"/>
      <c r="N100" s="359"/>
      <c r="O100" s="359"/>
      <c r="P100" s="359"/>
      <c r="Q100" s="359"/>
      <c r="R100" s="359"/>
      <c r="S100" s="359"/>
      <c r="T100" s="359"/>
      <c r="U100" s="359"/>
      <c r="V100" s="359"/>
      <c r="W100" s="359"/>
      <c r="X100" s="359"/>
      <c r="Y100" s="359"/>
      <c r="Z100" s="359"/>
      <c r="AA100" s="359"/>
      <c r="AB100" s="47"/>
      <c r="AC100"/>
      <c r="AD100" s="127"/>
      <c r="AE100"/>
      <c r="AF100"/>
      <c r="AG100"/>
      <c r="AH100" s="137"/>
      <c r="AI100" s="137"/>
      <c r="AJ100" s="137"/>
      <c r="AK100" s="548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548"/>
      <c r="BB100" s="286"/>
      <c r="BC100" s="1138"/>
      <c r="BD100" s="1138"/>
      <c r="BE100" s="1138"/>
      <c r="BF100" s="1138"/>
      <c r="BG100" s="1138"/>
      <c r="BH100" s="1138"/>
      <c r="BI100" s="1138"/>
      <c r="BJ100" s="536"/>
      <c r="BK100" s="536"/>
      <c r="BL100" s="536"/>
      <c r="BM100" s="536"/>
      <c r="BN100" s="536"/>
      <c r="BO100" s="536"/>
      <c r="BP100" s="536"/>
      <c r="BQ100" s="536"/>
      <c r="BR100" s="536"/>
      <c r="BS100" s="536"/>
      <c r="BT100" s="536"/>
      <c r="BU100" s="286"/>
      <c r="BV100" s="763"/>
      <c r="BW100" s="763"/>
      <c r="BX100" s="763"/>
      <c r="BY100" s="763"/>
      <c r="BZ100" s="763"/>
      <c r="CA100" s="763"/>
      <c r="CB100" s="763"/>
      <c r="CC100" s="763"/>
      <c r="CD100" s="763"/>
      <c r="CE100" s="763"/>
      <c r="CF100" s="763"/>
      <c r="CG100" s="763"/>
      <c r="CH100" s="763"/>
      <c r="CI100" s="763"/>
      <c r="CW100" s="763"/>
      <c r="CX100" s="763"/>
      <c r="CY100" s="763"/>
      <c r="CZ100" s="763"/>
      <c r="DA100" s="763"/>
      <c r="DB100" s="763"/>
      <c r="DC100" s="763"/>
      <c r="DD100" s="763"/>
      <c r="DE100" s="763"/>
      <c r="DF100" s="763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763"/>
      <c r="EJ100" s="763"/>
      <c r="EK100" s="763"/>
      <c r="EL100" s="763"/>
      <c r="EM100" s="763"/>
      <c r="EN100" s="763"/>
      <c r="EO100" s="763"/>
      <c r="EP100" s="763"/>
      <c r="EQ100" s="763"/>
      <c r="ER100" s="763"/>
      <c r="ES100" s="763"/>
      <c r="ET100" s="763"/>
      <c r="EU100" s="763"/>
      <c r="EV100" s="763"/>
      <c r="EW100" s="763"/>
      <c r="EX100" s="763"/>
      <c r="EY100" s="763"/>
      <c r="EZ100" s="763"/>
      <c r="FA100" s="763"/>
      <c r="FB100" s="763"/>
      <c r="FC100" s="763"/>
      <c r="FD100" s="763"/>
      <c r="FE100" s="763"/>
      <c r="FF100" s="763"/>
      <c r="FG100" s="763"/>
      <c r="FH100" s="763"/>
      <c r="FI100" s="763"/>
      <c r="FJ100" s="763"/>
      <c r="FK100" s="763"/>
      <c r="FL100" s="763"/>
      <c r="FM100" s="763"/>
      <c r="FN100" s="763"/>
      <c r="FO100" s="763"/>
      <c r="FP100" s="763"/>
      <c r="FQ100" s="763"/>
      <c r="FR100" s="763"/>
      <c r="FS100" s="763"/>
      <c r="FT100" s="763"/>
      <c r="FU100" s="763"/>
      <c r="FV100" s="763"/>
      <c r="FW100" s="763"/>
      <c r="FX100" s="763"/>
      <c r="FY100" s="763"/>
      <c r="FZ100" s="763"/>
      <c r="GA100" s="763"/>
      <c r="GB100" s="763"/>
      <c r="GC100" s="763"/>
      <c r="GD100" s="763"/>
      <c r="GE100" s="763"/>
      <c r="GF100" s="763"/>
      <c r="GG100" s="763"/>
      <c r="GH100" s="763"/>
      <c r="GI100" s="763"/>
      <c r="GJ100" s="763"/>
      <c r="GK100" s="763"/>
      <c r="GL100" s="763"/>
      <c r="GM100" s="763"/>
      <c r="GN100" s="763"/>
      <c r="GO100" s="763"/>
      <c r="GP100" s="763"/>
      <c r="GQ100" s="763"/>
      <c r="GR100" s="763"/>
      <c r="GS100" s="763"/>
      <c r="GT100" s="763"/>
      <c r="GU100" s="763"/>
      <c r="GV100" s="763"/>
      <c r="GW100" s="763"/>
      <c r="GX100" s="763"/>
      <c r="GY100" s="763"/>
      <c r="GZ100" s="763"/>
      <c r="HA100" s="763"/>
      <c r="HB100" s="763"/>
      <c r="HC100" s="763"/>
      <c r="HD100" s="763"/>
      <c r="HE100" s="763"/>
      <c r="HF100" s="763"/>
      <c r="HG100" s="763"/>
      <c r="HH100" s="763"/>
      <c r="HI100" s="763"/>
      <c r="HJ100" s="763"/>
      <c r="HK100" s="763"/>
      <c r="HL100" s="763"/>
      <c r="HM100" s="763"/>
      <c r="HN100" s="763"/>
      <c r="HO100" s="763"/>
      <c r="HP100" s="763"/>
      <c r="HQ100" s="763"/>
      <c r="HR100" s="763"/>
      <c r="HS100" s="763"/>
    </row>
    <row r="101" spans="1:227" s="552" customFormat="1">
      <c r="A101"/>
      <c r="B101" s="392"/>
      <c r="C101"/>
      <c r="D101" s="465"/>
      <c r="E101" s="684"/>
      <c r="F101" s="684"/>
      <c r="G101" s="354"/>
      <c r="H101"/>
      <c r="I101" s="140"/>
      <c r="J101"/>
      <c r="K101"/>
      <c r="L101"/>
      <c r="M101" s="359"/>
      <c r="N101" s="359"/>
      <c r="O101" s="359"/>
      <c r="P101" s="359"/>
      <c r="Q101" s="359"/>
      <c r="R101" s="359"/>
      <c r="S101" s="359"/>
      <c r="T101" s="359"/>
      <c r="U101" s="359"/>
      <c r="V101" s="359"/>
      <c r="W101" s="359"/>
      <c r="X101" s="359"/>
      <c r="Y101" s="359"/>
      <c r="Z101" s="359"/>
      <c r="AA101" s="359"/>
      <c r="AB101" s="47"/>
      <c r="AC101"/>
      <c r="AD101" s="127"/>
      <c r="AE101"/>
      <c r="AF101"/>
      <c r="AG101"/>
      <c r="AH101" s="137"/>
      <c r="AI101" s="137"/>
      <c r="AJ101" s="137"/>
      <c r="AK101" s="548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548"/>
      <c r="BB101" s="286"/>
      <c r="BC101" s="1138"/>
      <c r="BD101" s="1138"/>
      <c r="BE101" s="1138"/>
      <c r="BF101" s="1138"/>
      <c r="BG101" s="1138"/>
      <c r="BH101" s="1138"/>
      <c r="BI101" s="1138"/>
      <c r="BJ101" s="536"/>
      <c r="BK101" s="536"/>
      <c r="BL101" s="536"/>
      <c r="BM101" s="536"/>
      <c r="BN101" s="536"/>
      <c r="BO101" s="536"/>
      <c r="BP101" s="536"/>
      <c r="BQ101" s="536"/>
      <c r="BR101" s="536"/>
      <c r="BS101" s="536"/>
      <c r="BT101" s="536"/>
      <c r="BU101" s="286"/>
      <c r="BV101" s="763"/>
      <c r="BW101" s="763"/>
      <c r="BX101" s="763"/>
      <c r="BY101" s="763"/>
      <c r="BZ101" s="763"/>
      <c r="CA101" s="763"/>
      <c r="CB101" s="763"/>
      <c r="CC101" s="763"/>
      <c r="CD101" s="763"/>
      <c r="CE101" s="763"/>
      <c r="CF101" s="763"/>
      <c r="CG101" s="763"/>
      <c r="CH101" s="763"/>
      <c r="CI101" s="763"/>
      <c r="CW101" s="763"/>
      <c r="CX101" s="763"/>
      <c r="CY101" s="763"/>
      <c r="CZ101" s="763"/>
      <c r="DA101" s="763"/>
      <c r="DB101" s="763"/>
      <c r="DC101" s="763"/>
      <c r="DD101" s="763"/>
      <c r="DE101" s="763"/>
      <c r="DF101" s="763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763"/>
      <c r="EJ101" s="763"/>
      <c r="EK101" s="763"/>
      <c r="EL101" s="763"/>
      <c r="EM101" s="763"/>
      <c r="EN101" s="763"/>
      <c r="EO101" s="763"/>
      <c r="EP101" s="763"/>
      <c r="EQ101" s="763"/>
      <c r="ER101" s="763"/>
      <c r="ES101" s="763"/>
      <c r="ET101" s="763"/>
      <c r="EU101" s="763"/>
      <c r="EV101" s="763"/>
      <c r="EW101" s="763"/>
      <c r="EX101" s="763"/>
      <c r="EY101" s="763"/>
      <c r="EZ101" s="763"/>
      <c r="FA101" s="763"/>
      <c r="FB101" s="763"/>
      <c r="FC101" s="763"/>
      <c r="FD101" s="763"/>
      <c r="FE101" s="763"/>
      <c r="FF101" s="763"/>
      <c r="FG101" s="763"/>
      <c r="FH101" s="763"/>
      <c r="FI101" s="763"/>
      <c r="FJ101" s="763"/>
      <c r="FK101" s="763"/>
      <c r="FL101" s="763"/>
      <c r="FM101" s="763"/>
      <c r="FN101" s="763"/>
      <c r="FO101" s="763"/>
      <c r="FP101" s="763"/>
      <c r="FQ101" s="763"/>
      <c r="FR101" s="763"/>
      <c r="FS101" s="763"/>
      <c r="FT101" s="763"/>
      <c r="FU101" s="763"/>
      <c r="FV101" s="763"/>
      <c r="FW101" s="763"/>
      <c r="FX101" s="763"/>
      <c r="FY101" s="763"/>
      <c r="FZ101" s="763"/>
      <c r="GA101" s="763"/>
      <c r="GB101" s="763"/>
      <c r="GC101" s="763"/>
      <c r="GD101" s="763"/>
      <c r="GE101" s="763"/>
      <c r="GF101" s="763"/>
      <c r="GG101" s="763"/>
      <c r="GH101" s="763"/>
      <c r="GI101" s="763"/>
      <c r="GJ101" s="763"/>
      <c r="GK101" s="763"/>
      <c r="GL101" s="763"/>
      <c r="GM101" s="763"/>
      <c r="GN101" s="763"/>
      <c r="GO101" s="763"/>
      <c r="GP101" s="763"/>
      <c r="GQ101" s="763"/>
      <c r="GR101" s="763"/>
      <c r="GS101" s="763"/>
      <c r="GT101" s="763"/>
      <c r="GU101" s="763"/>
      <c r="GV101" s="763"/>
      <c r="GW101" s="763"/>
      <c r="GX101" s="763"/>
      <c r="GY101" s="763"/>
      <c r="GZ101" s="763"/>
      <c r="HA101" s="763"/>
      <c r="HB101" s="763"/>
      <c r="HC101" s="763"/>
      <c r="HD101" s="763"/>
      <c r="HE101" s="763"/>
      <c r="HF101" s="763"/>
      <c r="HG101" s="763"/>
      <c r="HH101" s="763"/>
      <c r="HI101" s="763"/>
      <c r="HJ101" s="763"/>
      <c r="HK101" s="763"/>
      <c r="HL101" s="763"/>
      <c r="HM101" s="763"/>
      <c r="HN101" s="763"/>
      <c r="HO101" s="763"/>
      <c r="HP101" s="763"/>
      <c r="HQ101" s="763"/>
      <c r="HR101" s="763"/>
      <c r="HS101" s="763"/>
    </row>
    <row r="102" spans="1:227" s="552" customFormat="1">
      <c r="A102"/>
      <c r="B102" s="392"/>
      <c r="C102"/>
      <c r="D102" s="465"/>
      <c r="E102" s="684"/>
      <c r="F102" s="684"/>
      <c r="G102" s="354"/>
      <c r="H102"/>
      <c r="I102" s="140"/>
      <c r="J102"/>
      <c r="K102"/>
      <c r="L102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47"/>
      <c r="AC102"/>
      <c r="AD102" s="127"/>
      <c r="AE102"/>
      <c r="AF102"/>
      <c r="AG102"/>
      <c r="AH102" s="137"/>
      <c r="AI102" s="137"/>
      <c r="AJ102" s="137"/>
      <c r="AK102" s="548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548"/>
      <c r="BB102" s="286"/>
      <c r="BC102" s="1138"/>
      <c r="BD102" s="1138"/>
      <c r="BE102" s="1138"/>
      <c r="BF102" s="1138"/>
      <c r="BG102" s="1138"/>
      <c r="BH102" s="1138"/>
      <c r="BI102" s="1138"/>
      <c r="BJ102" s="536"/>
      <c r="BK102" s="536"/>
      <c r="BL102" s="536"/>
      <c r="BM102" s="536"/>
      <c r="BN102" s="536"/>
      <c r="BO102" s="536"/>
      <c r="BP102" s="536"/>
      <c r="BQ102" s="536"/>
      <c r="BR102" s="536"/>
      <c r="BS102" s="536"/>
      <c r="BT102" s="536"/>
      <c r="BU102" s="286"/>
      <c r="BV102" s="763"/>
      <c r="BW102" s="763"/>
      <c r="BX102" s="763"/>
      <c r="BY102" s="763"/>
      <c r="BZ102" s="763"/>
      <c r="CA102" s="763"/>
      <c r="CB102" s="763"/>
      <c r="CC102" s="763"/>
      <c r="CD102" s="763"/>
      <c r="CE102" s="763"/>
      <c r="CF102" s="763"/>
      <c r="CG102" s="763"/>
      <c r="CH102" s="763"/>
      <c r="CI102" s="763"/>
      <c r="CW102" s="763"/>
      <c r="CX102" s="763"/>
      <c r="CY102" s="763"/>
      <c r="CZ102" s="763"/>
      <c r="DA102" s="763"/>
      <c r="DB102" s="763"/>
      <c r="DC102" s="763"/>
      <c r="DD102" s="763"/>
      <c r="DE102" s="763"/>
      <c r="DF102" s="763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  <c r="DX102" s="763"/>
      <c r="DY102" s="763"/>
      <c r="DZ102" s="763"/>
      <c r="EA102" s="763"/>
      <c r="EB102" s="763"/>
      <c r="EC102" s="763"/>
      <c r="ED102" s="763"/>
      <c r="EE102" s="763"/>
      <c r="EF102" s="763"/>
      <c r="EG102" s="763"/>
      <c r="EH102" s="763"/>
      <c r="EI102" s="763"/>
      <c r="EJ102" s="763"/>
      <c r="EK102" s="763"/>
      <c r="EL102" s="763"/>
      <c r="EM102" s="763"/>
      <c r="EN102" s="763"/>
      <c r="EO102" s="763"/>
      <c r="EP102" s="763"/>
      <c r="EQ102" s="763"/>
      <c r="ER102" s="763"/>
      <c r="ES102" s="763"/>
      <c r="ET102" s="763"/>
      <c r="EU102" s="763"/>
      <c r="EV102" s="763"/>
      <c r="EW102" s="763"/>
      <c r="EX102" s="763"/>
      <c r="EY102" s="763"/>
      <c r="EZ102" s="763"/>
      <c r="FA102" s="763"/>
      <c r="FB102" s="763"/>
      <c r="FC102" s="763"/>
      <c r="FD102" s="763"/>
      <c r="FE102" s="763"/>
      <c r="FF102" s="763"/>
      <c r="FG102" s="763"/>
      <c r="FH102" s="763"/>
      <c r="FI102" s="763"/>
      <c r="FJ102" s="763"/>
      <c r="FK102" s="763"/>
      <c r="FL102" s="763"/>
      <c r="FM102" s="763"/>
      <c r="FN102" s="763"/>
      <c r="FO102" s="763"/>
      <c r="FP102" s="763"/>
      <c r="FQ102" s="763"/>
      <c r="FR102" s="763"/>
      <c r="FS102" s="763"/>
      <c r="FT102" s="763"/>
      <c r="FU102" s="763"/>
      <c r="FV102" s="763"/>
      <c r="FW102" s="763"/>
      <c r="FX102" s="763"/>
      <c r="FY102" s="763"/>
      <c r="FZ102" s="763"/>
      <c r="GA102" s="763"/>
      <c r="GB102" s="763"/>
      <c r="GC102" s="763"/>
      <c r="GD102" s="763"/>
      <c r="GE102" s="763"/>
      <c r="GF102" s="763"/>
      <c r="GG102" s="763"/>
      <c r="GH102" s="763"/>
      <c r="GI102" s="763"/>
      <c r="GJ102" s="763"/>
      <c r="GK102" s="763"/>
      <c r="GL102" s="763"/>
      <c r="GM102" s="763"/>
      <c r="GN102" s="763"/>
      <c r="GO102" s="763"/>
      <c r="GP102" s="763"/>
      <c r="GQ102" s="763"/>
      <c r="GR102" s="763"/>
      <c r="GS102" s="763"/>
      <c r="GT102" s="763"/>
      <c r="GU102" s="763"/>
      <c r="GV102" s="763"/>
      <c r="GW102" s="763"/>
      <c r="GX102" s="763"/>
      <c r="GY102" s="763"/>
      <c r="GZ102" s="763"/>
      <c r="HA102" s="763"/>
      <c r="HB102" s="763"/>
      <c r="HC102" s="763"/>
      <c r="HD102" s="763"/>
      <c r="HE102" s="763"/>
      <c r="HF102" s="763"/>
      <c r="HG102" s="763"/>
      <c r="HH102" s="763"/>
      <c r="HI102" s="763"/>
      <c r="HJ102" s="763"/>
      <c r="HK102" s="763"/>
      <c r="HL102" s="763"/>
      <c r="HM102" s="763"/>
      <c r="HN102" s="763"/>
      <c r="HO102" s="763"/>
      <c r="HP102" s="763"/>
      <c r="HQ102" s="763"/>
      <c r="HR102" s="763"/>
      <c r="HS102" s="763"/>
    </row>
    <row r="103" spans="1:227" s="552" customFormat="1">
      <c r="A103"/>
      <c r="B103" s="392"/>
      <c r="C103"/>
      <c r="D103" s="465"/>
      <c r="E103" s="684"/>
      <c r="F103" s="684"/>
      <c r="G103" s="354"/>
      <c r="H103"/>
      <c r="I103" s="140"/>
      <c r="J103"/>
      <c r="K103"/>
      <c r="L103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59"/>
      <c r="AA103" s="359"/>
      <c r="AB103" s="47"/>
      <c r="AC103"/>
      <c r="AD103" s="127"/>
      <c r="AE103"/>
      <c r="AF103"/>
      <c r="AG103"/>
      <c r="AH103" s="137"/>
      <c r="AI103" s="137"/>
      <c r="AJ103" s="137"/>
      <c r="AK103" s="548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548"/>
      <c r="BB103" s="286"/>
      <c r="BC103" s="1138"/>
      <c r="BD103" s="1138"/>
      <c r="BE103" s="1138"/>
      <c r="BF103" s="1138"/>
      <c r="BG103" s="1138"/>
      <c r="BH103" s="1138"/>
      <c r="BI103" s="1138"/>
      <c r="BJ103" s="536"/>
      <c r="BK103" s="536"/>
      <c r="BL103" s="536"/>
      <c r="BM103" s="536"/>
      <c r="BN103" s="536"/>
      <c r="BO103" s="536"/>
      <c r="BP103" s="536"/>
      <c r="BQ103" s="536"/>
      <c r="BR103" s="536"/>
      <c r="BS103" s="536"/>
      <c r="BT103" s="536"/>
      <c r="BU103" s="286"/>
      <c r="BV103" s="763"/>
      <c r="BW103" s="763"/>
      <c r="BX103" s="763"/>
      <c r="BY103" s="763"/>
      <c r="BZ103" s="763"/>
      <c r="CA103" s="763"/>
      <c r="CB103" s="763"/>
      <c r="CC103" s="763"/>
      <c r="CD103" s="763"/>
      <c r="CE103" s="763"/>
      <c r="CF103" s="763"/>
      <c r="CG103" s="763"/>
      <c r="CH103" s="763"/>
      <c r="CI103" s="763"/>
      <c r="CW103" s="763"/>
      <c r="CX103" s="763"/>
      <c r="CY103" s="763"/>
      <c r="CZ103" s="763"/>
      <c r="DA103" s="763"/>
      <c r="DB103" s="763"/>
      <c r="DC103" s="763"/>
      <c r="DD103" s="763"/>
      <c r="DE103" s="763"/>
      <c r="DF103" s="763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  <c r="DX103" s="763"/>
      <c r="DY103" s="763"/>
      <c r="DZ103" s="763"/>
      <c r="EA103" s="763"/>
      <c r="EB103" s="763"/>
      <c r="EC103" s="763"/>
      <c r="ED103" s="763"/>
      <c r="EE103" s="763"/>
      <c r="EF103" s="763"/>
      <c r="EG103" s="763"/>
      <c r="EH103" s="763"/>
      <c r="EI103" s="763"/>
      <c r="EJ103" s="763"/>
      <c r="EK103" s="763"/>
      <c r="EL103" s="763"/>
      <c r="EM103" s="763"/>
      <c r="EN103" s="763"/>
      <c r="EO103" s="763"/>
      <c r="EP103" s="763"/>
      <c r="EQ103" s="763"/>
      <c r="ER103" s="763"/>
      <c r="ES103" s="763"/>
      <c r="ET103" s="763"/>
      <c r="EU103" s="763"/>
      <c r="EV103" s="763"/>
      <c r="EW103" s="763"/>
      <c r="EX103" s="763"/>
      <c r="EY103" s="763"/>
      <c r="EZ103" s="763"/>
      <c r="FA103" s="763"/>
      <c r="FB103" s="763"/>
      <c r="FC103" s="763"/>
      <c r="FD103" s="763"/>
      <c r="FE103" s="763"/>
      <c r="FF103" s="763"/>
      <c r="FG103" s="763"/>
      <c r="FH103" s="763"/>
      <c r="FI103" s="763"/>
      <c r="FJ103" s="763"/>
      <c r="FK103" s="763"/>
      <c r="FL103" s="763"/>
      <c r="FM103" s="763"/>
      <c r="FN103" s="763"/>
      <c r="FO103" s="763"/>
      <c r="FP103" s="763"/>
      <c r="FQ103" s="763"/>
      <c r="FR103" s="763"/>
      <c r="FS103" s="763"/>
      <c r="FT103" s="763"/>
      <c r="FU103" s="763"/>
      <c r="FV103" s="763"/>
      <c r="FW103" s="763"/>
      <c r="FX103" s="763"/>
      <c r="FY103" s="763"/>
      <c r="FZ103" s="763"/>
      <c r="GA103" s="763"/>
      <c r="GB103" s="763"/>
      <c r="GC103" s="763"/>
      <c r="GD103" s="763"/>
      <c r="GE103" s="763"/>
      <c r="GF103" s="763"/>
      <c r="GG103" s="763"/>
      <c r="GH103" s="763"/>
      <c r="GI103" s="763"/>
      <c r="GJ103" s="763"/>
      <c r="GK103" s="763"/>
      <c r="GL103" s="763"/>
      <c r="GM103" s="763"/>
      <c r="GN103" s="763"/>
      <c r="GO103" s="763"/>
      <c r="GP103" s="763"/>
      <c r="GQ103" s="763"/>
      <c r="GR103" s="763"/>
      <c r="GS103" s="763"/>
      <c r="GT103" s="763"/>
      <c r="GU103" s="763"/>
      <c r="GV103" s="763"/>
      <c r="GW103" s="763"/>
      <c r="GX103" s="763"/>
      <c r="GY103" s="763"/>
      <c r="GZ103" s="763"/>
      <c r="HA103" s="763"/>
      <c r="HB103" s="763"/>
      <c r="HC103" s="763"/>
      <c r="HD103" s="763"/>
      <c r="HE103" s="763"/>
      <c r="HF103" s="763"/>
      <c r="HG103" s="763"/>
      <c r="HH103" s="763"/>
      <c r="HI103" s="763"/>
      <c r="HJ103" s="763"/>
      <c r="HK103" s="763"/>
      <c r="HL103" s="763"/>
      <c r="HM103" s="763"/>
      <c r="HN103" s="763"/>
      <c r="HO103" s="763"/>
      <c r="HP103" s="763"/>
      <c r="HQ103" s="763"/>
      <c r="HR103" s="763"/>
      <c r="HS103" s="763"/>
    </row>
    <row r="104" spans="1:227" s="552" customFormat="1">
      <c r="A104"/>
      <c r="B104" s="392"/>
      <c r="C104"/>
      <c r="D104" s="465"/>
      <c r="E104" s="684"/>
      <c r="F104" s="684"/>
      <c r="G104" s="354"/>
      <c r="H104"/>
      <c r="I104" s="140"/>
      <c r="J104"/>
      <c r="K104"/>
      <c r="L104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47"/>
      <c r="AC104"/>
      <c r="AD104" s="127"/>
      <c r="AE104"/>
      <c r="AF104"/>
      <c r="AG104"/>
      <c r="AH104" s="137"/>
      <c r="AI104" s="137"/>
      <c r="AJ104" s="137"/>
      <c r="AK104" s="548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548"/>
      <c r="BB104" s="286"/>
      <c r="BC104" s="1138"/>
      <c r="BD104" s="1138"/>
      <c r="BE104" s="1138"/>
      <c r="BF104" s="1138"/>
      <c r="BG104" s="1138"/>
      <c r="BH104" s="1138"/>
      <c r="BI104" s="1138"/>
      <c r="BJ104" s="536"/>
      <c r="BK104" s="536"/>
      <c r="BL104" s="536"/>
      <c r="BM104" s="536"/>
      <c r="BN104" s="536"/>
      <c r="BO104" s="536"/>
      <c r="BP104" s="536"/>
      <c r="BQ104" s="536"/>
      <c r="BR104" s="536"/>
      <c r="BS104" s="536"/>
      <c r="BT104" s="536"/>
      <c r="BU104" s="286"/>
      <c r="BV104" s="763"/>
      <c r="BW104" s="763"/>
      <c r="BX104" s="763"/>
      <c r="BY104" s="763"/>
      <c r="BZ104" s="763"/>
      <c r="CA104" s="763"/>
      <c r="CB104" s="763"/>
      <c r="CC104" s="763"/>
      <c r="CD104" s="763"/>
      <c r="CE104" s="763"/>
      <c r="CF104" s="763"/>
      <c r="CG104" s="763"/>
      <c r="CH104" s="763"/>
      <c r="CI104" s="763"/>
      <c r="CW104" s="763"/>
      <c r="CX104" s="763"/>
      <c r="CY104" s="763"/>
      <c r="CZ104" s="763"/>
      <c r="DA104" s="763"/>
      <c r="DB104" s="763"/>
      <c r="DC104" s="763"/>
      <c r="DD104" s="763"/>
      <c r="DE104" s="763"/>
      <c r="DF104" s="763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  <c r="DX104" s="763"/>
      <c r="DY104" s="763"/>
      <c r="DZ104" s="763"/>
      <c r="EA104" s="763"/>
      <c r="EB104" s="763"/>
      <c r="EC104" s="763"/>
      <c r="ED104" s="763"/>
      <c r="EE104" s="763"/>
      <c r="EF104" s="763"/>
      <c r="EG104" s="763"/>
      <c r="EH104" s="763"/>
      <c r="EI104" s="763"/>
      <c r="EJ104" s="763"/>
      <c r="EK104" s="763"/>
      <c r="EL104" s="763"/>
      <c r="EM104" s="763"/>
      <c r="EN104" s="763"/>
      <c r="EO104" s="763"/>
      <c r="EP104" s="763"/>
      <c r="EQ104" s="763"/>
      <c r="ER104" s="763"/>
      <c r="ES104" s="763"/>
      <c r="ET104" s="763"/>
      <c r="EU104" s="763"/>
      <c r="EV104" s="763"/>
      <c r="EW104" s="763"/>
      <c r="EX104" s="763"/>
      <c r="EY104" s="763"/>
      <c r="EZ104" s="763"/>
      <c r="FA104" s="763"/>
      <c r="FB104" s="763"/>
      <c r="FC104" s="763"/>
      <c r="FD104" s="763"/>
      <c r="FE104" s="763"/>
      <c r="FF104" s="763"/>
      <c r="FG104" s="763"/>
      <c r="FH104" s="763"/>
      <c r="FI104" s="763"/>
      <c r="FJ104" s="763"/>
      <c r="FK104" s="763"/>
      <c r="FL104" s="763"/>
      <c r="FM104" s="763"/>
      <c r="FN104" s="763"/>
      <c r="FO104" s="763"/>
      <c r="FP104" s="763"/>
      <c r="FQ104" s="763"/>
      <c r="FR104" s="763"/>
      <c r="FS104" s="763"/>
      <c r="FT104" s="763"/>
      <c r="FU104" s="763"/>
      <c r="FV104" s="763"/>
      <c r="FW104" s="763"/>
      <c r="FX104" s="763"/>
      <c r="FY104" s="763"/>
      <c r="FZ104" s="763"/>
      <c r="GA104" s="763"/>
      <c r="GB104" s="763"/>
      <c r="GC104" s="763"/>
      <c r="GD104" s="763"/>
      <c r="GE104" s="763"/>
      <c r="GF104" s="763"/>
      <c r="GG104" s="763"/>
      <c r="GH104" s="763"/>
      <c r="GI104" s="763"/>
      <c r="GJ104" s="763"/>
      <c r="GK104" s="763"/>
      <c r="GL104" s="763"/>
      <c r="GM104" s="763"/>
      <c r="GN104" s="763"/>
      <c r="GO104" s="763"/>
      <c r="GP104" s="763"/>
      <c r="GQ104" s="763"/>
      <c r="GR104" s="763"/>
      <c r="GS104" s="763"/>
      <c r="GT104" s="763"/>
      <c r="GU104" s="763"/>
      <c r="GV104" s="763"/>
      <c r="GW104" s="763"/>
      <c r="GX104" s="763"/>
      <c r="GY104" s="763"/>
      <c r="GZ104" s="763"/>
      <c r="HA104" s="763"/>
      <c r="HB104" s="763"/>
      <c r="HC104" s="763"/>
      <c r="HD104" s="763"/>
      <c r="HE104" s="763"/>
      <c r="HF104" s="763"/>
      <c r="HG104" s="763"/>
      <c r="HH104" s="763"/>
      <c r="HI104" s="763"/>
      <c r="HJ104" s="763"/>
      <c r="HK104" s="763"/>
      <c r="HL104" s="763"/>
      <c r="HM104" s="763"/>
      <c r="HN104" s="763"/>
      <c r="HO104" s="763"/>
      <c r="HP104" s="763"/>
      <c r="HQ104" s="763"/>
      <c r="HR104" s="763"/>
      <c r="HS104" s="763"/>
    </row>
    <row r="105" spans="1:227" s="552" customFormat="1">
      <c r="A105"/>
      <c r="B105" s="392"/>
      <c r="C105"/>
      <c r="D105" s="465"/>
      <c r="E105" s="684"/>
      <c r="F105" s="684"/>
      <c r="G105" s="354"/>
      <c r="H105"/>
      <c r="I105" s="140"/>
      <c r="J105"/>
      <c r="K105"/>
      <c r="L105"/>
      <c r="M105" s="359"/>
      <c r="N105" s="359"/>
      <c r="O105" s="359"/>
      <c r="P105" s="359"/>
      <c r="Q105" s="359"/>
      <c r="R105" s="359"/>
      <c r="S105" s="359"/>
      <c r="T105" s="359"/>
      <c r="U105" s="359"/>
      <c r="V105" s="359"/>
      <c r="W105" s="359"/>
      <c r="X105" s="359"/>
      <c r="Y105" s="359"/>
      <c r="Z105" s="359"/>
      <c r="AA105" s="359"/>
      <c r="AB105" s="47"/>
      <c r="AC105"/>
      <c r="AD105" s="127"/>
      <c r="AE105"/>
      <c r="AF105"/>
      <c r="AG105"/>
      <c r="AH105" s="137"/>
      <c r="AI105" s="137"/>
      <c r="AJ105" s="137"/>
      <c r="AK105" s="548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548"/>
      <c r="BB105" s="286"/>
      <c r="BC105" s="1138"/>
      <c r="BD105" s="1138"/>
      <c r="BE105" s="1138"/>
      <c r="BF105" s="1138"/>
      <c r="BG105" s="1138"/>
      <c r="BH105" s="1138"/>
      <c r="BI105" s="1138"/>
      <c r="BJ105" s="536"/>
      <c r="BK105" s="536"/>
      <c r="BL105" s="536"/>
      <c r="BM105" s="536"/>
      <c r="BN105" s="536"/>
      <c r="BO105" s="536"/>
      <c r="BP105" s="536"/>
      <c r="BQ105" s="536"/>
      <c r="BR105" s="536"/>
      <c r="BS105" s="536"/>
      <c r="BT105" s="536"/>
      <c r="BU105" s="286"/>
      <c r="BV105" s="763"/>
      <c r="BW105" s="763"/>
      <c r="BX105" s="763"/>
      <c r="BY105" s="763"/>
      <c r="BZ105" s="763"/>
      <c r="CA105" s="763"/>
      <c r="CB105" s="763"/>
      <c r="CC105" s="763"/>
      <c r="CD105" s="763"/>
      <c r="CE105" s="763"/>
      <c r="CF105" s="763"/>
      <c r="CG105" s="763"/>
      <c r="CH105" s="763"/>
      <c r="CI105" s="763"/>
      <c r="CW105" s="763"/>
      <c r="CX105" s="763"/>
      <c r="CY105" s="763"/>
      <c r="CZ105" s="763"/>
      <c r="DA105" s="763"/>
      <c r="DB105" s="763"/>
      <c r="DC105" s="763"/>
      <c r="DD105" s="763"/>
      <c r="DE105" s="763"/>
      <c r="DF105" s="763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  <c r="DX105" s="763"/>
      <c r="DY105" s="763"/>
      <c r="DZ105" s="763"/>
      <c r="EA105" s="763"/>
      <c r="EB105" s="763"/>
      <c r="EC105" s="763"/>
      <c r="ED105" s="763"/>
      <c r="EE105" s="763"/>
      <c r="EF105" s="763"/>
      <c r="EG105" s="763"/>
      <c r="EH105" s="763"/>
      <c r="EI105" s="763"/>
      <c r="EJ105" s="763"/>
      <c r="EK105" s="763"/>
      <c r="EL105" s="763"/>
      <c r="EM105" s="763"/>
      <c r="EN105" s="763"/>
      <c r="EO105" s="763"/>
      <c r="EP105" s="763"/>
      <c r="EQ105" s="763"/>
      <c r="ER105" s="763"/>
      <c r="ES105" s="763"/>
      <c r="ET105" s="763"/>
      <c r="EU105" s="763"/>
      <c r="EV105" s="763"/>
      <c r="EW105" s="763"/>
      <c r="EX105" s="763"/>
      <c r="EY105" s="763"/>
      <c r="EZ105" s="763"/>
      <c r="FA105" s="763"/>
      <c r="FB105" s="763"/>
      <c r="FC105" s="763"/>
      <c r="FD105" s="763"/>
      <c r="FE105" s="763"/>
      <c r="FF105" s="763"/>
      <c r="FG105" s="763"/>
      <c r="FH105" s="763"/>
      <c r="FI105" s="763"/>
      <c r="FJ105" s="763"/>
      <c r="FK105" s="763"/>
      <c r="FL105" s="763"/>
      <c r="FM105" s="763"/>
      <c r="FN105" s="763"/>
      <c r="FO105" s="763"/>
      <c r="FP105" s="763"/>
      <c r="FQ105" s="763"/>
      <c r="FR105" s="763"/>
      <c r="FS105" s="763"/>
      <c r="FT105" s="763"/>
      <c r="FU105" s="763"/>
      <c r="FV105" s="763"/>
      <c r="FW105" s="763"/>
      <c r="FX105" s="763"/>
      <c r="FY105" s="763"/>
      <c r="FZ105" s="763"/>
      <c r="GA105" s="763"/>
      <c r="GB105" s="763"/>
      <c r="GC105" s="763"/>
      <c r="GD105" s="763"/>
      <c r="GE105" s="763"/>
      <c r="GF105" s="763"/>
      <c r="GG105" s="763"/>
      <c r="GH105" s="763"/>
      <c r="GI105" s="763"/>
      <c r="GJ105" s="763"/>
      <c r="GK105" s="763"/>
      <c r="GL105" s="763"/>
      <c r="GM105" s="763"/>
      <c r="GN105" s="763"/>
      <c r="GO105" s="763"/>
      <c r="GP105" s="763"/>
      <c r="GQ105" s="763"/>
      <c r="GR105" s="763"/>
      <c r="GS105" s="763"/>
      <c r="GT105" s="763"/>
      <c r="GU105" s="763"/>
      <c r="GV105" s="763"/>
      <c r="GW105" s="763"/>
      <c r="GX105" s="763"/>
      <c r="GY105" s="763"/>
      <c r="GZ105" s="763"/>
      <c r="HA105" s="763"/>
      <c r="HB105" s="763"/>
      <c r="HC105" s="763"/>
      <c r="HD105" s="763"/>
      <c r="HE105" s="763"/>
      <c r="HF105" s="763"/>
      <c r="HG105" s="763"/>
      <c r="HH105" s="763"/>
      <c r="HI105" s="763"/>
      <c r="HJ105" s="763"/>
      <c r="HK105" s="763"/>
      <c r="HL105" s="763"/>
      <c r="HM105" s="763"/>
      <c r="HN105" s="763"/>
      <c r="HO105" s="763"/>
      <c r="HP105" s="763"/>
      <c r="HQ105" s="763"/>
      <c r="HR105" s="763"/>
      <c r="HS105" s="763"/>
    </row>
    <row r="106" spans="1:227" s="552" customFormat="1">
      <c r="A106"/>
      <c r="B106" s="392"/>
      <c r="C106"/>
      <c r="D106" s="465"/>
      <c r="E106" s="684"/>
      <c r="F106" s="684"/>
      <c r="G106" s="354"/>
      <c r="H106"/>
      <c r="I106" s="140"/>
      <c r="J106"/>
      <c r="K106"/>
      <c r="L106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59"/>
      <c r="Z106" s="359"/>
      <c r="AA106" s="359"/>
      <c r="AB106" s="47"/>
      <c r="AC106"/>
      <c r="AD106" s="127"/>
      <c r="AE106"/>
      <c r="AF106"/>
      <c r="AG106"/>
      <c r="AH106" s="137"/>
      <c r="AI106" s="137"/>
      <c r="AJ106" s="137"/>
      <c r="AK106" s="548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548"/>
      <c r="BB106" s="286"/>
      <c r="BC106" s="1138"/>
      <c r="BD106" s="1138"/>
      <c r="BE106" s="1138"/>
      <c r="BF106" s="1138"/>
      <c r="BG106" s="1138"/>
      <c r="BH106" s="1138"/>
      <c r="BI106" s="1138"/>
      <c r="BJ106" s="536"/>
      <c r="BK106" s="536"/>
      <c r="BL106" s="536"/>
      <c r="BM106" s="536"/>
      <c r="BN106" s="536"/>
      <c r="BO106" s="536"/>
      <c r="BP106" s="536"/>
      <c r="BQ106" s="536"/>
      <c r="BR106" s="536"/>
      <c r="BS106" s="536"/>
      <c r="BT106" s="536"/>
      <c r="BU106" s="286"/>
      <c r="BV106" s="763"/>
      <c r="BW106" s="763"/>
      <c r="BX106" s="763"/>
      <c r="BY106" s="763"/>
      <c r="BZ106" s="763"/>
      <c r="CA106" s="763"/>
      <c r="CB106" s="763"/>
      <c r="CC106" s="763"/>
      <c r="CD106" s="763"/>
      <c r="CE106" s="763"/>
      <c r="CF106" s="763"/>
      <c r="CG106" s="763"/>
      <c r="CH106" s="763"/>
      <c r="CI106" s="763"/>
      <c r="CW106" s="763"/>
      <c r="CX106" s="763"/>
      <c r="CY106" s="763"/>
      <c r="CZ106" s="763"/>
      <c r="DA106" s="763"/>
      <c r="DB106" s="763"/>
      <c r="DC106" s="763"/>
      <c r="DD106" s="763"/>
      <c r="DE106" s="763"/>
      <c r="DF106" s="763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  <c r="DX106" s="763"/>
      <c r="DY106" s="763"/>
      <c r="DZ106" s="763"/>
      <c r="EA106" s="763"/>
      <c r="EB106" s="763"/>
      <c r="EC106" s="763"/>
      <c r="ED106" s="763"/>
      <c r="EE106" s="763"/>
      <c r="EF106" s="763"/>
      <c r="EG106" s="763"/>
      <c r="EH106" s="763"/>
      <c r="EI106" s="763"/>
      <c r="EJ106" s="763"/>
      <c r="EK106" s="763"/>
      <c r="EL106" s="763"/>
      <c r="EM106" s="763"/>
      <c r="EN106" s="763"/>
      <c r="EO106" s="763"/>
      <c r="EP106" s="763"/>
      <c r="EQ106" s="763"/>
      <c r="ER106" s="763"/>
      <c r="ES106" s="763"/>
      <c r="ET106" s="763"/>
      <c r="EU106" s="763"/>
      <c r="EV106" s="763"/>
      <c r="EW106" s="763"/>
      <c r="EX106" s="763"/>
      <c r="EY106" s="763"/>
      <c r="EZ106" s="763"/>
      <c r="FA106" s="763"/>
      <c r="FB106" s="763"/>
      <c r="FC106" s="763"/>
      <c r="FD106" s="763"/>
      <c r="FE106" s="763"/>
      <c r="FF106" s="763"/>
      <c r="FG106" s="763"/>
      <c r="FH106" s="763"/>
      <c r="FI106" s="763"/>
      <c r="FJ106" s="763"/>
      <c r="FK106" s="763"/>
      <c r="FL106" s="763"/>
      <c r="FM106" s="763"/>
      <c r="FN106" s="763"/>
      <c r="FO106" s="763"/>
      <c r="FP106" s="763"/>
      <c r="FQ106" s="763"/>
      <c r="FR106" s="763"/>
      <c r="FS106" s="763"/>
      <c r="FT106" s="763"/>
      <c r="FU106" s="763"/>
      <c r="FV106" s="763"/>
      <c r="FW106" s="763"/>
      <c r="FX106" s="763"/>
      <c r="FY106" s="763"/>
      <c r="FZ106" s="763"/>
      <c r="GA106" s="763"/>
      <c r="GB106" s="763"/>
      <c r="GC106" s="763"/>
      <c r="GD106" s="763"/>
      <c r="GE106" s="763"/>
      <c r="GF106" s="763"/>
      <c r="GG106" s="763"/>
      <c r="GH106" s="763"/>
      <c r="GI106" s="763"/>
      <c r="GJ106" s="763"/>
      <c r="GK106" s="763"/>
      <c r="GL106" s="763"/>
      <c r="GM106" s="763"/>
      <c r="GN106" s="763"/>
      <c r="GO106" s="763"/>
      <c r="GP106" s="763"/>
      <c r="GQ106" s="763"/>
      <c r="GR106" s="763"/>
      <c r="GS106" s="763"/>
      <c r="GT106" s="763"/>
      <c r="GU106" s="763"/>
      <c r="GV106" s="763"/>
      <c r="GW106" s="763"/>
      <c r="GX106" s="763"/>
      <c r="GY106" s="763"/>
      <c r="GZ106" s="763"/>
      <c r="HA106" s="763"/>
      <c r="HB106" s="763"/>
      <c r="HC106" s="763"/>
      <c r="HD106" s="763"/>
      <c r="HE106" s="763"/>
      <c r="HF106" s="763"/>
      <c r="HG106" s="763"/>
      <c r="HH106" s="763"/>
      <c r="HI106" s="763"/>
      <c r="HJ106" s="763"/>
      <c r="HK106" s="763"/>
      <c r="HL106" s="763"/>
      <c r="HM106" s="763"/>
      <c r="HN106" s="763"/>
      <c r="HO106" s="763"/>
      <c r="HP106" s="763"/>
      <c r="HQ106" s="763"/>
      <c r="HR106" s="763"/>
      <c r="HS106" s="763"/>
    </row>
    <row r="107" spans="1:227" s="552" customFormat="1">
      <c r="A107"/>
      <c r="B107" s="392"/>
      <c r="C107"/>
      <c r="D107" s="465"/>
      <c r="E107" s="684"/>
      <c r="F107" s="684"/>
      <c r="G107" s="354"/>
      <c r="H107"/>
      <c r="I107" s="140"/>
      <c r="J107"/>
      <c r="K107"/>
      <c r="L107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47"/>
      <c r="AC107"/>
      <c r="AD107" s="127"/>
      <c r="AE107"/>
      <c r="AF107"/>
      <c r="AG107"/>
      <c r="AH107" s="137"/>
      <c r="AI107" s="137"/>
      <c r="AJ107" s="137"/>
      <c r="AK107" s="548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548"/>
      <c r="BB107" s="286"/>
      <c r="BC107" s="1138"/>
      <c r="BD107" s="1138"/>
      <c r="BE107" s="1138"/>
      <c r="BF107" s="1138"/>
      <c r="BG107" s="1138"/>
      <c r="BH107" s="1138"/>
      <c r="BI107" s="1138"/>
      <c r="BJ107" s="536"/>
      <c r="BK107" s="536"/>
      <c r="BL107" s="536"/>
      <c r="BM107" s="536"/>
      <c r="BN107" s="536"/>
      <c r="BO107" s="536"/>
      <c r="BP107" s="536"/>
      <c r="BQ107" s="536"/>
      <c r="BR107" s="536"/>
      <c r="BS107" s="536"/>
      <c r="BT107" s="536"/>
      <c r="BU107" s="286"/>
      <c r="BV107" s="763"/>
      <c r="BW107" s="763"/>
      <c r="BX107" s="763"/>
      <c r="BY107" s="763"/>
      <c r="BZ107" s="763"/>
      <c r="CA107" s="763"/>
      <c r="CB107" s="763"/>
      <c r="CC107" s="763"/>
      <c r="CD107" s="763"/>
      <c r="CE107" s="763"/>
      <c r="CF107" s="763"/>
      <c r="CG107" s="763"/>
      <c r="CH107" s="763"/>
      <c r="CI107" s="763"/>
      <c r="CW107" s="763"/>
      <c r="CX107" s="763"/>
      <c r="CY107" s="763"/>
      <c r="CZ107" s="763"/>
      <c r="DA107" s="763"/>
      <c r="DB107" s="763"/>
      <c r="DC107" s="763"/>
      <c r="DD107" s="763"/>
      <c r="DE107" s="763"/>
      <c r="DF107" s="763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  <c r="DX107" s="763"/>
      <c r="DY107" s="763"/>
      <c r="DZ107" s="763"/>
      <c r="EA107" s="763"/>
      <c r="EB107" s="763"/>
      <c r="EC107" s="763"/>
      <c r="ED107" s="763"/>
      <c r="EE107" s="763"/>
      <c r="EF107" s="763"/>
      <c r="EG107" s="763"/>
      <c r="EH107" s="763"/>
      <c r="EI107" s="763"/>
      <c r="EJ107" s="763"/>
      <c r="EK107" s="763"/>
      <c r="EL107" s="763"/>
      <c r="EM107" s="763"/>
      <c r="EN107" s="763"/>
      <c r="EO107" s="763"/>
      <c r="EP107" s="763"/>
      <c r="EQ107" s="763"/>
      <c r="ER107" s="763"/>
      <c r="ES107" s="763"/>
      <c r="ET107" s="763"/>
      <c r="EU107" s="763"/>
      <c r="EV107" s="763"/>
      <c r="EW107" s="763"/>
      <c r="EX107" s="763"/>
      <c r="EY107" s="763"/>
      <c r="EZ107" s="763"/>
      <c r="FA107" s="763"/>
      <c r="FB107" s="763"/>
      <c r="FC107" s="763"/>
      <c r="FD107" s="763"/>
      <c r="FE107" s="763"/>
      <c r="FF107" s="763"/>
      <c r="FG107" s="763"/>
      <c r="FH107" s="763"/>
      <c r="FI107" s="763"/>
      <c r="FJ107" s="763"/>
      <c r="FK107" s="763"/>
      <c r="FL107" s="763"/>
      <c r="FM107" s="763"/>
      <c r="FN107" s="763"/>
      <c r="FO107" s="763"/>
      <c r="FP107" s="763"/>
      <c r="FQ107" s="763"/>
      <c r="FR107" s="763"/>
      <c r="FS107" s="763"/>
      <c r="FT107" s="763"/>
      <c r="FU107" s="763"/>
      <c r="FV107" s="763"/>
      <c r="FW107" s="763"/>
      <c r="FX107" s="763"/>
      <c r="FY107" s="763"/>
      <c r="FZ107" s="763"/>
      <c r="GA107" s="763"/>
      <c r="GB107" s="763"/>
      <c r="GC107" s="763"/>
      <c r="GD107" s="763"/>
      <c r="GE107" s="763"/>
      <c r="GF107" s="763"/>
      <c r="GG107" s="763"/>
      <c r="GH107" s="763"/>
      <c r="GI107" s="763"/>
      <c r="GJ107" s="763"/>
      <c r="GK107" s="763"/>
      <c r="GL107" s="763"/>
      <c r="GM107" s="763"/>
      <c r="GN107" s="763"/>
      <c r="GO107" s="763"/>
      <c r="GP107" s="763"/>
      <c r="GQ107" s="763"/>
      <c r="GR107" s="763"/>
      <c r="GS107" s="763"/>
      <c r="GT107" s="763"/>
      <c r="GU107" s="763"/>
      <c r="GV107" s="763"/>
      <c r="GW107" s="763"/>
      <c r="GX107" s="763"/>
      <c r="GY107" s="763"/>
      <c r="GZ107" s="763"/>
      <c r="HA107" s="763"/>
      <c r="HB107" s="763"/>
      <c r="HC107" s="763"/>
      <c r="HD107" s="763"/>
      <c r="HE107" s="763"/>
      <c r="HF107" s="763"/>
      <c r="HG107" s="763"/>
      <c r="HH107" s="763"/>
      <c r="HI107" s="763"/>
      <c r="HJ107" s="763"/>
      <c r="HK107" s="763"/>
      <c r="HL107" s="763"/>
      <c r="HM107" s="763"/>
      <c r="HN107" s="763"/>
      <c r="HO107" s="763"/>
      <c r="HP107" s="763"/>
      <c r="HQ107" s="763"/>
      <c r="HR107" s="763"/>
      <c r="HS107" s="763"/>
    </row>
    <row r="108" spans="1:227" s="552" customFormat="1">
      <c r="A108"/>
      <c r="B108" s="392"/>
      <c r="C108"/>
      <c r="D108" s="465"/>
      <c r="E108" s="684"/>
      <c r="F108" s="684"/>
      <c r="G108" s="354"/>
      <c r="H108"/>
      <c r="I108" s="140"/>
      <c r="J108"/>
      <c r="K108"/>
      <c r="L108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47"/>
      <c r="AC108"/>
      <c r="AD108" s="127"/>
      <c r="AE108"/>
      <c r="AF108"/>
      <c r="AG108"/>
      <c r="AH108" s="137"/>
      <c r="AI108" s="137"/>
      <c r="AJ108" s="137"/>
      <c r="AK108" s="548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548"/>
      <c r="BB108" s="286"/>
      <c r="BC108" s="1138"/>
      <c r="BD108" s="1138"/>
      <c r="BE108" s="1138"/>
      <c r="BF108" s="1138"/>
      <c r="BG108" s="1138"/>
      <c r="BH108" s="1138"/>
      <c r="BI108" s="1138"/>
      <c r="BJ108" s="536"/>
      <c r="BK108" s="536"/>
      <c r="BL108" s="536"/>
      <c r="BM108" s="536"/>
      <c r="BN108" s="536"/>
      <c r="BO108" s="536"/>
      <c r="BP108" s="536"/>
      <c r="BQ108" s="536"/>
      <c r="BR108" s="536"/>
      <c r="BS108" s="536"/>
      <c r="BT108" s="536"/>
      <c r="BU108" s="286"/>
      <c r="BV108" s="763"/>
      <c r="BW108" s="763"/>
      <c r="BX108" s="763"/>
      <c r="BY108" s="763"/>
      <c r="BZ108" s="763"/>
      <c r="CA108" s="763"/>
      <c r="CB108" s="763"/>
      <c r="CC108" s="763"/>
      <c r="CD108" s="763"/>
      <c r="CE108" s="763"/>
      <c r="CF108" s="763"/>
      <c r="CG108" s="763"/>
      <c r="CH108" s="763"/>
      <c r="CI108" s="763"/>
      <c r="CW108" s="763"/>
      <c r="CX108" s="763"/>
      <c r="CY108" s="763"/>
      <c r="CZ108" s="763"/>
      <c r="DA108" s="763"/>
      <c r="DB108" s="763"/>
      <c r="DC108" s="763"/>
      <c r="DD108" s="763"/>
      <c r="DE108" s="763"/>
      <c r="DF108" s="763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  <c r="DX108" s="763"/>
      <c r="DY108" s="763"/>
      <c r="DZ108" s="763"/>
      <c r="EA108" s="763"/>
      <c r="EB108" s="763"/>
      <c r="EC108" s="763"/>
      <c r="ED108" s="763"/>
      <c r="EE108" s="763"/>
      <c r="EF108" s="763"/>
      <c r="EG108" s="763"/>
      <c r="EH108" s="763"/>
      <c r="EI108" s="763"/>
      <c r="EJ108" s="763"/>
      <c r="EK108" s="763"/>
      <c r="EL108" s="763"/>
      <c r="EM108" s="763"/>
      <c r="EN108" s="763"/>
      <c r="EO108" s="763"/>
      <c r="EP108" s="763"/>
      <c r="EQ108" s="763"/>
      <c r="ER108" s="763"/>
      <c r="ES108" s="763"/>
      <c r="ET108" s="763"/>
      <c r="EU108" s="763"/>
      <c r="EV108" s="763"/>
      <c r="EW108" s="763"/>
      <c r="EX108" s="763"/>
      <c r="EY108" s="763"/>
      <c r="EZ108" s="763"/>
      <c r="FA108" s="763"/>
      <c r="FB108" s="763"/>
      <c r="FC108" s="763"/>
      <c r="FD108" s="763"/>
      <c r="FE108" s="763"/>
      <c r="FF108" s="763"/>
      <c r="FG108" s="763"/>
      <c r="FH108" s="763"/>
      <c r="FI108" s="763"/>
      <c r="FJ108" s="763"/>
      <c r="FK108" s="763"/>
      <c r="FL108" s="763"/>
      <c r="FM108" s="763"/>
      <c r="FN108" s="763"/>
      <c r="FO108" s="763"/>
      <c r="FP108" s="763"/>
      <c r="FQ108" s="763"/>
      <c r="FR108" s="763"/>
      <c r="FS108" s="763"/>
      <c r="FT108" s="763"/>
      <c r="FU108" s="763"/>
      <c r="FV108" s="763"/>
      <c r="FW108" s="763"/>
      <c r="FX108" s="763"/>
      <c r="FY108" s="763"/>
      <c r="FZ108" s="763"/>
      <c r="GA108" s="763"/>
      <c r="GB108" s="763"/>
      <c r="GC108" s="763"/>
      <c r="GD108" s="763"/>
      <c r="GE108" s="763"/>
      <c r="GF108" s="763"/>
      <c r="GG108" s="763"/>
      <c r="GH108" s="763"/>
      <c r="GI108" s="763"/>
      <c r="GJ108" s="763"/>
      <c r="GK108" s="763"/>
      <c r="GL108" s="763"/>
      <c r="GM108" s="763"/>
      <c r="GN108" s="763"/>
      <c r="GO108" s="763"/>
      <c r="GP108" s="763"/>
      <c r="GQ108" s="763"/>
      <c r="GR108" s="763"/>
      <c r="GS108" s="763"/>
      <c r="GT108" s="763"/>
      <c r="GU108" s="763"/>
      <c r="GV108" s="763"/>
      <c r="GW108" s="763"/>
      <c r="GX108" s="763"/>
      <c r="GY108" s="763"/>
      <c r="GZ108" s="763"/>
      <c r="HA108" s="763"/>
      <c r="HB108" s="763"/>
      <c r="HC108" s="763"/>
      <c r="HD108" s="763"/>
      <c r="HE108" s="763"/>
      <c r="HF108" s="763"/>
      <c r="HG108" s="763"/>
      <c r="HH108" s="763"/>
      <c r="HI108" s="763"/>
      <c r="HJ108" s="763"/>
      <c r="HK108" s="763"/>
      <c r="HL108" s="763"/>
      <c r="HM108" s="763"/>
      <c r="HN108" s="763"/>
      <c r="HO108" s="763"/>
      <c r="HP108" s="763"/>
      <c r="HQ108" s="763"/>
      <c r="HR108" s="763"/>
      <c r="HS108" s="763"/>
    </row>
    <row r="109" spans="1:227" s="552" customFormat="1">
      <c r="A109"/>
      <c r="B109" s="392"/>
      <c r="C109"/>
      <c r="D109" s="465"/>
      <c r="E109" s="684"/>
      <c r="F109" s="684"/>
      <c r="G109" s="354"/>
      <c r="H109"/>
      <c r="I109" s="140"/>
      <c r="J109"/>
      <c r="K109"/>
      <c r="L10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47"/>
      <c r="AC109"/>
      <c r="AD109" s="127"/>
      <c r="AE109"/>
      <c r="AF109"/>
      <c r="AG109"/>
      <c r="AH109" s="137"/>
      <c r="AI109" s="137"/>
      <c r="AJ109" s="137"/>
      <c r="AK109" s="548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548"/>
      <c r="BB109" s="286"/>
      <c r="BC109" s="1138"/>
      <c r="BD109" s="1138"/>
      <c r="BE109" s="1138"/>
      <c r="BF109" s="1138"/>
      <c r="BG109" s="1138"/>
      <c r="BH109" s="1138"/>
      <c r="BI109" s="1138"/>
      <c r="BJ109" s="536"/>
      <c r="BK109" s="536"/>
      <c r="BL109" s="536"/>
      <c r="BM109" s="536"/>
      <c r="BN109" s="536"/>
      <c r="BO109" s="536"/>
      <c r="BP109" s="536"/>
      <c r="BQ109" s="536"/>
      <c r="BR109" s="536"/>
      <c r="BS109" s="536"/>
      <c r="BT109" s="536"/>
      <c r="BU109" s="286"/>
      <c r="BV109" s="763"/>
      <c r="BW109" s="763"/>
      <c r="BX109" s="763"/>
      <c r="BY109" s="763"/>
      <c r="BZ109" s="763"/>
      <c r="CA109" s="763"/>
      <c r="CB109" s="763"/>
      <c r="CC109" s="763"/>
      <c r="CD109" s="763"/>
      <c r="CE109" s="763"/>
      <c r="CF109" s="763"/>
      <c r="CG109" s="763"/>
      <c r="CH109" s="763"/>
      <c r="CI109" s="763"/>
      <c r="CW109" s="763"/>
      <c r="CX109" s="763"/>
      <c r="CY109" s="763"/>
      <c r="CZ109" s="763"/>
      <c r="DA109" s="763"/>
      <c r="DB109" s="763"/>
      <c r="DC109" s="763"/>
      <c r="DD109" s="763"/>
      <c r="DE109" s="763"/>
      <c r="DF109" s="763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763"/>
      <c r="EF109" s="763"/>
      <c r="EG109" s="763"/>
      <c r="EH109" s="763"/>
      <c r="EI109" s="763"/>
      <c r="EJ109" s="763"/>
      <c r="EK109" s="763"/>
      <c r="EL109" s="763"/>
      <c r="EM109" s="763"/>
      <c r="EN109" s="763"/>
      <c r="EO109" s="763"/>
      <c r="EP109" s="763"/>
      <c r="EQ109" s="763"/>
      <c r="ER109" s="763"/>
      <c r="ES109" s="763"/>
      <c r="ET109" s="763"/>
      <c r="EU109" s="763"/>
      <c r="EV109" s="763"/>
      <c r="EW109" s="763"/>
      <c r="EX109" s="763"/>
      <c r="EY109" s="763"/>
      <c r="EZ109" s="763"/>
      <c r="FA109" s="763"/>
      <c r="FB109" s="763"/>
      <c r="FC109" s="763"/>
      <c r="FD109" s="763"/>
      <c r="FE109" s="763"/>
      <c r="FF109" s="763"/>
      <c r="FG109" s="763"/>
      <c r="FH109" s="763"/>
      <c r="FI109" s="763"/>
      <c r="FJ109" s="763"/>
      <c r="FK109" s="763"/>
      <c r="FL109" s="763"/>
      <c r="FM109" s="763"/>
      <c r="FN109" s="763"/>
      <c r="FO109" s="763"/>
      <c r="FP109" s="763"/>
      <c r="FQ109" s="763"/>
      <c r="FR109" s="763"/>
      <c r="FS109" s="763"/>
      <c r="FT109" s="763"/>
      <c r="FU109" s="763"/>
      <c r="FV109" s="763"/>
      <c r="FW109" s="763"/>
      <c r="FX109" s="763"/>
      <c r="FY109" s="763"/>
      <c r="FZ109" s="763"/>
      <c r="GA109" s="763"/>
      <c r="GB109" s="763"/>
      <c r="GC109" s="763"/>
      <c r="GD109" s="763"/>
      <c r="GE109" s="763"/>
      <c r="GF109" s="763"/>
      <c r="GG109" s="763"/>
      <c r="GH109" s="763"/>
      <c r="GI109" s="763"/>
      <c r="GJ109" s="763"/>
      <c r="GK109" s="763"/>
      <c r="GL109" s="763"/>
      <c r="GM109" s="763"/>
      <c r="GN109" s="763"/>
      <c r="GO109" s="763"/>
      <c r="GP109" s="763"/>
      <c r="GQ109" s="763"/>
      <c r="GR109" s="763"/>
      <c r="GS109" s="763"/>
      <c r="GT109" s="763"/>
      <c r="GU109" s="763"/>
      <c r="GV109" s="763"/>
      <c r="GW109" s="763"/>
      <c r="GX109" s="763"/>
      <c r="GY109" s="763"/>
      <c r="GZ109" s="763"/>
      <c r="HA109" s="763"/>
      <c r="HB109" s="763"/>
      <c r="HC109" s="763"/>
      <c r="HD109" s="763"/>
      <c r="HE109" s="763"/>
      <c r="HF109" s="763"/>
      <c r="HG109" s="763"/>
      <c r="HH109" s="763"/>
      <c r="HI109" s="763"/>
      <c r="HJ109" s="763"/>
      <c r="HK109" s="763"/>
      <c r="HL109" s="763"/>
      <c r="HM109" s="763"/>
      <c r="HN109" s="763"/>
      <c r="HO109" s="763"/>
      <c r="HP109" s="763"/>
      <c r="HQ109" s="763"/>
      <c r="HR109" s="763"/>
      <c r="HS109" s="763"/>
    </row>
    <row r="110" spans="1:227" s="552" customFormat="1">
      <c r="A110"/>
      <c r="B110" s="392"/>
      <c r="C110"/>
      <c r="D110" s="465"/>
      <c r="E110" s="684"/>
      <c r="F110" s="684"/>
      <c r="G110" s="354"/>
      <c r="H110"/>
      <c r="I110" s="140"/>
      <c r="J110"/>
      <c r="K110"/>
      <c r="L110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47"/>
      <c r="AC110"/>
      <c r="AD110" s="127"/>
      <c r="AE110"/>
      <c r="AF110"/>
      <c r="AG110"/>
      <c r="AH110" s="137"/>
      <c r="AI110" s="137"/>
      <c r="AJ110" s="137"/>
      <c r="AK110" s="548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548"/>
      <c r="BB110" s="286"/>
      <c r="BC110" s="1138"/>
      <c r="BD110" s="1138"/>
      <c r="BE110" s="1138"/>
      <c r="BF110" s="1138"/>
      <c r="BG110" s="1138"/>
      <c r="BH110" s="1138"/>
      <c r="BI110" s="1138"/>
      <c r="BJ110" s="536"/>
      <c r="BK110" s="536"/>
      <c r="BL110" s="536"/>
      <c r="BM110" s="536"/>
      <c r="BN110" s="536"/>
      <c r="BO110" s="536"/>
      <c r="BP110" s="536"/>
      <c r="BQ110" s="536"/>
      <c r="BR110" s="536"/>
      <c r="BS110" s="536"/>
      <c r="BT110" s="536"/>
      <c r="BU110" s="286"/>
      <c r="BV110" s="763"/>
      <c r="BW110" s="763"/>
      <c r="BX110" s="763"/>
      <c r="BY110" s="763"/>
      <c r="BZ110" s="763"/>
      <c r="CA110" s="763"/>
      <c r="CB110" s="763"/>
      <c r="CC110" s="763"/>
      <c r="CD110" s="763"/>
      <c r="CE110" s="763"/>
      <c r="CF110" s="763"/>
      <c r="CG110" s="763"/>
      <c r="CH110" s="763"/>
      <c r="CI110" s="763"/>
      <c r="CW110" s="763"/>
      <c r="CX110" s="763"/>
      <c r="CY110" s="763"/>
      <c r="CZ110" s="763"/>
      <c r="DA110" s="763"/>
      <c r="DB110" s="763"/>
      <c r="DC110" s="763"/>
      <c r="DD110" s="763"/>
      <c r="DE110" s="763"/>
      <c r="DF110" s="763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  <c r="DX110" s="763"/>
      <c r="DY110" s="763"/>
      <c r="DZ110" s="763"/>
      <c r="EA110" s="763"/>
      <c r="EB110" s="763"/>
      <c r="EC110" s="763"/>
      <c r="ED110" s="763"/>
      <c r="EE110" s="763"/>
      <c r="EF110" s="763"/>
      <c r="EG110" s="763"/>
      <c r="EH110" s="763"/>
      <c r="EI110" s="763"/>
      <c r="EJ110" s="763"/>
      <c r="EK110" s="763"/>
      <c r="EL110" s="763"/>
      <c r="EM110" s="763"/>
      <c r="EN110" s="763"/>
      <c r="EO110" s="763"/>
      <c r="EP110" s="763"/>
      <c r="EQ110" s="763"/>
      <c r="ER110" s="763"/>
      <c r="ES110" s="763"/>
      <c r="ET110" s="763"/>
      <c r="EU110" s="763"/>
      <c r="EV110" s="763"/>
      <c r="EW110" s="763"/>
      <c r="EX110" s="763"/>
      <c r="EY110" s="763"/>
      <c r="EZ110" s="763"/>
      <c r="FA110" s="763"/>
      <c r="FB110" s="763"/>
      <c r="FC110" s="763"/>
      <c r="FD110" s="763"/>
      <c r="FE110" s="763"/>
      <c r="FF110" s="763"/>
      <c r="FG110" s="763"/>
      <c r="FH110" s="763"/>
      <c r="FI110" s="763"/>
      <c r="FJ110" s="763"/>
      <c r="FK110" s="763"/>
      <c r="FL110" s="763"/>
      <c r="FM110" s="763"/>
      <c r="FN110" s="763"/>
      <c r="FO110" s="763"/>
      <c r="FP110" s="763"/>
      <c r="FQ110" s="763"/>
      <c r="FR110" s="763"/>
      <c r="FS110" s="763"/>
      <c r="FT110" s="763"/>
      <c r="FU110" s="763"/>
      <c r="FV110" s="763"/>
      <c r="FW110" s="763"/>
      <c r="FX110" s="763"/>
      <c r="FY110" s="763"/>
      <c r="FZ110" s="763"/>
      <c r="GA110" s="763"/>
      <c r="GB110" s="763"/>
      <c r="GC110" s="763"/>
      <c r="GD110" s="763"/>
      <c r="GE110" s="763"/>
      <c r="GF110" s="763"/>
      <c r="GG110" s="763"/>
      <c r="GH110" s="763"/>
      <c r="GI110" s="763"/>
      <c r="GJ110" s="763"/>
      <c r="GK110" s="763"/>
      <c r="GL110" s="763"/>
      <c r="GM110" s="763"/>
      <c r="GN110" s="763"/>
      <c r="GO110" s="763"/>
      <c r="GP110" s="763"/>
      <c r="GQ110" s="763"/>
      <c r="GR110" s="763"/>
      <c r="GS110" s="763"/>
      <c r="GT110" s="763"/>
      <c r="GU110" s="763"/>
      <c r="GV110" s="763"/>
      <c r="GW110" s="763"/>
      <c r="GX110" s="763"/>
      <c r="GY110" s="763"/>
      <c r="GZ110" s="763"/>
      <c r="HA110" s="763"/>
      <c r="HB110" s="763"/>
      <c r="HC110" s="763"/>
      <c r="HD110" s="763"/>
      <c r="HE110" s="763"/>
      <c r="HF110" s="763"/>
      <c r="HG110" s="763"/>
      <c r="HH110" s="763"/>
      <c r="HI110" s="763"/>
      <c r="HJ110" s="763"/>
      <c r="HK110" s="763"/>
      <c r="HL110" s="763"/>
      <c r="HM110" s="763"/>
      <c r="HN110" s="763"/>
      <c r="HO110" s="763"/>
      <c r="HP110" s="763"/>
      <c r="HQ110" s="763"/>
      <c r="HR110" s="763"/>
      <c r="HS110" s="763"/>
    </row>
    <row r="111" spans="1:227" s="552" customFormat="1">
      <c r="A111"/>
      <c r="B111" s="392"/>
      <c r="C111"/>
      <c r="D111" s="465"/>
      <c r="E111" s="684"/>
      <c r="F111" s="684"/>
      <c r="G111" s="354"/>
      <c r="H111"/>
      <c r="I111" s="140"/>
      <c r="J111"/>
      <c r="K111"/>
      <c r="L111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47"/>
      <c r="AC111"/>
      <c r="AD111" s="127"/>
      <c r="AE111"/>
      <c r="AF111"/>
      <c r="AG111"/>
      <c r="AH111" s="137"/>
      <c r="AI111" s="137"/>
      <c r="AJ111" s="137"/>
      <c r="AK111" s="548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548"/>
      <c r="BB111" s="286"/>
      <c r="BC111" s="1138"/>
      <c r="BD111" s="1138"/>
      <c r="BE111" s="1138"/>
      <c r="BF111" s="1138"/>
      <c r="BG111" s="1138"/>
      <c r="BH111" s="1138"/>
      <c r="BI111" s="1138"/>
      <c r="BJ111" s="536"/>
      <c r="BK111" s="536"/>
      <c r="BL111" s="536"/>
      <c r="BM111" s="536"/>
      <c r="BN111" s="536"/>
      <c r="BO111" s="536"/>
      <c r="BP111" s="536"/>
      <c r="BQ111" s="536"/>
      <c r="BR111" s="536"/>
      <c r="BS111" s="536"/>
      <c r="BT111" s="536"/>
      <c r="BU111" s="286"/>
      <c r="BV111" s="763"/>
      <c r="BW111" s="763"/>
      <c r="BX111" s="763"/>
      <c r="BY111" s="763"/>
      <c r="BZ111" s="763"/>
      <c r="CA111" s="763"/>
      <c r="CB111" s="763"/>
      <c r="CC111" s="763"/>
      <c r="CD111" s="763"/>
      <c r="CE111" s="763"/>
      <c r="CF111" s="763"/>
      <c r="CG111" s="763"/>
      <c r="CH111" s="763"/>
      <c r="CI111" s="763"/>
      <c r="CW111" s="763"/>
      <c r="CX111" s="763"/>
      <c r="CY111" s="763"/>
      <c r="CZ111" s="763"/>
      <c r="DA111" s="763"/>
      <c r="DB111" s="763"/>
      <c r="DC111" s="763"/>
      <c r="DD111" s="763"/>
      <c r="DE111" s="763"/>
      <c r="DF111" s="763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  <c r="DX111" s="763"/>
      <c r="DY111" s="763"/>
      <c r="DZ111" s="763"/>
      <c r="EA111" s="763"/>
      <c r="EB111" s="763"/>
      <c r="EC111" s="763"/>
      <c r="ED111" s="763"/>
      <c r="EE111" s="763"/>
      <c r="EF111" s="763"/>
      <c r="EG111" s="763"/>
      <c r="EH111" s="763"/>
      <c r="EI111" s="763"/>
      <c r="EJ111" s="763"/>
      <c r="EK111" s="763"/>
      <c r="EL111" s="763"/>
      <c r="EM111" s="763"/>
      <c r="EN111" s="763"/>
      <c r="EO111" s="763"/>
      <c r="EP111" s="763"/>
      <c r="EQ111" s="763"/>
      <c r="ER111" s="763"/>
      <c r="ES111" s="763"/>
      <c r="ET111" s="763"/>
      <c r="EU111" s="763"/>
      <c r="EV111" s="763"/>
      <c r="EW111" s="763"/>
      <c r="EX111" s="763"/>
      <c r="EY111" s="763"/>
      <c r="EZ111" s="763"/>
      <c r="FA111" s="763"/>
      <c r="FB111" s="763"/>
      <c r="FC111" s="763"/>
      <c r="FD111" s="763"/>
      <c r="FE111" s="763"/>
      <c r="FF111" s="763"/>
      <c r="FG111" s="763"/>
      <c r="FH111" s="763"/>
      <c r="FI111" s="763"/>
      <c r="FJ111" s="763"/>
      <c r="FK111" s="763"/>
      <c r="FL111" s="763"/>
      <c r="FM111" s="763"/>
      <c r="FN111" s="763"/>
      <c r="FO111" s="763"/>
      <c r="FP111" s="763"/>
      <c r="FQ111" s="763"/>
      <c r="FR111" s="763"/>
      <c r="FS111" s="763"/>
      <c r="FT111" s="763"/>
      <c r="FU111" s="763"/>
      <c r="FV111" s="763"/>
      <c r="FW111" s="763"/>
      <c r="FX111" s="763"/>
      <c r="FY111" s="763"/>
      <c r="FZ111" s="763"/>
      <c r="GA111" s="763"/>
      <c r="GB111" s="763"/>
      <c r="GC111" s="763"/>
      <c r="GD111" s="763"/>
      <c r="GE111" s="763"/>
      <c r="GF111" s="763"/>
      <c r="GG111" s="763"/>
      <c r="GH111" s="763"/>
      <c r="GI111" s="763"/>
      <c r="GJ111" s="763"/>
      <c r="GK111" s="763"/>
      <c r="GL111" s="763"/>
      <c r="GM111" s="763"/>
      <c r="GN111" s="763"/>
      <c r="GO111" s="763"/>
      <c r="GP111" s="763"/>
      <c r="GQ111" s="763"/>
      <c r="GR111" s="763"/>
      <c r="GS111" s="763"/>
      <c r="GT111" s="763"/>
      <c r="GU111" s="763"/>
      <c r="GV111" s="763"/>
      <c r="GW111" s="763"/>
      <c r="GX111" s="763"/>
      <c r="GY111" s="763"/>
      <c r="GZ111" s="763"/>
      <c r="HA111" s="763"/>
      <c r="HB111" s="763"/>
      <c r="HC111" s="763"/>
      <c r="HD111" s="763"/>
      <c r="HE111" s="763"/>
      <c r="HF111" s="763"/>
      <c r="HG111" s="763"/>
      <c r="HH111" s="763"/>
      <c r="HI111" s="763"/>
      <c r="HJ111" s="763"/>
      <c r="HK111" s="763"/>
      <c r="HL111" s="763"/>
      <c r="HM111" s="763"/>
      <c r="HN111" s="763"/>
      <c r="HO111" s="763"/>
      <c r="HP111" s="763"/>
      <c r="HQ111" s="763"/>
      <c r="HR111" s="763"/>
      <c r="HS111" s="763"/>
    </row>
    <row r="112" spans="1:227" s="552" customFormat="1">
      <c r="A112"/>
      <c r="B112" s="392"/>
      <c r="C112"/>
      <c r="D112" s="465"/>
      <c r="E112" s="684"/>
      <c r="F112" s="684"/>
      <c r="G112" s="354"/>
      <c r="H112"/>
      <c r="I112" s="140"/>
      <c r="J112"/>
      <c r="K112"/>
      <c r="L112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47"/>
      <c r="AC112"/>
      <c r="AD112" s="127"/>
      <c r="AE112"/>
      <c r="AF112"/>
      <c r="AG112"/>
      <c r="AH112" s="137"/>
      <c r="AI112" s="137"/>
      <c r="AJ112" s="137"/>
      <c r="AK112" s="548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548"/>
      <c r="BB112" s="286"/>
      <c r="BC112" s="1138"/>
      <c r="BD112" s="1138"/>
      <c r="BE112" s="1138"/>
      <c r="BF112" s="1138"/>
      <c r="BG112" s="1138"/>
      <c r="BH112" s="1138"/>
      <c r="BI112" s="1138"/>
      <c r="BJ112" s="536"/>
      <c r="BK112" s="536"/>
      <c r="BL112" s="536"/>
      <c r="BM112" s="536"/>
      <c r="BN112" s="536"/>
      <c r="BO112" s="536"/>
      <c r="BP112" s="536"/>
      <c r="BQ112" s="536"/>
      <c r="BR112" s="536"/>
      <c r="BS112" s="536"/>
      <c r="BT112" s="536"/>
      <c r="BU112" s="286"/>
      <c r="BV112" s="763"/>
      <c r="BW112" s="763"/>
      <c r="BX112" s="763"/>
      <c r="BY112" s="763"/>
      <c r="BZ112" s="763"/>
      <c r="CA112" s="763"/>
      <c r="CB112" s="763"/>
      <c r="CC112" s="763"/>
      <c r="CD112" s="763"/>
      <c r="CE112" s="763"/>
      <c r="CF112" s="763"/>
      <c r="CG112" s="763"/>
      <c r="CH112" s="763"/>
      <c r="CI112" s="763"/>
      <c r="CW112" s="763"/>
      <c r="CX112" s="763"/>
      <c r="CY112" s="763"/>
      <c r="CZ112" s="763"/>
      <c r="DA112" s="763"/>
      <c r="DB112" s="763"/>
      <c r="DC112" s="763"/>
      <c r="DD112" s="763"/>
      <c r="DE112" s="763"/>
      <c r="DF112" s="763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  <c r="DX112" s="763"/>
      <c r="DY112" s="763"/>
      <c r="DZ112" s="763"/>
      <c r="EA112" s="763"/>
      <c r="EB112" s="763"/>
      <c r="EC112" s="763"/>
      <c r="ED112" s="763"/>
      <c r="EE112" s="763"/>
      <c r="EF112" s="763"/>
      <c r="EG112" s="763"/>
      <c r="EH112" s="763"/>
      <c r="EI112" s="763"/>
      <c r="EJ112" s="763"/>
      <c r="EK112" s="763"/>
      <c r="EL112" s="763"/>
      <c r="EM112" s="763"/>
      <c r="EN112" s="763"/>
      <c r="EO112" s="763"/>
      <c r="EP112" s="763"/>
      <c r="EQ112" s="763"/>
      <c r="ER112" s="763"/>
      <c r="ES112" s="763"/>
      <c r="ET112" s="763"/>
      <c r="EU112" s="763"/>
      <c r="EV112" s="763"/>
      <c r="EW112" s="763"/>
      <c r="EX112" s="763"/>
      <c r="EY112" s="763"/>
      <c r="EZ112" s="763"/>
      <c r="FA112" s="763"/>
      <c r="FB112" s="763"/>
      <c r="FC112" s="763"/>
      <c r="FD112" s="763"/>
      <c r="FE112" s="763"/>
      <c r="FF112" s="763"/>
      <c r="FG112" s="763"/>
      <c r="FH112" s="763"/>
      <c r="FI112" s="763"/>
      <c r="FJ112" s="763"/>
      <c r="FK112" s="763"/>
      <c r="FL112" s="763"/>
      <c r="FM112" s="763"/>
      <c r="FN112" s="763"/>
      <c r="FO112" s="763"/>
      <c r="FP112" s="763"/>
      <c r="FQ112" s="763"/>
      <c r="FR112" s="763"/>
      <c r="FS112" s="763"/>
      <c r="FT112" s="763"/>
      <c r="FU112" s="763"/>
      <c r="FV112" s="763"/>
      <c r="FW112" s="763"/>
      <c r="FX112" s="763"/>
      <c r="FY112" s="763"/>
      <c r="FZ112" s="763"/>
      <c r="GA112" s="763"/>
      <c r="GB112" s="763"/>
      <c r="GC112" s="763"/>
      <c r="GD112" s="763"/>
      <c r="GE112" s="763"/>
      <c r="GF112" s="763"/>
      <c r="GG112" s="763"/>
      <c r="GH112" s="763"/>
      <c r="GI112" s="763"/>
      <c r="GJ112" s="763"/>
      <c r="GK112" s="763"/>
      <c r="GL112" s="763"/>
      <c r="GM112" s="763"/>
      <c r="GN112" s="763"/>
      <c r="GO112" s="763"/>
      <c r="GP112" s="763"/>
      <c r="GQ112" s="763"/>
      <c r="GR112" s="763"/>
      <c r="GS112" s="763"/>
      <c r="GT112" s="763"/>
      <c r="GU112" s="763"/>
      <c r="GV112" s="763"/>
      <c r="GW112" s="763"/>
      <c r="GX112" s="763"/>
      <c r="GY112" s="763"/>
      <c r="GZ112" s="763"/>
      <c r="HA112" s="763"/>
      <c r="HB112" s="763"/>
      <c r="HC112" s="763"/>
      <c r="HD112" s="763"/>
      <c r="HE112" s="763"/>
      <c r="HF112" s="763"/>
      <c r="HG112" s="763"/>
      <c r="HH112" s="763"/>
      <c r="HI112" s="763"/>
      <c r="HJ112" s="763"/>
      <c r="HK112" s="763"/>
      <c r="HL112" s="763"/>
      <c r="HM112" s="763"/>
      <c r="HN112" s="763"/>
      <c r="HO112" s="763"/>
      <c r="HP112" s="763"/>
      <c r="HQ112" s="763"/>
      <c r="HR112" s="763"/>
      <c r="HS112" s="763"/>
    </row>
    <row r="113" spans="1:227" s="552" customFormat="1">
      <c r="A113"/>
      <c r="B113" s="392"/>
      <c r="C113"/>
      <c r="D113" s="465"/>
      <c r="E113" s="684"/>
      <c r="F113" s="684"/>
      <c r="G113" s="354"/>
      <c r="H113"/>
      <c r="I113" s="140"/>
      <c r="J113"/>
      <c r="K113"/>
      <c r="L113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47"/>
      <c r="AC113"/>
      <c r="AD113" s="127"/>
      <c r="AE113"/>
      <c r="AF113"/>
      <c r="AG113"/>
      <c r="AH113" s="137"/>
      <c r="AI113" s="137"/>
      <c r="AJ113" s="137"/>
      <c r="AK113" s="548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548"/>
      <c r="BB113" s="286"/>
      <c r="BC113" s="1138"/>
      <c r="BD113" s="1138"/>
      <c r="BE113" s="1138"/>
      <c r="BF113" s="1138"/>
      <c r="BG113" s="1138"/>
      <c r="BH113" s="1138"/>
      <c r="BI113" s="1138"/>
      <c r="BJ113" s="536"/>
      <c r="BK113" s="536"/>
      <c r="BL113" s="536"/>
      <c r="BM113" s="536"/>
      <c r="BN113" s="536"/>
      <c r="BO113" s="536"/>
      <c r="BP113" s="536"/>
      <c r="BQ113" s="536"/>
      <c r="BR113" s="536"/>
      <c r="BS113" s="536"/>
      <c r="BT113" s="536"/>
      <c r="BU113" s="286"/>
      <c r="BV113" s="763"/>
      <c r="BW113" s="763"/>
      <c r="BX113" s="763"/>
      <c r="BY113" s="763"/>
      <c r="BZ113" s="763"/>
      <c r="CA113" s="763"/>
      <c r="CB113" s="763"/>
      <c r="CC113" s="763"/>
      <c r="CD113" s="763"/>
      <c r="CE113" s="763"/>
      <c r="CF113" s="763"/>
      <c r="CG113" s="763"/>
      <c r="CH113" s="763"/>
      <c r="CI113" s="763"/>
      <c r="CW113" s="763"/>
      <c r="CX113" s="763"/>
      <c r="CY113" s="763"/>
      <c r="CZ113" s="763"/>
      <c r="DA113" s="763"/>
      <c r="DB113" s="763"/>
      <c r="DC113" s="763"/>
      <c r="DD113" s="763"/>
      <c r="DE113" s="763"/>
      <c r="DF113" s="763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  <c r="DX113" s="763"/>
      <c r="DY113" s="763"/>
      <c r="DZ113" s="763"/>
      <c r="EA113" s="763"/>
      <c r="EB113" s="763"/>
      <c r="EC113" s="763"/>
      <c r="ED113" s="763"/>
      <c r="EE113" s="763"/>
      <c r="EF113" s="763"/>
      <c r="EG113" s="763"/>
      <c r="EH113" s="763"/>
      <c r="EI113" s="763"/>
      <c r="EJ113" s="763"/>
      <c r="EK113" s="763"/>
      <c r="EL113" s="763"/>
      <c r="EM113" s="763"/>
      <c r="EN113" s="763"/>
      <c r="EO113" s="763"/>
      <c r="EP113" s="763"/>
      <c r="EQ113" s="763"/>
      <c r="ER113" s="763"/>
      <c r="ES113" s="763"/>
      <c r="ET113" s="763"/>
      <c r="EU113" s="763"/>
      <c r="EV113" s="763"/>
      <c r="EW113" s="763"/>
      <c r="EX113" s="763"/>
      <c r="EY113" s="763"/>
      <c r="EZ113" s="763"/>
      <c r="FA113" s="763"/>
      <c r="FB113" s="763"/>
      <c r="FC113" s="763"/>
      <c r="FD113" s="763"/>
      <c r="FE113" s="763"/>
      <c r="FF113" s="763"/>
      <c r="FG113" s="763"/>
      <c r="FH113" s="763"/>
      <c r="FI113" s="763"/>
      <c r="FJ113" s="763"/>
      <c r="FK113" s="763"/>
      <c r="FL113" s="763"/>
      <c r="FM113" s="763"/>
      <c r="FN113" s="763"/>
      <c r="FO113" s="763"/>
      <c r="FP113" s="763"/>
      <c r="FQ113" s="763"/>
      <c r="FR113" s="763"/>
      <c r="FS113" s="763"/>
      <c r="FT113" s="763"/>
      <c r="FU113" s="763"/>
      <c r="FV113" s="763"/>
      <c r="FW113" s="763"/>
      <c r="FX113" s="763"/>
      <c r="FY113" s="763"/>
      <c r="FZ113" s="763"/>
      <c r="GA113" s="763"/>
      <c r="GB113" s="763"/>
      <c r="GC113" s="763"/>
      <c r="GD113" s="763"/>
      <c r="GE113" s="763"/>
      <c r="GF113" s="763"/>
      <c r="GG113" s="763"/>
      <c r="GH113" s="763"/>
      <c r="GI113" s="763"/>
      <c r="GJ113" s="763"/>
      <c r="GK113" s="763"/>
      <c r="GL113" s="763"/>
      <c r="GM113" s="763"/>
      <c r="GN113" s="763"/>
      <c r="GO113" s="763"/>
      <c r="GP113" s="763"/>
      <c r="GQ113" s="763"/>
      <c r="GR113" s="763"/>
      <c r="GS113" s="763"/>
      <c r="GT113" s="763"/>
      <c r="GU113" s="763"/>
      <c r="GV113" s="763"/>
      <c r="GW113" s="763"/>
      <c r="GX113" s="763"/>
      <c r="GY113" s="763"/>
      <c r="GZ113" s="763"/>
      <c r="HA113" s="763"/>
      <c r="HB113" s="763"/>
      <c r="HC113" s="763"/>
      <c r="HD113" s="763"/>
      <c r="HE113" s="763"/>
      <c r="HF113" s="763"/>
      <c r="HG113" s="763"/>
      <c r="HH113" s="763"/>
      <c r="HI113" s="763"/>
      <c r="HJ113" s="763"/>
      <c r="HK113" s="763"/>
      <c r="HL113" s="763"/>
      <c r="HM113" s="763"/>
      <c r="HN113" s="763"/>
      <c r="HO113" s="763"/>
      <c r="HP113" s="763"/>
      <c r="HQ113" s="763"/>
      <c r="HR113" s="763"/>
      <c r="HS113" s="763"/>
    </row>
    <row r="114" spans="1:227" s="552" customFormat="1">
      <c r="A114"/>
      <c r="B114" s="392"/>
      <c r="C114"/>
      <c r="D114" s="465"/>
      <c r="E114" s="684"/>
      <c r="F114" s="684"/>
      <c r="G114" s="354"/>
      <c r="H114"/>
      <c r="I114" s="140"/>
      <c r="J114"/>
      <c r="K114"/>
      <c r="L114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47"/>
      <c r="AC114"/>
      <c r="AD114" s="127"/>
      <c r="AE114"/>
      <c r="AF114"/>
      <c r="AG114"/>
      <c r="AH114" s="137"/>
      <c r="AI114" s="137"/>
      <c r="AJ114" s="137"/>
      <c r="AK114" s="548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548"/>
      <c r="BB114" s="286"/>
      <c r="BC114" s="1138"/>
      <c r="BD114" s="1138"/>
      <c r="BE114" s="1138"/>
      <c r="BF114" s="1138"/>
      <c r="BG114" s="1138"/>
      <c r="BH114" s="1138"/>
      <c r="BI114" s="1138"/>
      <c r="BJ114" s="536"/>
      <c r="BK114" s="536"/>
      <c r="BL114" s="536"/>
      <c r="BM114" s="536"/>
      <c r="BN114" s="536"/>
      <c r="BO114" s="536"/>
      <c r="BP114" s="536"/>
      <c r="BQ114" s="536"/>
      <c r="BR114" s="536"/>
      <c r="BS114" s="536"/>
      <c r="BT114" s="536"/>
      <c r="BU114" s="286"/>
      <c r="BV114" s="763"/>
      <c r="BW114" s="763"/>
      <c r="BX114" s="763"/>
      <c r="BY114" s="763"/>
      <c r="BZ114" s="763"/>
      <c r="CA114" s="763"/>
      <c r="CB114" s="763"/>
      <c r="CC114" s="763"/>
      <c r="CD114" s="763"/>
      <c r="CE114" s="763"/>
      <c r="CF114" s="763"/>
      <c r="CG114" s="763"/>
      <c r="CH114" s="763"/>
      <c r="CI114" s="763"/>
      <c r="CW114" s="763"/>
      <c r="CX114" s="763"/>
      <c r="CY114" s="763"/>
      <c r="CZ114" s="763"/>
      <c r="DA114" s="763"/>
      <c r="DB114" s="763"/>
      <c r="DC114" s="763"/>
      <c r="DD114" s="763"/>
      <c r="DE114" s="763"/>
      <c r="DF114" s="763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  <c r="DX114" s="763"/>
      <c r="DY114" s="763"/>
      <c r="DZ114" s="763"/>
      <c r="EA114" s="763"/>
      <c r="EB114" s="763"/>
      <c r="EC114" s="763"/>
      <c r="ED114" s="763"/>
      <c r="EE114" s="763"/>
      <c r="EF114" s="763"/>
      <c r="EG114" s="763"/>
      <c r="EH114" s="763"/>
      <c r="EI114" s="763"/>
      <c r="EJ114" s="763"/>
      <c r="EK114" s="763"/>
      <c r="EL114" s="763"/>
      <c r="EM114" s="763"/>
      <c r="EN114" s="763"/>
      <c r="EO114" s="763"/>
      <c r="EP114" s="763"/>
      <c r="EQ114" s="763"/>
      <c r="ER114" s="763"/>
      <c r="ES114" s="763"/>
      <c r="ET114" s="763"/>
      <c r="EU114" s="763"/>
      <c r="EV114" s="763"/>
      <c r="EW114" s="763"/>
      <c r="EX114" s="763"/>
      <c r="EY114" s="763"/>
      <c r="EZ114" s="763"/>
      <c r="FA114" s="763"/>
      <c r="FB114" s="763"/>
      <c r="FC114" s="763"/>
      <c r="FD114" s="763"/>
      <c r="FE114" s="763"/>
      <c r="FF114" s="763"/>
      <c r="FG114" s="763"/>
      <c r="FH114" s="763"/>
      <c r="FI114" s="763"/>
      <c r="FJ114" s="763"/>
      <c r="FK114" s="763"/>
      <c r="FL114" s="763"/>
      <c r="FM114" s="763"/>
      <c r="FN114" s="763"/>
      <c r="FO114" s="763"/>
      <c r="FP114" s="763"/>
      <c r="FQ114" s="763"/>
      <c r="FR114" s="763"/>
      <c r="FS114" s="763"/>
      <c r="FT114" s="763"/>
      <c r="FU114" s="763"/>
      <c r="FV114" s="763"/>
      <c r="FW114" s="763"/>
      <c r="FX114" s="763"/>
      <c r="FY114" s="763"/>
      <c r="FZ114" s="763"/>
      <c r="GA114" s="763"/>
      <c r="GB114" s="763"/>
      <c r="GC114" s="763"/>
      <c r="GD114" s="763"/>
      <c r="GE114" s="763"/>
      <c r="GF114" s="763"/>
      <c r="GG114" s="763"/>
      <c r="GH114" s="763"/>
      <c r="GI114" s="763"/>
      <c r="GJ114" s="763"/>
      <c r="GK114" s="763"/>
      <c r="GL114" s="763"/>
      <c r="GM114" s="763"/>
      <c r="GN114" s="763"/>
      <c r="GO114" s="763"/>
      <c r="GP114" s="763"/>
      <c r="GQ114" s="763"/>
      <c r="GR114" s="763"/>
      <c r="GS114" s="763"/>
      <c r="GT114" s="763"/>
      <c r="GU114" s="763"/>
      <c r="GV114" s="763"/>
      <c r="GW114" s="763"/>
      <c r="GX114" s="763"/>
      <c r="GY114" s="763"/>
      <c r="GZ114" s="763"/>
      <c r="HA114" s="763"/>
      <c r="HB114" s="763"/>
      <c r="HC114" s="763"/>
      <c r="HD114" s="763"/>
      <c r="HE114" s="763"/>
      <c r="HF114" s="763"/>
      <c r="HG114" s="763"/>
      <c r="HH114" s="763"/>
      <c r="HI114" s="763"/>
      <c r="HJ114" s="763"/>
      <c r="HK114" s="763"/>
      <c r="HL114" s="763"/>
      <c r="HM114" s="763"/>
      <c r="HN114" s="763"/>
      <c r="HO114" s="763"/>
      <c r="HP114" s="763"/>
      <c r="HQ114" s="763"/>
      <c r="HR114" s="763"/>
      <c r="HS114" s="763"/>
    </row>
    <row r="115" spans="1:227" s="552" customFormat="1">
      <c r="A115"/>
      <c r="B115" s="392"/>
      <c r="C115"/>
      <c r="D115" s="465"/>
      <c r="E115" s="684"/>
      <c r="F115" s="684"/>
      <c r="G115" s="354"/>
      <c r="H115"/>
      <c r="I115" s="140"/>
      <c r="J115"/>
      <c r="K115"/>
      <c r="L115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47"/>
      <c r="AC115"/>
      <c r="AD115" s="127"/>
      <c r="AE115"/>
      <c r="AF115"/>
      <c r="AG115"/>
      <c r="AH115" s="137"/>
      <c r="AI115" s="137"/>
      <c r="AJ115" s="137"/>
      <c r="AK115" s="548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548"/>
      <c r="BB115" s="286"/>
      <c r="BC115" s="1138"/>
      <c r="BD115" s="1138"/>
      <c r="BE115" s="1138"/>
      <c r="BF115" s="1138"/>
      <c r="BG115" s="1138"/>
      <c r="BH115" s="1138"/>
      <c r="BI115" s="1138"/>
      <c r="BJ115" s="536"/>
      <c r="BK115" s="536"/>
      <c r="BL115" s="536"/>
      <c r="BM115" s="536"/>
      <c r="BN115" s="536"/>
      <c r="BO115" s="536"/>
      <c r="BP115" s="536"/>
      <c r="BQ115" s="536"/>
      <c r="BR115" s="536"/>
      <c r="BS115" s="536"/>
      <c r="BT115" s="536"/>
      <c r="BU115" s="286"/>
      <c r="BV115" s="763"/>
      <c r="BW115" s="763"/>
      <c r="BX115" s="763"/>
      <c r="BY115" s="763"/>
      <c r="BZ115" s="763"/>
      <c r="CA115" s="763"/>
      <c r="CB115" s="763"/>
      <c r="CC115" s="763"/>
      <c r="CD115" s="763"/>
      <c r="CE115" s="763"/>
      <c r="CF115" s="763"/>
      <c r="CG115" s="763"/>
      <c r="CH115" s="763"/>
      <c r="CI115" s="763"/>
      <c r="CW115" s="763"/>
      <c r="CX115" s="763"/>
      <c r="CY115" s="763"/>
      <c r="CZ115" s="763"/>
      <c r="DA115" s="763"/>
      <c r="DB115" s="763"/>
      <c r="DC115" s="763"/>
      <c r="DD115" s="763"/>
      <c r="DE115" s="763"/>
      <c r="DF115" s="763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  <c r="DX115" s="763"/>
      <c r="DY115" s="763"/>
      <c r="DZ115" s="763"/>
      <c r="EA115" s="763"/>
      <c r="EB115" s="763"/>
      <c r="EC115" s="763"/>
      <c r="ED115" s="763"/>
      <c r="EE115" s="763"/>
      <c r="EF115" s="763"/>
      <c r="EG115" s="763"/>
      <c r="EH115" s="763"/>
      <c r="EI115" s="763"/>
      <c r="EJ115" s="763"/>
      <c r="EK115" s="763"/>
      <c r="EL115" s="763"/>
      <c r="EM115" s="763"/>
      <c r="EN115" s="763"/>
      <c r="EO115" s="763"/>
      <c r="EP115" s="763"/>
      <c r="EQ115" s="763"/>
      <c r="ER115" s="763"/>
      <c r="ES115" s="763"/>
      <c r="ET115" s="763"/>
      <c r="EU115" s="763"/>
      <c r="EV115" s="763"/>
      <c r="EW115" s="763"/>
      <c r="EX115" s="763"/>
      <c r="EY115" s="763"/>
      <c r="EZ115" s="763"/>
      <c r="FA115" s="763"/>
      <c r="FB115" s="763"/>
      <c r="FC115" s="763"/>
      <c r="FD115" s="763"/>
      <c r="FE115" s="763"/>
      <c r="FF115" s="763"/>
      <c r="FG115" s="763"/>
      <c r="FH115" s="763"/>
      <c r="FI115" s="763"/>
      <c r="FJ115" s="763"/>
      <c r="FK115" s="763"/>
      <c r="FL115" s="763"/>
      <c r="FM115" s="763"/>
      <c r="FN115" s="763"/>
      <c r="FO115" s="763"/>
      <c r="FP115" s="763"/>
      <c r="FQ115" s="763"/>
      <c r="FR115" s="763"/>
      <c r="FS115" s="763"/>
      <c r="FT115" s="763"/>
      <c r="FU115" s="763"/>
      <c r="FV115" s="763"/>
      <c r="FW115" s="763"/>
      <c r="FX115" s="763"/>
      <c r="FY115" s="763"/>
      <c r="FZ115" s="763"/>
      <c r="GA115" s="763"/>
      <c r="GB115" s="763"/>
      <c r="GC115" s="763"/>
      <c r="GD115" s="763"/>
      <c r="GE115" s="763"/>
      <c r="GF115" s="763"/>
      <c r="GG115" s="763"/>
      <c r="GH115" s="763"/>
      <c r="GI115" s="763"/>
      <c r="GJ115" s="763"/>
      <c r="GK115" s="763"/>
      <c r="GL115" s="763"/>
      <c r="GM115" s="763"/>
      <c r="GN115" s="763"/>
      <c r="GO115" s="763"/>
      <c r="GP115" s="763"/>
      <c r="GQ115" s="763"/>
      <c r="GR115" s="763"/>
      <c r="GS115" s="763"/>
      <c r="GT115" s="763"/>
      <c r="GU115" s="763"/>
      <c r="GV115" s="763"/>
      <c r="GW115" s="763"/>
      <c r="GX115" s="763"/>
      <c r="GY115" s="763"/>
      <c r="GZ115" s="763"/>
      <c r="HA115" s="763"/>
      <c r="HB115" s="763"/>
      <c r="HC115" s="763"/>
      <c r="HD115" s="763"/>
      <c r="HE115" s="763"/>
      <c r="HF115" s="763"/>
      <c r="HG115" s="763"/>
      <c r="HH115" s="763"/>
      <c r="HI115" s="763"/>
      <c r="HJ115" s="763"/>
      <c r="HK115" s="763"/>
      <c r="HL115" s="763"/>
      <c r="HM115" s="763"/>
      <c r="HN115" s="763"/>
      <c r="HO115" s="763"/>
      <c r="HP115" s="763"/>
      <c r="HQ115" s="763"/>
      <c r="HR115" s="763"/>
      <c r="HS115" s="763"/>
    </row>
    <row r="116" spans="1:227" s="552" customFormat="1">
      <c r="A116"/>
      <c r="B116" s="392"/>
      <c r="C116"/>
      <c r="D116" s="465"/>
      <c r="E116" s="684"/>
      <c r="F116" s="684"/>
      <c r="G116" s="354"/>
      <c r="H116"/>
      <c r="I116" s="140"/>
      <c r="J116"/>
      <c r="K116"/>
      <c r="L116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47"/>
      <c r="AC116"/>
      <c r="AD116" s="127"/>
      <c r="AE116"/>
      <c r="AF116"/>
      <c r="AG116"/>
      <c r="AH116" s="137"/>
      <c r="AI116" s="137"/>
      <c r="AJ116" s="137"/>
      <c r="AK116" s="548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548"/>
      <c r="BB116" s="286"/>
      <c r="BC116" s="1138"/>
      <c r="BD116" s="1138"/>
      <c r="BE116" s="1138"/>
      <c r="BF116" s="1138"/>
      <c r="BG116" s="1138"/>
      <c r="BH116" s="1138"/>
      <c r="BI116" s="1138"/>
      <c r="BJ116" s="536"/>
      <c r="BK116" s="536"/>
      <c r="BL116" s="536"/>
      <c r="BM116" s="536"/>
      <c r="BN116" s="536"/>
      <c r="BO116" s="536"/>
      <c r="BP116" s="536"/>
      <c r="BQ116" s="536"/>
      <c r="BR116" s="536"/>
      <c r="BS116" s="536"/>
      <c r="BT116" s="536"/>
      <c r="BU116" s="286"/>
      <c r="BV116" s="763"/>
      <c r="BW116" s="763"/>
      <c r="BX116" s="763"/>
      <c r="BY116" s="763"/>
      <c r="BZ116" s="763"/>
      <c r="CA116" s="763"/>
      <c r="CB116" s="763"/>
      <c r="CC116" s="763"/>
      <c r="CD116" s="763"/>
      <c r="CE116" s="763"/>
      <c r="CF116" s="763"/>
      <c r="CG116" s="763"/>
      <c r="CH116" s="763"/>
      <c r="CI116" s="763"/>
      <c r="CW116" s="763"/>
      <c r="CX116" s="763"/>
      <c r="CY116" s="763"/>
      <c r="CZ116" s="763"/>
      <c r="DA116" s="763"/>
      <c r="DB116" s="763"/>
      <c r="DC116" s="763"/>
      <c r="DD116" s="763"/>
      <c r="DE116" s="763"/>
      <c r="DF116" s="763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  <c r="DX116" s="763"/>
      <c r="DY116" s="763"/>
      <c r="DZ116" s="763"/>
      <c r="EA116" s="763"/>
      <c r="EB116" s="763"/>
      <c r="EC116" s="763"/>
      <c r="ED116" s="763"/>
      <c r="EE116" s="763"/>
      <c r="EF116" s="763"/>
      <c r="EG116" s="763"/>
      <c r="EH116" s="763"/>
      <c r="EI116" s="763"/>
      <c r="EJ116" s="763"/>
      <c r="EK116" s="763"/>
      <c r="EL116" s="763"/>
      <c r="EM116" s="763"/>
      <c r="EN116" s="763"/>
      <c r="EO116" s="763"/>
      <c r="EP116" s="763"/>
      <c r="EQ116" s="763"/>
      <c r="ER116" s="763"/>
      <c r="ES116" s="763"/>
      <c r="ET116" s="763"/>
      <c r="EU116" s="763"/>
      <c r="EV116" s="763"/>
      <c r="EW116" s="763"/>
      <c r="EX116" s="763"/>
      <c r="EY116" s="763"/>
      <c r="EZ116" s="763"/>
      <c r="FA116" s="763"/>
      <c r="FB116" s="763"/>
      <c r="FC116" s="763"/>
      <c r="FD116" s="763"/>
      <c r="FE116" s="763"/>
      <c r="FF116" s="763"/>
      <c r="FG116" s="763"/>
      <c r="FH116" s="763"/>
      <c r="FI116" s="763"/>
      <c r="FJ116" s="763"/>
      <c r="FK116" s="763"/>
      <c r="FL116" s="763"/>
      <c r="FM116" s="763"/>
      <c r="FN116" s="763"/>
      <c r="FO116" s="763"/>
      <c r="FP116" s="763"/>
      <c r="FQ116" s="763"/>
      <c r="FR116" s="763"/>
      <c r="FS116" s="763"/>
      <c r="FT116" s="763"/>
      <c r="FU116" s="763"/>
      <c r="FV116" s="763"/>
      <c r="FW116" s="763"/>
      <c r="FX116" s="763"/>
      <c r="FY116" s="763"/>
      <c r="FZ116" s="763"/>
      <c r="GA116" s="763"/>
      <c r="GB116" s="763"/>
      <c r="GC116" s="763"/>
      <c r="GD116" s="763"/>
      <c r="GE116" s="763"/>
      <c r="GF116" s="763"/>
      <c r="GG116" s="763"/>
      <c r="GH116" s="763"/>
      <c r="GI116" s="763"/>
      <c r="GJ116" s="763"/>
      <c r="GK116" s="763"/>
      <c r="GL116" s="763"/>
      <c r="GM116" s="763"/>
      <c r="GN116" s="763"/>
      <c r="GO116" s="763"/>
      <c r="GP116" s="763"/>
      <c r="GQ116" s="763"/>
      <c r="GR116" s="763"/>
      <c r="GS116" s="763"/>
      <c r="GT116" s="763"/>
      <c r="GU116" s="763"/>
      <c r="GV116" s="763"/>
      <c r="GW116" s="763"/>
      <c r="GX116" s="763"/>
      <c r="GY116" s="763"/>
      <c r="GZ116" s="763"/>
      <c r="HA116" s="763"/>
      <c r="HB116" s="763"/>
      <c r="HC116" s="763"/>
      <c r="HD116" s="763"/>
      <c r="HE116" s="763"/>
      <c r="HF116" s="763"/>
      <c r="HG116" s="763"/>
      <c r="HH116" s="763"/>
      <c r="HI116" s="763"/>
      <c r="HJ116" s="763"/>
      <c r="HK116" s="763"/>
      <c r="HL116" s="763"/>
      <c r="HM116" s="763"/>
      <c r="HN116" s="763"/>
      <c r="HO116" s="763"/>
      <c r="HP116" s="763"/>
      <c r="HQ116" s="763"/>
      <c r="HR116" s="763"/>
      <c r="HS116" s="763"/>
    </row>
    <row r="117" spans="1:227" s="552" customFormat="1">
      <c r="A117"/>
      <c r="B117" s="392"/>
      <c r="C117"/>
      <c r="D117" s="465"/>
      <c r="E117" s="684"/>
      <c r="F117" s="684"/>
      <c r="G117" s="354"/>
      <c r="H117"/>
      <c r="I117" s="140"/>
      <c r="J117"/>
      <c r="K117"/>
      <c r="L117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47"/>
      <c r="AC117"/>
      <c r="AD117" s="127"/>
      <c r="AE117"/>
      <c r="AF117"/>
      <c r="AG117"/>
      <c r="AH117" s="137"/>
      <c r="AI117" s="137"/>
      <c r="AJ117" s="137"/>
      <c r="AK117" s="548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  <c r="BA117" s="548"/>
      <c r="BB117" s="286"/>
      <c r="BC117" s="1138"/>
      <c r="BD117" s="1138"/>
      <c r="BE117" s="1138"/>
      <c r="BF117" s="1138"/>
      <c r="BG117" s="1138"/>
      <c r="BH117" s="1138"/>
      <c r="BI117" s="1138"/>
      <c r="BJ117" s="536"/>
      <c r="BK117" s="536"/>
      <c r="BL117" s="536"/>
      <c r="BM117" s="536"/>
      <c r="BN117" s="536"/>
      <c r="BO117" s="536"/>
      <c r="BP117" s="536"/>
      <c r="BQ117" s="536"/>
      <c r="BR117" s="536"/>
      <c r="BS117" s="536"/>
      <c r="BT117" s="536"/>
      <c r="BU117" s="286"/>
      <c r="BV117" s="763"/>
      <c r="BW117" s="763"/>
      <c r="BX117" s="763"/>
      <c r="BY117" s="763"/>
      <c r="BZ117" s="763"/>
      <c r="CA117" s="763"/>
      <c r="CB117" s="763"/>
      <c r="CC117" s="763"/>
      <c r="CD117" s="763"/>
      <c r="CE117" s="763"/>
      <c r="CF117" s="763"/>
      <c r="CG117" s="763"/>
      <c r="CH117" s="763"/>
      <c r="CI117" s="763"/>
      <c r="CW117" s="763"/>
      <c r="CX117" s="763"/>
      <c r="CY117" s="763"/>
      <c r="CZ117" s="763"/>
      <c r="DA117" s="763"/>
      <c r="DB117" s="763"/>
      <c r="DC117" s="763"/>
      <c r="DD117" s="763"/>
      <c r="DE117" s="763"/>
      <c r="DF117" s="763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  <c r="DX117" s="763"/>
      <c r="DY117" s="763"/>
      <c r="DZ117" s="763"/>
      <c r="EA117" s="763"/>
      <c r="EB117" s="763"/>
      <c r="EC117" s="763"/>
      <c r="ED117" s="763"/>
      <c r="EE117" s="763"/>
      <c r="EF117" s="763"/>
      <c r="EG117" s="763"/>
      <c r="EH117" s="763"/>
      <c r="EI117" s="763"/>
      <c r="EJ117" s="763"/>
      <c r="EK117" s="763"/>
      <c r="EL117" s="763"/>
      <c r="EM117" s="763"/>
      <c r="EN117" s="763"/>
      <c r="EO117" s="763"/>
      <c r="EP117" s="763"/>
      <c r="EQ117" s="763"/>
      <c r="ER117" s="763"/>
      <c r="ES117" s="763"/>
      <c r="ET117" s="763"/>
      <c r="EU117" s="763"/>
      <c r="EV117" s="763"/>
      <c r="EW117" s="763"/>
      <c r="EX117" s="763"/>
      <c r="EY117" s="763"/>
      <c r="EZ117" s="763"/>
      <c r="FA117" s="763"/>
      <c r="FB117" s="763"/>
      <c r="FC117" s="763"/>
      <c r="FD117" s="763"/>
      <c r="FE117" s="763"/>
      <c r="FF117" s="763"/>
      <c r="FG117" s="763"/>
      <c r="FH117" s="763"/>
      <c r="FI117" s="763"/>
      <c r="FJ117" s="763"/>
      <c r="FK117" s="763"/>
      <c r="FL117" s="763"/>
      <c r="FM117" s="763"/>
      <c r="FN117" s="763"/>
      <c r="FO117" s="763"/>
      <c r="FP117" s="763"/>
      <c r="FQ117" s="763"/>
      <c r="FR117" s="763"/>
      <c r="FS117" s="763"/>
      <c r="FT117" s="763"/>
      <c r="FU117" s="763"/>
      <c r="FV117" s="763"/>
      <c r="FW117" s="763"/>
      <c r="FX117" s="763"/>
      <c r="FY117" s="763"/>
      <c r="FZ117" s="763"/>
      <c r="GA117" s="763"/>
      <c r="GB117" s="763"/>
      <c r="GC117" s="763"/>
      <c r="GD117" s="763"/>
      <c r="GE117" s="763"/>
      <c r="GF117" s="763"/>
      <c r="GG117" s="763"/>
      <c r="GH117" s="763"/>
      <c r="GI117" s="763"/>
      <c r="GJ117" s="763"/>
      <c r="GK117" s="763"/>
      <c r="GL117" s="763"/>
      <c r="GM117" s="763"/>
      <c r="GN117" s="763"/>
      <c r="GO117" s="763"/>
      <c r="GP117" s="763"/>
      <c r="GQ117" s="763"/>
      <c r="GR117" s="763"/>
      <c r="GS117" s="763"/>
      <c r="GT117" s="763"/>
      <c r="GU117" s="763"/>
      <c r="GV117" s="763"/>
      <c r="GW117" s="763"/>
      <c r="GX117" s="763"/>
      <c r="GY117" s="763"/>
      <c r="GZ117" s="763"/>
      <c r="HA117" s="763"/>
      <c r="HB117" s="763"/>
      <c r="HC117" s="763"/>
      <c r="HD117" s="763"/>
      <c r="HE117" s="763"/>
      <c r="HF117" s="763"/>
      <c r="HG117" s="763"/>
      <c r="HH117" s="763"/>
      <c r="HI117" s="763"/>
      <c r="HJ117" s="763"/>
      <c r="HK117" s="763"/>
      <c r="HL117" s="763"/>
      <c r="HM117" s="763"/>
      <c r="HN117" s="763"/>
      <c r="HO117" s="763"/>
      <c r="HP117" s="763"/>
      <c r="HQ117" s="763"/>
      <c r="HR117" s="763"/>
      <c r="HS117" s="763"/>
    </row>
    <row r="118" spans="1:227" s="552" customFormat="1">
      <c r="A118"/>
      <c r="B118" s="392"/>
      <c r="C118"/>
      <c r="D118" s="465"/>
      <c r="E118" s="684"/>
      <c r="F118" s="684"/>
      <c r="G118" s="354"/>
      <c r="H118"/>
      <c r="I118" s="140"/>
      <c r="J118"/>
      <c r="K118"/>
      <c r="L118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47"/>
      <c r="AC118"/>
      <c r="AD118" s="127"/>
      <c r="AE118"/>
      <c r="AF118"/>
      <c r="AG118"/>
      <c r="AH118" s="137"/>
      <c r="AI118" s="137"/>
      <c r="AJ118" s="137"/>
      <c r="AK118" s="548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548"/>
      <c r="BB118" s="286"/>
      <c r="BC118" s="1138"/>
      <c r="BD118" s="1138"/>
      <c r="BE118" s="1138"/>
      <c r="BF118" s="1138"/>
      <c r="BG118" s="1138"/>
      <c r="BH118" s="1138"/>
      <c r="BI118" s="1138"/>
      <c r="BJ118" s="536"/>
      <c r="BK118" s="536"/>
      <c r="BL118" s="536"/>
      <c r="BM118" s="536"/>
      <c r="BN118" s="536"/>
      <c r="BO118" s="536"/>
      <c r="BP118" s="536"/>
      <c r="BQ118" s="536"/>
      <c r="BR118" s="536"/>
      <c r="BS118" s="536"/>
      <c r="BT118" s="536"/>
      <c r="BU118" s="286"/>
      <c r="BV118" s="763"/>
      <c r="BW118" s="763"/>
      <c r="BX118" s="763"/>
      <c r="BY118" s="763"/>
      <c r="BZ118" s="763"/>
      <c r="CA118" s="763"/>
      <c r="CB118" s="763"/>
      <c r="CC118" s="763"/>
      <c r="CD118" s="763"/>
      <c r="CE118" s="763"/>
      <c r="CF118" s="763"/>
      <c r="CG118" s="763"/>
      <c r="CH118" s="763"/>
      <c r="CI118" s="763"/>
      <c r="CW118" s="763"/>
      <c r="CX118" s="763"/>
      <c r="CY118" s="763"/>
      <c r="CZ118" s="763"/>
      <c r="DA118" s="763"/>
      <c r="DB118" s="763"/>
      <c r="DC118" s="763"/>
      <c r="DD118" s="763"/>
      <c r="DE118" s="763"/>
      <c r="DF118" s="763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  <c r="DX118" s="763"/>
      <c r="DY118" s="763"/>
      <c r="DZ118" s="763"/>
      <c r="EA118" s="763"/>
      <c r="EB118" s="763"/>
      <c r="EC118" s="763"/>
      <c r="ED118" s="763"/>
      <c r="EE118" s="763"/>
      <c r="EF118" s="763"/>
      <c r="EG118" s="763"/>
      <c r="EH118" s="763"/>
      <c r="EI118" s="763"/>
      <c r="EJ118" s="763"/>
      <c r="EK118" s="763"/>
      <c r="EL118" s="763"/>
      <c r="EM118" s="763"/>
      <c r="EN118" s="763"/>
      <c r="EO118" s="763"/>
      <c r="EP118" s="763"/>
      <c r="EQ118" s="763"/>
      <c r="ER118" s="763"/>
      <c r="ES118" s="763"/>
      <c r="ET118" s="763"/>
      <c r="EU118" s="763"/>
      <c r="EV118" s="763"/>
      <c r="EW118" s="763"/>
      <c r="EX118" s="763"/>
      <c r="EY118" s="763"/>
      <c r="EZ118" s="763"/>
      <c r="FA118" s="763"/>
      <c r="FB118" s="763"/>
      <c r="FC118" s="763"/>
      <c r="FD118" s="763"/>
      <c r="FE118" s="763"/>
      <c r="FF118" s="763"/>
      <c r="FG118" s="763"/>
      <c r="FH118" s="763"/>
      <c r="FI118" s="763"/>
      <c r="FJ118" s="763"/>
      <c r="FK118" s="763"/>
      <c r="FL118" s="763"/>
      <c r="FM118" s="763"/>
      <c r="FN118" s="763"/>
      <c r="FO118" s="763"/>
      <c r="FP118" s="763"/>
      <c r="FQ118" s="763"/>
      <c r="FR118" s="763"/>
      <c r="FS118" s="763"/>
      <c r="FT118" s="763"/>
      <c r="FU118" s="763"/>
      <c r="FV118" s="763"/>
      <c r="FW118" s="763"/>
      <c r="FX118" s="763"/>
      <c r="FY118" s="763"/>
      <c r="FZ118" s="763"/>
      <c r="GA118" s="763"/>
      <c r="GB118" s="763"/>
      <c r="GC118" s="763"/>
      <c r="GD118" s="763"/>
      <c r="GE118" s="763"/>
      <c r="GF118" s="763"/>
      <c r="GG118" s="763"/>
      <c r="GH118" s="763"/>
      <c r="GI118" s="763"/>
      <c r="GJ118" s="763"/>
      <c r="GK118" s="763"/>
      <c r="GL118" s="763"/>
      <c r="GM118" s="763"/>
      <c r="GN118" s="763"/>
      <c r="GO118" s="763"/>
      <c r="GP118" s="763"/>
      <c r="GQ118" s="763"/>
      <c r="GR118" s="763"/>
      <c r="GS118" s="763"/>
      <c r="GT118" s="763"/>
      <c r="GU118" s="763"/>
      <c r="GV118" s="763"/>
      <c r="GW118" s="763"/>
      <c r="GX118" s="763"/>
      <c r="GY118" s="763"/>
      <c r="GZ118" s="763"/>
      <c r="HA118" s="763"/>
      <c r="HB118" s="763"/>
      <c r="HC118" s="763"/>
      <c r="HD118" s="763"/>
      <c r="HE118" s="763"/>
      <c r="HF118" s="763"/>
      <c r="HG118" s="763"/>
      <c r="HH118" s="763"/>
      <c r="HI118" s="763"/>
      <c r="HJ118" s="763"/>
      <c r="HK118" s="763"/>
      <c r="HL118" s="763"/>
      <c r="HM118" s="763"/>
      <c r="HN118" s="763"/>
      <c r="HO118" s="763"/>
      <c r="HP118" s="763"/>
      <c r="HQ118" s="763"/>
      <c r="HR118" s="763"/>
      <c r="HS118" s="763"/>
    </row>
    <row r="119" spans="1:227" s="552" customFormat="1">
      <c r="A119"/>
      <c r="B119" s="392"/>
      <c r="C119"/>
      <c r="D119" s="465"/>
      <c r="E119" s="684"/>
      <c r="F119" s="684"/>
      <c r="G119" s="354"/>
      <c r="H119"/>
      <c r="I119" s="140"/>
      <c r="J119"/>
      <c r="K119"/>
      <c r="L11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47"/>
      <c r="AC119"/>
      <c r="AD119" s="127"/>
      <c r="AE119"/>
      <c r="AF119"/>
      <c r="AG119"/>
      <c r="AH119" s="137"/>
      <c r="AI119" s="137"/>
      <c r="AJ119" s="137"/>
      <c r="AK119" s="548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548"/>
      <c r="BB119" s="286"/>
      <c r="BC119" s="1138"/>
      <c r="BD119" s="1138"/>
      <c r="BE119" s="1138"/>
      <c r="BF119" s="1138"/>
      <c r="BG119" s="1138"/>
      <c r="BH119" s="1138"/>
      <c r="BI119" s="1138"/>
      <c r="BJ119" s="536"/>
      <c r="BK119" s="536"/>
      <c r="BL119" s="536"/>
      <c r="BM119" s="536"/>
      <c r="BN119" s="536"/>
      <c r="BO119" s="536"/>
      <c r="BP119" s="536"/>
      <c r="BQ119" s="536"/>
      <c r="BR119" s="536"/>
      <c r="BS119" s="536"/>
      <c r="BT119" s="536"/>
      <c r="BU119" s="286"/>
      <c r="BV119" s="763"/>
      <c r="BW119" s="763"/>
      <c r="BX119" s="763"/>
      <c r="BY119" s="763"/>
      <c r="BZ119" s="763"/>
      <c r="CA119" s="763"/>
      <c r="CB119" s="763"/>
      <c r="CC119" s="763"/>
      <c r="CD119" s="763"/>
      <c r="CE119" s="763"/>
      <c r="CF119" s="763"/>
      <c r="CG119" s="763"/>
      <c r="CH119" s="763"/>
      <c r="CI119" s="763"/>
      <c r="CW119" s="763"/>
      <c r="CX119" s="763"/>
      <c r="CY119" s="763"/>
      <c r="CZ119" s="763"/>
      <c r="DA119" s="763"/>
      <c r="DB119" s="763"/>
      <c r="DC119" s="763"/>
      <c r="DD119" s="763"/>
      <c r="DE119" s="763"/>
      <c r="DF119" s="763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  <c r="DX119" s="763"/>
      <c r="DY119" s="763"/>
      <c r="DZ119" s="763"/>
      <c r="EA119" s="763"/>
      <c r="EB119" s="763"/>
      <c r="EC119" s="763"/>
      <c r="ED119" s="763"/>
      <c r="EE119" s="763"/>
      <c r="EF119" s="763"/>
      <c r="EG119" s="763"/>
      <c r="EH119" s="763"/>
      <c r="EI119" s="763"/>
      <c r="EJ119" s="763"/>
      <c r="EK119" s="763"/>
      <c r="EL119" s="763"/>
      <c r="EM119" s="763"/>
      <c r="EN119" s="763"/>
      <c r="EO119" s="763"/>
      <c r="EP119" s="763"/>
      <c r="EQ119" s="763"/>
      <c r="ER119" s="763"/>
      <c r="ES119" s="763"/>
      <c r="ET119" s="763"/>
      <c r="EU119" s="763"/>
      <c r="EV119" s="763"/>
      <c r="EW119" s="763"/>
      <c r="EX119" s="763"/>
      <c r="EY119" s="763"/>
      <c r="EZ119" s="763"/>
      <c r="FA119" s="763"/>
      <c r="FB119" s="763"/>
      <c r="FC119" s="763"/>
      <c r="FD119" s="763"/>
      <c r="FE119" s="763"/>
      <c r="FF119" s="763"/>
      <c r="FG119" s="763"/>
      <c r="FH119" s="763"/>
      <c r="FI119" s="763"/>
      <c r="FJ119" s="763"/>
      <c r="FK119" s="763"/>
      <c r="FL119" s="763"/>
      <c r="FM119" s="763"/>
      <c r="FN119" s="763"/>
      <c r="FO119" s="763"/>
      <c r="FP119" s="763"/>
      <c r="FQ119" s="763"/>
      <c r="FR119" s="763"/>
      <c r="FS119" s="763"/>
      <c r="FT119" s="763"/>
      <c r="FU119" s="763"/>
      <c r="FV119" s="763"/>
      <c r="FW119" s="763"/>
      <c r="FX119" s="763"/>
      <c r="FY119" s="763"/>
      <c r="FZ119" s="763"/>
      <c r="GA119" s="763"/>
      <c r="GB119" s="763"/>
      <c r="GC119" s="763"/>
      <c r="GD119" s="763"/>
      <c r="GE119" s="763"/>
      <c r="GF119" s="763"/>
      <c r="GG119" s="763"/>
      <c r="GH119" s="763"/>
      <c r="GI119" s="763"/>
      <c r="GJ119" s="763"/>
      <c r="GK119" s="763"/>
      <c r="GL119" s="763"/>
      <c r="GM119" s="763"/>
      <c r="GN119" s="763"/>
      <c r="GO119" s="763"/>
      <c r="GP119" s="763"/>
      <c r="GQ119" s="763"/>
      <c r="GR119" s="763"/>
      <c r="GS119" s="763"/>
      <c r="GT119" s="763"/>
      <c r="GU119" s="763"/>
      <c r="GV119" s="763"/>
      <c r="GW119" s="763"/>
      <c r="GX119" s="763"/>
      <c r="GY119" s="763"/>
      <c r="GZ119" s="763"/>
      <c r="HA119" s="763"/>
      <c r="HB119" s="763"/>
      <c r="HC119" s="763"/>
      <c r="HD119" s="763"/>
      <c r="HE119" s="763"/>
      <c r="HF119" s="763"/>
      <c r="HG119" s="763"/>
      <c r="HH119" s="763"/>
      <c r="HI119" s="763"/>
      <c r="HJ119" s="763"/>
      <c r="HK119" s="763"/>
      <c r="HL119" s="763"/>
      <c r="HM119" s="763"/>
      <c r="HN119" s="763"/>
      <c r="HO119" s="763"/>
      <c r="HP119" s="763"/>
      <c r="HQ119" s="763"/>
      <c r="HR119" s="763"/>
      <c r="HS119" s="763"/>
    </row>
    <row r="120" spans="1:227" s="552" customFormat="1">
      <c r="A120"/>
      <c r="B120" s="392"/>
      <c r="C120"/>
      <c r="D120" s="465"/>
      <c r="E120" s="684"/>
      <c r="F120" s="684"/>
      <c r="G120" s="354"/>
      <c r="H120"/>
      <c r="I120" s="140"/>
      <c r="J120"/>
      <c r="K120"/>
      <c r="L120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47"/>
      <c r="AC120"/>
      <c r="AD120" s="127"/>
      <c r="AE120"/>
      <c r="AF120"/>
      <c r="AG120"/>
      <c r="AH120" s="137"/>
      <c r="AI120" s="137"/>
      <c r="AJ120" s="137"/>
      <c r="AK120" s="548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548"/>
      <c r="BB120" s="286"/>
      <c r="BC120" s="1138"/>
      <c r="BD120" s="1138"/>
      <c r="BE120" s="1138"/>
      <c r="BF120" s="1138"/>
      <c r="BG120" s="1138"/>
      <c r="BH120" s="1138"/>
      <c r="BI120" s="1138"/>
      <c r="BJ120" s="536"/>
      <c r="BK120" s="536"/>
      <c r="BL120" s="536"/>
      <c r="BM120" s="536"/>
      <c r="BN120" s="536"/>
      <c r="BO120" s="536"/>
      <c r="BP120" s="536"/>
      <c r="BQ120" s="536"/>
      <c r="BR120" s="536"/>
      <c r="BS120" s="536"/>
      <c r="BT120" s="536"/>
      <c r="BU120" s="286"/>
      <c r="BV120" s="763"/>
      <c r="BW120" s="763"/>
      <c r="BX120" s="763"/>
      <c r="BY120" s="763"/>
      <c r="BZ120" s="763"/>
      <c r="CA120" s="763"/>
      <c r="CB120" s="763"/>
      <c r="CC120" s="763"/>
      <c r="CD120" s="763"/>
      <c r="CE120" s="763"/>
      <c r="CF120" s="763"/>
      <c r="CG120" s="763"/>
      <c r="CH120" s="763"/>
      <c r="CI120" s="763"/>
      <c r="CW120" s="763"/>
      <c r="CX120" s="763"/>
      <c r="CY120" s="763"/>
      <c r="CZ120" s="763"/>
      <c r="DA120" s="763"/>
      <c r="DB120" s="763"/>
      <c r="DC120" s="763"/>
      <c r="DD120" s="763"/>
      <c r="DE120" s="763"/>
      <c r="DF120" s="763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  <c r="DX120" s="763"/>
      <c r="DY120" s="763"/>
      <c r="DZ120" s="763"/>
      <c r="EA120" s="763"/>
      <c r="EB120" s="763"/>
      <c r="EC120" s="763"/>
      <c r="ED120" s="763"/>
      <c r="EE120" s="763"/>
      <c r="EF120" s="763"/>
      <c r="EG120" s="763"/>
      <c r="EH120" s="763"/>
      <c r="EI120" s="763"/>
      <c r="EJ120" s="763"/>
      <c r="EK120" s="763"/>
      <c r="EL120" s="763"/>
      <c r="EM120" s="763"/>
      <c r="EN120" s="763"/>
      <c r="EO120" s="763"/>
      <c r="EP120" s="763"/>
      <c r="EQ120" s="763"/>
      <c r="ER120" s="763"/>
      <c r="ES120" s="763"/>
      <c r="ET120" s="763"/>
      <c r="EU120" s="763"/>
      <c r="EV120" s="763"/>
      <c r="EW120" s="763"/>
      <c r="EX120" s="763"/>
      <c r="EY120" s="763"/>
      <c r="EZ120" s="763"/>
      <c r="FA120" s="763"/>
      <c r="FB120" s="763"/>
      <c r="FC120" s="763"/>
      <c r="FD120" s="763"/>
      <c r="FE120" s="763"/>
      <c r="FF120" s="763"/>
      <c r="FG120" s="763"/>
      <c r="FH120" s="763"/>
      <c r="FI120" s="763"/>
      <c r="FJ120" s="763"/>
      <c r="FK120" s="763"/>
      <c r="FL120" s="763"/>
      <c r="FM120" s="763"/>
      <c r="FN120" s="763"/>
      <c r="FO120" s="763"/>
      <c r="FP120" s="763"/>
      <c r="FQ120" s="763"/>
      <c r="FR120" s="763"/>
      <c r="FS120" s="763"/>
      <c r="FT120" s="763"/>
      <c r="FU120" s="763"/>
      <c r="FV120" s="763"/>
      <c r="FW120" s="763"/>
      <c r="FX120" s="763"/>
      <c r="FY120" s="763"/>
      <c r="FZ120" s="763"/>
      <c r="GA120" s="763"/>
      <c r="GB120" s="763"/>
      <c r="GC120" s="763"/>
      <c r="GD120" s="763"/>
      <c r="GE120" s="763"/>
      <c r="GF120" s="763"/>
      <c r="GG120" s="763"/>
      <c r="GH120" s="763"/>
      <c r="GI120" s="763"/>
      <c r="GJ120" s="763"/>
      <c r="GK120" s="763"/>
      <c r="GL120" s="763"/>
      <c r="GM120" s="763"/>
      <c r="GN120" s="763"/>
      <c r="GO120" s="763"/>
      <c r="GP120" s="763"/>
      <c r="GQ120" s="763"/>
      <c r="GR120" s="763"/>
      <c r="GS120" s="763"/>
      <c r="GT120" s="763"/>
      <c r="GU120" s="763"/>
      <c r="GV120" s="763"/>
      <c r="GW120" s="763"/>
      <c r="GX120" s="763"/>
      <c r="GY120" s="763"/>
      <c r="GZ120" s="763"/>
      <c r="HA120" s="763"/>
      <c r="HB120" s="763"/>
      <c r="HC120" s="763"/>
      <c r="HD120" s="763"/>
      <c r="HE120" s="763"/>
      <c r="HF120" s="763"/>
      <c r="HG120" s="763"/>
      <c r="HH120" s="763"/>
      <c r="HI120" s="763"/>
      <c r="HJ120" s="763"/>
      <c r="HK120" s="763"/>
      <c r="HL120" s="763"/>
      <c r="HM120" s="763"/>
      <c r="HN120" s="763"/>
      <c r="HO120" s="763"/>
      <c r="HP120" s="763"/>
      <c r="HQ120" s="763"/>
      <c r="HR120" s="763"/>
      <c r="HS120" s="763"/>
    </row>
    <row r="121" spans="1:227" s="552" customFormat="1">
      <c r="A121"/>
      <c r="B121" s="392"/>
      <c r="C121"/>
      <c r="D121" s="465"/>
      <c r="E121" s="684"/>
      <c r="F121" s="684"/>
      <c r="G121" s="354"/>
      <c r="H121"/>
      <c r="I121" s="140"/>
      <c r="J121"/>
      <c r="K121"/>
      <c r="L121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47"/>
      <c r="AC121"/>
      <c r="AD121" s="127"/>
      <c r="AE121"/>
      <c r="AF121"/>
      <c r="AG121"/>
      <c r="AH121" s="137"/>
      <c r="AI121" s="137"/>
      <c r="AJ121" s="137"/>
      <c r="AK121" s="548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548"/>
      <c r="BB121" s="286"/>
      <c r="BC121" s="1138"/>
      <c r="BD121" s="1138"/>
      <c r="BE121" s="1138"/>
      <c r="BF121" s="1138"/>
      <c r="BG121" s="1138"/>
      <c r="BH121" s="1138"/>
      <c r="BI121" s="1138"/>
      <c r="BJ121" s="536"/>
      <c r="BK121" s="536"/>
      <c r="BL121" s="536"/>
      <c r="BM121" s="536"/>
      <c r="BN121" s="536"/>
      <c r="BO121" s="536"/>
      <c r="BP121" s="536"/>
      <c r="BQ121" s="536"/>
      <c r="BR121" s="536"/>
      <c r="BS121" s="536"/>
      <c r="BT121" s="536"/>
      <c r="BU121" s="286"/>
      <c r="BV121" s="763"/>
      <c r="BW121" s="763"/>
      <c r="BX121" s="763"/>
      <c r="BY121" s="763"/>
      <c r="BZ121" s="763"/>
      <c r="CA121" s="763"/>
      <c r="CB121" s="763"/>
      <c r="CC121" s="763"/>
      <c r="CD121" s="763"/>
      <c r="CE121" s="763"/>
      <c r="CF121" s="763"/>
      <c r="CG121" s="763"/>
      <c r="CH121" s="763"/>
      <c r="CI121" s="763"/>
      <c r="CW121" s="763"/>
      <c r="CX121" s="763"/>
      <c r="CY121" s="763"/>
      <c r="CZ121" s="763"/>
      <c r="DA121" s="763"/>
      <c r="DB121" s="763"/>
      <c r="DC121" s="763"/>
      <c r="DD121" s="763"/>
      <c r="DE121" s="763"/>
      <c r="DF121" s="763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  <c r="DX121" s="763"/>
      <c r="DY121" s="763"/>
      <c r="DZ121" s="763"/>
      <c r="EA121" s="763"/>
      <c r="EB121" s="763"/>
      <c r="EC121" s="763"/>
      <c r="ED121" s="763"/>
      <c r="EE121" s="763"/>
      <c r="EF121" s="763"/>
      <c r="EG121" s="763"/>
      <c r="EH121" s="763"/>
      <c r="EI121" s="763"/>
      <c r="EJ121" s="763"/>
      <c r="EK121" s="763"/>
      <c r="EL121" s="763"/>
      <c r="EM121" s="763"/>
      <c r="EN121" s="763"/>
      <c r="EO121" s="763"/>
      <c r="EP121" s="763"/>
      <c r="EQ121" s="763"/>
      <c r="ER121" s="763"/>
      <c r="ES121" s="763"/>
      <c r="ET121" s="763"/>
      <c r="EU121" s="763"/>
      <c r="EV121" s="763"/>
      <c r="EW121" s="763"/>
      <c r="EX121" s="763"/>
      <c r="EY121" s="763"/>
      <c r="EZ121" s="763"/>
      <c r="FA121" s="763"/>
      <c r="FB121" s="763"/>
      <c r="FC121" s="763"/>
      <c r="FD121" s="763"/>
      <c r="FE121" s="763"/>
      <c r="FF121" s="763"/>
      <c r="FG121" s="763"/>
      <c r="FH121" s="763"/>
      <c r="FI121" s="763"/>
      <c r="FJ121" s="763"/>
      <c r="FK121" s="763"/>
      <c r="FL121" s="763"/>
      <c r="FM121" s="763"/>
      <c r="FN121" s="763"/>
      <c r="FO121" s="763"/>
      <c r="FP121" s="763"/>
      <c r="FQ121" s="763"/>
      <c r="FR121" s="763"/>
      <c r="FS121" s="763"/>
      <c r="FT121" s="763"/>
      <c r="FU121" s="763"/>
      <c r="FV121" s="763"/>
      <c r="FW121" s="763"/>
      <c r="FX121" s="763"/>
      <c r="FY121" s="763"/>
      <c r="FZ121" s="763"/>
      <c r="GA121" s="763"/>
      <c r="GB121" s="763"/>
      <c r="GC121" s="763"/>
      <c r="GD121" s="763"/>
      <c r="GE121" s="763"/>
      <c r="GF121" s="763"/>
      <c r="GG121" s="763"/>
      <c r="GH121" s="763"/>
      <c r="GI121" s="763"/>
      <c r="GJ121" s="763"/>
      <c r="GK121" s="763"/>
      <c r="GL121" s="763"/>
      <c r="GM121" s="763"/>
      <c r="GN121" s="763"/>
      <c r="GO121" s="763"/>
      <c r="GP121" s="763"/>
      <c r="GQ121" s="763"/>
      <c r="GR121" s="763"/>
      <c r="GS121" s="763"/>
      <c r="GT121" s="763"/>
      <c r="GU121" s="763"/>
      <c r="GV121" s="763"/>
      <c r="GW121" s="763"/>
      <c r="GX121" s="763"/>
      <c r="GY121" s="763"/>
      <c r="GZ121" s="763"/>
      <c r="HA121" s="763"/>
      <c r="HB121" s="763"/>
      <c r="HC121" s="763"/>
      <c r="HD121" s="763"/>
      <c r="HE121" s="763"/>
      <c r="HF121" s="763"/>
      <c r="HG121" s="763"/>
      <c r="HH121" s="763"/>
      <c r="HI121" s="763"/>
      <c r="HJ121" s="763"/>
      <c r="HK121" s="763"/>
      <c r="HL121" s="763"/>
      <c r="HM121" s="763"/>
      <c r="HN121" s="763"/>
      <c r="HO121" s="763"/>
      <c r="HP121" s="763"/>
      <c r="HQ121" s="763"/>
      <c r="HR121" s="763"/>
      <c r="HS121" s="763"/>
    </row>
    <row r="122" spans="1:227" s="552" customFormat="1">
      <c r="A122"/>
      <c r="B122" s="392"/>
      <c r="C122"/>
      <c r="D122" s="465"/>
      <c r="E122" s="684"/>
      <c r="F122" s="684"/>
      <c r="G122" s="354"/>
      <c r="H122"/>
      <c r="I122" s="140"/>
      <c r="J122"/>
      <c r="K122"/>
      <c r="L122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47"/>
      <c r="AC122"/>
      <c r="AD122" s="127"/>
      <c r="AE122"/>
      <c r="AF122"/>
      <c r="AG122"/>
      <c r="AH122" s="137"/>
      <c r="AI122" s="137"/>
      <c r="AJ122" s="137"/>
      <c r="AK122" s="548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548"/>
      <c r="BB122" s="286"/>
      <c r="BC122" s="1138"/>
      <c r="BD122" s="1138"/>
      <c r="BE122" s="1138"/>
      <c r="BF122" s="1138"/>
      <c r="BG122" s="1138"/>
      <c r="BH122" s="1138"/>
      <c r="BI122" s="1138"/>
      <c r="BJ122" s="536"/>
      <c r="BK122" s="536"/>
      <c r="BL122" s="536"/>
      <c r="BM122" s="536"/>
      <c r="BN122" s="536"/>
      <c r="BO122" s="536"/>
      <c r="BP122" s="536"/>
      <c r="BQ122" s="536"/>
      <c r="BR122" s="536"/>
      <c r="BS122" s="536"/>
      <c r="BT122" s="536"/>
      <c r="BU122" s="286"/>
      <c r="BV122" s="763"/>
      <c r="BW122" s="763"/>
      <c r="BX122" s="763"/>
      <c r="BY122" s="763"/>
      <c r="BZ122" s="763"/>
      <c r="CA122" s="763"/>
      <c r="CB122" s="763"/>
      <c r="CC122" s="763"/>
      <c r="CD122" s="763"/>
      <c r="CE122" s="763"/>
      <c r="CF122" s="763"/>
      <c r="CG122" s="763"/>
      <c r="CH122" s="763"/>
      <c r="CI122" s="763"/>
      <c r="CW122" s="763"/>
      <c r="CX122" s="763"/>
      <c r="CY122" s="763"/>
      <c r="CZ122" s="763"/>
      <c r="DA122" s="763"/>
      <c r="DB122" s="763"/>
      <c r="DC122" s="763"/>
      <c r="DD122" s="763"/>
      <c r="DE122" s="763"/>
      <c r="DF122" s="763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  <c r="DX122" s="763"/>
      <c r="DY122" s="763"/>
      <c r="DZ122" s="763"/>
      <c r="EA122" s="763"/>
      <c r="EB122" s="763"/>
      <c r="EC122" s="763"/>
      <c r="ED122" s="763"/>
      <c r="EE122" s="763"/>
      <c r="EF122" s="763"/>
      <c r="EG122" s="763"/>
      <c r="EH122" s="763"/>
      <c r="EI122" s="763"/>
      <c r="EJ122" s="763"/>
      <c r="EK122" s="763"/>
      <c r="EL122" s="763"/>
      <c r="EM122" s="763"/>
      <c r="EN122" s="763"/>
      <c r="EO122" s="763"/>
      <c r="EP122" s="763"/>
      <c r="EQ122" s="763"/>
      <c r="ER122" s="763"/>
      <c r="ES122" s="763"/>
      <c r="ET122" s="763"/>
      <c r="EU122" s="763"/>
      <c r="EV122" s="763"/>
      <c r="EW122" s="763"/>
      <c r="EX122" s="763"/>
      <c r="EY122" s="763"/>
      <c r="EZ122" s="763"/>
      <c r="FA122" s="763"/>
      <c r="FB122" s="763"/>
      <c r="FC122" s="763"/>
      <c r="FD122" s="763"/>
      <c r="FE122" s="763"/>
      <c r="FF122" s="763"/>
      <c r="FG122" s="763"/>
      <c r="FH122" s="763"/>
      <c r="FI122" s="763"/>
      <c r="FJ122" s="763"/>
      <c r="FK122" s="763"/>
      <c r="FL122" s="763"/>
      <c r="FM122" s="763"/>
      <c r="FN122" s="763"/>
      <c r="FO122" s="763"/>
      <c r="FP122" s="763"/>
      <c r="FQ122" s="763"/>
      <c r="FR122" s="763"/>
      <c r="FS122" s="763"/>
      <c r="FT122" s="763"/>
      <c r="FU122" s="763"/>
      <c r="FV122" s="763"/>
      <c r="FW122" s="763"/>
      <c r="FX122" s="763"/>
      <c r="FY122" s="763"/>
      <c r="FZ122" s="763"/>
      <c r="GA122" s="763"/>
      <c r="GB122" s="763"/>
      <c r="GC122" s="763"/>
      <c r="GD122" s="763"/>
      <c r="GE122" s="763"/>
      <c r="GF122" s="763"/>
      <c r="GG122" s="763"/>
      <c r="GH122" s="763"/>
      <c r="GI122" s="763"/>
      <c r="GJ122" s="763"/>
      <c r="GK122" s="763"/>
      <c r="GL122" s="763"/>
      <c r="GM122" s="763"/>
      <c r="GN122" s="763"/>
      <c r="GO122" s="763"/>
      <c r="GP122" s="763"/>
      <c r="GQ122" s="763"/>
      <c r="GR122" s="763"/>
      <c r="GS122" s="763"/>
      <c r="GT122" s="763"/>
      <c r="GU122" s="763"/>
      <c r="GV122" s="763"/>
      <c r="GW122" s="763"/>
      <c r="GX122" s="763"/>
      <c r="GY122" s="763"/>
      <c r="GZ122" s="763"/>
      <c r="HA122" s="763"/>
      <c r="HB122" s="763"/>
      <c r="HC122" s="763"/>
      <c r="HD122" s="763"/>
      <c r="HE122" s="763"/>
      <c r="HF122" s="763"/>
      <c r="HG122" s="763"/>
      <c r="HH122" s="763"/>
      <c r="HI122" s="763"/>
      <c r="HJ122" s="763"/>
      <c r="HK122" s="763"/>
      <c r="HL122" s="763"/>
      <c r="HM122" s="763"/>
      <c r="HN122" s="763"/>
      <c r="HO122" s="763"/>
      <c r="HP122" s="763"/>
      <c r="HQ122" s="763"/>
      <c r="HR122" s="763"/>
      <c r="HS122" s="763"/>
    </row>
    <row r="123" spans="1:227" s="552" customFormat="1">
      <c r="A123"/>
      <c r="B123" s="392"/>
      <c r="C123"/>
      <c r="D123" s="465"/>
      <c r="E123" s="684"/>
      <c r="F123" s="684"/>
      <c r="G123" s="354"/>
      <c r="H123"/>
      <c r="I123" s="140"/>
      <c r="J123"/>
      <c r="K123"/>
      <c r="L123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59"/>
      <c r="AA123" s="359"/>
      <c r="AB123" s="47"/>
      <c r="AC123"/>
      <c r="AD123" s="127"/>
      <c r="AE123"/>
      <c r="AF123"/>
      <c r="AG123"/>
      <c r="AH123" s="137"/>
      <c r="AI123" s="137"/>
      <c r="AJ123" s="137"/>
      <c r="AK123" s="548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548"/>
      <c r="BB123" s="286"/>
      <c r="BC123" s="1138"/>
      <c r="BD123" s="1138"/>
      <c r="BE123" s="1138"/>
      <c r="BF123" s="1138"/>
      <c r="BG123" s="1138"/>
      <c r="BH123" s="1138"/>
      <c r="BI123" s="1138"/>
      <c r="BJ123" s="536"/>
      <c r="BK123" s="536"/>
      <c r="BL123" s="536"/>
      <c r="BM123" s="536"/>
      <c r="BN123" s="536"/>
      <c r="BO123" s="536"/>
      <c r="BP123" s="536"/>
      <c r="BQ123" s="536"/>
      <c r="BR123" s="536"/>
      <c r="BS123" s="536"/>
      <c r="BT123" s="536"/>
      <c r="BU123" s="286"/>
      <c r="BV123" s="763"/>
      <c r="BW123" s="763"/>
      <c r="BX123" s="763"/>
      <c r="BY123" s="763"/>
      <c r="BZ123" s="763"/>
      <c r="CA123" s="763"/>
      <c r="CB123" s="763"/>
      <c r="CC123" s="763"/>
      <c r="CD123" s="763"/>
      <c r="CE123" s="763"/>
      <c r="CF123" s="763"/>
      <c r="CG123" s="763"/>
      <c r="CH123" s="763"/>
      <c r="CI123" s="763"/>
      <c r="CW123" s="763"/>
      <c r="CX123" s="763"/>
      <c r="CY123" s="763"/>
      <c r="CZ123" s="763"/>
      <c r="DA123" s="763"/>
      <c r="DB123" s="763"/>
      <c r="DC123" s="763"/>
      <c r="DD123" s="763"/>
      <c r="DE123" s="763"/>
      <c r="DF123" s="763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  <c r="DX123" s="763"/>
      <c r="DY123" s="763"/>
      <c r="DZ123" s="763"/>
      <c r="EA123" s="763"/>
      <c r="EB123" s="763"/>
      <c r="EC123" s="763"/>
      <c r="ED123" s="763"/>
      <c r="EE123" s="763"/>
      <c r="EF123" s="763"/>
      <c r="EG123" s="763"/>
      <c r="EH123" s="763"/>
      <c r="EI123" s="763"/>
      <c r="EJ123" s="763"/>
      <c r="EK123" s="763"/>
      <c r="EL123" s="763"/>
      <c r="EM123" s="763"/>
      <c r="EN123" s="763"/>
      <c r="EO123" s="763"/>
      <c r="EP123" s="763"/>
      <c r="EQ123" s="763"/>
      <c r="ER123" s="763"/>
      <c r="ES123" s="763"/>
      <c r="ET123" s="763"/>
      <c r="EU123" s="763"/>
      <c r="EV123" s="763"/>
      <c r="EW123" s="763"/>
      <c r="EX123" s="763"/>
      <c r="EY123" s="763"/>
      <c r="EZ123" s="763"/>
      <c r="FA123" s="763"/>
      <c r="FB123" s="763"/>
      <c r="FC123" s="763"/>
      <c r="FD123" s="763"/>
      <c r="FE123" s="763"/>
      <c r="FF123" s="763"/>
      <c r="FG123" s="763"/>
      <c r="FH123" s="763"/>
      <c r="FI123" s="763"/>
      <c r="FJ123" s="763"/>
      <c r="FK123" s="763"/>
      <c r="FL123" s="763"/>
      <c r="FM123" s="763"/>
      <c r="FN123" s="763"/>
      <c r="FO123" s="763"/>
      <c r="FP123" s="763"/>
      <c r="FQ123" s="763"/>
      <c r="FR123" s="763"/>
      <c r="FS123" s="763"/>
      <c r="FT123" s="763"/>
      <c r="FU123" s="763"/>
      <c r="FV123" s="763"/>
      <c r="FW123" s="763"/>
      <c r="FX123" s="763"/>
      <c r="FY123" s="763"/>
      <c r="FZ123" s="763"/>
      <c r="GA123" s="763"/>
      <c r="GB123" s="763"/>
      <c r="GC123" s="763"/>
      <c r="GD123" s="763"/>
      <c r="GE123" s="763"/>
      <c r="GF123" s="763"/>
      <c r="GG123" s="763"/>
      <c r="GH123" s="763"/>
      <c r="GI123" s="763"/>
      <c r="GJ123" s="763"/>
      <c r="GK123" s="763"/>
      <c r="GL123" s="763"/>
      <c r="GM123" s="763"/>
      <c r="GN123" s="763"/>
      <c r="GO123" s="763"/>
      <c r="GP123" s="763"/>
      <c r="GQ123" s="763"/>
      <c r="GR123" s="763"/>
      <c r="GS123" s="763"/>
      <c r="GT123" s="763"/>
      <c r="GU123" s="763"/>
      <c r="GV123" s="763"/>
      <c r="GW123" s="763"/>
      <c r="GX123" s="763"/>
      <c r="GY123" s="763"/>
      <c r="GZ123" s="763"/>
      <c r="HA123" s="763"/>
      <c r="HB123" s="763"/>
      <c r="HC123" s="763"/>
      <c r="HD123" s="763"/>
      <c r="HE123" s="763"/>
      <c r="HF123" s="763"/>
      <c r="HG123" s="763"/>
      <c r="HH123" s="763"/>
      <c r="HI123" s="763"/>
      <c r="HJ123" s="763"/>
      <c r="HK123" s="763"/>
      <c r="HL123" s="763"/>
      <c r="HM123" s="763"/>
      <c r="HN123" s="763"/>
      <c r="HO123" s="763"/>
      <c r="HP123" s="763"/>
      <c r="HQ123" s="763"/>
      <c r="HR123" s="763"/>
      <c r="HS123" s="763"/>
    </row>
    <row r="124" spans="1:227" s="552" customFormat="1">
      <c r="A124"/>
      <c r="B124" s="392"/>
      <c r="C124"/>
      <c r="D124" s="465"/>
      <c r="E124" s="684"/>
      <c r="F124" s="684"/>
      <c r="G124" s="354"/>
      <c r="H124"/>
      <c r="I124" s="140"/>
      <c r="J124"/>
      <c r="K124"/>
      <c r="L124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47"/>
      <c r="AC124"/>
      <c r="AD124" s="127"/>
      <c r="AE124"/>
      <c r="AF124"/>
      <c r="AG124"/>
      <c r="AH124" s="137"/>
      <c r="AI124" s="137"/>
      <c r="AJ124" s="137"/>
      <c r="AK124" s="548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548"/>
      <c r="BB124" s="286"/>
      <c r="BC124" s="1138"/>
      <c r="BD124" s="1138"/>
      <c r="BE124" s="1138"/>
      <c r="BF124" s="1138"/>
      <c r="BG124" s="1138"/>
      <c r="BH124" s="1138"/>
      <c r="BI124" s="1138"/>
      <c r="BJ124" s="536"/>
      <c r="BK124" s="536"/>
      <c r="BL124" s="536"/>
      <c r="BM124" s="536"/>
      <c r="BN124" s="536"/>
      <c r="BO124" s="536"/>
      <c r="BP124" s="536"/>
      <c r="BQ124" s="536"/>
      <c r="BR124" s="536"/>
      <c r="BS124" s="536"/>
      <c r="BT124" s="536"/>
      <c r="BU124" s="286"/>
      <c r="BV124" s="763"/>
      <c r="BW124" s="763"/>
      <c r="BX124" s="763"/>
      <c r="BY124" s="763"/>
      <c r="BZ124" s="763"/>
      <c r="CA124" s="763"/>
      <c r="CB124" s="763"/>
      <c r="CC124" s="763"/>
      <c r="CD124" s="763"/>
      <c r="CE124" s="763"/>
      <c r="CF124" s="763"/>
      <c r="CG124" s="763"/>
      <c r="CH124" s="763"/>
      <c r="CI124" s="763"/>
      <c r="CW124" s="763"/>
      <c r="CX124" s="763"/>
      <c r="CY124" s="763"/>
      <c r="CZ124" s="763"/>
      <c r="DA124" s="763"/>
      <c r="DB124" s="763"/>
      <c r="DC124" s="763"/>
      <c r="DD124" s="763"/>
      <c r="DE124" s="763"/>
      <c r="DF124" s="763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  <c r="DX124" s="763"/>
      <c r="DY124" s="763"/>
      <c r="DZ124" s="763"/>
      <c r="EA124" s="763"/>
      <c r="EB124" s="763"/>
      <c r="EC124" s="763"/>
      <c r="ED124" s="763"/>
      <c r="EE124" s="763"/>
      <c r="EF124" s="763"/>
      <c r="EG124" s="763"/>
      <c r="EH124" s="763"/>
      <c r="EI124" s="763"/>
      <c r="EJ124" s="763"/>
      <c r="EK124" s="763"/>
      <c r="EL124" s="763"/>
      <c r="EM124" s="763"/>
      <c r="EN124" s="763"/>
      <c r="EO124" s="763"/>
      <c r="EP124" s="763"/>
      <c r="EQ124" s="763"/>
      <c r="ER124" s="763"/>
      <c r="ES124" s="763"/>
      <c r="ET124" s="763"/>
      <c r="EU124" s="763"/>
      <c r="EV124" s="763"/>
      <c r="EW124" s="763"/>
      <c r="EX124" s="763"/>
      <c r="EY124" s="763"/>
      <c r="EZ124" s="763"/>
      <c r="FA124" s="763"/>
      <c r="FB124" s="763"/>
      <c r="FC124" s="763"/>
      <c r="FD124" s="763"/>
      <c r="FE124" s="763"/>
      <c r="FF124" s="763"/>
      <c r="FG124" s="763"/>
      <c r="FH124" s="763"/>
      <c r="FI124" s="763"/>
      <c r="FJ124" s="763"/>
      <c r="FK124" s="763"/>
      <c r="FL124" s="763"/>
      <c r="FM124" s="763"/>
      <c r="FN124" s="763"/>
      <c r="FO124" s="763"/>
      <c r="FP124" s="763"/>
      <c r="FQ124" s="763"/>
      <c r="FR124" s="763"/>
      <c r="FS124" s="763"/>
      <c r="FT124" s="763"/>
      <c r="FU124" s="763"/>
      <c r="FV124" s="763"/>
      <c r="FW124" s="763"/>
      <c r="FX124" s="763"/>
      <c r="FY124" s="763"/>
      <c r="FZ124" s="763"/>
      <c r="GA124" s="763"/>
      <c r="GB124" s="763"/>
      <c r="GC124" s="763"/>
      <c r="GD124" s="763"/>
      <c r="GE124" s="763"/>
      <c r="GF124" s="763"/>
      <c r="GG124" s="763"/>
      <c r="GH124" s="763"/>
      <c r="GI124" s="763"/>
      <c r="GJ124" s="763"/>
      <c r="GK124" s="763"/>
      <c r="GL124" s="763"/>
      <c r="GM124" s="763"/>
      <c r="GN124" s="763"/>
      <c r="GO124" s="763"/>
      <c r="GP124" s="763"/>
      <c r="GQ124" s="763"/>
      <c r="GR124" s="763"/>
      <c r="GS124" s="763"/>
      <c r="GT124" s="763"/>
      <c r="GU124" s="763"/>
      <c r="GV124" s="763"/>
      <c r="GW124" s="763"/>
      <c r="GX124" s="763"/>
      <c r="GY124" s="763"/>
      <c r="GZ124" s="763"/>
      <c r="HA124" s="763"/>
      <c r="HB124" s="763"/>
      <c r="HC124" s="763"/>
      <c r="HD124" s="763"/>
      <c r="HE124" s="763"/>
      <c r="HF124" s="763"/>
      <c r="HG124" s="763"/>
      <c r="HH124" s="763"/>
      <c r="HI124" s="763"/>
      <c r="HJ124" s="763"/>
      <c r="HK124" s="763"/>
      <c r="HL124" s="763"/>
      <c r="HM124" s="763"/>
      <c r="HN124" s="763"/>
      <c r="HO124" s="763"/>
      <c r="HP124" s="763"/>
      <c r="HQ124" s="763"/>
      <c r="HR124" s="763"/>
      <c r="HS124" s="763"/>
    </row>
    <row r="125" spans="1:227" s="552" customFormat="1">
      <c r="A125"/>
      <c r="B125" s="392"/>
      <c r="C125"/>
      <c r="D125" s="465"/>
      <c r="E125" s="684"/>
      <c r="F125" s="684"/>
      <c r="G125" s="354"/>
      <c r="H125"/>
      <c r="I125" s="140"/>
      <c r="J125"/>
      <c r="K125"/>
      <c r="L125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47"/>
      <c r="AC125"/>
      <c r="AD125" s="127"/>
      <c r="AE125"/>
      <c r="AF125"/>
      <c r="AG125"/>
      <c r="AH125" s="137"/>
      <c r="AI125" s="137"/>
      <c r="AJ125" s="137"/>
      <c r="AK125" s="548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548"/>
      <c r="BB125" s="286"/>
      <c r="BC125" s="1138"/>
      <c r="BD125" s="1138"/>
      <c r="BE125" s="1138"/>
      <c r="BF125" s="1138"/>
      <c r="BG125" s="1138"/>
      <c r="BH125" s="1138"/>
      <c r="BI125" s="1138"/>
      <c r="BJ125" s="536"/>
      <c r="BK125" s="536"/>
      <c r="BL125" s="536"/>
      <c r="BM125" s="536"/>
      <c r="BN125" s="536"/>
      <c r="BO125" s="536"/>
      <c r="BP125" s="536"/>
      <c r="BQ125" s="536"/>
      <c r="BR125" s="536"/>
      <c r="BS125" s="536"/>
      <c r="BT125" s="536"/>
      <c r="BU125" s="286"/>
      <c r="BV125" s="763"/>
      <c r="BW125" s="763"/>
      <c r="BX125" s="763"/>
      <c r="BY125" s="763"/>
      <c r="BZ125" s="763"/>
      <c r="CA125" s="763"/>
      <c r="CB125" s="763"/>
      <c r="CC125" s="763"/>
      <c r="CD125" s="763"/>
      <c r="CE125" s="763"/>
      <c r="CF125" s="763"/>
      <c r="CG125" s="763"/>
      <c r="CH125" s="763"/>
      <c r="CI125" s="763"/>
      <c r="CW125" s="763"/>
      <c r="CX125" s="763"/>
      <c r="CY125" s="763"/>
      <c r="CZ125" s="763"/>
      <c r="DA125" s="763"/>
      <c r="DB125" s="763"/>
      <c r="DC125" s="763"/>
      <c r="DD125" s="763"/>
      <c r="DE125" s="763"/>
      <c r="DF125" s="763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  <c r="DX125" s="763"/>
      <c r="DY125" s="763"/>
      <c r="DZ125" s="763"/>
      <c r="EA125" s="763"/>
      <c r="EB125" s="763"/>
      <c r="EC125" s="763"/>
      <c r="ED125" s="763"/>
      <c r="EE125" s="763"/>
      <c r="EF125" s="763"/>
      <c r="EG125" s="763"/>
      <c r="EH125" s="763"/>
      <c r="EI125" s="763"/>
      <c r="EJ125" s="763"/>
      <c r="EK125" s="763"/>
      <c r="EL125" s="763"/>
      <c r="EM125" s="763"/>
      <c r="EN125" s="763"/>
      <c r="EO125" s="763"/>
      <c r="EP125" s="763"/>
      <c r="EQ125" s="763"/>
      <c r="ER125" s="763"/>
      <c r="ES125" s="763"/>
      <c r="ET125" s="763"/>
      <c r="EU125" s="763"/>
      <c r="EV125" s="763"/>
      <c r="EW125" s="763"/>
      <c r="EX125" s="763"/>
      <c r="EY125" s="763"/>
      <c r="EZ125" s="763"/>
      <c r="FA125" s="763"/>
      <c r="FB125" s="763"/>
      <c r="FC125" s="763"/>
      <c r="FD125" s="763"/>
      <c r="FE125" s="763"/>
      <c r="FF125" s="763"/>
      <c r="FG125" s="763"/>
      <c r="FH125" s="763"/>
      <c r="FI125" s="763"/>
      <c r="FJ125" s="763"/>
      <c r="FK125" s="763"/>
      <c r="FL125" s="763"/>
      <c r="FM125" s="763"/>
      <c r="FN125" s="763"/>
      <c r="FO125" s="763"/>
      <c r="FP125" s="763"/>
      <c r="FQ125" s="763"/>
      <c r="FR125" s="763"/>
      <c r="FS125" s="763"/>
      <c r="FT125" s="763"/>
      <c r="FU125" s="763"/>
      <c r="FV125" s="763"/>
      <c r="FW125" s="763"/>
      <c r="FX125" s="763"/>
      <c r="FY125" s="763"/>
      <c r="FZ125" s="763"/>
      <c r="GA125" s="763"/>
      <c r="GB125" s="763"/>
      <c r="GC125" s="763"/>
      <c r="GD125" s="763"/>
      <c r="GE125" s="763"/>
      <c r="GF125" s="763"/>
      <c r="GG125" s="763"/>
      <c r="GH125" s="763"/>
      <c r="GI125" s="763"/>
      <c r="GJ125" s="763"/>
      <c r="GK125" s="763"/>
      <c r="GL125" s="763"/>
      <c r="GM125" s="763"/>
      <c r="GN125" s="763"/>
      <c r="GO125" s="763"/>
      <c r="GP125" s="763"/>
      <c r="GQ125" s="763"/>
      <c r="GR125" s="763"/>
      <c r="GS125" s="763"/>
      <c r="GT125" s="763"/>
      <c r="GU125" s="763"/>
      <c r="GV125" s="763"/>
      <c r="GW125" s="763"/>
      <c r="GX125" s="763"/>
      <c r="GY125" s="763"/>
      <c r="GZ125" s="763"/>
      <c r="HA125" s="763"/>
      <c r="HB125" s="763"/>
      <c r="HC125" s="763"/>
      <c r="HD125" s="763"/>
      <c r="HE125" s="763"/>
      <c r="HF125" s="763"/>
      <c r="HG125" s="763"/>
      <c r="HH125" s="763"/>
      <c r="HI125" s="763"/>
      <c r="HJ125" s="763"/>
      <c r="HK125" s="763"/>
      <c r="HL125" s="763"/>
      <c r="HM125" s="763"/>
      <c r="HN125" s="763"/>
      <c r="HO125" s="763"/>
      <c r="HP125" s="763"/>
      <c r="HQ125" s="763"/>
      <c r="HR125" s="763"/>
      <c r="HS125" s="763"/>
    </row>
    <row r="126" spans="1:227" s="552" customFormat="1">
      <c r="A126"/>
      <c r="B126" s="392"/>
      <c r="C126"/>
      <c r="D126" s="465"/>
      <c r="E126" s="684"/>
      <c r="F126" s="684"/>
      <c r="G126" s="354"/>
      <c r="H126"/>
      <c r="I126" s="140"/>
      <c r="J126"/>
      <c r="K126"/>
      <c r="L126"/>
      <c r="M126" s="359"/>
      <c r="N126" s="359"/>
      <c r="O126" s="359"/>
      <c r="P126" s="359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47"/>
      <c r="AC126"/>
      <c r="AD126" s="127"/>
      <c r="AE126"/>
      <c r="AF126"/>
      <c r="AG126"/>
      <c r="AH126" s="137"/>
      <c r="AI126" s="137"/>
      <c r="AJ126" s="137"/>
      <c r="AK126" s="548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548"/>
      <c r="BB126" s="286"/>
      <c r="BC126" s="1138"/>
      <c r="BD126" s="1138"/>
      <c r="BE126" s="1138"/>
      <c r="BF126" s="1138"/>
      <c r="BG126" s="1138"/>
      <c r="BH126" s="1138"/>
      <c r="BI126" s="1138"/>
      <c r="BJ126" s="536"/>
      <c r="BK126" s="536"/>
      <c r="BL126" s="536"/>
      <c r="BM126" s="536"/>
      <c r="BN126" s="536"/>
      <c r="BO126" s="536"/>
      <c r="BP126" s="536"/>
      <c r="BQ126" s="536"/>
      <c r="BR126" s="536"/>
      <c r="BS126" s="536"/>
      <c r="BT126" s="536"/>
      <c r="BU126" s="286"/>
      <c r="BV126" s="763"/>
      <c r="BW126" s="763"/>
      <c r="BX126" s="763"/>
      <c r="BY126" s="763"/>
      <c r="BZ126" s="763"/>
      <c r="CA126" s="763"/>
      <c r="CB126" s="763"/>
      <c r="CC126" s="763"/>
      <c r="CD126" s="763"/>
      <c r="CE126" s="763"/>
      <c r="CF126" s="763"/>
      <c r="CG126" s="763"/>
      <c r="CH126" s="763"/>
      <c r="CI126" s="763"/>
      <c r="CW126" s="763"/>
      <c r="CX126" s="763"/>
      <c r="CY126" s="763"/>
      <c r="CZ126" s="763"/>
      <c r="DA126" s="763"/>
      <c r="DB126" s="763"/>
      <c r="DC126" s="763"/>
      <c r="DD126" s="763"/>
      <c r="DE126" s="763"/>
      <c r="DF126" s="763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  <c r="DX126" s="763"/>
      <c r="DY126" s="763"/>
      <c r="DZ126" s="763"/>
      <c r="EA126" s="763"/>
      <c r="EB126" s="763"/>
      <c r="EC126" s="763"/>
      <c r="ED126" s="763"/>
      <c r="EE126" s="763"/>
      <c r="EF126" s="763"/>
      <c r="EG126" s="763"/>
      <c r="EH126" s="763"/>
      <c r="EI126" s="763"/>
      <c r="EJ126" s="763"/>
      <c r="EK126" s="763"/>
      <c r="EL126" s="763"/>
      <c r="EM126" s="763"/>
      <c r="EN126" s="763"/>
      <c r="EO126" s="763"/>
      <c r="EP126" s="763"/>
      <c r="EQ126" s="763"/>
      <c r="ER126" s="763"/>
      <c r="ES126" s="763"/>
      <c r="ET126" s="763"/>
      <c r="EU126" s="763"/>
      <c r="EV126" s="763"/>
      <c r="EW126" s="763"/>
      <c r="EX126" s="763"/>
      <c r="EY126" s="763"/>
      <c r="EZ126" s="763"/>
      <c r="FA126" s="763"/>
      <c r="FB126" s="763"/>
      <c r="FC126" s="763"/>
      <c r="FD126" s="763"/>
      <c r="FE126" s="763"/>
      <c r="FF126" s="763"/>
      <c r="FG126" s="763"/>
      <c r="FH126" s="763"/>
      <c r="FI126" s="763"/>
      <c r="FJ126" s="763"/>
      <c r="FK126" s="763"/>
      <c r="FL126" s="763"/>
      <c r="FM126" s="763"/>
      <c r="FN126" s="763"/>
      <c r="FO126" s="763"/>
      <c r="FP126" s="763"/>
      <c r="FQ126" s="763"/>
      <c r="FR126" s="763"/>
      <c r="FS126" s="763"/>
      <c r="FT126" s="763"/>
      <c r="FU126" s="763"/>
      <c r="FV126" s="763"/>
      <c r="FW126" s="763"/>
      <c r="FX126" s="763"/>
      <c r="FY126" s="763"/>
      <c r="FZ126" s="763"/>
      <c r="GA126" s="763"/>
      <c r="GB126" s="763"/>
      <c r="GC126" s="763"/>
      <c r="GD126" s="763"/>
      <c r="GE126" s="763"/>
      <c r="GF126" s="763"/>
      <c r="GG126" s="763"/>
      <c r="GH126" s="763"/>
      <c r="GI126" s="763"/>
      <c r="GJ126" s="763"/>
      <c r="GK126" s="763"/>
      <c r="GL126" s="763"/>
      <c r="GM126" s="763"/>
      <c r="GN126" s="763"/>
      <c r="GO126" s="763"/>
      <c r="GP126" s="763"/>
      <c r="GQ126" s="763"/>
      <c r="GR126" s="763"/>
      <c r="GS126" s="763"/>
      <c r="GT126" s="763"/>
      <c r="GU126" s="763"/>
      <c r="GV126" s="763"/>
      <c r="GW126" s="763"/>
      <c r="GX126" s="763"/>
      <c r="GY126" s="763"/>
      <c r="GZ126" s="763"/>
      <c r="HA126" s="763"/>
      <c r="HB126" s="763"/>
      <c r="HC126" s="763"/>
      <c r="HD126" s="763"/>
      <c r="HE126" s="763"/>
      <c r="HF126" s="763"/>
      <c r="HG126" s="763"/>
      <c r="HH126" s="763"/>
      <c r="HI126" s="763"/>
      <c r="HJ126" s="763"/>
      <c r="HK126" s="763"/>
      <c r="HL126" s="763"/>
      <c r="HM126" s="763"/>
      <c r="HN126" s="763"/>
      <c r="HO126" s="763"/>
      <c r="HP126" s="763"/>
      <c r="HQ126" s="763"/>
      <c r="HR126" s="763"/>
      <c r="HS126" s="763"/>
    </row>
    <row r="127" spans="1:227" s="552" customFormat="1">
      <c r="A127"/>
      <c r="B127" s="392"/>
      <c r="C127"/>
      <c r="D127" s="465"/>
      <c r="E127" s="684"/>
      <c r="F127" s="684"/>
      <c r="G127" s="354"/>
      <c r="H127"/>
      <c r="I127" s="140"/>
      <c r="J127"/>
      <c r="K127"/>
      <c r="L127"/>
      <c r="M127" s="359"/>
      <c r="N127" s="359"/>
      <c r="O127" s="359"/>
      <c r="P127" s="359"/>
      <c r="Q127" s="359"/>
      <c r="R127" s="359"/>
      <c r="S127" s="359"/>
      <c r="T127" s="359"/>
      <c r="U127" s="359"/>
      <c r="V127" s="359"/>
      <c r="W127" s="359"/>
      <c r="X127" s="359"/>
      <c r="Y127" s="359"/>
      <c r="Z127" s="359"/>
      <c r="AA127" s="359"/>
      <c r="AB127" s="47"/>
      <c r="AC127"/>
      <c r="AD127" s="127"/>
      <c r="AE127"/>
      <c r="AF127"/>
      <c r="AG127"/>
      <c r="AH127" s="137"/>
      <c r="AI127" s="137"/>
      <c r="AJ127" s="137"/>
      <c r="AK127" s="548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548"/>
      <c r="BB127" s="286"/>
      <c r="BC127" s="1138"/>
      <c r="BD127" s="1138"/>
      <c r="BE127" s="1138"/>
      <c r="BF127" s="1138"/>
      <c r="BG127" s="1138"/>
      <c r="BH127" s="1138"/>
      <c r="BI127" s="1138"/>
      <c r="BJ127" s="536"/>
      <c r="BK127" s="536"/>
      <c r="BL127" s="536"/>
      <c r="BM127" s="536"/>
      <c r="BN127" s="536"/>
      <c r="BO127" s="536"/>
      <c r="BP127" s="536"/>
      <c r="BQ127" s="536"/>
      <c r="BR127" s="536"/>
      <c r="BS127" s="536"/>
      <c r="BT127" s="536"/>
      <c r="BU127" s="286"/>
      <c r="BV127" s="763"/>
      <c r="BW127" s="763"/>
      <c r="BX127" s="763"/>
      <c r="BY127" s="763"/>
      <c r="BZ127" s="763"/>
      <c r="CA127" s="763"/>
      <c r="CB127" s="763"/>
      <c r="CC127" s="763"/>
      <c r="CD127" s="763"/>
      <c r="CE127" s="763"/>
      <c r="CF127" s="763"/>
      <c r="CG127" s="763"/>
      <c r="CH127" s="763"/>
      <c r="CI127" s="763"/>
      <c r="CW127" s="763"/>
      <c r="CX127" s="763"/>
      <c r="CY127" s="763"/>
      <c r="CZ127" s="763"/>
      <c r="DA127" s="763"/>
      <c r="DB127" s="763"/>
      <c r="DC127" s="763"/>
      <c r="DD127" s="763"/>
      <c r="DE127" s="763"/>
      <c r="DF127" s="763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  <c r="DX127" s="763"/>
      <c r="DY127" s="763"/>
      <c r="DZ127" s="763"/>
      <c r="EA127" s="763"/>
      <c r="EB127" s="763"/>
      <c r="EC127" s="763"/>
      <c r="ED127" s="763"/>
      <c r="EE127" s="763"/>
      <c r="EF127" s="763"/>
      <c r="EG127" s="763"/>
      <c r="EH127" s="763"/>
      <c r="EI127" s="763"/>
      <c r="EJ127" s="763"/>
      <c r="EK127" s="763"/>
      <c r="EL127" s="763"/>
      <c r="EM127" s="763"/>
      <c r="EN127" s="763"/>
      <c r="EO127" s="763"/>
      <c r="EP127" s="763"/>
      <c r="EQ127" s="763"/>
      <c r="ER127" s="763"/>
      <c r="ES127" s="763"/>
      <c r="ET127" s="763"/>
      <c r="EU127" s="763"/>
      <c r="EV127" s="763"/>
      <c r="EW127" s="763"/>
      <c r="EX127" s="763"/>
      <c r="EY127" s="763"/>
      <c r="EZ127" s="763"/>
      <c r="FA127" s="763"/>
      <c r="FB127" s="763"/>
      <c r="FC127" s="763"/>
      <c r="FD127" s="763"/>
      <c r="FE127" s="763"/>
      <c r="FF127" s="763"/>
      <c r="FG127" s="763"/>
      <c r="FH127" s="763"/>
      <c r="FI127" s="763"/>
      <c r="FJ127" s="763"/>
      <c r="FK127" s="763"/>
      <c r="FL127" s="763"/>
      <c r="FM127" s="763"/>
      <c r="FN127" s="763"/>
      <c r="FO127" s="763"/>
      <c r="FP127" s="763"/>
      <c r="FQ127" s="763"/>
      <c r="FR127" s="763"/>
      <c r="FS127" s="763"/>
      <c r="FT127" s="763"/>
      <c r="FU127" s="763"/>
      <c r="FV127" s="763"/>
      <c r="FW127" s="763"/>
      <c r="FX127" s="763"/>
      <c r="FY127" s="763"/>
      <c r="FZ127" s="763"/>
      <c r="GA127" s="763"/>
      <c r="GB127" s="763"/>
      <c r="GC127" s="763"/>
      <c r="GD127" s="763"/>
      <c r="GE127" s="763"/>
      <c r="GF127" s="763"/>
      <c r="GG127" s="763"/>
      <c r="GH127" s="763"/>
      <c r="GI127" s="763"/>
      <c r="GJ127" s="763"/>
      <c r="GK127" s="763"/>
      <c r="GL127" s="763"/>
      <c r="GM127" s="763"/>
      <c r="GN127" s="763"/>
      <c r="GO127" s="763"/>
      <c r="GP127" s="763"/>
      <c r="GQ127" s="763"/>
      <c r="GR127" s="763"/>
      <c r="GS127" s="763"/>
      <c r="GT127" s="763"/>
      <c r="GU127" s="763"/>
      <c r="GV127" s="763"/>
      <c r="GW127" s="763"/>
      <c r="GX127" s="763"/>
      <c r="GY127" s="763"/>
      <c r="GZ127" s="763"/>
      <c r="HA127" s="763"/>
      <c r="HB127" s="763"/>
      <c r="HC127" s="763"/>
      <c r="HD127" s="763"/>
      <c r="HE127" s="763"/>
      <c r="HF127" s="763"/>
      <c r="HG127" s="763"/>
      <c r="HH127" s="763"/>
      <c r="HI127" s="763"/>
      <c r="HJ127" s="763"/>
      <c r="HK127" s="763"/>
      <c r="HL127" s="763"/>
      <c r="HM127" s="763"/>
      <c r="HN127" s="763"/>
      <c r="HO127" s="763"/>
      <c r="HP127" s="763"/>
      <c r="HQ127" s="763"/>
      <c r="HR127" s="763"/>
      <c r="HS127" s="763"/>
    </row>
    <row r="128" spans="1:227" s="552" customFormat="1">
      <c r="A128"/>
      <c r="B128" s="392"/>
      <c r="C128"/>
      <c r="D128" s="465"/>
      <c r="E128" s="684"/>
      <c r="F128" s="684"/>
      <c r="G128" s="354"/>
      <c r="H128"/>
      <c r="I128" s="140"/>
      <c r="J128"/>
      <c r="K128"/>
      <c r="L128"/>
      <c r="M128" s="359"/>
      <c r="N128" s="359"/>
      <c r="O128" s="359"/>
      <c r="P128" s="359"/>
      <c r="Q128" s="359"/>
      <c r="R128" s="359"/>
      <c r="S128" s="359"/>
      <c r="T128" s="359"/>
      <c r="U128" s="359"/>
      <c r="V128" s="359"/>
      <c r="W128" s="359"/>
      <c r="X128" s="359"/>
      <c r="Y128" s="359"/>
      <c r="Z128" s="359"/>
      <c r="AA128" s="359"/>
      <c r="AB128" s="47"/>
      <c r="AC128"/>
      <c r="AD128" s="127"/>
      <c r="AE128"/>
      <c r="AF128"/>
      <c r="AG128"/>
      <c r="AH128" s="137"/>
      <c r="AI128" s="137"/>
      <c r="AJ128" s="137"/>
      <c r="AK128" s="548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548"/>
      <c r="BB128" s="286"/>
      <c r="BC128" s="1138"/>
      <c r="BD128" s="1138"/>
      <c r="BE128" s="1138"/>
      <c r="BF128" s="1138"/>
      <c r="BG128" s="1138"/>
      <c r="BH128" s="1138"/>
      <c r="BI128" s="1138"/>
      <c r="BJ128" s="536"/>
      <c r="BK128" s="536"/>
      <c r="BL128" s="536"/>
      <c r="BM128" s="536"/>
      <c r="BN128" s="536"/>
      <c r="BO128" s="536"/>
      <c r="BP128" s="536"/>
      <c r="BQ128" s="536"/>
      <c r="BR128" s="536"/>
      <c r="BS128" s="536"/>
      <c r="BT128" s="536"/>
      <c r="BU128" s="286"/>
      <c r="BV128" s="763"/>
      <c r="BW128" s="763"/>
      <c r="BX128" s="763"/>
      <c r="BY128" s="763"/>
      <c r="BZ128" s="763"/>
      <c r="CA128" s="763"/>
      <c r="CB128" s="763"/>
      <c r="CC128" s="763"/>
      <c r="CD128" s="763"/>
      <c r="CE128" s="763"/>
      <c r="CF128" s="763"/>
      <c r="CG128" s="763"/>
      <c r="CH128" s="763"/>
      <c r="CI128" s="763"/>
      <c r="CW128" s="763"/>
      <c r="CX128" s="763"/>
      <c r="CY128" s="763"/>
      <c r="CZ128" s="763"/>
      <c r="DA128" s="763"/>
      <c r="DB128" s="763"/>
      <c r="DC128" s="763"/>
      <c r="DD128" s="763"/>
      <c r="DE128" s="763"/>
      <c r="DF128" s="763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  <c r="DX128" s="763"/>
      <c r="DY128" s="763"/>
      <c r="DZ128" s="763"/>
      <c r="EA128" s="763"/>
      <c r="EB128" s="763"/>
      <c r="EC128" s="763"/>
      <c r="ED128" s="763"/>
      <c r="EE128" s="763"/>
      <c r="EF128" s="763"/>
      <c r="EG128" s="763"/>
      <c r="EH128" s="763"/>
      <c r="EI128" s="763"/>
      <c r="EJ128" s="763"/>
      <c r="EK128" s="763"/>
      <c r="EL128" s="763"/>
      <c r="EM128" s="763"/>
      <c r="EN128" s="763"/>
      <c r="EO128" s="763"/>
      <c r="EP128" s="763"/>
      <c r="EQ128" s="763"/>
      <c r="ER128" s="763"/>
      <c r="ES128" s="763"/>
      <c r="ET128" s="763"/>
      <c r="EU128" s="763"/>
      <c r="EV128" s="763"/>
      <c r="EW128" s="763"/>
      <c r="EX128" s="763"/>
      <c r="EY128" s="763"/>
      <c r="EZ128" s="763"/>
      <c r="FA128" s="763"/>
      <c r="FB128" s="763"/>
      <c r="FC128" s="763"/>
      <c r="FD128" s="763"/>
      <c r="FE128" s="763"/>
      <c r="FF128" s="763"/>
      <c r="FG128" s="763"/>
      <c r="FH128" s="763"/>
      <c r="FI128" s="763"/>
      <c r="FJ128" s="763"/>
      <c r="FK128" s="763"/>
      <c r="FL128" s="763"/>
      <c r="FM128" s="763"/>
      <c r="FN128" s="763"/>
      <c r="FO128" s="763"/>
      <c r="FP128" s="763"/>
      <c r="FQ128" s="763"/>
      <c r="FR128" s="763"/>
      <c r="FS128" s="763"/>
      <c r="FT128" s="763"/>
      <c r="FU128" s="763"/>
      <c r="FV128" s="763"/>
      <c r="FW128" s="763"/>
      <c r="FX128" s="763"/>
      <c r="FY128" s="763"/>
      <c r="FZ128" s="763"/>
      <c r="GA128" s="763"/>
      <c r="GB128" s="763"/>
      <c r="GC128" s="763"/>
      <c r="GD128" s="763"/>
      <c r="GE128" s="763"/>
      <c r="GF128" s="763"/>
      <c r="GG128" s="763"/>
      <c r="GH128" s="763"/>
      <c r="GI128" s="763"/>
      <c r="GJ128" s="763"/>
      <c r="GK128" s="763"/>
      <c r="GL128" s="763"/>
      <c r="GM128" s="763"/>
      <c r="GN128" s="763"/>
      <c r="GO128" s="763"/>
      <c r="GP128" s="763"/>
      <c r="GQ128" s="763"/>
      <c r="GR128" s="763"/>
      <c r="GS128" s="763"/>
      <c r="GT128" s="763"/>
      <c r="GU128" s="763"/>
      <c r="GV128" s="763"/>
      <c r="GW128" s="763"/>
      <c r="GX128" s="763"/>
      <c r="GY128" s="763"/>
      <c r="GZ128" s="763"/>
      <c r="HA128" s="763"/>
      <c r="HB128" s="763"/>
      <c r="HC128" s="763"/>
      <c r="HD128" s="763"/>
      <c r="HE128" s="763"/>
      <c r="HF128" s="763"/>
      <c r="HG128" s="763"/>
      <c r="HH128" s="763"/>
      <c r="HI128" s="763"/>
      <c r="HJ128" s="763"/>
      <c r="HK128" s="763"/>
      <c r="HL128" s="763"/>
      <c r="HM128" s="763"/>
      <c r="HN128" s="763"/>
      <c r="HO128" s="763"/>
      <c r="HP128" s="763"/>
      <c r="HQ128" s="763"/>
      <c r="HR128" s="763"/>
      <c r="HS128" s="763"/>
    </row>
    <row r="129" spans="1:227" s="552" customFormat="1">
      <c r="A129"/>
      <c r="B129" s="392"/>
      <c r="C129"/>
      <c r="D129" s="465"/>
      <c r="E129" s="684"/>
      <c r="F129" s="684"/>
      <c r="G129" s="354"/>
      <c r="H129"/>
      <c r="I129" s="140"/>
      <c r="J129"/>
      <c r="K129"/>
      <c r="L129"/>
      <c r="M129" s="359"/>
      <c r="N129" s="359"/>
      <c r="O129" s="359"/>
      <c r="P129" s="359"/>
      <c r="Q129" s="359"/>
      <c r="R129" s="359"/>
      <c r="S129" s="359"/>
      <c r="T129" s="359"/>
      <c r="U129" s="359"/>
      <c r="V129" s="359"/>
      <c r="W129" s="359"/>
      <c r="X129" s="359"/>
      <c r="Y129" s="359"/>
      <c r="Z129" s="359"/>
      <c r="AA129" s="359"/>
      <c r="AB129" s="47"/>
      <c r="AC129"/>
      <c r="AD129" s="127"/>
      <c r="AE129"/>
      <c r="AF129"/>
      <c r="AG129"/>
      <c r="AH129" s="137"/>
      <c r="AI129" s="137"/>
      <c r="AJ129" s="137"/>
      <c r="AK129" s="548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548"/>
      <c r="BB129" s="286"/>
      <c r="BC129" s="1138"/>
      <c r="BD129" s="1138"/>
      <c r="BE129" s="1138"/>
      <c r="BF129" s="1138"/>
      <c r="BG129" s="1138"/>
      <c r="BH129" s="1138"/>
      <c r="BI129" s="1138"/>
      <c r="BJ129" s="536"/>
      <c r="BK129" s="536"/>
      <c r="BL129" s="536"/>
      <c r="BM129" s="536"/>
      <c r="BN129" s="536"/>
      <c r="BO129" s="536"/>
      <c r="BP129" s="536"/>
      <c r="BQ129" s="536"/>
      <c r="BR129" s="536"/>
      <c r="BS129" s="536"/>
      <c r="BT129" s="536"/>
      <c r="BU129" s="286"/>
      <c r="BV129" s="763"/>
      <c r="BW129" s="763"/>
      <c r="BX129" s="763"/>
      <c r="BY129" s="763"/>
      <c r="BZ129" s="763"/>
      <c r="CA129" s="763"/>
      <c r="CB129" s="763"/>
      <c r="CC129" s="763"/>
      <c r="CD129" s="763"/>
      <c r="CE129" s="763"/>
      <c r="CF129" s="763"/>
      <c r="CG129" s="763"/>
      <c r="CH129" s="763"/>
      <c r="CI129" s="763"/>
      <c r="CW129" s="763"/>
      <c r="CX129" s="763"/>
      <c r="CY129" s="763"/>
      <c r="CZ129" s="763"/>
      <c r="DA129" s="763"/>
      <c r="DB129" s="763"/>
      <c r="DC129" s="763"/>
      <c r="DD129" s="763"/>
      <c r="DE129" s="763"/>
      <c r="DF129" s="763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  <c r="DX129" s="763"/>
      <c r="DY129" s="763"/>
      <c r="DZ129" s="763"/>
      <c r="EA129" s="763"/>
      <c r="EB129" s="763"/>
      <c r="EC129" s="763"/>
      <c r="ED129" s="763"/>
      <c r="EE129" s="763"/>
      <c r="EF129" s="763"/>
      <c r="EG129" s="763"/>
      <c r="EH129" s="763"/>
      <c r="EI129" s="763"/>
      <c r="EJ129" s="763"/>
      <c r="EK129" s="763"/>
      <c r="EL129" s="763"/>
      <c r="EM129" s="763"/>
      <c r="EN129" s="763"/>
      <c r="EO129" s="763"/>
      <c r="EP129" s="763"/>
      <c r="EQ129" s="763"/>
      <c r="ER129" s="763"/>
      <c r="ES129" s="763"/>
      <c r="ET129" s="763"/>
      <c r="EU129" s="763"/>
      <c r="EV129" s="763"/>
      <c r="EW129" s="763"/>
      <c r="EX129" s="763"/>
      <c r="EY129" s="763"/>
      <c r="EZ129" s="763"/>
      <c r="FA129" s="763"/>
      <c r="FB129" s="763"/>
      <c r="FC129" s="763"/>
      <c r="FD129" s="763"/>
      <c r="FE129" s="763"/>
      <c r="FF129" s="763"/>
      <c r="FG129" s="763"/>
      <c r="FH129" s="763"/>
      <c r="FI129" s="763"/>
      <c r="FJ129" s="763"/>
      <c r="FK129" s="763"/>
      <c r="FL129" s="763"/>
      <c r="FM129" s="763"/>
      <c r="FN129" s="763"/>
      <c r="FO129" s="763"/>
      <c r="FP129" s="763"/>
      <c r="FQ129" s="763"/>
      <c r="FR129" s="763"/>
      <c r="FS129" s="763"/>
      <c r="FT129" s="763"/>
      <c r="FU129" s="763"/>
      <c r="FV129" s="763"/>
      <c r="FW129" s="763"/>
      <c r="FX129" s="763"/>
      <c r="FY129" s="763"/>
      <c r="FZ129" s="763"/>
      <c r="GA129" s="763"/>
      <c r="GB129" s="763"/>
      <c r="GC129" s="763"/>
      <c r="GD129" s="763"/>
      <c r="GE129" s="763"/>
      <c r="GF129" s="763"/>
      <c r="GG129" s="763"/>
      <c r="GH129" s="763"/>
      <c r="GI129" s="763"/>
      <c r="GJ129" s="763"/>
      <c r="GK129" s="763"/>
      <c r="GL129" s="763"/>
      <c r="GM129" s="763"/>
      <c r="GN129" s="763"/>
      <c r="GO129" s="763"/>
      <c r="GP129" s="763"/>
      <c r="GQ129" s="763"/>
      <c r="GR129" s="763"/>
      <c r="GS129" s="763"/>
      <c r="GT129" s="763"/>
      <c r="GU129" s="763"/>
      <c r="GV129" s="763"/>
      <c r="GW129" s="763"/>
      <c r="GX129" s="763"/>
      <c r="GY129" s="763"/>
      <c r="GZ129" s="763"/>
      <c r="HA129" s="763"/>
      <c r="HB129" s="763"/>
      <c r="HC129" s="763"/>
      <c r="HD129" s="763"/>
      <c r="HE129" s="763"/>
      <c r="HF129" s="763"/>
      <c r="HG129" s="763"/>
      <c r="HH129" s="763"/>
      <c r="HI129" s="763"/>
      <c r="HJ129" s="763"/>
      <c r="HK129" s="763"/>
      <c r="HL129" s="763"/>
      <c r="HM129" s="763"/>
      <c r="HN129" s="763"/>
      <c r="HO129" s="763"/>
      <c r="HP129" s="763"/>
      <c r="HQ129" s="763"/>
      <c r="HR129" s="763"/>
      <c r="HS129" s="763"/>
    </row>
    <row r="130" spans="1:227" s="552" customFormat="1">
      <c r="A130"/>
      <c r="B130" s="392"/>
      <c r="C130"/>
      <c r="D130" s="465"/>
      <c r="E130" s="684"/>
      <c r="F130" s="684"/>
      <c r="G130" s="354"/>
      <c r="H130"/>
      <c r="I130" s="140"/>
      <c r="J130"/>
      <c r="K130"/>
      <c r="L130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47"/>
      <c r="AC130"/>
      <c r="AD130" s="127"/>
      <c r="AE130"/>
      <c r="AF130"/>
      <c r="AG130"/>
      <c r="AH130" s="137"/>
      <c r="AI130" s="137"/>
      <c r="AJ130" s="137"/>
      <c r="AK130" s="548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548"/>
      <c r="BB130" s="286"/>
      <c r="BC130" s="1138"/>
      <c r="BD130" s="1138"/>
      <c r="BE130" s="1138"/>
      <c r="BF130" s="1138"/>
      <c r="BG130" s="1138"/>
      <c r="BH130" s="1138"/>
      <c r="BI130" s="1138"/>
      <c r="BJ130" s="536"/>
      <c r="BK130" s="536"/>
      <c r="BL130" s="536"/>
      <c r="BM130" s="536"/>
      <c r="BN130" s="536"/>
      <c r="BO130" s="536"/>
      <c r="BP130" s="536"/>
      <c r="BQ130" s="536"/>
      <c r="BR130" s="536"/>
      <c r="BS130" s="536"/>
      <c r="BT130" s="536"/>
      <c r="BU130" s="286"/>
      <c r="BV130" s="763"/>
      <c r="BW130" s="763"/>
      <c r="BX130" s="763"/>
      <c r="BY130" s="763"/>
      <c r="BZ130" s="763"/>
      <c r="CA130" s="763"/>
      <c r="CB130" s="763"/>
      <c r="CC130" s="763"/>
      <c r="CD130" s="763"/>
      <c r="CE130" s="763"/>
      <c r="CF130" s="763"/>
      <c r="CG130" s="763"/>
      <c r="CH130" s="763"/>
      <c r="CI130" s="763"/>
      <c r="CW130" s="763"/>
      <c r="CX130" s="763"/>
      <c r="CY130" s="763"/>
      <c r="CZ130" s="763"/>
      <c r="DA130" s="763"/>
      <c r="DB130" s="763"/>
      <c r="DC130" s="763"/>
      <c r="DD130" s="763"/>
      <c r="DE130" s="763"/>
      <c r="DF130" s="763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  <c r="DX130" s="763"/>
      <c r="DY130" s="763"/>
      <c r="DZ130" s="763"/>
      <c r="EA130" s="763"/>
      <c r="EB130" s="763"/>
      <c r="EC130" s="763"/>
      <c r="ED130" s="763"/>
      <c r="EE130" s="763"/>
      <c r="EF130" s="763"/>
      <c r="EG130" s="763"/>
      <c r="EH130" s="763"/>
      <c r="EI130" s="763"/>
      <c r="EJ130" s="763"/>
      <c r="EK130" s="763"/>
      <c r="EL130" s="763"/>
      <c r="EM130" s="763"/>
      <c r="EN130" s="763"/>
      <c r="EO130" s="763"/>
      <c r="EP130" s="763"/>
      <c r="EQ130" s="763"/>
      <c r="ER130" s="763"/>
      <c r="ES130" s="763"/>
      <c r="ET130" s="763"/>
      <c r="EU130" s="763"/>
      <c r="EV130" s="763"/>
      <c r="EW130" s="763"/>
      <c r="EX130" s="763"/>
      <c r="EY130" s="763"/>
      <c r="EZ130" s="763"/>
      <c r="FA130" s="763"/>
      <c r="FB130" s="763"/>
      <c r="FC130" s="763"/>
      <c r="FD130" s="763"/>
      <c r="FE130" s="763"/>
      <c r="FF130" s="763"/>
      <c r="FG130" s="763"/>
      <c r="FH130" s="763"/>
      <c r="FI130" s="763"/>
      <c r="FJ130" s="763"/>
      <c r="FK130" s="763"/>
      <c r="FL130" s="763"/>
      <c r="FM130" s="763"/>
      <c r="FN130" s="763"/>
      <c r="FO130" s="763"/>
      <c r="FP130" s="763"/>
      <c r="FQ130" s="763"/>
      <c r="FR130" s="763"/>
      <c r="FS130" s="763"/>
      <c r="FT130" s="763"/>
      <c r="FU130" s="763"/>
      <c r="FV130" s="763"/>
      <c r="FW130" s="763"/>
      <c r="FX130" s="763"/>
      <c r="FY130" s="763"/>
      <c r="FZ130" s="763"/>
      <c r="GA130" s="763"/>
      <c r="GB130" s="763"/>
      <c r="GC130" s="763"/>
      <c r="GD130" s="763"/>
      <c r="GE130" s="763"/>
      <c r="GF130" s="763"/>
      <c r="GG130" s="763"/>
      <c r="GH130" s="763"/>
      <c r="GI130" s="763"/>
      <c r="GJ130" s="763"/>
      <c r="GK130" s="763"/>
      <c r="GL130" s="763"/>
      <c r="GM130" s="763"/>
      <c r="GN130" s="763"/>
      <c r="GO130" s="763"/>
      <c r="GP130" s="763"/>
      <c r="GQ130" s="763"/>
      <c r="GR130" s="763"/>
      <c r="GS130" s="763"/>
      <c r="GT130" s="763"/>
      <c r="GU130" s="763"/>
      <c r="GV130" s="763"/>
      <c r="GW130" s="763"/>
      <c r="GX130" s="763"/>
      <c r="GY130" s="763"/>
      <c r="GZ130" s="763"/>
      <c r="HA130" s="763"/>
      <c r="HB130" s="763"/>
      <c r="HC130" s="763"/>
      <c r="HD130" s="763"/>
      <c r="HE130" s="763"/>
      <c r="HF130" s="763"/>
      <c r="HG130" s="763"/>
      <c r="HH130" s="763"/>
      <c r="HI130" s="763"/>
      <c r="HJ130" s="763"/>
      <c r="HK130" s="763"/>
      <c r="HL130" s="763"/>
      <c r="HM130" s="763"/>
      <c r="HN130" s="763"/>
      <c r="HO130" s="763"/>
      <c r="HP130" s="763"/>
      <c r="HQ130" s="763"/>
      <c r="HR130" s="763"/>
      <c r="HS130" s="763"/>
    </row>
    <row r="131" spans="1:227" s="552" customFormat="1">
      <c r="A131"/>
      <c r="B131" s="392"/>
      <c r="C131"/>
      <c r="D131" s="465"/>
      <c r="E131" s="684"/>
      <c r="F131" s="684"/>
      <c r="G131" s="354"/>
      <c r="H131"/>
      <c r="I131" s="140"/>
      <c r="J131"/>
      <c r="K131"/>
      <c r="L131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  <c r="AA131" s="359"/>
      <c r="AB131" s="47"/>
      <c r="AC131"/>
      <c r="AD131" s="127"/>
      <c r="AE131"/>
      <c r="AF131"/>
      <c r="AG131"/>
      <c r="AH131" s="137"/>
      <c r="AI131" s="137"/>
      <c r="AJ131" s="137"/>
      <c r="AK131" s="548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548"/>
      <c r="BB131" s="286"/>
      <c r="BC131" s="1138"/>
      <c r="BD131" s="1138"/>
      <c r="BE131" s="1138"/>
      <c r="BF131" s="1138"/>
      <c r="BG131" s="1138"/>
      <c r="BH131" s="1138"/>
      <c r="BI131" s="1138"/>
      <c r="BJ131" s="536"/>
      <c r="BK131" s="536"/>
      <c r="BL131" s="536"/>
      <c r="BM131" s="536"/>
      <c r="BN131" s="536"/>
      <c r="BO131" s="536"/>
      <c r="BP131" s="536"/>
      <c r="BQ131" s="536"/>
      <c r="BR131" s="536"/>
      <c r="BS131" s="536"/>
      <c r="BT131" s="536"/>
      <c r="BU131" s="286"/>
      <c r="BV131" s="763"/>
      <c r="BW131" s="763"/>
      <c r="BX131" s="763"/>
      <c r="BY131" s="763"/>
      <c r="BZ131" s="763"/>
      <c r="CA131" s="763"/>
      <c r="CB131" s="763"/>
      <c r="CC131" s="763"/>
      <c r="CD131" s="763"/>
      <c r="CE131" s="763"/>
      <c r="CF131" s="763"/>
      <c r="CG131" s="763"/>
      <c r="CH131" s="763"/>
      <c r="CI131" s="763"/>
      <c r="CW131" s="763"/>
      <c r="CX131" s="763"/>
      <c r="CY131" s="763"/>
      <c r="CZ131" s="763"/>
      <c r="DA131" s="763"/>
      <c r="DB131" s="763"/>
      <c r="DC131" s="763"/>
      <c r="DD131" s="763"/>
      <c r="DE131" s="763"/>
      <c r="DF131" s="763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  <c r="DX131" s="763"/>
      <c r="DY131" s="763"/>
      <c r="DZ131" s="763"/>
      <c r="EA131" s="763"/>
      <c r="EB131" s="763"/>
      <c r="EC131" s="763"/>
      <c r="ED131" s="763"/>
      <c r="EE131" s="763"/>
      <c r="EF131" s="763"/>
      <c r="EG131" s="763"/>
      <c r="EH131" s="763"/>
      <c r="EI131" s="763"/>
      <c r="EJ131" s="763"/>
      <c r="EK131" s="763"/>
      <c r="EL131" s="763"/>
      <c r="EM131" s="763"/>
      <c r="EN131" s="763"/>
      <c r="EO131" s="763"/>
      <c r="EP131" s="763"/>
      <c r="EQ131" s="763"/>
      <c r="ER131" s="763"/>
      <c r="ES131" s="763"/>
      <c r="ET131" s="763"/>
      <c r="EU131" s="763"/>
      <c r="EV131" s="763"/>
      <c r="EW131" s="763"/>
      <c r="EX131" s="763"/>
      <c r="EY131" s="763"/>
      <c r="EZ131" s="763"/>
      <c r="FA131" s="763"/>
      <c r="FB131" s="763"/>
      <c r="FC131" s="763"/>
      <c r="FD131" s="763"/>
      <c r="FE131" s="763"/>
      <c r="FF131" s="763"/>
      <c r="FG131" s="763"/>
      <c r="FH131" s="763"/>
      <c r="FI131" s="763"/>
      <c r="FJ131" s="763"/>
      <c r="FK131" s="763"/>
      <c r="FL131" s="763"/>
      <c r="FM131" s="763"/>
      <c r="FN131" s="763"/>
      <c r="FO131" s="763"/>
      <c r="FP131" s="763"/>
      <c r="FQ131" s="763"/>
      <c r="FR131" s="763"/>
      <c r="FS131" s="763"/>
      <c r="FT131" s="763"/>
      <c r="FU131" s="763"/>
      <c r="FV131" s="763"/>
      <c r="FW131" s="763"/>
      <c r="FX131" s="763"/>
      <c r="FY131" s="763"/>
      <c r="FZ131" s="763"/>
      <c r="GA131" s="763"/>
      <c r="GB131" s="763"/>
      <c r="GC131" s="763"/>
      <c r="GD131" s="763"/>
      <c r="GE131" s="763"/>
      <c r="GF131" s="763"/>
      <c r="GG131" s="763"/>
      <c r="GH131" s="763"/>
      <c r="GI131" s="763"/>
      <c r="GJ131" s="763"/>
      <c r="GK131" s="763"/>
      <c r="GL131" s="763"/>
      <c r="GM131" s="763"/>
      <c r="GN131" s="763"/>
      <c r="GO131" s="763"/>
      <c r="GP131" s="763"/>
      <c r="GQ131" s="763"/>
      <c r="GR131" s="763"/>
      <c r="GS131" s="763"/>
      <c r="GT131" s="763"/>
      <c r="GU131" s="763"/>
      <c r="GV131" s="763"/>
      <c r="GW131" s="763"/>
      <c r="GX131" s="763"/>
      <c r="GY131" s="763"/>
      <c r="GZ131" s="763"/>
      <c r="HA131" s="763"/>
      <c r="HB131" s="763"/>
      <c r="HC131" s="763"/>
      <c r="HD131" s="763"/>
      <c r="HE131" s="763"/>
      <c r="HF131" s="763"/>
      <c r="HG131" s="763"/>
      <c r="HH131" s="763"/>
      <c r="HI131" s="763"/>
      <c r="HJ131" s="763"/>
      <c r="HK131" s="763"/>
      <c r="HL131" s="763"/>
      <c r="HM131" s="763"/>
      <c r="HN131" s="763"/>
      <c r="HO131" s="763"/>
      <c r="HP131" s="763"/>
      <c r="HQ131" s="763"/>
      <c r="HR131" s="763"/>
      <c r="HS131" s="763"/>
    </row>
    <row r="132" spans="1:227" s="552" customFormat="1">
      <c r="A132"/>
      <c r="B132" s="392"/>
      <c r="C132"/>
      <c r="D132" s="465"/>
      <c r="E132" s="684"/>
      <c r="F132" s="684"/>
      <c r="G132" s="354"/>
      <c r="H132"/>
      <c r="I132" s="140"/>
      <c r="J132"/>
      <c r="K132"/>
      <c r="L132"/>
      <c r="M132" s="359"/>
      <c r="N132" s="359"/>
      <c r="O132" s="359"/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47"/>
      <c r="AC132"/>
      <c r="AD132" s="127"/>
      <c r="AE132"/>
      <c r="AF132"/>
      <c r="AG132"/>
      <c r="AH132" s="137"/>
      <c r="AI132" s="137"/>
      <c r="AJ132" s="137"/>
      <c r="AK132" s="548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548"/>
      <c r="BB132" s="286"/>
      <c r="BC132" s="1138"/>
      <c r="BD132" s="1138"/>
      <c r="BE132" s="1138"/>
      <c r="BF132" s="1138"/>
      <c r="BG132" s="1138"/>
      <c r="BH132" s="1138"/>
      <c r="BI132" s="1138"/>
      <c r="BJ132" s="536"/>
      <c r="BK132" s="536"/>
      <c r="BL132" s="536"/>
      <c r="BM132" s="536"/>
      <c r="BN132" s="536"/>
      <c r="BO132" s="536"/>
      <c r="BP132" s="536"/>
      <c r="BQ132" s="536"/>
      <c r="BR132" s="536"/>
      <c r="BS132" s="536"/>
      <c r="BT132" s="536"/>
      <c r="BU132" s="286"/>
      <c r="BV132" s="763"/>
      <c r="BW132" s="763"/>
      <c r="BX132" s="763"/>
      <c r="BY132" s="763"/>
      <c r="BZ132" s="763"/>
      <c r="CA132" s="763"/>
      <c r="CB132" s="763"/>
      <c r="CC132" s="763"/>
      <c r="CD132" s="763"/>
      <c r="CE132" s="763"/>
      <c r="CF132" s="763"/>
      <c r="CG132" s="763"/>
      <c r="CH132" s="763"/>
      <c r="CI132" s="763"/>
      <c r="CW132" s="763"/>
      <c r="CX132" s="763"/>
      <c r="CY132" s="763"/>
      <c r="CZ132" s="763"/>
      <c r="DA132" s="763"/>
      <c r="DB132" s="763"/>
      <c r="DC132" s="763"/>
      <c r="DD132" s="763"/>
      <c r="DE132" s="763"/>
      <c r="DF132" s="763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  <c r="DX132" s="763"/>
      <c r="DY132" s="763"/>
      <c r="DZ132" s="763"/>
      <c r="EA132" s="763"/>
      <c r="EB132" s="763"/>
      <c r="EC132" s="763"/>
      <c r="ED132" s="763"/>
      <c r="EE132" s="763"/>
      <c r="EF132" s="763"/>
      <c r="EG132" s="763"/>
      <c r="EH132" s="763"/>
      <c r="EI132" s="763"/>
      <c r="EJ132" s="763"/>
      <c r="EK132" s="763"/>
      <c r="EL132" s="763"/>
      <c r="EM132" s="763"/>
      <c r="EN132" s="763"/>
      <c r="EO132" s="763"/>
      <c r="EP132" s="763"/>
      <c r="EQ132" s="763"/>
      <c r="ER132" s="763"/>
      <c r="ES132" s="763"/>
      <c r="ET132" s="763"/>
      <c r="EU132" s="763"/>
      <c r="EV132" s="763"/>
      <c r="EW132" s="763"/>
      <c r="EX132" s="763"/>
      <c r="EY132" s="763"/>
      <c r="EZ132" s="763"/>
      <c r="FA132" s="763"/>
      <c r="FB132" s="763"/>
      <c r="FC132" s="763"/>
      <c r="FD132" s="763"/>
      <c r="FE132" s="763"/>
      <c r="FF132" s="763"/>
      <c r="FG132" s="763"/>
      <c r="FH132" s="763"/>
      <c r="FI132" s="763"/>
      <c r="FJ132" s="763"/>
      <c r="FK132" s="763"/>
      <c r="FL132" s="763"/>
      <c r="FM132" s="763"/>
      <c r="FN132" s="763"/>
      <c r="FO132" s="763"/>
      <c r="FP132" s="763"/>
      <c r="FQ132" s="763"/>
      <c r="FR132" s="763"/>
      <c r="FS132" s="763"/>
      <c r="FT132" s="763"/>
      <c r="FU132" s="763"/>
      <c r="FV132" s="763"/>
      <c r="FW132" s="763"/>
      <c r="FX132" s="763"/>
      <c r="FY132" s="763"/>
      <c r="FZ132" s="763"/>
      <c r="GA132" s="763"/>
      <c r="GB132" s="763"/>
      <c r="GC132" s="763"/>
      <c r="GD132" s="763"/>
      <c r="GE132" s="763"/>
      <c r="GF132" s="763"/>
      <c r="GG132" s="763"/>
      <c r="GH132" s="763"/>
      <c r="GI132" s="763"/>
      <c r="GJ132" s="763"/>
      <c r="GK132" s="763"/>
      <c r="GL132" s="763"/>
      <c r="GM132" s="763"/>
      <c r="GN132" s="763"/>
      <c r="GO132" s="763"/>
      <c r="GP132" s="763"/>
      <c r="GQ132" s="763"/>
      <c r="GR132" s="763"/>
      <c r="GS132" s="763"/>
      <c r="GT132" s="763"/>
      <c r="GU132" s="763"/>
      <c r="GV132" s="763"/>
      <c r="GW132" s="763"/>
      <c r="GX132" s="763"/>
      <c r="GY132" s="763"/>
      <c r="GZ132" s="763"/>
      <c r="HA132" s="763"/>
      <c r="HB132" s="763"/>
      <c r="HC132" s="763"/>
      <c r="HD132" s="763"/>
      <c r="HE132" s="763"/>
      <c r="HF132" s="763"/>
      <c r="HG132" s="763"/>
      <c r="HH132" s="763"/>
      <c r="HI132" s="763"/>
      <c r="HJ132" s="763"/>
      <c r="HK132" s="763"/>
      <c r="HL132" s="763"/>
      <c r="HM132" s="763"/>
      <c r="HN132" s="763"/>
      <c r="HO132" s="763"/>
      <c r="HP132" s="763"/>
      <c r="HQ132" s="763"/>
      <c r="HR132" s="763"/>
      <c r="HS132" s="763"/>
    </row>
    <row r="133" spans="1:227" s="552" customFormat="1">
      <c r="A133"/>
      <c r="B133" s="392"/>
      <c r="C133"/>
      <c r="D133" s="465"/>
      <c r="E133" s="684"/>
      <c r="F133" s="684"/>
      <c r="G133" s="354"/>
      <c r="H133"/>
      <c r="I133" s="140"/>
      <c r="J133"/>
      <c r="K133"/>
      <c r="L133"/>
      <c r="M133" s="359"/>
      <c r="N133" s="359"/>
      <c r="O133" s="359"/>
      <c r="P133" s="359"/>
      <c r="Q133" s="359"/>
      <c r="R133" s="359"/>
      <c r="S133" s="359"/>
      <c r="T133" s="359"/>
      <c r="U133" s="359"/>
      <c r="V133" s="359"/>
      <c r="W133" s="359"/>
      <c r="X133" s="359"/>
      <c r="Y133" s="359"/>
      <c r="Z133" s="359"/>
      <c r="AA133" s="359"/>
      <c r="AB133" s="47"/>
      <c r="AC133"/>
      <c r="AD133" s="127"/>
      <c r="AE133"/>
      <c r="AF133"/>
      <c r="AG133"/>
      <c r="AH133" s="137"/>
      <c r="AI133" s="137"/>
      <c r="AJ133" s="137"/>
      <c r="AK133" s="548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548"/>
      <c r="BB133" s="286"/>
      <c r="BC133" s="1138"/>
      <c r="BD133" s="1138"/>
      <c r="BE133" s="1138"/>
      <c r="BF133" s="1138"/>
      <c r="BG133" s="1138"/>
      <c r="BH133" s="1138"/>
      <c r="BI133" s="1138"/>
      <c r="BJ133" s="536"/>
      <c r="BK133" s="536"/>
      <c r="BL133" s="536"/>
      <c r="BM133" s="536"/>
      <c r="BN133" s="536"/>
      <c r="BO133" s="536"/>
      <c r="BP133" s="536"/>
      <c r="BQ133" s="536"/>
      <c r="BR133" s="536"/>
      <c r="BS133" s="536"/>
      <c r="BT133" s="536"/>
      <c r="BU133" s="286"/>
      <c r="BV133" s="763"/>
      <c r="BW133" s="763"/>
      <c r="BX133" s="763"/>
      <c r="BY133" s="763"/>
      <c r="BZ133" s="763"/>
      <c r="CA133" s="763"/>
      <c r="CB133" s="763"/>
      <c r="CC133" s="763"/>
      <c r="CD133" s="763"/>
      <c r="CE133" s="763"/>
      <c r="CF133" s="763"/>
      <c r="CG133" s="763"/>
      <c r="CH133" s="763"/>
      <c r="CI133" s="763"/>
      <c r="CW133" s="763"/>
      <c r="CX133" s="763"/>
      <c r="CY133" s="763"/>
      <c r="CZ133" s="763"/>
      <c r="DA133" s="763"/>
      <c r="DB133" s="763"/>
      <c r="DC133" s="763"/>
      <c r="DD133" s="763"/>
      <c r="DE133" s="763"/>
      <c r="DF133" s="763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  <c r="DX133" s="763"/>
      <c r="DY133" s="763"/>
      <c r="DZ133" s="763"/>
      <c r="EA133" s="763"/>
      <c r="EB133" s="763"/>
      <c r="EC133" s="763"/>
      <c r="ED133" s="763"/>
      <c r="EE133" s="763"/>
      <c r="EF133" s="763"/>
      <c r="EG133" s="763"/>
      <c r="EH133" s="763"/>
      <c r="EI133" s="763"/>
      <c r="EJ133" s="763"/>
      <c r="EK133" s="763"/>
      <c r="EL133" s="763"/>
      <c r="EM133" s="763"/>
      <c r="EN133" s="763"/>
      <c r="EO133" s="763"/>
      <c r="EP133" s="763"/>
      <c r="EQ133" s="763"/>
      <c r="ER133" s="763"/>
      <c r="ES133" s="763"/>
      <c r="ET133" s="763"/>
      <c r="EU133" s="763"/>
      <c r="EV133" s="763"/>
      <c r="EW133" s="763"/>
      <c r="EX133" s="763"/>
      <c r="EY133" s="763"/>
      <c r="EZ133" s="763"/>
      <c r="FA133" s="763"/>
      <c r="FB133" s="763"/>
      <c r="FC133" s="763"/>
      <c r="FD133" s="763"/>
      <c r="FE133" s="763"/>
      <c r="FF133" s="763"/>
      <c r="FG133" s="763"/>
      <c r="FH133" s="763"/>
      <c r="FI133" s="763"/>
      <c r="FJ133" s="763"/>
      <c r="FK133" s="763"/>
      <c r="FL133" s="763"/>
      <c r="FM133" s="763"/>
      <c r="FN133" s="763"/>
      <c r="FO133" s="763"/>
      <c r="FP133" s="763"/>
      <c r="FQ133" s="763"/>
      <c r="FR133" s="763"/>
      <c r="FS133" s="763"/>
      <c r="FT133" s="763"/>
      <c r="FU133" s="763"/>
      <c r="FV133" s="763"/>
      <c r="FW133" s="763"/>
      <c r="FX133" s="763"/>
      <c r="FY133" s="763"/>
      <c r="FZ133" s="763"/>
      <c r="GA133" s="763"/>
      <c r="GB133" s="763"/>
      <c r="GC133" s="763"/>
      <c r="GD133" s="763"/>
      <c r="GE133" s="763"/>
      <c r="GF133" s="763"/>
      <c r="GG133" s="763"/>
      <c r="GH133" s="763"/>
      <c r="GI133" s="763"/>
      <c r="GJ133" s="763"/>
      <c r="GK133" s="763"/>
      <c r="GL133" s="763"/>
      <c r="GM133" s="763"/>
      <c r="GN133" s="763"/>
      <c r="GO133" s="763"/>
      <c r="GP133" s="763"/>
      <c r="GQ133" s="763"/>
      <c r="GR133" s="763"/>
      <c r="GS133" s="763"/>
      <c r="GT133" s="763"/>
      <c r="GU133" s="763"/>
      <c r="GV133" s="763"/>
      <c r="GW133" s="763"/>
      <c r="GX133" s="763"/>
      <c r="GY133" s="763"/>
      <c r="GZ133" s="763"/>
      <c r="HA133" s="763"/>
      <c r="HB133" s="763"/>
      <c r="HC133" s="763"/>
      <c r="HD133" s="763"/>
      <c r="HE133" s="763"/>
      <c r="HF133" s="763"/>
      <c r="HG133" s="763"/>
      <c r="HH133" s="763"/>
      <c r="HI133" s="763"/>
      <c r="HJ133" s="763"/>
      <c r="HK133" s="763"/>
      <c r="HL133" s="763"/>
      <c r="HM133" s="763"/>
      <c r="HN133" s="763"/>
      <c r="HO133" s="763"/>
      <c r="HP133" s="763"/>
      <c r="HQ133" s="763"/>
      <c r="HR133" s="763"/>
      <c r="HS133" s="763"/>
    </row>
    <row r="134" spans="1:227" s="552" customFormat="1">
      <c r="A134"/>
      <c r="B134" s="392"/>
      <c r="C134"/>
      <c r="D134" s="465"/>
      <c r="E134" s="684"/>
      <c r="F134" s="684"/>
      <c r="G134" s="354"/>
      <c r="H134"/>
      <c r="I134" s="140"/>
      <c r="J134"/>
      <c r="K134"/>
      <c r="L134"/>
      <c r="M134" s="359"/>
      <c r="N134" s="359"/>
      <c r="O134" s="359"/>
      <c r="P134" s="359"/>
      <c r="Q134" s="359"/>
      <c r="R134" s="359"/>
      <c r="S134" s="359"/>
      <c r="T134" s="359"/>
      <c r="U134" s="359"/>
      <c r="V134" s="359"/>
      <c r="W134" s="359"/>
      <c r="X134" s="359"/>
      <c r="Y134" s="359"/>
      <c r="Z134" s="359"/>
      <c r="AA134" s="359"/>
      <c r="AB134" s="47"/>
      <c r="AC134"/>
      <c r="AD134" s="127"/>
      <c r="AE134"/>
      <c r="AF134"/>
      <c r="AG134"/>
      <c r="AH134" s="137"/>
      <c r="AI134" s="137"/>
      <c r="AJ134" s="137"/>
      <c r="AK134" s="548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548"/>
      <c r="BB134" s="286"/>
      <c r="BC134" s="1138"/>
      <c r="BD134" s="1138"/>
      <c r="BE134" s="1138"/>
      <c r="BF134" s="1138"/>
      <c r="BG134" s="1138"/>
      <c r="BH134" s="1138"/>
      <c r="BI134" s="1138"/>
      <c r="BJ134" s="536"/>
      <c r="BK134" s="536"/>
      <c r="BL134" s="536"/>
      <c r="BM134" s="536"/>
      <c r="BN134" s="536"/>
      <c r="BO134" s="536"/>
      <c r="BP134" s="536"/>
      <c r="BQ134" s="536"/>
      <c r="BR134" s="536"/>
      <c r="BS134" s="536"/>
      <c r="BT134" s="536"/>
      <c r="BU134" s="286"/>
      <c r="BV134" s="763"/>
      <c r="BW134" s="763"/>
      <c r="BX134" s="763"/>
      <c r="BY134" s="763"/>
      <c r="BZ134" s="763"/>
      <c r="CA134" s="763"/>
      <c r="CB134" s="763"/>
      <c r="CC134" s="763"/>
      <c r="CD134" s="763"/>
      <c r="CE134" s="763"/>
      <c r="CF134" s="763"/>
      <c r="CG134" s="763"/>
      <c r="CH134" s="763"/>
      <c r="CI134" s="763"/>
      <c r="CW134" s="763"/>
      <c r="CX134" s="763"/>
      <c r="CY134" s="763"/>
      <c r="CZ134" s="763"/>
      <c r="DA134" s="763"/>
      <c r="DB134" s="763"/>
      <c r="DC134" s="763"/>
      <c r="DD134" s="763"/>
      <c r="DE134" s="763"/>
      <c r="DF134" s="763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  <c r="DX134" s="763"/>
      <c r="DY134" s="763"/>
      <c r="DZ134" s="763"/>
      <c r="EA134" s="763"/>
      <c r="EB134" s="763"/>
      <c r="EC134" s="763"/>
      <c r="ED134" s="763"/>
      <c r="EE134" s="763"/>
      <c r="EF134" s="763"/>
      <c r="EG134" s="763"/>
      <c r="EH134" s="763"/>
      <c r="EI134" s="763"/>
      <c r="EJ134" s="763"/>
      <c r="EK134" s="763"/>
      <c r="EL134" s="763"/>
      <c r="EM134" s="763"/>
      <c r="EN134" s="763"/>
      <c r="EO134" s="763"/>
      <c r="EP134" s="763"/>
      <c r="EQ134" s="763"/>
      <c r="ER134" s="763"/>
      <c r="ES134" s="763"/>
      <c r="ET134" s="763"/>
      <c r="EU134" s="763"/>
      <c r="EV134" s="763"/>
      <c r="EW134" s="763"/>
      <c r="EX134" s="763"/>
      <c r="EY134" s="763"/>
      <c r="EZ134" s="763"/>
      <c r="FA134" s="763"/>
      <c r="FB134" s="763"/>
      <c r="FC134" s="763"/>
      <c r="FD134" s="763"/>
      <c r="FE134" s="763"/>
      <c r="FF134" s="763"/>
      <c r="FG134" s="763"/>
      <c r="FH134" s="763"/>
      <c r="FI134" s="763"/>
      <c r="FJ134" s="763"/>
      <c r="FK134" s="763"/>
      <c r="FL134" s="763"/>
      <c r="FM134" s="763"/>
      <c r="FN134" s="763"/>
      <c r="FO134" s="763"/>
      <c r="FP134" s="763"/>
      <c r="FQ134" s="763"/>
      <c r="FR134" s="763"/>
      <c r="FS134" s="763"/>
      <c r="FT134" s="763"/>
      <c r="FU134" s="763"/>
      <c r="FV134" s="763"/>
      <c r="FW134" s="763"/>
      <c r="FX134" s="763"/>
      <c r="FY134" s="763"/>
      <c r="FZ134" s="763"/>
      <c r="GA134" s="763"/>
      <c r="GB134" s="763"/>
      <c r="GC134" s="763"/>
      <c r="GD134" s="763"/>
      <c r="GE134" s="763"/>
      <c r="GF134" s="763"/>
      <c r="GG134" s="763"/>
      <c r="GH134" s="763"/>
      <c r="GI134" s="763"/>
      <c r="GJ134" s="763"/>
      <c r="GK134" s="763"/>
      <c r="GL134" s="763"/>
      <c r="GM134" s="763"/>
      <c r="GN134" s="763"/>
      <c r="GO134" s="763"/>
      <c r="GP134" s="763"/>
      <c r="GQ134" s="763"/>
      <c r="GR134" s="763"/>
      <c r="GS134" s="763"/>
      <c r="GT134" s="763"/>
      <c r="GU134" s="763"/>
      <c r="GV134" s="763"/>
      <c r="GW134" s="763"/>
      <c r="GX134" s="763"/>
      <c r="GY134" s="763"/>
      <c r="GZ134" s="763"/>
      <c r="HA134" s="763"/>
      <c r="HB134" s="763"/>
      <c r="HC134" s="763"/>
      <c r="HD134" s="763"/>
      <c r="HE134" s="763"/>
      <c r="HF134" s="763"/>
      <c r="HG134" s="763"/>
      <c r="HH134" s="763"/>
      <c r="HI134" s="763"/>
      <c r="HJ134" s="763"/>
      <c r="HK134" s="763"/>
      <c r="HL134" s="763"/>
      <c r="HM134" s="763"/>
      <c r="HN134" s="763"/>
      <c r="HO134" s="763"/>
      <c r="HP134" s="763"/>
      <c r="HQ134" s="763"/>
      <c r="HR134" s="763"/>
      <c r="HS134" s="763"/>
    </row>
    <row r="135" spans="1:227" s="552" customFormat="1">
      <c r="A135"/>
      <c r="B135" s="392"/>
      <c r="C135"/>
      <c r="D135" s="465"/>
      <c r="E135" s="684"/>
      <c r="F135" s="684"/>
      <c r="G135" s="354"/>
      <c r="H135"/>
      <c r="I135" s="140"/>
      <c r="J135"/>
      <c r="K135"/>
      <c r="L135"/>
      <c r="M135" s="359"/>
      <c r="N135" s="359"/>
      <c r="O135" s="359"/>
      <c r="P135" s="359"/>
      <c r="Q135" s="359"/>
      <c r="R135" s="359"/>
      <c r="S135" s="359"/>
      <c r="T135" s="359"/>
      <c r="U135" s="359"/>
      <c r="V135" s="359"/>
      <c r="W135" s="359"/>
      <c r="X135" s="359"/>
      <c r="Y135" s="359"/>
      <c r="Z135" s="359"/>
      <c r="AA135" s="359"/>
      <c r="AB135" s="47"/>
      <c r="AC135"/>
      <c r="AD135" s="127"/>
      <c r="AE135"/>
      <c r="AF135"/>
      <c r="AG135"/>
      <c r="AH135" s="137"/>
      <c r="AI135" s="137"/>
      <c r="AJ135" s="137"/>
      <c r="AK135" s="548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548"/>
      <c r="BB135" s="286"/>
      <c r="BC135" s="1138"/>
      <c r="BD135" s="1138"/>
      <c r="BE135" s="1138"/>
      <c r="BF135" s="1138"/>
      <c r="BG135" s="1138"/>
      <c r="BH135" s="1138"/>
      <c r="BI135" s="1138"/>
      <c r="BJ135" s="536"/>
      <c r="BK135" s="536"/>
      <c r="BL135" s="536"/>
      <c r="BM135" s="536"/>
      <c r="BN135" s="536"/>
      <c r="BO135" s="536"/>
      <c r="BP135" s="536"/>
      <c r="BQ135" s="536"/>
      <c r="BR135" s="536"/>
      <c r="BS135" s="536"/>
      <c r="BT135" s="536"/>
      <c r="BU135" s="286"/>
      <c r="BV135" s="763"/>
      <c r="BW135" s="763"/>
      <c r="BX135" s="763"/>
      <c r="BY135" s="763"/>
      <c r="BZ135" s="763"/>
      <c r="CA135" s="763"/>
      <c r="CB135" s="763"/>
      <c r="CC135" s="763"/>
      <c r="CD135" s="763"/>
      <c r="CE135" s="763"/>
      <c r="CF135" s="763"/>
      <c r="CG135" s="763"/>
      <c r="CH135" s="763"/>
      <c r="CI135" s="763"/>
      <c r="CW135" s="763"/>
      <c r="CX135" s="763"/>
      <c r="CY135" s="763"/>
      <c r="CZ135" s="763"/>
      <c r="DA135" s="763"/>
      <c r="DB135" s="763"/>
      <c r="DC135" s="763"/>
      <c r="DD135" s="763"/>
      <c r="DE135" s="763"/>
      <c r="DF135" s="763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  <c r="DX135" s="763"/>
      <c r="DY135" s="763"/>
      <c r="DZ135" s="763"/>
      <c r="EA135" s="763"/>
      <c r="EB135" s="763"/>
      <c r="EC135" s="763"/>
      <c r="ED135" s="763"/>
      <c r="EE135" s="763"/>
      <c r="EF135" s="763"/>
      <c r="EG135" s="763"/>
      <c r="EH135" s="763"/>
      <c r="EI135" s="763"/>
      <c r="EJ135" s="763"/>
      <c r="EK135" s="763"/>
      <c r="EL135" s="763"/>
      <c r="EM135" s="763"/>
      <c r="EN135" s="763"/>
      <c r="EO135" s="763"/>
      <c r="EP135" s="763"/>
      <c r="EQ135" s="763"/>
      <c r="ER135" s="763"/>
      <c r="ES135" s="763"/>
      <c r="ET135" s="763"/>
      <c r="EU135" s="763"/>
      <c r="EV135" s="763"/>
      <c r="EW135" s="763"/>
      <c r="EX135" s="763"/>
      <c r="EY135" s="763"/>
      <c r="EZ135" s="763"/>
      <c r="FA135" s="763"/>
      <c r="FB135" s="763"/>
      <c r="FC135" s="763"/>
      <c r="FD135" s="763"/>
      <c r="FE135" s="763"/>
      <c r="FF135" s="763"/>
      <c r="FG135" s="763"/>
      <c r="FH135" s="763"/>
      <c r="FI135" s="763"/>
      <c r="FJ135" s="763"/>
      <c r="FK135" s="763"/>
      <c r="FL135" s="763"/>
      <c r="FM135" s="763"/>
      <c r="FN135" s="763"/>
      <c r="FO135" s="763"/>
      <c r="FP135" s="763"/>
      <c r="FQ135" s="763"/>
      <c r="FR135" s="763"/>
      <c r="FS135" s="763"/>
      <c r="FT135" s="763"/>
      <c r="FU135" s="763"/>
      <c r="FV135" s="763"/>
      <c r="FW135" s="763"/>
      <c r="FX135" s="763"/>
      <c r="FY135" s="763"/>
      <c r="FZ135" s="763"/>
      <c r="GA135" s="763"/>
      <c r="GB135" s="763"/>
      <c r="GC135" s="763"/>
      <c r="GD135" s="763"/>
      <c r="GE135" s="763"/>
      <c r="GF135" s="763"/>
      <c r="GG135" s="763"/>
      <c r="GH135" s="763"/>
      <c r="GI135" s="763"/>
      <c r="GJ135" s="763"/>
      <c r="GK135" s="763"/>
      <c r="GL135" s="763"/>
      <c r="GM135" s="763"/>
      <c r="GN135" s="763"/>
      <c r="GO135" s="763"/>
      <c r="GP135" s="763"/>
      <c r="GQ135" s="763"/>
      <c r="GR135" s="763"/>
      <c r="GS135" s="763"/>
      <c r="GT135" s="763"/>
      <c r="GU135" s="763"/>
      <c r="GV135" s="763"/>
      <c r="GW135" s="763"/>
      <c r="GX135" s="763"/>
      <c r="GY135" s="763"/>
      <c r="GZ135" s="763"/>
      <c r="HA135" s="763"/>
      <c r="HB135" s="763"/>
      <c r="HC135" s="763"/>
      <c r="HD135" s="763"/>
      <c r="HE135" s="763"/>
      <c r="HF135" s="763"/>
      <c r="HG135" s="763"/>
      <c r="HH135" s="763"/>
      <c r="HI135" s="763"/>
      <c r="HJ135" s="763"/>
      <c r="HK135" s="763"/>
      <c r="HL135" s="763"/>
      <c r="HM135" s="763"/>
      <c r="HN135" s="763"/>
      <c r="HO135" s="763"/>
      <c r="HP135" s="763"/>
      <c r="HQ135" s="763"/>
      <c r="HR135" s="763"/>
      <c r="HS135" s="763"/>
    </row>
    <row r="136" spans="1:227" s="552" customFormat="1">
      <c r="A136"/>
      <c r="B136" s="392"/>
      <c r="C136"/>
      <c r="D136" s="465"/>
      <c r="E136" s="684"/>
      <c r="F136" s="684"/>
      <c r="G136" s="354"/>
      <c r="H136"/>
      <c r="I136" s="140"/>
      <c r="J136"/>
      <c r="K136"/>
      <c r="L136"/>
      <c r="M136" s="359"/>
      <c r="N136" s="359"/>
      <c r="O136" s="359"/>
      <c r="P136" s="359"/>
      <c r="Q136" s="359"/>
      <c r="R136" s="359"/>
      <c r="S136" s="359"/>
      <c r="T136" s="359"/>
      <c r="U136" s="359"/>
      <c r="V136" s="359"/>
      <c r="W136" s="359"/>
      <c r="X136" s="359"/>
      <c r="Y136" s="359"/>
      <c r="Z136" s="359"/>
      <c r="AA136" s="359"/>
      <c r="AB136" s="47"/>
      <c r="AC136"/>
      <c r="AD136" s="127"/>
      <c r="AE136"/>
      <c r="AF136"/>
      <c r="AG136"/>
      <c r="AH136" s="137"/>
      <c r="AI136" s="137"/>
      <c r="AJ136" s="137"/>
      <c r="AK136" s="548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548"/>
      <c r="BB136" s="286"/>
      <c r="BC136" s="1138"/>
      <c r="BD136" s="1138"/>
      <c r="BE136" s="1138"/>
      <c r="BF136" s="1138"/>
      <c r="BG136" s="1138"/>
      <c r="BH136" s="1138"/>
      <c r="BI136" s="1138"/>
      <c r="BJ136" s="536"/>
      <c r="BK136" s="536"/>
      <c r="BL136" s="536"/>
      <c r="BM136" s="536"/>
      <c r="BN136" s="536"/>
      <c r="BO136" s="536"/>
      <c r="BP136" s="536"/>
      <c r="BQ136" s="536"/>
      <c r="BR136" s="536"/>
      <c r="BS136" s="536"/>
      <c r="BT136" s="536"/>
      <c r="BU136" s="286"/>
      <c r="BV136" s="763"/>
      <c r="BW136" s="763"/>
      <c r="BX136" s="763"/>
      <c r="BY136" s="763"/>
      <c r="BZ136" s="763"/>
      <c r="CA136" s="763"/>
      <c r="CB136" s="763"/>
      <c r="CC136" s="763"/>
      <c r="CD136" s="763"/>
      <c r="CE136" s="763"/>
      <c r="CF136" s="763"/>
      <c r="CG136" s="763"/>
      <c r="CH136" s="763"/>
      <c r="CI136" s="763"/>
      <c r="CW136" s="763"/>
      <c r="CX136" s="763"/>
      <c r="CY136" s="763"/>
      <c r="CZ136" s="763"/>
      <c r="DA136" s="763"/>
      <c r="DB136" s="763"/>
      <c r="DC136" s="763"/>
      <c r="DD136" s="763"/>
      <c r="DE136" s="763"/>
      <c r="DF136" s="763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  <c r="DX136" s="763"/>
      <c r="DY136" s="763"/>
      <c r="DZ136" s="763"/>
      <c r="EA136" s="763"/>
      <c r="EB136" s="763"/>
      <c r="EC136" s="763"/>
      <c r="ED136" s="763"/>
      <c r="EE136" s="763"/>
      <c r="EF136" s="763"/>
      <c r="EG136" s="763"/>
      <c r="EH136" s="763"/>
      <c r="EI136" s="763"/>
      <c r="EJ136" s="763"/>
      <c r="EK136" s="763"/>
      <c r="EL136" s="763"/>
      <c r="EM136" s="763"/>
      <c r="EN136" s="763"/>
      <c r="EO136" s="763"/>
      <c r="EP136" s="763"/>
      <c r="EQ136" s="763"/>
      <c r="ER136" s="763"/>
      <c r="ES136" s="763"/>
      <c r="ET136" s="763"/>
      <c r="EU136" s="763"/>
      <c r="EV136" s="763"/>
      <c r="EW136" s="763"/>
      <c r="EX136" s="763"/>
      <c r="EY136" s="763"/>
      <c r="EZ136" s="763"/>
      <c r="FA136" s="763"/>
      <c r="FB136" s="763"/>
      <c r="FC136" s="763"/>
      <c r="FD136" s="763"/>
      <c r="FE136" s="763"/>
      <c r="FF136" s="763"/>
      <c r="FG136" s="763"/>
      <c r="FH136" s="763"/>
      <c r="FI136" s="763"/>
      <c r="FJ136" s="763"/>
      <c r="FK136" s="763"/>
      <c r="FL136" s="763"/>
      <c r="FM136" s="763"/>
      <c r="FN136" s="763"/>
      <c r="FO136" s="763"/>
      <c r="FP136" s="763"/>
      <c r="FQ136" s="763"/>
      <c r="FR136" s="763"/>
      <c r="FS136" s="763"/>
      <c r="FT136" s="763"/>
      <c r="FU136" s="763"/>
      <c r="FV136" s="763"/>
      <c r="FW136" s="763"/>
      <c r="FX136" s="763"/>
      <c r="FY136" s="763"/>
      <c r="FZ136" s="763"/>
      <c r="GA136" s="763"/>
      <c r="GB136" s="763"/>
      <c r="GC136" s="763"/>
      <c r="GD136" s="763"/>
      <c r="GE136" s="763"/>
      <c r="GF136" s="763"/>
      <c r="GG136" s="763"/>
      <c r="GH136" s="763"/>
      <c r="GI136" s="763"/>
      <c r="GJ136" s="763"/>
      <c r="GK136" s="763"/>
      <c r="GL136" s="763"/>
      <c r="GM136" s="763"/>
      <c r="GN136" s="763"/>
      <c r="GO136" s="763"/>
      <c r="GP136" s="763"/>
      <c r="GQ136" s="763"/>
      <c r="GR136" s="763"/>
      <c r="GS136" s="763"/>
      <c r="GT136" s="763"/>
      <c r="GU136" s="763"/>
      <c r="GV136" s="763"/>
      <c r="GW136" s="763"/>
      <c r="GX136" s="763"/>
      <c r="GY136" s="763"/>
      <c r="GZ136" s="763"/>
      <c r="HA136" s="763"/>
      <c r="HB136" s="763"/>
      <c r="HC136" s="763"/>
      <c r="HD136" s="763"/>
      <c r="HE136" s="763"/>
      <c r="HF136" s="763"/>
      <c r="HG136" s="763"/>
      <c r="HH136" s="763"/>
      <c r="HI136" s="763"/>
      <c r="HJ136" s="763"/>
      <c r="HK136" s="763"/>
      <c r="HL136" s="763"/>
      <c r="HM136" s="763"/>
      <c r="HN136" s="763"/>
      <c r="HO136" s="763"/>
      <c r="HP136" s="763"/>
      <c r="HQ136" s="763"/>
      <c r="HR136" s="763"/>
      <c r="HS136" s="763"/>
    </row>
    <row r="137" spans="1:227" s="552" customFormat="1">
      <c r="A137"/>
      <c r="B137" s="392"/>
      <c r="C137"/>
      <c r="D137" s="465"/>
      <c r="E137" s="684"/>
      <c r="F137" s="684"/>
      <c r="G137" s="354"/>
      <c r="H137"/>
      <c r="I137" s="140"/>
      <c r="J137"/>
      <c r="K137"/>
      <c r="L137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47"/>
      <c r="AC137"/>
      <c r="AD137" s="127"/>
      <c r="AE137"/>
      <c r="AF137"/>
      <c r="AG137"/>
      <c r="AH137" s="137"/>
      <c r="AI137" s="137"/>
      <c r="AJ137" s="137"/>
      <c r="AK137" s="548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548"/>
      <c r="BB137" s="286"/>
      <c r="BC137" s="1138"/>
      <c r="BD137" s="1138"/>
      <c r="BE137" s="1138"/>
      <c r="BF137" s="1138"/>
      <c r="BG137" s="1138"/>
      <c r="BH137" s="1138"/>
      <c r="BI137" s="1138"/>
      <c r="BJ137" s="536"/>
      <c r="BK137" s="536"/>
      <c r="BL137" s="536"/>
      <c r="BM137" s="536"/>
      <c r="BN137" s="536"/>
      <c r="BO137" s="536"/>
      <c r="BP137" s="536"/>
      <c r="BQ137" s="536"/>
      <c r="BR137" s="536"/>
      <c r="BS137" s="536"/>
      <c r="BT137" s="536"/>
      <c r="BU137" s="286"/>
      <c r="BV137" s="763"/>
      <c r="BW137" s="763"/>
      <c r="BX137" s="763"/>
      <c r="BY137" s="763"/>
      <c r="BZ137" s="763"/>
      <c r="CA137" s="763"/>
      <c r="CB137" s="763"/>
      <c r="CC137" s="763"/>
      <c r="CD137" s="763"/>
      <c r="CE137" s="763"/>
      <c r="CF137" s="763"/>
      <c r="CG137" s="763"/>
      <c r="CH137" s="763"/>
      <c r="CI137" s="763"/>
      <c r="CW137" s="763"/>
      <c r="CX137" s="763"/>
      <c r="CY137" s="763"/>
      <c r="CZ137" s="763"/>
      <c r="DA137" s="763"/>
      <c r="DB137" s="763"/>
      <c r="DC137" s="763"/>
      <c r="DD137" s="763"/>
      <c r="DE137" s="763"/>
      <c r="DF137" s="763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  <c r="DX137" s="763"/>
      <c r="DY137" s="763"/>
      <c r="DZ137" s="763"/>
      <c r="EA137" s="763"/>
      <c r="EB137" s="763"/>
      <c r="EC137" s="763"/>
      <c r="ED137" s="763"/>
      <c r="EE137" s="763"/>
      <c r="EF137" s="763"/>
      <c r="EG137" s="763"/>
      <c r="EH137" s="763"/>
      <c r="EI137" s="763"/>
      <c r="EJ137" s="763"/>
      <c r="EK137" s="763"/>
      <c r="EL137" s="763"/>
      <c r="EM137" s="763"/>
      <c r="EN137" s="763"/>
      <c r="EO137" s="763"/>
      <c r="EP137" s="763"/>
      <c r="EQ137" s="763"/>
      <c r="ER137" s="763"/>
      <c r="ES137" s="763"/>
      <c r="ET137" s="763"/>
      <c r="EU137" s="763"/>
      <c r="EV137" s="763"/>
      <c r="EW137" s="763"/>
      <c r="EX137" s="763"/>
      <c r="EY137" s="763"/>
      <c r="EZ137" s="763"/>
      <c r="FA137" s="763"/>
      <c r="FB137" s="763"/>
      <c r="FC137" s="763"/>
      <c r="FD137" s="763"/>
      <c r="FE137" s="763"/>
      <c r="FF137" s="763"/>
      <c r="FG137" s="763"/>
      <c r="FH137" s="763"/>
      <c r="FI137" s="763"/>
      <c r="FJ137" s="763"/>
      <c r="FK137" s="763"/>
      <c r="FL137" s="763"/>
      <c r="FM137" s="763"/>
      <c r="FN137" s="763"/>
      <c r="FO137" s="763"/>
      <c r="FP137" s="763"/>
      <c r="FQ137" s="763"/>
      <c r="FR137" s="763"/>
      <c r="FS137" s="763"/>
      <c r="FT137" s="763"/>
      <c r="FU137" s="763"/>
      <c r="FV137" s="763"/>
      <c r="FW137" s="763"/>
      <c r="FX137" s="763"/>
      <c r="FY137" s="763"/>
      <c r="FZ137" s="763"/>
      <c r="GA137" s="763"/>
      <c r="GB137" s="763"/>
      <c r="GC137" s="763"/>
      <c r="GD137" s="763"/>
      <c r="GE137" s="763"/>
      <c r="GF137" s="763"/>
      <c r="GG137" s="763"/>
      <c r="GH137" s="763"/>
      <c r="GI137" s="763"/>
      <c r="GJ137" s="763"/>
      <c r="GK137" s="763"/>
      <c r="GL137" s="763"/>
      <c r="GM137" s="763"/>
      <c r="GN137" s="763"/>
      <c r="GO137" s="763"/>
      <c r="GP137" s="763"/>
      <c r="GQ137" s="763"/>
      <c r="GR137" s="763"/>
      <c r="GS137" s="763"/>
      <c r="GT137" s="763"/>
      <c r="GU137" s="763"/>
      <c r="GV137" s="763"/>
      <c r="GW137" s="763"/>
      <c r="GX137" s="763"/>
      <c r="GY137" s="763"/>
      <c r="GZ137" s="763"/>
      <c r="HA137" s="763"/>
      <c r="HB137" s="763"/>
      <c r="HC137" s="763"/>
      <c r="HD137" s="763"/>
      <c r="HE137" s="763"/>
      <c r="HF137" s="763"/>
      <c r="HG137" s="763"/>
      <c r="HH137" s="763"/>
      <c r="HI137" s="763"/>
      <c r="HJ137" s="763"/>
      <c r="HK137" s="763"/>
      <c r="HL137" s="763"/>
      <c r="HM137" s="763"/>
      <c r="HN137" s="763"/>
      <c r="HO137" s="763"/>
      <c r="HP137" s="763"/>
      <c r="HQ137" s="763"/>
      <c r="HR137" s="763"/>
      <c r="HS137" s="763"/>
    </row>
    <row r="138" spans="1:227" s="552" customFormat="1">
      <c r="A138"/>
      <c r="B138" s="392"/>
      <c r="C138"/>
      <c r="D138" s="465"/>
      <c r="E138" s="684"/>
      <c r="F138" s="684"/>
      <c r="G138" s="354"/>
      <c r="H138"/>
      <c r="I138" s="140"/>
      <c r="J138"/>
      <c r="K138"/>
      <c r="L138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47"/>
      <c r="AC138"/>
      <c r="AD138" s="127"/>
      <c r="AE138"/>
      <c r="AF138"/>
      <c r="AG138"/>
      <c r="AH138" s="137"/>
      <c r="AI138" s="137"/>
      <c r="AJ138" s="137"/>
      <c r="AK138" s="548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548"/>
      <c r="BB138" s="286"/>
      <c r="BC138" s="1138"/>
      <c r="BD138" s="1138"/>
      <c r="BE138" s="1138"/>
      <c r="BF138" s="1138"/>
      <c r="BG138" s="1138"/>
      <c r="BH138" s="1138"/>
      <c r="BI138" s="1138"/>
      <c r="BJ138" s="536"/>
      <c r="BK138" s="536"/>
      <c r="BL138" s="536"/>
      <c r="BM138" s="536"/>
      <c r="BN138" s="536"/>
      <c r="BO138" s="536"/>
      <c r="BP138" s="536"/>
      <c r="BQ138" s="536"/>
      <c r="BR138" s="536"/>
      <c r="BS138" s="536"/>
      <c r="BT138" s="536"/>
      <c r="BU138" s="286"/>
      <c r="BV138" s="763"/>
      <c r="BW138" s="763"/>
      <c r="BX138" s="763"/>
      <c r="BY138" s="763"/>
      <c r="BZ138" s="763"/>
      <c r="CA138" s="763"/>
      <c r="CB138" s="763"/>
      <c r="CC138" s="763"/>
      <c r="CD138" s="763"/>
      <c r="CE138" s="763"/>
      <c r="CF138" s="763"/>
      <c r="CG138" s="763"/>
      <c r="CH138" s="763"/>
      <c r="CI138" s="763"/>
      <c r="CW138" s="763"/>
      <c r="CX138" s="763"/>
      <c r="CY138" s="763"/>
      <c r="CZ138" s="763"/>
      <c r="DA138" s="763"/>
      <c r="DB138" s="763"/>
      <c r="DC138" s="763"/>
      <c r="DD138" s="763"/>
      <c r="DE138" s="763"/>
      <c r="DF138" s="763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  <c r="DX138" s="763"/>
      <c r="DY138" s="763"/>
      <c r="DZ138" s="763"/>
      <c r="EA138" s="763"/>
      <c r="EB138" s="763"/>
      <c r="EC138" s="763"/>
      <c r="ED138" s="763"/>
      <c r="EE138" s="763"/>
      <c r="EF138" s="763"/>
      <c r="EG138" s="763"/>
      <c r="EH138" s="763"/>
      <c r="EI138" s="763"/>
      <c r="EJ138" s="763"/>
      <c r="EK138" s="763"/>
      <c r="EL138" s="763"/>
      <c r="EM138" s="763"/>
      <c r="EN138" s="763"/>
      <c r="EO138" s="763"/>
      <c r="EP138" s="763"/>
      <c r="EQ138" s="763"/>
      <c r="ER138" s="763"/>
      <c r="ES138" s="763"/>
      <c r="ET138" s="763"/>
      <c r="EU138" s="763"/>
      <c r="EV138" s="763"/>
      <c r="EW138" s="763"/>
      <c r="EX138" s="763"/>
      <c r="EY138" s="763"/>
      <c r="EZ138" s="763"/>
      <c r="FA138" s="763"/>
      <c r="FB138" s="763"/>
      <c r="FC138" s="763"/>
      <c r="FD138" s="763"/>
      <c r="FE138" s="763"/>
      <c r="FF138" s="763"/>
      <c r="FG138" s="763"/>
      <c r="FH138" s="763"/>
      <c r="FI138" s="763"/>
      <c r="FJ138" s="763"/>
      <c r="FK138" s="763"/>
      <c r="FL138" s="763"/>
      <c r="FM138" s="763"/>
      <c r="FN138" s="763"/>
      <c r="FO138" s="763"/>
      <c r="FP138" s="763"/>
      <c r="FQ138" s="763"/>
      <c r="FR138" s="763"/>
      <c r="FS138" s="763"/>
      <c r="FT138" s="763"/>
      <c r="FU138" s="763"/>
      <c r="FV138" s="763"/>
      <c r="FW138" s="763"/>
      <c r="FX138" s="763"/>
      <c r="FY138" s="763"/>
      <c r="FZ138" s="763"/>
      <c r="GA138" s="763"/>
      <c r="GB138" s="763"/>
      <c r="GC138" s="763"/>
      <c r="GD138" s="763"/>
      <c r="GE138" s="763"/>
      <c r="GF138" s="763"/>
      <c r="GG138" s="763"/>
      <c r="GH138" s="763"/>
      <c r="GI138" s="763"/>
      <c r="GJ138" s="763"/>
      <c r="GK138" s="763"/>
      <c r="GL138" s="763"/>
      <c r="GM138" s="763"/>
      <c r="GN138" s="763"/>
      <c r="GO138" s="763"/>
      <c r="GP138" s="763"/>
      <c r="GQ138" s="763"/>
      <c r="GR138" s="763"/>
      <c r="GS138" s="763"/>
      <c r="GT138" s="763"/>
      <c r="GU138" s="763"/>
      <c r="GV138" s="763"/>
      <c r="GW138" s="763"/>
      <c r="GX138" s="763"/>
      <c r="GY138" s="763"/>
      <c r="GZ138" s="763"/>
      <c r="HA138" s="763"/>
      <c r="HB138" s="763"/>
      <c r="HC138" s="763"/>
      <c r="HD138" s="763"/>
      <c r="HE138" s="763"/>
      <c r="HF138" s="763"/>
      <c r="HG138" s="763"/>
      <c r="HH138" s="763"/>
      <c r="HI138" s="763"/>
      <c r="HJ138" s="763"/>
      <c r="HK138" s="763"/>
      <c r="HL138" s="763"/>
      <c r="HM138" s="763"/>
      <c r="HN138" s="763"/>
      <c r="HO138" s="763"/>
      <c r="HP138" s="763"/>
      <c r="HQ138" s="763"/>
      <c r="HR138" s="763"/>
      <c r="HS138" s="763"/>
    </row>
    <row r="139" spans="1:227" s="552" customFormat="1">
      <c r="A139"/>
      <c r="B139" s="392"/>
      <c r="C139"/>
      <c r="D139" s="465"/>
      <c r="E139" s="684"/>
      <c r="F139" s="684"/>
      <c r="G139" s="354"/>
      <c r="H139"/>
      <c r="I139" s="140"/>
      <c r="J139"/>
      <c r="K139"/>
      <c r="L13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47"/>
      <c r="AC139"/>
      <c r="AD139" s="127"/>
      <c r="AE139"/>
      <c r="AF139"/>
      <c r="AG139"/>
      <c r="AH139" s="137"/>
      <c r="AI139" s="137"/>
      <c r="AJ139" s="137"/>
      <c r="AK139" s="548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548"/>
      <c r="BB139" s="286"/>
      <c r="BC139" s="1138"/>
      <c r="BD139" s="1138"/>
      <c r="BE139" s="1138"/>
      <c r="BF139" s="1138"/>
      <c r="BG139" s="1138"/>
      <c r="BH139" s="1138"/>
      <c r="BI139" s="1138"/>
      <c r="BJ139" s="536"/>
      <c r="BK139" s="536"/>
      <c r="BL139" s="536"/>
      <c r="BM139" s="536"/>
      <c r="BN139" s="536"/>
      <c r="BO139" s="536"/>
      <c r="BP139" s="536"/>
      <c r="BQ139" s="536"/>
      <c r="BR139" s="536"/>
      <c r="BS139" s="536"/>
      <c r="BT139" s="536"/>
      <c r="BU139" s="286"/>
      <c r="BV139" s="763"/>
      <c r="BW139" s="763"/>
      <c r="BX139" s="763"/>
      <c r="BY139" s="763"/>
      <c r="BZ139" s="763"/>
      <c r="CA139" s="763"/>
      <c r="CB139" s="763"/>
      <c r="CC139" s="763"/>
      <c r="CD139" s="763"/>
      <c r="CE139" s="763"/>
      <c r="CF139" s="763"/>
      <c r="CG139" s="763"/>
      <c r="CH139" s="763"/>
      <c r="CI139" s="763"/>
      <c r="CW139" s="763"/>
      <c r="CX139" s="763"/>
      <c r="CY139" s="763"/>
      <c r="CZ139" s="763"/>
      <c r="DA139" s="763"/>
      <c r="DB139" s="763"/>
      <c r="DC139" s="763"/>
      <c r="DD139" s="763"/>
      <c r="DE139" s="763"/>
      <c r="DF139" s="763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  <c r="DX139" s="763"/>
      <c r="DY139" s="763"/>
      <c r="DZ139" s="763"/>
      <c r="EA139" s="763"/>
      <c r="EB139" s="763"/>
      <c r="EC139" s="763"/>
      <c r="ED139" s="763"/>
      <c r="EE139" s="763"/>
      <c r="EF139" s="763"/>
      <c r="EG139" s="763"/>
      <c r="EH139" s="763"/>
      <c r="EI139" s="763"/>
      <c r="EJ139" s="763"/>
      <c r="EK139" s="763"/>
      <c r="EL139" s="763"/>
      <c r="EM139" s="763"/>
      <c r="EN139" s="763"/>
      <c r="EO139" s="763"/>
      <c r="EP139" s="763"/>
      <c r="EQ139" s="763"/>
      <c r="ER139" s="763"/>
      <c r="ES139" s="763"/>
      <c r="ET139" s="763"/>
      <c r="EU139" s="763"/>
      <c r="EV139" s="763"/>
      <c r="EW139" s="763"/>
      <c r="EX139" s="763"/>
      <c r="EY139" s="763"/>
      <c r="EZ139" s="763"/>
      <c r="FA139" s="763"/>
      <c r="FB139" s="763"/>
      <c r="FC139" s="763"/>
      <c r="FD139" s="763"/>
      <c r="FE139" s="763"/>
      <c r="FF139" s="763"/>
      <c r="FG139" s="763"/>
      <c r="FH139" s="763"/>
      <c r="FI139" s="763"/>
      <c r="FJ139" s="763"/>
      <c r="FK139" s="763"/>
      <c r="FL139" s="763"/>
      <c r="FM139" s="763"/>
      <c r="FN139" s="763"/>
      <c r="FO139" s="763"/>
      <c r="FP139" s="763"/>
      <c r="FQ139" s="763"/>
      <c r="FR139" s="763"/>
      <c r="FS139" s="763"/>
      <c r="FT139" s="763"/>
      <c r="FU139" s="763"/>
      <c r="FV139" s="763"/>
      <c r="FW139" s="763"/>
      <c r="FX139" s="763"/>
      <c r="FY139" s="763"/>
      <c r="FZ139" s="763"/>
      <c r="GA139" s="763"/>
      <c r="GB139" s="763"/>
      <c r="GC139" s="763"/>
      <c r="GD139" s="763"/>
      <c r="GE139" s="763"/>
      <c r="GF139" s="763"/>
      <c r="GG139" s="763"/>
      <c r="GH139" s="763"/>
      <c r="GI139" s="763"/>
      <c r="GJ139" s="763"/>
      <c r="GK139" s="763"/>
      <c r="GL139" s="763"/>
      <c r="GM139" s="763"/>
      <c r="GN139" s="763"/>
      <c r="GO139" s="763"/>
      <c r="GP139" s="763"/>
      <c r="GQ139" s="763"/>
      <c r="GR139" s="763"/>
      <c r="GS139" s="763"/>
      <c r="GT139" s="763"/>
      <c r="GU139" s="763"/>
      <c r="GV139" s="763"/>
      <c r="GW139" s="763"/>
      <c r="GX139" s="763"/>
      <c r="GY139" s="763"/>
      <c r="GZ139" s="763"/>
      <c r="HA139" s="763"/>
      <c r="HB139" s="763"/>
      <c r="HC139" s="763"/>
      <c r="HD139" s="763"/>
      <c r="HE139" s="763"/>
      <c r="HF139" s="763"/>
      <c r="HG139" s="763"/>
      <c r="HH139" s="763"/>
      <c r="HI139" s="763"/>
      <c r="HJ139" s="763"/>
      <c r="HK139" s="763"/>
      <c r="HL139" s="763"/>
      <c r="HM139" s="763"/>
      <c r="HN139" s="763"/>
      <c r="HO139" s="763"/>
      <c r="HP139" s="763"/>
      <c r="HQ139" s="763"/>
      <c r="HR139" s="763"/>
      <c r="HS139" s="763"/>
    </row>
    <row r="140" spans="1:227" s="552" customFormat="1">
      <c r="A140"/>
      <c r="B140" s="392"/>
      <c r="C140"/>
      <c r="D140" s="465"/>
      <c r="E140" s="684"/>
      <c r="F140" s="684"/>
      <c r="G140" s="354"/>
      <c r="H140"/>
      <c r="I140" s="140"/>
      <c r="J140"/>
      <c r="K140"/>
      <c r="L140"/>
      <c r="M140" s="359"/>
      <c r="N140" s="359"/>
      <c r="O140" s="359"/>
      <c r="P140" s="359"/>
      <c r="Q140" s="359"/>
      <c r="R140" s="359"/>
      <c r="S140" s="359"/>
      <c r="T140" s="359"/>
      <c r="U140" s="359"/>
      <c r="V140" s="359"/>
      <c r="W140" s="359"/>
      <c r="X140" s="359"/>
      <c r="Y140" s="359"/>
      <c r="Z140" s="359"/>
      <c r="AA140" s="359"/>
      <c r="AB140" s="47"/>
      <c r="AC140"/>
      <c r="AD140" s="127"/>
      <c r="AE140"/>
      <c r="AF140"/>
      <c r="AG140"/>
      <c r="AH140" s="137"/>
      <c r="AI140" s="137"/>
      <c r="AJ140" s="137"/>
      <c r="AK140" s="548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548"/>
      <c r="BB140" s="286"/>
      <c r="BC140" s="1138"/>
      <c r="BD140" s="1138"/>
      <c r="BE140" s="1138"/>
      <c r="BF140" s="1138"/>
      <c r="BG140" s="1138"/>
      <c r="BH140" s="1138"/>
      <c r="BI140" s="1138"/>
      <c r="BJ140" s="536"/>
      <c r="BK140" s="536"/>
      <c r="BL140" s="536"/>
      <c r="BM140" s="536"/>
      <c r="BN140" s="536"/>
      <c r="BO140" s="536"/>
      <c r="BP140" s="536"/>
      <c r="BQ140" s="536"/>
      <c r="BR140" s="536"/>
      <c r="BS140" s="536"/>
      <c r="BT140" s="536"/>
      <c r="BU140" s="286"/>
      <c r="BV140" s="763"/>
      <c r="BW140" s="763"/>
      <c r="BX140" s="763"/>
      <c r="BY140" s="763"/>
      <c r="BZ140" s="763"/>
      <c r="CA140" s="763"/>
      <c r="CB140" s="763"/>
      <c r="CC140" s="763"/>
      <c r="CD140" s="763"/>
      <c r="CE140" s="763"/>
      <c r="CF140" s="763"/>
      <c r="CG140" s="763"/>
      <c r="CH140" s="763"/>
      <c r="CI140" s="763"/>
      <c r="CW140" s="763"/>
      <c r="CX140" s="763"/>
      <c r="CY140" s="763"/>
      <c r="CZ140" s="763"/>
      <c r="DA140" s="763"/>
      <c r="DB140" s="763"/>
      <c r="DC140" s="763"/>
      <c r="DD140" s="763"/>
      <c r="DE140" s="763"/>
      <c r="DF140" s="763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  <c r="DX140" s="763"/>
      <c r="DY140" s="763"/>
      <c r="DZ140" s="763"/>
      <c r="EA140" s="763"/>
      <c r="EB140" s="763"/>
      <c r="EC140" s="763"/>
      <c r="ED140" s="763"/>
      <c r="EE140" s="763"/>
      <c r="EF140" s="763"/>
      <c r="EG140" s="763"/>
      <c r="EH140" s="763"/>
      <c r="EI140" s="763"/>
      <c r="EJ140" s="763"/>
      <c r="EK140" s="763"/>
      <c r="EL140" s="763"/>
      <c r="EM140" s="763"/>
      <c r="EN140" s="763"/>
      <c r="EO140" s="763"/>
      <c r="EP140" s="763"/>
      <c r="EQ140" s="763"/>
      <c r="ER140" s="763"/>
      <c r="ES140" s="763"/>
      <c r="ET140" s="763"/>
      <c r="EU140" s="763"/>
      <c r="EV140" s="763"/>
      <c r="EW140" s="763"/>
      <c r="EX140" s="763"/>
      <c r="EY140" s="763"/>
      <c r="EZ140" s="763"/>
      <c r="FA140" s="763"/>
      <c r="FB140" s="763"/>
      <c r="FC140" s="763"/>
      <c r="FD140" s="763"/>
      <c r="FE140" s="763"/>
      <c r="FF140" s="763"/>
      <c r="FG140" s="763"/>
      <c r="FH140" s="763"/>
      <c r="FI140" s="763"/>
      <c r="FJ140" s="763"/>
      <c r="FK140" s="763"/>
      <c r="FL140" s="763"/>
      <c r="FM140" s="763"/>
      <c r="FN140" s="763"/>
      <c r="FO140" s="763"/>
      <c r="FP140" s="763"/>
      <c r="FQ140" s="763"/>
      <c r="FR140" s="763"/>
      <c r="FS140" s="763"/>
      <c r="FT140" s="763"/>
      <c r="FU140" s="763"/>
      <c r="FV140" s="763"/>
      <c r="FW140" s="763"/>
      <c r="FX140" s="763"/>
      <c r="FY140" s="763"/>
      <c r="FZ140" s="763"/>
      <c r="GA140" s="763"/>
      <c r="GB140" s="763"/>
      <c r="GC140" s="763"/>
      <c r="GD140" s="763"/>
      <c r="GE140" s="763"/>
      <c r="GF140" s="763"/>
      <c r="GG140" s="763"/>
      <c r="GH140" s="763"/>
      <c r="GI140" s="763"/>
      <c r="GJ140" s="763"/>
      <c r="GK140" s="763"/>
      <c r="GL140" s="763"/>
      <c r="GM140" s="763"/>
      <c r="GN140" s="763"/>
      <c r="GO140" s="763"/>
      <c r="GP140" s="763"/>
      <c r="GQ140" s="763"/>
      <c r="GR140" s="763"/>
      <c r="GS140" s="763"/>
      <c r="GT140" s="763"/>
      <c r="GU140" s="763"/>
      <c r="GV140" s="763"/>
      <c r="GW140" s="763"/>
      <c r="GX140" s="763"/>
      <c r="GY140" s="763"/>
      <c r="GZ140" s="763"/>
      <c r="HA140" s="763"/>
      <c r="HB140" s="763"/>
      <c r="HC140" s="763"/>
      <c r="HD140" s="763"/>
      <c r="HE140" s="763"/>
      <c r="HF140" s="763"/>
      <c r="HG140" s="763"/>
      <c r="HH140" s="763"/>
      <c r="HI140" s="763"/>
      <c r="HJ140" s="763"/>
      <c r="HK140" s="763"/>
      <c r="HL140" s="763"/>
      <c r="HM140" s="763"/>
      <c r="HN140" s="763"/>
      <c r="HO140" s="763"/>
      <c r="HP140" s="763"/>
      <c r="HQ140" s="763"/>
      <c r="HR140" s="763"/>
      <c r="HS140" s="763"/>
    </row>
    <row r="141" spans="1:227" s="552" customFormat="1">
      <c r="A141"/>
      <c r="B141" s="392"/>
      <c r="C141"/>
      <c r="D141" s="465"/>
      <c r="E141" s="684"/>
      <c r="F141" s="684"/>
      <c r="G141" s="354"/>
      <c r="H141"/>
      <c r="I141" s="140"/>
      <c r="J141"/>
      <c r="K141"/>
      <c r="L141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47"/>
      <c r="AC141"/>
      <c r="AD141" s="127"/>
      <c r="AE141"/>
      <c r="AF141"/>
      <c r="AG141"/>
      <c r="AH141" s="137"/>
      <c r="AI141" s="137"/>
      <c r="AJ141" s="137"/>
      <c r="AK141" s="548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548"/>
      <c r="BB141" s="286"/>
      <c r="BC141" s="1138"/>
      <c r="BD141" s="1138"/>
      <c r="BE141" s="1138"/>
      <c r="BF141" s="1138"/>
      <c r="BG141" s="1138"/>
      <c r="BH141" s="1138"/>
      <c r="BI141" s="1138"/>
      <c r="BJ141" s="536"/>
      <c r="BK141" s="536"/>
      <c r="BL141" s="536"/>
      <c r="BM141" s="536"/>
      <c r="BN141" s="536"/>
      <c r="BO141" s="536"/>
      <c r="BP141" s="536"/>
      <c r="BQ141" s="536"/>
      <c r="BR141" s="536"/>
      <c r="BS141" s="536"/>
      <c r="BT141" s="536"/>
      <c r="BU141" s="286"/>
      <c r="BV141" s="763"/>
      <c r="BW141" s="763"/>
      <c r="BX141" s="763"/>
      <c r="BY141" s="763"/>
      <c r="BZ141" s="763"/>
      <c r="CA141" s="763"/>
      <c r="CB141" s="763"/>
      <c r="CC141" s="763"/>
      <c r="CD141" s="763"/>
      <c r="CE141" s="763"/>
      <c r="CF141" s="763"/>
      <c r="CG141" s="763"/>
      <c r="CH141" s="763"/>
      <c r="CI141" s="763"/>
      <c r="CW141" s="763"/>
      <c r="CX141" s="763"/>
      <c r="CY141" s="763"/>
      <c r="CZ141" s="763"/>
      <c r="DA141" s="763"/>
      <c r="DB141" s="763"/>
      <c r="DC141" s="763"/>
      <c r="DD141" s="763"/>
      <c r="DE141" s="763"/>
      <c r="DF141" s="763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  <c r="DX141" s="763"/>
      <c r="DY141" s="763"/>
      <c r="DZ141" s="763"/>
      <c r="EA141" s="763"/>
      <c r="EB141" s="763"/>
      <c r="EC141" s="763"/>
      <c r="ED141" s="763"/>
      <c r="EE141" s="763"/>
      <c r="EF141" s="763"/>
      <c r="EG141" s="763"/>
      <c r="EH141" s="763"/>
      <c r="EI141" s="763"/>
      <c r="EJ141" s="763"/>
      <c r="EK141" s="763"/>
      <c r="EL141" s="763"/>
      <c r="EM141" s="763"/>
      <c r="EN141" s="763"/>
      <c r="EO141" s="763"/>
      <c r="EP141" s="763"/>
      <c r="EQ141" s="763"/>
      <c r="ER141" s="763"/>
      <c r="ES141" s="763"/>
      <c r="ET141" s="763"/>
      <c r="EU141" s="763"/>
      <c r="EV141" s="763"/>
      <c r="EW141" s="763"/>
      <c r="EX141" s="763"/>
      <c r="EY141" s="763"/>
      <c r="EZ141" s="763"/>
      <c r="FA141" s="763"/>
      <c r="FB141" s="763"/>
      <c r="FC141" s="763"/>
      <c r="FD141" s="763"/>
      <c r="FE141" s="763"/>
      <c r="FF141" s="763"/>
      <c r="FG141" s="763"/>
      <c r="FH141" s="763"/>
      <c r="FI141" s="763"/>
      <c r="FJ141" s="763"/>
      <c r="FK141" s="763"/>
      <c r="FL141" s="763"/>
      <c r="FM141" s="763"/>
      <c r="FN141" s="763"/>
      <c r="FO141" s="763"/>
      <c r="FP141" s="763"/>
      <c r="FQ141" s="763"/>
      <c r="FR141" s="763"/>
      <c r="FS141" s="763"/>
      <c r="FT141" s="763"/>
      <c r="FU141" s="763"/>
      <c r="FV141" s="763"/>
      <c r="FW141" s="763"/>
      <c r="FX141" s="763"/>
      <c r="FY141" s="763"/>
      <c r="FZ141" s="763"/>
      <c r="GA141" s="763"/>
      <c r="GB141" s="763"/>
      <c r="GC141" s="763"/>
      <c r="GD141" s="763"/>
      <c r="GE141" s="763"/>
      <c r="GF141" s="763"/>
      <c r="GG141" s="763"/>
      <c r="GH141" s="763"/>
      <c r="GI141" s="763"/>
      <c r="GJ141" s="763"/>
      <c r="GK141" s="763"/>
      <c r="GL141" s="763"/>
      <c r="GM141" s="763"/>
      <c r="GN141" s="763"/>
      <c r="GO141" s="763"/>
      <c r="GP141" s="763"/>
      <c r="GQ141" s="763"/>
      <c r="GR141" s="763"/>
      <c r="GS141" s="763"/>
      <c r="GT141" s="763"/>
      <c r="GU141" s="763"/>
      <c r="GV141" s="763"/>
      <c r="GW141" s="763"/>
      <c r="GX141" s="763"/>
      <c r="GY141" s="763"/>
      <c r="GZ141" s="763"/>
      <c r="HA141" s="763"/>
      <c r="HB141" s="763"/>
      <c r="HC141" s="763"/>
      <c r="HD141" s="763"/>
      <c r="HE141" s="763"/>
      <c r="HF141" s="763"/>
      <c r="HG141" s="763"/>
      <c r="HH141" s="763"/>
      <c r="HI141" s="763"/>
      <c r="HJ141" s="763"/>
      <c r="HK141" s="763"/>
      <c r="HL141" s="763"/>
      <c r="HM141" s="763"/>
      <c r="HN141" s="763"/>
      <c r="HO141" s="763"/>
      <c r="HP141" s="763"/>
      <c r="HQ141" s="763"/>
      <c r="HR141" s="763"/>
      <c r="HS141" s="763"/>
    </row>
    <row r="142" spans="1:227" s="552" customFormat="1">
      <c r="A142"/>
      <c r="B142" s="392"/>
      <c r="C142"/>
      <c r="D142" s="465"/>
      <c r="E142" s="684"/>
      <c r="F142" s="684"/>
      <c r="G142" s="354"/>
      <c r="H142"/>
      <c r="I142" s="140"/>
      <c r="J142"/>
      <c r="K142"/>
      <c r="L142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47"/>
      <c r="AC142"/>
      <c r="AD142" s="127"/>
      <c r="AE142"/>
      <c r="AF142"/>
      <c r="AG142"/>
      <c r="AH142" s="137"/>
      <c r="AI142" s="137"/>
      <c r="AJ142" s="137"/>
      <c r="AK142" s="548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548"/>
      <c r="BB142" s="286"/>
      <c r="BC142" s="1138"/>
      <c r="BD142" s="1138"/>
      <c r="BE142" s="1138"/>
      <c r="BF142" s="1138"/>
      <c r="BG142" s="1138"/>
      <c r="BH142" s="1138"/>
      <c r="BI142" s="1138"/>
      <c r="BJ142" s="536"/>
      <c r="BK142" s="536"/>
      <c r="BL142" s="536"/>
      <c r="BM142" s="536"/>
      <c r="BN142" s="536"/>
      <c r="BO142" s="536"/>
      <c r="BP142" s="536"/>
      <c r="BQ142" s="536"/>
      <c r="BR142" s="536"/>
      <c r="BS142" s="536"/>
      <c r="BT142" s="536"/>
      <c r="BU142" s="286"/>
      <c r="BV142" s="763"/>
      <c r="BW142" s="763"/>
      <c r="BX142" s="763"/>
      <c r="BY142" s="763"/>
      <c r="BZ142" s="763"/>
      <c r="CA142" s="763"/>
      <c r="CB142" s="763"/>
      <c r="CC142" s="763"/>
      <c r="CD142" s="763"/>
      <c r="CE142" s="763"/>
      <c r="CF142" s="763"/>
      <c r="CG142" s="763"/>
      <c r="CH142" s="763"/>
      <c r="CI142" s="763"/>
      <c r="CW142" s="763"/>
      <c r="CX142" s="763"/>
      <c r="CY142" s="763"/>
      <c r="CZ142" s="763"/>
      <c r="DA142" s="763"/>
      <c r="DB142" s="763"/>
      <c r="DC142" s="763"/>
      <c r="DD142" s="763"/>
      <c r="DE142" s="763"/>
      <c r="DF142" s="763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  <c r="DX142" s="763"/>
      <c r="DY142" s="763"/>
      <c r="DZ142" s="763"/>
      <c r="EA142" s="763"/>
      <c r="EB142" s="763"/>
      <c r="EC142" s="763"/>
      <c r="ED142" s="763"/>
      <c r="EE142" s="763"/>
      <c r="EF142" s="763"/>
      <c r="EG142" s="763"/>
      <c r="EH142" s="763"/>
      <c r="EI142" s="763"/>
      <c r="EJ142" s="763"/>
      <c r="EK142" s="763"/>
      <c r="EL142" s="763"/>
      <c r="EM142" s="763"/>
      <c r="EN142" s="763"/>
      <c r="EO142" s="763"/>
      <c r="EP142" s="763"/>
      <c r="EQ142" s="763"/>
      <c r="ER142" s="763"/>
      <c r="ES142" s="763"/>
      <c r="ET142" s="763"/>
      <c r="EU142" s="763"/>
      <c r="EV142" s="763"/>
      <c r="EW142" s="763"/>
      <c r="EX142" s="763"/>
      <c r="EY142" s="763"/>
      <c r="EZ142" s="763"/>
      <c r="FA142" s="763"/>
      <c r="FB142" s="763"/>
      <c r="FC142" s="763"/>
      <c r="FD142" s="763"/>
      <c r="FE142" s="763"/>
      <c r="FF142" s="763"/>
      <c r="FG142" s="763"/>
      <c r="FH142" s="763"/>
      <c r="FI142" s="763"/>
      <c r="FJ142" s="763"/>
      <c r="FK142" s="763"/>
      <c r="FL142" s="763"/>
      <c r="FM142" s="763"/>
      <c r="FN142" s="763"/>
      <c r="FO142" s="763"/>
      <c r="FP142" s="763"/>
      <c r="FQ142" s="763"/>
      <c r="FR142" s="763"/>
      <c r="FS142" s="763"/>
      <c r="FT142" s="763"/>
      <c r="FU142" s="763"/>
      <c r="FV142" s="763"/>
      <c r="FW142" s="763"/>
      <c r="FX142" s="763"/>
      <c r="FY142" s="763"/>
      <c r="FZ142" s="763"/>
      <c r="GA142" s="763"/>
      <c r="GB142" s="763"/>
      <c r="GC142" s="763"/>
      <c r="GD142" s="763"/>
      <c r="GE142" s="763"/>
      <c r="GF142" s="763"/>
      <c r="GG142" s="763"/>
      <c r="GH142" s="763"/>
      <c r="GI142" s="763"/>
      <c r="GJ142" s="763"/>
      <c r="GK142" s="763"/>
      <c r="GL142" s="763"/>
      <c r="GM142" s="763"/>
      <c r="GN142" s="763"/>
      <c r="GO142" s="763"/>
      <c r="GP142" s="763"/>
      <c r="GQ142" s="763"/>
      <c r="GR142" s="763"/>
      <c r="GS142" s="763"/>
      <c r="GT142" s="763"/>
      <c r="GU142" s="763"/>
      <c r="GV142" s="763"/>
      <c r="GW142" s="763"/>
      <c r="GX142" s="763"/>
      <c r="GY142" s="763"/>
      <c r="GZ142" s="763"/>
      <c r="HA142" s="763"/>
      <c r="HB142" s="763"/>
      <c r="HC142" s="763"/>
      <c r="HD142" s="763"/>
      <c r="HE142" s="763"/>
      <c r="HF142" s="763"/>
      <c r="HG142" s="763"/>
      <c r="HH142" s="763"/>
      <c r="HI142" s="763"/>
      <c r="HJ142" s="763"/>
      <c r="HK142" s="763"/>
      <c r="HL142" s="763"/>
      <c r="HM142" s="763"/>
      <c r="HN142" s="763"/>
      <c r="HO142" s="763"/>
      <c r="HP142" s="763"/>
      <c r="HQ142" s="763"/>
      <c r="HR142" s="763"/>
      <c r="HS142" s="763"/>
    </row>
    <row r="143" spans="1:227" s="552" customFormat="1">
      <c r="A143"/>
      <c r="B143" s="392"/>
      <c r="C143"/>
      <c r="D143" s="465"/>
      <c r="E143" s="684"/>
      <c r="F143" s="684"/>
      <c r="G143" s="354"/>
      <c r="H143"/>
      <c r="I143" s="140"/>
      <c r="J143"/>
      <c r="K143"/>
      <c r="L143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47"/>
      <c r="AC143"/>
      <c r="AD143" s="127"/>
      <c r="AE143"/>
      <c r="AF143"/>
      <c r="AG143"/>
      <c r="AH143" s="137"/>
      <c r="AI143" s="137"/>
      <c r="AJ143" s="137"/>
      <c r="AK143" s="548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548"/>
      <c r="BB143" s="286"/>
      <c r="BC143" s="1138"/>
      <c r="BD143" s="1138"/>
      <c r="BE143" s="1138"/>
      <c r="BF143" s="1138"/>
      <c r="BG143" s="1138"/>
      <c r="BH143" s="1138"/>
      <c r="BI143" s="1138"/>
      <c r="BJ143" s="536"/>
      <c r="BK143" s="536"/>
      <c r="BL143" s="536"/>
      <c r="BM143" s="536"/>
      <c r="BN143" s="536"/>
      <c r="BO143" s="536"/>
      <c r="BP143" s="536"/>
      <c r="BQ143" s="536"/>
      <c r="BR143" s="536"/>
      <c r="BS143" s="536"/>
      <c r="BT143" s="536"/>
      <c r="BU143" s="286"/>
      <c r="BV143" s="763"/>
      <c r="BW143" s="763"/>
      <c r="BX143" s="763"/>
      <c r="BY143" s="763"/>
      <c r="BZ143" s="763"/>
      <c r="CA143" s="763"/>
      <c r="CB143" s="763"/>
      <c r="CC143" s="763"/>
      <c r="CD143" s="763"/>
      <c r="CE143" s="763"/>
      <c r="CF143" s="763"/>
      <c r="CG143" s="763"/>
      <c r="CH143" s="763"/>
      <c r="CI143" s="763"/>
      <c r="CW143" s="763"/>
      <c r="CX143" s="763"/>
      <c r="CY143" s="763"/>
      <c r="CZ143" s="763"/>
      <c r="DA143" s="763"/>
      <c r="DB143" s="763"/>
      <c r="DC143" s="763"/>
      <c r="DD143" s="763"/>
      <c r="DE143" s="763"/>
      <c r="DF143" s="763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  <c r="DX143" s="763"/>
      <c r="DY143" s="763"/>
      <c r="DZ143" s="763"/>
      <c r="EA143" s="763"/>
      <c r="EB143" s="763"/>
      <c r="EC143" s="763"/>
      <c r="ED143" s="763"/>
      <c r="EE143" s="763"/>
      <c r="EF143" s="763"/>
      <c r="EG143" s="763"/>
      <c r="EH143" s="763"/>
      <c r="EI143" s="763"/>
      <c r="EJ143" s="763"/>
      <c r="EK143" s="763"/>
      <c r="EL143" s="763"/>
      <c r="EM143" s="763"/>
      <c r="EN143" s="763"/>
      <c r="EO143" s="763"/>
      <c r="EP143" s="763"/>
      <c r="EQ143" s="763"/>
      <c r="ER143" s="763"/>
      <c r="ES143" s="763"/>
      <c r="ET143" s="763"/>
      <c r="EU143" s="763"/>
      <c r="EV143" s="763"/>
      <c r="EW143" s="763"/>
      <c r="EX143" s="763"/>
      <c r="EY143" s="763"/>
      <c r="EZ143" s="763"/>
      <c r="FA143" s="763"/>
      <c r="FB143" s="763"/>
      <c r="FC143" s="763"/>
      <c r="FD143" s="763"/>
      <c r="FE143" s="763"/>
      <c r="FF143" s="763"/>
      <c r="FG143" s="763"/>
      <c r="FH143" s="763"/>
      <c r="FI143" s="763"/>
      <c r="FJ143" s="763"/>
      <c r="FK143" s="763"/>
      <c r="FL143" s="763"/>
      <c r="FM143" s="763"/>
      <c r="FN143" s="763"/>
      <c r="FO143" s="763"/>
      <c r="FP143" s="763"/>
      <c r="FQ143" s="763"/>
      <c r="FR143" s="763"/>
      <c r="FS143" s="763"/>
      <c r="FT143" s="763"/>
      <c r="FU143" s="763"/>
      <c r="FV143" s="763"/>
      <c r="FW143" s="763"/>
      <c r="FX143" s="763"/>
      <c r="FY143" s="763"/>
      <c r="FZ143" s="763"/>
      <c r="GA143" s="763"/>
      <c r="GB143" s="763"/>
      <c r="GC143" s="763"/>
      <c r="GD143" s="763"/>
      <c r="GE143" s="763"/>
      <c r="GF143" s="763"/>
      <c r="GG143" s="763"/>
      <c r="GH143" s="763"/>
      <c r="GI143" s="763"/>
      <c r="GJ143" s="763"/>
      <c r="GK143" s="763"/>
      <c r="GL143" s="763"/>
      <c r="GM143" s="763"/>
      <c r="GN143" s="763"/>
      <c r="GO143" s="763"/>
      <c r="GP143" s="763"/>
      <c r="GQ143" s="763"/>
      <c r="GR143" s="763"/>
      <c r="GS143" s="763"/>
      <c r="GT143" s="763"/>
      <c r="GU143" s="763"/>
      <c r="GV143" s="763"/>
      <c r="GW143" s="763"/>
      <c r="GX143" s="763"/>
      <c r="GY143" s="763"/>
      <c r="GZ143" s="763"/>
      <c r="HA143" s="763"/>
      <c r="HB143" s="763"/>
      <c r="HC143" s="763"/>
      <c r="HD143" s="763"/>
      <c r="HE143" s="763"/>
      <c r="HF143" s="763"/>
      <c r="HG143" s="763"/>
      <c r="HH143" s="763"/>
      <c r="HI143" s="763"/>
      <c r="HJ143" s="763"/>
      <c r="HK143" s="763"/>
      <c r="HL143" s="763"/>
      <c r="HM143" s="763"/>
      <c r="HN143" s="763"/>
      <c r="HO143" s="763"/>
      <c r="HP143" s="763"/>
      <c r="HQ143" s="763"/>
      <c r="HR143" s="763"/>
      <c r="HS143" s="763"/>
    </row>
    <row r="144" spans="1:227" s="552" customFormat="1">
      <c r="A144"/>
      <c r="B144" s="392"/>
      <c r="C144"/>
      <c r="D144" s="465"/>
      <c r="E144" s="684"/>
      <c r="F144" s="684"/>
      <c r="G144" s="354"/>
      <c r="H144"/>
      <c r="I144" s="140"/>
      <c r="J144"/>
      <c r="K144"/>
      <c r="L144"/>
      <c r="M144" s="359"/>
      <c r="N144" s="359"/>
      <c r="O144" s="359"/>
      <c r="P144" s="359"/>
      <c r="Q144" s="359"/>
      <c r="R144" s="359"/>
      <c r="S144" s="359"/>
      <c r="T144" s="359"/>
      <c r="U144" s="359"/>
      <c r="V144" s="359"/>
      <c r="W144" s="359"/>
      <c r="X144" s="359"/>
      <c r="Y144" s="359"/>
      <c r="Z144" s="359"/>
      <c r="AA144" s="359"/>
      <c r="AB144" s="47"/>
      <c r="AC144"/>
      <c r="AD144" s="127"/>
      <c r="AE144"/>
      <c r="AF144"/>
      <c r="AG144"/>
      <c r="AH144" s="137"/>
      <c r="AI144" s="137"/>
      <c r="AJ144" s="137"/>
      <c r="AK144" s="548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548"/>
      <c r="BB144" s="286"/>
      <c r="BC144" s="1138"/>
      <c r="BD144" s="1138"/>
      <c r="BE144" s="1138"/>
      <c r="BF144" s="1138"/>
      <c r="BG144" s="1138"/>
      <c r="BH144" s="1138"/>
      <c r="BI144" s="1138"/>
      <c r="BJ144" s="536"/>
      <c r="BK144" s="536"/>
      <c r="BL144" s="536"/>
      <c r="BM144" s="536"/>
      <c r="BN144" s="536"/>
      <c r="BO144" s="536"/>
      <c r="BP144" s="536"/>
      <c r="BQ144" s="536"/>
      <c r="BR144" s="536"/>
      <c r="BS144" s="536"/>
      <c r="BT144" s="536"/>
      <c r="BU144" s="286"/>
      <c r="BV144" s="763"/>
      <c r="BW144" s="763"/>
      <c r="BX144" s="763"/>
      <c r="BY144" s="763"/>
      <c r="BZ144" s="763"/>
      <c r="CA144" s="763"/>
      <c r="CB144" s="763"/>
      <c r="CC144" s="763"/>
      <c r="CD144" s="763"/>
      <c r="CE144" s="763"/>
      <c r="CF144" s="763"/>
      <c r="CG144" s="763"/>
      <c r="CH144" s="763"/>
      <c r="CI144" s="763"/>
      <c r="CW144" s="763"/>
      <c r="CX144" s="763"/>
      <c r="CY144" s="763"/>
      <c r="CZ144" s="763"/>
      <c r="DA144" s="763"/>
      <c r="DB144" s="763"/>
      <c r="DC144" s="763"/>
      <c r="DD144" s="763"/>
      <c r="DE144" s="763"/>
      <c r="DF144" s="763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  <c r="DX144" s="763"/>
      <c r="DY144" s="763"/>
      <c r="DZ144" s="763"/>
      <c r="EA144" s="763"/>
      <c r="EB144" s="763"/>
      <c r="EC144" s="763"/>
      <c r="ED144" s="763"/>
      <c r="EE144" s="763"/>
      <c r="EF144" s="763"/>
      <c r="EG144" s="763"/>
      <c r="EH144" s="763"/>
      <c r="EI144" s="763"/>
      <c r="EJ144" s="763"/>
      <c r="EK144" s="763"/>
      <c r="EL144" s="763"/>
      <c r="EM144" s="763"/>
      <c r="EN144" s="763"/>
      <c r="EO144" s="763"/>
      <c r="EP144" s="763"/>
      <c r="EQ144" s="763"/>
      <c r="ER144" s="763"/>
      <c r="ES144" s="763"/>
      <c r="ET144" s="763"/>
      <c r="EU144" s="763"/>
      <c r="EV144" s="763"/>
      <c r="EW144" s="763"/>
      <c r="EX144" s="763"/>
      <c r="EY144" s="763"/>
      <c r="EZ144" s="763"/>
      <c r="FA144" s="763"/>
      <c r="FB144" s="763"/>
      <c r="FC144" s="763"/>
      <c r="FD144" s="763"/>
      <c r="FE144" s="763"/>
      <c r="FF144" s="763"/>
      <c r="FG144" s="763"/>
      <c r="FH144" s="763"/>
      <c r="FI144" s="763"/>
      <c r="FJ144" s="763"/>
      <c r="FK144" s="763"/>
      <c r="FL144" s="763"/>
      <c r="FM144" s="763"/>
      <c r="FN144" s="763"/>
      <c r="FO144" s="763"/>
      <c r="FP144" s="763"/>
      <c r="FQ144" s="763"/>
      <c r="FR144" s="763"/>
      <c r="FS144" s="763"/>
      <c r="FT144" s="763"/>
      <c r="FU144" s="763"/>
      <c r="FV144" s="763"/>
      <c r="FW144" s="763"/>
      <c r="FX144" s="763"/>
      <c r="FY144" s="763"/>
      <c r="FZ144" s="763"/>
      <c r="GA144" s="763"/>
      <c r="GB144" s="763"/>
      <c r="GC144" s="763"/>
      <c r="GD144" s="763"/>
      <c r="GE144" s="763"/>
      <c r="GF144" s="763"/>
      <c r="GG144" s="763"/>
      <c r="GH144" s="763"/>
      <c r="GI144" s="763"/>
      <c r="GJ144" s="763"/>
      <c r="GK144" s="763"/>
      <c r="GL144" s="763"/>
      <c r="GM144" s="763"/>
      <c r="GN144" s="763"/>
      <c r="GO144" s="763"/>
      <c r="GP144" s="763"/>
      <c r="GQ144" s="763"/>
      <c r="GR144" s="763"/>
      <c r="GS144" s="763"/>
      <c r="GT144" s="763"/>
      <c r="GU144" s="763"/>
      <c r="GV144" s="763"/>
      <c r="GW144" s="763"/>
      <c r="GX144" s="763"/>
      <c r="GY144" s="763"/>
      <c r="GZ144" s="763"/>
      <c r="HA144" s="763"/>
      <c r="HB144" s="763"/>
      <c r="HC144" s="763"/>
      <c r="HD144" s="763"/>
      <c r="HE144" s="763"/>
      <c r="HF144" s="763"/>
      <c r="HG144" s="763"/>
      <c r="HH144" s="763"/>
      <c r="HI144" s="763"/>
      <c r="HJ144" s="763"/>
      <c r="HK144" s="763"/>
      <c r="HL144" s="763"/>
      <c r="HM144" s="763"/>
      <c r="HN144" s="763"/>
      <c r="HO144" s="763"/>
      <c r="HP144" s="763"/>
      <c r="HQ144" s="763"/>
      <c r="HR144" s="763"/>
      <c r="HS144" s="763"/>
    </row>
    <row r="145" spans="1:227" s="552" customFormat="1">
      <c r="A145"/>
      <c r="B145" s="392"/>
      <c r="C145"/>
      <c r="D145" s="465"/>
      <c r="E145" s="684"/>
      <c r="F145" s="684"/>
      <c r="G145" s="354"/>
      <c r="H145"/>
      <c r="I145" s="140"/>
      <c r="J145"/>
      <c r="K145"/>
      <c r="L145"/>
      <c r="M145" s="359"/>
      <c r="N145" s="359"/>
      <c r="O145" s="359"/>
      <c r="P145" s="359"/>
      <c r="Q145" s="359"/>
      <c r="R145" s="359"/>
      <c r="S145" s="359"/>
      <c r="T145" s="359"/>
      <c r="U145" s="359"/>
      <c r="V145" s="359"/>
      <c r="W145" s="359"/>
      <c r="X145" s="359"/>
      <c r="Y145" s="359"/>
      <c r="Z145" s="359"/>
      <c r="AA145" s="359"/>
      <c r="AB145" s="47"/>
      <c r="AC145"/>
      <c r="AD145" s="127"/>
      <c r="AE145"/>
      <c r="AF145"/>
      <c r="AG145"/>
      <c r="AH145" s="137"/>
      <c r="AI145" s="137"/>
      <c r="AJ145" s="137"/>
      <c r="AK145" s="548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548"/>
      <c r="BB145" s="286"/>
      <c r="BC145" s="1138"/>
      <c r="BD145" s="1138"/>
      <c r="BE145" s="1138"/>
      <c r="BF145" s="1138"/>
      <c r="BG145" s="1138"/>
      <c r="BH145" s="1138"/>
      <c r="BI145" s="1138"/>
      <c r="BJ145" s="536"/>
      <c r="BK145" s="536"/>
      <c r="BL145" s="536"/>
      <c r="BM145" s="536"/>
      <c r="BN145" s="536"/>
      <c r="BO145" s="536"/>
      <c r="BP145" s="536"/>
      <c r="BQ145" s="536"/>
      <c r="BR145" s="536"/>
      <c r="BS145" s="536"/>
      <c r="BT145" s="536"/>
      <c r="BU145" s="286"/>
      <c r="BV145" s="763"/>
      <c r="BW145" s="763"/>
      <c r="BX145" s="763"/>
      <c r="BY145" s="763"/>
      <c r="BZ145" s="763"/>
      <c r="CA145" s="763"/>
      <c r="CB145" s="763"/>
      <c r="CC145" s="763"/>
      <c r="CD145" s="763"/>
      <c r="CE145" s="763"/>
      <c r="CF145" s="763"/>
      <c r="CG145" s="763"/>
      <c r="CH145" s="763"/>
      <c r="CI145" s="763"/>
      <c r="CW145" s="763"/>
      <c r="CX145" s="763"/>
      <c r="CY145" s="763"/>
      <c r="CZ145" s="763"/>
      <c r="DA145" s="763"/>
      <c r="DB145" s="763"/>
      <c r="DC145" s="763"/>
      <c r="DD145" s="763"/>
      <c r="DE145" s="763"/>
      <c r="DF145" s="763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  <c r="DX145" s="763"/>
      <c r="DY145" s="763"/>
      <c r="DZ145" s="763"/>
      <c r="EA145" s="763"/>
      <c r="EB145" s="763"/>
      <c r="EC145" s="763"/>
      <c r="ED145" s="763"/>
      <c r="EE145" s="763"/>
      <c r="EF145" s="763"/>
      <c r="EG145" s="763"/>
      <c r="EH145" s="763"/>
      <c r="EI145" s="763"/>
      <c r="EJ145" s="763"/>
      <c r="EK145" s="763"/>
      <c r="EL145" s="763"/>
      <c r="EM145" s="763"/>
      <c r="EN145" s="763"/>
      <c r="EO145" s="763"/>
      <c r="EP145" s="763"/>
      <c r="EQ145" s="763"/>
      <c r="ER145" s="763"/>
      <c r="ES145" s="763"/>
      <c r="ET145" s="763"/>
      <c r="EU145" s="763"/>
      <c r="EV145" s="763"/>
      <c r="EW145" s="763"/>
      <c r="EX145" s="763"/>
      <c r="EY145" s="763"/>
      <c r="EZ145" s="763"/>
      <c r="FA145" s="763"/>
      <c r="FB145" s="763"/>
      <c r="FC145" s="763"/>
      <c r="FD145" s="763"/>
      <c r="FE145" s="763"/>
      <c r="FF145" s="763"/>
      <c r="FG145" s="763"/>
      <c r="FH145" s="763"/>
      <c r="FI145" s="763"/>
      <c r="FJ145" s="763"/>
      <c r="FK145" s="763"/>
      <c r="FL145" s="763"/>
      <c r="FM145" s="763"/>
      <c r="FN145" s="763"/>
      <c r="FO145" s="763"/>
      <c r="FP145" s="763"/>
      <c r="FQ145" s="763"/>
      <c r="FR145" s="763"/>
      <c r="FS145" s="763"/>
      <c r="FT145" s="763"/>
      <c r="FU145" s="763"/>
      <c r="FV145" s="763"/>
      <c r="FW145" s="763"/>
      <c r="FX145" s="763"/>
      <c r="FY145" s="763"/>
      <c r="FZ145" s="763"/>
      <c r="GA145" s="763"/>
      <c r="GB145" s="763"/>
      <c r="GC145" s="763"/>
      <c r="GD145" s="763"/>
      <c r="GE145" s="763"/>
      <c r="GF145" s="763"/>
      <c r="GG145" s="763"/>
      <c r="GH145" s="763"/>
      <c r="GI145" s="763"/>
      <c r="GJ145" s="763"/>
      <c r="GK145" s="763"/>
      <c r="GL145" s="763"/>
      <c r="GM145" s="763"/>
      <c r="GN145" s="763"/>
      <c r="GO145" s="763"/>
      <c r="GP145" s="763"/>
      <c r="GQ145" s="763"/>
      <c r="GR145" s="763"/>
      <c r="GS145" s="763"/>
      <c r="GT145" s="763"/>
      <c r="GU145" s="763"/>
      <c r="GV145" s="763"/>
      <c r="GW145" s="763"/>
      <c r="GX145" s="763"/>
      <c r="GY145" s="763"/>
      <c r="GZ145" s="763"/>
      <c r="HA145" s="763"/>
      <c r="HB145" s="763"/>
      <c r="HC145" s="763"/>
      <c r="HD145" s="763"/>
      <c r="HE145" s="763"/>
      <c r="HF145" s="763"/>
      <c r="HG145" s="763"/>
      <c r="HH145" s="763"/>
      <c r="HI145" s="763"/>
      <c r="HJ145" s="763"/>
      <c r="HK145" s="763"/>
      <c r="HL145" s="763"/>
      <c r="HM145" s="763"/>
      <c r="HN145" s="763"/>
      <c r="HO145" s="763"/>
      <c r="HP145" s="763"/>
      <c r="HQ145" s="763"/>
      <c r="HR145" s="763"/>
      <c r="HS145" s="763"/>
    </row>
    <row r="146" spans="1:227" s="552" customFormat="1">
      <c r="A146"/>
      <c r="B146" s="392"/>
      <c r="C146"/>
      <c r="D146" s="465"/>
      <c r="E146" s="684"/>
      <c r="F146" s="684"/>
      <c r="G146" s="354"/>
      <c r="H146"/>
      <c r="I146" s="140"/>
      <c r="J146"/>
      <c r="K146"/>
      <c r="L146"/>
      <c r="M146" s="359"/>
      <c r="N146" s="359"/>
      <c r="O146" s="359"/>
      <c r="P146" s="359"/>
      <c r="Q146" s="359"/>
      <c r="R146" s="359"/>
      <c r="S146" s="359"/>
      <c r="T146" s="359"/>
      <c r="U146" s="359"/>
      <c r="V146" s="359"/>
      <c r="W146" s="359"/>
      <c r="X146" s="359"/>
      <c r="Y146" s="359"/>
      <c r="Z146" s="359"/>
      <c r="AA146" s="359"/>
      <c r="AB146" s="47"/>
      <c r="AC146"/>
      <c r="AD146" s="127"/>
      <c r="AE146"/>
      <c r="AF146"/>
      <c r="AG146"/>
      <c r="AH146" s="137"/>
      <c r="AI146" s="137"/>
      <c r="AJ146" s="137"/>
      <c r="AK146" s="548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548"/>
      <c r="BB146" s="286"/>
      <c r="BC146" s="1138"/>
      <c r="BD146" s="1138"/>
      <c r="BE146" s="1138"/>
      <c r="BF146" s="1138"/>
      <c r="BG146" s="1138"/>
      <c r="BH146" s="1138"/>
      <c r="BI146" s="1138"/>
      <c r="BJ146" s="536"/>
      <c r="BK146" s="536"/>
      <c r="BL146" s="536"/>
      <c r="BM146" s="536"/>
      <c r="BN146" s="536"/>
      <c r="BO146" s="536"/>
      <c r="BP146" s="536"/>
      <c r="BQ146" s="536"/>
      <c r="BR146" s="536"/>
      <c r="BS146" s="536"/>
      <c r="BT146" s="536"/>
      <c r="BU146" s="286"/>
      <c r="BV146" s="763"/>
      <c r="BW146" s="763"/>
      <c r="BX146" s="763"/>
      <c r="BY146" s="763"/>
      <c r="BZ146" s="763"/>
      <c r="CA146" s="763"/>
      <c r="CB146" s="763"/>
      <c r="CC146" s="763"/>
      <c r="CD146" s="763"/>
      <c r="CE146" s="763"/>
      <c r="CF146" s="763"/>
      <c r="CG146" s="763"/>
      <c r="CH146" s="763"/>
      <c r="CI146" s="763"/>
      <c r="CW146" s="763"/>
      <c r="CX146" s="763"/>
      <c r="CY146" s="763"/>
      <c r="CZ146" s="763"/>
      <c r="DA146" s="763"/>
      <c r="DB146" s="763"/>
      <c r="DC146" s="763"/>
      <c r="DD146" s="763"/>
      <c r="DE146" s="763"/>
      <c r="DF146" s="763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  <c r="DX146" s="763"/>
      <c r="DY146" s="763"/>
      <c r="DZ146" s="763"/>
      <c r="EA146" s="763"/>
      <c r="EB146" s="763"/>
      <c r="EC146" s="763"/>
      <c r="ED146" s="763"/>
      <c r="EE146" s="763"/>
      <c r="EF146" s="763"/>
      <c r="EG146" s="763"/>
      <c r="EH146" s="763"/>
      <c r="EI146" s="763"/>
      <c r="EJ146" s="763"/>
      <c r="EK146" s="763"/>
      <c r="EL146" s="763"/>
      <c r="EM146" s="763"/>
      <c r="EN146" s="763"/>
      <c r="EO146" s="763"/>
      <c r="EP146" s="763"/>
      <c r="EQ146" s="763"/>
      <c r="ER146" s="763"/>
      <c r="ES146" s="763"/>
      <c r="ET146" s="763"/>
      <c r="EU146" s="763"/>
      <c r="EV146" s="763"/>
      <c r="EW146" s="763"/>
      <c r="EX146" s="763"/>
      <c r="EY146" s="763"/>
      <c r="EZ146" s="763"/>
      <c r="FA146" s="763"/>
      <c r="FB146" s="763"/>
      <c r="FC146" s="763"/>
      <c r="FD146" s="763"/>
      <c r="FE146" s="763"/>
      <c r="FF146" s="763"/>
      <c r="FG146" s="763"/>
      <c r="FH146" s="763"/>
      <c r="FI146" s="763"/>
      <c r="FJ146" s="763"/>
      <c r="FK146" s="763"/>
      <c r="FL146" s="763"/>
      <c r="FM146" s="763"/>
      <c r="FN146" s="763"/>
      <c r="FO146" s="763"/>
      <c r="FP146" s="763"/>
      <c r="FQ146" s="763"/>
      <c r="FR146" s="763"/>
      <c r="FS146" s="763"/>
      <c r="FT146" s="763"/>
      <c r="FU146" s="763"/>
      <c r="FV146" s="763"/>
      <c r="FW146" s="763"/>
      <c r="FX146" s="763"/>
      <c r="FY146" s="763"/>
      <c r="FZ146" s="763"/>
      <c r="GA146" s="763"/>
      <c r="GB146" s="763"/>
      <c r="GC146" s="763"/>
      <c r="GD146" s="763"/>
      <c r="GE146" s="763"/>
      <c r="GF146" s="763"/>
      <c r="GG146" s="763"/>
      <c r="GH146" s="763"/>
      <c r="GI146" s="763"/>
      <c r="GJ146" s="763"/>
      <c r="GK146" s="763"/>
      <c r="GL146" s="763"/>
      <c r="GM146" s="763"/>
      <c r="GN146" s="763"/>
      <c r="GO146" s="763"/>
      <c r="GP146" s="763"/>
      <c r="GQ146" s="763"/>
      <c r="GR146" s="763"/>
      <c r="GS146" s="763"/>
      <c r="GT146" s="763"/>
      <c r="GU146" s="763"/>
      <c r="GV146" s="763"/>
      <c r="GW146" s="763"/>
      <c r="GX146" s="763"/>
      <c r="GY146" s="763"/>
      <c r="GZ146" s="763"/>
      <c r="HA146" s="763"/>
      <c r="HB146" s="763"/>
      <c r="HC146" s="763"/>
      <c r="HD146" s="763"/>
      <c r="HE146" s="763"/>
      <c r="HF146" s="763"/>
      <c r="HG146" s="763"/>
      <c r="HH146" s="763"/>
      <c r="HI146" s="763"/>
      <c r="HJ146" s="763"/>
      <c r="HK146" s="763"/>
      <c r="HL146" s="763"/>
      <c r="HM146" s="763"/>
      <c r="HN146" s="763"/>
      <c r="HO146" s="763"/>
      <c r="HP146" s="763"/>
      <c r="HQ146" s="763"/>
      <c r="HR146" s="763"/>
      <c r="HS146" s="763"/>
    </row>
    <row r="147" spans="1:227" s="552" customFormat="1">
      <c r="A147"/>
      <c r="B147" s="392"/>
      <c r="C147"/>
      <c r="D147" s="465"/>
      <c r="E147" s="684"/>
      <c r="F147" s="684"/>
      <c r="G147" s="354"/>
      <c r="H147"/>
      <c r="I147" s="140"/>
      <c r="J147"/>
      <c r="K147"/>
      <c r="L147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59"/>
      <c r="X147" s="359"/>
      <c r="Y147" s="359"/>
      <c r="Z147" s="359"/>
      <c r="AA147" s="359"/>
      <c r="AB147" s="47"/>
      <c r="AC147"/>
      <c r="AD147" s="127"/>
      <c r="AE147"/>
      <c r="AF147"/>
      <c r="AG147"/>
      <c r="AH147" s="137"/>
      <c r="AI147" s="137"/>
      <c r="AJ147" s="137"/>
      <c r="AK147" s="548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548"/>
      <c r="BB147" s="286"/>
      <c r="BC147" s="1138"/>
      <c r="BD147" s="1138"/>
      <c r="BE147" s="1138"/>
      <c r="BF147" s="1138"/>
      <c r="BG147" s="1138"/>
      <c r="BH147" s="1138"/>
      <c r="BI147" s="1138"/>
      <c r="BJ147" s="536"/>
      <c r="BK147" s="536"/>
      <c r="BL147" s="536"/>
      <c r="BM147" s="536"/>
      <c r="BN147" s="536"/>
      <c r="BO147" s="536"/>
      <c r="BP147" s="536"/>
      <c r="BQ147" s="536"/>
      <c r="BR147" s="536"/>
      <c r="BS147" s="536"/>
      <c r="BT147" s="536"/>
      <c r="BU147" s="286"/>
      <c r="BV147" s="763"/>
      <c r="BW147" s="763"/>
      <c r="BX147" s="763"/>
      <c r="BY147" s="763"/>
      <c r="BZ147" s="763"/>
      <c r="CA147" s="763"/>
      <c r="CB147" s="763"/>
      <c r="CC147" s="763"/>
      <c r="CD147" s="763"/>
      <c r="CE147" s="763"/>
      <c r="CF147" s="763"/>
      <c r="CG147" s="763"/>
      <c r="CH147" s="763"/>
      <c r="CI147" s="763"/>
      <c r="CW147" s="763"/>
      <c r="CX147" s="763"/>
      <c r="CY147" s="763"/>
      <c r="CZ147" s="763"/>
      <c r="DA147" s="763"/>
      <c r="DB147" s="763"/>
      <c r="DC147" s="763"/>
      <c r="DD147" s="763"/>
      <c r="DE147" s="763"/>
      <c r="DF147" s="763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  <c r="DX147" s="763"/>
      <c r="DY147" s="763"/>
      <c r="DZ147" s="763"/>
      <c r="EA147" s="763"/>
      <c r="EB147" s="763"/>
      <c r="EC147" s="763"/>
      <c r="ED147" s="763"/>
      <c r="EE147" s="763"/>
      <c r="EF147" s="763"/>
      <c r="EG147" s="763"/>
      <c r="EH147" s="763"/>
      <c r="EI147" s="763"/>
      <c r="EJ147" s="763"/>
      <c r="EK147" s="763"/>
      <c r="EL147" s="763"/>
      <c r="EM147" s="763"/>
      <c r="EN147" s="763"/>
      <c r="EO147" s="763"/>
      <c r="EP147" s="763"/>
      <c r="EQ147" s="763"/>
      <c r="ER147" s="763"/>
      <c r="ES147" s="763"/>
      <c r="ET147" s="763"/>
      <c r="EU147" s="763"/>
      <c r="EV147" s="763"/>
      <c r="EW147" s="763"/>
      <c r="EX147" s="763"/>
      <c r="EY147" s="763"/>
      <c r="EZ147" s="763"/>
      <c r="FA147" s="763"/>
      <c r="FB147" s="763"/>
      <c r="FC147" s="763"/>
      <c r="FD147" s="763"/>
      <c r="FE147" s="763"/>
      <c r="FF147" s="763"/>
      <c r="FG147" s="763"/>
      <c r="FH147" s="763"/>
      <c r="FI147" s="763"/>
      <c r="FJ147" s="763"/>
      <c r="FK147" s="763"/>
      <c r="FL147" s="763"/>
      <c r="FM147" s="763"/>
      <c r="FN147" s="763"/>
      <c r="FO147" s="763"/>
      <c r="FP147" s="763"/>
      <c r="FQ147" s="763"/>
      <c r="FR147" s="763"/>
      <c r="FS147" s="763"/>
      <c r="FT147" s="763"/>
      <c r="FU147" s="763"/>
      <c r="FV147" s="763"/>
      <c r="FW147" s="763"/>
      <c r="FX147" s="763"/>
      <c r="FY147" s="763"/>
      <c r="FZ147" s="763"/>
      <c r="GA147" s="763"/>
      <c r="GB147" s="763"/>
      <c r="GC147" s="763"/>
      <c r="GD147" s="763"/>
      <c r="GE147" s="763"/>
      <c r="GF147" s="763"/>
      <c r="GG147" s="763"/>
      <c r="GH147" s="763"/>
      <c r="GI147" s="763"/>
      <c r="GJ147" s="763"/>
      <c r="GK147" s="763"/>
      <c r="GL147" s="763"/>
      <c r="GM147" s="763"/>
      <c r="GN147" s="763"/>
      <c r="GO147" s="763"/>
      <c r="GP147" s="763"/>
      <c r="GQ147" s="763"/>
      <c r="GR147" s="763"/>
      <c r="GS147" s="763"/>
      <c r="GT147" s="763"/>
      <c r="GU147" s="763"/>
      <c r="GV147" s="763"/>
      <c r="GW147" s="763"/>
      <c r="GX147" s="763"/>
      <c r="GY147" s="763"/>
      <c r="GZ147" s="763"/>
      <c r="HA147" s="763"/>
      <c r="HB147" s="763"/>
      <c r="HC147" s="763"/>
      <c r="HD147" s="763"/>
      <c r="HE147" s="763"/>
      <c r="HF147" s="763"/>
      <c r="HG147" s="763"/>
      <c r="HH147" s="763"/>
      <c r="HI147" s="763"/>
      <c r="HJ147" s="763"/>
      <c r="HK147" s="763"/>
      <c r="HL147" s="763"/>
      <c r="HM147" s="763"/>
      <c r="HN147" s="763"/>
      <c r="HO147" s="763"/>
      <c r="HP147" s="763"/>
      <c r="HQ147" s="763"/>
      <c r="HR147" s="763"/>
      <c r="HS147" s="763"/>
    </row>
    <row r="148" spans="1:227" s="552" customFormat="1">
      <c r="A148"/>
      <c r="B148" s="392"/>
      <c r="C148"/>
      <c r="D148" s="465"/>
      <c r="E148" s="684"/>
      <c r="F148" s="684"/>
      <c r="G148" s="354"/>
      <c r="H148"/>
      <c r="I148" s="140"/>
      <c r="J148"/>
      <c r="K148"/>
      <c r="L148"/>
      <c r="M148" s="359"/>
      <c r="N148" s="359"/>
      <c r="O148" s="359"/>
      <c r="P148" s="359"/>
      <c r="Q148" s="359"/>
      <c r="R148" s="359"/>
      <c r="S148" s="359"/>
      <c r="T148" s="359"/>
      <c r="U148" s="359"/>
      <c r="V148" s="359"/>
      <c r="W148" s="359"/>
      <c r="X148" s="359"/>
      <c r="Y148" s="359"/>
      <c r="Z148" s="359"/>
      <c r="AA148" s="359"/>
      <c r="AB148" s="47"/>
      <c r="AC148"/>
      <c r="AD148" s="127"/>
      <c r="AE148"/>
      <c r="AF148"/>
      <c r="AG148"/>
      <c r="AH148" s="137"/>
      <c r="AI148" s="137"/>
      <c r="AJ148" s="137"/>
      <c r="AK148" s="548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548"/>
      <c r="BB148" s="286"/>
      <c r="BC148" s="1138"/>
      <c r="BD148" s="1138"/>
      <c r="BE148" s="1138"/>
      <c r="BF148" s="1138"/>
      <c r="BG148" s="1138"/>
      <c r="BH148" s="1138"/>
      <c r="BI148" s="1138"/>
      <c r="BJ148" s="536"/>
      <c r="BK148" s="536"/>
      <c r="BL148" s="536"/>
      <c r="BM148" s="536"/>
      <c r="BN148" s="536"/>
      <c r="BO148" s="536"/>
      <c r="BP148" s="536"/>
      <c r="BQ148" s="536"/>
      <c r="BR148" s="536"/>
      <c r="BS148" s="536"/>
      <c r="BT148" s="536"/>
      <c r="BU148" s="286"/>
      <c r="BV148" s="763"/>
      <c r="BW148" s="763"/>
      <c r="BX148" s="763"/>
      <c r="BY148" s="763"/>
      <c r="BZ148" s="763"/>
      <c r="CA148" s="763"/>
      <c r="CB148" s="763"/>
      <c r="CC148" s="763"/>
      <c r="CD148" s="763"/>
      <c r="CE148" s="763"/>
      <c r="CF148" s="763"/>
      <c r="CG148" s="763"/>
      <c r="CH148" s="763"/>
      <c r="CI148" s="763"/>
      <c r="CW148" s="763"/>
      <c r="CX148" s="763"/>
      <c r="CY148" s="763"/>
      <c r="CZ148" s="763"/>
      <c r="DA148" s="763"/>
      <c r="DB148" s="763"/>
      <c r="DC148" s="763"/>
      <c r="DD148" s="763"/>
      <c r="DE148" s="763"/>
      <c r="DF148" s="763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  <c r="DX148" s="763"/>
      <c r="DY148" s="763"/>
      <c r="DZ148" s="763"/>
      <c r="EA148" s="763"/>
      <c r="EB148" s="763"/>
      <c r="EC148" s="763"/>
      <c r="ED148" s="763"/>
      <c r="EE148" s="763"/>
      <c r="EF148" s="763"/>
      <c r="EG148" s="763"/>
      <c r="EH148" s="763"/>
      <c r="EI148" s="763"/>
      <c r="EJ148" s="763"/>
      <c r="EK148" s="763"/>
      <c r="EL148" s="763"/>
      <c r="EM148" s="763"/>
      <c r="EN148" s="763"/>
      <c r="EO148" s="763"/>
      <c r="EP148" s="763"/>
      <c r="EQ148" s="763"/>
      <c r="ER148" s="763"/>
      <c r="ES148" s="763"/>
      <c r="ET148" s="763"/>
      <c r="EU148" s="763"/>
      <c r="EV148" s="763"/>
      <c r="EW148" s="763"/>
      <c r="EX148" s="763"/>
      <c r="EY148" s="763"/>
      <c r="EZ148" s="763"/>
      <c r="FA148" s="763"/>
      <c r="FB148" s="763"/>
      <c r="FC148" s="763"/>
      <c r="FD148" s="763"/>
      <c r="FE148" s="763"/>
      <c r="FF148" s="763"/>
      <c r="FG148" s="763"/>
      <c r="FH148" s="763"/>
      <c r="FI148" s="763"/>
      <c r="FJ148" s="763"/>
      <c r="FK148" s="763"/>
      <c r="FL148" s="763"/>
      <c r="FM148" s="763"/>
      <c r="FN148" s="763"/>
      <c r="FO148" s="763"/>
      <c r="FP148" s="763"/>
      <c r="FQ148" s="763"/>
      <c r="FR148" s="763"/>
      <c r="FS148" s="763"/>
      <c r="FT148" s="763"/>
      <c r="FU148" s="763"/>
      <c r="FV148" s="763"/>
      <c r="FW148" s="763"/>
      <c r="FX148" s="763"/>
      <c r="FY148" s="763"/>
      <c r="FZ148" s="763"/>
      <c r="GA148" s="763"/>
      <c r="GB148" s="763"/>
      <c r="GC148" s="763"/>
      <c r="GD148" s="763"/>
      <c r="GE148" s="763"/>
      <c r="GF148" s="763"/>
      <c r="GG148" s="763"/>
      <c r="GH148" s="763"/>
      <c r="GI148" s="763"/>
      <c r="GJ148" s="763"/>
      <c r="GK148" s="763"/>
      <c r="GL148" s="763"/>
      <c r="GM148" s="763"/>
      <c r="GN148" s="763"/>
      <c r="GO148" s="763"/>
      <c r="GP148" s="763"/>
      <c r="GQ148" s="763"/>
      <c r="GR148" s="763"/>
      <c r="GS148" s="763"/>
      <c r="GT148" s="763"/>
      <c r="GU148" s="763"/>
      <c r="GV148" s="763"/>
      <c r="GW148" s="763"/>
      <c r="GX148" s="763"/>
      <c r="GY148" s="763"/>
      <c r="GZ148" s="763"/>
      <c r="HA148" s="763"/>
      <c r="HB148" s="763"/>
      <c r="HC148" s="763"/>
      <c r="HD148" s="763"/>
      <c r="HE148" s="763"/>
      <c r="HF148" s="763"/>
      <c r="HG148" s="763"/>
      <c r="HH148" s="763"/>
      <c r="HI148" s="763"/>
      <c r="HJ148" s="763"/>
      <c r="HK148" s="763"/>
      <c r="HL148" s="763"/>
      <c r="HM148" s="763"/>
      <c r="HN148" s="763"/>
      <c r="HO148" s="763"/>
      <c r="HP148" s="763"/>
      <c r="HQ148" s="763"/>
      <c r="HR148" s="763"/>
      <c r="HS148" s="763"/>
    </row>
    <row r="149" spans="1:227" s="552" customFormat="1">
      <c r="A149"/>
      <c r="B149" s="392"/>
      <c r="C149"/>
      <c r="D149" s="465"/>
      <c r="E149" s="684"/>
      <c r="F149" s="684"/>
      <c r="G149" s="354"/>
      <c r="H149"/>
      <c r="I149" s="140"/>
      <c r="J149"/>
      <c r="K149"/>
      <c r="L14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59"/>
      <c r="X149" s="359"/>
      <c r="Y149" s="359"/>
      <c r="Z149" s="359"/>
      <c r="AA149" s="359"/>
      <c r="AB149" s="47"/>
      <c r="AC149"/>
      <c r="AD149" s="127"/>
      <c r="AE149"/>
      <c r="AF149"/>
      <c r="AG149"/>
      <c r="AH149" s="137"/>
      <c r="AI149" s="137"/>
      <c r="AJ149" s="137"/>
      <c r="AK149" s="548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548"/>
      <c r="BB149" s="286"/>
      <c r="BC149" s="1138"/>
      <c r="BD149" s="1138"/>
      <c r="BE149" s="1138"/>
      <c r="BF149" s="1138"/>
      <c r="BG149" s="1138"/>
      <c r="BH149" s="1138"/>
      <c r="BI149" s="1138"/>
      <c r="BJ149" s="536"/>
      <c r="BK149" s="536"/>
      <c r="BL149" s="536"/>
      <c r="BM149" s="536"/>
      <c r="BN149" s="536"/>
      <c r="BO149" s="536"/>
      <c r="BP149" s="536"/>
      <c r="BQ149" s="536"/>
      <c r="BR149" s="536"/>
      <c r="BS149" s="536"/>
      <c r="BT149" s="536"/>
      <c r="BU149" s="286"/>
      <c r="BV149" s="763"/>
      <c r="BW149" s="763"/>
      <c r="BX149" s="763"/>
      <c r="BY149" s="763"/>
      <c r="BZ149" s="763"/>
      <c r="CA149" s="763"/>
      <c r="CB149" s="763"/>
      <c r="CC149" s="763"/>
      <c r="CD149" s="763"/>
      <c r="CE149" s="763"/>
      <c r="CF149" s="763"/>
      <c r="CG149" s="763"/>
      <c r="CH149" s="763"/>
      <c r="CI149" s="763"/>
      <c r="CW149" s="763"/>
      <c r="CX149" s="763"/>
      <c r="CY149" s="763"/>
      <c r="CZ149" s="763"/>
      <c r="DA149" s="763"/>
      <c r="DB149" s="763"/>
      <c r="DC149" s="763"/>
      <c r="DD149" s="763"/>
      <c r="DE149" s="763"/>
      <c r="DF149" s="763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  <c r="DX149" s="763"/>
      <c r="DY149" s="763"/>
      <c r="DZ149" s="763"/>
      <c r="EA149" s="763"/>
      <c r="EB149" s="763"/>
      <c r="EC149" s="763"/>
      <c r="ED149" s="763"/>
      <c r="EE149" s="763"/>
      <c r="EF149" s="763"/>
      <c r="EG149" s="763"/>
      <c r="EH149" s="763"/>
      <c r="EI149" s="763"/>
      <c r="EJ149" s="763"/>
      <c r="EK149" s="763"/>
      <c r="EL149" s="763"/>
      <c r="EM149" s="763"/>
      <c r="EN149" s="763"/>
      <c r="EO149" s="763"/>
      <c r="EP149" s="763"/>
      <c r="EQ149" s="763"/>
      <c r="ER149" s="763"/>
      <c r="ES149" s="763"/>
      <c r="ET149" s="763"/>
      <c r="EU149" s="763"/>
      <c r="EV149" s="763"/>
      <c r="EW149" s="763"/>
      <c r="EX149" s="763"/>
      <c r="EY149" s="763"/>
      <c r="EZ149" s="763"/>
      <c r="FA149" s="763"/>
      <c r="FB149" s="763"/>
      <c r="FC149" s="763"/>
      <c r="FD149" s="763"/>
      <c r="FE149" s="763"/>
      <c r="FF149" s="763"/>
      <c r="FG149" s="763"/>
      <c r="FH149" s="763"/>
      <c r="FI149" s="763"/>
      <c r="FJ149" s="763"/>
      <c r="FK149" s="763"/>
      <c r="FL149" s="763"/>
      <c r="FM149" s="763"/>
      <c r="FN149" s="763"/>
      <c r="FO149" s="763"/>
      <c r="FP149" s="763"/>
      <c r="FQ149" s="763"/>
      <c r="FR149" s="763"/>
      <c r="FS149" s="763"/>
      <c r="FT149" s="763"/>
      <c r="FU149" s="763"/>
      <c r="FV149" s="763"/>
      <c r="FW149" s="763"/>
      <c r="FX149" s="763"/>
      <c r="FY149" s="763"/>
      <c r="FZ149" s="763"/>
      <c r="GA149" s="763"/>
      <c r="GB149" s="763"/>
      <c r="GC149" s="763"/>
      <c r="GD149" s="763"/>
      <c r="GE149" s="763"/>
      <c r="GF149" s="763"/>
      <c r="GG149" s="763"/>
      <c r="GH149" s="763"/>
      <c r="GI149" s="763"/>
      <c r="GJ149" s="763"/>
      <c r="GK149" s="763"/>
      <c r="GL149" s="763"/>
      <c r="GM149" s="763"/>
      <c r="GN149" s="763"/>
      <c r="GO149" s="763"/>
      <c r="GP149" s="763"/>
      <c r="GQ149" s="763"/>
      <c r="GR149" s="763"/>
      <c r="GS149" s="763"/>
      <c r="GT149" s="763"/>
      <c r="GU149" s="763"/>
      <c r="GV149" s="763"/>
      <c r="GW149" s="763"/>
      <c r="GX149" s="763"/>
      <c r="GY149" s="763"/>
      <c r="GZ149" s="763"/>
      <c r="HA149" s="763"/>
      <c r="HB149" s="763"/>
      <c r="HC149" s="763"/>
      <c r="HD149" s="763"/>
      <c r="HE149" s="763"/>
      <c r="HF149" s="763"/>
      <c r="HG149" s="763"/>
      <c r="HH149" s="763"/>
      <c r="HI149" s="763"/>
      <c r="HJ149" s="763"/>
      <c r="HK149" s="763"/>
      <c r="HL149" s="763"/>
      <c r="HM149" s="763"/>
      <c r="HN149" s="763"/>
      <c r="HO149" s="763"/>
      <c r="HP149" s="763"/>
      <c r="HQ149" s="763"/>
      <c r="HR149" s="763"/>
      <c r="HS149" s="763"/>
    </row>
    <row r="150" spans="1:227" s="552" customFormat="1">
      <c r="A150"/>
      <c r="B150" s="392"/>
      <c r="C150"/>
      <c r="D150" s="465"/>
      <c r="E150" s="684"/>
      <c r="F150" s="684"/>
      <c r="G150" s="354"/>
      <c r="H150"/>
      <c r="I150" s="140"/>
      <c r="J150"/>
      <c r="K150"/>
      <c r="L150"/>
      <c r="M150" s="359"/>
      <c r="N150" s="359"/>
      <c r="O150" s="359"/>
      <c r="P150" s="359"/>
      <c r="Q150" s="359"/>
      <c r="R150" s="359"/>
      <c r="S150" s="359"/>
      <c r="T150" s="359"/>
      <c r="U150" s="359"/>
      <c r="V150" s="359"/>
      <c r="W150" s="359"/>
      <c r="X150" s="359"/>
      <c r="Y150" s="359"/>
      <c r="Z150" s="359"/>
      <c r="AA150" s="359"/>
      <c r="AB150" s="47"/>
      <c r="AC150"/>
      <c r="AD150" s="127"/>
      <c r="AE150"/>
      <c r="AF150"/>
      <c r="AG150"/>
      <c r="AH150" s="137"/>
      <c r="AI150" s="137"/>
      <c r="AJ150" s="137"/>
      <c r="AK150" s="548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548"/>
      <c r="BB150" s="286"/>
      <c r="BC150" s="1138"/>
      <c r="BD150" s="1138"/>
      <c r="BE150" s="1138"/>
      <c r="BF150" s="1138"/>
      <c r="BG150" s="1138"/>
      <c r="BH150" s="1138"/>
      <c r="BI150" s="1138"/>
      <c r="BJ150" s="536"/>
      <c r="BK150" s="536"/>
      <c r="BL150" s="536"/>
      <c r="BM150" s="536"/>
      <c r="BN150" s="536"/>
      <c r="BO150" s="536"/>
      <c r="BP150" s="536"/>
      <c r="BQ150" s="536"/>
      <c r="BR150" s="536"/>
      <c r="BS150" s="536"/>
      <c r="BT150" s="536"/>
      <c r="BU150" s="286"/>
      <c r="BV150" s="763"/>
      <c r="BW150" s="763"/>
      <c r="BX150" s="763"/>
      <c r="BY150" s="763"/>
      <c r="BZ150" s="763"/>
      <c r="CA150" s="763"/>
      <c r="CB150" s="763"/>
      <c r="CC150" s="763"/>
      <c r="CD150" s="763"/>
      <c r="CE150" s="763"/>
      <c r="CF150" s="763"/>
      <c r="CG150" s="763"/>
      <c r="CH150" s="763"/>
      <c r="CI150" s="763"/>
      <c r="CW150" s="763"/>
      <c r="CX150" s="763"/>
      <c r="CY150" s="763"/>
      <c r="CZ150" s="763"/>
      <c r="DA150" s="763"/>
      <c r="DB150" s="763"/>
      <c r="DC150" s="763"/>
      <c r="DD150" s="763"/>
      <c r="DE150" s="763"/>
      <c r="DF150" s="763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  <c r="DX150" s="763"/>
      <c r="DY150" s="763"/>
      <c r="DZ150" s="763"/>
      <c r="EA150" s="763"/>
      <c r="EB150" s="763"/>
      <c r="EC150" s="763"/>
      <c r="ED150" s="763"/>
      <c r="EE150" s="763"/>
      <c r="EF150" s="763"/>
      <c r="EG150" s="763"/>
      <c r="EH150" s="763"/>
      <c r="EI150" s="763"/>
      <c r="EJ150" s="763"/>
      <c r="EK150" s="763"/>
      <c r="EL150" s="763"/>
      <c r="EM150" s="763"/>
      <c r="EN150" s="763"/>
      <c r="EO150" s="763"/>
      <c r="EP150" s="763"/>
      <c r="EQ150" s="763"/>
      <c r="ER150" s="763"/>
      <c r="ES150" s="763"/>
      <c r="ET150" s="763"/>
      <c r="EU150" s="763"/>
      <c r="EV150" s="763"/>
      <c r="EW150" s="763"/>
      <c r="EX150" s="763"/>
      <c r="EY150" s="763"/>
      <c r="EZ150" s="763"/>
      <c r="FA150" s="763"/>
      <c r="FB150" s="763"/>
      <c r="FC150" s="763"/>
      <c r="FD150" s="763"/>
      <c r="FE150" s="763"/>
      <c r="FF150" s="763"/>
      <c r="FG150" s="763"/>
      <c r="FH150" s="763"/>
      <c r="FI150" s="763"/>
      <c r="FJ150" s="763"/>
      <c r="FK150" s="763"/>
      <c r="FL150" s="763"/>
      <c r="FM150" s="763"/>
      <c r="FN150" s="763"/>
      <c r="FO150" s="763"/>
      <c r="FP150" s="763"/>
      <c r="FQ150" s="763"/>
      <c r="FR150" s="763"/>
      <c r="FS150" s="763"/>
      <c r="FT150" s="763"/>
      <c r="FU150" s="763"/>
      <c r="FV150" s="763"/>
      <c r="FW150" s="763"/>
      <c r="FX150" s="763"/>
      <c r="FY150" s="763"/>
      <c r="FZ150" s="763"/>
      <c r="GA150" s="763"/>
      <c r="GB150" s="763"/>
      <c r="GC150" s="763"/>
      <c r="GD150" s="763"/>
      <c r="GE150" s="763"/>
      <c r="GF150" s="763"/>
      <c r="GG150" s="763"/>
      <c r="GH150" s="763"/>
      <c r="GI150" s="763"/>
      <c r="GJ150" s="763"/>
      <c r="GK150" s="763"/>
      <c r="GL150" s="763"/>
      <c r="GM150" s="763"/>
      <c r="GN150" s="763"/>
      <c r="GO150" s="763"/>
      <c r="GP150" s="763"/>
      <c r="GQ150" s="763"/>
      <c r="GR150" s="763"/>
      <c r="GS150" s="763"/>
      <c r="GT150" s="763"/>
      <c r="GU150" s="763"/>
      <c r="GV150" s="763"/>
      <c r="GW150" s="763"/>
      <c r="GX150" s="763"/>
      <c r="GY150" s="763"/>
      <c r="GZ150" s="763"/>
      <c r="HA150" s="763"/>
      <c r="HB150" s="763"/>
      <c r="HC150" s="763"/>
      <c r="HD150" s="763"/>
      <c r="HE150" s="763"/>
      <c r="HF150" s="763"/>
      <c r="HG150" s="763"/>
      <c r="HH150" s="763"/>
      <c r="HI150" s="763"/>
      <c r="HJ150" s="763"/>
      <c r="HK150" s="763"/>
      <c r="HL150" s="763"/>
      <c r="HM150" s="763"/>
      <c r="HN150" s="763"/>
      <c r="HO150" s="763"/>
      <c r="HP150" s="763"/>
      <c r="HQ150" s="763"/>
      <c r="HR150" s="763"/>
      <c r="HS150" s="763"/>
    </row>
    <row r="151" spans="1:227" s="552" customFormat="1">
      <c r="A151"/>
      <c r="B151" s="392"/>
      <c r="C151"/>
      <c r="D151" s="465"/>
      <c r="E151" s="684"/>
      <c r="F151" s="684"/>
      <c r="G151" s="354"/>
      <c r="H151"/>
      <c r="I151" s="140"/>
      <c r="J151"/>
      <c r="K151"/>
      <c r="L151"/>
      <c r="M151" s="359"/>
      <c r="N151" s="359"/>
      <c r="O151" s="359"/>
      <c r="P151" s="359"/>
      <c r="Q151" s="359"/>
      <c r="R151" s="359"/>
      <c r="S151" s="359"/>
      <c r="T151" s="359"/>
      <c r="U151" s="359"/>
      <c r="V151" s="359"/>
      <c r="W151" s="359"/>
      <c r="X151" s="359"/>
      <c r="Y151" s="359"/>
      <c r="Z151" s="359"/>
      <c r="AA151" s="359"/>
      <c r="AB151" s="47"/>
      <c r="AC151"/>
      <c r="AD151" s="127"/>
      <c r="AE151"/>
      <c r="AF151"/>
      <c r="AG151"/>
      <c r="AH151" s="137"/>
      <c r="AI151" s="137"/>
      <c r="AJ151" s="137"/>
      <c r="AK151" s="548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  <c r="BA151" s="548"/>
      <c r="BB151" s="286"/>
      <c r="BC151" s="1138"/>
      <c r="BD151" s="1138"/>
      <c r="BE151" s="1138"/>
      <c r="BF151" s="1138"/>
      <c r="BG151" s="1138"/>
      <c r="BH151" s="1138"/>
      <c r="BI151" s="1138"/>
      <c r="BJ151" s="536"/>
      <c r="BK151" s="536"/>
      <c r="BL151" s="536"/>
      <c r="BM151" s="536"/>
      <c r="BN151" s="536"/>
      <c r="BO151" s="536"/>
      <c r="BP151" s="536"/>
      <c r="BQ151" s="536"/>
      <c r="BR151" s="536"/>
      <c r="BS151" s="536"/>
      <c r="BT151" s="536"/>
      <c r="BU151" s="286"/>
      <c r="BV151" s="763"/>
      <c r="BW151" s="763"/>
      <c r="BX151" s="763"/>
      <c r="BY151" s="763"/>
      <c r="BZ151" s="763"/>
      <c r="CA151" s="763"/>
      <c r="CB151" s="763"/>
      <c r="CC151" s="763"/>
      <c r="CD151" s="763"/>
      <c r="CE151" s="763"/>
      <c r="CF151" s="763"/>
      <c r="CG151" s="763"/>
      <c r="CH151" s="763"/>
      <c r="CI151" s="763"/>
      <c r="CW151" s="763"/>
      <c r="CX151" s="763"/>
      <c r="CY151" s="763"/>
      <c r="CZ151" s="763"/>
      <c r="DA151" s="763"/>
      <c r="DB151" s="763"/>
      <c r="DC151" s="763"/>
      <c r="DD151" s="763"/>
      <c r="DE151" s="763"/>
      <c r="DF151" s="763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  <c r="DX151" s="763"/>
      <c r="DY151" s="763"/>
      <c r="DZ151" s="763"/>
      <c r="EA151" s="763"/>
      <c r="EB151" s="763"/>
      <c r="EC151" s="763"/>
      <c r="ED151" s="763"/>
      <c r="EE151" s="763"/>
      <c r="EF151" s="763"/>
      <c r="EG151" s="763"/>
      <c r="EH151" s="763"/>
      <c r="EI151" s="763"/>
      <c r="EJ151" s="763"/>
      <c r="EK151" s="763"/>
      <c r="EL151" s="763"/>
      <c r="EM151" s="763"/>
      <c r="EN151" s="763"/>
      <c r="EO151" s="763"/>
      <c r="EP151" s="763"/>
      <c r="EQ151" s="763"/>
      <c r="ER151" s="763"/>
      <c r="ES151" s="763"/>
      <c r="ET151" s="763"/>
      <c r="EU151" s="763"/>
      <c r="EV151" s="763"/>
      <c r="EW151" s="763"/>
      <c r="EX151" s="763"/>
      <c r="EY151" s="763"/>
      <c r="EZ151" s="763"/>
      <c r="FA151" s="763"/>
      <c r="FB151" s="763"/>
      <c r="FC151" s="763"/>
      <c r="FD151" s="763"/>
      <c r="FE151" s="763"/>
      <c r="FF151" s="763"/>
      <c r="FG151" s="763"/>
      <c r="FH151" s="763"/>
      <c r="FI151" s="763"/>
      <c r="FJ151" s="763"/>
      <c r="FK151" s="763"/>
      <c r="FL151" s="763"/>
      <c r="FM151" s="763"/>
      <c r="FN151" s="763"/>
      <c r="FO151" s="763"/>
      <c r="FP151" s="763"/>
      <c r="FQ151" s="763"/>
      <c r="FR151" s="763"/>
      <c r="FS151" s="763"/>
      <c r="FT151" s="763"/>
      <c r="FU151" s="763"/>
      <c r="FV151" s="763"/>
      <c r="FW151" s="763"/>
      <c r="FX151" s="763"/>
      <c r="FY151" s="763"/>
      <c r="FZ151" s="763"/>
      <c r="GA151" s="763"/>
      <c r="GB151" s="763"/>
      <c r="GC151" s="763"/>
      <c r="GD151" s="763"/>
      <c r="GE151" s="763"/>
      <c r="GF151" s="763"/>
      <c r="GG151" s="763"/>
      <c r="GH151" s="763"/>
      <c r="GI151" s="763"/>
      <c r="GJ151" s="763"/>
      <c r="GK151" s="763"/>
      <c r="GL151" s="763"/>
      <c r="GM151" s="763"/>
      <c r="GN151" s="763"/>
      <c r="GO151" s="763"/>
      <c r="GP151" s="763"/>
      <c r="GQ151" s="763"/>
      <c r="GR151" s="763"/>
      <c r="GS151" s="763"/>
      <c r="GT151" s="763"/>
      <c r="GU151" s="763"/>
      <c r="GV151" s="763"/>
      <c r="GW151" s="763"/>
      <c r="GX151" s="763"/>
      <c r="GY151" s="763"/>
      <c r="GZ151" s="763"/>
      <c r="HA151" s="763"/>
      <c r="HB151" s="763"/>
      <c r="HC151" s="763"/>
      <c r="HD151" s="763"/>
      <c r="HE151" s="763"/>
      <c r="HF151" s="763"/>
      <c r="HG151" s="763"/>
      <c r="HH151" s="763"/>
      <c r="HI151" s="763"/>
      <c r="HJ151" s="763"/>
      <c r="HK151" s="763"/>
      <c r="HL151" s="763"/>
      <c r="HM151" s="763"/>
      <c r="HN151" s="763"/>
      <c r="HO151" s="763"/>
      <c r="HP151" s="763"/>
      <c r="HQ151" s="763"/>
      <c r="HR151" s="763"/>
      <c r="HS151" s="763"/>
    </row>
    <row r="152" spans="1:227" s="552" customFormat="1">
      <c r="A152"/>
      <c r="B152" s="392"/>
      <c r="C152"/>
      <c r="D152" s="465"/>
      <c r="E152" s="684"/>
      <c r="F152" s="684"/>
      <c r="G152" s="354"/>
      <c r="H152"/>
      <c r="I152" s="140"/>
      <c r="J152"/>
      <c r="K152"/>
      <c r="L152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47"/>
      <c r="AC152"/>
      <c r="AD152" s="127"/>
      <c r="AE152"/>
      <c r="AF152"/>
      <c r="AG152"/>
      <c r="AH152" s="137"/>
      <c r="AI152" s="137"/>
      <c r="AJ152" s="137"/>
      <c r="AK152" s="548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548"/>
      <c r="BB152" s="286"/>
      <c r="BC152" s="1138"/>
      <c r="BD152" s="1138"/>
      <c r="BE152" s="1138"/>
      <c r="BF152" s="1138"/>
      <c r="BG152" s="1138"/>
      <c r="BH152" s="1138"/>
      <c r="BI152" s="1138"/>
      <c r="BJ152" s="536"/>
      <c r="BK152" s="536"/>
      <c r="BL152" s="536"/>
      <c r="BM152" s="536"/>
      <c r="BN152" s="536"/>
      <c r="BO152" s="536"/>
      <c r="BP152" s="536"/>
      <c r="BQ152" s="536"/>
      <c r="BR152" s="536"/>
      <c r="BS152" s="536"/>
      <c r="BT152" s="536"/>
      <c r="BU152" s="286"/>
      <c r="BV152" s="763"/>
      <c r="BW152" s="763"/>
      <c r="BX152" s="763"/>
      <c r="BY152" s="763"/>
      <c r="BZ152" s="763"/>
      <c r="CA152" s="763"/>
      <c r="CB152" s="763"/>
      <c r="CC152" s="763"/>
      <c r="CD152" s="763"/>
      <c r="CE152" s="763"/>
      <c r="CF152" s="763"/>
      <c r="CG152" s="763"/>
      <c r="CH152" s="763"/>
      <c r="CI152" s="763"/>
      <c r="CW152" s="763"/>
      <c r="CX152" s="763"/>
      <c r="CY152" s="763"/>
      <c r="CZ152" s="763"/>
      <c r="DA152" s="763"/>
      <c r="DB152" s="763"/>
      <c r="DC152" s="763"/>
      <c r="DD152" s="763"/>
      <c r="DE152" s="763"/>
      <c r="DF152" s="763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  <c r="DX152" s="763"/>
      <c r="DY152" s="763"/>
      <c r="DZ152" s="763"/>
      <c r="EA152" s="763"/>
      <c r="EB152" s="763"/>
      <c r="EC152" s="763"/>
      <c r="ED152" s="763"/>
      <c r="EE152" s="763"/>
      <c r="EF152" s="763"/>
      <c r="EG152" s="763"/>
      <c r="EH152" s="763"/>
      <c r="EI152" s="763"/>
      <c r="EJ152" s="763"/>
      <c r="EK152" s="763"/>
      <c r="EL152" s="763"/>
      <c r="EM152" s="763"/>
      <c r="EN152" s="763"/>
      <c r="EO152" s="763"/>
      <c r="EP152" s="763"/>
      <c r="EQ152" s="763"/>
      <c r="ER152" s="763"/>
      <c r="ES152" s="763"/>
      <c r="ET152" s="763"/>
      <c r="EU152" s="763"/>
      <c r="EV152" s="763"/>
      <c r="EW152" s="763"/>
      <c r="EX152" s="763"/>
      <c r="EY152" s="763"/>
      <c r="EZ152" s="763"/>
      <c r="FA152" s="763"/>
      <c r="FB152" s="763"/>
      <c r="FC152" s="763"/>
      <c r="FD152" s="763"/>
      <c r="FE152" s="763"/>
      <c r="FF152" s="763"/>
      <c r="FG152" s="763"/>
      <c r="FH152" s="763"/>
      <c r="FI152" s="763"/>
      <c r="FJ152" s="763"/>
      <c r="FK152" s="763"/>
      <c r="FL152" s="763"/>
      <c r="FM152" s="763"/>
      <c r="FN152" s="763"/>
      <c r="FO152" s="763"/>
      <c r="FP152" s="763"/>
      <c r="FQ152" s="763"/>
      <c r="FR152" s="763"/>
      <c r="FS152" s="763"/>
      <c r="FT152" s="763"/>
      <c r="FU152" s="763"/>
      <c r="FV152" s="763"/>
      <c r="FW152" s="763"/>
      <c r="FX152" s="763"/>
      <c r="FY152" s="763"/>
      <c r="FZ152" s="763"/>
      <c r="GA152" s="763"/>
      <c r="GB152" s="763"/>
      <c r="GC152" s="763"/>
      <c r="GD152" s="763"/>
      <c r="GE152" s="763"/>
      <c r="GF152" s="763"/>
      <c r="GG152" s="763"/>
      <c r="GH152" s="763"/>
      <c r="GI152" s="763"/>
      <c r="GJ152" s="763"/>
      <c r="GK152" s="763"/>
      <c r="GL152" s="763"/>
      <c r="GM152" s="763"/>
      <c r="GN152" s="763"/>
      <c r="GO152" s="763"/>
      <c r="GP152" s="763"/>
      <c r="GQ152" s="763"/>
      <c r="GR152" s="763"/>
      <c r="GS152" s="763"/>
      <c r="GT152" s="763"/>
      <c r="GU152" s="763"/>
      <c r="GV152" s="763"/>
      <c r="GW152" s="763"/>
      <c r="GX152" s="763"/>
      <c r="GY152" s="763"/>
      <c r="GZ152" s="763"/>
      <c r="HA152" s="763"/>
      <c r="HB152" s="763"/>
      <c r="HC152" s="763"/>
      <c r="HD152" s="763"/>
      <c r="HE152" s="763"/>
      <c r="HF152" s="763"/>
      <c r="HG152" s="763"/>
      <c r="HH152" s="763"/>
      <c r="HI152" s="763"/>
      <c r="HJ152" s="763"/>
      <c r="HK152" s="763"/>
      <c r="HL152" s="763"/>
      <c r="HM152" s="763"/>
      <c r="HN152" s="763"/>
      <c r="HO152" s="763"/>
      <c r="HP152" s="763"/>
      <c r="HQ152" s="763"/>
      <c r="HR152" s="763"/>
      <c r="HS152" s="763"/>
    </row>
    <row r="153" spans="1:227" s="552" customFormat="1">
      <c r="A153"/>
      <c r="B153" s="392"/>
      <c r="C153"/>
      <c r="D153" s="465"/>
      <c r="E153" s="684"/>
      <c r="F153" s="684"/>
      <c r="G153" s="354"/>
      <c r="H153"/>
      <c r="I153" s="140"/>
      <c r="J153"/>
      <c r="K153"/>
      <c r="L153"/>
      <c r="M153" s="359"/>
      <c r="N153" s="359"/>
      <c r="O153" s="359"/>
      <c r="P153" s="359"/>
      <c r="Q153" s="359"/>
      <c r="R153" s="359"/>
      <c r="S153" s="359"/>
      <c r="T153" s="359"/>
      <c r="U153" s="359"/>
      <c r="V153" s="359"/>
      <c r="W153" s="359"/>
      <c r="X153" s="359"/>
      <c r="Y153" s="359"/>
      <c r="Z153" s="359"/>
      <c r="AA153" s="359"/>
      <c r="AB153" s="47"/>
      <c r="AC153"/>
      <c r="AD153" s="127"/>
      <c r="AE153"/>
      <c r="AF153"/>
      <c r="AG153"/>
      <c r="AH153" s="137"/>
      <c r="AI153" s="137"/>
      <c r="AJ153" s="137"/>
      <c r="AK153" s="548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548"/>
      <c r="BB153" s="286"/>
      <c r="BC153" s="1138"/>
      <c r="BD153" s="1138"/>
      <c r="BE153" s="1138"/>
      <c r="BF153" s="1138"/>
      <c r="BG153" s="1138"/>
      <c r="BH153" s="1138"/>
      <c r="BI153" s="1138"/>
      <c r="BJ153" s="536"/>
      <c r="BK153" s="536"/>
      <c r="BL153" s="536"/>
      <c r="BM153" s="536"/>
      <c r="BN153" s="536"/>
      <c r="BO153" s="536"/>
      <c r="BP153" s="536"/>
      <c r="BQ153" s="536"/>
      <c r="BR153" s="536"/>
      <c r="BS153" s="536"/>
      <c r="BT153" s="536"/>
      <c r="BU153" s="286"/>
      <c r="BV153" s="763"/>
      <c r="BW153" s="763"/>
      <c r="BX153" s="763"/>
      <c r="BY153" s="763"/>
      <c r="BZ153" s="763"/>
      <c r="CA153" s="763"/>
      <c r="CB153" s="763"/>
      <c r="CC153" s="763"/>
      <c r="CD153" s="763"/>
      <c r="CE153" s="763"/>
      <c r="CF153" s="763"/>
      <c r="CG153" s="763"/>
      <c r="CH153" s="763"/>
      <c r="CI153" s="763"/>
      <c r="CW153" s="763"/>
      <c r="CX153" s="763"/>
      <c r="CY153" s="763"/>
      <c r="CZ153" s="763"/>
      <c r="DA153" s="763"/>
      <c r="DB153" s="763"/>
      <c r="DC153" s="763"/>
      <c r="DD153" s="763"/>
      <c r="DE153" s="763"/>
      <c r="DF153" s="763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  <c r="DX153" s="763"/>
      <c r="DY153" s="763"/>
      <c r="DZ153" s="763"/>
      <c r="EA153" s="763"/>
      <c r="EB153" s="763"/>
      <c r="EC153" s="763"/>
      <c r="ED153" s="763"/>
      <c r="EE153" s="763"/>
      <c r="EF153" s="763"/>
      <c r="EG153" s="763"/>
      <c r="EH153" s="763"/>
      <c r="EI153" s="763"/>
      <c r="EJ153" s="763"/>
      <c r="EK153" s="763"/>
      <c r="EL153" s="763"/>
      <c r="EM153" s="763"/>
      <c r="EN153" s="763"/>
      <c r="EO153" s="763"/>
      <c r="EP153" s="763"/>
      <c r="EQ153" s="763"/>
      <c r="ER153" s="763"/>
      <c r="ES153" s="763"/>
      <c r="ET153" s="763"/>
      <c r="EU153" s="763"/>
      <c r="EV153" s="763"/>
      <c r="EW153" s="763"/>
      <c r="EX153" s="763"/>
      <c r="EY153" s="763"/>
      <c r="EZ153" s="763"/>
      <c r="FA153" s="763"/>
      <c r="FB153" s="763"/>
      <c r="FC153" s="763"/>
      <c r="FD153" s="763"/>
      <c r="FE153" s="763"/>
      <c r="FF153" s="763"/>
      <c r="FG153" s="763"/>
      <c r="FH153" s="763"/>
      <c r="FI153" s="763"/>
      <c r="FJ153" s="763"/>
      <c r="FK153" s="763"/>
      <c r="FL153" s="763"/>
      <c r="FM153" s="763"/>
      <c r="FN153" s="763"/>
      <c r="FO153" s="763"/>
      <c r="FP153" s="763"/>
      <c r="FQ153" s="763"/>
      <c r="FR153" s="763"/>
      <c r="FS153" s="763"/>
      <c r="FT153" s="763"/>
      <c r="FU153" s="763"/>
      <c r="FV153" s="763"/>
      <c r="FW153" s="763"/>
      <c r="FX153" s="763"/>
      <c r="FY153" s="763"/>
      <c r="FZ153" s="763"/>
      <c r="GA153" s="763"/>
      <c r="GB153" s="763"/>
      <c r="GC153" s="763"/>
      <c r="GD153" s="763"/>
      <c r="GE153" s="763"/>
      <c r="GF153" s="763"/>
      <c r="GG153" s="763"/>
      <c r="GH153" s="763"/>
      <c r="GI153" s="763"/>
      <c r="GJ153" s="763"/>
      <c r="GK153" s="763"/>
      <c r="GL153" s="763"/>
      <c r="GM153" s="763"/>
      <c r="GN153" s="763"/>
      <c r="GO153" s="763"/>
      <c r="GP153" s="763"/>
      <c r="GQ153" s="763"/>
      <c r="GR153" s="763"/>
      <c r="GS153" s="763"/>
      <c r="GT153" s="763"/>
      <c r="GU153" s="763"/>
      <c r="GV153" s="763"/>
      <c r="GW153" s="763"/>
      <c r="GX153" s="763"/>
      <c r="GY153" s="763"/>
      <c r="GZ153" s="763"/>
      <c r="HA153" s="763"/>
      <c r="HB153" s="763"/>
      <c r="HC153" s="763"/>
      <c r="HD153" s="763"/>
      <c r="HE153" s="763"/>
      <c r="HF153" s="763"/>
      <c r="HG153" s="763"/>
      <c r="HH153" s="763"/>
      <c r="HI153" s="763"/>
      <c r="HJ153" s="763"/>
      <c r="HK153" s="763"/>
      <c r="HL153" s="763"/>
      <c r="HM153" s="763"/>
      <c r="HN153" s="763"/>
      <c r="HO153" s="763"/>
      <c r="HP153" s="763"/>
      <c r="HQ153" s="763"/>
      <c r="HR153" s="763"/>
      <c r="HS153" s="763"/>
    </row>
    <row r="154" spans="1:227" s="552" customFormat="1">
      <c r="A154"/>
      <c r="B154" s="392"/>
      <c r="C154"/>
      <c r="D154" s="465"/>
      <c r="E154" s="684"/>
      <c r="F154" s="684"/>
      <c r="G154" s="354"/>
      <c r="H154"/>
      <c r="I154" s="140"/>
      <c r="J154"/>
      <c r="K154"/>
      <c r="L154"/>
      <c r="M154" s="359"/>
      <c r="N154" s="359"/>
      <c r="O154" s="359"/>
      <c r="P154" s="359"/>
      <c r="Q154" s="359"/>
      <c r="R154" s="359"/>
      <c r="S154" s="359"/>
      <c r="T154" s="359"/>
      <c r="U154" s="359"/>
      <c r="V154" s="359"/>
      <c r="W154" s="359"/>
      <c r="X154" s="359"/>
      <c r="Y154" s="359"/>
      <c r="Z154" s="359"/>
      <c r="AA154" s="359"/>
      <c r="AB154" s="47"/>
      <c r="AC154"/>
      <c r="AD154" s="127"/>
      <c r="AE154"/>
      <c r="AF154"/>
      <c r="AG154"/>
      <c r="AH154" s="137"/>
      <c r="AI154" s="137"/>
      <c r="AJ154" s="137"/>
      <c r="AK154" s="548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548"/>
      <c r="BB154" s="286"/>
      <c r="BC154" s="1138"/>
      <c r="BD154" s="1138"/>
      <c r="BE154" s="1138"/>
      <c r="BF154" s="1138"/>
      <c r="BG154" s="1138"/>
      <c r="BH154" s="1138"/>
      <c r="BI154" s="1138"/>
      <c r="BJ154" s="536"/>
      <c r="BK154" s="536"/>
      <c r="BL154" s="536"/>
      <c r="BM154" s="536"/>
      <c r="BN154" s="536"/>
      <c r="BO154" s="536"/>
      <c r="BP154" s="536"/>
      <c r="BQ154" s="536"/>
      <c r="BR154" s="536"/>
      <c r="BS154" s="536"/>
      <c r="BT154" s="536"/>
      <c r="BU154" s="286"/>
      <c r="BV154" s="763"/>
      <c r="BW154" s="763"/>
      <c r="BX154" s="763"/>
      <c r="BY154" s="763"/>
      <c r="BZ154" s="763"/>
      <c r="CA154" s="763"/>
      <c r="CB154" s="763"/>
      <c r="CC154" s="763"/>
      <c r="CD154" s="763"/>
      <c r="CE154" s="763"/>
      <c r="CF154" s="763"/>
      <c r="CG154" s="763"/>
      <c r="CH154" s="763"/>
      <c r="CI154" s="763"/>
      <c r="CW154" s="763"/>
      <c r="CX154" s="763"/>
      <c r="CY154" s="763"/>
      <c r="CZ154" s="763"/>
      <c r="DA154" s="763"/>
      <c r="DB154" s="763"/>
      <c r="DC154" s="763"/>
      <c r="DD154" s="763"/>
      <c r="DE154" s="763"/>
      <c r="DF154" s="763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  <c r="DX154" s="763"/>
      <c r="DY154" s="763"/>
      <c r="DZ154" s="763"/>
      <c r="EA154" s="763"/>
      <c r="EB154" s="763"/>
      <c r="EC154" s="763"/>
      <c r="ED154" s="763"/>
      <c r="EE154" s="763"/>
      <c r="EF154" s="763"/>
      <c r="EG154" s="763"/>
      <c r="EH154" s="763"/>
      <c r="EI154" s="763"/>
      <c r="EJ154" s="763"/>
      <c r="EK154" s="763"/>
      <c r="EL154" s="763"/>
      <c r="EM154" s="763"/>
      <c r="EN154" s="763"/>
      <c r="EO154" s="763"/>
      <c r="EP154" s="763"/>
      <c r="EQ154" s="763"/>
      <c r="ER154" s="763"/>
      <c r="ES154" s="763"/>
      <c r="ET154" s="763"/>
      <c r="EU154" s="763"/>
      <c r="EV154" s="763"/>
      <c r="EW154" s="763"/>
      <c r="EX154" s="763"/>
      <c r="EY154" s="763"/>
      <c r="EZ154" s="763"/>
      <c r="FA154" s="763"/>
      <c r="FB154" s="763"/>
      <c r="FC154" s="763"/>
      <c r="FD154" s="763"/>
      <c r="FE154" s="763"/>
      <c r="FF154" s="763"/>
      <c r="FG154" s="763"/>
      <c r="FH154" s="763"/>
      <c r="FI154" s="763"/>
      <c r="FJ154" s="763"/>
      <c r="FK154" s="763"/>
      <c r="FL154" s="763"/>
      <c r="FM154" s="763"/>
      <c r="FN154" s="763"/>
      <c r="FO154" s="763"/>
      <c r="FP154" s="763"/>
      <c r="FQ154" s="763"/>
      <c r="FR154" s="763"/>
      <c r="FS154" s="763"/>
      <c r="FT154" s="763"/>
      <c r="FU154" s="763"/>
      <c r="FV154" s="763"/>
      <c r="FW154" s="763"/>
      <c r="FX154" s="763"/>
      <c r="FY154" s="763"/>
      <c r="FZ154" s="763"/>
      <c r="GA154" s="763"/>
      <c r="GB154" s="763"/>
      <c r="GC154" s="763"/>
      <c r="GD154" s="763"/>
      <c r="GE154" s="763"/>
      <c r="GF154" s="763"/>
      <c r="GG154" s="763"/>
      <c r="GH154" s="763"/>
      <c r="GI154" s="763"/>
      <c r="GJ154" s="763"/>
      <c r="GK154" s="763"/>
      <c r="GL154" s="763"/>
      <c r="GM154" s="763"/>
      <c r="GN154" s="763"/>
      <c r="GO154" s="763"/>
      <c r="GP154" s="763"/>
      <c r="GQ154" s="763"/>
      <c r="GR154" s="763"/>
      <c r="GS154" s="763"/>
      <c r="GT154" s="763"/>
      <c r="GU154" s="763"/>
      <c r="GV154" s="763"/>
      <c r="GW154" s="763"/>
      <c r="GX154" s="763"/>
      <c r="GY154" s="763"/>
      <c r="GZ154" s="763"/>
      <c r="HA154" s="763"/>
      <c r="HB154" s="763"/>
      <c r="HC154" s="763"/>
      <c r="HD154" s="763"/>
      <c r="HE154" s="763"/>
      <c r="HF154" s="763"/>
      <c r="HG154" s="763"/>
      <c r="HH154" s="763"/>
      <c r="HI154" s="763"/>
      <c r="HJ154" s="763"/>
      <c r="HK154" s="763"/>
      <c r="HL154" s="763"/>
      <c r="HM154" s="763"/>
      <c r="HN154" s="763"/>
      <c r="HO154" s="763"/>
      <c r="HP154" s="763"/>
      <c r="HQ154" s="763"/>
      <c r="HR154" s="763"/>
      <c r="HS154" s="763"/>
    </row>
    <row r="155" spans="1:227" s="552" customFormat="1">
      <c r="A155"/>
      <c r="B155" s="392"/>
      <c r="C155"/>
      <c r="D155" s="465"/>
      <c r="E155" s="684"/>
      <c r="F155" s="684"/>
      <c r="G155" s="354"/>
      <c r="H155"/>
      <c r="I155" s="140"/>
      <c r="J155"/>
      <c r="K155"/>
      <c r="L155"/>
      <c r="M155" s="359"/>
      <c r="N155" s="359"/>
      <c r="O155" s="359"/>
      <c r="P155" s="359"/>
      <c r="Q155" s="359"/>
      <c r="R155" s="359"/>
      <c r="S155" s="359"/>
      <c r="T155" s="359"/>
      <c r="U155" s="359"/>
      <c r="V155" s="359"/>
      <c r="W155" s="359"/>
      <c r="X155" s="359"/>
      <c r="Y155" s="359"/>
      <c r="Z155" s="359"/>
      <c r="AA155" s="359"/>
      <c r="AB155" s="47"/>
      <c r="AC155"/>
      <c r="AD155" s="127"/>
      <c r="AE155"/>
      <c r="AF155"/>
      <c r="AG155"/>
      <c r="AH155" s="137"/>
      <c r="AI155" s="137"/>
      <c r="AJ155" s="137"/>
      <c r="AK155" s="548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548"/>
      <c r="BB155" s="286"/>
      <c r="BC155" s="1138"/>
      <c r="BD155" s="1138"/>
      <c r="BE155" s="1138"/>
      <c r="BF155" s="1138"/>
      <c r="BG155" s="1138"/>
      <c r="BH155" s="1138"/>
      <c r="BI155" s="1138"/>
      <c r="BJ155" s="536"/>
      <c r="BK155" s="536"/>
      <c r="BL155" s="536"/>
      <c r="BM155" s="536"/>
      <c r="BN155" s="536"/>
      <c r="BO155" s="536"/>
      <c r="BP155" s="536"/>
      <c r="BQ155" s="536"/>
      <c r="BR155" s="536"/>
      <c r="BS155" s="536"/>
      <c r="BT155" s="536"/>
      <c r="BU155" s="286"/>
      <c r="BV155" s="763"/>
      <c r="BW155" s="763"/>
      <c r="BX155" s="763"/>
      <c r="BY155" s="763"/>
      <c r="BZ155" s="763"/>
      <c r="CA155" s="763"/>
      <c r="CB155" s="763"/>
      <c r="CC155" s="763"/>
      <c r="CD155" s="763"/>
      <c r="CE155" s="763"/>
      <c r="CF155" s="763"/>
      <c r="CG155" s="763"/>
      <c r="CH155" s="763"/>
      <c r="CI155" s="763"/>
      <c r="CW155" s="763"/>
      <c r="CX155" s="763"/>
      <c r="CY155" s="763"/>
      <c r="CZ155" s="763"/>
      <c r="DA155" s="763"/>
      <c r="DB155" s="763"/>
      <c r="DC155" s="763"/>
      <c r="DD155" s="763"/>
      <c r="DE155" s="763"/>
      <c r="DF155" s="763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  <c r="DX155" s="763"/>
      <c r="DY155" s="763"/>
      <c r="DZ155" s="763"/>
      <c r="EA155" s="763"/>
      <c r="EB155" s="763"/>
      <c r="EC155" s="763"/>
      <c r="ED155" s="763"/>
      <c r="EE155" s="763"/>
      <c r="EF155" s="763"/>
      <c r="EG155" s="763"/>
      <c r="EH155" s="763"/>
      <c r="EI155" s="763"/>
      <c r="EJ155" s="763"/>
      <c r="EK155" s="763"/>
      <c r="EL155" s="763"/>
      <c r="EM155" s="763"/>
      <c r="EN155" s="763"/>
      <c r="EO155" s="763"/>
      <c r="EP155" s="763"/>
      <c r="EQ155" s="763"/>
      <c r="ER155" s="763"/>
      <c r="ES155" s="763"/>
      <c r="ET155" s="763"/>
      <c r="EU155" s="763"/>
      <c r="EV155" s="763"/>
      <c r="EW155" s="763"/>
      <c r="EX155" s="763"/>
      <c r="EY155" s="763"/>
      <c r="EZ155" s="763"/>
      <c r="FA155" s="763"/>
      <c r="FB155" s="763"/>
      <c r="FC155" s="763"/>
      <c r="FD155" s="763"/>
      <c r="FE155" s="763"/>
      <c r="FF155" s="763"/>
      <c r="FG155" s="763"/>
      <c r="FH155" s="763"/>
      <c r="FI155" s="763"/>
      <c r="FJ155" s="763"/>
      <c r="FK155" s="763"/>
      <c r="FL155" s="763"/>
      <c r="FM155" s="763"/>
      <c r="FN155" s="763"/>
      <c r="FO155" s="763"/>
      <c r="FP155" s="763"/>
      <c r="FQ155" s="763"/>
      <c r="FR155" s="763"/>
      <c r="FS155" s="763"/>
      <c r="FT155" s="763"/>
      <c r="FU155" s="763"/>
      <c r="FV155" s="763"/>
      <c r="FW155" s="763"/>
      <c r="FX155" s="763"/>
      <c r="FY155" s="763"/>
      <c r="FZ155" s="763"/>
      <c r="GA155" s="763"/>
      <c r="GB155" s="763"/>
      <c r="GC155" s="763"/>
      <c r="GD155" s="763"/>
      <c r="GE155" s="763"/>
      <c r="GF155" s="763"/>
      <c r="GG155" s="763"/>
      <c r="GH155" s="763"/>
      <c r="GI155" s="763"/>
      <c r="GJ155" s="763"/>
      <c r="GK155" s="763"/>
      <c r="GL155" s="763"/>
      <c r="GM155" s="763"/>
      <c r="GN155" s="763"/>
      <c r="GO155" s="763"/>
      <c r="GP155" s="763"/>
      <c r="GQ155" s="763"/>
      <c r="GR155" s="763"/>
      <c r="GS155" s="763"/>
      <c r="GT155" s="763"/>
      <c r="GU155" s="763"/>
      <c r="GV155" s="763"/>
      <c r="GW155" s="763"/>
      <c r="GX155" s="763"/>
      <c r="GY155" s="763"/>
      <c r="GZ155" s="763"/>
      <c r="HA155" s="763"/>
      <c r="HB155" s="763"/>
      <c r="HC155" s="763"/>
      <c r="HD155" s="763"/>
      <c r="HE155" s="763"/>
      <c r="HF155" s="763"/>
      <c r="HG155" s="763"/>
      <c r="HH155" s="763"/>
      <c r="HI155" s="763"/>
      <c r="HJ155" s="763"/>
      <c r="HK155" s="763"/>
      <c r="HL155" s="763"/>
      <c r="HM155" s="763"/>
      <c r="HN155" s="763"/>
      <c r="HO155" s="763"/>
      <c r="HP155" s="763"/>
      <c r="HQ155" s="763"/>
      <c r="HR155" s="763"/>
      <c r="HS155" s="763"/>
    </row>
    <row r="156" spans="1:227" s="552" customFormat="1">
      <c r="A156"/>
      <c r="B156" s="392"/>
      <c r="C156"/>
      <c r="D156" s="465"/>
      <c r="E156" s="684"/>
      <c r="F156" s="684"/>
      <c r="G156" s="354"/>
      <c r="H156"/>
      <c r="I156" s="140"/>
      <c r="J156"/>
      <c r="K156"/>
      <c r="L156"/>
      <c r="M156" s="359"/>
      <c r="N156" s="359"/>
      <c r="O156" s="359"/>
      <c r="P156" s="359"/>
      <c r="Q156" s="359"/>
      <c r="R156" s="359"/>
      <c r="S156" s="359"/>
      <c r="T156" s="359"/>
      <c r="U156" s="359"/>
      <c r="V156" s="359"/>
      <c r="W156" s="359"/>
      <c r="X156" s="359"/>
      <c r="Y156" s="359"/>
      <c r="Z156" s="359"/>
      <c r="AA156" s="359"/>
      <c r="AB156" s="47"/>
      <c r="AC156"/>
      <c r="AD156" s="127"/>
      <c r="AE156"/>
      <c r="AF156"/>
      <c r="AG156"/>
      <c r="AH156" s="137"/>
      <c r="AI156" s="137"/>
      <c r="AJ156" s="137"/>
      <c r="AK156" s="548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548"/>
      <c r="BB156" s="286"/>
      <c r="BC156" s="1138"/>
      <c r="BD156" s="1138"/>
      <c r="BE156" s="1138"/>
      <c r="BF156" s="1138"/>
      <c r="BG156" s="1138"/>
      <c r="BH156" s="1138"/>
      <c r="BI156" s="1138"/>
      <c r="BJ156" s="536"/>
      <c r="BK156" s="536"/>
      <c r="BL156" s="536"/>
      <c r="BM156" s="536"/>
      <c r="BN156" s="536"/>
      <c r="BO156" s="536"/>
      <c r="BP156" s="536"/>
      <c r="BQ156" s="536"/>
      <c r="BR156" s="536"/>
      <c r="BS156" s="536"/>
      <c r="BT156" s="536"/>
      <c r="BU156" s="286"/>
      <c r="BV156" s="763"/>
      <c r="BW156" s="763"/>
      <c r="BX156" s="763"/>
      <c r="BY156" s="763"/>
      <c r="BZ156" s="763"/>
      <c r="CA156" s="763"/>
      <c r="CB156" s="763"/>
      <c r="CC156" s="763"/>
      <c r="CD156" s="763"/>
      <c r="CE156" s="763"/>
      <c r="CF156" s="763"/>
      <c r="CG156" s="763"/>
      <c r="CH156" s="763"/>
      <c r="CI156" s="763"/>
      <c r="CW156" s="763"/>
      <c r="CX156" s="763"/>
      <c r="CY156" s="763"/>
      <c r="CZ156" s="763"/>
      <c r="DA156" s="763"/>
      <c r="DB156" s="763"/>
      <c r="DC156" s="763"/>
      <c r="DD156" s="763"/>
      <c r="DE156" s="763"/>
      <c r="DF156" s="763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  <c r="DX156" s="763"/>
      <c r="DY156" s="763"/>
      <c r="DZ156" s="763"/>
      <c r="EA156" s="763"/>
      <c r="EB156" s="763"/>
      <c r="EC156" s="763"/>
      <c r="ED156" s="763"/>
      <c r="EE156" s="763"/>
      <c r="EF156" s="763"/>
      <c r="EG156" s="763"/>
      <c r="EH156" s="763"/>
      <c r="EI156" s="763"/>
      <c r="EJ156" s="763"/>
      <c r="EK156" s="763"/>
      <c r="EL156" s="763"/>
      <c r="EM156" s="763"/>
      <c r="EN156" s="763"/>
      <c r="EO156" s="763"/>
      <c r="EP156" s="763"/>
      <c r="EQ156" s="763"/>
      <c r="ER156" s="763"/>
      <c r="ES156" s="763"/>
      <c r="ET156" s="763"/>
      <c r="EU156" s="763"/>
      <c r="EV156" s="763"/>
      <c r="EW156" s="763"/>
      <c r="EX156" s="763"/>
      <c r="EY156" s="763"/>
      <c r="EZ156" s="763"/>
      <c r="FA156" s="763"/>
      <c r="FB156" s="763"/>
      <c r="FC156" s="763"/>
      <c r="FD156" s="763"/>
      <c r="FE156" s="763"/>
      <c r="FF156" s="763"/>
      <c r="FG156" s="763"/>
      <c r="FH156" s="763"/>
      <c r="FI156" s="763"/>
      <c r="FJ156" s="763"/>
      <c r="FK156" s="763"/>
      <c r="FL156" s="763"/>
      <c r="FM156" s="763"/>
      <c r="FN156" s="763"/>
      <c r="FO156" s="763"/>
      <c r="FP156" s="763"/>
      <c r="FQ156" s="763"/>
      <c r="FR156" s="763"/>
      <c r="FS156" s="763"/>
      <c r="FT156" s="763"/>
      <c r="FU156" s="763"/>
      <c r="FV156" s="763"/>
      <c r="FW156" s="763"/>
      <c r="FX156" s="763"/>
      <c r="FY156" s="763"/>
      <c r="FZ156" s="763"/>
      <c r="GA156" s="763"/>
      <c r="GB156" s="763"/>
      <c r="GC156" s="763"/>
      <c r="GD156" s="763"/>
      <c r="GE156" s="763"/>
      <c r="GF156" s="763"/>
      <c r="GG156" s="763"/>
      <c r="GH156" s="763"/>
      <c r="GI156" s="763"/>
      <c r="GJ156" s="763"/>
      <c r="GK156" s="763"/>
      <c r="GL156" s="763"/>
      <c r="GM156" s="763"/>
      <c r="GN156" s="763"/>
      <c r="GO156" s="763"/>
      <c r="GP156" s="763"/>
      <c r="GQ156" s="763"/>
      <c r="GR156" s="763"/>
      <c r="GS156" s="763"/>
      <c r="GT156" s="763"/>
      <c r="GU156" s="763"/>
      <c r="GV156" s="763"/>
      <c r="GW156" s="763"/>
      <c r="GX156" s="763"/>
      <c r="GY156" s="763"/>
      <c r="GZ156" s="763"/>
      <c r="HA156" s="763"/>
      <c r="HB156" s="763"/>
      <c r="HC156" s="763"/>
      <c r="HD156" s="763"/>
      <c r="HE156" s="763"/>
      <c r="HF156" s="763"/>
      <c r="HG156" s="763"/>
      <c r="HH156" s="763"/>
      <c r="HI156" s="763"/>
      <c r="HJ156" s="763"/>
      <c r="HK156" s="763"/>
      <c r="HL156" s="763"/>
      <c r="HM156" s="763"/>
      <c r="HN156" s="763"/>
      <c r="HO156" s="763"/>
      <c r="HP156" s="763"/>
      <c r="HQ156" s="763"/>
      <c r="HR156" s="763"/>
      <c r="HS156" s="763"/>
    </row>
    <row r="157" spans="1:227" s="552" customFormat="1">
      <c r="A157"/>
      <c r="B157" s="392"/>
      <c r="C157"/>
      <c r="D157" s="465"/>
      <c r="E157" s="684"/>
      <c r="F157" s="684"/>
      <c r="G157" s="354"/>
      <c r="H157"/>
      <c r="I157" s="140"/>
      <c r="J157"/>
      <c r="K157"/>
      <c r="L157"/>
      <c r="M157" s="359"/>
      <c r="N157" s="359"/>
      <c r="O157" s="359"/>
      <c r="P157" s="359"/>
      <c r="Q157" s="359"/>
      <c r="R157" s="359"/>
      <c r="S157" s="359"/>
      <c r="T157" s="359"/>
      <c r="U157" s="359"/>
      <c r="V157" s="359"/>
      <c r="W157" s="359"/>
      <c r="X157" s="359"/>
      <c r="Y157" s="359"/>
      <c r="Z157" s="359"/>
      <c r="AA157" s="359"/>
      <c r="AB157" s="47"/>
      <c r="AC157"/>
      <c r="AD157" s="127"/>
      <c r="AE157"/>
      <c r="AF157"/>
      <c r="AG157"/>
      <c r="AH157" s="137"/>
      <c r="AI157" s="137"/>
      <c r="AJ157" s="137"/>
      <c r="AK157" s="548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548"/>
      <c r="BB157" s="286"/>
      <c r="BC157" s="1138"/>
      <c r="BD157" s="1138"/>
      <c r="BE157" s="1138"/>
      <c r="BF157" s="1138"/>
      <c r="BG157" s="1138"/>
      <c r="BH157" s="1138"/>
      <c r="BI157" s="1138"/>
      <c r="BJ157" s="536"/>
      <c r="BK157" s="536"/>
      <c r="BL157" s="536"/>
      <c r="BM157" s="536"/>
      <c r="BN157" s="536"/>
      <c r="BO157" s="536"/>
      <c r="BP157" s="536"/>
      <c r="BQ157" s="536"/>
      <c r="BR157" s="536"/>
      <c r="BS157" s="536"/>
      <c r="BT157" s="536"/>
      <c r="BU157" s="286"/>
      <c r="BV157" s="763"/>
      <c r="BW157" s="763"/>
      <c r="BX157" s="763"/>
      <c r="BY157" s="763"/>
      <c r="BZ157" s="763"/>
      <c r="CA157" s="763"/>
      <c r="CB157" s="763"/>
      <c r="CC157" s="763"/>
      <c r="CD157" s="763"/>
      <c r="CE157" s="763"/>
      <c r="CF157" s="763"/>
      <c r="CG157" s="763"/>
      <c r="CH157" s="763"/>
      <c r="CI157" s="763"/>
      <c r="CW157" s="763"/>
      <c r="CX157" s="763"/>
      <c r="CY157" s="763"/>
      <c r="CZ157" s="763"/>
      <c r="DA157" s="763"/>
      <c r="DB157" s="763"/>
      <c r="DC157" s="763"/>
      <c r="DD157" s="763"/>
      <c r="DE157" s="763"/>
      <c r="DF157" s="763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  <c r="DX157" s="763"/>
      <c r="DY157" s="763"/>
      <c r="DZ157" s="763"/>
      <c r="EA157" s="763"/>
      <c r="EB157" s="763"/>
      <c r="EC157" s="763"/>
      <c r="ED157" s="763"/>
      <c r="EE157" s="763"/>
      <c r="EF157" s="763"/>
      <c r="EG157" s="763"/>
      <c r="EH157" s="763"/>
      <c r="EI157" s="763"/>
      <c r="EJ157" s="763"/>
      <c r="EK157" s="763"/>
      <c r="EL157" s="763"/>
      <c r="EM157" s="763"/>
      <c r="EN157" s="763"/>
      <c r="EO157" s="763"/>
      <c r="EP157" s="763"/>
      <c r="EQ157" s="763"/>
      <c r="ER157" s="763"/>
      <c r="ES157" s="763"/>
      <c r="ET157" s="763"/>
      <c r="EU157" s="763"/>
      <c r="EV157" s="763"/>
      <c r="EW157" s="763"/>
      <c r="EX157" s="763"/>
      <c r="EY157" s="763"/>
      <c r="EZ157" s="763"/>
      <c r="FA157" s="763"/>
      <c r="FB157" s="763"/>
      <c r="FC157" s="763"/>
      <c r="FD157" s="763"/>
      <c r="FE157" s="763"/>
      <c r="FF157" s="763"/>
      <c r="FG157" s="763"/>
      <c r="FH157" s="763"/>
      <c r="FI157" s="763"/>
      <c r="FJ157" s="763"/>
      <c r="FK157" s="763"/>
      <c r="FL157" s="763"/>
      <c r="FM157" s="763"/>
      <c r="FN157" s="763"/>
      <c r="FO157" s="763"/>
      <c r="FP157" s="763"/>
      <c r="FQ157" s="763"/>
      <c r="FR157" s="763"/>
      <c r="FS157" s="763"/>
      <c r="FT157" s="763"/>
      <c r="FU157" s="763"/>
      <c r="FV157" s="763"/>
      <c r="FW157" s="763"/>
      <c r="FX157" s="763"/>
      <c r="FY157" s="763"/>
      <c r="FZ157" s="763"/>
      <c r="GA157" s="763"/>
      <c r="GB157" s="763"/>
      <c r="GC157" s="763"/>
      <c r="GD157" s="763"/>
      <c r="GE157" s="763"/>
      <c r="GF157" s="763"/>
      <c r="GG157" s="763"/>
      <c r="GH157" s="763"/>
      <c r="GI157" s="763"/>
      <c r="GJ157" s="763"/>
      <c r="GK157" s="763"/>
      <c r="GL157" s="763"/>
      <c r="GM157" s="763"/>
      <c r="GN157" s="763"/>
      <c r="GO157" s="763"/>
      <c r="GP157" s="763"/>
      <c r="GQ157" s="763"/>
      <c r="GR157" s="763"/>
      <c r="GS157" s="763"/>
      <c r="GT157" s="763"/>
      <c r="GU157" s="763"/>
      <c r="GV157" s="763"/>
      <c r="GW157" s="763"/>
      <c r="GX157" s="763"/>
      <c r="GY157" s="763"/>
      <c r="GZ157" s="763"/>
      <c r="HA157" s="763"/>
      <c r="HB157" s="763"/>
      <c r="HC157" s="763"/>
      <c r="HD157" s="763"/>
      <c r="HE157" s="763"/>
      <c r="HF157" s="763"/>
      <c r="HG157" s="763"/>
      <c r="HH157" s="763"/>
      <c r="HI157" s="763"/>
      <c r="HJ157" s="763"/>
      <c r="HK157" s="763"/>
      <c r="HL157" s="763"/>
      <c r="HM157" s="763"/>
      <c r="HN157" s="763"/>
      <c r="HO157" s="763"/>
      <c r="HP157" s="763"/>
      <c r="HQ157" s="763"/>
      <c r="HR157" s="763"/>
      <c r="HS157" s="763"/>
    </row>
    <row r="158" spans="1:227" s="552" customFormat="1">
      <c r="A158"/>
      <c r="B158" s="392"/>
      <c r="C158"/>
      <c r="D158" s="465"/>
      <c r="E158" s="684"/>
      <c r="F158" s="684"/>
      <c r="G158" s="354"/>
      <c r="H158"/>
      <c r="I158" s="140"/>
      <c r="J158"/>
      <c r="K158"/>
      <c r="L158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59"/>
      <c r="AA158" s="359"/>
      <c r="AB158" s="47"/>
      <c r="AC158"/>
      <c r="AD158" s="127"/>
      <c r="AE158"/>
      <c r="AF158"/>
      <c r="AG158"/>
      <c r="AH158" s="137"/>
      <c r="AI158" s="137"/>
      <c r="AJ158" s="137"/>
      <c r="AK158" s="548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548"/>
      <c r="BB158" s="286"/>
      <c r="BC158" s="1138"/>
      <c r="BD158" s="1138"/>
      <c r="BE158" s="1138"/>
      <c r="BF158" s="1138"/>
      <c r="BG158" s="1138"/>
      <c r="BH158" s="1138"/>
      <c r="BI158" s="1138"/>
      <c r="BJ158" s="536"/>
      <c r="BK158" s="536"/>
      <c r="BL158" s="536"/>
      <c r="BM158" s="536"/>
      <c r="BN158" s="536"/>
      <c r="BO158" s="536"/>
      <c r="BP158" s="536"/>
      <c r="BQ158" s="536"/>
      <c r="BR158" s="536"/>
      <c r="BS158" s="536"/>
      <c r="BT158" s="536"/>
      <c r="BU158" s="286"/>
      <c r="BV158" s="763"/>
      <c r="BW158" s="763"/>
      <c r="BX158" s="763"/>
      <c r="BY158" s="763"/>
      <c r="BZ158" s="763"/>
      <c r="CA158" s="763"/>
      <c r="CB158" s="763"/>
      <c r="CC158" s="763"/>
      <c r="CD158" s="763"/>
      <c r="CE158" s="763"/>
      <c r="CF158" s="763"/>
      <c r="CG158" s="763"/>
      <c r="CH158" s="763"/>
      <c r="CI158" s="763"/>
      <c r="CW158" s="763"/>
      <c r="CX158" s="763"/>
      <c r="CY158" s="763"/>
      <c r="CZ158" s="763"/>
      <c r="DA158" s="763"/>
      <c r="DB158" s="763"/>
      <c r="DC158" s="763"/>
      <c r="DD158" s="763"/>
      <c r="DE158" s="763"/>
      <c r="DF158" s="763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  <c r="DX158" s="763"/>
      <c r="DY158" s="763"/>
      <c r="DZ158" s="763"/>
      <c r="EA158" s="763"/>
      <c r="EB158" s="763"/>
      <c r="EC158" s="763"/>
      <c r="ED158" s="763"/>
      <c r="EE158" s="763"/>
      <c r="EF158" s="763"/>
      <c r="EG158" s="763"/>
      <c r="EH158" s="763"/>
      <c r="EI158" s="763"/>
      <c r="EJ158" s="763"/>
      <c r="EK158" s="763"/>
      <c r="EL158" s="763"/>
      <c r="EM158" s="763"/>
      <c r="EN158" s="763"/>
      <c r="EO158" s="763"/>
      <c r="EP158" s="763"/>
      <c r="EQ158" s="763"/>
      <c r="ER158" s="763"/>
      <c r="ES158" s="763"/>
      <c r="ET158" s="763"/>
      <c r="EU158" s="763"/>
      <c r="EV158" s="763"/>
      <c r="EW158" s="763"/>
      <c r="EX158" s="763"/>
      <c r="EY158" s="763"/>
      <c r="EZ158" s="763"/>
      <c r="FA158" s="763"/>
      <c r="FB158" s="763"/>
      <c r="FC158" s="763"/>
      <c r="FD158" s="763"/>
      <c r="FE158" s="763"/>
      <c r="FF158" s="763"/>
      <c r="FG158" s="763"/>
      <c r="FH158" s="763"/>
      <c r="FI158" s="763"/>
      <c r="FJ158" s="763"/>
      <c r="FK158" s="763"/>
      <c r="FL158" s="763"/>
      <c r="FM158" s="763"/>
      <c r="FN158" s="763"/>
      <c r="FO158" s="763"/>
      <c r="FP158" s="763"/>
      <c r="FQ158" s="763"/>
      <c r="FR158" s="763"/>
      <c r="FS158" s="763"/>
      <c r="FT158" s="763"/>
      <c r="FU158" s="763"/>
      <c r="FV158" s="763"/>
      <c r="FW158" s="763"/>
      <c r="FX158" s="763"/>
      <c r="FY158" s="763"/>
      <c r="FZ158" s="763"/>
      <c r="GA158" s="763"/>
      <c r="GB158" s="763"/>
      <c r="GC158" s="763"/>
      <c r="GD158" s="763"/>
      <c r="GE158" s="763"/>
      <c r="GF158" s="763"/>
      <c r="GG158" s="763"/>
      <c r="GH158" s="763"/>
      <c r="GI158" s="763"/>
      <c r="GJ158" s="763"/>
      <c r="GK158" s="763"/>
      <c r="GL158" s="763"/>
      <c r="GM158" s="763"/>
      <c r="GN158" s="763"/>
      <c r="GO158" s="763"/>
      <c r="GP158" s="763"/>
      <c r="GQ158" s="763"/>
      <c r="GR158" s="763"/>
      <c r="GS158" s="763"/>
      <c r="GT158" s="763"/>
      <c r="GU158" s="763"/>
      <c r="GV158" s="763"/>
      <c r="GW158" s="763"/>
      <c r="GX158" s="763"/>
      <c r="GY158" s="763"/>
      <c r="GZ158" s="763"/>
      <c r="HA158" s="763"/>
      <c r="HB158" s="763"/>
      <c r="HC158" s="763"/>
      <c r="HD158" s="763"/>
      <c r="HE158" s="763"/>
      <c r="HF158" s="763"/>
      <c r="HG158" s="763"/>
      <c r="HH158" s="763"/>
      <c r="HI158" s="763"/>
      <c r="HJ158" s="763"/>
      <c r="HK158" s="763"/>
      <c r="HL158" s="763"/>
      <c r="HM158" s="763"/>
      <c r="HN158" s="763"/>
      <c r="HO158" s="763"/>
      <c r="HP158" s="763"/>
      <c r="HQ158" s="763"/>
      <c r="HR158" s="763"/>
      <c r="HS158" s="763"/>
    </row>
    <row r="159" spans="1:227" s="552" customFormat="1">
      <c r="A159"/>
      <c r="B159" s="392"/>
      <c r="C159"/>
      <c r="D159" s="465"/>
      <c r="E159" s="684"/>
      <c r="F159" s="684"/>
      <c r="G159" s="354"/>
      <c r="H159"/>
      <c r="I159" s="140"/>
      <c r="J159"/>
      <c r="K159"/>
      <c r="L159"/>
      <c r="M159" s="359"/>
      <c r="N159" s="359"/>
      <c r="O159" s="359"/>
      <c r="P159" s="359"/>
      <c r="Q159" s="359"/>
      <c r="R159" s="359"/>
      <c r="S159" s="359"/>
      <c r="T159" s="359"/>
      <c r="U159" s="359"/>
      <c r="V159" s="359"/>
      <c r="W159" s="359"/>
      <c r="X159" s="359"/>
      <c r="Y159" s="359"/>
      <c r="Z159" s="359"/>
      <c r="AA159" s="359"/>
      <c r="AB159" s="47"/>
      <c r="AC159"/>
      <c r="AD159" s="127"/>
      <c r="AE159"/>
      <c r="AF159"/>
      <c r="AG159"/>
      <c r="AH159" s="137"/>
      <c r="AI159" s="137"/>
      <c r="AJ159" s="137"/>
      <c r="AK159" s="548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548"/>
      <c r="BB159" s="286"/>
      <c r="BC159" s="1138"/>
      <c r="BD159" s="1138"/>
      <c r="BE159" s="1138"/>
      <c r="BF159" s="1138"/>
      <c r="BG159" s="1138"/>
      <c r="BH159" s="1138"/>
      <c r="BI159" s="1138"/>
      <c r="BJ159" s="536"/>
      <c r="BK159" s="536"/>
      <c r="BL159" s="536"/>
      <c r="BM159" s="536"/>
      <c r="BN159" s="536"/>
      <c r="BO159" s="536"/>
      <c r="BP159" s="536"/>
      <c r="BQ159" s="536"/>
      <c r="BR159" s="536"/>
      <c r="BS159" s="536"/>
      <c r="BT159" s="536"/>
      <c r="BU159" s="286"/>
      <c r="BV159" s="763"/>
      <c r="BW159" s="763"/>
      <c r="BX159" s="763"/>
      <c r="BY159" s="763"/>
      <c r="BZ159" s="763"/>
      <c r="CA159" s="763"/>
      <c r="CB159" s="763"/>
      <c r="CC159" s="763"/>
      <c r="CD159" s="763"/>
      <c r="CE159" s="763"/>
      <c r="CF159" s="763"/>
      <c r="CG159" s="763"/>
      <c r="CH159" s="763"/>
      <c r="CI159" s="763"/>
      <c r="CW159" s="763"/>
      <c r="CX159" s="763"/>
      <c r="CY159" s="763"/>
      <c r="CZ159" s="763"/>
      <c r="DA159" s="763"/>
      <c r="DB159" s="763"/>
      <c r="DC159" s="763"/>
      <c r="DD159" s="763"/>
      <c r="DE159" s="763"/>
      <c r="DF159" s="763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  <c r="DX159" s="763"/>
      <c r="DY159" s="763"/>
      <c r="DZ159" s="763"/>
      <c r="EA159" s="763"/>
      <c r="EB159" s="763"/>
      <c r="EC159" s="763"/>
      <c r="ED159" s="763"/>
      <c r="EE159" s="763"/>
      <c r="EF159" s="763"/>
      <c r="EG159" s="763"/>
      <c r="EH159" s="763"/>
      <c r="EI159" s="763"/>
      <c r="EJ159" s="763"/>
      <c r="EK159" s="763"/>
      <c r="EL159" s="763"/>
      <c r="EM159" s="763"/>
      <c r="EN159" s="763"/>
      <c r="EO159" s="763"/>
      <c r="EP159" s="763"/>
      <c r="EQ159" s="763"/>
      <c r="ER159" s="763"/>
      <c r="ES159" s="763"/>
      <c r="ET159" s="763"/>
      <c r="EU159" s="763"/>
      <c r="EV159" s="763"/>
      <c r="EW159" s="763"/>
      <c r="EX159" s="763"/>
      <c r="EY159" s="763"/>
      <c r="EZ159" s="763"/>
      <c r="FA159" s="763"/>
      <c r="FB159" s="763"/>
      <c r="FC159" s="763"/>
      <c r="FD159" s="763"/>
      <c r="FE159" s="763"/>
      <c r="FF159" s="763"/>
      <c r="FG159" s="763"/>
      <c r="FH159" s="763"/>
      <c r="FI159" s="763"/>
      <c r="FJ159" s="763"/>
      <c r="FK159" s="763"/>
      <c r="FL159" s="763"/>
      <c r="FM159" s="763"/>
      <c r="FN159" s="763"/>
      <c r="FO159" s="763"/>
      <c r="FP159" s="763"/>
      <c r="FQ159" s="763"/>
      <c r="FR159" s="763"/>
      <c r="FS159" s="763"/>
      <c r="FT159" s="763"/>
      <c r="FU159" s="763"/>
      <c r="FV159" s="763"/>
      <c r="FW159" s="763"/>
      <c r="FX159" s="763"/>
      <c r="FY159" s="763"/>
      <c r="FZ159" s="763"/>
      <c r="GA159" s="763"/>
      <c r="GB159" s="763"/>
      <c r="GC159" s="763"/>
      <c r="GD159" s="763"/>
      <c r="GE159" s="763"/>
      <c r="GF159" s="763"/>
      <c r="GG159" s="763"/>
      <c r="GH159" s="763"/>
      <c r="GI159" s="763"/>
      <c r="GJ159" s="763"/>
      <c r="GK159" s="763"/>
      <c r="GL159" s="763"/>
      <c r="GM159" s="763"/>
      <c r="GN159" s="763"/>
      <c r="GO159" s="763"/>
      <c r="GP159" s="763"/>
      <c r="GQ159" s="763"/>
      <c r="GR159" s="763"/>
      <c r="GS159" s="763"/>
      <c r="GT159" s="763"/>
      <c r="GU159" s="763"/>
      <c r="GV159" s="763"/>
      <c r="GW159" s="763"/>
      <c r="GX159" s="763"/>
      <c r="GY159" s="763"/>
      <c r="GZ159" s="763"/>
      <c r="HA159" s="763"/>
      <c r="HB159" s="763"/>
      <c r="HC159" s="763"/>
      <c r="HD159" s="763"/>
      <c r="HE159" s="763"/>
      <c r="HF159" s="763"/>
      <c r="HG159" s="763"/>
      <c r="HH159" s="763"/>
      <c r="HI159" s="763"/>
      <c r="HJ159" s="763"/>
      <c r="HK159" s="763"/>
      <c r="HL159" s="763"/>
      <c r="HM159" s="763"/>
      <c r="HN159" s="763"/>
      <c r="HO159" s="763"/>
      <c r="HP159" s="763"/>
      <c r="HQ159" s="763"/>
      <c r="HR159" s="763"/>
      <c r="HS159" s="763"/>
    </row>
    <row r="160" spans="1:227" s="552" customFormat="1">
      <c r="A160"/>
      <c r="B160" s="392"/>
      <c r="C160"/>
      <c r="D160" s="465"/>
      <c r="E160" s="684"/>
      <c r="F160" s="684"/>
      <c r="G160" s="354"/>
      <c r="H160"/>
      <c r="I160" s="140"/>
      <c r="J160"/>
      <c r="K160"/>
      <c r="L160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47"/>
      <c r="AC160"/>
      <c r="AD160" s="127"/>
      <c r="AE160"/>
      <c r="AF160"/>
      <c r="AG160"/>
      <c r="AH160" s="137"/>
      <c r="AI160" s="137"/>
      <c r="AJ160" s="137"/>
      <c r="AK160" s="548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548"/>
      <c r="BB160" s="286"/>
      <c r="BC160" s="1138"/>
      <c r="BD160" s="1138"/>
      <c r="BE160" s="1138"/>
      <c r="BF160" s="1138"/>
      <c r="BG160" s="1138"/>
      <c r="BH160" s="1138"/>
      <c r="BI160" s="1138"/>
      <c r="BJ160" s="536"/>
      <c r="BK160" s="536"/>
      <c r="BL160" s="536"/>
      <c r="BM160" s="536"/>
      <c r="BN160" s="536"/>
      <c r="BO160" s="536"/>
      <c r="BP160" s="536"/>
      <c r="BQ160" s="536"/>
      <c r="BR160" s="536"/>
      <c r="BS160" s="536"/>
      <c r="BT160" s="536"/>
      <c r="BU160" s="286"/>
      <c r="BV160" s="763"/>
      <c r="BW160" s="763"/>
      <c r="BX160" s="763"/>
      <c r="BY160" s="763"/>
      <c r="BZ160" s="763"/>
      <c r="CA160" s="763"/>
      <c r="CB160" s="763"/>
      <c r="CC160" s="763"/>
      <c r="CD160" s="763"/>
      <c r="CE160" s="763"/>
      <c r="CF160" s="763"/>
      <c r="CG160" s="763"/>
      <c r="CH160" s="763"/>
      <c r="CI160" s="763"/>
      <c r="CW160" s="763"/>
      <c r="CX160" s="763"/>
      <c r="CY160" s="763"/>
      <c r="CZ160" s="763"/>
      <c r="DA160" s="763"/>
      <c r="DB160" s="763"/>
      <c r="DC160" s="763"/>
      <c r="DD160" s="763"/>
      <c r="DE160" s="763"/>
      <c r="DF160" s="763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  <c r="DX160" s="763"/>
      <c r="DY160" s="763"/>
      <c r="DZ160" s="763"/>
      <c r="EA160" s="763"/>
      <c r="EB160" s="763"/>
      <c r="EC160" s="763"/>
      <c r="ED160" s="763"/>
      <c r="EE160" s="763"/>
      <c r="EF160" s="763"/>
      <c r="EG160" s="763"/>
      <c r="EH160" s="763"/>
      <c r="EI160" s="763"/>
      <c r="EJ160" s="763"/>
      <c r="EK160" s="763"/>
      <c r="EL160" s="763"/>
      <c r="EM160" s="763"/>
      <c r="EN160" s="763"/>
      <c r="EO160" s="763"/>
      <c r="EP160" s="763"/>
      <c r="EQ160" s="763"/>
      <c r="ER160" s="763"/>
      <c r="ES160" s="763"/>
      <c r="ET160" s="763"/>
      <c r="EU160" s="763"/>
      <c r="EV160" s="763"/>
      <c r="EW160" s="763"/>
      <c r="EX160" s="763"/>
      <c r="EY160" s="763"/>
      <c r="EZ160" s="763"/>
      <c r="FA160" s="763"/>
      <c r="FB160" s="763"/>
      <c r="FC160" s="763"/>
      <c r="FD160" s="763"/>
      <c r="FE160" s="763"/>
      <c r="FF160" s="763"/>
      <c r="FG160" s="763"/>
      <c r="FH160" s="763"/>
      <c r="FI160" s="763"/>
      <c r="FJ160" s="763"/>
      <c r="FK160" s="763"/>
      <c r="FL160" s="763"/>
      <c r="FM160" s="763"/>
      <c r="FN160" s="763"/>
      <c r="FO160" s="763"/>
      <c r="FP160" s="763"/>
      <c r="FQ160" s="763"/>
      <c r="FR160" s="763"/>
      <c r="FS160" s="763"/>
      <c r="FT160" s="763"/>
      <c r="FU160" s="763"/>
      <c r="FV160" s="763"/>
      <c r="FW160" s="763"/>
      <c r="FX160" s="763"/>
      <c r="FY160" s="763"/>
      <c r="FZ160" s="763"/>
      <c r="GA160" s="763"/>
      <c r="GB160" s="763"/>
      <c r="GC160" s="763"/>
      <c r="GD160" s="763"/>
      <c r="GE160" s="763"/>
      <c r="GF160" s="763"/>
      <c r="GG160" s="763"/>
      <c r="GH160" s="763"/>
      <c r="GI160" s="763"/>
      <c r="GJ160" s="763"/>
      <c r="GK160" s="763"/>
      <c r="GL160" s="763"/>
      <c r="GM160" s="763"/>
      <c r="GN160" s="763"/>
      <c r="GO160" s="763"/>
      <c r="GP160" s="763"/>
      <c r="GQ160" s="763"/>
      <c r="GR160" s="763"/>
      <c r="GS160" s="763"/>
      <c r="GT160" s="763"/>
      <c r="GU160" s="763"/>
      <c r="GV160" s="763"/>
      <c r="GW160" s="763"/>
      <c r="GX160" s="763"/>
      <c r="GY160" s="763"/>
      <c r="GZ160" s="763"/>
      <c r="HA160" s="763"/>
      <c r="HB160" s="763"/>
      <c r="HC160" s="763"/>
      <c r="HD160" s="763"/>
      <c r="HE160" s="763"/>
      <c r="HF160" s="763"/>
      <c r="HG160" s="763"/>
      <c r="HH160" s="763"/>
      <c r="HI160" s="763"/>
      <c r="HJ160" s="763"/>
      <c r="HK160" s="763"/>
      <c r="HL160" s="763"/>
      <c r="HM160" s="763"/>
      <c r="HN160" s="763"/>
      <c r="HO160" s="763"/>
      <c r="HP160" s="763"/>
      <c r="HQ160" s="763"/>
      <c r="HR160" s="763"/>
      <c r="HS160" s="763"/>
    </row>
    <row r="161" spans="1:227" s="552" customFormat="1">
      <c r="A161"/>
      <c r="B161" s="392"/>
      <c r="C161"/>
      <c r="D161" s="465"/>
      <c r="E161" s="684"/>
      <c r="F161" s="684"/>
      <c r="G161" s="354"/>
      <c r="H161"/>
      <c r="I161" s="140"/>
      <c r="J161"/>
      <c r="K161"/>
      <c r="L161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47"/>
      <c r="AC161"/>
      <c r="AD161" s="127"/>
      <c r="AE161"/>
      <c r="AF161"/>
      <c r="AG161"/>
      <c r="AH161" s="137"/>
      <c r="AI161" s="137"/>
      <c r="AJ161" s="137"/>
      <c r="AK161" s="548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548"/>
      <c r="BB161" s="286"/>
      <c r="BC161" s="1138"/>
      <c r="BD161" s="1138"/>
      <c r="BE161" s="1138"/>
      <c r="BF161" s="1138"/>
      <c r="BG161" s="1138"/>
      <c r="BH161" s="1138"/>
      <c r="BI161" s="1138"/>
      <c r="BJ161" s="536"/>
      <c r="BK161" s="536"/>
      <c r="BL161" s="536"/>
      <c r="BM161" s="536"/>
      <c r="BN161" s="536"/>
      <c r="BO161" s="536"/>
      <c r="BP161" s="536"/>
      <c r="BQ161" s="536"/>
      <c r="BR161" s="536"/>
      <c r="BS161" s="536"/>
      <c r="BT161" s="536"/>
      <c r="BU161" s="286"/>
      <c r="BV161" s="763"/>
      <c r="BW161" s="763"/>
      <c r="BX161" s="763"/>
      <c r="BY161" s="763"/>
      <c r="BZ161" s="763"/>
      <c r="CA161" s="763"/>
      <c r="CB161" s="763"/>
      <c r="CC161" s="763"/>
      <c r="CD161" s="763"/>
      <c r="CE161" s="763"/>
      <c r="CF161" s="763"/>
      <c r="CG161" s="763"/>
      <c r="CH161" s="763"/>
      <c r="CI161" s="763"/>
      <c r="CW161" s="763"/>
      <c r="CX161" s="763"/>
      <c r="CY161" s="763"/>
      <c r="CZ161" s="763"/>
      <c r="DA161" s="763"/>
      <c r="DB161" s="763"/>
      <c r="DC161" s="763"/>
      <c r="DD161" s="763"/>
      <c r="DE161" s="763"/>
      <c r="DF161" s="763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  <c r="DX161" s="763"/>
      <c r="DY161" s="763"/>
      <c r="DZ161" s="763"/>
      <c r="EA161" s="763"/>
      <c r="EB161" s="763"/>
      <c r="EC161" s="763"/>
      <c r="ED161" s="763"/>
      <c r="EE161" s="763"/>
      <c r="EF161" s="763"/>
      <c r="EG161" s="763"/>
      <c r="EH161" s="763"/>
      <c r="EI161" s="763"/>
      <c r="EJ161" s="763"/>
      <c r="EK161" s="763"/>
      <c r="EL161" s="763"/>
      <c r="EM161" s="763"/>
      <c r="EN161" s="763"/>
      <c r="EO161" s="763"/>
      <c r="EP161" s="763"/>
      <c r="EQ161" s="763"/>
      <c r="ER161" s="763"/>
      <c r="ES161" s="763"/>
      <c r="ET161" s="763"/>
      <c r="EU161" s="763"/>
      <c r="EV161" s="763"/>
      <c r="EW161" s="763"/>
      <c r="EX161" s="763"/>
      <c r="EY161" s="763"/>
      <c r="EZ161" s="763"/>
      <c r="FA161" s="763"/>
      <c r="FB161" s="763"/>
      <c r="FC161" s="763"/>
      <c r="FD161" s="763"/>
      <c r="FE161" s="763"/>
      <c r="FF161" s="763"/>
      <c r="FG161" s="763"/>
      <c r="FH161" s="763"/>
      <c r="FI161" s="763"/>
      <c r="FJ161" s="763"/>
      <c r="FK161" s="763"/>
      <c r="FL161" s="763"/>
      <c r="FM161" s="763"/>
      <c r="FN161" s="763"/>
      <c r="FO161" s="763"/>
      <c r="FP161" s="763"/>
      <c r="FQ161" s="763"/>
      <c r="FR161" s="763"/>
      <c r="FS161" s="763"/>
      <c r="FT161" s="763"/>
      <c r="FU161" s="763"/>
      <c r="FV161" s="763"/>
      <c r="FW161" s="763"/>
      <c r="FX161" s="763"/>
      <c r="FY161" s="763"/>
      <c r="FZ161" s="763"/>
      <c r="GA161" s="763"/>
      <c r="GB161" s="763"/>
      <c r="GC161" s="763"/>
      <c r="GD161" s="763"/>
      <c r="GE161" s="763"/>
      <c r="GF161" s="763"/>
      <c r="GG161" s="763"/>
      <c r="GH161" s="763"/>
      <c r="GI161" s="763"/>
      <c r="GJ161" s="763"/>
      <c r="GK161" s="763"/>
      <c r="GL161" s="763"/>
      <c r="GM161" s="763"/>
      <c r="GN161" s="763"/>
      <c r="GO161" s="763"/>
      <c r="GP161" s="763"/>
      <c r="GQ161" s="763"/>
      <c r="GR161" s="763"/>
      <c r="GS161" s="763"/>
      <c r="GT161" s="763"/>
      <c r="GU161" s="763"/>
      <c r="GV161" s="763"/>
      <c r="GW161" s="763"/>
      <c r="GX161" s="763"/>
      <c r="GY161" s="763"/>
      <c r="GZ161" s="763"/>
      <c r="HA161" s="763"/>
      <c r="HB161" s="763"/>
      <c r="HC161" s="763"/>
      <c r="HD161" s="763"/>
      <c r="HE161" s="763"/>
      <c r="HF161" s="763"/>
      <c r="HG161" s="763"/>
      <c r="HH161" s="763"/>
      <c r="HI161" s="763"/>
      <c r="HJ161" s="763"/>
      <c r="HK161" s="763"/>
      <c r="HL161" s="763"/>
      <c r="HM161" s="763"/>
      <c r="HN161" s="763"/>
      <c r="HO161" s="763"/>
      <c r="HP161" s="763"/>
      <c r="HQ161" s="763"/>
      <c r="HR161" s="763"/>
      <c r="HS161" s="763"/>
    </row>
    <row r="162" spans="1:227" s="552" customFormat="1">
      <c r="A162"/>
      <c r="B162" s="392"/>
      <c r="C162"/>
      <c r="D162" s="465"/>
      <c r="E162" s="684"/>
      <c r="F162" s="684"/>
      <c r="G162" s="354"/>
      <c r="H162"/>
      <c r="I162" s="140"/>
      <c r="J162"/>
      <c r="K162"/>
      <c r="L162"/>
      <c r="M162" s="359"/>
      <c r="N162" s="359"/>
      <c r="O162" s="359"/>
      <c r="P162" s="359"/>
      <c r="Q162" s="359"/>
      <c r="R162" s="359"/>
      <c r="S162" s="359"/>
      <c r="T162" s="359"/>
      <c r="U162" s="359"/>
      <c r="V162" s="359"/>
      <c r="W162" s="359"/>
      <c r="X162" s="359"/>
      <c r="Y162" s="359"/>
      <c r="Z162" s="359"/>
      <c r="AA162" s="359"/>
      <c r="AB162" s="47"/>
      <c r="AC162"/>
      <c r="AD162" s="127"/>
      <c r="AE162"/>
      <c r="AF162"/>
      <c r="AG162"/>
      <c r="AH162" s="137"/>
      <c r="AI162" s="137"/>
      <c r="AJ162" s="137"/>
      <c r="AK162" s="548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548"/>
      <c r="BB162" s="286"/>
      <c r="BC162" s="1138"/>
      <c r="BD162" s="1138"/>
      <c r="BE162" s="1138"/>
      <c r="BF162" s="1138"/>
      <c r="BG162" s="1138"/>
      <c r="BH162" s="1138"/>
      <c r="BI162" s="1138"/>
      <c r="BJ162" s="536"/>
      <c r="BK162" s="536"/>
      <c r="BL162" s="536"/>
      <c r="BM162" s="536"/>
      <c r="BN162" s="536"/>
      <c r="BO162" s="536"/>
      <c r="BP162" s="536"/>
      <c r="BQ162" s="536"/>
      <c r="BR162" s="536"/>
      <c r="BS162" s="536"/>
      <c r="BT162" s="536"/>
      <c r="BU162" s="286"/>
      <c r="BV162" s="763"/>
      <c r="BW162" s="763"/>
      <c r="BX162" s="763"/>
      <c r="BY162" s="763"/>
      <c r="BZ162" s="763"/>
      <c r="CA162" s="763"/>
      <c r="CB162" s="763"/>
      <c r="CC162" s="763"/>
      <c r="CD162" s="763"/>
      <c r="CE162" s="763"/>
      <c r="CF162" s="763"/>
      <c r="CG162" s="763"/>
      <c r="CH162" s="763"/>
      <c r="CI162" s="763"/>
      <c r="CW162" s="763"/>
      <c r="CX162" s="763"/>
      <c r="CY162" s="763"/>
      <c r="CZ162" s="763"/>
      <c r="DA162" s="763"/>
      <c r="DB162" s="763"/>
      <c r="DC162" s="763"/>
      <c r="DD162" s="763"/>
      <c r="DE162" s="763"/>
      <c r="DF162" s="763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  <c r="DX162" s="763"/>
      <c r="DY162" s="763"/>
      <c r="DZ162" s="763"/>
      <c r="EA162" s="763"/>
      <c r="EB162" s="763"/>
      <c r="EC162" s="763"/>
      <c r="ED162" s="763"/>
      <c r="EE162" s="763"/>
      <c r="EF162" s="763"/>
      <c r="EG162" s="763"/>
      <c r="EH162" s="763"/>
      <c r="EI162" s="763"/>
      <c r="EJ162" s="763"/>
      <c r="EK162" s="763"/>
      <c r="EL162" s="763"/>
      <c r="EM162" s="763"/>
      <c r="EN162" s="763"/>
      <c r="EO162" s="763"/>
      <c r="EP162" s="763"/>
      <c r="EQ162" s="763"/>
      <c r="ER162" s="763"/>
      <c r="ES162" s="763"/>
      <c r="ET162" s="763"/>
      <c r="EU162" s="763"/>
      <c r="EV162" s="763"/>
      <c r="EW162" s="763"/>
      <c r="EX162" s="763"/>
      <c r="EY162" s="763"/>
      <c r="EZ162" s="763"/>
      <c r="FA162" s="763"/>
      <c r="FB162" s="763"/>
      <c r="FC162" s="763"/>
      <c r="FD162" s="763"/>
      <c r="FE162" s="763"/>
      <c r="FF162" s="763"/>
      <c r="FG162" s="763"/>
      <c r="FH162" s="763"/>
      <c r="FI162" s="763"/>
      <c r="FJ162" s="763"/>
      <c r="FK162" s="763"/>
      <c r="FL162" s="763"/>
      <c r="FM162" s="763"/>
      <c r="FN162" s="763"/>
      <c r="FO162" s="763"/>
      <c r="FP162" s="763"/>
      <c r="FQ162" s="763"/>
      <c r="FR162" s="763"/>
      <c r="FS162" s="763"/>
      <c r="FT162" s="763"/>
      <c r="FU162" s="763"/>
      <c r="FV162" s="763"/>
      <c r="FW162" s="763"/>
      <c r="FX162" s="763"/>
      <c r="FY162" s="763"/>
      <c r="FZ162" s="763"/>
      <c r="GA162" s="763"/>
      <c r="GB162" s="763"/>
      <c r="GC162" s="763"/>
      <c r="GD162" s="763"/>
      <c r="GE162" s="763"/>
      <c r="GF162" s="763"/>
      <c r="GG162" s="763"/>
      <c r="GH162" s="763"/>
      <c r="GI162" s="763"/>
      <c r="GJ162" s="763"/>
      <c r="GK162" s="763"/>
      <c r="GL162" s="763"/>
      <c r="GM162" s="763"/>
      <c r="GN162" s="763"/>
      <c r="GO162" s="763"/>
      <c r="GP162" s="763"/>
      <c r="GQ162" s="763"/>
      <c r="GR162" s="763"/>
      <c r="GS162" s="763"/>
      <c r="GT162" s="763"/>
      <c r="GU162" s="763"/>
      <c r="GV162" s="763"/>
      <c r="GW162" s="763"/>
      <c r="GX162" s="763"/>
      <c r="GY162" s="763"/>
      <c r="GZ162" s="763"/>
      <c r="HA162" s="763"/>
      <c r="HB162" s="763"/>
      <c r="HC162" s="763"/>
      <c r="HD162" s="763"/>
      <c r="HE162" s="763"/>
      <c r="HF162" s="763"/>
      <c r="HG162" s="763"/>
      <c r="HH162" s="763"/>
      <c r="HI162" s="763"/>
      <c r="HJ162" s="763"/>
      <c r="HK162" s="763"/>
      <c r="HL162" s="763"/>
      <c r="HM162" s="763"/>
      <c r="HN162" s="763"/>
      <c r="HO162" s="763"/>
      <c r="HP162" s="763"/>
      <c r="HQ162" s="763"/>
      <c r="HR162" s="763"/>
      <c r="HS162" s="763"/>
    </row>
    <row r="163" spans="1:227" s="552" customFormat="1">
      <c r="A163"/>
      <c r="B163" s="392"/>
      <c r="C163"/>
      <c r="D163" s="465"/>
      <c r="E163" s="684"/>
      <c r="F163" s="684"/>
      <c r="G163" s="354"/>
      <c r="H163"/>
      <c r="I163" s="140"/>
      <c r="J163"/>
      <c r="K163"/>
      <c r="L163"/>
      <c r="M163" s="359"/>
      <c r="N163" s="359"/>
      <c r="O163" s="359"/>
      <c r="P163" s="359"/>
      <c r="Q163" s="359"/>
      <c r="R163" s="359"/>
      <c r="S163" s="359"/>
      <c r="T163" s="359"/>
      <c r="U163" s="359"/>
      <c r="V163" s="359"/>
      <c r="W163" s="359"/>
      <c r="X163" s="359"/>
      <c r="Y163" s="359"/>
      <c r="Z163" s="359"/>
      <c r="AA163" s="359"/>
      <c r="AB163" s="47"/>
      <c r="AC163"/>
      <c r="AD163" s="127"/>
      <c r="AE163"/>
      <c r="AF163"/>
      <c r="AG163"/>
      <c r="AH163" s="137"/>
      <c r="AI163" s="137"/>
      <c r="AJ163" s="137"/>
      <c r="AK163" s="548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548"/>
      <c r="BB163" s="286"/>
      <c r="BC163" s="1138"/>
      <c r="BD163" s="1138"/>
      <c r="BE163" s="1138"/>
      <c r="BF163" s="1138"/>
      <c r="BG163" s="1138"/>
      <c r="BH163" s="1138"/>
      <c r="BI163" s="1138"/>
      <c r="BJ163" s="536"/>
      <c r="BK163" s="536"/>
      <c r="BL163" s="536"/>
      <c r="BM163" s="536"/>
      <c r="BN163" s="536"/>
      <c r="BO163" s="536"/>
      <c r="BP163" s="536"/>
      <c r="BQ163" s="536"/>
      <c r="BR163" s="536"/>
      <c r="BS163" s="536"/>
      <c r="BT163" s="536"/>
      <c r="BU163" s="286"/>
      <c r="BV163" s="763"/>
      <c r="BW163" s="763"/>
      <c r="BX163" s="763"/>
      <c r="BY163" s="763"/>
      <c r="BZ163" s="763"/>
      <c r="CA163" s="763"/>
      <c r="CB163" s="763"/>
      <c r="CC163" s="763"/>
      <c r="CD163" s="763"/>
      <c r="CE163" s="763"/>
      <c r="CF163" s="763"/>
      <c r="CG163" s="763"/>
      <c r="CH163" s="763"/>
      <c r="CI163" s="763"/>
      <c r="CW163" s="763"/>
      <c r="CX163" s="763"/>
      <c r="CY163" s="763"/>
      <c r="CZ163" s="763"/>
      <c r="DA163" s="763"/>
      <c r="DB163" s="763"/>
      <c r="DC163" s="763"/>
      <c r="DD163" s="763"/>
      <c r="DE163" s="763"/>
      <c r="DF163" s="763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  <c r="DX163" s="763"/>
      <c r="DY163" s="763"/>
      <c r="DZ163" s="763"/>
      <c r="EA163" s="763"/>
      <c r="EB163" s="763"/>
      <c r="EC163" s="763"/>
      <c r="ED163" s="763"/>
      <c r="EE163" s="763"/>
      <c r="EF163" s="763"/>
      <c r="EG163" s="763"/>
      <c r="EH163" s="763"/>
      <c r="EI163" s="763"/>
      <c r="EJ163" s="763"/>
      <c r="EK163" s="763"/>
      <c r="EL163" s="763"/>
      <c r="EM163" s="763"/>
      <c r="EN163" s="763"/>
      <c r="EO163" s="763"/>
      <c r="EP163" s="763"/>
      <c r="EQ163" s="763"/>
      <c r="ER163" s="763"/>
      <c r="ES163" s="763"/>
      <c r="ET163" s="763"/>
      <c r="EU163" s="763"/>
      <c r="EV163" s="763"/>
      <c r="EW163" s="763"/>
      <c r="EX163" s="763"/>
      <c r="EY163" s="763"/>
      <c r="EZ163" s="763"/>
      <c r="FA163" s="763"/>
      <c r="FB163" s="763"/>
      <c r="FC163" s="763"/>
      <c r="FD163" s="763"/>
      <c r="FE163" s="763"/>
      <c r="FF163" s="763"/>
      <c r="FG163" s="763"/>
      <c r="FH163" s="763"/>
      <c r="FI163" s="763"/>
      <c r="FJ163" s="763"/>
      <c r="FK163" s="763"/>
      <c r="FL163" s="763"/>
      <c r="FM163" s="763"/>
      <c r="FN163" s="763"/>
      <c r="FO163" s="763"/>
      <c r="FP163" s="763"/>
      <c r="FQ163" s="763"/>
      <c r="FR163" s="763"/>
      <c r="FS163" s="763"/>
      <c r="FT163" s="763"/>
      <c r="FU163" s="763"/>
      <c r="FV163" s="763"/>
      <c r="FW163" s="763"/>
      <c r="FX163" s="763"/>
      <c r="FY163" s="763"/>
      <c r="FZ163" s="763"/>
      <c r="GA163" s="763"/>
      <c r="GB163" s="763"/>
      <c r="GC163" s="763"/>
      <c r="GD163" s="763"/>
      <c r="GE163" s="763"/>
      <c r="GF163" s="763"/>
      <c r="GG163" s="763"/>
      <c r="GH163" s="763"/>
      <c r="GI163" s="763"/>
      <c r="GJ163" s="763"/>
      <c r="GK163" s="763"/>
      <c r="GL163" s="763"/>
      <c r="GM163" s="763"/>
      <c r="GN163" s="763"/>
      <c r="GO163" s="763"/>
      <c r="GP163" s="763"/>
      <c r="GQ163" s="763"/>
      <c r="GR163" s="763"/>
      <c r="GS163" s="763"/>
      <c r="GT163" s="763"/>
      <c r="GU163" s="763"/>
      <c r="GV163" s="763"/>
      <c r="GW163" s="763"/>
      <c r="GX163" s="763"/>
      <c r="GY163" s="763"/>
      <c r="GZ163" s="763"/>
      <c r="HA163" s="763"/>
      <c r="HB163" s="763"/>
      <c r="HC163" s="763"/>
      <c r="HD163" s="763"/>
      <c r="HE163" s="763"/>
      <c r="HF163" s="763"/>
      <c r="HG163" s="763"/>
      <c r="HH163" s="763"/>
      <c r="HI163" s="763"/>
      <c r="HJ163" s="763"/>
      <c r="HK163" s="763"/>
      <c r="HL163" s="763"/>
      <c r="HM163" s="763"/>
      <c r="HN163" s="763"/>
      <c r="HO163" s="763"/>
      <c r="HP163" s="763"/>
      <c r="HQ163" s="763"/>
      <c r="HR163" s="763"/>
      <c r="HS163" s="763"/>
    </row>
    <row r="164" spans="1:227" s="552" customFormat="1">
      <c r="A164"/>
      <c r="B164" s="392"/>
      <c r="C164"/>
      <c r="D164" s="465"/>
      <c r="E164" s="684"/>
      <c r="F164" s="684"/>
      <c r="G164" s="354"/>
      <c r="H164"/>
      <c r="I164" s="140"/>
      <c r="J164"/>
      <c r="K164"/>
      <c r="L164"/>
      <c r="M164" s="359"/>
      <c r="N164" s="359"/>
      <c r="O164" s="359"/>
      <c r="P164" s="359"/>
      <c r="Q164" s="359"/>
      <c r="R164" s="359"/>
      <c r="S164" s="359"/>
      <c r="T164" s="359"/>
      <c r="U164" s="359"/>
      <c r="V164" s="359"/>
      <c r="W164" s="359"/>
      <c r="X164" s="359"/>
      <c r="Y164" s="359"/>
      <c r="Z164" s="359"/>
      <c r="AA164" s="359"/>
      <c r="AB164" s="47"/>
      <c r="AC164"/>
      <c r="AD164" s="127"/>
      <c r="AE164"/>
      <c r="AF164"/>
      <c r="AG164"/>
      <c r="AH164" s="137"/>
      <c r="AI164" s="137"/>
      <c r="AJ164" s="137"/>
      <c r="AK164" s="548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548"/>
      <c r="BB164" s="286"/>
      <c r="BC164" s="1138"/>
      <c r="BD164" s="1138"/>
      <c r="BE164" s="1138"/>
      <c r="BF164" s="1138"/>
      <c r="BG164" s="1138"/>
      <c r="BH164" s="1138"/>
      <c r="BI164" s="1138"/>
      <c r="BJ164" s="536"/>
      <c r="BK164" s="536"/>
      <c r="BL164" s="536"/>
      <c r="BM164" s="536"/>
      <c r="BN164" s="536"/>
      <c r="BO164" s="536"/>
      <c r="BP164" s="536"/>
      <c r="BQ164" s="536"/>
      <c r="BR164" s="536"/>
      <c r="BS164" s="536"/>
      <c r="BT164" s="536"/>
      <c r="BU164" s="286"/>
      <c r="BV164" s="763"/>
      <c r="BW164" s="763"/>
      <c r="BX164" s="763"/>
      <c r="BY164" s="763"/>
      <c r="BZ164" s="763"/>
      <c r="CA164" s="763"/>
      <c r="CB164" s="763"/>
      <c r="CC164" s="763"/>
      <c r="CD164" s="763"/>
      <c r="CE164" s="763"/>
      <c r="CF164" s="763"/>
      <c r="CG164" s="763"/>
      <c r="CH164" s="763"/>
      <c r="CI164" s="763"/>
      <c r="CW164" s="763"/>
      <c r="CX164" s="763"/>
      <c r="CY164" s="763"/>
      <c r="CZ164" s="763"/>
      <c r="DA164" s="763"/>
      <c r="DB164" s="763"/>
      <c r="DC164" s="763"/>
      <c r="DD164" s="763"/>
      <c r="DE164" s="763"/>
      <c r="DF164" s="763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  <c r="DX164" s="763"/>
      <c r="DY164" s="763"/>
      <c r="DZ164" s="763"/>
      <c r="EA164" s="763"/>
      <c r="EB164" s="763"/>
      <c r="EC164" s="763"/>
      <c r="ED164" s="763"/>
      <c r="EE164" s="763"/>
      <c r="EF164" s="763"/>
      <c r="EG164" s="763"/>
      <c r="EH164" s="763"/>
      <c r="EI164" s="763"/>
      <c r="EJ164" s="763"/>
      <c r="EK164" s="763"/>
      <c r="EL164" s="763"/>
      <c r="EM164" s="763"/>
      <c r="EN164" s="763"/>
      <c r="EO164" s="763"/>
      <c r="EP164" s="763"/>
      <c r="EQ164" s="763"/>
      <c r="ER164" s="763"/>
      <c r="ES164" s="763"/>
      <c r="ET164" s="763"/>
      <c r="EU164" s="763"/>
      <c r="EV164" s="763"/>
      <c r="EW164" s="763"/>
      <c r="EX164" s="763"/>
      <c r="EY164" s="763"/>
      <c r="EZ164" s="763"/>
      <c r="FA164" s="763"/>
      <c r="FB164" s="763"/>
      <c r="FC164" s="763"/>
      <c r="FD164" s="763"/>
      <c r="FE164" s="763"/>
      <c r="FF164" s="763"/>
      <c r="FG164" s="763"/>
      <c r="FH164" s="763"/>
      <c r="FI164" s="763"/>
      <c r="FJ164" s="763"/>
      <c r="FK164" s="763"/>
      <c r="FL164" s="763"/>
      <c r="FM164" s="763"/>
      <c r="FN164" s="763"/>
      <c r="FO164" s="763"/>
      <c r="FP164" s="763"/>
      <c r="FQ164" s="763"/>
      <c r="FR164" s="763"/>
      <c r="FS164" s="763"/>
      <c r="FT164" s="763"/>
      <c r="FU164" s="763"/>
      <c r="FV164" s="763"/>
      <c r="FW164" s="763"/>
      <c r="FX164" s="763"/>
      <c r="FY164" s="763"/>
      <c r="FZ164" s="763"/>
      <c r="GA164" s="763"/>
      <c r="GB164" s="763"/>
      <c r="GC164" s="763"/>
      <c r="GD164" s="763"/>
      <c r="GE164" s="763"/>
      <c r="GF164" s="763"/>
      <c r="GG164" s="763"/>
      <c r="GH164" s="763"/>
      <c r="GI164" s="763"/>
      <c r="GJ164" s="763"/>
      <c r="GK164" s="763"/>
      <c r="GL164" s="763"/>
      <c r="GM164" s="763"/>
      <c r="GN164" s="763"/>
      <c r="GO164" s="763"/>
      <c r="GP164" s="763"/>
      <c r="GQ164" s="763"/>
      <c r="GR164" s="763"/>
      <c r="GS164" s="763"/>
      <c r="GT164" s="763"/>
      <c r="GU164" s="763"/>
      <c r="GV164" s="763"/>
      <c r="GW164" s="763"/>
      <c r="GX164" s="763"/>
      <c r="GY164" s="763"/>
      <c r="GZ164" s="763"/>
      <c r="HA164" s="763"/>
      <c r="HB164" s="763"/>
      <c r="HC164" s="763"/>
      <c r="HD164" s="763"/>
      <c r="HE164" s="763"/>
      <c r="HF164" s="763"/>
      <c r="HG164" s="763"/>
      <c r="HH164" s="763"/>
      <c r="HI164" s="763"/>
      <c r="HJ164" s="763"/>
      <c r="HK164" s="763"/>
      <c r="HL164" s="763"/>
      <c r="HM164" s="763"/>
      <c r="HN164" s="763"/>
      <c r="HO164" s="763"/>
      <c r="HP164" s="763"/>
      <c r="HQ164" s="763"/>
      <c r="HR164" s="763"/>
      <c r="HS164" s="763"/>
    </row>
    <row r="165" spans="1:227" s="552" customFormat="1">
      <c r="A165"/>
      <c r="B165" s="392"/>
      <c r="C165"/>
      <c r="D165" s="465"/>
      <c r="E165" s="684"/>
      <c r="F165" s="684"/>
      <c r="G165" s="354"/>
      <c r="H165"/>
      <c r="I165" s="140"/>
      <c r="J165"/>
      <c r="K165"/>
      <c r="L165"/>
      <c r="M165" s="359"/>
      <c r="N165" s="359"/>
      <c r="O165" s="359"/>
      <c r="P165" s="359"/>
      <c r="Q165" s="359"/>
      <c r="R165" s="359"/>
      <c r="S165" s="359"/>
      <c r="T165" s="359"/>
      <c r="U165" s="359"/>
      <c r="V165" s="359"/>
      <c r="W165" s="359"/>
      <c r="X165" s="359"/>
      <c r="Y165" s="359"/>
      <c r="Z165" s="359"/>
      <c r="AA165" s="359"/>
      <c r="AB165" s="47"/>
      <c r="AC165"/>
      <c r="AD165" s="127"/>
      <c r="AE165"/>
      <c r="AF165"/>
      <c r="AG165"/>
      <c r="AH165" s="137"/>
      <c r="AI165" s="137"/>
      <c r="AJ165" s="137"/>
      <c r="AK165" s="548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548"/>
      <c r="BB165" s="286"/>
      <c r="BC165" s="1138"/>
      <c r="BD165" s="1138"/>
      <c r="BE165" s="1138"/>
      <c r="BF165" s="1138"/>
      <c r="BG165" s="1138"/>
      <c r="BH165" s="1138"/>
      <c r="BI165" s="1138"/>
      <c r="BJ165" s="536"/>
      <c r="BK165" s="536"/>
      <c r="BL165" s="536"/>
      <c r="BM165" s="536"/>
      <c r="BN165" s="536"/>
      <c r="BO165" s="536"/>
      <c r="BP165" s="536"/>
      <c r="BQ165" s="536"/>
      <c r="BR165" s="536"/>
      <c r="BS165" s="536"/>
      <c r="BT165" s="536"/>
      <c r="BU165" s="286"/>
      <c r="BV165" s="763"/>
      <c r="BW165" s="763"/>
      <c r="BX165" s="763"/>
      <c r="BY165" s="763"/>
      <c r="BZ165" s="763"/>
      <c r="CA165" s="763"/>
      <c r="CB165" s="763"/>
      <c r="CC165" s="763"/>
      <c r="CD165" s="763"/>
      <c r="CE165" s="763"/>
      <c r="CF165" s="763"/>
      <c r="CG165" s="763"/>
      <c r="CH165" s="763"/>
      <c r="CI165" s="763"/>
      <c r="CW165" s="763"/>
      <c r="CX165" s="763"/>
      <c r="CY165" s="763"/>
      <c r="CZ165" s="763"/>
      <c r="DA165" s="763"/>
      <c r="DB165" s="763"/>
      <c r="DC165" s="763"/>
      <c r="DD165" s="763"/>
      <c r="DE165" s="763"/>
      <c r="DF165" s="763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  <c r="DX165" s="763"/>
      <c r="DY165" s="763"/>
      <c r="DZ165" s="763"/>
      <c r="EA165" s="763"/>
      <c r="EB165" s="763"/>
      <c r="EC165" s="763"/>
      <c r="ED165" s="763"/>
      <c r="EE165" s="763"/>
      <c r="EF165" s="763"/>
      <c r="EG165" s="763"/>
      <c r="EH165" s="763"/>
      <c r="EI165" s="763"/>
      <c r="EJ165" s="763"/>
      <c r="EK165" s="763"/>
      <c r="EL165" s="763"/>
      <c r="EM165" s="763"/>
      <c r="EN165" s="763"/>
      <c r="EO165" s="763"/>
      <c r="EP165" s="763"/>
      <c r="EQ165" s="763"/>
      <c r="ER165" s="763"/>
      <c r="ES165" s="763"/>
      <c r="ET165" s="763"/>
      <c r="EU165" s="763"/>
      <c r="EV165" s="763"/>
      <c r="EW165" s="763"/>
      <c r="EX165" s="763"/>
      <c r="EY165" s="763"/>
      <c r="EZ165" s="763"/>
      <c r="FA165" s="763"/>
      <c r="FB165" s="763"/>
      <c r="FC165" s="763"/>
      <c r="FD165" s="763"/>
      <c r="FE165" s="763"/>
      <c r="FF165" s="763"/>
      <c r="FG165" s="763"/>
      <c r="FH165" s="763"/>
      <c r="FI165" s="763"/>
      <c r="FJ165" s="763"/>
      <c r="FK165" s="763"/>
      <c r="FL165" s="763"/>
      <c r="FM165" s="763"/>
      <c r="FN165" s="763"/>
      <c r="FO165" s="763"/>
      <c r="FP165" s="763"/>
      <c r="FQ165" s="763"/>
      <c r="FR165" s="763"/>
      <c r="FS165" s="763"/>
      <c r="FT165" s="763"/>
      <c r="FU165" s="763"/>
      <c r="FV165" s="763"/>
      <c r="FW165" s="763"/>
      <c r="FX165" s="763"/>
      <c r="FY165" s="763"/>
      <c r="FZ165" s="763"/>
      <c r="GA165" s="763"/>
      <c r="GB165" s="763"/>
      <c r="GC165" s="763"/>
      <c r="GD165" s="763"/>
      <c r="GE165" s="763"/>
      <c r="GF165" s="763"/>
      <c r="GG165" s="763"/>
      <c r="GH165" s="763"/>
      <c r="GI165" s="763"/>
      <c r="GJ165" s="763"/>
      <c r="GK165" s="763"/>
      <c r="GL165" s="763"/>
      <c r="GM165" s="763"/>
      <c r="GN165" s="763"/>
      <c r="GO165" s="763"/>
      <c r="GP165" s="763"/>
      <c r="GQ165" s="763"/>
      <c r="GR165" s="763"/>
      <c r="GS165" s="763"/>
      <c r="GT165" s="763"/>
      <c r="GU165" s="763"/>
      <c r="GV165" s="763"/>
      <c r="GW165" s="763"/>
      <c r="GX165" s="763"/>
      <c r="GY165" s="763"/>
      <c r="GZ165" s="763"/>
      <c r="HA165" s="763"/>
      <c r="HB165" s="763"/>
      <c r="HC165" s="763"/>
      <c r="HD165" s="763"/>
      <c r="HE165" s="763"/>
      <c r="HF165" s="763"/>
      <c r="HG165" s="763"/>
      <c r="HH165" s="763"/>
      <c r="HI165" s="763"/>
      <c r="HJ165" s="763"/>
      <c r="HK165" s="763"/>
      <c r="HL165" s="763"/>
      <c r="HM165" s="763"/>
      <c r="HN165" s="763"/>
      <c r="HO165" s="763"/>
      <c r="HP165" s="763"/>
      <c r="HQ165" s="763"/>
      <c r="HR165" s="763"/>
      <c r="HS165" s="763"/>
    </row>
    <row r="166" spans="1:227" s="552" customFormat="1">
      <c r="A166"/>
      <c r="B166" s="392"/>
      <c r="C166"/>
      <c r="D166" s="465"/>
      <c r="E166" s="684"/>
      <c r="F166" s="684"/>
      <c r="G166" s="354"/>
      <c r="H166"/>
      <c r="I166" s="140"/>
      <c r="J166"/>
      <c r="K166"/>
      <c r="L166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47"/>
      <c r="AC166"/>
      <c r="AD166" s="127"/>
      <c r="AE166"/>
      <c r="AF166"/>
      <c r="AG166"/>
      <c r="AH166" s="137"/>
      <c r="AI166" s="137"/>
      <c r="AJ166" s="137"/>
      <c r="AK166" s="548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548"/>
      <c r="BB166" s="286"/>
      <c r="BC166" s="1138"/>
      <c r="BD166" s="1138"/>
      <c r="BE166" s="1138"/>
      <c r="BF166" s="1138"/>
      <c r="BG166" s="1138"/>
      <c r="BH166" s="1138"/>
      <c r="BI166" s="1138"/>
      <c r="BJ166" s="536"/>
      <c r="BK166" s="536"/>
      <c r="BL166" s="536"/>
      <c r="BM166" s="536"/>
      <c r="BN166" s="536"/>
      <c r="BO166" s="536"/>
      <c r="BP166" s="536"/>
      <c r="BQ166" s="536"/>
      <c r="BR166" s="536"/>
      <c r="BS166" s="536"/>
      <c r="BT166" s="536"/>
      <c r="BU166" s="286"/>
      <c r="BV166" s="763"/>
      <c r="BW166" s="763"/>
      <c r="BX166" s="763"/>
      <c r="BY166" s="763"/>
      <c r="BZ166" s="763"/>
      <c r="CA166" s="763"/>
      <c r="CB166" s="763"/>
      <c r="CC166" s="763"/>
      <c r="CD166" s="763"/>
      <c r="CE166" s="763"/>
      <c r="CF166" s="763"/>
      <c r="CG166" s="763"/>
      <c r="CH166" s="763"/>
      <c r="CI166" s="763"/>
      <c r="CW166" s="763"/>
      <c r="CX166" s="763"/>
      <c r="CY166" s="763"/>
      <c r="CZ166" s="763"/>
      <c r="DA166" s="763"/>
      <c r="DB166" s="763"/>
      <c r="DC166" s="763"/>
      <c r="DD166" s="763"/>
      <c r="DE166" s="763"/>
      <c r="DF166" s="763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  <c r="DX166" s="763"/>
      <c r="DY166" s="763"/>
      <c r="DZ166" s="763"/>
      <c r="EA166" s="763"/>
      <c r="EB166" s="763"/>
      <c r="EC166" s="763"/>
      <c r="ED166" s="763"/>
      <c r="EE166" s="763"/>
      <c r="EF166" s="763"/>
      <c r="EG166" s="763"/>
      <c r="EH166" s="763"/>
      <c r="EI166" s="763"/>
      <c r="EJ166" s="763"/>
      <c r="EK166" s="763"/>
      <c r="EL166" s="763"/>
      <c r="EM166" s="763"/>
      <c r="EN166" s="763"/>
      <c r="EO166" s="763"/>
      <c r="EP166" s="763"/>
      <c r="EQ166" s="763"/>
      <c r="ER166" s="763"/>
      <c r="ES166" s="763"/>
      <c r="ET166" s="763"/>
      <c r="EU166" s="763"/>
      <c r="EV166" s="763"/>
      <c r="EW166" s="763"/>
      <c r="EX166" s="763"/>
      <c r="EY166" s="763"/>
      <c r="EZ166" s="763"/>
      <c r="FA166" s="763"/>
      <c r="FB166" s="763"/>
      <c r="FC166" s="763"/>
      <c r="FD166" s="763"/>
      <c r="FE166" s="763"/>
      <c r="FF166" s="763"/>
      <c r="FG166" s="763"/>
      <c r="FH166" s="763"/>
      <c r="FI166" s="763"/>
      <c r="FJ166" s="763"/>
      <c r="FK166" s="763"/>
      <c r="FL166" s="763"/>
      <c r="FM166" s="763"/>
      <c r="FN166" s="763"/>
      <c r="FO166" s="763"/>
      <c r="FP166" s="763"/>
      <c r="FQ166" s="763"/>
      <c r="FR166" s="763"/>
      <c r="FS166" s="763"/>
      <c r="FT166" s="763"/>
      <c r="FU166" s="763"/>
      <c r="FV166" s="763"/>
      <c r="FW166" s="763"/>
      <c r="FX166" s="763"/>
      <c r="FY166" s="763"/>
      <c r="FZ166" s="763"/>
      <c r="GA166" s="763"/>
      <c r="GB166" s="763"/>
      <c r="GC166" s="763"/>
      <c r="GD166" s="763"/>
      <c r="GE166" s="763"/>
      <c r="GF166" s="763"/>
      <c r="GG166" s="763"/>
      <c r="GH166" s="763"/>
      <c r="GI166" s="763"/>
      <c r="GJ166" s="763"/>
      <c r="GK166" s="763"/>
      <c r="GL166" s="763"/>
      <c r="GM166" s="763"/>
      <c r="GN166" s="763"/>
      <c r="GO166" s="763"/>
      <c r="GP166" s="763"/>
      <c r="GQ166" s="763"/>
      <c r="GR166" s="763"/>
      <c r="GS166" s="763"/>
      <c r="GT166" s="763"/>
      <c r="GU166" s="763"/>
      <c r="GV166" s="763"/>
      <c r="GW166" s="763"/>
      <c r="GX166" s="763"/>
      <c r="GY166" s="763"/>
      <c r="GZ166" s="763"/>
      <c r="HA166" s="763"/>
      <c r="HB166" s="763"/>
      <c r="HC166" s="763"/>
      <c r="HD166" s="763"/>
      <c r="HE166" s="763"/>
      <c r="HF166" s="763"/>
      <c r="HG166" s="763"/>
      <c r="HH166" s="763"/>
      <c r="HI166" s="763"/>
      <c r="HJ166" s="763"/>
      <c r="HK166" s="763"/>
      <c r="HL166" s="763"/>
      <c r="HM166" s="763"/>
      <c r="HN166" s="763"/>
      <c r="HO166" s="763"/>
      <c r="HP166" s="763"/>
      <c r="HQ166" s="763"/>
      <c r="HR166" s="763"/>
      <c r="HS166" s="763"/>
    </row>
    <row r="167" spans="1:227" s="552" customFormat="1">
      <c r="A167"/>
      <c r="B167" s="392"/>
      <c r="C167"/>
      <c r="D167" s="465"/>
      <c r="E167" s="684"/>
      <c r="F167" s="684"/>
      <c r="G167" s="354"/>
      <c r="H167"/>
      <c r="I167" s="140"/>
      <c r="J167"/>
      <c r="K167"/>
      <c r="L167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47"/>
      <c r="AC167"/>
      <c r="AD167" s="127"/>
      <c r="AE167"/>
      <c r="AF167"/>
      <c r="AG167"/>
      <c r="AH167" s="137"/>
      <c r="AI167" s="137"/>
      <c r="AJ167" s="137"/>
      <c r="AK167" s="548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548"/>
      <c r="BB167" s="286"/>
      <c r="BC167" s="1138"/>
      <c r="BD167" s="1138"/>
      <c r="BE167" s="1138"/>
      <c r="BF167" s="1138"/>
      <c r="BG167" s="1138"/>
      <c r="BH167" s="1138"/>
      <c r="BI167" s="1138"/>
      <c r="BJ167" s="536"/>
      <c r="BK167" s="536"/>
      <c r="BL167" s="536"/>
      <c r="BM167" s="536"/>
      <c r="BN167" s="536"/>
      <c r="BO167" s="536"/>
      <c r="BP167" s="536"/>
      <c r="BQ167" s="536"/>
      <c r="BR167" s="536"/>
      <c r="BS167" s="536"/>
      <c r="BT167" s="536"/>
      <c r="BU167" s="286"/>
      <c r="BV167" s="763"/>
      <c r="BW167" s="763"/>
      <c r="BX167" s="763"/>
      <c r="BY167" s="763"/>
      <c r="BZ167" s="763"/>
      <c r="CA167" s="763"/>
      <c r="CB167" s="763"/>
      <c r="CC167" s="763"/>
      <c r="CD167" s="763"/>
      <c r="CE167" s="763"/>
      <c r="CF167" s="763"/>
      <c r="CG167" s="763"/>
      <c r="CH167" s="763"/>
      <c r="CI167" s="763"/>
      <c r="CW167" s="763"/>
      <c r="CX167" s="763"/>
      <c r="CY167" s="763"/>
      <c r="CZ167" s="763"/>
      <c r="DA167" s="763"/>
      <c r="DB167" s="763"/>
      <c r="DC167" s="763"/>
      <c r="DD167" s="763"/>
      <c r="DE167" s="763"/>
      <c r="DF167" s="763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  <c r="DX167" s="763"/>
      <c r="DY167" s="763"/>
      <c r="DZ167" s="763"/>
      <c r="EA167" s="763"/>
      <c r="EB167" s="763"/>
      <c r="EC167" s="763"/>
      <c r="ED167" s="763"/>
      <c r="EE167" s="763"/>
      <c r="EF167" s="763"/>
      <c r="EG167" s="763"/>
      <c r="EH167" s="763"/>
      <c r="EI167" s="763"/>
      <c r="EJ167" s="763"/>
      <c r="EK167" s="763"/>
      <c r="EL167" s="763"/>
      <c r="EM167" s="763"/>
      <c r="EN167" s="763"/>
      <c r="EO167" s="763"/>
      <c r="EP167" s="763"/>
      <c r="EQ167" s="763"/>
      <c r="ER167" s="763"/>
      <c r="ES167" s="763"/>
      <c r="ET167" s="763"/>
      <c r="EU167" s="763"/>
      <c r="EV167" s="763"/>
      <c r="EW167" s="763"/>
      <c r="EX167" s="763"/>
      <c r="EY167" s="763"/>
      <c r="EZ167" s="763"/>
      <c r="FA167" s="763"/>
      <c r="FB167" s="763"/>
      <c r="FC167" s="763"/>
      <c r="FD167" s="763"/>
      <c r="FE167" s="763"/>
      <c r="FF167" s="763"/>
      <c r="FG167" s="763"/>
      <c r="FH167" s="763"/>
      <c r="FI167" s="763"/>
      <c r="FJ167" s="763"/>
      <c r="FK167" s="763"/>
      <c r="FL167" s="763"/>
      <c r="FM167" s="763"/>
      <c r="FN167" s="763"/>
      <c r="FO167" s="763"/>
      <c r="FP167" s="763"/>
      <c r="FQ167" s="763"/>
      <c r="FR167" s="763"/>
      <c r="FS167" s="763"/>
      <c r="FT167" s="763"/>
      <c r="FU167" s="763"/>
      <c r="FV167" s="763"/>
      <c r="FW167" s="763"/>
      <c r="FX167" s="763"/>
      <c r="FY167" s="763"/>
      <c r="FZ167" s="763"/>
      <c r="GA167" s="763"/>
      <c r="GB167" s="763"/>
      <c r="GC167" s="763"/>
      <c r="GD167" s="763"/>
      <c r="GE167" s="763"/>
      <c r="GF167" s="763"/>
      <c r="GG167" s="763"/>
      <c r="GH167" s="763"/>
      <c r="GI167" s="763"/>
      <c r="GJ167" s="763"/>
      <c r="GK167" s="763"/>
      <c r="GL167" s="763"/>
      <c r="GM167" s="763"/>
      <c r="GN167" s="763"/>
      <c r="GO167" s="763"/>
      <c r="GP167" s="763"/>
      <c r="GQ167" s="763"/>
      <c r="GR167" s="763"/>
      <c r="GS167" s="763"/>
      <c r="GT167" s="763"/>
      <c r="GU167" s="763"/>
      <c r="GV167" s="763"/>
      <c r="GW167" s="763"/>
      <c r="GX167" s="763"/>
      <c r="GY167" s="763"/>
      <c r="GZ167" s="763"/>
      <c r="HA167" s="763"/>
      <c r="HB167" s="763"/>
      <c r="HC167" s="763"/>
      <c r="HD167" s="763"/>
      <c r="HE167" s="763"/>
      <c r="HF167" s="763"/>
      <c r="HG167" s="763"/>
      <c r="HH167" s="763"/>
      <c r="HI167" s="763"/>
      <c r="HJ167" s="763"/>
      <c r="HK167" s="763"/>
      <c r="HL167" s="763"/>
      <c r="HM167" s="763"/>
      <c r="HN167" s="763"/>
      <c r="HO167" s="763"/>
      <c r="HP167" s="763"/>
      <c r="HQ167" s="763"/>
      <c r="HR167" s="763"/>
      <c r="HS167" s="763"/>
    </row>
    <row r="168" spans="1:227" s="552" customFormat="1">
      <c r="A168"/>
      <c r="B168" s="392"/>
      <c r="C168"/>
      <c r="D168" s="465"/>
      <c r="E168" s="684"/>
      <c r="F168" s="684"/>
      <c r="G168" s="354"/>
      <c r="H168"/>
      <c r="I168" s="140"/>
      <c r="J168"/>
      <c r="K168"/>
      <c r="L168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47"/>
      <c r="AC168"/>
      <c r="AD168" s="127"/>
      <c r="AE168"/>
      <c r="AF168"/>
      <c r="AG168"/>
      <c r="AH168" s="137"/>
      <c r="AI168" s="137"/>
      <c r="AJ168" s="137"/>
      <c r="AK168" s="548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548"/>
      <c r="BB168" s="286"/>
      <c r="BC168" s="1138"/>
      <c r="BD168" s="1138"/>
      <c r="BE168" s="1138"/>
      <c r="BF168" s="1138"/>
      <c r="BG168" s="1138"/>
      <c r="BH168" s="1138"/>
      <c r="BI168" s="1138"/>
      <c r="BJ168" s="536"/>
      <c r="BK168" s="536"/>
      <c r="BL168" s="536"/>
      <c r="BM168" s="536"/>
      <c r="BN168" s="536"/>
      <c r="BO168" s="536"/>
      <c r="BP168" s="536"/>
      <c r="BQ168" s="536"/>
      <c r="BR168" s="536"/>
      <c r="BS168" s="536"/>
      <c r="BT168" s="536"/>
      <c r="BU168" s="286"/>
      <c r="BV168" s="763"/>
      <c r="BW168" s="763"/>
      <c r="BX168" s="763"/>
      <c r="BY168" s="763"/>
      <c r="BZ168" s="763"/>
      <c r="CA168" s="763"/>
      <c r="CB168" s="763"/>
      <c r="CC168" s="763"/>
      <c r="CD168" s="763"/>
      <c r="CE168" s="763"/>
      <c r="CF168" s="763"/>
      <c r="CG168" s="763"/>
      <c r="CH168" s="763"/>
      <c r="CI168" s="763"/>
      <c r="CW168" s="763"/>
      <c r="CX168" s="763"/>
      <c r="CY168" s="763"/>
      <c r="CZ168" s="763"/>
      <c r="DA168" s="763"/>
      <c r="DB168" s="763"/>
      <c r="DC168" s="763"/>
      <c r="DD168" s="763"/>
      <c r="DE168" s="763"/>
      <c r="DF168" s="763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  <c r="DX168" s="763"/>
      <c r="DY168" s="763"/>
      <c r="DZ168" s="763"/>
      <c r="EA168" s="763"/>
      <c r="EB168" s="763"/>
      <c r="EC168" s="763"/>
      <c r="ED168" s="763"/>
      <c r="EE168" s="763"/>
      <c r="EF168" s="763"/>
      <c r="EG168" s="763"/>
      <c r="EH168" s="763"/>
      <c r="EI168" s="763"/>
      <c r="EJ168" s="763"/>
      <c r="EK168" s="763"/>
      <c r="EL168" s="763"/>
      <c r="EM168" s="763"/>
      <c r="EN168" s="763"/>
      <c r="EO168" s="763"/>
      <c r="EP168" s="763"/>
      <c r="EQ168" s="763"/>
      <c r="ER168" s="763"/>
      <c r="ES168" s="763"/>
      <c r="ET168" s="763"/>
      <c r="EU168" s="763"/>
      <c r="EV168" s="763"/>
      <c r="EW168" s="763"/>
      <c r="EX168" s="763"/>
      <c r="EY168" s="763"/>
      <c r="EZ168" s="763"/>
      <c r="FA168" s="763"/>
      <c r="FB168" s="763"/>
      <c r="FC168" s="763"/>
      <c r="FD168" s="763"/>
      <c r="FE168" s="763"/>
      <c r="FF168" s="763"/>
      <c r="FG168" s="763"/>
      <c r="FH168" s="763"/>
      <c r="FI168" s="763"/>
      <c r="FJ168" s="763"/>
      <c r="FK168" s="763"/>
      <c r="FL168" s="763"/>
      <c r="FM168" s="763"/>
      <c r="FN168" s="763"/>
      <c r="FO168" s="763"/>
      <c r="FP168" s="763"/>
      <c r="FQ168" s="763"/>
      <c r="FR168" s="763"/>
      <c r="FS168" s="763"/>
      <c r="FT168" s="763"/>
      <c r="FU168" s="763"/>
      <c r="FV168" s="763"/>
      <c r="FW168" s="763"/>
      <c r="FX168" s="763"/>
      <c r="FY168" s="763"/>
      <c r="FZ168" s="763"/>
      <c r="GA168" s="763"/>
      <c r="GB168" s="763"/>
      <c r="GC168" s="763"/>
      <c r="GD168" s="763"/>
      <c r="GE168" s="763"/>
      <c r="GF168" s="763"/>
      <c r="GG168" s="763"/>
      <c r="GH168" s="763"/>
      <c r="GI168" s="763"/>
      <c r="GJ168" s="763"/>
      <c r="GK168" s="763"/>
      <c r="GL168" s="763"/>
      <c r="GM168" s="763"/>
      <c r="GN168" s="763"/>
      <c r="GO168" s="763"/>
      <c r="GP168" s="763"/>
      <c r="GQ168" s="763"/>
      <c r="GR168" s="763"/>
      <c r="GS168" s="763"/>
      <c r="GT168" s="763"/>
      <c r="GU168" s="763"/>
      <c r="GV168" s="763"/>
      <c r="GW168" s="763"/>
      <c r="GX168" s="763"/>
      <c r="GY168" s="763"/>
      <c r="GZ168" s="763"/>
      <c r="HA168" s="763"/>
      <c r="HB168" s="763"/>
      <c r="HC168" s="763"/>
      <c r="HD168" s="763"/>
      <c r="HE168" s="763"/>
      <c r="HF168" s="763"/>
      <c r="HG168" s="763"/>
      <c r="HH168" s="763"/>
      <c r="HI168" s="763"/>
      <c r="HJ168" s="763"/>
      <c r="HK168" s="763"/>
      <c r="HL168" s="763"/>
      <c r="HM168" s="763"/>
      <c r="HN168" s="763"/>
      <c r="HO168" s="763"/>
      <c r="HP168" s="763"/>
      <c r="HQ168" s="763"/>
      <c r="HR168" s="763"/>
      <c r="HS168" s="763"/>
    </row>
    <row r="169" spans="1:227" s="552" customFormat="1">
      <c r="A169"/>
      <c r="B169" s="392"/>
      <c r="C169"/>
      <c r="D169" s="465"/>
      <c r="E169" s="684"/>
      <c r="F169" s="684"/>
      <c r="G169" s="354"/>
      <c r="H169"/>
      <c r="I169" s="140"/>
      <c r="J169"/>
      <c r="K169"/>
      <c r="L169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47"/>
      <c r="AC169"/>
      <c r="AD169" s="127"/>
      <c r="AE169"/>
      <c r="AF169"/>
      <c r="AG169"/>
      <c r="AH169" s="137"/>
      <c r="AI169" s="137"/>
      <c r="AJ169" s="137"/>
      <c r="AK169" s="548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548"/>
      <c r="BB169" s="286"/>
      <c r="BC169" s="1138"/>
      <c r="BD169" s="1138"/>
      <c r="BE169" s="1138"/>
      <c r="BF169" s="1138"/>
      <c r="BG169" s="1138"/>
      <c r="BH169" s="1138"/>
      <c r="BI169" s="1138"/>
      <c r="BJ169" s="536"/>
      <c r="BK169" s="536"/>
      <c r="BL169" s="536"/>
      <c r="BM169" s="536"/>
      <c r="BN169" s="536"/>
      <c r="BO169" s="536"/>
      <c r="BP169" s="536"/>
      <c r="BQ169" s="536"/>
      <c r="BR169" s="536"/>
      <c r="BS169" s="536"/>
      <c r="BT169" s="536"/>
      <c r="BU169" s="286"/>
      <c r="BV169" s="763"/>
      <c r="BW169" s="763"/>
      <c r="BX169" s="763"/>
      <c r="BY169" s="763"/>
      <c r="BZ169" s="763"/>
      <c r="CA169" s="763"/>
      <c r="CB169" s="763"/>
      <c r="CC169" s="763"/>
      <c r="CD169" s="763"/>
      <c r="CE169" s="763"/>
      <c r="CF169" s="763"/>
      <c r="CG169" s="763"/>
      <c r="CH169" s="763"/>
      <c r="CI169" s="763"/>
      <c r="CW169" s="763"/>
      <c r="CX169" s="763"/>
      <c r="CY169" s="763"/>
      <c r="CZ169" s="763"/>
      <c r="DA169" s="763"/>
      <c r="DB169" s="763"/>
      <c r="DC169" s="763"/>
      <c r="DD169" s="763"/>
      <c r="DE169" s="763"/>
      <c r="DF169" s="763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  <c r="DX169" s="763"/>
      <c r="DY169" s="763"/>
      <c r="DZ169" s="763"/>
      <c r="EA169" s="763"/>
      <c r="EB169" s="763"/>
      <c r="EC169" s="763"/>
      <c r="ED169" s="763"/>
      <c r="EE169" s="763"/>
      <c r="EF169" s="763"/>
      <c r="EG169" s="763"/>
      <c r="EH169" s="763"/>
      <c r="EI169" s="763"/>
      <c r="EJ169" s="763"/>
      <c r="EK169" s="763"/>
      <c r="EL169" s="763"/>
      <c r="EM169" s="763"/>
      <c r="EN169" s="763"/>
      <c r="EO169" s="763"/>
      <c r="EP169" s="763"/>
      <c r="EQ169" s="763"/>
      <c r="ER169" s="763"/>
      <c r="ES169" s="763"/>
      <c r="ET169" s="763"/>
      <c r="EU169" s="763"/>
      <c r="EV169" s="763"/>
      <c r="EW169" s="763"/>
      <c r="EX169" s="763"/>
      <c r="EY169" s="763"/>
      <c r="EZ169" s="763"/>
      <c r="FA169" s="763"/>
      <c r="FB169" s="763"/>
      <c r="FC169" s="763"/>
      <c r="FD169" s="763"/>
      <c r="FE169" s="763"/>
      <c r="FF169" s="763"/>
      <c r="FG169" s="763"/>
      <c r="FH169" s="763"/>
      <c r="FI169" s="763"/>
      <c r="FJ169" s="763"/>
      <c r="FK169" s="763"/>
      <c r="FL169" s="763"/>
      <c r="FM169" s="763"/>
      <c r="FN169" s="763"/>
      <c r="FO169" s="763"/>
      <c r="FP169" s="763"/>
      <c r="FQ169" s="763"/>
      <c r="FR169" s="763"/>
      <c r="FS169" s="763"/>
      <c r="FT169" s="763"/>
      <c r="FU169" s="763"/>
      <c r="FV169" s="763"/>
      <c r="FW169" s="763"/>
      <c r="FX169" s="763"/>
      <c r="FY169" s="763"/>
      <c r="FZ169" s="763"/>
      <c r="GA169" s="763"/>
      <c r="GB169" s="763"/>
      <c r="GC169" s="763"/>
      <c r="GD169" s="763"/>
      <c r="GE169" s="763"/>
      <c r="GF169" s="763"/>
      <c r="GG169" s="763"/>
      <c r="GH169" s="763"/>
      <c r="GI169" s="763"/>
      <c r="GJ169" s="763"/>
      <c r="GK169" s="763"/>
      <c r="GL169" s="763"/>
      <c r="GM169" s="763"/>
      <c r="GN169" s="763"/>
      <c r="GO169" s="763"/>
      <c r="GP169" s="763"/>
      <c r="GQ169" s="763"/>
      <c r="GR169" s="763"/>
      <c r="GS169" s="763"/>
      <c r="GT169" s="763"/>
      <c r="GU169" s="763"/>
      <c r="GV169" s="763"/>
      <c r="GW169" s="763"/>
      <c r="GX169" s="763"/>
      <c r="GY169" s="763"/>
      <c r="GZ169" s="763"/>
      <c r="HA169" s="763"/>
      <c r="HB169" s="763"/>
      <c r="HC169" s="763"/>
      <c r="HD169" s="763"/>
      <c r="HE169" s="763"/>
      <c r="HF169" s="763"/>
      <c r="HG169" s="763"/>
      <c r="HH169" s="763"/>
      <c r="HI169" s="763"/>
      <c r="HJ169" s="763"/>
      <c r="HK169" s="763"/>
      <c r="HL169" s="763"/>
      <c r="HM169" s="763"/>
      <c r="HN169" s="763"/>
      <c r="HO169" s="763"/>
      <c r="HP169" s="763"/>
      <c r="HQ169" s="763"/>
      <c r="HR169" s="763"/>
      <c r="HS169" s="763"/>
    </row>
    <row r="170" spans="1:227" s="552" customFormat="1">
      <c r="A170"/>
      <c r="B170" s="392"/>
      <c r="C170"/>
      <c r="D170" s="465"/>
      <c r="E170" s="684"/>
      <c r="F170" s="684"/>
      <c r="G170" s="354"/>
      <c r="H170"/>
      <c r="I170" s="140"/>
      <c r="J170"/>
      <c r="K170"/>
      <c r="L170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47"/>
      <c r="AC170"/>
      <c r="AD170" s="127"/>
      <c r="AE170"/>
      <c r="AF170"/>
      <c r="AG170"/>
      <c r="AH170" s="137"/>
      <c r="AI170" s="137"/>
      <c r="AJ170" s="137"/>
      <c r="AK170" s="548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548"/>
      <c r="BB170" s="286"/>
      <c r="BC170" s="1138"/>
      <c r="BD170" s="1138"/>
      <c r="BE170" s="1138"/>
      <c r="BF170" s="1138"/>
      <c r="BG170" s="1138"/>
      <c r="BH170" s="1138"/>
      <c r="BI170" s="1138"/>
      <c r="BJ170" s="536"/>
      <c r="BK170" s="536"/>
      <c r="BL170" s="536"/>
      <c r="BM170" s="536"/>
      <c r="BN170" s="536"/>
      <c r="BO170" s="536"/>
      <c r="BP170" s="536"/>
      <c r="BQ170" s="536"/>
      <c r="BR170" s="536"/>
      <c r="BS170" s="536"/>
      <c r="BT170" s="536"/>
      <c r="BU170" s="286"/>
      <c r="BV170" s="763"/>
      <c r="BW170" s="763"/>
      <c r="BX170" s="763"/>
      <c r="BY170" s="763"/>
      <c r="BZ170" s="763"/>
      <c r="CA170" s="763"/>
      <c r="CB170" s="763"/>
      <c r="CC170" s="763"/>
      <c r="CD170" s="763"/>
      <c r="CE170" s="763"/>
      <c r="CF170" s="763"/>
      <c r="CG170" s="763"/>
      <c r="CH170" s="763"/>
      <c r="CI170" s="763"/>
      <c r="CW170" s="763"/>
      <c r="CX170" s="763"/>
      <c r="CY170" s="763"/>
      <c r="CZ170" s="763"/>
      <c r="DA170" s="763"/>
      <c r="DB170" s="763"/>
      <c r="DC170" s="763"/>
      <c r="DD170" s="763"/>
      <c r="DE170" s="763"/>
      <c r="DF170" s="763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  <c r="DX170" s="763"/>
      <c r="DY170" s="763"/>
      <c r="DZ170" s="763"/>
      <c r="EA170" s="763"/>
      <c r="EB170" s="763"/>
      <c r="EC170" s="763"/>
      <c r="ED170" s="763"/>
      <c r="EE170" s="763"/>
      <c r="EF170" s="763"/>
      <c r="EG170" s="763"/>
      <c r="EH170" s="763"/>
      <c r="EI170" s="763"/>
      <c r="EJ170" s="763"/>
      <c r="EK170" s="763"/>
      <c r="EL170" s="763"/>
      <c r="EM170" s="763"/>
      <c r="EN170" s="763"/>
      <c r="EO170" s="763"/>
      <c r="EP170" s="763"/>
      <c r="EQ170" s="763"/>
      <c r="ER170" s="763"/>
      <c r="ES170" s="763"/>
      <c r="ET170" s="763"/>
      <c r="EU170" s="763"/>
      <c r="EV170" s="763"/>
      <c r="EW170" s="763"/>
      <c r="EX170" s="763"/>
      <c r="EY170" s="763"/>
      <c r="EZ170" s="763"/>
      <c r="FA170" s="763"/>
      <c r="FB170" s="763"/>
      <c r="FC170" s="763"/>
      <c r="FD170" s="763"/>
      <c r="FE170" s="763"/>
      <c r="FF170" s="763"/>
      <c r="FG170" s="763"/>
      <c r="FH170" s="763"/>
      <c r="FI170" s="763"/>
      <c r="FJ170" s="763"/>
      <c r="FK170" s="763"/>
      <c r="FL170" s="763"/>
      <c r="FM170" s="763"/>
      <c r="FN170" s="763"/>
      <c r="FO170" s="763"/>
      <c r="FP170" s="763"/>
      <c r="FQ170" s="763"/>
      <c r="FR170" s="763"/>
      <c r="FS170" s="763"/>
      <c r="FT170" s="763"/>
      <c r="FU170" s="763"/>
      <c r="FV170" s="763"/>
      <c r="FW170" s="763"/>
      <c r="FX170" s="763"/>
      <c r="FY170" s="763"/>
      <c r="FZ170" s="763"/>
      <c r="GA170" s="763"/>
      <c r="GB170" s="763"/>
      <c r="GC170" s="763"/>
      <c r="GD170" s="763"/>
      <c r="GE170" s="763"/>
      <c r="GF170" s="763"/>
      <c r="GG170" s="763"/>
      <c r="GH170" s="763"/>
      <c r="GI170" s="763"/>
      <c r="GJ170" s="763"/>
      <c r="GK170" s="763"/>
      <c r="GL170" s="763"/>
      <c r="GM170" s="763"/>
      <c r="GN170" s="763"/>
      <c r="GO170" s="763"/>
      <c r="GP170" s="763"/>
      <c r="GQ170" s="763"/>
      <c r="GR170" s="763"/>
      <c r="GS170" s="763"/>
      <c r="GT170" s="763"/>
      <c r="GU170" s="763"/>
      <c r="GV170" s="763"/>
      <c r="GW170" s="763"/>
      <c r="GX170" s="763"/>
      <c r="GY170" s="763"/>
      <c r="GZ170" s="763"/>
      <c r="HA170" s="763"/>
      <c r="HB170" s="763"/>
      <c r="HC170" s="763"/>
      <c r="HD170" s="763"/>
      <c r="HE170" s="763"/>
      <c r="HF170" s="763"/>
      <c r="HG170" s="763"/>
      <c r="HH170" s="763"/>
      <c r="HI170" s="763"/>
      <c r="HJ170" s="763"/>
      <c r="HK170" s="763"/>
      <c r="HL170" s="763"/>
      <c r="HM170" s="763"/>
      <c r="HN170" s="763"/>
      <c r="HO170" s="763"/>
      <c r="HP170" s="763"/>
      <c r="HQ170" s="763"/>
      <c r="HR170" s="763"/>
      <c r="HS170" s="763"/>
    </row>
    <row r="171" spans="1:227" s="552" customFormat="1">
      <c r="A171"/>
      <c r="B171" s="392"/>
      <c r="C171"/>
      <c r="D171" s="465"/>
      <c r="E171" s="684"/>
      <c r="F171" s="684"/>
      <c r="G171" s="354"/>
      <c r="H171"/>
      <c r="I171" s="140"/>
      <c r="J171"/>
      <c r="K171"/>
      <c r="L171"/>
      <c r="M171" s="359"/>
      <c r="N171" s="359"/>
      <c r="O171" s="359"/>
      <c r="P171" s="359"/>
      <c r="Q171" s="359"/>
      <c r="R171" s="359"/>
      <c r="S171" s="359"/>
      <c r="T171" s="359"/>
      <c r="U171" s="359"/>
      <c r="V171" s="359"/>
      <c r="W171" s="359"/>
      <c r="X171" s="359"/>
      <c r="Y171" s="359"/>
      <c r="Z171" s="359"/>
      <c r="AA171" s="359"/>
      <c r="AB171" s="47"/>
      <c r="AC171"/>
      <c r="AD171" s="127"/>
      <c r="AE171"/>
      <c r="AF171"/>
      <c r="AG171"/>
      <c r="AH171" s="137"/>
      <c r="AI171" s="137"/>
      <c r="AJ171" s="137"/>
      <c r="AK171" s="548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548"/>
      <c r="BB171" s="286"/>
      <c r="BC171" s="1138"/>
      <c r="BD171" s="1138"/>
      <c r="BE171" s="1138"/>
      <c r="BF171" s="1138"/>
      <c r="BG171" s="1138"/>
      <c r="BH171" s="1138"/>
      <c r="BI171" s="1138"/>
      <c r="BJ171" s="536"/>
      <c r="BK171" s="536"/>
      <c r="BL171" s="536"/>
      <c r="BM171" s="536"/>
      <c r="BN171" s="536"/>
      <c r="BO171" s="536"/>
      <c r="BP171" s="536"/>
      <c r="BQ171" s="536"/>
      <c r="BR171" s="536"/>
      <c r="BS171" s="536"/>
      <c r="BT171" s="536"/>
      <c r="BU171" s="286"/>
      <c r="BV171" s="763"/>
      <c r="BW171" s="763"/>
      <c r="BX171" s="763"/>
      <c r="BY171" s="763"/>
      <c r="BZ171" s="763"/>
      <c r="CA171" s="763"/>
      <c r="CB171" s="763"/>
      <c r="CC171" s="763"/>
      <c r="CD171" s="763"/>
      <c r="CE171" s="763"/>
      <c r="CF171" s="763"/>
      <c r="CG171" s="763"/>
      <c r="CH171" s="763"/>
      <c r="CI171" s="763"/>
      <c r="CW171" s="763"/>
      <c r="CX171" s="763"/>
      <c r="CY171" s="763"/>
      <c r="CZ171" s="763"/>
      <c r="DA171" s="763"/>
      <c r="DB171" s="763"/>
      <c r="DC171" s="763"/>
      <c r="DD171" s="763"/>
      <c r="DE171" s="763"/>
      <c r="DF171" s="763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  <c r="DX171" s="763"/>
      <c r="DY171" s="763"/>
      <c r="DZ171" s="763"/>
      <c r="EA171" s="763"/>
      <c r="EB171" s="763"/>
      <c r="EC171" s="763"/>
      <c r="ED171" s="763"/>
      <c r="EE171" s="763"/>
      <c r="EF171" s="763"/>
      <c r="EG171" s="763"/>
      <c r="EH171" s="763"/>
      <c r="EI171" s="763"/>
      <c r="EJ171" s="763"/>
      <c r="EK171" s="763"/>
      <c r="EL171" s="763"/>
      <c r="EM171" s="763"/>
      <c r="EN171" s="763"/>
      <c r="EO171" s="763"/>
      <c r="EP171" s="763"/>
      <c r="EQ171" s="763"/>
      <c r="ER171" s="763"/>
      <c r="ES171" s="763"/>
      <c r="ET171" s="763"/>
      <c r="EU171" s="763"/>
      <c r="EV171" s="763"/>
      <c r="EW171" s="763"/>
      <c r="EX171" s="763"/>
      <c r="EY171" s="763"/>
      <c r="EZ171" s="763"/>
      <c r="FA171" s="763"/>
      <c r="FB171" s="763"/>
      <c r="FC171" s="763"/>
      <c r="FD171" s="763"/>
      <c r="FE171" s="763"/>
      <c r="FF171" s="763"/>
      <c r="FG171" s="763"/>
      <c r="FH171" s="763"/>
      <c r="FI171" s="763"/>
      <c r="FJ171" s="763"/>
      <c r="FK171" s="763"/>
      <c r="FL171" s="763"/>
      <c r="FM171" s="763"/>
      <c r="FN171" s="763"/>
      <c r="FO171" s="763"/>
      <c r="FP171" s="763"/>
      <c r="FQ171" s="763"/>
      <c r="FR171" s="763"/>
      <c r="FS171" s="763"/>
      <c r="FT171" s="763"/>
      <c r="FU171" s="763"/>
      <c r="FV171" s="763"/>
      <c r="FW171" s="763"/>
      <c r="FX171" s="763"/>
      <c r="FY171" s="763"/>
      <c r="FZ171" s="763"/>
      <c r="GA171" s="763"/>
      <c r="GB171" s="763"/>
      <c r="GC171" s="763"/>
      <c r="GD171" s="763"/>
      <c r="GE171" s="763"/>
      <c r="GF171" s="763"/>
      <c r="GG171" s="763"/>
      <c r="GH171" s="763"/>
      <c r="GI171" s="763"/>
      <c r="GJ171" s="763"/>
      <c r="GK171" s="763"/>
      <c r="GL171" s="763"/>
      <c r="GM171" s="763"/>
      <c r="GN171" s="763"/>
      <c r="GO171" s="763"/>
      <c r="GP171" s="763"/>
      <c r="GQ171" s="763"/>
      <c r="GR171" s="763"/>
      <c r="GS171" s="763"/>
      <c r="GT171" s="763"/>
      <c r="GU171" s="763"/>
      <c r="GV171" s="763"/>
      <c r="GW171" s="763"/>
      <c r="GX171" s="763"/>
      <c r="GY171" s="763"/>
      <c r="GZ171" s="763"/>
      <c r="HA171" s="763"/>
      <c r="HB171" s="763"/>
      <c r="HC171" s="763"/>
      <c r="HD171" s="763"/>
      <c r="HE171" s="763"/>
      <c r="HF171" s="763"/>
      <c r="HG171" s="763"/>
      <c r="HH171" s="763"/>
      <c r="HI171" s="763"/>
      <c r="HJ171" s="763"/>
      <c r="HK171" s="763"/>
      <c r="HL171" s="763"/>
      <c r="HM171" s="763"/>
      <c r="HN171" s="763"/>
      <c r="HO171" s="763"/>
      <c r="HP171" s="763"/>
      <c r="HQ171" s="763"/>
      <c r="HR171" s="763"/>
      <c r="HS171" s="763"/>
    </row>
    <row r="172" spans="1:227" s="552" customFormat="1">
      <c r="A172"/>
      <c r="B172" s="392"/>
      <c r="C172"/>
      <c r="D172" s="465"/>
      <c r="E172" s="684"/>
      <c r="F172" s="684"/>
      <c r="G172" s="354"/>
      <c r="H172"/>
      <c r="I172" s="140"/>
      <c r="J172"/>
      <c r="K172"/>
      <c r="L172"/>
      <c r="M172" s="359"/>
      <c r="N172" s="359"/>
      <c r="O172" s="359"/>
      <c r="P172" s="359"/>
      <c r="Q172" s="359"/>
      <c r="R172" s="359"/>
      <c r="S172" s="359"/>
      <c r="T172" s="359"/>
      <c r="U172" s="359"/>
      <c r="V172" s="359"/>
      <c r="W172" s="359"/>
      <c r="X172" s="359"/>
      <c r="Y172" s="359"/>
      <c r="Z172" s="359"/>
      <c r="AA172" s="359"/>
      <c r="AB172" s="47"/>
      <c r="AC172"/>
      <c r="AD172" s="127"/>
      <c r="AE172"/>
      <c r="AF172"/>
      <c r="AG172"/>
      <c r="AH172" s="137"/>
      <c r="AI172" s="137"/>
      <c r="AJ172" s="137"/>
      <c r="AK172" s="548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548"/>
      <c r="BB172" s="286"/>
      <c r="BC172" s="1138"/>
      <c r="BD172" s="1138"/>
      <c r="BE172" s="1138"/>
      <c r="BF172" s="1138"/>
      <c r="BG172" s="1138"/>
      <c r="BH172" s="1138"/>
      <c r="BI172" s="1138"/>
      <c r="BJ172" s="536"/>
      <c r="BK172" s="536"/>
      <c r="BL172" s="536"/>
      <c r="BM172" s="536"/>
      <c r="BN172" s="536"/>
      <c r="BO172" s="536"/>
      <c r="BP172" s="536"/>
      <c r="BQ172" s="536"/>
      <c r="BR172" s="536"/>
      <c r="BS172" s="536"/>
      <c r="BT172" s="536"/>
      <c r="BU172" s="286"/>
      <c r="BV172" s="763"/>
      <c r="BW172" s="763"/>
      <c r="BX172" s="763"/>
      <c r="BY172" s="763"/>
      <c r="BZ172" s="763"/>
      <c r="CA172" s="763"/>
      <c r="CB172" s="763"/>
      <c r="CC172" s="763"/>
      <c r="CD172" s="763"/>
      <c r="CE172" s="763"/>
      <c r="CF172" s="763"/>
      <c r="CG172" s="763"/>
      <c r="CH172" s="763"/>
      <c r="CI172" s="763"/>
      <c r="CW172" s="763"/>
      <c r="CX172" s="763"/>
      <c r="CY172" s="763"/>
      <c r="CZ172" s="763"/>
      <c r="DA172" s="763"/>
      <c r="DB172" s="763"/>
      <c r="DC172" s="763"/>
      <c r="DD172" s="763"/>
      <c r="DE172" s="763"/>
      <c r="DF172" s="763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  <c r="DX172" s="763"/>
      <c r="DY172" s="763"/>
      <c r="DZ172" s="763"/>
      <c r="EA172" s="763"/>
      <c r="EB172" s="763"/>
      <c r="EC172" s="763"/>
      <c r="ED172" s="763"/>
      <c r="EE172" s="763"/>
      <c r="EF172" s="763"/>
      <c r="EG172" s="763"/>
      <c r="EH172" s="763"/>
      <c r="EI172" s="763"/>
      <c r="EJ172" s="763"/>
      <c r="EK172" s="763"/>
      <c r="EL172" s="763"/>
      <c r="EM172" s="763"/>
      <c r="EN172" s="763"/>
      <c r="EO172" s="763"/>
      <c r="EP172" s="763"/>
      <c r="EQ172" s="763"/>
      <c r="ER172" s="763"/>
      <c r="ES172" s="763"/>
      <c r="ET172" s="763"/>
      <c r="EU172" s="763"/>
      <c r="EV172" s="763"/>
      <c r="EW172" s="763"/>
      <c r="EX172" s="763"/>
      <c r="EY172" s="763"/>
      <c r="EZ172" s="763"/>
      <c r="FA172" s="763"/>
      <c r="FB172" s="763"/>
      <c r="FC172" s="763"/>
      <c r="FD172" s="763"/>
      <c r="FE172" s="763"/>
      <c r="FF172" s="763"/>
      <c r="FG172" s="763"/>
      <c r="FH172" s="763"/>
      <c r="FI172" s="763"/>
      <c r="FJ172" s="763"/>
      <c r="FK172" s="763"/>
      <c r="FL172" s="763"/>
      <c r="FM172" s="763"/>
      <c r="FN172" s="763"/>
      <c r="FO172" s="763"/>
      <c r="FP172" s="763"/>
      <c r="FQ172" s="763"/>
      <c r="FR172" s="763"/>
      <c r="FS172" s="763"/>
      <c r="FT172" s="763"/>
      <c r="FU172" s="763"/>
      <c r="FV172" s="763"/>
      <c r="FW172" s="763"/>
      <c r="FX172" s="763"/>
      <c r="FY172" s="763"/>
      <c r="FZ172" s="763"/>
      <c r="GA172" s="763"/>
      <c r="GB172" s="763"/>
      <c r="GC172" s="763"/>
      <c r="GD172" s="763"/>
      <c r="GE172" s="763"/>
      <c r="GF172" s="763"/>
      <c r="GG172" s="763"/>
      <c r="GH172" s="763"/>
      <c r="GI172" s="763"/>
      <c r="GJ172" s="763"/>
      <c r="GK172" s="763"/>
      <c r="GL172" s="763"/>
      <c r="GM172" s="763"/>
      <c r="GN172" s="763"/>
      <c r="GO172" s="763"/>
      <c r="GP172" s="763"/>
      <c r="GQ172" s="763"/>
      <c r="GR172" s="763"/>
      <c r="GS172" s="763"/>
      <c r="GT172" s="763"/>
      <c r="GU172" s="763"/>
      <c r="GV172" s="763"/>
      <c r="GW172" s="763"/>
      <c r="GX172" s="763"/>
      <c r="GY172" s="763"/>
      <c r="GZ172" s="763"/>
      <c r="HA172" s="763"/>
      <c r="HB172" s="763"/>
      <c r="HC172" s="763"/>
      <c r="HD172" s="763"/>
      <c r="HE172" s="763"/>
      <c r="HF172" s="763"/>
      <c r="HG172" s="763"/>
      <c r="HH172" s="763"/>
      <c r="HI172" s="763"/>
      <c r="HJ172" s="763"/>
      <c r="HK172" s="763"/>
      <c r="HL172" s="763"/>
      <c r="HM172" s="763"/>
      <c r="HN172" s="763"/>
      <c r="HO172" s="763"/>
      <c r="HP172" s="763"/>
      <c r="HQ172" s="763"/>
      <c r="HR172" s="763"/>
      <c r="HS172" s="763"/>
    </row>
    <row r="173" spans="1:227" s="552" customFormat="1">
      <c r="A173"/>
      <c r="B173" s="392"/>
      <c r="C173"/>
      <c r="D173" s="465"/>
      <c r="E173" s="684"/>
      <c r="F173" s="684"/>
      <c r="G173" s="354"/>
      <c r="H173"/>
      <c r="I173" s="140"/>
      <c r="J173"/>
      <c r="K173"/>
      <c r="L173"/>
      <c r="M173" s="359"/>
      <c r="N173" s="359"/>
      <c r="O173" s="359"/>
      <c r="P173" s="359"/>
      <c r="Q173" s="359"/>
      <c r="R173" s="359"/>
      <c r="S173" s="359"/>
      <c r="T173" s="359"/>
      <c r="U173" s="359"/>
      <c r="V173" s="359"/>
      <c r="W173" s="359"/>
      <c r="X173" s="359"/>
      <c r="Y173" s="359"/>
      <c r="Z173" s="359"/>
      <c r="AA173" s="359"/>
      <c r="AB173" s="47"/>
      <c r="AC173"/>
      <c r="AD173" s="127"/>
      <c r="AE173"/>
      <c r="AF173"/>
      <c r="AG173"/>
      <c r="AH173" s="137"/>
      <c r="AI173" s="137"/>
      <c r="AJ173" s="137"/>
      <c r="AK173" s="548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548"/>
      <c r="BB173" s="286"/>
      <c r="BC173" s="1138"/>
      <c r="BD173" s="1138"/>
      <c r="BE173" s="1138"/>
      <c r="BF173" s="1138"/>
      <c r="BG173" s="1138"/>
      <c r="BH173" s="1138"/>
      <c r="BI173" s="1138"/>
      <c r="BJ173" s="536"/>
      <c r="BK173" s="536"/>
      <c r="BL173" s="536"/>
      <c r="BM173" s="536"/>
      <c r="BN173" s="536"/>
      <c r="BO173" s="536"/>
      <c r="BP173" s="536"/>
      <c r="BQ173" s="536"/>
      <c r="BR173" s="536"/>
      <c r="BS173" s="536"/>
      <c r="BT173" s="536"/>
      <c r="BU173" s="286"/>
      <c r="BV173" s="763"/>
      <c r="BW173" s="763"/>
      <c r="BX173" s="763"/>
      <c r="BY173" s="763"/>
      <c r="BZ173" s="763"/>
      <c r="CA173" s="763"/>
      <c r="CB173" s="763"/>
      <c r="CC173" s="763"/>
      <c r="CD173" s="763"/>
      <c r="CE173" s="763"/>
      <c r="CF173" s="763"/>
      <c r="CG173" s="763"/>
      <c r="CH173" s="763"/>
      <c r="CI173" s="763"/>
      <c r="CW173" s="763"/>
      <c r="CX173" s="763"/>
      <c r="CY173" s="763"/>
      <c r="CZ173" s="763"/>
      <c r="DA173" s="763"/>
      <c r="DB173" s="763"/>
      <c r="DC173" s="763"/>
      <c r="DD173" s="763"/>
      <c r="DE173" s="763"/>
      <c r="DF173" s="763"/>
      <c r="DG173" s="763"/>
      <c r="DH173" s="763"/>
      <c r="DI173" s="763"/>
      <c r="DJ173" s="763"/>
      <c r="DK173" s="763"/>
      <c r="DL173" s="763"/>
      <c r="DM173" s="763"/>
      <c r="DN173" s="763"/>
      <c r="DO173" s="763"/>
      <c r="DP173" s="763"/>
      <c r="DQ173" s="763"/>
      <c r="DR173" s="763"/>
      <c r="DS173" s="763"/>
      <c r="DT173" s="763"/>
      <c r="DU173" s="763"/>
      <c r="DV173" s="763"/>
      <c r="DW173" s="763"/>
      <c r="DX173" s="763"/>
      <c r="DY173" s="763"/>
      <c r="DZ173" s="763"/>
      <c r="EA173" s="763"/>
      <c r="EB173" s="763"/>
      <c r="EC173" s="763"/>
      <c r="ED173" s="763"/>
      <c r="EE173" s="763"/>
      <c r="EF173" s="763"/>
      <c r="EG173" s="763"/>
      <c r="EH173" s="763"/>
      <c r="EI173" s="763"/>
      <c r="EJ173" s="763"/>
      <c r="EK173" s="763"/>
      <c r="EL173" s="763"/>
      <c r="EM173" s="763"/>
      <c r="EN173" s="763"/>
      <c r="EO173" s="763"/>
      <c r="EP173" s="763"/>
      <c r="EQ173" s="763"/>
      <c r="ER173" s="763"/>
      <c r="ES173" s="763"/>
      <c r="ET173" s="763"/>
      <c r="EU173" s="763"/>
      <c r="EV173" s="763"/>
      <c r="EW173" s="763"/>
      <c r="EX173" s="763"/>
      <c r="EY173" s="763"/>
      <c r="EZ173" s="763"/>
      <c r="FA173" s="763"/>
      <c r="FB173" s="763"/>
      <c r="FC173" s="763"/>
      <c r="FD173" s="763"/>
      <c r="FE173" s="763"/>
      <c r="FF173" s="763"/>
      <c r="FG173" s="763"/>
      <c r="FH173" s="763"/>
      <c r="FI173" s="763"/>
      <c r="FJ173" s="763"/>
      <c r="FK173" s="763"/>
      <c r="FL173" s="763"/>
      <c r="FM173" s="763"/>
      <c r="FN173" s="763"/>
      <c r="FO173" s="763"/>
      <c r="FP173" s="763"/>
      <c r="FQ173" s="763"/>
      <c r="FR173" s="763"/>
      <c r="FS173" s="763"/>
      <c r="FT173" s="763"/>
      <c r="FU173" s="763"/>
      <c r="FV173" s="763"/>
      <c r="FW173" s="763"/>
      <c r="FX173" s="763"/>
      <c r="FY173" s="763"/>
      <c r="FZ173" s="763"/>
      <c r="GA173" s="763"/>
      <c r="GB173" s="763"/>
      <c r="GC173" s="763"/>
      <c r="GD173" s="763"/>
      <c r="GE173" s="763"/>
      <c r="GF173" s="763"/>
      <c r="GG173" s="763"/>
      <c r="GH173" s="763"/>
      <c r="GI173" s="763"/>
      <c r="GJ173" s="763"/>
      <c r="GK173" s="763"/>
      <c r="GL173" s="763"/>
      <c r="GM173" s="763"/>
      <c r="GN173" s="763"/>
      <c r="GO173" s="763"/>
      <c r="GP173" s="763"/>
      <c r="GQ173" s="763"/>
      <c r="GR173" s="763"/>
      <c r="GS173" s="763"/>
      <c r="GT173" s="763"/>
      <c r="GU173" s="763"/>
      <c r="GV173" s="763"/>
      <c r="GW173" s="763"/>
      <c r="GX173" s="763"/>
      <c r="GY173" s="763"/>
      <c r="GZ173" s="763"/>
      <c r="HA173" s="763"/>
      <c r="HB173" s="763"/>
      <c r="HC173" s="763"/>
      <c r="HD173" s="763"/>
      <c r="HE173" s="763"/>
      <c r="HF173" s="763"/>
      <c r="HG173" s="763"/>
      <c r="HH173" s="763"/>
      <c r="HI173" s="763"/>
      <c r="HJ173" s="763"/>
      <c r="HK173" s="763"/>
      <c r="HL173" s="763"/>
      <c r="HM173" s="763"/>
      <c r="HN173" s="763"/>
      <c r="HO173" s="763"/>
      <c r="HP173" s="763"/>
      <c r="HQ173" s="763"/>
      <c r="HR173" s="763"/>
      <c r="HS173" s="763"/>
    </row>
    <row r="174" spans="1:227" s="552" customFormat="1">
      <c r="A174"/>
      <c r="B174" s="392"/>
      <c r="C174"/>
      <c r="D174" s="465"/>
      <c r="E174" s="684"/>
      <c r="F174" s="684"/>
      <c r="G174" s="354"/>
      <c r="H174"/>
      <c r="I174" s="140"/>
      <c r="J174"/>
      <c r="K174"/>
      <c r="L174"/>
      <c r="M174" s="359"/>
      <c r="N174" s="359"/>
      <c r="O174" s="359"/>
      <c r="P174" s="359"/>
      <c r="Q174" s="359"/>
      <c r="R174" s="359"/>
      <c r="S174" s="359"/>
      <c r="T174" s="359"/>
      <c r="U174" s="359"/>
      <c r="V174" s="359"/>
      <c r="W174" s="359"/>
      <c r="X174" s="359"/>
      <c r="Y174" s="359"/>
      <c r="Z174" s="359"/>
      <c r="AA174" s="359"/>
      <c r="AB174" s="47"/>
      <c r="AC174"/>
      <c r="AD174" s="127"/>
      <c r="AE174"/>
      <c r="AF174"/>
      <c r="AG174"/>
      <c r="AH174" s="137"/>
      <c r="AI174" s="137"/>
      <c r="AJ174" s="137"/>
      <c r="AK174" s="548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548"/>
      <c r="BB174" s="286"/>
      <c r="BC174" s="1138"/>
      <c r="BD174" s="1138"/>
      <c r="BE174" s="1138"/>
      <c r="BF174" s="1138"/>
      <c r="BG174" s="1138"/>
      <c r="BH174" s="1138"/>
      <c r="BI174" s="1138"/>
      <c r="BJ174" s="536"/>
      <c r="BK174" s="536"/>
      <c r="BL174" s="536"/>
      <c r="BM174" s="536"/>
      <c r="BN174" s="536"/>
      <c r="BO174" s="536"/>
      <c r="BP174" s="536"/>
      <c r="BQ174" s="536"/>
      <c r="BR174" s="536"/>
      <c r="BS174" s="536"/>
      <c r="BT174" s="536"/>
      <c r="BU174" s="286"/>
      <c r="BV174" s="763"/>
      <c r="BW174" s="763"/>
      <c r="BX174" s="763"/>
      <c r="BY174" s="763"/>
      <c r="BZ174" s="763"/>
      <c r="CA174" s="763"/>
      <c r="CB174" s="763"/>
      <c r="CC174" s="763"/>
      <c r="CD174" s="763"/>
      <c r="CE174" s="763"/>
      <c r="CF174" s="763"/>
      <c r="CG174" s="763"/>
      <c r="CH174" s="763"/>
      <c r="CI174" s="763"/>
      <c r="CW174" s="763"/>
      <c r="CX174" s="763"/>
      <c r="CY174" s="763"/>
      <c r="CZ174" s="763"/>
      <c r="DA174" s="763"/>
      <c r="DB174" s="763"/>
      <c r="DC174" s="763"/>
      <c r="DD174" s="763"/>
      <c r="DE174" s="763"/>
      <c r="DF174" s="763"/>
      <c r="DG174" s="763"/>
      <c r="DH174" s="763"/>
      <c r="DI174" s="763"/>
      <c r="DJ174" s="763"/>
      <c r="DK174" s="763"/>
      <c r="DL174" s="763"/>
      <c r="DM174" s="763"/>
      <c r="DN174" s="763"/>
      <c r="DO174" s="763"/>
      <c r="DP174" s="763"/>
      <c r="DQ174" s="763"/>
      <c r="DR174" s="763"/>
      <c r="DS174" s="763"/>
      <c r="DT174" s="763"/>
      <c r="DU174" s="763"/>
      <c r="DV174" s="763"/>
      <c r="DW174" s="763"/>
      <c r="DX174" s="763"/>
      <c r="DY174" s="763"/>
      <c r="DZ174" s="763"/>
      <c r="EA174" s="763"/>
      <c r="EB174" s="763"/>
      <c r="EC174" s="763"/>
      <c r="ED174" s="763"/>
      <c r="EE174" s="763"/>
      <c r="EF174" s="763"/>
      <c r="EG174" s="763"/>
      <c r="EH174" s="763"/>
      <c r="EI174" s="763"/>
      <c r="EJ174" s="763"/>
      <c r="EK174" s="763"/>
      <c r="EL174" s="763"/>
      <c r="EM174" s="763"/>
      <c r="EN174" s="763"/>
      <c r="EO174" s="763"/>
      <c r="EP174" s="763"/>
      <c r="EQ174" s="763"/>
      <c r="ER174" s="763"/>
      <c r="ES174" s="763"/>
      <c r="ET174" s="763"/>
      <c r="EU174" s="763"/>
      <c r="EV174" s="763"/>
      <c r="EW174" s="763"/>
      <c r="EX174" s="763"/>
      <c r="EY174" s="763"/>
      <c r="EZ174" s="763"/>
      <c r="FA174" s="763"/>
      <c r="FB174" s="763"/>
      <c r="FC174" s="763"/>
      <c r="FD174" s="763"/>
      <c r="FE174" s="763"/>
      <c r="FF174" s="763"/>
      <c r="FG174" s="763"/>
      <c r="FH174" s="763"/>
      <c r="FI174" s="763"/>
      <c r="FJ174" s="763"/>
      <c r="FK174" s="763"/>
      <c r="FL174" s="763"/>
      <c r="FM174" s="763"/>
      <c r="FN174" s="763"/>
      <c r="FO174" s="763"/>
      <c r="FP174" s="763"/>
      <c r="FQ174" s="763"/>
      <c r="FR174" s="763"/>
      <c r="FS174" s="763"/>
      <c r="FT174" s="763"/>
      <c r="FU174" s="763"/>
      <c r="FV174" s="763"/>
      <c r="FW174" s="763"/>
      <c r="FX174" s="763"/>
      <c r="FY174" s="763"/>
      <c r="FZ174" s="763"/>
      <c r="GA174" s="763"/>
      <c r="GB174" s="763"/>
      <c r="GC174" s="763"/>
      <c r="GD174" s="763"/>
      <c r="GE174" s="763"/>
      <c r="GF174" s="763"/>
      <c r="GG174" s="763"/>
      <c r="GH174" s="763"/>
      <c r="GI174" s="763"/>
      <c r="GJ174" s="763"/>
      <c r="GK174" s="763"/>
      <c r="GL174" s="763"/>
      <c r="GM174" s="763"/>
      <c r="GN174" s="763"/>
      <c r="GO174" s="763"/>
      <c r="GP174" s="763"/>
      <c r="GQ174" s="763"/>
      <c r="GR174" s="763"/>
      <c r="GS174" s="763"/>
      <c r="GT174" s="763"/>
      <c r="GU174" s="763"/>
      <c r="GV174" s="763"/>
      <c r="GW174" s="763"/>
      <c r="GX174" s="763"/>
      <c r="GY174" s="763"/>
      <c r="GZ174" s="763"/>
      <c r="HA174" s="763"/>
      <c r="HB174" s="763"/>
      <c r="HC174" s="763"/>
      <c r="HD174" s="763"/>
      <c r="HE174" s="763"/>
      <c r="HF174" s="763"/>
      <c r="HG174" s="763"/>
      <c r="HH174" s="763"/>
      <c r="HI174" s="763"/>
      <c r="HJ174" s="763"/>
      <c r="HK174" s="763"/>
      <c r="HL174" s="763"/>
      <c r="HM174" s="763"/>
      <c r="HN174" s="763"/>
      <c r="HO174" s="763"/>
      <c r="HP174" s="763"/>
      <c r="HQ174" s="763"/>
      <c r="HR174" s="763"/>
      <c r="HS174" s="763"/>
    </row>
    <row r="175" spans="1:227" s="552" customFormat="1">
      <c r="A175"/>
      <c r="B175" s="392"/>
      <c r="C175"/>
      <c r="D175" s="465"/>
      <c r="E175" s="684"/>
      <c r="F175" s="684"/>
      <c r="G175" s="354"/>
      <c r="H175"/>
      <c r="I175" s="140"/>
      <c r="J175"/>
      <c r="K175"/>
      <c r="L175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47"/>
      <c r="AC175"/>
      <c r="AD175" s="127"/>
      <c r="AE175"/>
      <c r="AF175"/>
      <c r="AG175"/>
      <c r="AH175" s="137"/>
      <c r="AI175" s="137"/>
      <c r="AJ175" s="137"/>
      <c r="AK175" s="548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548"/>
      <c r="BB175" s="286"/>
      <c r="BC175" s="1138"/>
      <c r="BD175" s="1138"/>
      <c r="BE175" s="1138"/>
      <c r="BF175" s="1138"/>
      <c r="BG175" s="1138"/>
      <c r="BH175" s="1138"/>
      <c r="BI175" s="1138"/>
      <c r="BJ175" s="536"/>
      <c r="BK175" s="536"/>
      <c r="BL175" s="536"/>
      <c r="BM175" s="536"/>
      <c r="BN175" s="536"/>
      <c r="BO175" s="536"/>
      <c r="BP175" s="536"/>
      <c r="BQ175" s="536"/>
      <c r="BR175" s="536"/>
      <c r="BS175" s="536"/>
      <c r="BT175" s="536"/>
      <c r="BU175" s="286"/>
      <c r="BV175" s="763"/>
      <c r="BW175" s="763"/>
      <c r="BX175" s="763"/>
      <c r="BY175" s="763"/>
      <c r="BZ175" s="763"/>
      <c r="CA175" s="763"/>
      <c r="CB175" s="763"/>
      <c r="CC175" s="763"/>
      <c r="CD175" s="763"/>
      <c r="CE175" s="763"/>
      <c r="CF175" s="763"/>
      <c r="CG175" s="763"/>
      <c r="CH175" s="763"/>
      <c r="CI175" s="763"/>
      <c r="CW175" s="763"/>
      <c r="CX175" s="763"/>
      <c r="CY175" s="763"/>
      <c r="CZ175" s="763"/>
      <c r="DA175" s="763"/>
      <c r="DB175" s="763"/>
      <c r="DC175" s="763"/>
      <c r="DD175" s="763"/>
      <c r="DE175" s="763"/>
      <c r="DF175" s="763"/>
      <c r="DG175" s="763"/>
      <c r="DH175" s="763"/>
      <c r="DI175" s="763"/>
      <c r="DJ175" s="763"/>
      <c r="DK175" s="763"/>
      <c r="DL175" s="763"/>
      <c r="DM175" s="763"/>
      <c r="DN175" s="763"/>
      <c r="DO175" s="763"/>
      <c r="DP175" s="763"/>
      <c r="DQ175" s="763"/>
      <c r="DR175" s="763"/>
      <c r="DS175" s="763"/>
      <c r="DT175" s="763"/>
      <c r="DU175" s="763"/>
      <c r="DV175" s="763"/>
      <c r="DW175" s="763"/>
      <c r="DX175" s="763"/>
      <c r="DY175" s="763"/>
      <c r="DZ175" s="763"/>
      <c r="EA175" s="763"/>
      <c r="EB175" s="763"/>
      <c r="EC175" s="763"/>
      <c r="ED175" s="763"/>
      <c r="EE175" s="763"/>
      <c r="EF175" s="763"/>
      <c r="EG175" s="763"/>
      <c r="EH175" s="763"/>
      <c r="EI175" s="763"/>
      <c r="EJ175" s="763"/>
      <c r="EK175" s="763"/>
      <c r="EL175" s="763"/>
      <c r="EM175" s="763"/>
      <c r="EN175" s="763"/>
      <c r="EO175" s="763"/>
      <c r="EP175" s="763"/>
      <c r="EQ175" s="763"/>
      <c r="ER175" s="763"/>
      <c r="ES175" s="763"/>
      <c r="ET175" s="763"/>
      <c r="EU175" s="763"/>
      <c r="EV175" s="763"/>
      <c r="EW175" s="763"/>
      <c r="EX175" s="763"/>
      <c r="EY175" s="763"/>
      <c r="EZ175" s="763"/>
      <c r="FA175" s="763"/>
      <c r="FB175" s="763"/>
      <c r="FC175" s="763"/>
      <c r="FD175" s="763"/>
      <c r="FE175" s="763"/>
      <c r="FF175" s="763"/>
      <c r="FG175" s="763"/>
      <c r="FH175" s="763"/>
      <c r="FI175" s="763"/>
      <c r="FJ175" s="763"/>
      <c r="FK175" s="763"/>
      <c r="FL175" s="763"/>
      <c r="FM175" s="763"/>
      <c r="FN175" s="763"/>
      <c r="FO175" s="763"/>
      <c r="FP175" s="763"/>
      <c r="FQ175" s="763"/>
      <c r="FR175" s="763"/>
      <c r="FS175" s="763"/>
      <c r="FT175" s="763"/>
      <c r="FU175" s="763"/>
      <c r="FV175" s="763"/>
      <c r="FW175" s="763"/>
      <c r="FX175" s="763"/>
      <c r="FY175" s="763"/>
      <c r="FZ175" s="763"/>
      <c r="GA175" s="763"/>
      <c r="GB175" s="763"/>
      <c r="GC175" s="763"/>
      <c r="GD175" s="763"/>
      <c r="GE175" s="763"/>
      <c r="GF175" s="763"/>
      <c r="GG175" s="763"/>
      <c r="GH175" s="763"/>
      <c r="GI175" s="763"/>
      <c r="GJ175" s="763"/>
      <c r="GK175" s="763"/>
      <c r="GL175" s="763"/>
      <c r="GM175" s="763"/>
      <c r="GN175" s="763"/>
      <c r="GO175" s="763"/>
      <c r="GP175" s="763"/>
      <c r="GQ175" s="763"/>
      <c r="GR175" s="763"/>
      <c r="GS175" s="763"/>
      <c r="GT175" s="763"/>
      <c r="GU175" s="763"/>
      <c r="GV175" s="763"/>
      <c r="GW175" s="763"/>
      <c r="GX175" s="763"/>
      <c r="GY175" s="763"/>
      <c r="GZ175" s="763"/>
      <c r="HA175" s="763"/>
      <c r="HB175" s="763"/>
      <c r="HC175" s="763"/>
      <c r="HD175" s="763"/>
      <c r="HE175" s="763"/>
      <c r="HF175" s="763"/>
      <c r="HG175" s="763"/>
      <c r="HH175" s="763"/>
      <c r="HI175" s="763"/>
      <c r="HJ175" s="763"/>
      <c r="HK175" s="763"/>
      <c r="HL175" s="763"/>
      <c r="HM175" s="763"/>
      <c r="HN175" s="763"/>
      <c r="HO175" s="763"/>
      <c r="HP175" s="763"/>
      <c r="HQ175" s="763"/>
      <c r="HR175" s="763"/>
      <c r="HS175" s="763"/>
    </row>
    <row r="176" spans="1:227" s="552" customFormat="1">
      <c r="A176"/>
      <c r="B176" s="392"/>
      <c r="C176"/>
      <c r="D176" s="465"/>
      <c r="E176" s="684"/>
      <c r="F176" s="684"/>
      <c r="G176" s="354"/>
      <c r="H176"/>
      <c r="I176" s="140"/>
      <c r="J176"/>
      <c r="K176"/>
      <c r="L176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47"/>
      <c r="AC176"/>
      <c r="AD176" s="127"/>
      <c r="AE176"/>
      <c r="AF176"/>
      <c r="AG176"/>
      <c r="AH176" s="137"/>
      <c r="AI176" s="137"/>
      <c r="AJ176" s="137"/>
      <c r="AK176" s="548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548"/>
      <c r="BB176" s="286"/>
      <c r="BC176" s="1138"/>
      <c r="BD176" s="1138"/>
      <c r="BE176" s="1138"/>
      <c r="BF176" s="1138"/>
      <c r="BG176" s="1138"/>
      <c r="BH176" s="1138"/>
      <c r="BI176" s="1138"/>
      <c r="BJ176" s="536"/>
      <c r="BK176" s="536"/>
      <c r="BL176" s="536"/>
      <c r="BM176" s="536"/>
      <c r="BN176" s="536"/>
      <c r="BO176" s="536"/>
      <c r="BP176" s="536"/>
      <c r="BQ176" s="536"/>
      <c r="BR176" s="536"/>
      <c r="BS176" s="536"/>
      <c r="BT176" s="536"/>
      <c r="BU176" s="286"/>
      <c r="BV176" s="763"/>
      <c r="BW176" s="763"/>
      <c r="BX176" s="763"/>
      <c r="BY176" s="763"/>
      <c r="BZ176" s="763"/>
      <c r="CA176" s="763"/>
      <c r="CB176" s="763"/>
      <c r="CC176" s="763"/>
      <c r="CD176" s="763"/>
      <c r="CE176" s="763"/>
      <c r="CF176" s="763"/>
      <c r="CG176" s="763"/>
      <c r="CH176" s="763"/>
      <c r="CI176" s="763"/>
      <c r="CW176" s="763"/>
      <c r="CX176" s="763"/>
      <c r="CY176" s="763"/>
      <c r="CZ176" s="763"/>
      <c r="DA176" s="763"/>
      <c r="DB176" s="763"/>
      <c r="DC176" s="763"/>
      <c r="DD176" s="763"/>
      <c r="DE176" s="763"/>
      <c r="DF176" s="763"/>
      <c r="DG176" s="763"/>
      <c r="DH176" s="763"/>
      <c r="DI176" s="763"/>
      <c r="DJ176" s="763"/>
      <c r="DK176" s="763"/>
      <c r="DL176" s="763"/>
      <c r="DM176" s="763"/>
      <c r="DN176" s="763"/>
      <c r="DO176" s="763"/>
      <c r="DP176" s="763"/>
      <c r="DQ176" s="763"/>
      <c r="DR176" s="763"/>
      <c r="DS176" s="763"/>
      <c r="DT176" s="763"/>
      <c r="DU176" s="763"/>
      <c r="DV176" s="763"/>
      <c r="DW176" s="763"/>
      <c r="DX176" s="763"/>
      <c r="DY176" s="763"/>
      <c r="DZ176" s="763"/>
      <c r="EA176" s="763"/>
      <c r="EB176" s="763"/>
      <c r="EC176" s="763"/>
      <c r="ED176" s="763"/>
      <c r="EE176" s="763"/>
      <c r="EF176" s="763"/>
      <c r="EG176" s="763"/>
      <c r="EH176" s="763"/>
      <c r="EI176" s="763"/>
      <c r="EJ176" s="763"/>
      <c r="EK176" s="763"/>
      <c r="EL176" s="763"/>
      <c r="EM176" s="763"/>
      <c r="EN176" s="763"/>
      <c r="EO176" s="763"/>
      <c r="EP176" s="763"/>
      <c r="EQ176" s="763"/>
      <c r="ER176" s="763"/>
      <c r="ES176" s="763"/>
      <c r="ET176" s="763"/>
      <c r="EU176" s="763"/>
      <c r="EV176" s="763"/>
      <c r="EW176" s="763"/>
      <c r="EX176" s="763"/>
      <c r="EY176" s="763"/>
      <c r="EZ176" s="763"/>
      <c r="FA176" s="763"/>
      <c r="FB176" s="763"/>
      <c r="FC176" s="763"/>
      <c r="FD176" s="763"/>
      <c r="FE176" s="763"/>
      <c r="FF176" s="763"/>
      <c r="FG176" s="763"/>
      <c r="FH176" s="763"/>
      <c r="FI176" s="763"/>
      <c r="FJ176" s="763"/>
      <c r="FK176" s="763"/>
      <c r="FL176" s="763"/>
      <c r="FM176" s="763"/>
      <c r="FN176" s="763"/>
      <c r="FO176" s="763"/>
      <c r="FP176" s="763"/>
      <c r="FQ176" s="763"/>
      <c r="FR176" s="763"/>
      <c r="FS176" s="763"/>
      <c r="FT176" s="763"/>
      <c r="FU176" s="763"/>
      <c r="FV176" s="763"/>
      <c r="FW176" s="763"/>
      <c r="FX176" s="763"/>
      <c r="FY176" s="763"/>
      <c r="FZ176" s="763"/>
      <c r="GA176" s="763"/>
      <c r="GB176" s="763"/>
      <c r="GC176" s="763"/>
      <c r="GD176" s="763"/>
      <c r="GE176" s="763"/>
      <c r="GF176" s="763"/>
      <c r="GG176" s="763"/>
      <c r="GH176" s="763"/>
      <c r="GI176" s="763"/>
      <c r="GJ176" s="763"/>
      <c r="GK176" s="763"/>
      <c r="GL176" s="763"/>
      <c r="GM176" s="763"/>
      <c r="GN176" s="763"/>
      <c r="GO176" s="763"/>
      <c r="GP176" s="763"/>
      <c r="GQ176" s="763"/>
      <c r="GR176" s="763"/>
      <c r="GS176" s="763"/>
      <c r="GT176" s="763"/>
      <c r="GU176" s="763"/>
      <c r="GV176" s="763"/>
      <c r="GW176" s="763"/>
      <c r="GX176" s="763"/>
      <c r="GY176" s="763"/>
      <c r="GZ176" s="763"/>
      <c r="HA176" s="763"/>
      <c r="HB176" s="763"/>
      <c r="HC176" s="763"/>
      <c r="HD176" s="763"/>
      <c r="HE176" s="763"/>
      <c r="HF176" s="763"/>
      <c r="HG176" s="763"/>
      <c r="HH176" s="763"/>
      <c r="HI176" s="763"/>
      <c r="HJ176" s="763"/>
      <c r="HK176" s="763"/>
      <c r="HL176" s="763"/>
      <c r="HM176" s="763"/>
      <c r="HN176" s="763"/>
      <c r="HO176" s="763"/>
      <c r="HP176" s="763"/>
      <c r="HQ176" s="763"/>
      <c r="HR176" s="763"/>
      <c r="HS176" s="763"/>
    </row>
    <row r="177" spans="1:227" s="552" customFormat="1">
      <c r="A177"/>
      <c r="B177" s="392"/>
      <c r="C177"/>
      <c r="D177" s="465"/>
      <c r="E177" s="684"/>
      <c r="F177" s="684"/>
      <c r="G177" s="354"/>
      <c r="H177"/>
      <c r="I177" s="140"/>
      <c r="J177"/>
      <c r="K177"/>
      <c r="L177"/>
      <c r="M177" s="359"/>
      <c r="N177" s="359"/>
      <c r="O177" s="359"/>
      <c r="P177" s="359"/>
      <c r="Q177" s="359"/>
      <c r="R177" s="359"/>
      <c r="S177" s="359"/>
      <c r="T177" s="359"/>
      <c r="U177" s="359"/>
      <c r="V177" s="359"/>
      <c r="W177" s="359"/>
      <c r="X177" s="359"/>
      <c r="Y177" s="359"/>
      <c r="Z177" s="359"/>
      <c r="AA177" s="359"/>
      <c r="AB177" s="47"/>
      <c r="AC177"/>
      <c r="AD177" s="127"/>
      <c r="AE177"/>
      <c r="AF177"/>
      <c r="AG177"/>
      <c r="AH177" s="137"/>
      <c r="AI177" s="137"/>
      <c r="AJ177" s="137"/>
      <c r="AK177" s="548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548"/>
      <c r="BB177" s="286"/>
      <c r="BC177" s="1138"/>
      <c r="BD177" s="1138"/>
      <c r="BE177" s="1138"/>
      <c r="BF177" s="1138"/>
      <c r="BG177" s="1138"/>
      <c r="BH177" s="1138"/>
      <c r="BI177" s="1138"/>
      <c r="BJ177" s="536"/>
      <c r="BK177" s="536"/>
      <c r="BL177" s="536"/>
      <c r="BM177" s="536"/>
      <c r="BN177" s="536"/>
      <c r="BO177" s="536"/>
      <c r="BP177" s="536"/>
      <c r="BQ177" s="536"/>
      <c r="BR177" s="536"/>
      <c r="BS177" s="536"/>
      <c r="BT177" s="536"/>
      <c r="BU177" s="286"/>
      <c r="BV177" s="763"/>
      <c r="BW177" s="763"/>
      <c r="BX177" s="763"/>
      <c r="BY177" s="763"/>
      <c r="BZ177" s="763"/>
      <c r="CA177" s="763"/>
      <c r="CB177" s="763"/>
      <c r="CC177" s="763"/>
      <c r="CD177" s="763"/>
      <c r="CE177" s="763"/>
      <c r="CF177" s="763"/>
      <c r="CG177" s="763"/>
      <c r="CH177" s="763"/>
      <c r="CI177" s="763"/>
      <c r="CW177" s="763"/>
      <c r="CX177" s="763"/>
      <c r="CY177" s="763"/>
      <c r="CZ177" s="763"/>
      <c r="DA177" s="763"/>
      <c r="DB177" s="763"/>
      <c r="DC177" s="763"/>
      <c r="DD177" s="763"/>
      <c r="DE177" s="763"/>
      <c r="DF177" s="763"/>
      <c r="DG177" s="763"/>
      <c r="DH177" s="763"/>
      <c r="DI177" s="763"/>
      <c r="DJ177" s="763"/>
      <c r="DK177" s="763"/>
      <c r="DL177" s="763"/>
      <c r="DM177" s="763"/>
      <c r="DN177" s="763"/>
      <c r="DO177" s="763"/>
      <c r="DP177" s="763"/>
      <c r="DQ177" s="763"/>
      <c r="DR177" s="763"/>
      <c r="DS177" s="763"/>
      <c r="DT177" s="763"/>
      <c r="DU177" s="763"/>
      <c r="DV177" s="763"/>
      <c r="DW177" s="763"/>
      <c r="DX177" s="763"/>
      <c r="DY177" s="763"/>
      <c r="DZ177" s="763"/>
      <c r="EA177" s="763"/>
      <c r="EB177" s="763"/>
      <c r="EC177" s="763"/>
      <c r="ED177" s="763"/>
      <c r="EE177" s="763"/>
      <c r="EF177" s="763"/>
      <c r="EG177" s="763"/>
      <c r="EH177" s="763"/>
      <c r="EI177" s="763"/>
      <c r="EJ177" s="763"/>
      <c r="EK177" s="763"/>
      <c r="EL177" s="763"/>
      <c r="EM177" s="763"/>
      <c r="EN177" s="763"/>
      <c r="EO177" s="763"/>
      <c r="EP177" s="763"/>
      <c r="EQ177" s="763"/>
      <c r="ER177" s="763"/>
      <c r="ES177" s="763"/>
      <c r="ET177" s="763"/>
      <c r="EU177" s="763"/>
      <c r="EV177" s="763"/>
      <c r="EW177" s="763"/>
      <c r="EX177" s="763"/>
      <c r="EY177" s="763"/>
      <c r="EZ177" s="763"/>
      <c r="FA177" s="763"/>
      <c r="FB177" s="763"/>
      <c r="FC177" s="763"/>
      <c r="FD177" s="763"/>
      <c r="FE177" s="763"/>
      <c r="FF177" s="763"/>
      <c r="FG177" s="763"/>
      <c r="FH177" s="763"/>
      <c r="FI177" s="763"/>
      <c r="FJ177" s="763"/>
      <c r="FK177" s="763"/>
      <c r="FL177" s="763"/>
      <c r="FM177" s="763"/>
      <c r="FN177" s="763"/>
      <c r="FO177" s="763"/>
      <c r="FP177" s="763"/>
      <c r="FQ177" s="763"/>
      <c r="FR177" s="763"/>
      <c r="FS177" s="763"/>
      <c r="FT177" s="763"/>
      <c r="FU177" s="763"/>
      <c r="FV177" s="763"/>
      <c r="FW177" s="763"/>
      <c r="FX177" s="763"/>
      <c r="FY177" s="763"/>
      <c r="FZ177" s="763"/>
      <c r="GA177" s="763"/>
      <c r="GB177" s="763"/>
      <c r="GC177" s="763"/>
      <c r="GD177" s="763"/>
      <c r="GE177" s="763"/>
      <c r="GF177" s="763"/>
      <c r="GG177" s="763"/>
      <c r="GH177" s="763"/>
      <c r="GI177" s="763"/>
      <c r="GJ177" s="763"/>
      <c r="GK177" s="763"/>
      <c r="GL177" s="763"/>
      <c r="GM177" s="763"/>
      <c r="GN177" s="763"/>
      <c r="GO177" s="763"/>
      <c r="GP177" s="763"/>
      <c r="GQ177" s="763"/>
      <c r="GR177" s="763"/>
      <c r="GS177" s="763"/>
      <c r="GT177" s="763"/>
      <c r="GU177" s="763"/>
      <c r="GV177" s="763"/>
      <c r="GW177" s="763"/>
      <c r="GX177" s="763"/>
      <c r="GY177" s="763"/>
      <c r="GZ177" s="763"/>
      <c r="HA177" s="763"/>
      <c r="HB177" s="763"/>
      <c r="HC177" s="763"/>
      <c r="HD177" s="763"/>
      <c r="HE177" s="763"/>
      <c r="HF177" s="763"/>
      <c r="HG177" s="763"/>
      <c r="HH177" s="763"/>
      <c r="HI177" s="763"/>
      <c r="HJ177" s="763"/>
      <c r="HK177" s="763"/>
      <c r="HL177" s="763"/>
      <c r="HM177" s="763"/>
      <c r="HN177" s="763"/>
      <c r="HO177" s="763"/>
      <c r="HP177" s="763"/>
      <c r="HQ177" s="763"/>
      <c r="HR177" s="763"/>
      <c r="HS177" s="763"/>
    </row>
    <row r="178" spans="1:227" s="552" customFormat="1">
      <c r="A178"/>
      <c r="B178" s="392"/>
      <c r="C178"/>
      <c r="D178" s="465"/>
      <c r="E178" s="684"/>
      <c r="F178" s="684"/>
      <c r="G178" s="354"/>
      <c r="H178"/>
      <c r="I178" s="140"/>
      <c r="J178"/>
      <c r="K178"/>
      <c r="L178"/>
      <c r="M178" s="359"/>
      <c r="N178" s="359"/>
      <c r="O178" s="359"/>
      <c r="P178" s="359"/>
      <c r="Q178" s="359"/>
      <c r="R178" s="359"/>
      <c r="S178" s="359"/>
      <c r="T178" s="359"/>
      <c r="U178" s="359"/>
      <c r="V178" s="359"/>
      <c r="W178" s="359"/>
      <c r="X178" s="359"/>
      <c r="Y178" s="359"/>
      <c r="Z178" s="359"/>
      <c r="AA178" s="359"/>
      <c r="AB178" s="47"/>
      <c r="AC178"/>
      <c r="AD178" s="127"/>
      <c r="AE178"/>
      <c r="AF178"/>
      <c r="AG178"/>
      <c r="AH178" s="137"/>
      <c r="AI178" s="137"/>
      <c r="AJ178" s="137"/>
      <c r="AK178" s="548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548"/>
      <c r="BB178" s="286"/>
      <c r="BC178" s="1138"/>
      <c r="BD178" s="1138"/>
      <c r="BE178" s="1138"/>
      <c r="BF178" s="1138"/>
      <c r="BG178" s="1138"/>
      <c r="BH178" s="1138"/>
      <c r="BI178" s="1138"/>
      <c r="BJ178" s="536"/>
      <c r="BK178" s="536"/>
      <c r="BL178" s="536"/>
      <c r="BM178" s="536"/>
      <c r="BN178" s="536"/>
      <c r="BO178" s="536"/>
      <c r="BP178" s="536"/>
      <c r="BQ178" s="536"/>
      <c r="BR178" s="536"/>
      <c r="BS178" s="536"/>
      <c r="BT178" s="536"/>
      <c r="BU178" s="286"/>
      <c r="BV178" s="763"/>
      <c r="BW178" s="763"/>
      <c r="BX178" s="763"/>
      <c r="BY178" s="763"/>
      <c r="BZ178" s="763"/>
      <c r="CA178" s="763"/>
      <c r="CB178" s="763"/>
      <c r="CC178" s="763"/>
      <c r="CD178" s="763"/>
      <c r="CE178" s="763"/>
      <c r="CF178" s="763"/>
      <c r="CG178" s="763"/>
      <c r="CH178" s="763"/>
      <c r="CI178" s="763"/>
      <c r="CW178" s="763"/>
      <c r="CX178" s="763"/>
      <c r="CY178" s="763"/>
      <c r="CZ178" s="763"/>
      <c r="DA178" s="763"/>
      <c r="DB178" s="763"/>
      <c r="DC178" s="763"/>
      <c r="DD178" s="763"/>
      <c r="DE178" s="763"/>
      <c r="DF178" s="763"/>
      <c r="DG178" s="763"/>
      <c r="DH178" s="763"/>
      <c r="DI178" s="763"/>
      <c r="DJ178" s="763"/>
      <c r="DK178" s="763"/>
      <c r="DL178" s="763"/>
      <c r="DM178" s="763"/>
      <c r="DN178" s="763"/>
      <c r="DO178" s="763"/>
      <c r="DP178" s="763"/>
      <c r="DQ178" s="763"/>
      <c r="DR178" s="763"/>
      <c r="DS178" s="763"/>
      <c r="DT178" s="763"/>
      <c r="DU178" s="763"/>
      <c r="DV178" s="763"/>
      <c r="DW178" s="763"/>
      <c r="DX178" s="763"/>
      <c r="DY178" s="763"/>
      <c r="DZ178" s="763"/>
      <c r="EA178" s="763"/>
      <c r="EB178" s="763"/>
      <c r="EC178" s="763"/>
      <c r="ED178" s="763"/>
      <c r="EE178" s="763"/>
      <c r="EF178" s="763"/>
      <c r="EG178" s="763"/>
      <c r="EH178" s="763"/>
      <c r="EI178" s="763"/>
      <c r="EJ178" s="763"/>
      <c r="EK178" s="763"/>
      <c r="EL178" s="763"/>
      <c r="EM178" s="763"/>
      <c r="EN178" s="763"/>
      <c r="EO178" s="763"/>
      <c r="EP178" s="763"/>
      <c r="EQ178" s="763"/>
      <c r="ER178" s="763"/>
      <c r="ES178" s="763"/>
      <c r="ET178" s="763"/>
      <c r="EU178" s="763"/>
      <c r="EV178" s="763"/>
      <c r="EW178" s="763"/>
      <c r="EX178" s="763"/>
      <c r="EY178" s="763"/>
      <c r="EZ178" s="763"/>
      <c r="FA178" s="763"/>
      <c r="FB178" s="763"/>
      <c r="FC178" s="763"/>
      <c r="FD178" s="763"/>
      <c r="FE178" s="763"/>
      <c r="FF178" s="763"/>
      <c r="FG178" s="763"/>
      <c r="FH178" s="763"/>
      <c r="FI178" s="763"/>
      <c r="FJ178" s="763"/>
      <c r="FK178" s="763"/>
      <c r="FL178" s="763"/>
      <c r="FM178" s="763"/>
      <c r="FN178" s="763"/>
      <c r="FO178" s="763"/>
      <c r="FP178" s="763"/>
      <c r="FQ178" s="763"/>
      <c r="FR178" s="763"/>
      <c r="FS178" s="763"/>
      <c r="FT178" s="763"/>
      <c r="FU178" s="763"/>
      <c r="FV178" s="763"/>
      <c r="FW178" s="763"/>
      <c r="FX178" s="763"/>
      <c r="FY178" s="763"/>
      <c r="FZ178" s="763"/>
      <c r="GA178" s="763"/>
      <c r="GB178" s="763"/>
      <c r="GC178" s="763"/>
      <c r="GD178" s="763"/>
      <c r="GE178" s="763"/>
      <c r="GF178" s="763"/>
      <c r="GG178" s="763"/>
      <c r="GH178" s="763"/>
      <c r="GI178" s="763"/>
      <c r="GJ178" s="763"/>
      <c r="GK178" s="763"/>
      <c r="GL178" s="763"/>
      <c r="GM178" s="763"/>
      <c r="GN178" s="763"/>
      <c r="GO178" s="763"/>
      <c r="GP178" s="763"/>
      <c r="GQ178" s="763"/>
      <c r="GR178" s="763"/>
      <c r="GS178" s="763"/>
      <c r="GT178" s="763"/>
      <c r="GU178" s="763"/>
      <c r="GV178" s="763"/>
      <c r="GW178" s="763"/>
      <c r="GX178" s="763"/>
      <c r="GY178" s="763"/>
      <c r="GZ178" s="763"/>
      <c r="HA178" s="763"/>
      <c r="HB178" s="763"/>
      <c r="HC178" s="763"/>
      <c r="HD178" s="763"/>
      <c r="HE178" s="763"/>
      <c r="HF178" s="763"/>
      <c r="HG178" s="763"/>
      <c r="HH178" s="763"/>
      <c r="HI178" s="763"/>
      <c r="HJ178" s="763"/>
      <c r="HK178" s="763"/>
      <c r="HL178" s="763"/>
      <c r="HM178" s="763"/>
      <c r="HN178" s="763"/>
      <c r="HO178" s="763"/>
      <c r="HP178" s="763"/>
      <c r="HQ178" s="763"/>
      <c r="HR178" s="763"/>
      <c r="HS178" s="763"/>
    </row>
    <row r="179" spans="1:227" s="552" customFormat="1">
      <c r="A179"/>
      <c r="B179" s="392"/>
      <c r="C179"/>
      <c r="D179" s="465"/>
      <c r="E179" s="684"/>
      <c r="F179" s="684"/>
      <c r="G179" s="354"/>
      <c r="H179"/>
      <c r="I179" s="140"/>
      <c r="J179"/>
      <c r="K179"/>
      <c r="L179"/>
      <c r="M179" s="359"/>
      <c r="N179" s="359"/>
      <c r="O179" s="359"/>
      <c r="P179" s="359"/>
      <c r="Q179" s="359"/>
      <c r="R179" s="359"/>
      <c r="S179" s="359"/>
      <c r="T179" s="359"/>
      <c r="U179" s="359"/>
      <c r="V179" s="359"/>
      <c r="W179" s="359"/>
      <c r="X179" s="359"/>
      <c r="Y179" s="359"/>
      <c r="Z179" s="359"/>
      <c r="AA179" s="359"/>
      <c r="AB179" s="47"/>
      <c r="AC179"/>
      <c r="AD179" s="127"/>
      <c r="AE179"/>
      <c r="AF179"/>
      <c r="AG179"/>
      <c r="AH179" s="137"/>
      <c r="AI179" s="137"/>
      <c r="AJ179" s="137"/>
      <c r="AK179" s="548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548"/>
      <c r="BB179" s="286"/>
      <c r="BC179" s="1138"/>
      <c r="BD179" s="1138"/>
      <c r="BE179" s="1138"/>
      <c r="BF179" s="1138"/>
      <c r="BG179" s="1138"/>
      <c r="BH179" s="1138"/>
      <c r="BI179" s="1138"/>
      <c r="BJ179" s="536"/>
      <c r="BK179" s="536"/>
      <c r="BL179" s="536"/>
      <c r="BM179" s="536"/>
      <c r="BN179" s="536"/>
      <c r="BO179" s="536"/>
      <c r="BP179" s="536"/>
      <c r="BQ179" s="536"/>
      <c r="BR179" s="536"/>
      <c r="BS179" s="536"/>
      <c r="BT179" s="536"/>
      <c r="BU179" s="286"/>
      <c r="BV179" s="763"/>
      <c r="BW179" s="763"/>
      <c r="BX179" s="763"/>
      <c r="BY179" s="763"/>
      <c r="BZ179" s="763"/>
      <c r="CA179" s="763"/>
      <c r="CB179" s="763"/>
      <c r="CC179" s="763"/>
      <c r="CD179" s="763"/>
      <c r="CE179" s="763"/>
      <c r="CF179" s="763"/>
      <c r="CG179" s="763"/>
      <c r="CH179" s="763"/>
      <c r="CI179" s="763"/>
      <c r="CW179" s="763"/>
      <c r="CX179" s="763"/>
      <c r="CY179" s="763"/>
      <c r="CZ179" s="763"/>
      <c r="DA179" s="763"/>
      <c r="DB179" s="763"/>
      <c r="DC179" s="763"/>
      <c r="DD179" s="763"/>
      <c r="DE179" s="763"/>
      <c r="DF179" s="763"/>
      <c r="DG179" s="763"/>
      <c r="DH179" s="763"/>
      <c r="DI179" s="763"/>
      <c r="DJ179" s="763"/>
      <c r="DK179" s="763"/>
      <c r="DL179" s="763"/>
      <c r="DM179" s="763"/>
      <c r="DN179" s="763"/>
      <c r="DO179" s="763"/>
      <c r="DP179" s="763"/>
      <c r="DQ179" s="763"/>
      <c r="DR179" s="763"/>
      <c r="DS179" s="763"/>
      <c r="DT179" s="763"/>
      <c r="DU179" s="763"/>
      <c r="DV179" s="763"/>
      <c r="DW179" s="763"/>
      <c r="DX179" s="763"/>
      <c r="DY179" s="763"/>
      <c r="DZ179" s="763"/>
      <c r="EA179" s="763"/>
      <c r="EB179" s="763"/>
      <c r="EC179" s="763"/>
      <c r="ED179" s="763"/>
      <c r="EE179" s="763"/>
      <c r="EF179" s="763"/>
      <c r="EG179" s="763"/>
      <c r="EH179" s="763"/>
      <c r="EI179" s="763"/>
      <c r="EJ179" s="763"/>
      <c r="EK179" s="763"/>
      <c r="EL179" s="763"/>
      <c r="EM179" s="763"/>
      <c r="EN179" s="763"/>
      <c r="EO179" s="763"/>
      <c r="EP179" s="763"/>
      <c r="EQ179" s="763"/>
      <c r="ER179" s="763"/>
      <c r="ES179" s="763"/>
      <c r="ET179" s="763"/>
      <c r="EU179" s="763"/>
      <c r="EV179" s="763"/>
      <c r="EW179" s="763"/>
      <c r="EX179" s="763"/>
      <c r="EY179" s="763"/>
      <c r="EZ179" s="763"/>
      <c r="FA179" s="763"/>
      <c r="FB179" s="763"/>
      <c r="FC179" s="763"/>
      <c r="FD179" s="763"/>
      <c r="FE179" s="763"/>
      <c r="FF179" s="763"/>
      <c r="FG179" s="763"/>
      <c r="FH179" s="763"/>
      <c r="FI179" s="763"/>
      <c r="FJ179" s="763"/>
      <c r="FK179" s="763"/>
      <c r="FL179" s="763"/>
      <c r="FM179" s="763"/>
      <c r="FN179" s="763"/>
      <c r="FO179" s="763"/>
      <c r="FP179" s="763"/>
      <c r="FQ179" s="763"/>
      <c r="FR179" s="763"/>
      <c r="FS179" s="763"/>
      <c r="FT179" s="763"/>
      <c r="FU179" s="763"/>
      <c r="FV179" s="763"/>
      <c r="FW179" s="763"/>
      <c r="FX179" s="763"/>
      <c r="FY179" s="763"/>
      <c r="FZ179" s="763"/>
      <c r="GA179" s="763"/>
      <c r="GB179" s="763"/>
      <c r="GC179" s="763"/>
      <c r="GD179" s="763"/>
      <c r="GE179" s="763"/>
      <c r="GF179" s="763"/>
      <c r="GG179" s="763"/>
      <c r="GH179" s="763"/>
      <c r="GI179" s="763"/>
      <c r="GJ179" s="763"/>
      <c r="GK179" s="763"/>
      <c r="GL179" s="763"/>
      <c r="GM179" s="763"/>
      <c r="GN179" s="763"/>
      <c r="GO179" s="763"/>
      <c r="GP179" s="763"/>
      <c r="GQ179" s="763"/>
      <c r="GR179" s="763"/>
      <c r="GS179" s="763"/>
      <c r="GT179" s="763"/>
      <c r="GU179" s="763"/>
      <c r="GV179" s="763"/>
      <c r="GW179" s="763"/>
      <c r="GX179" s="763"/>
      <c r="GY179" s="763"/>
      <c r="GZ179" s="763"/>
      <c r="HA179" s="763"/>
      <c r="HB179" s="763"/>
      <c r="HC179" s="763"/>
      <c r="HD179" s="763"/>
      <c r="HE179" s="763"/>
      <c r="HF179" s="763"/>
      <c r="HG179" s="763"/>
      <c r="HH179" s="763"/>
      <c r="HI179" s="763"/>
      <c r="HJ179" s="763"/>
      <c r="HK179" s="763"/>
      <c r="HL179" s="763"/>
      <c r="HM179" s="763"/>
      <c r="HN179" s="763"/>
      <c r="HO179" s="763"/>
      <c r="HP179" s="763"/>
      <c r="HQ179" s="763"/>
      <c r="HR179" s="763"/>
      <c r="HS179" s="763"/>
    </row>
    <row r="180" spans="1:227" s="552" customFormat="1">
      <c r="A180"/>
      <c r="B180" s="392"/>
      <c r="C180"/>
      <c r="D180" s="465"/>
      <c r="E180" s="684"/>
      <c r="F180" s="684"/>
      <c r="G180" s="354"/>
      <c r="H180"/>
      <c r="I180" s="140"/>
      <c r="J180"/>
      <c r="K180"/>
      <c r="L180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47"/>
      <c r="AC180"/>
      <c r="AD180" s="127"/>
      <c r="AE180"/>
      <c r="AF180"/>
      <c r="AG180"/>
      <c r="AH180" s="137"/>
      <c r="AI180" s="137"/>
      <c r="AJ180" s="137"/>
      <c r="AK180" s="548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548"/>
      <c r="BB180" s="286"/>
      <c r="BC180" s="1138"/>
      <c r="BD180" s="1138"/>
      <c r="BE180" s="1138"/>
      <c r="BF180" s="1138"/>
      <c r="BG180" s="1138"/>
      <c r="BH180" s="1138"/>
      <c r="BI180" s="1138"/>
      <c r="BJ180" s="536"/>
      <c r="BK180" s="536"/>
      <c r="BL180" s="536"/>
      <c r="BM180" s="536"/>
      <c r="BN180" s="536"/>
      <c r="BO180" s="536"/>
      <c r="BP180" s="536"/>
      <c r="BQ180" s="536"/>
      <c r="BR180" s="536"/>
      <c r="BS180" s="536"/>
      <c r="BT180" s="536"/>
      <c r="BU180" s="286"/>
      <c r="BV180" s="763"/>
      <c r="BW180" s="763"/>
      <c r="BX180" s="763"/>
      <c r="BY180" s="763"/>
      <c r="BZ180" s="763"/>
      <c r="CA180" s="763"/>
      <c r="CB180" s="763"/>
      <c r="CC180" s="763"/>
      <c r="CD180" s="763"/>
      <c r="CE180" s="763"/>
      <c r="CF180" s="763"/>
      <c r="CG180" s="763"/>
      <c r="CH180" s="763"/>
      <c r="CI180" s="763"/>
      <c r="CW180" s="763"/>
      <c r="CX180" s="763"/>
      <c r="CY180" s="763"/>
      <c r="CZ180" s="763"/>
      <c r="DA180" s="763"/>
      <c r="DB180" s="763"/>
      <c r="DC180" s="763"/>
      <c r="DD180" s="763"/>
      <c r="DE180" s="763"/>
      <c r="DF180" s="763"/>
      <c r="DG180" s="763"/>
      <c r="DH180" s="763"/>
      <c r="DI180" s="763"/>
      <c r="DJ180" s="763"/>
      <c r="DK180" s="763"/>
      <c r="DL180" s="763"/>
      <c r="DM180" s="763"/>
      <c r="DN180" s="763"/>
      <c r="DO180" s="763"/>
      <c r="DP180" s="763"/>
      <c r="DQ180" s="763"/>
      <c r="DR180" s="763"/>
      <c r="DS180" s="763"/>
      <c r="DT180" s="763"/>
      <c r="DU180" s="763"/>
      <c r="DV180" s="763"/>
      <c r="DW180" s="763"/>
      <c r="DX180" s="763"/>
      <c r="DY180" s="763"/>
      <c r="DZ180" s="763"/>
      <c r="EA180" s="763"/>
      <c r="EB180" s="763"/>
      <c r="EC180" s="763"/>
      <c r="ED180" s="763"/>
      <c r="EE180" s="763"/>
      <c r="EF180" s="763"/>
      <c r="EG180" s="763"/>
      <c r="EH180" s="763"/>
      <c r="EI180" s="763"/>
      <c r="EJ180" s="763"/>
      <c r="EK180" s="763"/>
      <c r="EL180" s="763"/>
      <c r="EM180" s="763"/>
      <c r="EN180" s="763"/>
      <c r="EO180" s="763"/>
      <c r="EP180" s="763"/>
      <c r="EQ180" s="763"/>
      <c r="ER180" s="763"/>
      <c r="ES180" s="763"/>
      <c r="ET180" s="763"/>
      <c r="EU180" s="763"/>
      <c r="EV180" s="763"/>
      <c r="EW180" s="763"/>
      <c r="EX180" s="763"/>
      <c r="EY180" s="763"/>
      <c r="EZ180" s="763"/>
      <c r="FA180" s="763"/>
      <c r="FB180" s="763"/>
      <c r="FC180" s="763"/>
      <c r="FD180" s="763"/>
      <c r="FE180" s="763"/>
      <c r="FF180" s="763"/>
      <c r="FG180" s="763"/>
      <c r="FH180" s="763"/>
      <c r="FI180" s="763"/>
      <c r="FJ180" s="763"/>
      <c r="FK180" s="763"/>
      <c r="FL180" s="763"/>
      <c r="FM180" s="763"/>
      <c r="FN180" s="763"/>
      <c r="FO180" s="763"/>
      <c r="FP180" s="763"/>
      <c r="FQ180" s="763"/>
      <c r="FR180" s="763"/>
      <c r="FS180" s="763"/>
      <c r="FT180" s="763"/>
      <c r="FU180" s="763"/>
      <c r="FV180" s="763"/>
      <c r="FW180" s="763"/>
      <c r="FX180" s="763"/>
      <c r="FY180" s="763"/>
      <c r="FZ180" s="763"/>
      <c r="GA180" s="763"/>
      <c r="GB180" s="763"/>
      <c r="GC180" s="763"/>
      <c r="GD180" s="763"/>
      <c r="GE180" s="763"/>
      <c r="GF180" s="763"/>
      <c r="GG180" s="763"/>
      <c r="GH180" s="763"/>
      <c r="GI180" s="763"/>
      <c r="GJ180" s="763"/>
      <c r="GK180" s="763"/>
      <c r="GL180" s="763"/>
      <c r="GM180" s="763"/>
      <c r="GN180" s="763"/>
      <c r="GO180" s="763"/>
      <c r="GP180" s="763"/>
      <c r="GQ180" s="763"/>
      <c r="GR180" s="763"/>
      <c r="GS180" s="763"/>
      <c r="GT180" s="763"/>
      <c r="GU180" s="763"/>
      <c r="GV180" s="763"/>
      <c r="GW180" s="763"/>
      <c r="GX180" s="763"/>
      <c r="GY180" s="763"/>
      <c r="GZ180" s="763"/>
      <c r="HA180" s="763"/>
      <c r="HB180" s="763"/>
      <c r="HC180" s="763"/>
      <c r="HD180" s="763"/>
      <c r="HE180" s="763"/>
      <c r="HF180" s="763"/>
      <c r="HG180" s="763"/>
      <c r="HH180" s="763"/>
      <c r="HI180" s="763"/>
      <c r="HJ180" s="763"/>
      <c r="HK180" s="763"/>
      <c r="HL180" s="763"/>
      <c r="HM180" s="763"/>
      <c r="HN180" s="763"/>
      <c r="HO180" s="763"/>
      <c r="HP180" s="763"/>
      <c r="HQ180" s="763"/>
      <c r="HR180" s="763"/>
      <c r="HS180" s="763"/>
    </row>
    <row r="181" spans="1:227" s="552" customFormat="1">
      <c r="A181"/>
      <c r="B181" s="392"/>
      <c r="C181"/>
      <c r="D181" s="465"/>
      <c r="E181" s="684"/>
      <c r="F181" s="684"/>
      <c r="G181" s="354"/>
      <c r="H181"/>
      <c r="I181" s="140"/>
      <c r="J181"/>
      <c r="K181"/>
      <c r="L181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47"/>
      <c r="AC181"/>
      <c r="AD181" s="127"/>
      <c r="AE181"/>
      <c r="AF181"/>
      <c r="AG181"/>
      <c r="AH181" s="137"/>
      <c r="AI181" s="137"/>
      <c r="AJ181" s="137"/>
      <c r="AK181" s="548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548"/>
      <c r="BB181" s="286"/>
      <c r="BC181" s="1138"/>
      <c r="BD181" s="1138"/>
      <c r="BE181" s="1138"/>
      <c r="BF181" s="1138"/>
      <c r="BG181" s="1138"/>
      <c r="BH181" s="1138"/>
      <c r="BI181" s="1138"/>
      <c r="BJ181" s="536"/>
      <c r="BK181" s="536"/>
      <c r="BL181" s="536"/>
      <c r="BM181" s="536"/>
      <c r="BN181" s="536"/>
      <c r="BO181" s="536"/>
      <c r="BP181" s="536"/>
      <c r="BQ181" s="536"/>
      <c r="BR181" s="536"/>
      <c r="BS181" s="536"/>
      <c r="BT181" s="536"/>
      <c r="BU181" s="286"/>
      <c r="BV181" s="763"/>
      <c r="BW181" s="763"/>
      <c r="BX181" s="763"/>
      <c r="BY181" s="763"/>
      <c r="BZ181" s="763"/>
      <c r="CA181" s="763"/>
      <c r="CB181" s="763"/>
      <c r="CC181" s="763"/>
      <c r="CD181" s="763"/>
      <c r="CE181" s="763"/>
      <c r="CF181" s="763"/>
      <c r="CG181" s="763"/>
      <c r="CH181" s="763"/>
      <c r="CI181" s="763"/>
      <c r="CW181" s="763"/>
      <c r="CX181" s="763"/>
      <c r="CY181" s="763"/>
      <c r="CZ181" s="763"/>
      <c r="DA181" s="763"/>
      <c r="DB181" s="763"/>
      <c r="DC181" s="763"/>
      <c r="DD181" s="763"/>
      <c r="DE181" s="763"/>
      <c r="DF181" s="763"/>
      <c r="DG181" s="763"/>
      <c r="DH181" s="763"/>
      <c r="DI181" s="763"/>
      <c r="DJ181" s="763"/>
      <c r="DK181" s="763"/>
      <c r="DL181" s="763"/>
      <c r="DM181" s="763"/>
      <c r="DN181" s="763"/>
      <c r="DO181" s="763"/>
      <c r="DP181" s="763"/>
      <c r="DQ181" s="763"/>
      <c r="DR181" s="763"/>
      <c r="DS181" s="763"/>
      <c r="DT181" s="763"/>
      <c r="DU181" s="763"/>
      <c r="DV181" s="763"/>
      <c r="DW181" s="763"/>
      <c r="DX181" s="763"/>
      <c r="DY181" s="763"/>
      <c r="DZ181" s="763"/>
      <c r="EA181" s="763"/>
      <c r="EB181" s="763"/>
      <c r="EC181" s="763"/>
      <c r="ED181" s="763"/>
      <c r="EE181" s="763"/>
      <c r="EF181" s="763"/>
      <c r="EG181" s="763"/>
      <c r="EH181" s="763"/>
      <c r="EI181" s="763"/>
      <c r="EJ181" s="763"/>
      <c r="EK181" s="763"/>
      <c r="EL181" s="763"/>
      <c r="EM181" s="763"/>
      <c r="EN181" s="763"/>
      <c r="EO181" s="763"/>
      <c r="EP181" s="763"/>
      <c r="EQ181" s="763"/>
      <c r="ER181" s="763"/>
      <c r="ES181" s="763"/>
      <c r="ET181" s="763"/>
      <c r="EU181" s="763"/>
      <c r="EV181" s="763"/>
      <c r="EW181" s="763"/>
      <c r="EX181" s="763"/>
      <c r="EY181" s="763"/>
      <c r="EZ181" s="763"/>
      <c r="FA181" s="763"/>
      <c r="FB181" s="763"/>
      <c r="FC181" s="763"/>
      <c r="FD181" s="763"/>
      <c r="FE181" s="763"/>
      <c r="FF181" s="763"/>
      <c r="FG181" s="763"/>
      <c r="FH181" s="763"/>
      <c r="FI181" s="763"/>
      <c r="FJ181" s="763"/>
      <c r="FK181" s="763"/>
      <c r="FL181" s="763"/>
      <c r="FM181" s="763"/>
      <c r="FN181" s="763"/>
      <c r="FO181" s="763"/>
      <c r="FP181" s="763"/>
      <c r="FQ181" s="763"/>
      <c r="FR181" s="763"/>
      <c r="FS181" s="763"/>
      <c r="FT181" s="763"/>
      <c r="FU181" s="763"/>
      <c r="FV181" s="763"/>
      <c r="FW181" s="763"/>
      <c r="FX181" s="763"/>
      <c r="FY181" s="763"/>
      <c r="FZ181" s="763"/>
      <c r="GA181" s="763"/>
      <c r="GB181" s="763"/>
      <c r="GC181" s="763"/>
      <c r="GD181" s="763"/>
      <c r="GE181" s="763"/>
      <c r="GF181" s="763"/>
      <c r="GG181" s="763"/>
      <c r="GH181" s="763"/>
      <c r="GI181" s="763"/>
      <c r="GJ181" s="763"/>
      <c r="GK181" s="763"/>
      <c r="GL181" s="763"/>
      <c r="GM181" s="763"/>
      <c r="GN181" s="763"/>
      <c r="GO181" s="763"/>
      <c r="GP181" s="763"/>
      <c r="GQ181" s="763"/>
      <c r="GR181" s="763"/>
      <c r="GS181" s="763"/>
      <c r="GT181" s="763"/>
      <c r="GU181" s="763"/>
      <c r="GV181" s="763"/>
      <c r="GW181" s="763"/>
      <c r="GX181" s="763"/>
      <c r="GY181" s="763"/>
      <c r="GZ181" s="763"/>
      <c r="HA181" s="763"/>
      <c r="HB181" s="763"/>
      <c r="HC181" s="763"/>
      <c r="HD181" s="763"/>
      <c r="HE181" s="763"/>
      <c r="HF181" s="763"/>
      <c r="HG181" s="763"/>
      <c r="HH181" s="763"/>
      <c r="HI181" s="763"/>
      <c r="HJ181" s="763"/>
      <c r="HK181" s="763"/>
      <c r="HL181" s="763"/>
      <c r="HM181" s="763"/>
      <c r="HN181" s="763"/>
      <c r="HO181" s="763"/>
      <c r="HP181" s="763"/>
      <c r="HQ181" s="763"/>
      <c r="HR181" s="763"/>
      <c r="HS181" s="763"/>
    </row>
    <row r="182" spans="1:227" s="552" customFormat="1">
      <c r="A182"/>
      <c r="B182" s="392"/>
      <c r="C182"/>
      <c r="D182" s="465"/>
      <c r="E182" s="684"/>
      <c r="F182" s="684"/>
      <c r="G182" s="354"/>
      <c r="H182"/>
      <c r="I182" s="140"/>
      <c r="J182"/>
      <c r="K182"/>
      <c r="L182"/>
      <c r="M182" s="359"/>
      <c r="N182" s="359"/>
      <c r="O182" s="359"/>
      <c r="P182" s="359"/>
      <c r="Q182" s="359"/>
      <c r="R182" s="359"/>
      <c r="S182" s="359"/>
      <c r="T182" s="359"/>
      <c r="U182" s="359"/>
      <c r="V182" s="359"/>
      <c r="W182" s="359"/>
      <c r="X182" s="359"/>
      <c r="Y182" s="359"/>
      <c r="Z182" s="359"/>
      <c r="AA182" s="359"/>
      <c r="AB182" s="47"/>
      <c r="AC182"/>
      <c r="AD182" s="127"/>
      <c r="AE182"/>
      <c r="AF182"/>
      <c r="AG182"/>
      <c r="AH182" s="137"/>
      <c r="AI182" s="137"/>
      <c r="AJ182" s="137"/>
      <c r="AK182" s="548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548"/>
      <c r="BB182" s="286"/>
      <c r="BC182" s="1138"/>
      <c r="BD182" s="1138"/>
      <c r="BE182" s="1138"/>
      <c r="BF182" s="1138"/>
      <c r="BG182" s="1138"/>
      <c r="BH182" s="1138"/>
      <c r="BI182" s="1138"/>
      <c r="BJ182" s="536"/>
      <c r="BK182" s="536"/>
      <c r="BL182" s="536"/>
      <c r="BM182" s="536"/>
      <c r="BN182" s="536"/>
      <c r="BO182" s="536"/>
      <c r="BP182" s="536"/>
      <c r="BQ182" s="536"/>
      <c r="BR182" s="536"/>
      <c r="BS182" s="536"/>
      <c r="BT182" s="536"/>
      <c r="BU182" s="286"/>
      <c r="BV182" s="763"/>
      <c r="BW182" s="763"/>
      <c r="BX182" s="763"/>
      <c r="BY182" s="763"/>
      <c r="BZ182" s="763"/>
      <c r="CA182" s="763"/>
      <c r="CB182" s="763"/>
      <c r="CC182" s="763"/>
      <c r="CD182" s="763"/>
      <c r="CE182" s="763"/>
      <c r="CF182" s="763"/>
      <c r="CG182" s="763"/>
      <c r="CH182" s="763"/>
      <c r="CI182" s="763"/>
      <c r="CW182" s="763"/>
      <c r="CX182" s="763"/>
      <c r="CY182" s="763"/>
      <c r="CZ182" s="763"/>
      <c r="DA182" s="763"/>
      <c r="DB182" s="763"/>
      <c r="DC182" s="763"/>
      <c r="DD182" s="763"/>
      <c r="DE182" s="763"/>
      <c r="DF182" s="763"/>
      <c r="DG182" s="763"/>
      <c r="DH182" s="763"/>
      <c r="DI182" s="763"/>
      <c r="DJ182" s="763"/>
      <c r="DK182" s="763"/>
      <c r="DL182" s="763"/>
      <c r="DM182" s="763"/>
      <c r="DN182" s="763"/>
      <c r="DO182" s="763"/>
      <c r="DP182" s="763"/>
      <c r="DQ182" s="763"/>
      <c r="DR182" s="763"/>
      <c r="DS182" s="763"/>
      <c r="DT182" s="763"/>
      <c r="DU182" s="763"/>
      <c r="DV182" s="763"/>
      <c r="DW182" s="763"/>
      <c r="DX182" s="763"/>
      <c r="DY182" s="763"/>
      <c r="DZ182" s="763"/>
      <c r="EA182" s="763"/>
      <c r="EB182" s="763"/>
      <c r="EC182" s="763"/>
      <c r="ED182" s="763"/>
      <c r="EE182" s="763"/>
      <c r="EF182" s="763"/>
      <c r="EG182" s="763"/>
      <c r="EH182" s="763"/>
      <c r="EI182" s="763"/>
      <c r="EJ182" s="763"/>
      <c r="EK182" s="763"/>
      <c r="EL182" s="763"/>
      <c r="EM182" s="763"/>
      <c r="EN182" s="763"/>
      <c r="EO182" s="763"/>
      <c r="EP182" s="763"/>
      <c r="EQ182" s="763"/>
      <c r="ER182" s="763"/>
      <c r="ES182" s="763"/>
      <c r="ET182" s="763"/>
      <c r="EU182" s="763"/>
      <c r="EV182" s="763"/>
      <c r="EW182" s="763"/>
      <c r="EX182" s="763"/>
      <c r="EY182" s="763"/>
      <c r="EZ182" s="763"/>
      <c r="FA182" s="763"/>
      <c r="FB182" s="763"/>
      <c r="FC182" s="763"/>
      <c r="FD182" s="763"/>
      <c r="FE182" s="763"/>
      <c r="FF182" s="763"/>
      <c r="FG182" s="763"/>
      <c r="FH182" s="763"/>
      <c r="FI182" s="763"/>
      <c r="FJ182" s="763"/>
      <c r="FK182" s="763"/>
      <c r="FL182" s="763"/>
      <c r="FM182" s="763"/>
      <c r="FN182" s="763"/>
      <c r="FO182" s="763"/>
      <c r="FP182" s="763"/>
      <c r="FQ182" s="763"/>
      <c r="FR182" s="763"/>
      <c r="FS182" s="763"/>
      <c r="FT182" s="763"/>
      <c r="FU182" s="763"/>
      <c r="FV182" s="763"/>
      <c r="FW182" s="763"/>
      <c r="FX182" s="763"/>
      <c r="FY182" s="763"/>
      <c r="FZ182" s="763"/>
      <c r="GA182" s="763"/>
      <c r="GB182" s="763"/>
      <c r="GC182" s="763"/>
      <c r="GD182" s="763"/>
      <c r="GE182" s="763"/>
      <c r="GF182" s="763"/>
      <c r="GG182" s="763"/>
      <c r="GH182" s="763"/>
      <c r="GI182" s="763"/>
      <c r="GJ182" s="763"/>
      <c r="GK182" s="763"/>
      <c r="GL182" s="763"/>
      <c r="GM182" s="763"/>
      <c r="GN182" s="763"/>
      <c r="GO182" s="763"/>
      <c r="GP182" s="763"/>
      <c r="GQ182" s="763"/>
      <c r="GR182" s="763"/>
      <c r="GS182" s="763"/>
      <c r="GT182" s="763"/>
      <c r="GU182" s="763"/>
      <c r="GV182" s="763"/>
      <c r="GW182" s="763"/>
      <c r="GX182" s="763"/>
      <c r="GY182" s="763"/>
      <c r="GZ182" s="763"/>
      <c r="HA182" s="763"/>
      <c r="HB182" s="763"/>
      <c r="HC182" s="763"/>
      <c r="HD182" s="763"/>
      <c r="HE182" s="763"/>
      <c r="HF182" s="763"/>
      <c r="HG182" s="763"/>
      <c r="HH182" s="763"/>
      <c r="HI182" s="763"/>
      <c r="HJ182" s="763"/>
      <c r="HK182" s="763"/>
      <c r="HL182" s="763"/>
      <c r="HM182" s="763"/>
      <c r="HN182" s="763"/>
      <c r="HO182" s="763"/>
      <c r="HP182" s="763"/>
      <c r="HQ182" s="763"/>
      <c r="HR182" s="763"/>
      <c r="HS182" s="763"/>
    </row>
    <row r="183" spans="1:227" s="552" customFormat="1">
      <c r="A183"/>
      <c r="B183" s="392"/>
      <c r="C183"/>
      <c r="D183" s="465"/>
      <c r="E183" s="684"/>
      <c r="F183" s="684"/>
      <c r="G183" s="354"/>
      <c r="H183"/>
      <c r="I183" s="140"/>
      <c r="J183"/>
      <c r="K183"/>
      <c r="L183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47"/>
      <c r="AC183"/>
      <c r="AD183" s="127"/>
      <c r="AE183"/>
      <c r="AF183"/>
      <c r="AG183"/>
      <c r="AH183" s="137"/>
      <c r="AI183" s="137"/>
      <c r="AJ183" s="137"/>
      <c r="AK183" s="548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548"/>
      <c r="BB183" s="286"/>
      <c r="BC183" s="1138"/>
      <c r="BD183" s="1138"/>
      <c r="BE183" s="1138"/>
      <c r="BF183" s="1138"/>
      <c r="BG183" s="1138"/>
      <c r="BH183" s="1138"/>
      <c r="BI183" s="1138"/>
      <c r="BJ183" s="536"/>
      <c r="BK183" s="536"/>
      <c r="BL183" s="536"/>
      <c r="BM183" s="536"/>
      <c r="BN183" s="536"/>
      <c r="BO183" s="536"/>
      <c r="BP183" s="536"/>
      <c r="BQ183" s="536"/>
      <c r="BR183" s="536"/>
      <c r="BS183" s="536"/>
      <c r="BT183" s="536"/>
      <c r="BU183" s="286"/>
      <c r="BV183" s="763"/>
      <c r="BW183" s="763"/>
      <c r="BX183" s="763"/>
      <c r="BY183" s="763"/>
      <c r="BZ183" s="763"/>
      <c r="CA183" s="763"/>
      <c r="CB183" s="763"/>
      <c r="CC183" s="763"/>
      <c r="CD183" s="763"/>
      <c r="CE183" s="763"/>
      <c r="CF183" s="763"/>
      <c r="CG183" s="763"/>
      <c r="CH183" s="763"/>
      <c r="CI183" s="763"/>
      <c r="CW183" s="763"/>
      <c r="CX183" s="763"/>
      <c r="CY183" s="763"/>
      <c r="CZ183" s="763"/>
      <c r="DA183" s="763"/>
      <c r="DB183" s="763"/>
      <c r="DC183" s="763"/>
      <c r="DD183" s="763"/>
      <c r="DE183" s="763"/>
      <c r="DF183" s="763"/>
      <c r="DG183" s="763"/>
      <c r="DH183" s="763"/>
      <c r="DI183" s="763"/>
      <c r="DJ183" s="763"/>
      <c r="DK183" s="763"/>
      <c r="DL183" s="763"/>
      <c r="DM183" s="763"/>
      <c r="DN183" s="763"/>
      <c r="DO183" s="763"/>
      <c r="DP183" s="763"/>
      <c r="DQ183" s="763"/>
      <c r="DR183" s="763"/>
      <c r="DS183" s="763"/>
      <c r="DT183" s="763"/>
      <c r="DU183" s="763"/>
      <c r="DV183" s="763"/>
      <c r="DW183" s="763"/>
      <c r="DX183" s="763"/>
      <c r="DY183" s="763"/>
      <c r="DZ183" s="763"/>
      <c r="EA183" s="763"/>
      <c r="EB183" s="763"/>
      <c r="EC183" s="763"/>
      <c r="ED183" s="763"/>
      <c r="EE183" s="763"/>
      <c r="EF183" s="763"/>
      <c r="EG183" s="763"/>
      <c r="EH183" s="763"/>
      <c r="EI183" s="763"/>
      <c r="EJ183" s="763"/>
      <c r="EK183" s="763"/>
      <c r="EL183" s="763"/>
      <c r="EM183" s="763"/>
      <c r="EN183" s="763"/>
      <c r="EO183" s="763"/>
      <c r="EP183" s="763"/>
      <c r="EQ183" s="763"/>
      <c r="ER183" s="763"/>
      <c r="ES183" s="763"/>
      <c r="ET183" s="763"/>
      <c r="EU183" s="763"/>
      <c r="EV183" s="763"/>
      <c r="EW183" s="763"/>
      <c r="EX183" s="763"/>
      <c r="EY183" s="763"/>
      <c r="EZ183" s="763"/>
      <c r="FA183" s="763"/>
      <c r="FB183" s="763"/>
      <c r="FC183" s="763"/>
      <c r="FD183" s="763"/>
      <c r="FE183" s="763"/>
      <c r="FF183" s="763"/>
      <c r="FG183" s="763"/>
      <c r="FH183" s="763"/>
      <c r="FI183" s="763"/>
      <c r="FJ183" s="763"/>
      <c r="FK183" s="763"/>
      <c r="FL183" s="763"/>
      <c r="FM183" s="763"/>
      <c r="FN183" s="763"/>
      <c r="FO183" s="763"/>
      <c r="FP183" s="763"/>
      <c r="FQ183" s="763"/>
      <c r="FR183" s="763"/>
      <c r="FS183" s="763"/>
      <c r="FT183" s="763"/>
      <c r="FU183" s="763"/>
      <c r="FV183" s="763"/>
      <c r="FW183" s="763"/>
      <c r="FX183" s="763"/>
      <c r="FY183" s="763"/>
      <c r="FZ183" s="763"/>
      <c r="GA183" s="763"/>
      <c r="GB183" s="763"/>
      <c r="GC183" s="763"/>
      <c r="GD183" s="763"/>
      <c r="GE183" s="763"/>
      <c r="GF183" s="763"/>
      <c r="GG183" s="763"/>
      <c r="GH183" s="763"/>
      <c r="GI183" s="763"/>
      <c r="GJ183" s="763"/>
      <c r="GK183" s="763"/>
      <c r="GL183" s="763"/>
      <c r="GM183" s="763"/>
      <c r="GN183" s="763"/>
      <c r="GO183" s="763"/>
      <c r="GP183" s="763"/>
      <c r="GQ183" s="763"/>
      <c r="GR183" s="763"/>
      <c r="GS183" s="763"/>
      <c r="GT183" s="763"/>
      <c r="GU183" s="763"/>
      <c r="GV183" s="763"/>
      <c r="GW183" s="763"/>
      <c r="GX183" s="763"/>
      <c r="GY183" s="763"/>
      <c r="GZ183" s="763"/>
      <c r="HA183" s="763"/>
      <c r="HB183" s="763"/>
      <c r="HC183" s="763"/>
      <c r="HD183" s="763"/>
      <c r="HE183" s="763"/>
      <c r="HF183" s="763"/>
      <c r="HG183" s="763"/>
      <c r="HH183" s="763"/>
      <c r="HI183" s="763"/>
      <c r="HJ183" s="763"/>
      <c r="HK183" s="763"/>
      <c r="HL183" s="763"/>
      <c r="HM183" s="763"/>
      <c r="HN183" s="763"/>
      <c r="HO183" s="763"/>
      <c r="HP183" s="763"/>
      <c r="HQ183" s="763"/>
      <c r="HR183" s="763"/>
      <c r="HS183" s="763"/>
    </row>
    <row r="184" spans="1:227" s="552" customFormat="1">
      <c r="A184"/>
      <c r="B184" s="392"/>
      <c r="C184"/>
      <c r="D184" s="465"/>
      <c r="E184" s="684"/>
      <c r="F184" s="684"/>
      <c r="G184" s="354"/>
      <c r="H184"/>
      <c r="I184" s="140"/>
      <c r="J184"/>
      <c r="K184"/>
      <c r="L184"/>
      <c r="M184" s="359"/>
      <c r="N184" s="359"/>
      <c r="O184" s="359"/>
      <c r="P184" s="359"/>
      <c r="Q184" s="359"/>
      <c r="R184" s="359"/>
      <c r="S184" s="359"/>
      <c r="T184" s="359"/>
      <c r="U184" s="359"/>
      <c r="V184" s="359"/>
      <c r="W184" s="359"/>
      <c r="X184" s="359"/>
      <c r="Y184" s="359"/>
      <c r="Z184" s="359"/>
      <c r="AA184" s="359"/>
      <c r="AB184" s="47"/>
      <c r="AC184"/>
      <c r="AD184" s="127"/>
      <c r="AE184"/>
      <c r="AF184"/>
      <c r="AG184"/>
      <c r="AH184" s="137"/>
      <c r="AI184" s="137"/>
      <c r="AJ184" s="137"/>
      <c r="AK184" s="548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548"/>
      <c r="BB184" s="286"/>
      <c r="BC184" s="1138"/>
      <c r="BD184" s="1138"/>
      <c r="BE184" s="1138"/>
      <c r="BF184" s="1138"/>
      <c r="BG184" s="1138"/>
      <c r="BH184" s="1138"/>
      <c r="BI184" s="1138"/>
      <c r="BJ184" s="536"/>
      <c r="BK184" s="536"/>
      <c r="BL184" s="536"/>
      <c r="BM184" s="536"/>
      <c r="BN184" s="536"/>
      <c r="BO184" s="536"/>
      <c r="BP184" s="536"/>
      <c r="BQ184" s="536"/>
      <c r="BR184" s="536"/>
      <c r="BS184" s="536"/>
      <c r="BT184" s="536"/>
      <c r="BU184" s="286"/>
      <c r="BV184" s="763"/>
      <c r="BW184" s="763"/>
      <c r="BX184" s="763"/>
      <c r="BY184" s="763"/>
      <c r="BZ184" s="763"/>
      <c r="CA184" s="763"/>
      <c r="CB184" s="763"/>
      <c r="CC184" s="763"/>
      <c r="CD184" s="763"/>
      <c r="CE184" s="763"/>
      <c r="CF184" s="763"/>
      <c r="CG184" s="763"/>
      <c r="CH184" s="763"/>
      <c r="CI184" s="763"/>
      <c r="CW184" s="763"/>
      <c r="CX184" s="763"/>
      <c r="CY184" s="763"/>
      <c r="CZ184" s="763"/>
      <c r="DA184" s="763"/>
      <c r="DB184" s="763"/>
      <c r="DC184" s="763"/>
      <c r="DD184" s="763"/>
      <c r="DE184" s="763"/>
      <c r="DF184" s="763"/>
      <c r="DG184" s="763"/>
      <c r="DH184" s="763"/>
      <c r="DI184" s="763"/>
      <c r="DJ184" s="763"/>
      <c r="DK184" s="763"/>
      <c r="DL184" s="763"/>
      <c r="DM184" s="763"/>
      <c r="DN184" s="763"/>
      <c r="DO184" s="763"/>
      <c r="DP184" s="763"/>
      <c r="DQ184" s="763"/>
      <c r="DR184" s="763"/>
      <c r="DS184" s="763"/>
      <c r="DT184" s="763"/>
      <c r="DU184" s="763"/>
      <c r="DV184" s="763"/>
      <c r="DW184" s="763"/>
      <c r="DX184" s="763"/>
      <c r="DY184" s="763"/>
      <c r="DZ184" s="763"/>
      <c r="EA184" s="763"/>
      <c r="EB184" s="763"/>
      <c r="EC184" s="763"/>
      <c r="ED184" s="763"/>
      <c r="EE184" s="763"/>
      <c r="EF184" s="763"/>
      <c r="EG184" s="763"/>
      <c r="EH184" s="763"/>
      <c r="EI184" s="763"/>
      <c r="EJ184" s="763"/>
      <c r="EK184" s="763"/>
      <c r="EL184" s="763"/>
      <c r="EM184" s="763"/>
      <c r="EN184" s="763"/>
      <c r="EO184" s="763"/>
      <c r="EP184" s="763"/>
      <c r="EQ184" s="763"/>
      <c r="ER184" s="763"/>
      <c r="ES184" s="763"/>
      <c r="ET184" s="763"/>
      <c r="EU184" s="763"/>
      <c r="EV184" s="763"/>
      <c r="EW184" s="763"/>
      <c r="EX184" s="763"/>
      <c r="EY184" s="763"/>
      <c r="EZ184" s="763"/>
      <c r="FA184" s="763"/>
      <c r="FB184" s="763"/>
      <c r="FC184" s="763"/>
      <c r="FD184" s="763"/>
      <c r="FE184" s="763"/>
      <c r="FF184" s="763"/>
      <c r="FG184" s="763"/>
      <c r="FH184" s="763"/>
      <c r="FI184" s="763"/>
      <c r="FJ184" s="763"/>
      <c r="FK184" s="763"/>
      <c r="FL184" s="763"/>
      <c r="FM184" s="763"/>
      <c r="FN184" s="763"/>
      <c r="FO184" s="763"/>
      <c r="FP184" s="763"/>
      <c r="FQ184" s="763"/>
      <c r="FR184" s="763"/>
      <c r="FS184" s="763"/>
      <c r="FT184" s="763"/>
      <c r="FU184" s="763"/>
      <c r="FV184" s="763"/>
      <c r="FW184" s="763"/>
      <c r="FX184" s="763"/>
      <c r="FY184" s="763"/>
      <c r="FZ184" s="763"/>
      <c r="GA184" s="763"/>
      <c r="GB184" s="763"/>
      <c r="GC184" s="763"/>
      <c r="GD184" s="763"/>
      <c r="GE184" s="763"/>
      <c r="GF184" s="763"/>
      <c r="GG184" s="763"/>
      <c r="GH184" s="763"/>
      <c r="GI184" s="763"/>
      <c r="GJ184" s="763"/>
      <c r="GK184" s="763"/>
      <c r="GL184" s="763"/>
      <c r="GM184" s="763"/>
      <c r="GN184" s="763"/>
      <c r="GO184" s="763"/>
      <c r="GP184" s="763"/>
      <c r="GQ184" s="763"/>
      <c r="GR184" s="763"/>
      <c r="GS184" s="763"/>
      <c r="GT184" s="763"/>
      <c r="GU184" s="763"/>
      <c r="GV184" s="763"/>
      <c r="GW184" s="763"/>
      <c r="GX184" s="763"/>
      <c r="GY184" s="763"/>
      <c r="GZ184" s="763"/>
      <c r="HA184" s="763"/>
      <c r="HB184" s="763"/>
      <c r="HC184" s="763"/>
      <c r="HD184" s="763"/>
      <c r="HE184" s="763"/>
      <c r="HF184" s="763"/>
      <c r="HG184" s="763"/>
      <c r="HH184" s="763"/>
      <c r="HI184" s="763"/>
      <c r="HJ184" s="763"/>
      <c r="HK184" s="763"/>
      <c r="HL184" s="763"/>
      <c r="HM184" s="763"/>
      <c r="HN184" s="763"/>
      <c r="HO184" s="763"/>
      <c r="HP184" s="763"/>
      <c r="HQ184" s="763"/>
      <c r="HR184" s="763"/>
      <c r="HS184" s="763"/>
    </row>
    <row r="185" spans="1:227" s="552" customFormat="1">
      <c r="A185"/>
      <c r="B185" s="392"/>
      <c r="C185"/>
      <c r="D185" s="465"/>
      <c r="E185" s="684"/>
      <c r="F185" s="684"/>
      <c r="G185" s="354"/>
      <c r="H185"/>
      <c r="I185" s="140"/>
      <c r="J185"/>
      <c r="K185"/>
      <c r="L185"/>
      <c r="M185" s="359"/>
      <c r="N185" s="359"/>
      <c r="O185" s="359"/>
      <c r="P185" s="359"/>
      <c r="Q185" s="359"/>
      <c r="R185" s="359"/>
      <c r="S185" s="359"/>
      <c r="T185" s="359"/>
      <c r="U185" s="359"/>
      <c r="V185" s="359"/>
      <c r="W185" s="359"/>
      <c r="X185" s="359"/>
      <c r="Y185" s="359"/>
      <c r="Z185" s="359"/>
      <c r="AA185" s="359"/>
      <c r="AB185" s="47"/>
      <c r="AC185"/>
      <c r="AD185" s="127"/>
      <c r="AE185"/>
      <c r="AF185"/>
      <c r="AG185"/>
      <c r="AH185" s="137"/>
      <c r="AI185" s="137"/>
      <c r="AJ185" s="137"/>
      <c r="AK185" s="548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548"/>
      <c r="BB185" s="286"/>
      <c r="BC185" s="1138"/>
      <c r="BD185" s="1138"/>
      <c r="BE185" s="1138"/>
      <c r="BF185" s="1138"/>
      <c r="BG185" s="1138"/>
      <c r="BH185" s="1138"/>
      <c r="BI185" s="1138"/>
      <c r="BJ185" s="536"/>
      <c r="BK185" s="536"/>
      <c r="BL185" s="536"/>
      <c r="BM185" s="536"/>
      <c r="BN185" s="536"/>
      <c r="BO185" s="536"/>
      <c r="BP185" s="536"/>
      <c r="BQ185" s="536"/>
      <c r="BR185" s="536"/>
      <c r="BS185" s="536"/>
      <c r="BT185" s="536"/>
      <c r="BU185" s="286"/>
      <c r="BV185" s="763"/>
      <c r="BW185" s="763"/>
      <c r="BX185" s="763"/>
      <c r="BY185" s="763"/>
      <c r="BZ185" s="763"/>
      <c r="CA185" s="763"/>
      <c r="CB185" s="763"/>
      <c r="CC185" s="763"/>
      <c r="CD185" s="763"/>
      <c r="CE185" s="763"/>
      <c r="CF185" s="763"/>
      <c r="CG185" s="763"/>
      <c r="CH185" s="763"/>
      <c r="CI185" s="763"/>
      <c r="CW185" s="763"/>
      <c r="CX185" s="763"/>
      <c r="CY185" s="763"/>
      <c r="CZ185" s="763"/>
      <c r="DA185" s="763"/>
      <c r="DB185" s="763"/>
      <c r="DC185" s="763"/>
      <c r="DD185" s="763"/>
      <c r="DE185" s="763"/>
      <c r="DF185" s="763"/>
      <c r="DG185" s="763"/>
      <c r="DH185" s="763"/>
      <c r="DI185" s="763"/>
      <c r="DJ185" s="763"/>
      <c r="DK185" s="763"/>
      <c r="DL185" s="763"/>
      <c r="DM185" s="763"/>
      <c r="DN185" s="763"/>
      <c r="DO185" s="763"/>
      <c r="DP185" s="763"/>
      <c r="DQ185" s="763"/>
      <c r="DR185" s="763"/>
      <c r="DS185" s="763"/>
      <c r="DT185" s="763"/>
      <c r="DU185" s="763"/>
      <c r="DV185" s="763"/>
      <c r="DW185" s="763"/>
      <c r="DX185" s="763"/>
      <c r="DY185" s="763"/>
      <c r="DZ185" s="763"/>
      <c r="EA185" s="763"/>
      <c r="EB185" s="763"/>
      <c r="EC185" s="763"/>
      <c r="ED185" s="763"/>
      <c r="EE185" s="763"/>
      <c r="EF185" s="763"/>
      <c r="EG185" s="763"/>
      <c r="EH185" s="763"/>
      <c r="EI185" s="763"/>
      <c r="EJ185" s="763"/>
      <c r="EK185" s="763"/>
      <c r="EL185" s="763"/>
      <c r="EM185" s="763"/>
      <c r="EN185" s="763"/>
      <c r="EO185" s="763"/>
      <c r="EP185" s="763"/>
      <c r="EQ185" s="763"/>
      <c r="ER185" s="763"/>
      <c r="ES185" s="763"/>
      <c r="ET185" s="763"/>
      <c r="EU185" s="763"/>
      <c r="EV185" s="763"/>
      <c r="EW185" s="763"/>
      <c r="EX185" s="763"/>
      <c r="EY185" s="763"/>
      <c r="EZ185" s="763"/>
      <c r="FA185" s="763"/>
      <c r="FB185" s="763"/>
      <c r="FC185" s="763"/>
      <c r="FD185" s="763"/>
      <c r="FE185" s="763"/>
      <c r="FF185" s="763"/>
      <c r="FG185" s="763"/>
      <c r="FH185" s="763"/>
      <c r="FI185" s="763"/>
      <c r="FJ185" s="763"/>
      <c r="FK185" s="763"/>
      <c r="FL185" s="763"/>
      <c r="FM185" s="763"/>
      <c r="FN185" s="763"/>
      <c r="FO185" s="763"/>
      <c r="FP185" s="763"/>
      <c r="FQ185" s="763"/>
      <c r="FR185" s="763"/>
      <c r="FS185" s="763"/>
      <c r="FT185" s="763"/>
      <c r="FU185" s="763"/>
      <c r="FV185" s="763"/>
      <c r="FW185" s="763"/>
      <c r="FX185" s="763"/>
      <c r="FY185" s="763"/>
      <c r="FZ185" s="763"/>
      <c r="GA185" s="763"/>
      <c r="GB185" s="763"/>
      <c r="GC185" s="763"/>
      <c r="GD185" s="763"/>
      <c r="GE185" s="763"/>
      <c r="GF185" s="763"/>
      <c r="GG185" s="763"/>
      <c r="GH185" s="763"/>
      <c r="GI185" s="763"/>
      <c r="GJ185" s="763"/>
      <c r="GK185" s="763"/>
      <c r="GL185" s="763"/>
      <c r="GM185" s="763"/>
      <c r="GN185" s="763"/>
      <c r="GO185" s="763"/>
      <c r="GP185" s="763"/>
      <c r="GQ185" s="763"/>
      <c r="GR185" s="763"/>
      <c r="GS185" s="763"/>
      <c r="GT185" s="763"/>
      <c r="GU185" s="763"/>
      <c r="GV185" s="763"/>
      <c r="GW185" s="763"/>
      <c r="GX185" s="763"/>
      <c r="GY185" s="763"/>
      <c r="GZ185" s="763"/>
      <c r="HA185" s="763"/>
      <c r="HB185" s="763"/>
      <c r="HC185" s="763"/>
      <c r="HD185" s="763"/>
      <c r="HE185" s="763"/>
      <c r="HF185" s="763"/>
      <c r="HG185" s="763"/>
      <c r="HH185" s="763"/>
      <c r="HI185" s="763"/>
      <c r="HJ185" s="763"/>
      <c r="HK185" s="763"/>
      <c r="HL185" s="763"/>
      <c r="HM185" s="763"/>
      <c r="HN185" s="763"/>
      <c r="HO185" s="763"/>
      <c r="HP185" s="763"/>
      <c r="HQ185" s="763"/>
      <c r="HR185" s="763"/>
      <c r="HS185" s="763"/>
    </row>
    <row r="186" spans="1:227" s="552" customFormat="1">
      <c r="A186"/>
      <c r="B186" s="392"/>
      <c r="C186"/>
      <c r="D186" s="465"/>
      <c r="E186" s="684"/>
      <c r="F186" s="684"/>
      <c r="G186" s="354"/>
      <c r="H186"/>
      <c r="I186" s="140"/>
      <c r="J186"/>
      <c r="K186"/>
      <c r="L186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47"/>
      <c r="AC186"/>
      <c r="AD186" s="127"/>
      <c r="AE186"/>
      <c r="AF186"/>
      <c r="AG186"/>
      <c r="AH186" s="137"/>
      <c r="AI186" s="137"/>
      <c r="AJ186" s="137"/>
      <c r="AK186" s="548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548"/>
      <c r="BB186" s="286"/>
      <c r="BC186" s="1138"/>
      <c r="BD186" s="1138"/>
      <c r="BE186" s="1138"/>
      <c r="BF186" s="1138"/>
      <c r="BG186" s="1138"/>
      <c r="BH186" s="1138"/>
      <c r="BI186" s="1138"/>
      <c r="BJ186" s="536"/>
      <c r="BK186" s="536"/>
      <c r="BL186" s="536"/>
      <c r="BM186" s="536"/>
      <c r="BN186" s="536"/>
      <c r="BO186" s="536"/>
      <c r="BP186" s="536"/>
      <c r="BQ186" s="536"/>
      <c r="BR186" s="536"/>
      <c r="BS186" s="536"/>
      <c r="BT186" s="536"/>
      <c r="BU186" s="286"/>
      <c r="BV186" s="763"/>
      <c r="BW186" s="763"/>
      <c r="BX186" s="763"/>
      <c r="BY186" s="763"/>
      <c r="BZ186" s="763"/>
      <c r="CA186" s="763"/>
      <c r="CB186" s="763"/>
      <c r="CC186" s="763"/>
      <c r="CD186" s="763"/>
      <c r="CE186" s="763"/>
      <c r="CF186" s="763"/>
      <c r="CG186" s="763"/>
      <c r="CH186" s="763"/>
      <c r="CI186" s="763"/>
      <c r="CW186" s="763"/>
      <c r="CX186" s="763"/>
      <c r="CY186" s="763"/>
      <c r="CZ186" s="763"/>
      <c r="DA186" s="763"/>
      <c r="DB186" s="763"/>
      <c r="DC186" s="763"/>
      <c r="DD186" s="763"/>
      <c r="DE186" s="763"/>
      <c r="DF186" s="763"/>
      <c r="DG186" s="763"/>
      <c r="DH186" s="763"/>
      <c r="DI186" s="763"/>
      <c r="DJ186" s="763"/>
      <c r="DK186" s="763"/>
      <c r="DL186" s="763"/>
      <c r="DM186" s="763"/>
      <c r="DN186" s="763"/>
      <c r="DO186" s="763"/>
      <c r="DP186" s="763"/>
      <c r="DQ186" s="763"/>
      <c r="DR186" s="763"/>
      <c r="DS186" s="763"/>
      <c r="DT186" s="763"/>
      <c r="DU186" s="763"/>
      <c r="DV186" s="763"/>
      <c r="DW186" s="763"/>
      <c r="DX186" s="763"/>
      <c r="DY186" s="763"/>
      <c r="DZ186" s="763"/>
      <c r="EA186" s="763"/>
      <c r="EB186" s="763"/>
      <c r="EC186" s="763"/>
      <c r="ED186" s="763"/>
      <c r="EE186" s="763"/>
      <c r="EF186" s="763"/>
      <c r="EG186" s="763"/>
      <c r="EH186" s="763"/>
      <c r="EI186" s="763"/>
      <c r="EJ186" s="763"/>
      <c r="EK186" s="763"/>
      <c r="EL186" s="763"/>
      <c r="EM186" s="763"/>
      <c r="EN186" s="763"/>
      <c r="EO186" s="763"/>
      <c r="EP186" s="763"/>
      <c r="EQ186" s="763"/>
      <c r="ER186" s="763"/>
      <c r="ES186" s="763"/>
      <c r="ET186" s="763"/>
      <c r="EU186" s="763"/>
      <c r="EV186" s="763"/>
      <c r="EW186" s="763"/>
      <c r="EX186" s="763"/>
      <c r="EY186" s="763"/>
      <c r="EZ186" s="763"/>
      <c r="FA186" s="763"/>
      <c r="FB186" s="763"/>
      <c r="FC186" s="763"/>
      <c r="FD186" s="763"/>
      <c r="FE186" s="763"/>
      <c r="FF186" s="763"/>
      <c r="FG186" s="763"/>
      <c r="FH186" s="763"/>
      <c r="FI186" s="763"/>
      <c r="FJ186" s="763"/>
      <c r="FK186" s="763"/>
      <c r="FL186" s="763"/>
      <c r="FM186" s="763"/>
      <c r="FN186" s="763"/>
      <c r="FO186" s="763"/>
      <c r="FP186" s="763"/>
      <c r="FQ186" s="763"/>
      <c r="FR186" s="763"/>
      <c r="FS186" s="763"/>
      <c r="FT186" s="763"/>
      <c r="FU186" s="763"/>
      <c r="FV186" s="763"/>
      <c r="FW186" s="763"/>
      <c r="FX186" s="763"/>
      <c r="FY186" s="763"/>
      <c r="FZ186" s="763"/>
      <c r="GA186" s="763"/>
      <c r="GB186" s="763"/>
      <c r="GC186" s="763"/>
      <c r="GD186" s="763"/>
      <c r="GE186" s="763"/>
      <c r="GF186" s="763"/>
      <c r="GG186" s="763"/>
      <c r="GH186" s="763"/>
      <c r="GI186" s="763"/>
      <c r="GJ186" s="763"/>
      <c r="GK186" s="763"/>
      <c r="GL186" s="763"/>
      <c r="GM186" s="763"/>
      <c r="GN186" s="763"/>
      <c r="GO186" s="763"/>
      <c r="GP186" s="763"/>
      <c r="GQ186" s="763"/>
      <c r="GR186" s="763"/>
      <c r="GS186" s="763"/>
      <c r="GT186" s="763"/>
      <c r="GU186" s="763"/>
      <c r="GV186" s="763"/>
      <c r="GW186" s="763"/>
      <c r="GX186" s="763"/>
      <c r="GY186" s="763"/>
      <c r="GZ186" s="763"/>
      <c r="HA186" s="763"/>
      <c r="HB186" s="763"/>
      <c r="HC186" s="763"/>
      <c r="HD186" s="763"/>
      <c r="HE186" s="763"/>
      <c r="HF186" s="763"/>
      <c r="HG186" s="763"/>
      <c r="HH186" s="763"/>
      <c r="HI186" s="763"/>
      <c r="HJ186" s="763"/>
      <c r="HK186" s="763"/>
      <c r="HL186" s="763"/>
      <c r="HM186" s="763"/>
      <c r="HN186" s="763"/>
      <c r="HO186" s="763"/>
      <c r="HP186" s="763"/>
      <c r="HQ186" s="763"/>
      <c r="HR186" s="763"/>
      <c r="HS186" s="763"/>
    </row>
    <row r="187" spans="1:227" s="552" customFormat="1">
      <c r="A187"/>
      <c r="B187" s="392"/>
      <c r="C187"/>
      <c r="D187" s="465"/>
      <c r="E187" s="684"/>
      <c r="F187" s="684"/>
      <c r="G187" s="354"/>
      <c r="H187"/>
      <c r="I187" s="140"/>
      <c r="J187"/>
      <c r="K187"/>
      <c r="L187"/>
      <c r="M187" s="359"/>
      <c r="N187" s="359"/>
      <c r="O187" s="359"/>
      <c r="P187" s="359"/>
      <c r="Q187" s="359"/>
      <c r="R187" s="359"/>
      <c r="S187" s="359"/>
      <c r="T187" s="359"/>
      <c r="U187" s="359"/>
      <c r="V187" s="359"/>
      <c r="W187" s="359"/>
      <c r="X187" s="359"/>
      <c r="Y187" s="359"/>
      <c r="Z187" s="359"/>
      <c r="AA187" s="359"/>
      <c r="AB187" s="47"/>
      <c r="AC187"/>
      <c r="AD187" s="127"/>
      <c r="AE187"/>
      <c r="AF187"/>
      <c r="AG187"/>
      <c r="AH187" s="137"/>
      <c r="AI187" s="137"/>
      <c r="AJ187" s="137"/>
      <c r="AK187" s="548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548"/>
      <c r="BB187" s="286"/>
      <c r="BC187" s="1138"/>
      <c r="BD187" s="1138"/>
      <c r="BE187" s="1138"/>
      <c r="BF187" s="1138"/>
      <c r="BG187" s="1138"/>
      <c r="BH187" s="1138"/>
      <c r="BI187" s="1138"/>
      <c r="BJ187" s="536"/>
      <c r="BK187" s="536"/>
      <c r="BL187" s="536"/>
      <c r="BM187" s="536"/>
      <c r="BN187" s="536"/>
      <c r="BO187" s="536"/>
      <c r="BP187" s="536"/>
      <c r="BQ187" s="536"/>
      <c r="BR187" s="536"/>
      <c r="BS187" s="536"/>
      <c r="BT187" s="536"/>
      <c r="BU187" s="286"/>
      <c r="BV187" s="763"/>
      <c r="BW187" s="763"/>
      <c r="BX187" s="763"/>
      <c r="BY187" s="763"/>
      <c r="BZ187" s="763"/>
      <c r="CA187" s="763"/>
      <c r="CB187" s="763"/>
      <c r="CC187" s="763"/>
      <c r="CD187" s="763"/>
      <c r="CE187" s="763"/>
      <c r="CF187" s="763"/>
      <c r="CG187" s="763"/>
      <c r="CH187" s="763"/>
      <c r="CI187" s="763"/>
      <c r="CW187" s="763"/>
      <c r="CX187" s="763"/>
      <c r="CY187" s="763"/>
      <c r="CZ187" s="763"/>
      <c r="DA187" s="763"/>
      <c r="DB187" s="763"/>
      <c r="DC187" s="763"/>
      <c r="DD187" s="763"/>
      <c r="DE187" s="763"/>
      <c r="DF187" s="763"/>
      <c r="DG187" s="763"/>
      <c r="DH187" s="763"/>
      <c r="DI187" s="763"/>
      <c r="DJ187" s="763"/>
      <c r="DK187" s="763"/>
      <c r="DL187" s="763"/>
      <c r="DM187" s="763"/>
      <c r="DN187" s="763"/>
      <c r="DO187" s="763"/>
      <c r="DP187" s="763"/>
      <c r="DQ187" s="763"/>
      <c r="DR187" s="763"/>
      <c r="DS187" s="763"/>
      <c r="DT187" s="763"/>
      <c r="DU187" s="763"/>
      <c r="DV187" s="763"/>
      <c r="DW187" s="763"/>
      <c r="DX187" s="763"/>
      <c r="DY187" s="763"/>
      <c r="DZ187" s="763"/>
      <c r="EA187" s="763"/>
      <c r="EB187" s="763"/>
      <c r="EC187" s="763"/>
      <c r="ED187" s="763"/>
      <c r="EE187" s="763"/>
      <c r="EF187" s="763"/>
      <c r="EG187" s="763"/>
      <c r="EH187" s="763"/>
      <c r="EI187" s="763"/>
      <c r="EJ187" s="763"/>
      <c r="EK187" s="763"/>
      <c r="EL187" s="763"/>
      <c r="EM187" s="763"/>
      <c r="EN187" s="763"/>
      <c r="EO187" s="763"/>
      <c r="EP187" s="763"/>
      <c r="EQ187" s="763"/>
      <c r="ER187" s="763"/>
      <c r="ES187" s="763"/>
      <c r="ET187" s="763"/>
      <c r="EU187" s="763"/>
      <c r="EV187" s="763"/>
      <c r="EW187" s="763"/>
      <c r="EX187" s="763"/>
      <c r="EY187" s="763"/>
      <c r="EZ187" s="763"/>
      <c r="FA187" s="763"/>
      <c r="FB187" s="763"/>
      <c r="FC187" s="763"/>
      <c r="FD187" s="763"/>
      <c r="FE187" s="763"/>
      <c r="FF187" s="763"/>
      <c r="FG187" s="763"/>
      <c r="FH187" s="763"/>
      <c r="FI187" s="763"/>
      <c r="FJ187" s="763"/>
      <c r="FK187" s="763"/>
      <c r="FL187" s="763"/>
      <c r="FM187" s="763"/>
      <c r="FN187" s="763"/>
      <c r="FO187" s="763"/>
      <c r="FP187" s="763"/>
      <c r="FQ187" s="763"/>
      <c r="FR187" s="763"/>
      <c r="FS187" s="763"/>
      <c r="FT187" s="763"/>
      <c r="FU187" s="763"/>
      <c r="FV187" s="763"/>
      <c r="FW187" s="763"/>
      <c r="FX187" s="763"/>
      <c r="FY187" s="763"/>
      <c r="FZ187" s="763"/>
      <c r="GA187" s="763"/>
      <c r="GB187" s="763"/>
      <c r="GC187" s="763"/>
      <c r="GD187" s="763"/>
      <c r="GE187" s="763"/>
      <c r="GF187" s="763"/>
      <c r="GG187" s="763"/>
      <c r="GH187" s="763"/>
      <c r="GI187" s="763"/>
      <c r="GJ187" s="763"/>
      <c r="GK187" s="763"/>
      <c r="GL187" s="763"/>
      <c r="GM187" s="763"/>
      <c r="GN187" s="763"/>
      <c r="GO187" s="763"/>
      <c r="GP187" s="763"/>
      <c r="GQ187" s="763"/>
      <c r="GR187" s="763"/>
      <c r="GS187" s="763"/>
      <c r="GT187" s="763"/>
      <c r="GU187" s="763"/>
      <c r="GV187" s="763"/>
      <c r="GW187" s="763"/>
      <c r="GX187" s="763"/>
      <c r="GY187" s="763"/>
      <c r="GZ187" s="763"/>
      <c r="HA187" s="763"/>
      <c r="HB187" s="763"/>
      <c r="HC187" s="763"/>
      <c r="HD187" s="763"/>
      <c r="HE187" s="763"/>
      <c r="HF187" s="763"/>
      <c r="HG187" s="763"/>
      <c r="HH187" s="763"/>
      <c r="HI187" s="763"/>
      <c r="HJ187" s="763"/>
      <c r="HK187" s="763"/>
      <c r="HL187" s="763"/>
      <c r="HM187" s="763"/>
      <c r="HN187" s="763"/>
      <c r="HO187" s="763"/>
      <c r="HP187" s="763"/>
      <c r="HQ187" s="763"/>
      <c r="HR187" s="763"/>
      <c r="HS187" s="763"/>
    </row>
    <row r="188" spans="1:227" s="552" customFormat="1">
      <c r="A188"/>
      <c r="B188" s="392"/>
      <c r="C188"/>
      <c r="D188" s="465"/>
      <c r="E188" s="684"/>
      <c r="F188" s="684"/>
      <c r="G188" s="354"/>
      <c r="H188"/>
      <c r="I188" s="140"/>
      <c r="J188"/>
      <c r="K188"/>
      <c r="L188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47"/>
      <c r="AC188"/>
      <c r="AD188" s="127"/>
      <c r="AE188"/>
      <c r="AF188"/>
      <c r="AG188"/>
      <c r="AH188" s="137"/>
      <c r="AI188" s="137"/>
      <c r="AJ188" s="137"/>
      <c r="AK188" s="548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  <c r="BA188" s="548"/>
      <c r="BB188" s="286"/>
      <c r="BC188" s="1138"/>
      <c r="BD188" s="1138"/>
      <c r="BE188" s="1138"/>
      <c r="BF188" s="1138"/>
      <c r="BG188" s="1138"/>
      <c r="BH188" s="1138"/>
      <c r="BI188" s="1138"/>
      <c r="BJ188" s="536"/>
      <c r="BK188" s="536"/>
      <c r="BL188" s="536"/>
      <c r="BM188" s="536"/>
      <c r="BN188" s="536"/>
      <c r="BO188" s="536"/>
      <c r="BP188" s="536"/>
      <c r="BQ188" s="536"/>
      <c r="BR188" s="536"/>
      <c r="BS188" s="536"/>
      <c r="BT188" s="536"/>
      <c r="BU188" s="286"/>
      <c r="BV188" s="763"/>
      <c r="BW188" s="763"/>
      <c r="BX188" s="763"/>
      <c r="BY188" s="763"/>
      <c r="BZ188" s="763"/>
      <c r="CA188" s="763"/>
      <c r="CB188" s="763"/>
      <c r="CC188" s="763"/>
      <c r="CD188" s="763"/>
      <c r="CE188" s="763"/>
      <c r="CF188" s="763"/>
      <c r="CG188" s="763"/>
      <c r="CH188" s="763"/>
      <c r="CI188" s="763"/>
      <c r="CW188" s="763"/>
      <c r="CX188" s="763"/>
      <c r="CY188" s="763"/>
      <c r="CZ188" s="763"/>
      <c r="DA188" s="763"/>
      <c r="DB188" s="763"/>
      <c r="DC188" s="763"/>
      <c r="DD188" s="763"/>
      <c r="DE188" s="763"/>
      <c r="DF188" s="763"/>
      <c r="DG188" s="763"/>
      <c r="DH188" s="763"/>
      <c r="DI188" s="763"/>
      <c r="DJ188" s="763"/>
      <c r="DK188" s="763"/>
      <c r="DL188" s="763"/>
      <c r="DM188" s="763"/>
      <c r="DN188" s="763"/>
      <c r="DO188" s="763"/>
      <c r="DP188" s="763"/>
      <c r="DQ188" s="763"/>
      <c r="DR188" s="763"/>
      <c r="DS188" s="763"/>
      <c r="DT188" s="763"/>
      <c r="DU188" s="763"/>
      <c r="DV188" s="763"/>
      <c r="DW188" s="763"/>
      <c r="DX188" s="763"/>
      <c r="DY188" s="763"/>
      <c r="DZ188" s="763"/>
      <c r="EA188" s="763"/>
      <c r="EB188" s="763"/>
      <c r="EC188" s="763"/>
      <c r="ED188" s="763"/>
      <c r="EE188" s="763"/>
      <c r="EF188" s="763"/>
      <c r="EG188" s="763"/>
      <c r="EH188" s="763"/>
      <c r="EI188" s="763"/>
      <c r="EJ188" s="763"/>
      <c r="EK188" s="763"/>
      <c r="EL188" s="763"/>
      <c r="EM188" s="763"/>
      <c r="EN188" s="763"/>
      <c r="EO188" s="763"/>
      <c r="EP188" s="763"/>
      <c r="EQ188" s="763"/>
      <c r="ER188" s="763"/>
      <c r="ES188" s="763"/>
      <c r="ET188" s="763"/>
      <c r="EU188" s="763"/>
      <c r="EV188" s="763"/>
      <c r="EW188" s="763"/>
      <c r="EX188" s="763"/>
      <c r="EY188" s="763"/>
      <c r="EZ188" s="763"/>
      <c r="FA188" s="763"/>
      <c r="FB188" s="763"/>
      <c r="FC188" s="763"/>
      <c r="FD188" s="763"/>
      <c r="FE188" s="763"/>
      <c r="FF188" s="763"/>
      <c r="FG188" s="763"/>
      <c r="FH188" s="763"/>
      <c r="FI188" s="763"/>
      <c r="FJ188" s="763"/>
      <c r="FK188" s="763"/>
      <c r="FL188" s="763"/>
      <c r="FM188" s="763"/>
      <c r="FN188" s="763"/>
      <c r="FO188" s="763"/>
      <c r="FP188" s="763"/>
      <c r="FQ188" s="763"/>
      <c r="FR188" s="763"/>
      <c r="FS188" s="763"/>
      <c r="FT188" s="763"/>
      <c r="FU188" s="763"/>
      <c r="FV188" s="763"/>
      <c r="FW188" s="763"/>
      <c r="FX188" s="763"/>
      <c r="FY188" s="763"/>
      <c r="FZ188" s="763"/>
      <c r="GA188" s="763"/>
      <c r="GB188" s="763"/>
      <c r="GC188" s="763"/>
      <c r="GD188" s="763"/>
      <c r="GE188" s="763"/>
      <c r="GF188" s="763"/>
      <c r="GG188" s="763"/>
      <c r="GH188" s="763"/>
      <c r="GI188" s="763"/>
      <c r="GJ188" s="763"/>
      <c r="GK188" s="763"/>
      <c r="GL188" s="763"/>
      <c r="GM188" s="763"/>
      <c r="GN188" s="763"/>
      <c r="GO188" s="763"/>
      <c r="GP188" s="763"/>
      <c r="GQ188" s="763"/>
      <c r="GR188" s="763"/>
      <c r="GS188" s="763"/>
      <c r="GT188" s="763"/>
      <c r="GU188" s="763"/>
      <c r="GV188" s="763"/>
      <c r="GW188" s="763"/>
      <c r="GX188" s="763"/>
      <c r="GY188" s="763"/>
      <c r="GZ188" s="763"/>
      <c r="HA188" s="763"/>
      <c r="HB188" s="763"/>
      <c r="HC188" s="763"/>
      <c r="HD188" s="763"/>
      <c r="HE188" s="763"/>
      <c r="HF188" s="763"/>
      <c r="HG188" s="763"/>
      <c r="HH188" s="763"/>
      <c r="HI188" s="763"/>
      <c r="HJ188" s="763"/>
      <c r="HK188" s="763"/>
      <c r="HL188" s="763"/>
      <c r="HM188" s="763"/>
      <c r="HN188" s="763"/>
      <c r="HO188" s="763"/>
      <c r="HP188" s="763"/>
      <c r="HQ188" s="763"/>
      <c r="HR188" s="763"/>
      <c r="HS188" s="763"/>
    </row>
    <row r="189" spans="1:227" s="552" customFormat="1">
      <c r="A189"/>
      <c r="B189" s="392"/>
      <c r="C189"/>
      <c r="D189" s="465"/>
      <c r="E189" s="684"/>
      <c r="F189" s="684"/>
      <c r="G189" s="354"/>
      <c r="H189"/>
      <c r="I189" s="140"/>
      <c r="J189"/>
      <c r="K189"/>
      <c r="L189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47"/>
      <c r="AC189"/>
      <c r="AD189" s="127"/>
      <c r="AE189"/>
      <c r="AF189"/>
      <c r="AG189"/>
      <c r="AH189" s="137"/>
      <c r="AI189" s="137"/>
      <c r="AJ189" s="137"/>
      <c r="AK189" s="548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548"/>
      <c r="BB189" s="286"/>
      <c r="BC189" s="1138"/>
      <c r="BD189" s="1138"/>
      <c r="BE189" s="1138"/>
      <c r="BF189" s="1138"/>
      <c r="BG189" s="1138"/>
      <c r="BH189" s="1138"/>
      <c r="BI189" s="1138"/>
      <c r="BJ189" s="536"/>
      <c r="BK189" s="536"/>
      <c r="BL189" s="536"/>
      <c r="BM189" s="536"/>
      <c r="BN189" s="536"/>
      <c r="BO189" s="536"/>
      <c r="BP189" s="536"/>
      <c r="BQ189" s="536"/>
      <c r="BR189" s="536"/>
      <c r="BS189" s="536"/>
      <c r="BT189" s="536"/>
      <c r="BU189" s="286"/>
      <c r="BV189" s="763"/>
      <c r="BW189" s="763"/>
      <c r="BX189" s="763"/>
      <c r="BY189" s="763"/>
      <c r="BZ189" s="763"/>
      <c r="CA189" s="763"/>
      <c r="CB189" s="763"/>
      <c r="CC189" s="763"/>
      <c r="CD189" s="763"/>
      <c r="CE189" s="763"/>
      <c r="CF189" s="763"/>
      <c r="CG189" s="763"/>
      <c r="CH189" s="763"/>
      <c r="CI189" s="763"/>
      <c r="CW189" s="763"/>
      <c r="CX189" s="763"/>
      <c r="CY189" s="763"/>
      <c r="CZ189" s="763"/>
      <c r="DA189" s="763"/>
      <c r="DB189" s="763"/>
      <c r="DC189" s="763"/>
      <c r="DD189" s="763"/>
      <c r="DE189" s="763"/>
      <c r="DF189" s="763"/>
      <c r="DG189" s="763"/>
      <c r="DH189" s="763"/>
      <c r="DI189" s="763"/>
      <c r="DJ189" s="763"/>
      <c r="DK189" s="763"/>
      <c r="DL189" s="763"/>
      <c r="DM189" s="763"/>
      <c r="DN189" s="763"/>
      <c r="DO189" s="763"/>
      <c r="DP189" s="763"/>
      <c r="DQ189" s="763"/>
      <c r="DR189" s="763"/>
      <c r="DS189" s="763"/>
      <c r="DT189" s="763"/>
      <c r="DU189" s="763"/>
      <c r="DV189" s="763"/>
      <c r="DW189" s="763"/>
      <c r="DX189" s="763"/>
      <c r="DY189" s="763"/>
      <c r="DZ189" s="763"/>
      <c r="EA189" s="763"/>
      <c r="EB189" s="763"/>
      <c r="EC189" s="763"/>
      <c r="ED189" s="763"/>
      <c r="EE189" s="763"/>
      <c r="EF189" s="763"/>
      <c r="EG189" s="763"/>
      <c r="EH189" s="763"/>
      <c r="EI189" s="763"/>
      <c r="EJ189" s="763"/>
      <c r="EK189" s="763"/>
      <c r="EL189" s="763"/>
      <c r="EM189" s="763"/>
      <c r="EN189" s="763"/>
      <c r="EO189" s="763"/>
      <c r="EP189" s="763"/>
      <c r="EQ189" s="763"/>
      <c r="ER189" s="763"/>
      <c r="ES189" s="763"/>
      <c r="ET189" s="763"/>
      <c r="EU189" s="763"/>
      <c r="EV189" s="763"/>
      <c r="EW189" s="763"/>
      <c r="EX189" s="763"/>
      <c r="EY189" s="763"/>
      <c r="EZ189" s="763"/>
      <c r="FA189" s="763"/>
      <c r="FB189" s="763"/>
      <c r="FC189" s="763"/>
      <c r="FD189" s="763"/>
      <c r="FE189" s="763"/>
      <c r="FF189" s="763"/>
      <c r="FG189" s="763"/>
      <c r="FH189" s="763"/>
      <c r="FI189" s="763"/>
      <c r="FJ189" s="763"/>
      <c r="FK189" s="763"/>
      <c r="FL189" s="763"/>
      <c r="FM189" s="763"/>
      <c r="FN189" s="763"/>
      <c r="FO189" s="763"/>
      <c r="FP189" s="763"/>
      <c r="FQ189" s="763"/>
      <c r="FR189" s="763"/>
      <c r="FS189" s="763"/>
      <c r="FT189" s="763"/>
      <c r="FU189" s="763"/>
      <c r="FV189" s="763"/>
      <c r="FW189" s="763"/>
      <c r="FX189" s="763"/>
      <c r="FY189" s="763"/>
      <c r="FZ189" s="763"/>
      <c r="GA189" s="763"/>
      <c r="GB189" s="763"/>
      <c r="GC189" s="763"/>
      <c r="GD189" s="763"/>
      <c r="GE189" s="763"/>
      <c r="GF189" s="763"/>
      <c r="GG189" s="763"/>
      <c r="GH189" s="763"/>
      <c r="GI189" s="763"/>
      <c r="GJ189" s="763"/>
      <c r="GK189" s="763"/>
      <c r="GL189" s="763"/>
      <c r="GM189" s="763"/>
      <c r="GN189" s="763"/>
      <c r="GO189" s="763"/>
      <c r="GP189" s="763"/>
      <c r="GQ189" s="763"/>
      <c r="GR189" s="763"/>
      <c r="GS189" s="763"/>
      <c r="GT189" s="763"/>
      <c r="GU189" s="763"/>
      <c r="GV189" s="763"/>
      <c r="GW189" s="763"/>
      <c r="GX189" s="763"/>
      <c r="GY189" s="763"/>
      <c r="GZ189" s="763"/>
      <c r="HA189" s="763"/>
      <c r="HB189" s="763"/>
      <c r="HC189" s="763"/>
      <c r="HD189" s="763"/>
      <c r="HE189" s="763"/>
      <c r="HF189" s="763"/>
      <c r="HG189" s="763"/>
      <c r="HH189" s="763"/>
      <c r="HI189" s="763"/>
      <c r="HJ189" s="763"/>
      <c r="HK189" s="763"/>
      <c r="HL189" s="763"/>
      <c r="HM189" s="763"/>
      <c r="HN189" s="763"/>
      <c r="HO189" s="763"/>
      <c r="HP189" s="763"/>
      <c r="HQ189" s="763"/>
      <c r="HR189" s="763"/>
      <c r="HS189" s="763"/>
    </row>
    <row r="190" spans="1:227" s="552" customFormat="1">
      <c r="A190"/>
      <c r="B190" s="392"/>
      <c r="C190"/>
      <c r="D190" s="465"/>
      <c r="E190" s="684"/>
      <c r="F190" s="684"/>
      <c r="G190" s="354"/>
      <c r="H190"/>
      <c r="I190" s="140"/>
      <c r="J190"/>
      <c r="K190"/>
      <c r="L190"/>
      <c r="M190" s="359"/>
      <c r="N190" s="359"/>
      <c r="O190" s="359"/>
      <c r="P190" s="359"/>
      <c r="Q190" s="359"/>
      <c r="R190" s="359"/>
      <c r="S190" s="359"/>
      <c r="T190" s="359"/>
      <c r="U190" s="359"/>
      <c r="V190" s="359"/>
      <c r="W190" s="359"/>
      <c r="X190" s="359"/>
      <c r="Y190" s="359"/>
      <c r="Z190" s="359"/>
      <c r="AA190" s="359"/>
      <c r="AB190" s="47"/>
      <c r="AC190"/>
      <c r="AD190" s="127"/>
      <c r="AE190"/>
      <c r="AF190"/>
      <c r="AG190"/>
      <c r="AH190" s="137"/>
      <c r="AI190" s="137"/>
      <c r="AJ190" s="137"/>
      <c r="AK190" s="548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  <c r="BA190" s="548"/>
      <c r="BB190" s="286"/>
      <c r="BC190" s="1138"/>
      <c r="BD190" s="1138"/>
      <c r="BE190" s="1138"/>
      <c r="BF190" s="1138"/>
      <c r="BG190" s="1138"/>
      <c r="BH190" s="1138"/>
      <c r="BI190" s="1138"/>
      <c r="BJ190" s="536"/>
      <c r="BK190" s="536"/>
      <c r="BL190" s="536"/>
      <c r="BM190" s="536"/>
      <c r="BN190" s="536"/>
      <c r="BO190" s="536"/>
      <c r="BP190" s="536"/>
      <c r="BQ190" s="536"/>
      <c r="BR190" s="536"/>
      <c r="BS190" s="536"/>
      <c r="BT190" s="536"/>
      <c r="BU190" s="286"/>
      <c r="BV190" s="763"/>
      <c r="BW190" s="763"/>
      <c r="BX190" s="763"/>
      <c r="BY190" s="763"/>
      <c r="BZ190" s="763"/>
      <c r="CA190" s="763"/>
      <c r="CB190" s="763"/>
      <c r="CC190" s="763"/>
      <c r="CD190" s="763"/>
      <c r="CE190" s="763"/>
      <c r="CF190" s="763"/>
      <c r="CG190" s="763"/>
      <c r="CH190" s="763"/>
      <c r="CI190" s="763"/>
      <c r="CW190" s="763"/>
      <c r="CX190" s="763"/>
      <c r="CY190" s="763"/>
      <c r="CZ190" s="763"/>
      <c r="DA190" s="763"/>
      <c r="DB190" s="763"/>
      <c r="DC190" s="763"/>
      <c r="DD190" s="763"/>
      <c r="DE190" s="763"/>
      <c r="DF190" s="763"/>
      <c r="DG190" s="763"/>
      <c r="DH190" s="763"/>
      <c r="DI190" s="763"/>
      <c r="DJ190" s="763"/>
      <c r="DK190" s="763"/>
      <c r="DL190" s="763"/>
      <c r="DM190" s="763"/>
      <c r="DN190" s="763"/>
      <c r="DO190" s="763"/>
      <c r="DP190" s="763"/>
      <c r="DQ190" s="763"/>
      <c r="DR190" s="763"/>
      <c r="DS190" s="763"/>
      <c r="DT190" s="763"/>
      <c r="DU190" s="763"/>
      <c r="DV190" s="763"/>
      <c r="DW190" s="763"/>
      <c r="DX190" s="763"/>
      <c r="DY190" s="763"/>
      <c r="DZ190" s="763"/>
      <c r="EA190" s="763"/>
      <c r="EB190" s="763"/>
      <c r="EC190" s="763"/>
      <c r="ED190" s="763"/>
      <c r="EE190" s="763"/>
      <c r="EF190" s="763"/>
      <c r="EG190" s="763"/>
      <c r="EH190" s="763"/>
      <c r="EI190" s="763"/>
      <c r="EJ190" s="763"/>
      <c r="EK190" s="763"/>
      <c r="EL190" s="763"/>
      <c r="EM190" s="763"/>
      <c r="EN190" s="763"/>
      <c r="EO190" s="763"/>
      <c r="EP190" s="763"/>
      <c r="EQ190" s="763"/>
      <c r="ER190" s="763"/>
      <c r="ES190" s="763"/>
      <c r="ET190" s="763"/>
      <c r="EU190" s="763"/>
      <c r="EV190" s="763"/>
      <c r="EW190" s="763"/>
      <c r="EX190" s="763"/>
      <c r="EY190" s="763"/>
      <c r="EZ190" s="763"/>
      <c r="FA190" s="763"/>
      <c r="FB190" s="763"/>
      <c r="FC190" s="763"/>
      <c r="FD190" s="763"/>
      <c r="FE190" s="763"/>
      <c r="FF190" s="763"/>
      <c r="FG190" s="763"/>
      <c r="FH190" s="763"/>
      <c r="FI190" s="763"/>
      <c r="FJ190" s="763"/>
      <c r="FK190" s="763"/>
      <c r="FL190" s="763"/>
      <c r="FM190" s="763"/>
      <c r="FN190" s="763"/>
      <c r="FO190" s="763"/>
      <c r="FP190" s="763"/>
      <c r="FQ190" s="763"/>
      <c r="FR190" s="763"/>
      <c r="FS190" s="763"/>
      <c r="FT190" s="763"/>
      <c r="FU190" s="763"/>
      <c r="FV190" s="763"/>
      <c r="FW190" s="763"/>
      <c r="FX190" s="763"/>
      <c r="FY190" s="763"/>
      <c r="FZ190" s="763"/>
      <c r="GA190" s="763"/>
      <c r="GB190" s="763"/>
      <c r="GC190" s="763"/>
      <c r="GD190" s="763"/>
      <c r="GE190" s="763"/>
      <c r="GF190" s="763"/>
      <c r="GG190" s="763"/>
      <c r="GH190" s="763"/>
      <c r="GI190" s="763"/>
      <c r="GJ190" s="763"/>
      <c r="GK190" s="763"/>
      <c r="GL190" s="763"/>
      <c r="GM190" s="763"/>
      <c r="GN190" s="763"/>
      <c r="GO190" s="763"/>
      <c r="GP190" s="763"/>
      <c r="GQ190" s="763"/>
      <c r="GR190" s="763"/>
      <c r="GS190" s="763"/>
      <c r="GT190" s="763"/>
      <c r="GU190" s="763"/>
      <c r="GV190" s="763"/>
      <c r="GW190" s="763"/>
      <c r="GX190" s="763"/>
      <c r="GY190" s="763"/>
      <c r="GZ190" s="763"/>
      <c r="HA190" s="763"/>
      <c r="HB190" s="763"/>
      <c r="HC190" s="763"/>
      <c r="HD190" s="763"/>
      <c r="HE190" s="763"/>
      <c r="HF190" s="763"/>
      <c r="HG190" s="763"/>
      <c r="HH190" s="763"/>
      <c r="HI190" s="763"/>
      <c r="HJ190" s="763"/>
      <c r="HK190" s="763"/>
      <c r="HL190" s="763"/>
      <c r="HM190" s="763"/>
      <c r="HN190" s="763"/>
      <c r="HO190" s="763"/>
      <c r="HP190" s="763"/>
      <c r="HQ190" s="763"/>
      <c r="HR190" s="763"/>
      <c r="HS190" s="763"/>
    </row>
    <row r="191" spans="1:227" s="552" customFormat="1">
      <c r="A191"/>
      <c r="B191" s="392"/>
      <c r="C191"/>
      <c r="D191" s="465"/>
      <c r="E191" s="684"/>
      <c r="F191" s="684"/>
      <c r="G191" s="354"/>
      <c r="H191"/>
      <c r="I191" s="140"/>
      <c r="J191"/>
      <c r="K191"/>
      <c r="L191"/>
      <c r="M191" s="359"/>
      <c r="N191" s="359"/>
      <c r="O191" s="359"/>
      <c r="P191" s="359"/>
      <c r="Q191" s="359"/>
      <c r="R191" s="359"/>
      <c r="S191" s="359"/>
      <c r="T191" s="359"/>
      <c r="U191" s="359"/>
      <c r="V191" s="359"/>
      <c r="W191" s="359"/>
      <c r="X191" s="359"/>
      <c r="Y191" s="359"/>
      <c r="Z191" s="359"/>
      <c r="AA191" s="359"/>
      <c r="AB191" s="47"/>
      <c r="AC191"/>
      <c r="AD191" s="127"/>
      <c r="AE191"/>
      <c r="AF191"/>
      <c r="AG191"/>
      <c r="AH191" s="137"/>
      <c r="AI191" s="137"/>
      <c r="AJ191" s="137"/>
      <c r="AK191" s="548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548"/>
      <c r="BB191" s="286"/>
      <c r="BC191" s="1138"/>
      <c r="BD191" s="1138"/>
      <c r="BE191" s="1138"/>
      <c r="BF191" s="1138"/>
      <c r="BG191" s="1138"/>
      <c r="BH191" s="1138"/>
      <c r="BI191" s="1138"/>
      <c r="BJ191" s="536"/>
      <c r="BK191" s="536"/>
      <c r="BL191" s="536"/>
      <c r="BM191" s="536"/>
      <c r="BN191" s="536"/>
      <c r="BO191" s="536"/>
      <c r="BP191" s="536"/>
      <c r="BQ191" s="536"/>
      <c r="BR191" s="536"/>
      <c r="BS191" s="536"/>
      <c r="BT191" s="536"/>
      <c r="BU191" s="286"/>
      <c r="BV191" s="763"/>
      <c r="BW191" s="763"/>
      <c r="BX191" s="763"/>
      <c r="BY191" s="763"/>
      <c r="BZ191" s="763"/>
      <c r="CA191" s="763"/>
      <c r="CB191" s="763"/>
      <c r="CC191" s="763"/>
      <c r="CD191" s="763"/>
      <c r="CE191" s="763"/>
      <c r="CF191" s="763"/>
      <c r="CG191" s="763"/>
      <c r="CH191" s="763"/>
      <c r="CI191" s="763"/>
      <c r="CW191" s="763"/>
      <c r="CX191" s="763"/>
      <c r="CY191" s="763"/>
      <c r="CZ191" s="763"/>
      <c r="DA191" s="763"/>
      <c r="DB191" s="763"/>
      <c r="DC191" s="763"/>
      <c r="DD191" s="763"/>
      <c r="DE191" s="763"/>
      <c r="DF191" s="763"/>
      <c r="DG191" s="763"/>
      <c r="DH191" s="763"/>
      <c r="DI191" s="763"/>
      <c r="DJ191" s="763"/>
      <c r="DK191" s="763"/>
      <c r="DL191" s="763"/>
      <c r="DM191" s="763"/>
      <c r="DN191" s="763"/>
      <c r="DO191" s="763"/>
      <c r="DP191" s="763"/>
      <c r="DQ191" s="763"/>
      <c r="DR191" s="763"/>
      <c r="DS191" s="763"/>
      <c r="DT191" s="763"/>
      <c r="DU191" s="763"/>
      <c r="DV191" s="763"/>
      <c r="DW191" s="763"/>
      <c r="DX191" s="763"/>
      <c r="DY191" s="763"/>
      <c r="DZ191" s="763"/>
      <c r="EA191" s="763"/>
      <c r="EB191" s="763"/>
      <c r="EC191" s="763"/>
      <c r="ED191" s="763"/>
      <c r="EE191" s="763"/>
      <c r="EF191" s="763"/>
      <c r="EG191" s="763"/>
      <c r="EH191" s="763"/>
      <c r="EI191" s="763"/>
      <c r="EJ191" s="763"/>
      <c r="EK191" s="763"/>
      <c r="EL191" s="763"/>
      <c r="EM191" s="763"/>
      <c r="EN191" s="763"/>
      <c r="EO191" s="763"/>
      <c r="EP191" s="763"/>
      <c r="EQ191" s="763"/>
      <c r="ER191" s="763"/>
      <c r="ES191" s="763"/>
      <c r="ET191" s="763"/>
      <c r="EU191" s="763"/>
      <c r="EV191" s="763"/>
      <c r="EW191" s="763"/>
      <c r="EX191" s="763"/>
      <c r="EY191" s="763"/>
      <c r="EZ191" s="763"/>
      <c r="FA191" s="763"/>
      <c r="FB191" s="763"/>
      <c r="FC191" s="763"/>
      <c r="FD191" s="763"/>
      <c r="FE191" s="763"/>
      <c r="FF191" s="763"/>
      <c r="FG191" s="763"/>
      <c r="FH191" s="763"/>
      <c r="FI191" s="763"/>
      <c r="FJ191" s="763"/>
      <c r="FK191" s="763"/>
      <c r="FL191" s="763"/>
      <c r="FM191" s="763"/>
      <c r="FN191" s="763"/>
      <c r="FO191" s="763"/>
      <c r="FP191" s="763"/>
      <c r="FQ191" s="763"/>
      <c r="FR191" s="763"/>
      <c r="FS191" s="763"/>
      <c r="FT191" s="763"/>
      <c r="FU191" s="763"/>
      <c r="FV191" s="763"/>
      <c r="FW191" s="763"/>
      <c r="FX191" s="763"/>
      <c r="FY191" s="763"/>
      <c r="FZ191" s="763"/>
      <c r="GA191" s="763"/>
      <c r="GB191" s="763"/>
      <c r="GC191" s="763"/>
      <c r="GD191" s="763"/>
      <c r="GE191" s="763"/>
      <c r="GF191" s="763"/>
      <c r="GG191" s="763"/>
      <c r="GH191" s="763"/>
      <c r="GI191" s="763"/>
      <c r="GJ191" s="763"/>
      <c r="GK191" s="763"/>
      <c r="GL191" s="763"/>
      <c r="GM191" s="763"/>
      <c r="GN191" s="763"/>
      <c r="GO191" s="763"/>
      <c r="GP191" s="763"/>
      <c r="GQ191" s="763"/>
      <c r="GR191" s="763"/>
      <c r="GS191" s="763"/>
      <c r="GT191" s="763"/>
      <c r="GU191" s="763"/>
      <c r="GV191" s="763"/>
      <c r="GW191" s="763"/>
      <c r="GX191" s="763"/>
      <c r="GY191" s="763"/>
      <c r="GZ191" s="763"/>
      <c r="HA191" s="763"/>
      <c r="HB191" s="763"/>
      <c r="HC191" s="763"/>
      <c r="HD191" s="763"/>
      <c r="HE191" s="763"/>
      <c r="HF191" s="763"/>
      <c r="HG191" s="763"/>
      <c r="HH191" s="763"/>
      <c r="HI191" s="763"/>
      <c r="HJ191" s="763"/>
      <c r="HK191" s="763"/>
      <c r="HL191" s="763"/>
      <c r="HM191" s="763"/>
      <c r="HN191" s="763"/>
      <c r="HO191" s="763"/>
      <c r="HP191" s="763"/>
      <c r="HQ191" s="763"/>
      <c r="HR191" s="763"/>
      <c r="HS191" s="763"/>
    </row>
    <row r="192" spans="1:227" s="552" customFormat="1">
      <c r="A192"/>
      <c r="B192" s="392"/>
      <c r="C192"/>
      <c r="D192" s="465"/>
      <c r="E192" s="684"/>
      <c r="F192" s="684"/>
      <c r="G192" s="354"/>
      <c r="H192"/>
      <c r="I192" s="140"/>
      <c r="J192"/>
      <c r="K192"/>
      <c r="L192"/>
      <c r="M192" s="359"/>
      <c r="N192" s="359"/>
      <c r="O192" s="359"/>
      <c r="P192" s="359"/>
      <c r="Q192" s="359"/>
      <c r="R192" s="359"/>
      <c r="S192" s="359"/>
      <c r="T192" s="359"/>
      <c r="U192" s="359"/>
      <c r="V192" s="359"/>
      <c r="W192" s="359"/>
      <c r="X192" s="359"/>
      <c r="Y192" s="359"/>
      <c r="Z192" s="359"/>
      <c r="AA192" s="359"/>
      <c r="AB192" s="47"/>
      <c r="AC192"/>
      <c r="AD192" s="127"/>
      <c r="AE192"/>
      <c r="AF192"/>
      <c r="AG192"/>
      <c r="AH192" s="137"/>
      <c r="AI192" s="137"/>
      <c r="AJ192" s="137"/>
      <c r="AK192" s="548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548"/>
      <c r="BB192" s="286"/>
      <c r="BC192" s="1138"/>
      <c r="BD192" s="1138"/>
      <c r="BE192" s="1138"/>
      <c r="BF192" s="1138"/>
      <c r="BG192" s="1138"/>
      <c r="BH192" s="1138"/>
      <c r="BI192" s="1138"/>
      <c r="BJ192" s="536"/>
      <c r="BK192" s="536"/>
      <c r="BL192" s="536"/>
      <c r="BM192" s="536"/>
      <c r="BN192" s="536"/>
      <c r="BO192" s="536"/>
      <c r="BP192" s="536"/>
      <c r="BQ192" s="536"/>
      <c r="BR192" s="536"/>
      <c r="BS192" s="536"/>
      <c r="BT192" s="536"/>
      <c r="BU192" s="286"/>
      <c r="BV192" s="763"/>
      <c r="BW192" s="763"/>
      <c r="BX192" s="763"/>
      <c r="BY192" s="763"/>
      <c r="BZ192" s="763"/>
      <c r="CA192" s="763"/>
      <c r="CB192" s="763"/>
      <c r="CC192" s="763"/>
      <c r="CD192" s="763"/>
      <c r="CE192" s="763"/>
      <c r="CF192" s="763"/>
      <c r="CG192" s="763"/>
      <c r="CH192" s="763"/>
      <c r="CI192" s="763"/>
      <c r="CW192" s="763"/>
      <c r="CX192" s="763"/>
      <c r="CY192" s="763"/>
      <c r="CZ192" s="763"/>
      <c r="DA192" s="763"/>
      <c r="DB192" s="763"/>
      <c r="DC192" s="763"/>
      <c r="DD192" s="763"/>
      <c r="DE192" s="763"/>
      <c r="DF192" s="763"/>
      <c r="DG192" s="763"/>
      <c r="DH192" s="763"/>
      <c r="DI192" s="763"/>
      <c r="DJ192" s="763"/>
      <c r="DK192" s="763"/>
      <c r="DL192" s="763"/>
      <c r="DM192" s="763"/>
      <c r="DN192" s="763"/>
      <c r="DO192" s="763"/>
      <c r="DP192" s="763"/>
      <c r="DQ192" s="763"/>
      <c r="DR192" s="763"/>
      <c r="DS192" s="763"/>
      <c r="DT192" s="763"/>
      <c r="DU192" s="763"/>
      <c r="DV192" s="763"/>
      <c r="DW192" s="763"/>
      <c r="DX192" s="763"/>
      <c r="DY192" s="763"/>
      <c r="DZ192" s="763"/>
      <c r="EA192" s="763"/>
      <c r="EB192" s="763"/>
      <c r="EC192" s="763"/>
      <c r="ED192" s="763"/>
      <c r="EE192" s="763"/>
      <c r="EF192" s="763"/>
      <c r="EG192" s="763"/>
      <c r="EH192" s="763"/>
      <c r="EI192" s="763"/>
      <c r="EJ192" s="763"/>
      <c r="EK192" s="763"/>
      <c r="EL192" s="763"/>
      <c r="EM192" s="763"/>
      <c r="EN192" s="763"/>
      <c r="EO192" s="763"/>
      <c r="EP192" s="763"/>
      <c r="EQ192" s="763"/>
      <c r="ER192" s="763"/>
      <c r="ES192" s="763"/>
      <c r="ET192" s="763"/>
      <c r="EU192" s="763"/>
      <c r="EV192" s="763"/>
      <c r="EW192" s="763"/>
      <c r="EX192" s="763"/>
      <c r="EY192" s="763"/>
      <c r="EZ192" s="763"/>
      <c r="FA192" s="763"/>
      <c r="FB192" s="763"/>
      <c r="FC192" s="763"/>
      <c r="FD192" s="763"/>
      <c r="FE192" s="763"/>
      <c r="FF192" s="763"/>
      <c r="FG192" s="763"/>
      <c r="FH192" s="763"/>
      <c r="FI192" s="763"/>
      <c r="FJ192" s="763"/>
      <c r="FK192" s="763"/>
      <c r="FL192" s="763"/>
      <c r="FM192" s="763"/>
      <c r="FN192" s="763"/>
      <c r="FO192" s="763"/>
      <c r="FP192" s="763"/>
      <c r="FQ192" s="763"/>
      <c r="FR192" s="763"/>
      <c r="FS192" s="763"/>
      <c r="FT192" s="763"/>
      <c r="FU192" s="763"/>
      <c r="FV192" s="763"/>
      <c r="FW192" s="763"/>
      <c r="FX192" s="763"/>
      <c r="FY192" s="763"/>
      <c r="FZ192" s="763"/>
      <c r="GA192" s="763"/>
      <c r="GB192" s="763"/>
      <c r="GC192" s="763"/>
      <c r="GD192" s="763"/>
      <c r="GE192" s="763"/>
      <c r="GF192" s="763"/>
      <c r="GG192" s="763"/>
      <c r="GH192" s="763"/>
      <c r="GI192" s="763"/>
      <c r="GJ192" s="763"/>
      <c r="GK192" s="763"/>
      <c r="GL192" s="763"/>
      <c r="GM192" s="763"/>
      <c r="GN192" s="763"/>
      <c r="GO192" s="763"/>
      <c r="GP192" s="763"/>
      <c r="GQ192" s="763"/>
      <c r="GR192" s="763"/>
      <c r="GS192" s="763"/>
      <c r="GT192" s="763"/>
      <c r="GU192" s="763"/>
      <c r="GV192" s="763"/>
      <c r="GW192" s="763"/>
      <c r="GX192" s="763"/>
      <c r="GY192" s="763"/>
      <c r="GZ192" s="763"/>
      <c r="HA192" s="763"/>
      <c r="HB192" s="763"/>
      <c r="HC192" s="763"/>
      <c r="HD192" s="763"/>
      <c r="HE192" s="763"/>
      <c r="HF192" s="763"/>
      <c r="HG192" s="763"/>
      <c r="HH192" s="763"/>
      <c r="HI192" s="763"/>
      <c r="HJ192" s="763"/>
      <c r="HK192" s="763"/>
      <c r="HL192" s="763"/>
      <c r="HM192" s="763"/>
      <c r="HN192" s="763"/>
      <c r="HO192" s="763"/>
      <c r="HP192" s="763"/>
      <c r="HQ192" s="763"/>
      <c r="HR192" s="763"/>
      <c r="HS192" s="763"/>
    </row>
    <row r="193" spans="1:227" s="552" customFormat="1">
      <c r="A193"/>
      <c r="B193" s="392"/>
      <c r="C193"/>
      <c r="D193" s="465"/>
      <c r="E193" s="684"/>
      <c r="F193" s="684"/>
      <c r="G193" s="354"/>
      <c r="H193"/>
      <c r="I193" s="140"/>
      <c r="J193"/>
      <c r="K193"/>
      <c r="L193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59"/>
      <c r="AA193" s="359"/>
      <c r="AB193" s="47"/>
      <c r="AC193"/>
      <c r="AD193" s="127"/>
      <c r="AE193"/>
      <c r="AF193"/>
      <c r="AG193"/>
      <c r="AH193" s="137"/>
      <c r="AI193" s="137"/>
      <c r="AJ193" s="137"/>
      <c r="AK193" s="548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548"/>
      <c r="BB193" s="286"/>
      <c r="BC193" s="1138"/>
      <c r="BD193" s="1138"/>
      <c r="BE193" s="1138"/>
      <c r="BF193" s="1138"/>
      <c r="BG193" s="1138"/>
      <c r="BH193" s="1138"/>
      <c r="BI193" s="1138"/>
      <c r="BJ193" s="536"/>
      <c r="BK193" s="536"/>
      <c r="BL193" s="536"/>
      <c r="BM193" s="536"/>
      <c r="BN193" s="536"/>
      <c r="BO193" s="536"/>
      <c r="BP193" s="536"/>
      <c r="BQ193" s="536"/>
      <c r="BR193" s="536"/>
      <c r="BS193" s="536"/>
      <c r="BT193" s="536"/>
      <c r="BU193" s="286"/>
      <c r="BV193" s="763"/>
      <c r="BW193" s="763"/>
      <c r="BX193" s="763"/>
      <c r="BY193" s="763"/>
      <c r="BZ193" s="763"/>
      <c r="CA193" s="763"/>
      <c r="CB193" s="763"/>
      <c r="CC193" s="763"/>
      <c r="CD193" s="763"/>
      <c r="CE193" s="763"/>
      <c r="CF193" s="763"/>
      <c r="CG193" s="763"/>
      <c r="CH193" s="763"/>
      <c r="CI193" s="763"/>
      <c r="CW193" s="763"/>
      <c r="CX193" s="763"/>
      <c r="CY193" s="763"/>
      <c r="CZ193" s="763"/>
      <c r="DA193" s="763"/>
      <c r="DB193" s="763"/>
      <c r="DC193" s="763"/>
      <c r="DD193" s="763"/>
      <c r="DE193" s="763"/>
      <c r="DF193" s="763"/>
      <c r="DG193" s="763"/>
      <c r="DH193" s="763"/>
      <c r="DI193" s="763"/>
      <c r="DJ193" s="763"/>
      <c r="DK193" s="763"/>
      <c r="DL193" s="763"/>
      <c r="DM193" s="763"/>
      <c r="DN193" s="763"/>
      <c r="DO193" s="763"/>
      <c r="DP193" s="763"/>
      <c r="DQ193" s="763"/>
      <c r="DR193" s="763"/>
      <c r="DS193" s="763"/>
      <c r="DT193" s="763"/>
      <c r="DU193" s="763"/>
      <c r="DV193" s="763"/>
      <c r="DW193" s="763"/>
      <c r="DX193" s="763"/>
      <c r="DY193" s="763"/>
      <c r="DZ193" s="763"/>
      <c r="EA193" s="763"/>
      <c r="EB193" s="763"/>
      <c r="EC193" s="763"/>
      <c r="ED193" s="763"/>
      <c r="EE193" s="763"/>
      <c r="EF193" s="763"/>
      <c r="EG193" s="763"/>
      <c r="EH193" s="763"/>
      <c r="EI193" s="763"/>
      <c r="EJ193" s="763"/>
      <c r="EK193" s="763"/>
      <c r="EL193" s="763"/>
      <c r="EM193" s="763"/>
      <c r="EN193" s="763"/>
      <c r="EO193" s="763"/>
      <c r="EP193" s="763"/>
      <c r="EQ193" s="763"/>
      <c r="ER193" s="763"/>
      <c r="ES193" s="763"/>
      <c r="ET193" s="763"/>
      <c r="EU193" s="763"/>
      <c r="EV193" s="763"/>
      <c r="EW193" s="763"/>
      <c r="EX193" s="763"/>
      <c r="EY193" s="763"/>
      <c r="EZ193" s="763"/>
      <c r="FA193" s="763"/>
      <c r="FB193" s="763"/>
      <c r="FC193" s="763"/>
      <c r="FD193" s="763"/>
      <c r="FE193" s="763"/>
      <c r="FF193" s="763"/>
      <c r="FG193" s="763"/>
      <c r="FH193" s="763"/>
      <c r="FI193" s="763"/>
      <c r="FJ193" s="763"/>
      <c r="FK193" s="763"/>
      <c r="FL193" s="763"/>
      <c r="FM193" s="763"/>
      <c r="FN193" s="763"/>
      <c r="FO193" s="763"/>
      <c r="FP193" s="763"/>
      <c r="FQ193" s="763"/>
      <c r="FR193" s="763"/>
      <c r="FS193" s="763"/>
      <c r="FT193" s="763"/>
      <c r="FU193" s="763"/>
      <c r="FV193" s="763"/>
      <c r="FW193" s="763"/>
      <c r="FX193" s="763"/>
      <c r="FY193" s="763"/>
      <c r="FZ193" s="763"/>
      <c r="GA193" s="763"/>
      <c r="GB193" s="763"/>
      <c r="GC193" s="763"/>
      <c r="GD193" s="763"/>
      <c r="GE193" s="763"/>
      <c r="GF193" s="763"/>
      <c r="GG193" s="763"/>
      <c r="GH193" s="763"/>
      <c r="GI193" s="763"/>
      <c r="GJ193" s="763"/>
      <c r="GK193" s="763"/>
      <c r="GL193" s="763"/>
      <c r="GM193" s="763"/>
      <c r="GN193" s="763"/>
      <c r="GO193" s="763"/>
      <c r="GP193" s="763"/>
      <c r="GQ193" s="763"/>
      <c r="GR193" s="763"/>
      <c r="GS193" s="763"/>
      <c r="GT193" s="763"/>
      <c r="GU193" s="763"/>
      <c r="GV193" s="763"/>
      <c r="GW193" s="763"/>
      <c r="GX193" s="763"/>
      <c r="GY193" s="763"/>
      <c r="GZ193" s="763"/>
      <c r="HA193" s="763"/>
      <c r="HB193" s="763"/>
      <c r="HC193" s="763"/>
      <c r="HD193" s="763"/>
      <c r="HE193" s="763"/>
      <c r="HF193" s="763"/>
      <c r="HG193" s="763"/>
      <c r="HH193" s="763"/>
      <c r="HI193" s="763"/>
      <c r="HJ193" s="763"/>
      <c r="HK193" s="763"/>
      <c r="HL193" s="763"/>
      <c r="HM193" s="763"/>
      <c r="HN193" s="763"/>
      <c r="HO193" s="763"/>
      <c r="HP193" s="763"/>
      <c r="HQ193" s="763"/>
      <c r="HR193" s="763"/>
      <c r="HS193" s="763"/>
    </row>
    <row r="194" spans="1:227" s="552" customFormat="1">
      <c r="A194"/>
      <c r="B194" s="392"/>
      <c r="C194"/>
      <c r="D194" s="465"/>
      <c r="E194" s="684"/>
      <c r="F194" s="684"/>
      <c r="G194" s="354"/>
      <c r="H194"/>
      <c r="I194" s="140"/>
      <c r="J194"/>
      <c r="K194"/>
      <c r="L194"/>
      <c r="M194" s="359"/>
      <c r="N194" s="359"/>
      <c r="O194" s="359"/>
      <c r="P194" s="359"/>
      <c r="Q194" s="359"/>
      <c r="R194" s="359"/>
      <c r="S194" s="359"/>
      <c r="T194" s="359"/>
      <c r="U194" s="359"/>
      <c r="V194" s="359"/>
      <c r="W194" s="359"/>
      <c r="X194" s="359"/>
      <c r="Y194" s="359"/>
      <c r="Z194" s="359"/>
      <c r="AA194" s="359"/>
      <c r="AB194" s="47"/>
      <c r="AC194"/>
      <c r="AD194" s="127"/>
      <c r="AE194"/>
      <c r="AF194"/>
      <c r="AG194"/>
      <c r="AH194" s="137"/>
      <c r="AI194" s="137"/>
      <c r="AJ194" s="137"/>
      <c r="AK194" s="548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548"/>
      <c r="BB194" s="286"/>
      <c r="BC194" s="1138"/>
      <c r="BD194" s="1138"/>
      <c r="BE194" s="1138"/>
      <c r="BF194" s="1138"/>
      <c r="BG194" s="1138"/>
      <c r="BH194" s="1138"/>
      <c r="BI194" s="1138"/>
      <c r="BJ194" s="536"/>
      <c r="BK194" s="536"/>
      <c r="BL194" s="536"/>
      <c r="BM194" s="536"/>
      <c r="BN194" s="536"/>
      <c r="BO194" s="536"/>
      <c r="BP194" s="536"/>
      <c r="BQ194" s="536"/>
      <c r="BR194" s="536"/>
      <c r="BS194" s="536"/>
      <c r="BT194" s="536"/>
      <c r="BU194" s="286"/>
      <c r="BV194" s="763"/>
      <c r="BW194" s="763"/>
      <c r="BX194" s="763"/>
      <c r="BY194" s="763"/>
      <c r="BZ194" s="763"/>
      <c r="CA194" s="763"/>
      <c r="CB194" s="763"/>
      <c r="CC194" s="763"/>
      <c r="CD194" s="763"/>
      <c r="CE194" s="763"/>
      <c r="CF194" s="763"/>
      <c r="CG194" s="763"/>
      <c r="CH194" s="763"/>
      <c r="CI194" s="763"/>
      <c r="CW194" s="763"/>
      <c r="CX194" s="763"/>
      <c r="CY194" s="763"/>
      <c r="CZ194" s="763"/>
      <c r="DA194" s="763"/>
      <c r="DB194" s="763"/>
      <c r="DC194" s="763"/>
      <c r="DD194" s="763"/>
      <c r="DE194" s="763"/>
      <c r="DF194" s="763"/>
      <c r="DG194" s="763"/>
      <c r="DH194" s="763"/>
      <c r="DI194" s="763"/>
      <c r="DJ194" s="763"/>
      <c r="DK194" s="763"/>
      <c r="DL194" s="763"/>
      <c r="DM194" s="763"/>
      <c r="DN194" s="763"/>
      <c r="DO194" s="763"/>
      <c r="DP194" s="763"/>
      <c r="DQ194" s="763"/>
      <c r="DR194" s="763"/>
      <c r="DS194" s="763"/>
      <c r="DT194" s="763"/>
      <c r="DU194" s="763"/>
      <c r="DV194" s="763"/>
      <c r="DW194" s="763"/>
      <c r="DX194" s="763"/>
      <c r="DY194" s="763"/>
      <c r="DZ194" s="763"/>
      <c r="EA194" s="763"/>
      <c r="EB194" s="763"/>
      <c r="EC194" s="763"/>
      <c r="ED194" s="763"/>
      <c r="EE194" s="763"/>
      <c r="EF194" s="763"/>
      <c r="EG194" s="763"/>
      <c r="EH194" s="763"/>
      <c r="EI194" s="763"/>
      <c r="EJ194" s="763"/>
      <c r="EK194" s="763"/>
      <c r="EL194" s="763"/>
      <c r="EM194" s="763"/>
      <c r="EN194" s="763"/>
      <c r="EO194" s="763"/>
      <c r="EP194" s="763"/>
      <c r="EQ194" s="763"/>
      <c r="ER194" s="763"/>
      <c r="ES194" s="763"/>
      <c r="ET194" s="763"/>
      <c r="EU194" s="763"/>
      <c r="EV194" s="763"/>
      <c r="EW194" s="763"/>
      <c r="EX194" s="763"/>
      <c r="EY194" s="763"/>
      <c r="EZ194" s="763"/>
      <c r="FA194" s="763"/>
      <c r="FB194" s="763"/>
      <c r="FC194" s="763"/>
      <c r="FD194" s="763"/>
      <c r="FE194" s="763"/>
      <c r="FF194" s="763"/>
      <c r="FG194" s="763"/>
      <c r="FH194" s="763"/>
      <c r="FI194" s="763"/>
      <c r="FJ194" s="763"/>
      <c r="FK194" s="763"/>
      <c r="FL194" s="763"/>
      <c r="FM194" s="763"/>
      <c r="FN194" s="763"/>
      <c r="FO194" s="763"/>
      <c r="FP194" s="763"/>
      <c r="FQ194" s="763"/>
      <c r="FR194" s="763"/>
      <c r="FS194" s="763"/>
      <c r="FT194" s="763"/>
      <c r="FU194" s="763"/>
      <c r="FV194" s="763"/>
      <c r="FW194" s="763"/>
      <c r="FX194" s="763"/>
      <c r="FY194" s="763"/>
      <c r="FZ194" s="763"/>
      <c r="GA194" s="763"/>
      <c r="GB194" s="763"/>
      <c r="GC194" s="763"/>
      <c r="GD194" s="763"/>
      <c r="GE194" s="763"/>
      <c r="GF194" s="763"/>
      <c r="GG194" s="763"/>
      <c r="GH194" s="763"/>
      <c r="GI194" s="763"/>
      <c r="GJ194" s="763"/>
      <c r="GK194" s="763"/>
      <c r="GL194" s="763"/>
      <c r="GM194" s="763"/>
      <c r="GN194" s="763"/>
      <c r="GO194" s="763"/>
      <c r="GP194" s="763"/>
      <c r="GQ194" s="763"/>
      <c r="GR194" s="763"/>
      <c r="GS194" s="763"/>
      <c r="GT194" s="763"/>
      <c r="GU194" s="763"/>
      <c r="GV194" s="763"/>
      <c r="GW194" s="763"/>
      <c r="GX194" s="763"/>
      <c r="GY194" s="763"/>
      <c r="GZ194" s="763"/>
      <c r="HA194" s="763"/>
      <c r="HB194" s="763"/>
      <c r="HC194" s="763"/>
      <c r="HD194" s="763"/>
      <c r="HE194" s="763"/>
      <c r="HF194" s="763"/>
      <c r="HG194" s="763"/>
      <c r="HH194" s="763"/>
      <c r="HI194" s="763"/>
      <c r="HJ194" s="763"/>
      <c r="HK194" s="763"/>
      <c r="HL194" s="763"/>
      <c r="HM194" s="763"/>
      <c r="HN194" s="763"/>
      <c r="HO194" s="763"/>
      <c r="HP194" s="763"/>
      <c r="HQ194" s="763"/>
      <c r="HR194" s="763"/>
      <c r="HS194" s="763"/>
    </row>
    <row r="195" spans="1:227" s="552" customFormat="1">
      <c r="A195"/>
      <c r="B195" s="392"/>
      <c r="C195"/>
      <c r="D195" s="465"/>
      <c r="E195" s="684"/>
      <c r="F195" s="684"/>
      <c r="G195" s="354"/>
      <c r="H195"/>
      <c r="I195" s="140"/>
      <c r="J195"/>
      <c r="K195"/>
      <c r="L195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9"/>
      <c r="Y195" s="359"/>
      <c r="Z195" s="359"/>
      <c r="AA195" s="359"/>
      <c r="AB195" s="47"/>
      <c r="AC195"/>
      <c r="AD195" s="127"/>
      <c r="AE195"/>
      <c r="AF195"/>
      <c r="AG195"/>
      <c r="AH195" s="137"/>
      <c r="AI195" s="137"/>
      <c r="AJ195" s="137"/>
      <c r="AK195" s="548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548"/>
      <c r="BB195" s="286"/>
      <c r="BC195" s="1138"/>
      <c r="BD195" s="1138"/>
      <c r="BE195" s="1138"/>
      <c r="BF195" s="1138"/>
      <c r="BG195" s="1138"/>
      <c r="BH195" s="1138"/>
      <c r="BI195" s="1138"/>
      <c r="BJ195" s="536"/>
      <c r="BK195" s="536"/>
      <c r="BL195" s="536"/>
      <c r="BM195" s="536"/>
      <c r="BN195" s="536"/>
      <c r="BO195" s="536"/>
      <c r="BP195" s="536"/>
      <c r="BQ195" s="536"/>
      <c r="BR195" s="536"/>
      <c r="BS195" s="536"/>
      <c r="BT195" s="536"/>
      <c r="BU195" s="286"/>
      <c r="BV195" s="763"/>
      <c r="BW195" s="763"/>
      <c r="BX195" s="763"/>
      <c r="BY195" s="763"/>
      <c r="BZ195" s="763"/>
      <c r="CA195" s="763"/>
      <c r="CB195" s="763"/>
      <c r="CC195" s="763"/>
      <c r="CD195" s="763"/>
      <c r="CE195" s="763"/>
      <c r="CF195" s="763"/>
      <c r="CG195" s="763"/>
      <c r="CH195" s="763"/>
      <c r="CI195" s="763"/>
      <c r="CW195" s="763"/>
      <c r="CX195" s="763"/>
      <c r="CY195" s="763"/>
      <c r="CZ195" s="763"/>
      <c r="DA195" s="763"/>
      <c r="DB195" s="763"/>
      <c r="DC195" s="763"/>
      <c r="DD195" s="763"/>
      <c r="DE195" s="763"/>
      <c r="DF195" s="763"/>
      <c r="DG195" s="763"/>
      <c r="DH195" s="763"/>
      <c r="DI195" s="763"/>
      <c r="DJ195" s="763"/>
      <c r="DK195" s="763"/>
      <c r="DL195" s="763"/>
      <c r="DM195" s="763"/>
      <c r="DN195" s="763"/>
      <c r="DO195" s="763"/>
      <c r="DP195" s="763"/>
      <c r="DQ195" s="763"/>
      <c r="DR195" s="763"/>
      <c r="DS195" s="763"/>
      <c r="DT195" s="763"/>
      <c r="DU195" s="763"/>
      <c r="DV195" s="763"/>
      <c r="DW195" s="763"/>
      <c r="DX195" s="763"/>
      <c r="DY195" s="763"/>
      <c r="DZ195" s="763"/>
      <c r="EA195" s="763"/>
      <c r="EB195" s="763"/>
      <c r="EC195" s="763"/>
      <c r="ED195" s="763"/>
      <c r="EE195" s="763"/>
      <c r="EF195" s="763"/>
      <c r="EG195" s="763"/>
      <c r="EH195" s="763"/>
      <c r="EI195" s="763"/>
      <c r="EJ195" s="763"/>
      <c r="EK195" s="763"/>
      <c r="EL195" s="763"/>
      <c r="EM195" s="763"/>
      <c r="EN195" s="763"/>
      <c r="EO195" s="763"/>
      <c r="EP195" s="763"/>
      <c r="EQ195" s="763"/>
      <c r="ER195" s="763"/>
      <c r="ES195" s="763"/>
      <c r="ET195" s="763"/>
      <c r="EU195" s="763"/>
      <c r="EV195" s="763"/>
      <c r="EW195" s="763"/>
      <c r="EX195" s="763"/>
      <c r="EY195" s="763"/>
      <c r="EZ195" s="763"/>
      <c r="FA195" s="763"/>
      <c r="FB195" s="763"/>
      <c r="FC195" s="763"/>
      <c r="FD195" s="763"/>
      <c r="FE195" s="763"/>
      <c r="FF195" s="763"/>
      <c r="FG195" s="763"/>
      <c r="FH195" s="763"/>
      <c r="FI195" s="763"/>
      <c r="FJ195" s="763"/>
      <c r="FK195" s="763"/>
      <c r="FL195" s="763"/>
      <c r="FM195" s="763"/>
      <c r="FN195" s="763"/>
      <c r="FO195" s="763"/>
      <c r="FP195" s="763"/>
      <c r="FQ195" s="763"/>
      <c r="FR195" s="763"/>
      <c r="FS195" s="763"/>
      <c r="FT195" s="763"/>
      <c r="FU195" s="763"/>
      <c r="FV195" s="763"/>
      <c r="FW195" s="763"/>
      <c r="FX195" s="763"/>
      <c r="FY195" s="763"/>
      <c r="FZ195" s="763"/>
      <c r="GA195" s="763"/>
      <c r="GB195" s="763"/>
      <c r="GC195" s="763"/>
      <c r="GD195" s="763"/>
      <c r="GE195" s="763"/>
      <c r="GF195" s="763"/>
      <c r="GG195" s="763"/>
      <c r="GH195" s="763"/>
      <c r="GI195" s="763"/>
      <c r="GJ195" s="763"/>
      <c r="GK195" s="763"/>
      <c r="GL195" s="763"/>
      <c r="GM195" s="763"/>
      <c r="GN195" s="763"/>
      <c r="GO195" s="763"/>
      <c r="GP195" s="763"/>
      <c r="GQ195" s="763"/>
      <c r="GR195" s="763"/>
      <c r="GS195" s="763"/>
      <c r="GT195" s="763"/>
      <c r="GU195" s="763"/>
      <c r="GV195" s="763"/>
      <c r="GW195" s="763"/>
      <c r="GX195" s="763"/>
      <c r="GY195" s="763"/>
      <c r="GZ195" s="763"/>
      <c r="HA195" s="763"/>
      <c r="HB195" s="763"/>
      <c r="HC195" s="763"/>
      <c r="HD195" s="763"/>
      <c r="HE195" s="763"/>
      <c r="HF195" s="763"/>
      <c r="HG195" s="763"/>
      <c r="HH195" s="763"/>
      <c r="HI195" s="763"/>
      <c r="HJ195" s="763"/>
      <c r="HK195" s="763"/>
      <c r="HL195" s="763"/>
      <c r="HM195" s="763"/>
      <c r="HN195" s="763"/>
      <c r="HO195" s="763"/>
      <c r="HP195" s="763"/>
      <c r="HQ195" s="763"/>
      <c r="HR195" s="763"/>
      <c r="HS195" s="763"/>
    </row>
    <row r="196" spans="1:227" s="552" customFormat="1">
      <c r="A196"/>
      <c r="B196" s="392"/>
      <c r="C196"/>
      <c r="D196" s="465"/>
      <c r="E196" s="684"/>
      <c r="F196" s="684"/>
      <c r="G196" s="354"/>
      <c r="H196"/>
      <c r="I196" s="140"/>
      <c r="J196"/>
      <c r="K196"/>
      <c r="L196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9"/>
      <c r="Y196" s="359"/>
      <c r="Z196" s="359"/>
      <c r="AA196" s="359"/>
      <c r="AB196" s="47"/>
      <c r="AC196"/>
      <c r="AD196" s="127"/>
      <c r="AE196"/>
      <c r="AF196"/>
      <c r="AG196"/>
      <c r="AH196" s="137"/>
      <c r="AI196" s="137"/>
      <c r="AJ196" s="137"/>
      <c r="AK196" s="548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548"/>
      <c r="BB196" s="286"/>
      <c r="BC196" s="1138"/>
      <c r="BD196" s="1138"/>
      <c r="BE196" s="1138"/>
      <c r="BF196" s="1138"/>
      <c r="BG196" s="1138"/>
      <c r="BH196" s="1138"/>
      <c r="BI196" s="1138"/>
      <c r="BJ196" s="536"/>
      <c r="BK196" s="536"/>
      <c r="BL196" s="536"/>
      <c r="BM196" s="536"/>
      <c r="BN196" s="536"/>
      <c r="BO196" s="536"/>
      <c r="BP196" s="536"/>
      <c r="BQ196" s="536"/>
      <c r="BR196" s="536"/>
      <c r="BS196" s="536"/>
      <c r="BT196" s="536"/>
      <c r="BU196" s="286"/>
      <c r="BV196" s="763"/>
      <c r="BW196" s="763"/>
      <c r="BX196" s="763"/>
      <c r="BY196" s="763"/>
      <c r="BZ196" s="763"/>
      <c r="CA196" s="763"/>
      <c r="CB196" s="763"/>
      <c r="CC196" s="763"/>
      <c r="CD196" s="763"/>
      <c r="CE196" s="763"/>
      <c r="CF196" s="763"/>
      <c r="CG196" s="763"/>
      <c r="CH196" s="763"/>
      <c r="CI196" s="763"/>
      <c r="CW196" s="763"/>
      <c r="CX196" s="763"/>
      <c r="CY196" s="763"/>
      <c r="CZ196" s="763"/>
      <c r="DA196" s="763"/>
      <c r="DB196" s="763"/>
      <c r="DC196" s="763"/>
      <c r="DD196" s="763"/>
      <c r="DE196" s="763"/>
      <c r="DF196" s="763"/>
      <c r="DG196" s="763"/>
      <c r="DH196" s="763"/>
      <c r="DI196" s="763"/>
      <c r="DJ196" s="763"/>
      <c r="DK196" s="763"/>
      <c r="DL196" s="763"/>
      <c r="DM196" s="763"/>
      <c r="DN196" s="763"/>
      <c r="DO196" s="763"/>
      <c r="DP196" s="763"/>
      <c r="DQ196" s="763"/>
      <c r="DR196" s="763"/>
      <c r="DS196" s="763"/>
      <c r="DT196" s="763"/>
      <c r="DU196" s="763"/>
      <c r="DV196" s="763"/>
      <c r="DW196" s="763"/>
      <c r="DX196" s="763"/>
      <c r="DY196" s="763"/>
      <c r="DZ196" s="763"/>
      <c r="EA196" s="763"/>
      <c r="EB196" s="763"/>
      <c r="EC196" s="763"/>
      <c r="ED196" s="763"/>
      <c r="EE196" s="763"/>
      <c r="EF196" s="763"/>
      <c r="EG196" s="763"/>
      <c r="EH196" s="763"/>
      <c r="EI196" s="763"/>
      <c r="EJ196" s="763"/>
      <c r="EK196" s="763"/>
      <c r="EL196" s="763"/>
      <c r="EM196" s="763"/>
      <c r="EN196" s="763"/>
      <c r="EO196" s="763"/>
      <c r="EP196" s="763"/>
      <c r="EQ196" s="763"/>
      <c r="ER196" s="763"/>
      <c r="ES196" s="763"/>
      <c r="ET196" s="763"/>
      <c r="EU196" s="763"/>
      <c r="EV196" s="763"/>
      <c r="EW196" s="763"/>
      <c r="EX196" s="763"/>
      <c r="EY196" s="763"/>
      <c r="EZ196" s="763"/>
      <c r="FA196" s="763"/>
      <c r="FB196" s="763"/>
      <c r="FC196" s="763"/>
      <c r="FD196" s="763"/>
      <c r="FE196" s="763"/>
      <c r="FF196" s="763"/>
      <c r="FG196" s="763"/>
      <c r="FH196" s="763"/>
      <c r="FI196" s="763"/>
      <c r="FJ196" s="763"/>
      <c r="FK196" s="763"/>
      <c r="FL196" s="763"/>
      <c r="FM196" s="763"/>
      <c r="FN196" s="763"/>
      <c r="FO196" s="763"/>
      <c r="FP196" s="763"/>
      <c r="FQ196" s="763"/>
      <c r="FR196" s="763"/>
      <c r="FS196" s="763"/>
      <c r="FT196" s="763"/>
      <c r="FU196" s="763"/>
      <c r="FV196" s="763"/>
      <c r="FW196" s="763"/>
      <c r="FX196" s="763"/>
      <c r="FY196" s="763"/>
      <c r="FZ196" s="763"/>
      <c r="GA196" s="763"/>
      <c r="GB196" s="763"/>
      <c r="GC196" s="763"/>
      <c r="GD196" s="763"/>
      <c r="GE196" s="763"/>
      <c r="GF196" s="763"/>
      <c r="GG196" s="763"/>
      <c r="GH196" s="763"/>
      <c r="GI196" s="763"/>
      <c r="GJ196" s="763"/>
      <c r="GK196" s="763"/>
      <c r="GL196" s="763"/>
      <c r="GM196" s="763"/>
      <c r="GN196" s="763"/>
      <c r="GO196" s="763"/>
      <c r="GP196" s="763"/>
      <c r="GQ196" s="763"/>
      <c r="GR196" s="763"/>
      <c r="GS196" s="763"/>
      <c r="GT196" s="763"/>
      <c r="GU196" s="763"/>
      <c r="GV196" s="763"/>
      <c r="GW196" s="763"/>
      <c r="GX196" s="763"/>
      <c r="GY196" s="763"/>
      <c r="GZ196" s="763"/>
      <c r="HA196" s="763"/>
      <c r="HB196" s="763"/>
      <c r="HC196" s="763"/>
      <c r="HD196" s="763"/>
      <c r="HE196" s="763"/>
      <c r="HF196" s="763"/>
      <c r="HG196" s="763"/>
      <c r="HH196" s="763"/>
      <c r="HI196" s="763"/>
      <c r="HJ196" s="763"/>
      <c r="HK196" s="763"/>
      <c r="HL196" s="763"/>
      <c r="HM196" s="763"/>
      <c r="HN196" s="763"/>
      <c r="HO196" s="763"/>
      <c r="HP196" s="763"/>
      <c r="HQ196" s="763"/>
      <c r="HR196" s="763"/>
      <c r="HS196" s="763"/>
    </row>
    <row r="197" spans="1:227" s="552" customFormat="1">
      <c r="A197"/>
      <c r="B197" s="392"/>
      <c r="C197"/>
      <c r="D197" s="465"/>
      <c r="E197" s="684"/>
      <c r="F197" s="684"/>
      <c r="G197" s="354"/>
      <c r="H197"/>
      <c r="I197" s="140"/>
      <c r="J197"/>
      <c r="K197"/>
      <c r="L197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59"/>
      <c r="AA197" s="359"/>
      <c r="AB197" s="47"/>
      <c r="AC197"/>
      <c r="AD197" s="127"/>
      <c r="AE197"/>
      <c r="AF197"/>
      <c r="AG197"/>
      <c r="AH197" s="137"/>
      <c r="AI197" s="137"/>
      <c r="AJ197" s="137"/>
      <c r="AK197" s="548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  <c r="BA197" s="548"/>
      <c r="BB197" s="286"/>
      <c r="BC197" s="1138"/>
      <c r="BD197" s="1138"/>
      <c r="BE197" s="1138"/>
      <c r="BF197" s="1138"/>
      <c r="BG197" s="1138"/>
      <c r="BH197" s="1138"/>
      <c r="BI197" s="1138"/>
      <c r="BJ197" s="536"/>
      <c r="BK197" s="536"/>
      <c r="BL197" s="536"/>
      <c r="BM197" s="536"/>
      <c r="BN197" s="536"/>
      <c r="BO197" s="536"/>
      <c r="BP197" s="536"/>
      <c r="BQ197" s="536"/>
      <c r="BR197" s="536"/>
      <c r="BS197" s="536"/>
      <c r="BT197" s="536"/>
      <c r="BU197" s="286"/>
      <c r="BV197" s="763"/>
      <c r="BW197" s="763"/>
      <c r="BX197" s="763"/>
      <c r="BY197" s="763"/>
      <c r="BZ197" s="763"/>
      <c r="CA197" s="763"/>
      <c r="CB197" s="763"/>
      <c r="CC197" s="763"/>
      <c r="CD197" s="763"/>
      <c r="CE197" s="763"/>
      <c r="CF197" s="763"/>
      <c r="CG197" s="763"/>
      <c r="CH197" s="763"/>
      <c r="CI197" s="763"/>
      <c r="CW197" s="763"/>
      <c r="CX197" s="763"/>
      <c r="CY197" s="763"/>
      <c r="CZ197" s="763"/>
      <c r="DA197" s="763"/>
      <c r="DB197" s="763"/>
      <c r="DC197" s="763"/>
      <c r="DD197" s="763"/>
      <c r="DE197" s="763"/>
      <c r="DF197" s="763"/>
      <c r="DG197" s="763"/>
      <c r="DH197" s="763"/>
      <c r="DI197" s="763"/>
      <c r="DJ197" s="763"/>
      <c r="DK197" s="763"/>
      <c r="DL197" s="763"/>
      <c r="DM197" s="763"/>
      <c r="DN197" s="763"/>
      <c r="DO197" s="763"/>
      <c r="DP197" s="763"/>
      <c r="DQ197" s="763"/>
      <c r="DR197" s="763"/>
      <c r="DS197" s="763"/>
      <c r="DT197" s="763"/>
      <c r="DU197" s="763"/>
      <c r="DV197" s="763"/>
      <c r="DW197" s="763"/>
      <c r="DX197" s="763"/>
      <c r="DY197" s="763"/>
      <c r="DZ197" s="763"/>
      <c r="EA197" s="763"/>
      <c r="EB197" s="763"/>
      <c r="EC197" s="763"/>
      <c r="ED197" s="763"/>
      <c r="EE197" s="763"/>
      <c r="EF197" s="763"/>
      <c r="EG197" s="763"/>
      <c r="EH197" s="763"/>
      <c r="EI197" s="763"/>
      <c r="EJ197" s="763"/>
      <c r="EK197" s="763"/>
      <c r="EL197" s="763"/>
      <c r="EM197" s="763"/>
      <c r="EN197" s="763"/>
      <c r="EO197" s="763"/>
      <c r="EP197" s="763"/>
      <c r="EQ197" s="763"/>
      <c r="ER197" s="763"/>
      <c r="ES197" s="763"/>
      <c r="ET197" s="763"/>
      <c r="EU197" s="763"/>
      <c r="EV197" s="763"/>
      <c r="EW197" s="763"/>
      <c r="EX197" s="763"/>
      <c r="EY197" s="763"/>
      <c r="EZ197" s="763"/>
      <c r="FA197" s="763"/>
      <c r="FB197" s="763"/>
      <c r="FC197" s="763"/>
      <c r="FD197" s="763"/>
      <c r="FE197" s="763"/>
      <c r="FF197" s="763"/>
      <c r="FG197" s="763"/>
      <c r="FH197" s="763"/>
      <c r="FI197" s="763"/>
      <c r="FJ197" s="763"/>
      <c r="FK197" s="763"/>
      <c r="FL197" s="763"/>
      <c r="FM197" s="763"/>
      <c r="FN197" s="763"/>
      <c r="FO197" s="763"/>
      <c r="FP197" s="763"/>
      <c r="FQ197" s="763"/>
      <c r="FR197" s="763"/>
      <c r="FS197" s="763"/>
      <c r="FT197" s="763"/>
      <c r="FU197" s="763"/>
      <c r="FV197" s="763"/>
      <c r="FW197" s="763"/>
      <c r="FX197" s="763"/>
      <c r="FY197" s="763"/>
      <c r="FZ197" s="763"/>
      <c r="GA197" s="763"/>
      <c r="GB197" s="763"/>
      <c r="GC197" s="763"/>
      <c r="GD197" s="763"/>
      <c r="GE197" s="763"/>
      <c r="GF197" s="763"/>
      <c r="GG197" s="763"/>
      <c r="GH197" s="763"/>
      <c r="GI197" s="763"/>
      <c r="GJ197" s="763"/>
      <c r="GK197" s="763"/>
      <c r="GL197" s="763"/>
      <c r="GM197" s="763"/>
      <c r="GN197" s="763"/>
      <c r="GO197" s="763"/>
      <c r="GP197" s="763"/>
      <c r="GQ197" s="763"/>
      <c r="GR197" s="763"/>
      <c r="GS197" s="763"/>
      <c r="GT197" s="763"/>
      <c r="GU197" s="763"/>
      <c r="GV197" s="763"/>
      <c r="GW197" s="763"/>
      <c r="GX197" s="763"/>
      <c r="GY197" s="763"/>
      <c r="GZ197" s="763"/>
      <c r="HA197" s="763"/>
      <c r="HB197" s="763"/>
      <c r="HC197" s="763"/>
      <c r="HD197" s="763"/>
      <c r="HE197" s="763"/>
      <c r="HF197" s="763"/>
      <c r="HG197" s="763"/>
      <c r="HH197" s="763"/>
      <c r="HI197" s="763"/>
      <c r="HJ197" s="763"/>
      <c r="HK197" s="763"/>
      <c r="HL197" s="763"/>
      <c r="HM197" s="763"/>
      <c r="HN197" s="763"/>
      <c r="HO197" s="763"/>
      <c r="HP197" s="763"/>
      <c r="HQ197" s="763"/>
      <c r="HR197" s="763"/>
      <c r="HS197" s="763"/>
    </row>
    <row r="198" spans="1:227" s="552" customFormat="1">
      <c r="A198"/>
      <c r="B198" s="392"/>
      <c r="C198"/>
      <c r="D198" s="465"/>
      <c r="E198" s="684"/>
      <c r="F198" s="684"/>
      <c r="G198" s="354"/>
      <c r="H198"/>
      <c r="I198" s="140"/>
      <c r="J198"/>
      <c r="K198"/>
      <c r="L198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9"/>
      <c r="Y198" s="359"/>
      <c r="Z198" s="359"/>
      <c r="AA198" s="359"/>
      <c r="AB198" s="47"/>
      <c r="AC198"/>
      <c r="AD198" s="127"/>
      <c r="AE198"/>
      <c r="AF198"/>
      <c r="AG198"/>
      <c r="AH198" s="137"/>
      <c r="AI198" s="137"/>
      <c r="AJ198" s="137"/>
      <c r="AK198" s="548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548"/>
      <c r="BB198" s="286"/>
      <c r="BC198" s="1138"/>
      <c r="BD198" s="1138"/>
      <c r="BE198" s="1138"/>
      <c r="BF198" s="1138"/>
      <c r="BG198" s="1138"/>
      <c r="BH198" s="1138"/>
      <c r="BI198" s="1138"/>
      <c r="BJ198" s="536"/>
      <c r="BK198" s="536"/>
      <c r="BL198" s="536"/>
      <c r="BM198" s="536"/>
      <c r="BN198" s="536"/>
      <c r="BO198" s="536"/>
      <c r="BP198" s="536"/>
      <c r="BQ198" s="536"/>
      <c r="BR198" s="536"/>
      <c r="BS198" s="536"/>
      <c r="BT198" s="536"/>
      <c r="BU198" s="286"/>
      <c r="BV198" s="763"/>
      <c r="BW198" s="763"/>
      <c r="BX198" s="763"/>
      <c r="BY198" s="763"/>
      <c r="BZ198" s="763"/>
      <c r="CA198" s="763"/>
      <c r="CB198" s="763"/>
      <c r="CC198" s="763"/>
      <c r="CD198" s="763"/>
      <c r="CE198" s="763"/>
      <c r="CF198" s="763"/>
      <c r="CG198" s="763"/>
      <c r="CH198" s="763"/>
      <c r="CI198" s="763"/>
      <c r="CW198" s="763"/>
      <c r="CX198" s="763"/>
      <c r="CY198" s="763"/>
      <c r="CZ198" s="763"/>
      <c r="DA198" s="763"/>
      <c r="DB198" s="763"/>
      <c r="DC198" s="763"/>
      <c r="DD198" s="763"/>
      <c r="DE198" s="763"/>
      <c r="DF198" s="763"/>
      <c r="DG198" s="763"/>
      <c r="DH198" s="763"/>
      <c r="DI198" s="763"/>
      <c r="DJ198" s="763"/>
      <c r="DK198" s="763"/>
      <c r="DL198" s="763"/>
      <c r="DM198" s="763"/>
      <c r="DN198" s="763"/>
      <c r="DO198" s="763"/>
      <c r="DP198" s="763"/>
      <c r="DQ198" s="763"/>
      <c r="DR198" s="763"/>
      <c r="DS198" s="763"/>
      <c r="DT198" s="763"/>
      <c r="DU198" s="763"/>
      <c r="DV198" s="763"/>
      <c r="DW198" s="763"/>
      <c r="DX198" s="763"/>
      <c r="DY198" s="763"/>
      <c r="DZ198" s="763"/>
      <c r="EA198" s="763"/>
      <c r="EB198" s="763"/>
      <c r="EC198" s="763"/>
      <c r="ED198" s="763"/>
      <c r="EE198" s="763"/>
      <c r="EF198" s="763"/>
      <c r="EG198" s="763"/>
      <c r="EH198" s="763"/>
      <c r="EI198" s="763"/>
      <c r="EJ198" s="763"/>
      <c r="EK198" s="763"/>
      <c r="EL198" s="763"/>
      <c r="EM198" s="763"/>
      <c r="EN198" s="763"/>
      <c r="EO198" s="763"/>
      <c r="EP198" s="763"/>
      <c r="EQ198" s="763"/>
      <c r="ER198" s="763"/>
      <c r="ES198" s="763"/>
      <c r="ET198" s="763"/>
      <c r="EU198" s="763"/>
      <c r="EV198" s="763"/>
      <c r="EW198" s="763"/>
      <c r="EX198" s="763"/>
      <c r="EY198" s="763"/>
      <c r="EZ198" s="763"/>
      <c r="FA198" s="763"/>
      <c r="FB198" s="763"/>
      <c r="FC198" s="763"/>
      <c r="FD198" s="763"/>
      <c r="FE198" s="763"/>
      <c r="FF198" s="763"/>
      <c r="FG198" s="763"/>
      <c r="FH198" s="763"/>
      <c r="FI198" s="763"/>
      <c r="FJ198" s="763"/>
      <c r="FK198" s="763"/>
      <c r="FL198" s="763"/>
      <c r="FM198" s="763"/>
      <c r="FN198" s="763"/>
      <c r="FO198" s="763"/>
      <c r="FP198" s="763"/>
      <c r="FQ198" s="763"/>
      <c r="FR198" s="763"/>
      <c r="FS198" s="763"/>
      <c r="FT198" s="763"/>
      <c r="FU198" s="763"/>
      <c r="FV198" s="763"/>
      <c r="FW198" s="763"/>
      <c r="FX198" s="763"/>
      <c r="FY198" s="763"/>
      <c r="FZ198" s="763"/>
      <c r="GA198" s="763"/>
      <c r="GB198" s="763"/>
      <c r="GC198" s="763"/>
      <c r="GD198" s="763"/>
      <c r="GE198" s="763"/>
      <c r="GF198" s="763"/>
      <c r="GG198" s="763"/>
      <c r="GH198" s="763"/>
      <c r="GI198" s="763"/>
      <c r="GJ198" s="763"/>
      <c r="GK198" s="763"/>
      <c r="GL198" s="763"/>
      <c r="GM198" s="763"/>
      <c r="GN198" s="763"/>
      <c r="GO198" s="763"/>
      <c r="GP198" s="763"/>
      <c r="GQ198" s="763"/>
      <c r="GR198" s="763"/>
      <c r="GS198" s="763"/>
      <c r="GT198" s="763"/>
      <c r="GU198" s="763"/>
      <c r="GV198" s="763"/>
      <c r="GW198" s="763"/>
      <c r="GX198" s="763"/>
      <c r="GY198" s="763"/>
      <c r="GZ198" s="763"/>
      <c r="HA198" s="763"/>
      <c r="HB198" s="763"/>
      <c r="HC198" s="763"/>
      <c r="HD198" s="763"/>
      <c r="HE198" s="763"/>
      <c r="HF198" s="763"/>
      <c r="HG198" s="763"/>
      <c r="HH198" s="763"/>
      <c r="HI198" s="763"/>
      <c r="HJ198" s="763"/>
      <c r="HK198" s="763"/>
      <c r="HL198" s="763"/>
      <c r="HM198" s="763"/>
      <c r="HN198" s="763"/>
      <c r="HO198" s="763"/>
      <c r="HP198" s="763"/>
      <c r="HQ198" s="763"/>
      <c r="HR198" s="763"/>
      <c r="HS198" s="763"/>
    </row>
    <row r="199" spans="1:227" s="552" customFormat="1">
      <c r="A199"/>
      <c r="B199" s="392"/>
      <c r="C199"/>
      <c r="D199" s="465"/>
      <c r="E199" s="684"/>
      <c r="F199" s="684"/>
      <c r="G199" s="354"/>
      <c r="H199"/>
      <c r="I199" s="140"/>
      <c r="J199"/>
      <c r="K199"/>
      <c r="L19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47"/>
      <c r="AC199"/>
      <c r="AD199" s="127"/>
      <c r="AE199"/>
      <c r="AF199"/>
      <c r="AG199"/>
      <c r="AH199" s="137"/>
      <c r="AI199" s="137"/>
      <c r="AJ199" s="137"/>
      <c r="AK199" s="548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548"/>
      <c r="BB199" s="286"/>
      <c r="BC199" s="1138"/>
      <c r="BD199" s="1138"/>
      <c r="BE199" s="1138"/>
      <c r="BF199" s="1138"/>
      <c r="BG199" s="1138"/>
      <c r="BH199" s="1138"/>
      <c r="BI199" s="1138"/>
      <c r="BJ199" s="536"/>
      <c r="BK199" s="536"/>
      <c r="BL199" s="536"/>
      <c r="BM199" s="536"/>
      <c r="BN199" s="536"/>
      <c r="BO199" s="536"/>
      <c r="BP199" s="536"/>
      <c r="BQ199" s="536"/>
      <c r="BR199" s="536"/>
      <c r="BS199" s="536"/>
      <c r="BT199" s="536"/>
      <c r="BU199" s="286"/>
      <c r="BV199" s="763"/>
      <c r="BW199" s="763"/>
      <c r="BX199" s="763"/>
      <c r="BY199" s="763"/>
      <c r="BZ199" s="763"/>
      <c r="CA199" s="763"/>
      <c r="CB199" s="763"/>
      <c r="CC199" s="763"/>
      <c r="CD199" s="763"/>
      <c r="CE199" s="763"/>
      <c r="CF199" s="763"/>
      <c r="CG199" s="763"/>
      <c r="CH199" s="763"/>
      <c r="CI199" s="763"/>
      <c r="CW199" s="763"/>
      <c r="CX199" s="763"/>
      <c r="CY199" s="763"/>
      <c r="CZ199" s="763"/>
      <c r="DA199" s="763"/>
      <c r="DB199" s="763"/>
      <c r="DC199" s="763"/>
      <c r="DD199" s="763"/>
      <c r="DE199" s="763"/>
      <c r="DF199" s="763"/>
      <c r="DG199" s="763"/>
      <c r="DH199" s="763"/>
      <c r="DI199" s="763"/>
      <c r="DJ199" s="763"/>
      <c r="DK199" s="763"/>
      <c r="DL199" s="763"/>
      <c r="DM199" s="763"/>
      <c r="DN199" s="763"/>
      <c r="DO199" s="763"/>
      <c r="DP199" s="763"/>
      <c r="DQ199" s="763"/>
      <c r="DR199" s="763"/>
      <c r="DS199" s="763"/>
      <c r="DT199" s="763"/>
      <c r="DU199" s="763"/>
      <c r="DV199" s="763"/>
      <c r="DW199" s="763"/>
      <c r="DX199" s="763"/>
      <c r="DY199" s="763"/>
      <c r="DZ199" s="763"/>
      <c r="EA199" s="763"/>
      <c r="EB199" s="763"/>
      <c r="EC199" s="763"/>
      <c r="ED199" s="763"/>
      <c r="EE199" s="763"/>
      <c r="EF199" s="763"/>
      <c r="EG199" s="763"/>
      <c r="EH199" s="763"/>
      <c r="EI199" s="763"/>
      <c r="EJ199" s="763"/>
      <c r="EK199" s="763"/>
      <c r="EL199" s="763"/>
      <c r="EM199" s="763"/>
      <c r="EN199" s="763"/>
      <c r="EO199" s="763"/>
      <c r="EP199" s="763"/>
      <c r="EQ199" s="763"/>
      <c r="ER199" s="763"/>
      <c r="ES199" s="763"/>
      <c r="ET199" s="763"/>
      <c r="EU199" s="763"/>
      <c r="EV199" s="763"/>
      <c r="EW199" s="763"/>
      <c r="EX199" s="763"/>
      <c r="EY199" s="763"/>
      <c r="EZ199" s="763"/>
      <c r="FA199" s="763"/>
      <c r="FB199" s="763"/>
      <c r="FC199" s="763"/>
      <c r="FD199" s="763"/>
      <c r="FE199" s="763"/>
      <c r="FF199" s="763"/>
      <c r="FG199" s="763"/>
      <c r="FH199" s="763"/>
      <c r="FI199" s="763"/>
      <c r="FJ199" s="763"/>
      <c r="FK199" s="763"/>
      <c r="FL199" s="763"/>
      <c r="FM199" s="763"/>
      <c r="FN199" s="763"/>
      <c r="FO199" s="763"/>
      <c r="FP199" s="763"/>
      <c r="FQ199" s="763"/>
      <c r="FR199" s="763"/>
      <c r="FS199" s="763"/>
      <c r="FT199" s="763"/>
      <c r="FU199" s="763"/>
      <c r="FV199" s="763"/>
      <c r="FW199" s="763"/>
      <c r="FX199" s="763"/>
      <c r="FY199" s="763"/>
      <c r="FZ199" s="763"/>
      <c r="GA199" s="763"/>
      <c r="GB199" s="763"/>
      <c r="GC199" s="763"/>
      <c r="GD199" s="763"/>
      <c r="GE199" s="763"/>
      <c r="GF199" s="763"/>
      <c r="GG199" s="763"/>
      <c r="GH199" s="763"/>
      <c r="GI199" s="763"/>
      <c r="GJ199" s="763"/>
      <c r="GK199" s="763"/>
      <c r="GL199" s="763"/>
      <c r="GM199" s="763"/>
      <c r="GN199" s="763"/>
      <c r="GO199" s="763"/>
      <c r="GP199" s="763"/>
      <c r="GQ199" s="763"/>
      <c r="GR199" s="763"/>
      <c r="GS199" s="763"/>
      <c r="GT199" s="763"/>
      <c r="GU199" s="763"/>
      <c r="GV199" s="763"/>
      <c r="GW199" s="763"/>
      <c r="GX199" s="763"/>
      <c r="GY199" s="763"/>
      <c r="GZ199" s="763"/>
      <c r="HA199" s="763"/>
      <c r="HB199" s="763"/>
      <c r="HC199" s="763"/>
      <c r="HD199" s="763"/>
      <c r="HE199" s="763"/>
      <c r="HF199" s="763"/>
      <c r="HG199" s="763"/>
      <c r="HH199" s="763"/>
      <c r="HI199" s="763"/>
      <c r="HJ199" s="763"/>
      <c r="HK199" s="763"/>
      <c r="HL199" s="763"/>
      <c r="HM199" s="763"/>
      <c r="HN199" s="763"/>
      <c r="HO199" s="763"/>
      <c r="HP199" s="763"/>
      <c r="HQ199" s="763"/>
      <c r="HR199" s="763"/>
      <c r="HS199" s="763"/>
    </row>
    <row r="200" spans="1:227" s="552" customFormat="1">
      <c r="A200"/>
      <c r="B200" s="392"/>
      <c r="C200"/>
      <c r="D200" s="465"/>
      <c r="E200" s="684"/>
      <c r="F200" s="684"/>
      <c r="G200" s="354"/>
      <c r="H200"/>
      <c r="I200" s="140"/>
      <c r="J200"/>
      <c r="K200"/>
      <c r="L200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47"/>
      <c r="AC200"/>
      <c r="AD200" s="127"/>
      <c r="AE200"/>
      <c r="AF200"/>
      <c r="AG200"/>
      <c r="AH200" s="137"/>
      <c r="AI200" s="137"/>
      <c r="AJ200" s="137"/>
      <c r="AK200" s="548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548"/>
      <c r="BB200" s="286"/>
      <c r="BC200" s="1138"/>
      <c r="BD200" s="1138"/>
      <c r="BE200" s="1138"/>
      <c r="BF200" s="1138"/>
      <c r="BG200" s="1138"/>
      <c r="BH200" s="1138"/>
      <c r="BI200" s="1138"/>
      <c r="BJ200" s="536"/>
      <c r="BK200" s="536"/>
      <c r="BL200" s="536"/>
      <c r="BM200" s="536"/>
      <c r="BN200" s="536"/>
      <c r="BO200" s="536"/>
      <c r="BP200" s="536"/>
      <c r="BQ200" s="536"/>
      <c r="BR200" s="536"/>
      <c r="BS200" s="536"/>
      <c r="BT200" s="536"/>
      <c r="BU200" s="286"/>
      <c r="BV200" s="763"/>
      <c r="BW200" s="763"/>
      <c r="BX200" s="763"/>
      <c r="BY200" s="763"/>
      <c r="BZ200" s="763"/>
      <c r="CA200" s="763"/>
      <c r="CB200" s="763"/>
      <c r="CC200" s="763"/>
      <c r="CD200" s="763"/>
      <c r="CE200" s="763"/>
      <c r="CF200" s="763"/>
      <c r="CG200" s="763"/>
      <c r="CH200" s="763"/>
      <c r="CI200" s="763"/>
      <c r="CW200" s="763"/>
      <c r="CX200" s="763"/>
      <c r="CY200" s="763"/>
      <c r="CZ200" s="763"/>
      <c r="DA200" s="763"/>
      <c r="DB200" s="763"/>
      <c r="DC200" s="763"/>
      <c r="DD200" s="763"/>
      <c r="DE200" s="763"/>
      <c r="DF200" s="763"/>
      <c r="DG200" s="763"/>
      <c r="DH200" s="763"/>
      <c r="DI200" s="763"/>
      <c r="DJ200" s="763"/>
      <c r="DK200" s="763"/>
      <c r="DL200" s="763"/>
      <c r="DM200" s="763"/>
      <c r="DN200" s="763"/>
      <c r="DO200" s="763"/>
      <c r="DP200" s="763"/>
      <c r="DQ200" s="763"/>
      <c r="DR200" s="763"/>
      <c r="DS200" s="763"/>
      <c r="DT200" s="763"/>
      <c r="DU200" s="763"/>
      <c r="DV200" s="763"/>
      <c r="DW200" s="763"/>
      <c r="DX200" s="763"/>
      <c r="DY200" s="763"/>
      <c r="DZ200" s="763"/>
      <c r="EA200" s="763"/>
      <c r="EB200" s="763"/>
      <c r="EC200" s="763"/>
      <c r="ED200" s="763"/>
      <c r="EE200" s="763"/>
      <c r="EF200" s="763"/>
      <c r="EG200" s="763"/>
      <c r="EH200" s="763"/>
      <c r="EI200" s="763"/>
      <c r="EJ200" s="763"/>
      <c r="EK200" s="763"/>
      <c r="EL200" s="763"/>
      <c r="EM200" s="763"/>
      <c r="EN200" s="763"/>
      <c r="EO200" s="763"/>
      <c r="EP200" s="763"/>
      <c r="EQ200" s="763"/>
      <c r="ER200" s="763"/>
      <c r="ES200" s="763"/>
      <c r="ET200" s="763"/>
      <c r="EU200" s="763"/>
      <c r="EV200" s="763"/>
      <c r="EW200" s="763"/>
      <c r="EX200" s="763"/>
      <c r="EY200" s="763"/>
      <c r="EZ200" s="763"/>
      <c r="FA200" s="763"/>
      <c r="FB200" s="763"/>
      <c r="FC200" s="763"/>
      <c r="FD200" s="763"/>
      <c r="FE200" s="763"/>
      <c r="FF200" s="763"/>
      <c r="FG200" s="763"/>
      <c r="FH200" s="763"/>
      <c r="FI200" s="763"/>
      <c r="FJ200" s="763"/>
      <c r="FK200" s="763"/>
      <c r="FL200" s="763"/>
      <c r="FM200" s="763"/>
      <c r="FN200" s="763"/>
      <c r="FO200" s="763"/>
      <c r="FP200" s="763"/>
      <c r="FQ200" s="763"/>
      <c r="FR200" s="763"/>
      <c r="FS200" s="763"/>
      <c r="FT200" s="763"/>
      <c r="FU200" s="763"/>
      <c r="FV200" s="763"/>
      <c r="FW200" s="763"/>
      <c r="FX200" s="763"/>
      <c r="FY200" s="763"/>
      <c r="FZ200" s="763"/>
      <c r="GA200" s="763"/>
      <c r="GB200" s="763"/>
      <c r="GC200" s="763"/>
      <c r="GD200" s="763"/>
      <c r="GE200" s="763"/>
      <c r="GF200" s="763"/>
      <c r="GG200" s="763"/>
      <c r="GH200" s="763"/>
      <c r="GI200" s="763"/>
      <c r="GJ200" s="763"/>
      <c r="GK200" s="763"/>
      <c r="GL200" s="763"/>
      <c r="GM200" s="763"/>
      <c r="GN200" s="763"/>
      <c r="GO200" s="763"/>
      <c r="GP200" s="763"/>
      <c r="GQ200" s="763"/>
      <c r="GR200" s="763"/>
      <c r="GS200" s="763"/>
      <c r="GT200" s="763"/>
      <c r="GU200" s="763"/>
      <c r="GV200" s="763"/>
      <c r="GW200" s="763"/>
      <c r="GX200" s="763"/>
      <c r="GY200" s="763"/>
      <c r="GZ200" s="763"/>
      <c r="HA200" s="763"/>
      <c r="HB200" s="763"/>
      <c r="HC200" s="763"/>
      <c r="HD200" s="763"/>
      <c r="HE200" s="763"/>
      <c r="HF200" s="763"/>
      <c r="HG200" s="763"/>
      <c r="HH200" s="763"/>
      <c r="HI200" s="763"/>
      <c r="HJ200" s="763"/>
      <c r="HK200" s="763"/>
      <c r="HL200" s="763"/>
      <c r="HM200" s="763"/>
      <c r="HN200" s="763"/>
      <c r="HO200" s="763"/>
      <c r="HP200" s="763"/>
      <c r="HQ200" s="763"/>
      <c r="HR200" s="763"/>
      <c r="HS200" s="763"/>
    </row>
    <row r="201" spans="1:227" s="552" customFormat="1">
      <c r="A201"/>
      <c r="B201" s="392"/>
      <c r="C201"/>
      <c r="D201" s="465"/>
      <c r="E201" s="684"/>
      <c r="F201" s="684"/>
      <c r="G201" s="354"/>
      <c r="H201"/>
      <c r="I201" s="140"/>
      <c r="J201"/>
      <c r="K201"/>
      <c r="L201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47"/>
      <c r="AC201"/>
      <c r="AD201" s="127"/>
      <c r="AE201"/>
      <c r="AF201"/>
      <c r="AG201"/>
      <c r="AH201" s="137"/>
      <c r="AI201" s="137"/>
      <c r="AJ201" s="137"/>
      <c r="AK201" s="548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548"/>
      <c r="BB201" s="286"/>
      <c r="BC201" s="1138"/>
      <c r="BD201" s="1138"/>
      <c r="BE201" s="1138"/>
      <c r="BF201" s="1138"/>
      <c r="BG201" s="1138"/>
      <c r="BH201" s="1138"/>
      <c r="BI201" s="1138"/>
      <c r="BJ201" s="536"/>
      <c r="BK201" s="536"/>
      <c r="BL201" s="536"/>
      <c r="BM201" s="536"/>
      <c r="BN201" s="536"/>
      <c r="BO201" s="536"/>
      <c r="BP201" s="536"/>
      <c r="BQ201" s="536"/>
      <c r="BR201" s="536"/>
      <c r="BS201" s="536"/>
      <c r="BT201" s="536"/>
      <c r="BU201" s="286"/>
      <c r="BV201" s="763"/>
      <c r="BW201" s="763"/>
      <c r="BX201" s="763"/>
      <c r="BY201" s="763"/>
      <c r="BZ201" s="763"/>
      <c r="CA201" s="763"/>
      <c r="CB201" s="763"/>
      <c r="CC201" s="763"/>
      <c r="CD201" s="763"/>
      <c r="CE201" s="763"/>
      <c r="CF201" s="763"/>
      <c r="CG201" s="763"/>
      <c r="CH201" s="763"/>
      <c r="CI201" s="763"/>
      <c r="CW201" s="763"/>
      <c r="CX201" s="763"/>
      <c r="CY201" s="763"/>
      <c r="CZ201" s="763"/>
      <c r="DA201" s="763"/>
      <c r="DB201" s="763"/>
      <c r="DC201" s="763"/>
      <c r="DD201" s="763"/>
      <c r="DE201" s="763"/>
      <c r="DF201" s="763"/>
      <c r="DG201" s="763"/>
      <c r="DH201" s="763"/>
      <c r="DI201" s="763"/>
      <c r="DJ201" s="763"/>
      <c r="DK201" s="763"/>
      <c r="DL201" s="763"/>
      <c r="DM201" s="763"/>
      <c r="DN201" s="763"/>
      <c r="DO201" s="763"/>
      <c r="DP201" s="763"/>
      <c r="DQ201" s="763"/>
      <c r="DR201" s="763"/>
      <c r="DS201" s="763"/>
      <c r="DT201" s="763"/>
      <c r="DU201" s="763"/>
      <c r="DV201" s="763"/>
      <c r="DW201" s="763"/>
      <c r="DX201" s="763"/>
      <c r="DY201" s="763"/>
      <c r="DZ201" s="763"/>
      <c r="EA201" s="763"/>
      <c r="EB201" s="763"/>
      <c r="EC201" s="763"/>
      <c r="ED201" s="763"/>
      <c r="EE201" s="763"/>
      <c r="EF201" s="763"/>
      <c r="EG201" s="763"/>
      <c r="EH201" s="763"/>
      <c r="EI201" s="763"/>
      <c r="EJ201" s="763"/>
      <c r="EK201" s="763"/>
      <c r="EL201" s="763"/>
      <c r="EM201" s="763"/>
      <c r="EN201" s="763"/>
      <c r="EO201" s="763"/>
      <c r="EP201" s="763"/>
      <c r="EQ201" s="763"/>
      <c r="ER201" s="763"/>
      <c r="ES201" s="763"/>
      <c r="ET201" s="763"/>
      <c r="EU201" s="763"/>
      <c r="EV201" s="763"/>
      <c r="EW201" s="763"/>
      <c r="EX201" s="763"/>
      <c r="EY201" s="763"/>
      <c r="EZ201" s="763"/>
      <c r="FA201" s="763"/>
      <c r="FB201" s="763"/>
      <c r="FC201" s="763"/>
      <c r="FD201" s="763"/>
      <c r="FE201" s="763"/>
      <c r="FF201" s="763"/>
      <c r="FG201" s="763"/>
      <c r="FH201" s="763"/>
      <c r="FI201" s="763"/>
      <c r="FJ201" s="763"/>
      <c r="FK201" s="763"/>
      <c r="FL201" s="763"/>
      <c r="FM201" s="763"/>
      <c r="FN201" s="763"/>
      <c r="FO201" s="763"/>
      <c r="FP201" s="763"/>
      <c r="FQ201" s="763"/>
      <c r="FR201" s="763"/>
      <c r="FS201" s="763"/>
      <c r="FT201" s="763"/>
      <c r="FU201" s="763"/>
      <c r="FV201" s="763"/>
      <c r="FW201" s="763"/>
      <c r="FX201" s="763"/>
      <c r="FY201" s="763"/>
      <c r="FZ201" s="763"/>
      <c r="GA201" s="763"/>
      <c r="GB201" s="763"/>
      <c r="GC201" s="763"/>
      <c r="GD201" s="763"/>
      <c r="GE201" s="763"/>
      <c r="GF201" s="763"/>
      <c r="GG201" s="763"/>
      <c r="GH201" s="763"/>
      <c r="GI201" s="763"/>
      <c r="GJ201" s="763"/>
      <c r="GK201" s="763"/>
      <c r="GL201" s="763"/>
      <c r="GM201" s="763"/>
      <c r="GN201" s="763"/>
      <c r="GO201" s="763"/>
      <c r="GP201" s="763"/>
      <c r="GQ201" s="763"/>
      <c r="GR201" s="763"/>
      <c r="GS201" s="763"/>
      <c r="GT201" s="763"/>
      <c r="GU201" s="763"/>
      <c r="GV201" s="763"/>
      <c r="GW201" s="763"/>
      <c r="GX201" s="763"/>
      <c r="GY201" s="763"/>
      <c r="GZ201" s="763"/>
      <c r="HA201" s="763"/>
      <c r="HB201" s="763"/>
      <c r="HC201" s="763"/>
      <c r="HD201" s="763"/>
      <c r="HE201" s="763"/>
      <c r="HF201" s="763"/>
      <c r="HG201" s="763"/>
      <c r="HH201" s="763"/>
      <c r="HI201" s="763"/>
      <c r="HJ201" s="763"/>
      <c r="HK201" s="763"/>
      <c r="HL201" s="763"/>
      <c r="HM201" s="763"/>
      <c r="HN201" s="763"/>
      <c r="HO201" s="763"/>
      <c r="HP201" s="763"/>
      <c r="HQ201" s="763"/>
      <c r="HR201" s="763"/>
      <c r="HS201" s="763"/>
    </row>
    <row r="202" spans="1:227" s="552" customFormat="1">
      <c r="A202"/>
      <c r="B202" s="392"/>
      <c r="C202"/>
      <c r="D202" s="465"/>
      <c r="E202" s="684"/>
      <c r="F202" s="684"/>
      <c r="G202" s="354"/>
      <c r="H202"/>
      <c r="I202" s="140"/>
      <c r="J202"/>
      <c r="K202"/>
      <c r="L202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47"/>
      <c r="AC202"/>
      <c r="AD202" s="127"/>
      <c r="AE202"/>
      <c r="AF202"/>
      <c r="AG202"/>
      <c r="AH202" s="137"/>
      <c r="AI202" s="137"/>
      <c r="AJ202" s="137"/>
      <c r="AK202" s="548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548"/>
      <c r="BB202" s="286"/>
      <c r="BC202" s="1138"/>
      <c r="BD202" s="1138"/>
      <c r="BE202" s="1138"/>
      <c r="BF202" s="1138"/>
      <c r="BG202" s="1138"/>
      <c r="BH202" s="1138"/>
      <c r="BI202" s="1138"/>
      <c r="BJ202" s="536"/>
      <c r="BK202" s="536"/>
      <c r="BL202" s="536"/>
      <c r="BM202" s="536"/>
      <c r="BN202" s="536"/>
      <c r="BO202" s="536"/>
      <c r="BP202" s="536"/>
      <c r="BQ202" s="536"/>
      <c r="BR202" s="536"/>
      <c r="BS202" s="536"/>
      <c r="BT202" s="536"/>
      <c r="BU202" s="286"/>
      <c r="BV202" s="763"/>
      <c r="BW202" s="763"/>
      <c r="BX202" s="763"/>
      <c r="BY202" s="763"/>
      <c r="BZ202" s="763"/>
      <c r="CA202" s="763"/>
      <c r="CB202" s="763"/>
      <c r="CC202" s="763"/>
      <c r="CD202" s="763"/>
      <c r="CE202" s="763"/>
      <c r="CF202" s="763"/>
      <c r="CG202" s="763"/>
      <c r="CH202" s="763"/>
      <c r="CI202" s="763"/>
      <c r="CW202" s="763"/>
      <c r="CX202" s="763"/>
      <c r="CY202" s="763"/>
      <c r="CZ202" s="763"/>
      <c r="DA202" s="763"/>
      <c r="DB202" s="763"/>
      <c r="DC202" s="763"/>
      <c r="DD202" s="763"/>
      <c r="DE202" s="763"/>
      <c r="DF202" s="763"/>
      <c r="DG202" s="763"/>
      <c r="DH202" s="763"/>
      <c r="DI202" s="763"/>
      <c r="DJ202" s="763"/>
      <c r="DK202" s="763"/>
      <c r="DL202" s="763"/>
      <c r="DM202" s="763"/>
      <c r="DN202" s="763"/>
      <c r="DO202" s="763"/>
      <c r="DP202" s="763"/>
      <c r="DQ202" s="763"/>
      <c r="DR202" s="763"/>
      <c r="DS202" s="763"/>
      <c r="DT202" s="763"/>
      <c r="DU202" s="763"/>
      <c r="DV202" s="763"/>
      <c r="DW202" s="763"/>
      <c r="DX202" s="763"/>
      <c r="DY202" s="763"/>
      <c r="DZ202" s="763"/>
      <c r="EA202" s="763"/>
      <c r="EB202" s="763"/>
      <c r="EC202" s="763"/>
      <c r="ED202" s="763"/>
      <c r="EE202" s="763"/>
      <c r="EF202" s="763"/>
      <c r="EG202" s="763"/>
      <c r="EH202" s="763"/>
      <c r="EI202" s="763"/>
      <c r="EJ202" s="763"/>
      <c r="EK202" s="763"/>
      <c r="EL202" s="763"/>
      <c r="EM202" s="763"/>
      <c r="EN202" s="763"/>
      <c r="EO202" s="763"/>
      <c r="EP202" s="763"/>
      <c r="EQ202" s="763"/>
      <c r="ER202" s="763"/>
      <c r="ES202" s="763"/>
      <c r="ET202" s="763"/>
      <c r="EU202" s="763"/>
      <c r="EV202" s="763"/>
      <c r="EW202" s="763"/>
      <c r="EX202" s="763"/>
      <c r="EY202" s="763"/>
      <c r="EZ202" s="763"/>
      <c r="FA202" s="763"/>
      <c r="FB202" s="763"/>
      <c r="FC202" s="763"/>
      <c r="FD202" s="763"/>
      <c r="FE202" s="763"/>
      <c r="FF202" s="763"/>
      <c r="FG202" s="763"/>
      <c r="FH202" s="763"/>
      <c r="FI202" s="763"/>
      <c r="FJ202" s="763"/>
      <c r="FK202" s="763"/>
      <c r="FL202" s="763"/>
      <c r="FM202" s="763"/>
      <c r="FN202" s="763"/>
      <c r="FO202" s="763"/>
      <c r="FP202" s="763"/>
      <c r="FQ202" s="763"/>
      <c r="FR202" s="763"/>
      <c r="FS202" s="763"/>
      <c r="FT202" s="763"/>
      <c r="FU202" s="763"/>
      <c r="FV202" s="763"/>
      <c r="FW202" s="763"/>
      <c r="FX202" s="763"/>
      <c r="FY202" s="763"/>
      <c r="FZ202" s="763"/>
      <c r="GA202" s="763"/>
      <c r="GB202" s="763"/>
      <c r="GC202" s="763"/>
      <c r="GD202" s="763"/>
      <c r="GE202" s="763"/>
      <c r="GF202" s="763"/>
      <c r="GG202" s="763"/>
      <c r="GH202" s="763"/>
      <c r="GI202" s="763"/>
      <c r="GJ202" s="763"/>
      <c r="GK202" s="763"/>
      <c r="GL202" s="763"/>
      <c r="GM202" s="763"/>
      <c r="GN202" s="763"/>
      <c r="GO202" s="763"/>
      <c r="GP202" s="763"/>
      <c r="GQ202" s="763"/>
      <c r="GR202" s="763"/>
      <c r="GS202" s="763"/>
      <c r="GT202" s="763"/>
      <c r="GU202" s="763"/>
      <c r="GV202" s="763"/>
      <c r="GW202" s="763"/>
      <c r="GX202" s="763"/>
      <c r="GY202" s="763"/>
      <c r="GZ202" s="763"/>
      <c r="HA202" s="763"/>
      <c r="HB202" s="763"/>
      <c r="HC202" s="763"/>
      <c r="HD202" s="763"/>
      <c r="HE202" s="763"/>
      <c r="HF202" s="763"/>
      <c r="HG202" s="763"/>
      <c r="HH202" s="763"/>
      <c r="HI202" s="763"/>
      <c r="HJ202" s="763"/>
      <c r="HK202" s="763"/>
      <c r="HL202" s="763"/>
      <c r="HM202" s="763"/>
      <c r="HN202" s="763"/>
      <c r="HO202" s="763"/>
      <c r="HP202" s="763"/>
      <c r="HQ202" s="763"/>
      <c r="HR202" s="763"/>
      <c r="HS202" s="763"/>
    </row>
    <row r="203" spans="1:227" s="552" customFormat="1">
      <c r="A203"/>
      <c r="B203" s="392"/>
      <c r="C203"/>
      <c r="D203" s="465"/>
      <c r="E203" s="684"/>
      <c r="F203" s="684"/>
      <c r="G203" s="354"/>
      <c r="H203"/>
      <c r="I203" s="140"/>
      <c r="J203"/>
      <c r="K203"/>
      <c r="L203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9"/>
      <c r="Y203" s="359"/>
      <c r="Z203" s="359"/>
      <c r="AA203" s="359"/>
      <c r="AB203" s="47"/>
      <c r="AC203"/>
      <c r="AD203" s="127"/>
      <c r="AE203"/>
      <c r="AF203"/>
      <c r="AG203"/>
      <c r="AH203" s="137"/>
      <c r="AI203" s="137"/>
      <c r="AJ203" s="137"/>
      <c r="AK203" s="548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548"/>
      <c r="BB203" s="286"/>
      <c r="BC203" s="1138"/>
      <c r="BD203" s="1138"/>
      <c r="BE203" s="1138"/>
      <c r="BF203" s="1138"/>
      <c r="BG203" s="1138"/>
      <c r="BH203" s="1138"/>
      <c r="BI203" s="1138"/>
      <c r="BJ203" s="536"/>
      <c r="BK203" s="536"/>
      <c r="BL203" s="536"/>
      <c r="BM203" s="536"/>
      <c r="BN203" s="536"/>
      <c r="BO203" s="536"/>
      <c r="BP203" s="536"/>
      <c r="BQ203" s="536"/>
      <c r="BR203" s="536"/>
      <c r="BS203" s="536"/>
      <c r="BT203" s="536"/>
      <c r="BU203" s="286"/>
      <c r="BV203" s="763"/>
      <c r="BW203" s="763"/>
      <c r="BX203" s="763"/>
      <c r="BY203" s="763"/>
      <c r="BZ203" s="763"/>
      <c r="CA203" s="763"/>
      <c r="CB203" s="763"/>
      <c r="CC203" s="763"/>
      <c r="CD203" s="763"/>
      <c r="CE203" s="763"/>
      <c r="CF203" s="763"/>
      <c r="CG203" s="763"/>
      <c r="CH203" s="763"/>
      <c r="CI203" s="763"/>
      <c r="CW203" s="763"/>
      <c r="CX203" s="763"/>
      <c r="CY203" s="763"/>
      <c r="CZ203" s="763"/>
      <c r="DA203" s="763"/>
      <c r="DB203" s="763"/>
      <c r="DC203" s="763"/>
      <c r="DD203" s="763"/>
      <c r="DE203" s="763"/>
      <c r="DF203" s="763"/>
      <c r="DG203" s="763"/>
      <c r="DH203" s="763"/>
      <c r="DI203" s="763"/>
      <c r="DJ203" s="763"/>
      <c r="DK203" s="763"/>
      <c r="DL203" s="763"/>
      <c r="DM203" s="763"/>
      <c r="DN203" s="763"/>
      <c r="DO203" s="763"/>
      <c r="DP203" s="763"/>
      <c r="DQ203" s="763"/>
      <c r="DR203" s="763"/>
      <c r="DS203" s="763"/>
      <c r="DT203" s="763"/>
      <c r="DU203" s="763"/>
      <c r="DV203" s="763"/>
      <c r="DW203" s="763"/>
      <c r="DX203" s="763"/>
      <c r="DY203" s="763"/>
      <c r="DZ203" s="763"/>
      <c r="EA203" s="763"/>
      <c r="EB203" s="763"/>
      <c r="EC203" s="763"/>
      <c r="ED203" s="763"/>
      <c r="EE203" s="763"/>
      <c r="EF203" s="763"/>
      <c r="EG203" s="763"/>
      <c r="EH203" s="763"/>
      <c r="EI203" s="763"/>
      <c r="EJ203" s="763"/>
      <c r="EK203" s="763"/>
      <c r="EL203" s="763"/>
      <c r="EM203" s="763"/>
      <c r="EN203" s="763"/>
      <c r="EO203" s="763"/>
      <c r="EP203" s="763"/>
      <c r="EQ203" s="763"/>
      <c r="ER203" s="763"/>
      <c r="ES203" s="763"/>
      <c r="ET203" s="763"/>
      <c r="EU203" s="763"/>
      <c r="EV203" s="763"/>
      <c r="EW203" s="763"/>
      <c r="EX203" s="763"/>
      <c r="EY203" s="763"/>
      <c r="EZ203" s="763"/>
      <c r="FA203" s="763"/>
      <c r="FB203" s="763"/>
      <c r="FC203" s="763"/>
      <c r="FD203" s="763"/>
      <c r="FE203" s="763"/>
      <c r="FF203" s="763"/>
      <c r="FG203" s="763"/>
      <c r="FH203" s="763"/>
      <c r="FI203" s="763"/>
      <c r="FJ203" s="763"/>
      <c r="FK203" s="763"/>
      <c r="FL203" s="763"/>
      <c r="FM203" s="763"/>
      <c r="FN203" s="763"/>
      <c r="FO203" s="763"/>
      <c r="FP203" s="763"/>
      <c r="FQ203" s="763"/>
      <c r="FR203" s="763"/>
      <c r="FS203" s="763"/>
      <c r="FT203" s="763"/>
      <c r="FU203" s="763"/>
      <c r="FV203" s="763"/>
      <c r="FW203" s="763"/>
      <c r="FX203" s="763"/>
      <c r="FY203" s="763"/>
      <c r="FZ203" s="763"/>
      <c r="GA203" s="763"/>
      <c r="GB203" s="763"/>
      <c r="GC203" s="763"/>
      <c r="GD203" s="763"/>
      <c r="GE203" s="763"/>
      <c r="GF203" s="763"/>
      <c r="GG203" s="763"/>
      <c r="GH203" s="763"/>
      <c r="GI203" s="763"/>
      <c r="GJ203" s="763"/>
      <c r="GK203" s="763"/>
      <c r="GL203" s="763"/>
      <c r="GM203" s="763"/>
      <c r="GN203" s="763"/>
      <c r="GO203" s="763"/>
      <c r="GP203" s="763"/>
      <c r="GQ203" s="763"/>
      <c r="GR203" s="763"/>
      <c r="GS203" s="763"/>
      <c r="GT203" s="763"/>
      <c r="GU203" s="763"/>
      <c r="GV203" s="763"/>
      <c r="GW203" s="763"/>
      <c r="GX203" s="763"/>
      <c r="GY203" s="763"/>
      <c r="GZ203" s="763"/>
      <c r="HA203" s="763"/>
      <c r="HB203" s="763"/>
      <c r="HC203" s="763"/>
      <c r="HD203" s="763"/>
      <c r="HE203" s="763"/>
      <c r="HF203" s="763"/>
      <c r="HG203" s="763"/>
      <c r="HH203" s="763"/>
      <c r="HI203" s="763"/>
      <c r="HJ203" s="763"/>
      <c r="HK203" s="763"/>
      <c r="HL203" s="763"/>
      <c r="HM203" s="763"/>
      <c r="HN203" s="763"/>
      <c r="HO203" s="763"/>
      <c r="HP203" s="763"/>
      <c r="HQ203" s="763"/>
      <c r="HR203" s="763"/>
      <c r="HS203" s="763"/>
    </row>
    <row r="204" spans="1:227" s="552" customFormat="1">
      <c r="A204"/>
      <c r="B204" s="392"/>
      <c r="C204"/>
      <c r="D204" s="465"/>
      <c r="E204" s="684"/>
      <c r="F204" s="684"/>
      <c r="G204" s="354"/>
      <c r="H204"/>
      <c r="I204" s="140"/>
      <c r="J204"/>
      <c r="K204"/>
      <c r="L204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9"/>
      <c r="Y204" s="359"/>
      <c r="Z204" s="359"/>
      <c r="AA204" s="359"/>
      <c r="AB204" s="47"/>
      <c r="AC204"/>
      <c r="AD204" s="127"/>
      <c r="AE204"/>
      <c r="AF204"/>
      <c r="AG204"/>
      <c r="AH204" s="137"/>
      <c r="AI204" s="137"/>
      <c r="AJ204" s="137"/>
      <c r="AK204" s="548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548"/>
      <c r="BB204" s="286"/>
      <c r="BC204" s="1138"/>
      <c r="BD204" s="1138"/>
      <c r="BE204" s="1138"/>
      <c r="BF204" s="1138"/>
      <c r="BG204" s="1138"/>
      <c r="BH204" s="1138"/>
      <c r="BI204" s="1138"/>
      <c r="BJ204" s="536"/>
      <c r="BK204" s="536"/>
      <c r="BL204" s="536"/>
      <c r="BM204" s="536"/>
      <c r="BN204" s="536"/>
      <c r="BO204" s="536"/>
      <c r="BP204" s="536"/>
      <c r="BQ204" s="536"/>
      <c r="BR204" s="536"/>
      <c r="BS204" s="536"/>
      <c r="BT204" s="536"/>
      <c r="BU204" s="286"/>
      <c r="BV204" s="763"/>
      <c r="BW204" s="763"/>
      <c r="BX204" s="763"/>
      <c r="BY204" s="763"/>
      <c r="BZ204" s="763"/>
      <c r="CA204" s="763"/>
      <c r="CB204" s="763"/>
      <c r="CC204" s="763"/>
      <c r="CD204" s="763"/>
      <c r="CE204" s="763"/>
      <c r="CF204" s="763"/>
      <c r="CG204" s="763"/>
      <c r="CH204" s="763"/>
      <c r="CI204" s="763"/>
      <c r="CW204" s="763"/>
      <c r="CX204" s="763"/>
      <c r="CY204" s="763"/>
      <c r="CZ204" s="763"/>
      <c r="DA204" s="763"/>
      <c r="DB204" s="763"/>
      <c r="DC204" s="763"/>
      <c r="DD204" s="763"/>
      <c r="DE204" s="763"/>
      <c r="DF204" s="763"/>
      <c r="DG204" s="763"/>
      <c r="DH204" s="763"/>
      <c r="DI204" s="763"/>
      <c r="DJ204" s="763"/>
      <c r="DK204" s="763"/>
      <c r="DL204" s="763"/>
      <c r="DM204" s="763"/>
      <c r="DN204" s="763"/>
      <c r="DO204" s="763"/>
      <c r="DP204" s="763"/>
      <c r="DQ204" s="763"/>
      <c r="DR204" s="763"/>
      <c r="DS204" s="763"/>
      <c r="DT204" s="763"/>
      <c r="DU204" s="763"/>
      <c r="DV204" s="763"/>
      <c r="DW204" s="763"/>
      <c r="DX204" s="763"/>
      <c r="DY204" s="763"/>
      <c r="DZ204" s="763"/>
      <c r="EA204" s="763"/>
      <c r="EB204" s="763"/>
      <c r="EC204" s="763"/>
      <c r="ED204" s="763"/>
      <c r="EE204" s="763"/>
      <c r="EF204" s="763"/>
      <c r="EG204" s="763"/>
      <c r="EH204" s="763"/>
      <c r="EI204" s="763"/>
      <c r="EJ204" s="763"/>
      <c r="EK204" s="763"/>
      <c r="EL204" s="763"/>
      <c r="EM204" s="763"/>
      <c r="EN204" s="763"/>
      <c r="EO204" s="763"/>
      <c r="EP204" s="763"/>
      <c r="EQ204" s="763"/>
      <c r="ER204" s="763"/>
      <c r="ES204" s="763"/>
      <c r="ET204" s="763"/>
      <c r="EU204" s="763"/>
      <c r="EV204" s="763"/>
      <c r="EW204" s="763"/>
      <c r="EX204" s="763"/>
      <c r="EY204" s="763"/>
      <c r="EZ204" s="763"/>
      <c r="FA204" s="763"/>
      <c r="FB204" s="763"/>
      <c r="FC204" s="763"/>
      <c r="FD204" s="763"/>
      <c r="FE204" s="763"/>
      <c r="FF204" s="763"/>
      <c r="FG204" s="763"/>
      <c r="FH204" s="763"/>
      <c r="FI204" s="763"/>
      <c r="FJ204" s="763"/>
      <c r="FK204" s="763"/>
      <c r="FL204" s="763"/>
      <c r="FM204" s="763"/>
      <c r="FN204" s="763"/>
      <c r="FO204" s="763"/>
      <c r="FP204" s="763"/>
      <c r="FQ204" s="763"/>
      <c r="FR204" s="763"/>
      <c r="FS204" s="763"/>
      <c r="FT204" s="763"/>
      <c r="FU204" s="763"/>
      <c r="FV204" s="763"/>
      <c r="FW204" s="763"/>
      <c r="FX204" s="763"/>
      <c r="FY204" s="763"/>
      <c r="FZ204" s="763"/>
      <c r="GA204" s="763"/>
      <c r="GB204" s="763"/>
      <c r="GC204" s="763"/>
      <c r="GD204" s="763"/>
      <c r="GE204" s="763"/>
      <c r="GF204" s="763"/>
      <c r="GG204" s="763"/>
      <c r="GH204" s="763"/>
      <c r="GI204" s="763"/>
      <c r="GJ204" s="763"/>
      <c r="GK204" s="763"/>
      <c r="GL204" s="763"/>
      <c r="GM204" s="763"/>
      <c r="GN204" s="763"/>
      <c r="GO204" s="763"/>
      <c r="GP204" s="763"/>
      <c r="GQ204" s="763"/>
      <c r="GR204" s="763"/>
      <c r="GS204" s="763"/>
      <c r="GT204" s="763"/>
      <c r="GU204" s="763"/>
      <c r="GV204" s="763"/>
      <c r="GW204" s="763"/>
      <c r="GX204" s="763"/>
      <c r="GY204" s="763"/>
      <c r="GZ204" s="763"/>
      <c r="HA204" s="763"/>
      <c r="HB204" s="763"/>
      <c r="HC204" s="763"/>
      <c r="HD204" s="763"/>
      <c r="HE204" s="763"/>
      <c r="HF204" s="763"/>
      <c r="HG204" s="763"/>
      <c r="HH204" s="763"/>
      <c r="HI204" s="763"/>
      <c r="HJ204" s="763"/>
      <c r="HK204" s="763"/>
      <c r="HL204" s="763"/>
      <c r="HM204" s="763"/>
      <c r="HN204" s="763"/>
      <c r="HO204" s="763"/>
      <c r="HP204" s="763"/>
      <c r="HQ204" s="763"/>
      <c r="HR204" s="763"/>
      <c r="HS204" s="763"/>
    </row>
    <row r="205" spans="1:227" s="552" customFormat="1">
      <c r="A205"/>
      <c r="B205" s="392"/>
      <c r="C205"/>
      <c r="D205" s="465"/>
      <c r="E205" s="684"/>
      <c r="F205" s="684"/>
      <c r="G205" s="354"/>
      <c r="H205"/>
      <c r="I205" s="140"/>
      <c r="J205"/>
      <c r="K205"/>
      <c r="L205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9"/>
      <c r="Y205" s="359"/>
      <c r="Z205" s="359"/>
      <c r="AA205" s="359"/>
      <c r="AB205" s="47"/>
      <c r="AC205"/>
      <c r="AD205" s="127"/>
      <c r="AE205"/>
      <c r="AF205"/>
      <c r="AG205"/>
      <c r="AH205" s="137"/>
      <c r="AI205" s="137"/>
      <c r="AJ205" s="137"/>
      <c r="AK205" s="548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548"/>
      <c r="BB205" s="286"/>
      <c r="BC205" s="1138"/>
      <c r="BD205" s="1138"/>
      <c r="BE205" s="1138"/>
      <c r="BF205" s="1138"/>
      <c r="BG205" s="1138"/>
      <c r="BH205" s="1138"/>
      <c r="BI205" s="1138"/>
      <c r="BJ205" s="536"/>
      <c r="BK205" s="536"/>
      <c r="BL205" s="536"/>
      <c r="BM205" s="536"/>
      <c r="BN205" s="536"/>
      <c r="BO205" s="536"/>
      <c r="BP205" s="536"/>
      <c r="BQ205" s="536"/>
      <c r="BR205" s="536"/>
      <c r="BS205" s="536"/>
      <c r="BT205" s="536"/>
      <c r="BU205" s="286"/>
      <c r="BV205" s="763"/>
      <c r="BW205" s="763"/>
      <c r="BX205" s="763"/>
      <c r="BY205" s="763"/>
      <c r="BZ205" s="763"/>
      <c r="CA205" s="763"/>
      <c r="CB205" s="763"/>
      <c r="CC205" s="763"/>
      <c r="CD205" s="763"/>
      <c r="CE205" s="763"/>
      <c r="CF205" s="763"/>
      <c r="CG205" s="763"/>
      <c r="CH205" s="763"/>
      <c r="CI205" s="763"/>
      <c r="CW205" s="763"/>
      <c r="CX205" s="763"/>
      <c r="CY205" s="763"/>
      <c r="CZ205" s="763"/>
      <c r="DA205" s="763"/>
      <c r="DB205" s="763"/>
      <c r="DC205" s="763"/>
      <c r="DD205" s="763"/>
      <c r="DE205" s="763"/>
      <c r="DF205" s="763"/>
      <c r="DG205" s="763"/>
      <c r="DH205" s="763"/>
      <c r="DI205" s="763"/>
      <c r="DJ205" s="763"/>
      <c r="DK205" s="763"/>
      <c r="DL205" s="763"/>
      <c r="DM205" s="763"/>
      <c r="DN205" s="763"/>
      <c r="DO205" s="763"/>
      <c r="DP205" s="763"/>
      <c r="DQ205" s="763"/>
      <c r="DR205" s="763"/>
      <c r="DS205" s="763"/>
      <c r="DT205" s="763"/>
      <c r="DU205" s="763"/>
      <c r="DV205" s="763"/>
      <c r="DW205" s="763"/>
      <c r="DX205" s="763"/>
      <c r="DY205" s="763"/>
      <c r="DZ205" s="763"/>
      <c r="EA205" s="763"/>
      <c r="EB205" s="763"/>
      <c r="EC205" s="763"/>
      <c r="ED205" s="763"/>
      <c r="EE205" s="763"/>
      <c r="EF205" s="763"/>
      <c r="EG205" s="763"/>
      <c r="EH205" s="763"/>
      <c r="EI205" s="763"/>
      <c r="EJ205" s="763"/>
      <c r="EK205" s="763"/>
      <c r="EL205" s="763"/>
      <c r="EM205" s="763"/>
      <c r="EN205" s="763"/>
      <c r="EO205" s="763"/>
      <c r="EP205" s="763"/>
      <c r="EQ205" s="763"/>
      <c r="ER205" s="763"/>
      <c r="ES205" s="763"/>
      <c r="ET205" s="763"/>
      <c r="EU205" s="763"/>
      <c r="EV205" s="763"/>
      <c r="EW205" s="763"/>
      <c r="EX205" s="763"/>
      <c r="EY205" s="763"/>
      <c r="EZ205" s="763"/>
      <c r="FA205" s="763"/>
      <c r="FB205" s="763"/>
      <c r="FC205" s="763"/>
      <c r="FD205" s="763"/>
      <c r="FE205" s="763"/>
      <c r="FF205" s="763"/>
      <c r="FG205" s="763"/>
      <c r="FH205" s="763"/>
      <c r="FI205" s="763"/>
      <c r="FJ205" s="763"/>
      <c r="FK205" s="763"/>
      <c r="FL205" s="763"/>
      <c r="FM205" s="763"/>
      <c r="FN205" s="763"/>
      <c r="FO205" s="763"/>
      <c r="FP205" s="763"/>
      <c r="FQ205" s="763"/>
      <c r="FR205" s="763"/>
      <c r="FS205" s="763"/>
      <c r="FT205" s="763"/>
      <c r="FU205" s="763"/>
      <c r="FV205" s="763"/>
      <c r="FW205" s="763"/>
      <c r="FX205" s="763"/>
      <c r="FY205" s="763"/>
      <c r="FZ205" s="763"/>
      <c r="GA205" s="763"/>
      <c r="GB205" s="763"/>
      <c r="GC205" s="763"/>
      <c r="GD205" s="763"/>
      <c r="GE205" s="763"/>
      <c r="GF205" s="763"/>
      <c r="GG205" s="763"/>
      <c r="GH205" s="763"/>
      <c r="GI205" s="763"/>
      <c r="GJ205" s="763"/>
      <c r="GK205" s="763"/>
      <c r="GL205" s="763"/>
      <c r="GM205" s="763"/>
      <c r="GN205" s="763"/>
      <c r="GO205" s="763"/>
      <c r="GP205" s="763"/>
      <c r="GQ205" s="763"/>
      <c r="GR205" s="763"/>
      <c r="GS205" s="763"/>
      <c r="GT205" s="763"/>
      <c r="GU205" s="763"/>
      <c r="GV205" s="763"/>
      <c r="GW205" s="763"/>
      <c r="GX205" s="763"/>
      <c r="GY205" s="763"/>
      <c r="GZ205" s="763"/>
      <c r="HA205" s="763"/>
      <c r="HB205" s="763"/>
      <c r="HC205" s="763"/>
      <c r="HD205" s="763"/>
      <c r="HE205" s="763"/>
      <c r="HF205" s="763"/>
      <c r="HG205" s="763"/>
      <c r="HH205" s="763"/>
      <c r="HI205" s="763"/>
      <c r="HJ205" s="763"/>
      <c r="HK205" s="763"/>
      <c r="HL205" s="763"/>
      <c r="HM205" s="763"/>
      <c r="HN205" s="763"/>
      <c r="HO205" s="763"/>
      <c r="HP205" s="763"/>
      <c r="HQ205" s="763"/>
      <c r="HR205" s="763"/>
      <c r="HS205" s="763"/>
    </row>
    <row r="206" spans="1:227" s="552" customFormat="1">
      <c r="A206"/>
      <c r="B206" s="392"/>
      <c r="C206"/>
      <c r="D206" s="465"/>
      <c r="E206" s="684"/>
      <c r="F206" s="684"/>
      <c r="G206" s="354"/>
      <c r="H206"/>
      <c r="I206" s="140"/>
      <c r="J206"/>
      <c r="K206"/>
      <c r="L206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9"/>
      <c r="Y206" s="359"/>
      <c r="Z206" s="359"/>
      <c r="AA206" s="359"/>
      <c r="AB206" s="47"/>
      <c r="AC206"/>
      <c r="AD206" s="127"/>
      <c r="AE206"/>
      <c r="AF206"/>
      <c r="AG206"/>
      <c r="AH206" s="137"/>
      <c r="AI206" s="137"/>
      <c r="AJ206" s="137"/>
      <c r="AK206" s="548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548"/>
      <c r="BB206" s="286"/>
      <c r="BC206" s="1138"/>
      <c r="BD206" s="1138"/>
      <c r="BE206" s="1138"/>
      <c r="BF206" s="1138"/>
      <c r="BG206" s="1138"/>
      <c r="BH206" s="1138"/>
      <c r="BI206" s="1138"/>
      <c r="BJ206" s="536"/>
      <c r="BK206" s="536"/>
      <c r="BL206" s="536"/>
      <c r="BM206" s="536"/>
      <c r="BN206" s="536"/>
      <c r="BO206" s="536"/>
      <c r="BP206" s="536"/>
      <c r="BQ206" s="536"/>
      <c r="BR206" s="536"/>
      <c r="BS206" s="536"/>
      <c r="BT206" s="536"/>
      <c r="BU206" s="286"/>
      <c r="BV206" s="763"/>
      <c r="BW206" s="763"/>
      <c r="BX206" s="763"/>
      <c r="BY206" s="763"/>
      <c r="BZ206" s="763"/>
      <c r="CA206" s="763"/>
      <c r="CB206" s="763"/>
      <c r="CC206" s="763"/>
      <c r="CD206" s="763"/>
      <c r="CE206" s="763"/>
      <c r="CF206" s="763"/>
      <c r="CG206" s="763"/>
      <c r="CH206" s="763"/>
      <c r="CI206" s="763"/>
      <c r="CW206" s="763"/>
      <c r="CX206" s="763"/>
      <c r="CY206" s="763"/>
      <c r="CZ206" s="763"/>
      <c r="DA206" s="763"/>
      <c r="DB206" s="763"/>
      <c r="DC206" s="763"/>
      <c r="DD206" s="763"/>
      <c r="DE206" s="763"/>
      <c r="DF206" s="763"/>
      <c r="DG206" s="763"/>
      <c r="DH206" s="763"/>
      <c r="DI206" s="763"/>
      <c r="DJ206" s="763"/>
      <c r="DK206" s="763"/>
      <c r="DL206" s="763"/>
      <c r="DM206" s="763"/>
      <c r="DN206" s="763"/>
      <c r="DO206" s="763"/>
      <c r="DP206" s="763"/>
      <c r="DQ206" s="763"/>
      <c r="DR206" s="763"/>
      <c r="DS206" s="763"/>
      <c r="DT206" s="763"/>
      <c r="DU206" s="763"/>
      <c r="DV206" s="763"/>
      <c r="DW206" s="763"/>
      <c r="DX206" s="763"/>
      <c r="DY206" s="763"/>
      <c r="DZ206" s="763"/>
      <c r="EA206" s="763"/>
      <c r="EB206" s="763"/>
      <c r="EC206" s="763"/>
      <c r="ED206" s="763"/>
      <c r="EE206" s="763"/>
      <c r="EF206" s="763"/>
      <c r="EG206" s="763"/>
      <c r="EH206" s="763"/>
      <c r="EI206" s="763"/>
      <c r="EJ206" s="763"/>
      <c r="EK206" s="763"/>
      <c r="EL206" s="763"/>
      <c r="EM206" s="763"/>
      <c r="EN206" s="763"/>
      <c r="EO206" s="763"/>
      <c r="EP206" s="763"/>
      <c r="EQ206" s="763"/>
      <c r="ER206" s="763"/>
      <c r="ES206" s="763"/>
      <c r="ET206" s="763"/>
      <c r="EU206" s="763"/>
      <c r="EV206" s="763"/>
      <c r="EW206" s="763"/>
      <c r="EX206" s="763"/>
      <c r="EY206" s="763"/>
      <c r="EZ206" s="763"/>
      <c r="FA206" s="763"/>
      <c r="FB206" s="763"/>
      <c r="FC206" s="763"/>
      <c r="FD206" s="763"/>
      <c r="FE206" s="763"/>
      <c r="FF206" s="763"/>
      <c r="FG206" s="763"/>
      <c r="FH206" s="763"/>
      <c r="FI206" s="763"/>
      <c r="FJ206" s="763"/>
      <c r="FK206" s="763"/>
      <c r="FL206" s="763"/>
      <c r="FM206" s="763"/>
      <c r="FN206" s="763"/>
      <c r="FO206" s="763"/>
      <c r="FP206" s="763"/>
      <c r="FQ206" s="763"/>
      <c r="FR206" s="763"/>
      <c r="FS206" s="763"/>
      <c r="FT206" s="763"/>
      <c r="FU206" s="763"/>
      <c r="FV206" s="763"/>
      <c r="FW206" s="763"/>
      <c r="FX206" s="763"/>
      <c r="FY206" s="763"/>
      <c r="FZ206" s="763"/>
      <c r="GA206" s="763"/>
      <c r="GB206" s="763"/>
      <c r="GC206" s="763"/>
      <c r="GD206" s="763"/>
      <c r="GE206" s="763"/>
      <c r="GF206" s="763"/>
      <c r="GG206" s="763"/>
      <c r="GH206" s="763"/>
      <c r="GI206" s="763"/>
      <c r="GJ206" s="763"/>
      <c r="GK206" s="763"/>
      <c r="GL206" s="763"/>
      <c r="GM206" s="763"/>
      <c r="GN206" s="763"/>
      <c r="GO206" s="763"/>
      <c r="GP206" s="763"/>
      <c r="GQ206" s="763"/>
      <c r="GR206" s="763"/>
      <c r="GS206" s="763"/>
      <c r="GT206" s="763"/>
      <c r="GU206" s="763"/>
      <c r="GV206" s="763"/>
      <c r="GW206" s="763"/>
      <c r="GX206" s="763"/>
      <c r="GY206" s="763"/>
      <c r="GZ206" s="763"/>
      <c r="HA206" s="763"/>
      <c r="HB206" s="763"/>
      <c r="HC206" s="763"/>
      <c r="HD206" s="763"/>
      <c r="HE206" s="763"/>
      <c r="HF206" s="763"/>
      <c r="HG206" s="763"/>
      <c r="HH206" s="763"/>
      <c r="HI206" s="763"/>
      <c r="HJ206" s="763"/>
      <c r="HK206" s="763"/>
      <c r="HL206" s="763"/>
      <c r="HM206" s="763"/>
      <c r="HN206" s="763"/>
      <c r="HO206" s="763"/>
      <c r="HP206" s="763"/>
      <c r="HQ206" s="763"/>
      <c r="HR206" s="763"/>
      <c r="HS206" s="763"/>
    </row>
    <row r="207" spans="1:227" s="552" customFormat="1">
      <c r="A207"/>
      <c r="B207" s="392"/>
      <c r="C207"/>
      <c r="D207" s="465"/>
      <c r="E207" s="684"/>
      <c r="F207" s="684"/>
      <c r="G207" s="354"/>
      <c r="H207"/>
      <c r="I207" s="140"/>
      <c r="J207"/>
      <c r="K207"/>
      <c r="L207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9"/>
      <c r="Y207" s="359"/>
      <c r="Z207" s="359"/>
      <c r="AA207" s="359"/>
      <c r="AB207" s="47"/>
      <c r="AC207"/>
      <c r="AD207" s="127"/>
      <c r="AE207"/>
      <c r="AF207"/>
      <c r="AG207"/>
      <c r="AH207" s="137"/>
      <c r="AI207" s="137"/>
      <c r="AJ207" s="137"/>
      <c r="AK207" s="548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548"/>
      <c r="BB207" s="286"/>
      <c r="BC207" s="1138"/>
      <c r="BD207" s="1138"/>
      <c r="BE207" s="1138"/>
      <c r="BF207" s="1138"/>
      <c r="BG207" s="1138"/>
      <c r="BH207" s="1138"/>
      <c r="BI207" s="1138"/>
      <c r="BJ207" s="536"/>
      <c r="BK207" s="536"/>
      <c r="BL207" s="536"/>
      <c r="BM207" s="536"/>
      <c r="BN207" s="536"/>
      <c r="BO207" s="536"/>
      <c r="BP207" s="536"/>
      <c r="BQ207" s="536"/>
      <c r="BR207" s="536"/>
      <c r="BS207" s="536"/>
      <c r="BT207" s="536"/>
      <c r="BU207" s="286"/>
      <c r="BV207" s="763"/>
      <c r="BW207" s="763"/>
      <c r="BX207" s="763"/>
      <c r="BY207" s="763"/>
      <c r="BZ207" s="763"/>
      <c r="CA207" s="763"/>
      <c r="CB207" s="763"/>
      <c r="CC207" s="763"/>
      <c r="CD207" s="763"/>
      <c r="CE207" s="763"/>
      <c r="CF207" s="763"/>
      <c r="CG207" s="763"/>
      <c r="CH207" s="763"/>
      <c r="CI207" s="763"/>
      <c r="CW207" s="763"/>
      <c r="CX207" s="763"/>
      <c r="CY207" s="763"/>
      <c r="CZ207" s="763"/>
      <c r="DA207" s="763"/>
      <c r="DB207" s="763"/>
      <c r="DC207" s="763"/>
      <c r="DD207" s="763"/>
      <c r="DE207" s="763"/>
      <c r="DF207" s="763"/>
      <c r="DG207" s="763"/>
      <c r="DH207" s="763"/>
      <c r="DI207" s="763"/>
      <c r="DJ207" s="763"/>
      <c r="DK207" s="763"/>
      <c r="DL207" s="763"/>
      <c r="DM207" s="763"/>
      <c r="DN207" s="763"/>
      <c r="DO207" s="763"/>
      <c r="DP207" s="763"/>
      <c r="DQ207" s="763"/>
      <c r="DR207" s="763"/>
      <c r="DS207" s="763"/>
      <c r="DT207" s="763"/>
      <c r="DU207" s="763"/>
      <c r="DV207" s="763"/>
      <c r="DW207" s="763"/>
      <c r="DX207" s="763"/>
      <c r="DY207" s="763"/>
      <c r="DZ207" s="763"/>
      <c r="EA207" s="763"/>
      <c r="EB207" s="763"/>
      <c r="EC207" s="763"/>
      <c r="ED207" s="763"/>
      <c r="EE207" s="763"/>
      <c r="EF207" s="763"/>
      <c r="EG207" s="763"/>
      <c r="EH207" s="763"/>
      <c r="EI207" s="763"/>
      <c r="EJ207" s="763"/>
      <c r="EK207" s="763"/>
      <c r="EL207" s="763"/>
      <c r="EM207" s="763"/>
      <c r="EN207" s="763"/>
      <c r="EO207" s="763"/>
      <c r="EP207" s="763"/>
      <c r="EQ207" s="763"/>
      <c r="ER207" s="763"/>
      <c r="ES207" s="763"/>
      <c r="ET207" s="763"/>
      <c r="EU207" s="763"/>
      <c r="EV207" s="763"/>
      <c r="EW207" s="763"/>
      <c r="EX207" s="763"/>
      <c r="EY207" s="763"/>
      <c r="EZ207" s="763"/>
      <c r="FA207" s="763"/>
      <c r="FB207" s="763"/>
      <c r="FC207" s="763"/>
      <c r="FD207" s="763"/>
      <c r="FE207" s="763"/>
      <c r="FF207" s="763"/>
      <c r="FG207" s="763"/>
      <c r="FH207" s="763"/>
      <c r="FI207" s="763"/>
      <c r="FJ207" s="763"/>
      <c r="FK207" s="763"/>
      <c r="FL207" s="763"/>
      <c r="FM207" s="763"/>
      <c r="FN207" s="763"/>
      <c r="FO207" s="763"/>
      <c r="FP207" s="763"/>
      <c r="FQ207" s="763"/>
      <c r="FR207" s="763"/>
      <c r="FS207" s="763"/>
      <c r="FT207" s="763"/>
      <c r="FU207" s="763"/>
      <c r="FV207" s="763"/>
      <c r="FW207" s="763"/>
      <c r="FX207" s="763"/>
      <c r="FY207" s="763"/>
      <c r="FZ207" s="763"/>
      <c r="GA207" s="763"/>
      <c r="GB207" s="763"/>
      <c r="GC207" s="763"/>
      <c r="GD207" s="763"/>
      <c r="GE207" s="763"/>
      <c r="GF207" s="763"/>
      <c r="GG207" s="763"/>
      <c r="GH207" s="763"/>
      <c r="GI207" s="763"/>
      <c r="GJ207" s="763"/>
      <c r="GK207" s="763"/>
      <c r="GL207" s="763"/>
      <c r="GM207" s="763"/>
      <c r="GN207" s="763"/>
      <c r="GO207" s="763"/>
      <c r="GP207" s="763"/>
      <c r="GQ207" s="763"/>
      <c r="GR207" s="763"/>
      <c r="GS207" s="763"/>
      <c r="GT207" s="763"/>
      <c r="GU207" s="763"/>
      <c r="GV207" s="763"/>
      <c r="GW207" s="763"/>
      <c r="GX207" s="763"/>
      <c r="GY207" s="763"/>
      <c r="GZ207" s="763"/>
      <c r="HA207" s="763"/>
      <c r="HB207" s="763"/>
      <c r="HC207" s="763"/>
      <c r="HD207" s="763"/>
      <c r="HE207" s="763"/>
      <c r="HF207" s="763"/>
      <c r="HG207" s="763"/>
      <c r="HH207" s="763"/>
      <c r="HI207" s="763"/>
      <c r="HJ207" s="763"/>
      <c r="HK207" s="763"/>
      <c r="HL207" s="763"/>
      <c r="HM207" s="763"/>
      <c r="HN207" s="763"/>
      <c r="HO207" s="763"/>
      <c r="HP207" s="763"/>
      <c r="HQ207" s="763"/>
      <c r="HR207" s="763"/>
      <c r="HS207" s="763"/>
    </row>
    <row r="208" spans="1:227" s="552" customFormat="1">
      <c r="A208"/>
      <c r="B208" s="392"/>
      <c r="C208"/>
      <c r="D208" s="465"/>
      <c r="E208" s="684"/>
      <c r="F208" s="684"/>
      <c r="G208" s="354"/>
      <c r="H208"/>
      <c r="I208" s="140"/>
      <c r="J208"/>
      <c r="K208"/>
      <c r="L208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47"/>
      <c r="AC208"/>
      <c r="AD208" s="127"/>
      <c r="AE208"/>
      <c r="AF208"/>
      <c r="AG208"/>
      <c r="AH208" s="137"/>
      <c r="AI208" s="137"/>
      <c r="AJ208" s="137"/>
      <c r="AK208" s="548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548"/>
      <c r="BB208" s="286"/>
      <c r="BC208" s="1138"/>
      <c r="BD208" s="1138"/>
      <c r="BE208" s="1138"/>
      <c r="BF208" s="1138"/>
      <c r="BG208" s="1138"/>
      <c r="BH208" s="1138"/>
      <c r="BI208" s="1138"/>
      <c r="BJ208" s="536"/>
      <c r="BK208" s="536"/>
      <c r="BL208" s="536"/>
      <c r="BM208" s="536"/>
      <c r="BN208" s="536"/>
      <c r="BO208" s="536"/>
      <c r="BP208" s="536"/>
      <c r="BQ208" s="536"/>
      <c r="BR208" s="536"/>
      <c r="BS208" s="536"/>
      <c r="BT208" s="536"/>
      <c r="BU208" s="286"/>
      <c r="BV208" s="763"/>
      <c r="BW208" s="763"/>
      <c r="BX208" s="763"/>
      <c r="BY208" s="763"/>
      <c r="BZ208" s="763"/>
      <c r="CA208" s="763"/>
      <c r="CB208" s="763"/>
      <c r="CC208" s="763"/>
      <c r="CD208" s="763"/>
      <c r="CE208" s="763"/>
      <c r="CF208" s="763"/>
      <c r="CG208" s="763"/>
      <c r="CH208" s="763"/>
      <c r="CI208" s="763"/>
      <c r="CW208" s="763"/>
      <c r="CX208" s="763"/>
      <c r="CY208" s="763"/>
      <c r="CZ208" s="763"/>
      <c r="DA208" s="763"/>
      <c r="DB208" s="763"/>
      <c r="DC208" s="763"/>
      <c r="DD208" s="763"/>
      <c r="DE208" s="763"/>
      <c r="DF208" s="763"/>
      <c r="DG208" s="763"/>
      <c r="DH208" s="763"/>
      <c r="DI208" s="763"/>
      <c r="DJ208" s="763"/>
      <c r="DK208" s="763"/>
      <c r="DL208" s="763"/>
      <c r="DM208" s="763"/>
      <c r="DN208" s="763"/>
      <c r="DO208" s="763"/>
      <c r="DP208" s="763"/>
      <c r="DQ208" s="763"/>
      <c r="DR208" s="763"/>
      <c r="DS208" s="763"/>
      <c r="DT208" s="763"/>
      <c r="DU208" s="763"/>
      <c r="DV208" s="763"/>
      <c r="DW208" s="763"/>
      <c r="DX208" s="763"/>
      <c r="DY208" s="763"/>
      <c r="DZ208" s="763"/>
      <c r="EA208" s="763"/>
      <c r="EB208" s="763"/>
      <c r="EC208" s="763"/>
      <c r="ED208" s="763"/>
      <c r="EE208" s="763"/>
      <c r="EF208" s="763"/>
      <c r="EG208" s="763"/>
      <c r="EH208" s="763"/>
      <c r="EI208" s="763"/>
      <c r="EJ208" s="763"/>
      <c r="EK208" s="763"/>
      <c r="EL208" s="763"/>
      <c r="EM208" s="763"/>
      <c r="EN208" s="763"/>
      <c r="EO208" s="763"/>
      <c r="EP208" s="763"/>
      <c r="EQ208" s="763"/>
      <c r="ER208" s="763"/>
      <c r="ES208" s="763"/>
      <c r="ET208" s="763"/>
      <c r="EU208" s="763"/>
      <c r="EV208" s="763"/>
      <c r="EW208" s="763"/>
      <c r="EX208" s="763"/>
      <c r="EY208" s="763"/>
      <c r="EZ208" s="763"/>
      <c r="FA208" s="763"/>
      <c r="FB208" s="763"/>
      <c r="FC208" s="763"/>
      <c r="FD208" s="763"/>
      <c r="FE208" s="763"/>
      <c r="FF208" s="763"/>
      <c r="FG208" s="763"/>
      <c r="FH208" s="763"/>
      <c r="FI208" s="763"/>
      <c r="FJ208" s="763"/>
      <c r="FK208" s="763"/>
      <c r="FL208" s="763"/>
      <c r="FM208" s="763"/>
      <c r="FN208" s="763"/>
      <c r="FO208" s="763"/>
      <c r="FP208" s="763"/>
      <c r="FQ208" s="763"/>
      <c r="FR208" s="763"/>
      <c r="FS208" s="763"/>
      <c r="FT208" s="763"/>
      <c r="FU208" s="763"/>
      <c r="FV208" s="763"/>
      <c r="FW208" s="763"/>
      <c r="FX208" s="763"/>
      <c r="FY208" s="763"/>
      <c r="FZ208" s="763"/>
      <c r="GA208" s="763"/>
      <c r="GB208" s="763"/>
      <c r="GC208" s="763"/>
      <c r="GD208" s="763"/>
      <c r="GE208" s="763"/>
      <c r="GF208" s="763"/>
      <c r="GG208" s="763"/>
      <c r="GH208" s="763"/>
      <c r="GI208" s="763"/>
      <c r="GJ208" s="763"/>
      <c r="GK208" s="763"/>
      <c r="GL208" s="763"/>
      <c r="GM208" s="763"/>
      <c r="GN208" s="763"/>
      <c r="GO208" s="763"/>
      <c r="GP208" s="763"/>
      <c r="GQ208" s="763"/>
      <c r="GR208" s="763"/>
      <c r="GS208" s="763"/>
      <c r="GT208" s="763"/>
      <c r="GU208" s="763"/>
      <c r="GV208" s="763"/>
      <c r="GW208" s="763"/>
      <c r="GX208" s="763"/>
      <c r="GY208" s="763"/>
      <c r="GZ208" s="763"/>
      <c r="HA208" s="763"/>
      <c r="HB208" s="763"/>
      <c r="HC208" s="763"/>
      <c r="HD208" s="763"/>
      <c r="HE208" s="763"/>
      <c r="HF208" s="763"/>
      <c r="HG208" s="763"/>
      <c r="HH208" s="763"/>
      <c r="HI208" s="763"/>
      <c r="HJ208" s="763"/>
      <c r="HK208" s="763"/>
      <c r="HL208" s="763"/>
      <c r="HM208" s="763"/>
      <c r="HN208" s="763"/>
      <c r="HO208" s="763"/>
      <c r="HP208" s="763"/>
      <c r="HQ208" s="763"/>
      <c r="HR208" s="763"/>
      <c r="HS208" s="763"/>
    </row>
    <row r="209" spans="1:227" s="552" customFormat="1">
      <c r="A209"/>
      <c r="B209" s="392"/>
      <c r="C209"/>
      <c r="D209" s="465"/>
      <c r="E209" s="684"/>
      <c r="F209" s="684"/>
      <c r="G209" s="354"/>
      <c r="H209"/>
      <c r="I209" s="140"/>
      <c r="J209"/>
      <c r="K209"/>
      <c r="L209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47"/>
      <c r="AC209"/>
      <c r="AD209" s="127"/>
      <c r="AE209"/>
      <c r="AF209"/>
      <c r="AG209"/>
      <c r="AH209" s="137"/>
      <c r="AI209" s="137"/>
      <c r="AJ209" s="137"/>
      <c r="AK209" s="548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548"/>
      <c r="BB209" s="286"/>
      <c r="BC209" s="1138"/>
      <c r="BD209" s="1138"/>
      <c r="BE209" s="1138"/>
      <c r="BF209" s="1138"/>
      <c r="BG209" s="1138"/>
      <c r="BH209" s="1138"/>
      <c r="BI209" s="1138"/>
      <c r="BJ209" s="536"/>
      <c r="BK209" s="536"/>
      <c r="BL209" s="536"/>
      <c r="BM209" s="536"/>
      <c r="BN209" s="536"/>
      <c r="BO209" s="536"/>
      <c r="BP209" s="536"/>
      <c r="BQ209" s="536"/>
      <c r="BR209" s="536"/>
      <c r="BS209" s="536"/>
      <c r="BT209" s="536"/>
      <c r="BU209" s="286"/>
      <c r="BV209" s="763"/>
      <c r="BW209" s="763"/>
      <c r="BX209" s="763"/>
      <c r="BY209" s="763"/>
      <c r="BZ209" s="763"/>
      <c r="CA209" s="763"/>
      <c r="CB209" s="763"/>
      <c r="CC209" s="763"/>
      <c r="CD209" s="763"/>
      <c r="CE209" s="763"/>
      <c r="CF209" s="763"/>
      <c r="CG209" s="763"/>
      <c r="CH209" s="763"/>
      <c r="CI209" s="763"/>
      <c r="CW209" s="763"/>
      <c r="CX209" s="763"/>
      <c r="CY209" s="763"/>
      <c r="CZ209" s="763"/>
      <c r="DA209" s="763"/>
      <c r="DB209" s="763"/>
      <c r="DC209" s="763"/>
      <c r="DD209" s="763"/>
      <c r="DE209" s="763"/>
      <c r="DF209" s="763"/>
      <c r="DG209" s="763"/>
      <c r="DH209" s="763"/>
      <c r="DI209" s="763"/>
      <c r="DJ209" s="763"/>
      <c r="DK209" s="763"/>
      <c r="DL209" s="763"/>
      <c r="DM209" s="763"/>
      <c r="DN209" s="763"/>
      <c r="DO209" s="763"/>
      <c r="DP209" s="763"/>
      <c r="DQ209" s="763"/>
      <c r="DR209" s="763"/>
      <c r="DS209" s="763"/>
      <c r="DT209" s="763"/>
      <c r="DU209" s="763"/>
      <c r="DV209" s="763"/>
      <c r="DW209" s="763"/>
      <c r="DX209" s="763"/>
      <c r="DY209" s="763"/>
      <c r="DZ209" s="763"/>
      <c r="EA209" s="763"/>
      <c r="EB209" s="763"/>
      <c r="EC209" s="763"/>
      <c r="ED209" s="763"/>
      <c r="EE209" s="763"/>
      <c r="EF209" s="763"/>
      <c r="EG209" s="763"/>
      <c r="EH209" s="763"/>
      <c r="EI209" s="763"/>
      <c r="EJ209" s="763"/>
      <c r="EK209" s="763"/>
      <c r="EL209" s="763"/>
      <c r="EM209" s="763"/>
      <c r="EN209" s="763"/>
      <c r="EO209" s="763"/>
      <c r="EP209" s="763"/>
      <c r="EQ209" s="763"/>
      <c r="ER209" s="763"/>
      <c r="ES209" s="763"/>
      <c r="ET209" s="763"/>
      <c r="EU209" s="763"/>
      <c r="EV209" s="763"/>
      <c r="EW209" s="763"/>
      <c r="EX209" s="763"/>
      <c r="EY209" s="763"/>
      <c r="EZ209" s="763"/>
      <c r="FA209" s="763"/>
      <c r="FB209" s="763"/>
      <c r="FC209" s="763"/>
      <c r="FD209" s="763"/>
      <c r="FE209" s="763"/>
      <c r="FF209" s="763"/>
      <c r="FG209" s="763"/>
      <c r="FH209" s="763"/>
      <c r="FI209" s="763"/>
      <c r="FJ209" s="763"/>
      <c r="FK209" s="763"/>
      <c r="FL209" s="763"/>
      <c r="FM209" s="763"/>
      <c r="FN209" s="763"/>
      <c r="FO209" s="763"/>
      <c r="FP209" s="763"/>
      <c r="FQ209" s="763"/>
      <c r="FR209" s="763"/>
      <c r="FS209" s="763"/>
      <c r="FT209" s="763"/>
      <c r="FU209" s="763"/>
      <c r="FV209" s="763"/>
      <c r="FW209" s="763"/>
      <c r="FX209" s="763"/>
      <c r="FY209" s="763"/>
      <c r="FZ209" s="763"/>
      <c r="GA209" s="763"/>
      <c r="GB209" s="763"/>
      <c r="GC209" s="763"/>
      <c r="GD209" s="763"/>
      <c r="GE209" s="763"/>
      <c r="GF209" s="763"/>
      <c r="GG209" s="763"/>
      <c r="GH209" s="763"/>
      <c r="GI209" s="763"/>
      <c r="GJ209" s="763"/>
      <c r="GK209" s="763"/>
      <c r="GL209" s="763"/>
      <c r="GM209" s="763"/>
      <c r="GN209" s="763"/>
      <c r="GO209" s="763"/>
      <c r="GP209" s="763"/>
      <c r="GQ209" s="763"/>
      <c r="GR209" s="763"/>
      <c r="GS209" s="763"/>
      <c r="GT209" s="763"/>
      <c r="GU209" s="763"/>
      <c r="GV209" s="763"/>
      <c r="GW209" s="763"/>
      <c r="GX209" s="763"/>
      <c r="GY209" s="763"/>
      <c r="GZ209" s="763"/>
      <c r="HA209" s="763"/>
      <c r="HB209" s="763"/>
      <c r="HC209" s="763"/>
      <c r="HD209" s="763"/>
      <c r="HE209" s="763"/>
      <c r="HF209" s="763"/>
      <c r="HG209" s="763"/>
      <c r="HH209" s="763"/>
      <c r="HI209" s="763"/>
      <c r="HJ209" s="763"/>
      <c r="HK209" s="763"/>
      <c r="HL209" s="763"/>
      <c r="HM209" s="763"/>
      <c r="HN209" s="763"/>
      <c r="HO209" s="763"/>
      <c r="HP209" s="763"/>
      <c r="HQ209" s="763"/>
      <c r="HR209" s="763"/>
      <c r="HS209" s="763"/>
    </row>
    <row r="210" spans="1:227" s="552" customFormat="1">
      <c r="A210"/>
      <c r="B210" s="392"/>
      <c r="C210"/>
      <c r="D210" s="465"/>
      <c r="E210" s="684"/>
      <c r="F210" s="684"/>
      <c r="G210" s="354"/>
      <c r="H210"/>
      <c r="I210" s="140"/>
      <c r="J210"/>
      <c r="K210"/>
      <c r="L210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9"/>
      <c r="Y210" s="359"/>
      <c r="Z210" s="359"/>
      <c r="AA210" s="359"/>
      <c r="AB210" s="47"/>
      <c r="AC210"/>
      <c r="AD210" s="127"/>
      <c r="AE210"/>
      <c r="AF210"/>
      <c r="AG210"/>
      <c r="AH210" s="137"/>
      <c r="AI210" s="137"/>
      <c r="AJ210" s="137"/>
      <c r="AK210" s="548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548"/>
      <c r="BB210" s="286"/>
      <c r="BC210" s="1138"/>
      <c r="BD210" s="1138"/>
      <c r="BE210" s="1138"/>
      <c r="BF210" s="1138"/>
      <c r="BG210" s="1138"/>
      <c r="BH210" s="1138"/>
      <c r="BI210" s="1138"/>
      <c r="BJ210" s="536"/>
      <c r="BK210" s="536"/>
      <c r="BL210" s="536"/>
      <c r="BM210" s="536"/>
      <c r="BN210" s="536"/>
      <c r="BO210" s="536"/>
      <c r="BP210" s="536"/>
      <c r="BQ210" s="536"/>
      <c r="BR210" s="536"/>
      <c r="BS210" s="536"/>
      <c r="BT210" s="536"/>
      <c r="BU210" s="286"/>
      <c r="BV210" s="763"/>
      <c r="BW210" s="763"/>
      <c r="BX210" s="763"/>
      <c r="BY210" s="763"/>
      <c r="BZ210" s="763"/>
      <c r="CA210" s="763"/>
      <c r="CB210" s="763"/>
      <c r="CC210" s="763"/>
      <c r="CD210" s="763"/>
      <c r="CE210" s="763"/>
      <c r="CF210" s="763"/>
      <c r="CG210" s="763"/>
      <c r="CH210" s="763"/>
      <c r="CI210" s="763"/>
      <c r="CW210" s="763"/>
      <c r="CX210" s="763"/>
      <c r="CY210" s="763"/>
      <c r="CZ210" s="763"/>
      <c r="DA210" s="763"/>
      <c r="DB210" s="763"/>
      <c r="DC210" s="763"/>
      <c r="DD210" s="763"/>
      <c r="DE210" s="763"/>
      <c r="DF210" s="763"/>
      <c r="DG210" s="763"/>
      <c r="DH210" s="763"/>
      <c r="DI210" s="763"/>
      <c r="DJ210" s="763"/>
      <c r="DK210" s="763"/>
      <c r="DL210" s="763"/>
      <c r="DM210" s="763"/>
      <c r="DN210" s="763"/>
      <c r="DO210" s="763"/>
      <c r="DP210" s="763"/>
      <c r="DQ210" s="763"/>
      <c r="DR210" s="763"/>
      <c r="DS210" s="763"/>
      <c r="DT210" s="763"/>
      <c r="DU210" s="763"/>
      <c r="DV210" s="763"/>
      <c r="DW210" s="763"/>
      <c r="DX210" s="763"/>
      <c r="DY210" s="763"/>
      <c r="DZ210" s="763"/>
      <c r="EA210" s="763"/>
      <c r="EB210" s="763"/>
      <c r="EC210" s="763"/>
      <c r="ED210" s="763"/>
      <c r="EE210" s="763"/>
      <c r="EF210" s="763"/>
      <c r="EG210" s="763"/>
      <c r="EH210" s="763"/>
      <c r="EI210" s="763"/>
      <c r="EJ210" s="763"/>
      <c r="EK210" s="763"/>
      <c r="EL210" s="763"/>
      <c r="EM210" s="763"/>
      <c r="EN210" s="763"/>
      <c r="EO210" s="763"/>
      <c r="EP210" s="763"/>
      <c r="EQ210" s="763"/>
      <c r="ER210" s="763"/>
      <c r="ES210" s="763"/>
      <c r="ET210" s="763"/>
      <c r="EU210" s="763"/>
      <c r="EV210" s="763"/>
      <c r="EW210" s="763"/>
      <c r="EX210" s="763"/>
      <c r="EY210" s="763"/>
      <c r="EZ210" s="763"/>
      <c r="FA210" s="763"/>
      <c r="FB210" s="763"/>
      <c r="FC210" s="763"/>
      <c r="FD210" s="763"/>
      <c r="FE210" s="763"/>
      <c r="FF210" s="763"/>
      <c r="FG210" s="763"/>
      <c r="FH210" s="763"/>
      <c r="FI210" s="763"/>
      <c r="FJ210" s="763"/>
      <c r="FK210" s="763"/>
      <c r="FL210" s="763"/>
      <c r="FM210" s="763"/>
      <c r="FN210" s="763"/>
      <c r="FO210" s="763"/>
      <c r="FP210" s="763"/>
      <c r="FQ210" s="763"/>
      <c r="FR210" s="763"/>
      <c r="FS210" s="763"/>
      <c r="FT210" s="763"/>
      <c r="FU210" s="763"/>
      <c r="FV210" s="763"/>
      <c r="FW210" s="763"/>
      <c r="FX210" s="763"/>
      <c r="FY210" s="763"/>
      <c r="FZ210" s="763"/>
      <c r="GA210" s="763"/>
      <c r="GB210" s="763"/>
      <c r="GC210" s="763"/>
      <c r="GD210" s="763"/>
      <c r="GE210" s="763"/>
      <c r="GF210" s="763"/>
      <c r="GG210" s="763"/>
      <c r="GH210" s="763"/>
      <c r="GI210" s="763"/>
      <c r="GJ210" s="763"/>
      <c r="GK210" s="763"/>
      <c r="GL210" s="763"/>
      <c r="GM210" s="763"/>
      <c r="GN210" s="763"/>
      <c r="GO210" s="763"/>
      <c r="GP210" s="763"/>
      <c r="GQ210" s="763"/>
      <c r="GR210" s="763"/>
      <c r="GS210" s="763"/>
      <c r="GT210" s="763"/>
      <c r="GU210" s="763"/>
      <c r="GV210" s="763"/>
      <c r="GW210" s="763"/>
      <c r="GX210" s="763"/>
      <c r="GY210" s="763"/>
      <c r="GZ210" s="763"/>
      <c r="HA210" s="763"/>
      <c r="HB210" s="763"/>
      <c r="HC210" s="763"/>
      <c r="HD210" s="763"/>
      <c r="HE210" s="763"/>
      <c r="HF210" s="763"/>
      <c r="HG210" s="763"/>
      <c r="HH210" s="763"/>
      <c r="HI210" s="763"/>
      <c r="HJ210" s="763"/>
      <c r="HK210" s="763"/>
      <c r="HL210" s="763"/>
      <c r="HM210" s="763"/>
      <c r="HN210" s="763"/>
      <c r="HO210" s="763"/>
      <c r="HP210" s="763"/>
      <c r="HQ210" s="763"/>
      <c r="HR210" s="763"/>
      <c r="HS210" s="763"/>
    </row>
    <row r="211" spans="1:227" s="552" customFormat="1">
      <c r="A211"/>
      <c r="B211" s="392"/>
      <c r="C211"/>
      <c r="D211" s="465"/>
      <c r="E211" s="684"/>
      <c r="F211" s="684"/>
      <c r="G211" s="354"/>
      <c r="H211"/>
      <c r="I211" s="140"/>
      <c r="J211"/>
      <c r="K211"/>
      <c r="L211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9"/>
      <c r="Y211" s="359"/>
      <c r="Z211" s="359"/>
      <c r="AA211" s="359"/>
      <c r="AB211" s="47"/>
      <c r="AC211"/>
      <c r="AD211" s="127"/>
      <c r="AE211"/>
      <c r="AF211"/>
      <c r="AG211"/>
      <c r="AH211" s="137"/>
      <c r="AI211" s="137"/>
      <c r="AJ211" s="137"/>
      <c r="AK211" s="548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548"/>
      <c r="BB211" s="286"/>
      <c r="BC211" s="1138"/>
      <c r="BD211" s="1138"/>
      <c r="BE211" s="1138"/>
      <c r="BF211" s="1138"/>
      <c r="BG211" s="1138"/>
      <c r="BH211" s="1138"/>
      <c r="BI211" s="1138"/>
      <c r="BJ211" s="536"/>
      <c r="BK211" s="536"/>
      <c r="BL211" s="536"/>
      <c r="BM211" s="536"/>
      <c r="BN211" s="536"/>
      <c r="BO211" s="536"/>
      <c r="BP211" s="536"/>
      <c r="BQ211" s="536"/>
      <c r="BR211" s="536"/>
      <c r="BS211" s="536"/>
      <c r="BT211" s="536"/>
      <c r="BU211" s="286"/>
      <c r="BV211" s="763"/>
      <c r="BW211" s="763"/>
      <c r="BX211" s="763"/>
      <c r="BY211" s="763"/>
      <c r="BZ211" s="763"/>
      <c r="CA211" s="763"/>
      <c r="CB211" s="763"/>
      <c r="CC211" s="763"/>
      <c r="CD211" s="763"/>
      <c r="CE211" s="763"/>
      <c r="CF211" s="763"/>
      <c r="CG211" s="763"/>
      <c r="CH211" s="763"/>
      <c r="CI211" s="763"/>
      <c r="CW211" s="763"/>
      <c r="CX211" s="763"/>
      <c r="CY211" s="763"/>
      <c r="CZ211" s="763"/>
      <c r="DA211" s="763"/>
      <c r="DB211" s="763"/>
      <c r="DC211" s="763"/>
      <c r="DD211" s="763"/>
      <c r="DE211" s="763"/>
      <c r="DF211" s="763"/>
      <c r="DG211" s="763"/>
      <c r="DH211" s="763"/>
      <c r="DI211" s="763"/>
      <c r="DJ211" s="763"/>
      <c r="DK211" s="763"/>
      <c r="DL211" s="763"/>
      <c r="DM211" s="763"/>
      <c r="DN211" s="763"/>
      <c r="DO211" s="763"/>
      <c r="DP211" s="763"/>
      <c r="DQ211" s="763"/>
      <c r="DR211" s="763"/>
      <c r="DS211" s="763"/>
      <c r="DT211" s="763"/>
      <c r="DU211" s="763"/>
      <c r="DV211" s="763"/>
      <c r="DW211" s="763"/>
      <c r="DX211" s="763"/>
      <c r="DY211" s="763"/>
      <c r="DZ211" s="763"/>
      <c r="EA211" s="763"/>
      <c r="EB211" s="763"/>
      <c r="EC211" s="763"/>
      <c r="ED211" s="763"/>
      <c r="EE211" s="763"/>
      <c r="EF211" s="763"/>
      <c r="EG211" s="763"/>
      <c r="EH211" s="763"/>
      <c r="EI211" s="763"/>
      <c r="EJ211" s="763"/>
      <c r="EK211" s="763"/>
      <c r="EL211" s="763"/>
      <c r="EM211" s="763"/>
      <c r="EN211" s="763"/>
      <c r="EO211" s="763"/>
      <c r="EP211" s="763"/>
      <c r="EQ211" s="763"/>
      <c r="ER211" s="763"/>
      <c r="ES211" s="763"/>
      <c r="ET211" s="763"/>
      <c r="EU211" s="763"/>
      <c r="EV211" s="763"/>
      <c r="EW211" s="763"/>
      <c r="EX211" s="763"/>
      <c r="EY211" s="763"/>
      <c r="EZ211" s="763"/>
      <c r="FA211" s="763"/>
      <c r="FB211" s="763"/>
      <c r="FC211" s="763"/>
      <c r="FD211" s="763"/>
      <c r="FE211" s="763"/>
      <c r="FF211" s="763"/>
      <c r="FG211" s="763"/>
      <c r="FH211" s="763"/>
      <c r="FI211" s="763"/>
      <c r="FJ211" s="763"/>
      <c r="FK211" s="763"/>
      <c r="FL211" s="763"/>
      <c r="FM211" s="763"/>
      <c r="FN211" s="763"/>
      <c r="FO211" s="763"/>
      <c r="FP211" s="763"/>
      <c r="FQ211" s="763"/>
      <c r="FR211" s="763"/>
      <c r="FS211" s="763"/>
      <c r="FT211" s="763"/>
      <c r="FU211" s="763"/>
      <c r="FV211" s="763"/>
      <c r="FW211" s="763"/>
      <c r="FX211" s="763"/>
      <c r="FY211" s="763"/>
      <c r="FZ211" s="763"/>
      <c r="GA211" s="763"/>
      <c r="GB211" s="763"/>
      <c r="GC211" s="763"/>
      <c r="GD211" s="763"/>
      <c r="GE211" s="763"/>
      <c r="GF211" s="763"/>
      <c r="GG211" s="763"/>
      <c r="GH211" s="763"/>
      <c r="GI211" s="763"/>
      <c r="GJ211" s="763"/>
      <c r="GK211" s="763"/>
      <c r="GL211" s="763"/>
      <c r="GM211" s="763"/>
      <c r="GN211" s="763"/>
      <c r="GO211" s="763"/>
      <c r="GP211" s="763"/>
      <c r="GQ211" s="763"/>
      <c r="GR211" s="763"/>
      <c r="GS211" s="763"/>
      <c r="GT211" s="763"/>
      <c r="GU211" s="763"/>
      <c r="GV211" s="763"/>
      <c r="GW211" s="763"/>
      <c r="GX211" s="763"/>
      <c r="GY211" s="763"/>
      <c r="GZ211" s="763"/>
      <c r="HA211" s="763"/>
      <c r="HB211" s="763"/>
      <c r="HC211" s="763"/>
      <c r="HD211" s="763"/>
      <c r="HE211" s="763"/>
      <c r="HF211" s="763"/>
      <c r="HG211" s="763"/>
      <c r="HH211" s="763"/>
      <c r="HI211" s="763"/>
      <c r="HJ211" s="763"/>
      <c r="HK211" s="763"/>
      <c r="HL211" s="763"/>
      <c r="HM211" s="763"/>
      <c r="HN211" s="763"/>
      <c r="HO211" s="763"/>
      <c r="HP211" s="763"/>
      <c r="HQ211" s="763"/>
      <c r="HR211" s="763"/>
      <c r="HS211" s="763"/>
    </row>
    <row r="212" spans="1:227" s="552" customFormat="1">
      <c r="A212"/>
      <c r="B212" s="392"/>
      <c r="C212"/>
      <c r="D212" s="465"/>
      <c r="E212" s="684"/>
      <c r="F212" s="684"/>
      <c r="G212" s="354"/>
      <c r="H212"/>
      <c r="I212" s="140"/>
      <c r="J212"/>
      <c r="K212"/>
      <c r="L212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47"/>
      <c r="AC212"/>
      <c r="AD212" s="127"/>
      <c r="AE212"/>
      <c r="AF212"/>
      <c r="AG212"/>
      <c r="AH212" s="137"/>
      <c r="AI212" s="137"/>
      <c r="AJ212" s="137"/>
      <c r="AK212" s="548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548"/>
      <c r="BB212" s="286"/>
      <c r="BC212" s="1138"/>
      <c r="BD212" s="1138"/>
      <c r="BE212" s="1138"/>
      <c r="BF212" s="1138"/>
      <c r="BG212" s="1138"/>
      <c r="BH212" s="1138"/>
      <c r="BI212" s="1138"/>
      <c r="BJ212" s="536"/>
      <c r="BK212" s="536"/>
      <c r="BL212" s="536"/>
      <c r="BM212" s="536"/>
      <c r="BN212" s="536"/>
      <c r="BO212" s="536"/>
      <c r="BP212" s="536"/>
      <c r="BQ212" s="536"/>
      <c r="BR212" s="536"/>
      <c r="BS212" s="536"/>
      <c r="BT212" s="536"/>
      <c r="BU212" s="286"/>
      <c r="BV212" s="763"/>
      <c r="BW212" s="763"/>
      <c r="BX212" s="763"/>
      <c r="BY212" s="763"/>
      <c r="BZ212" s="763"/>
      <c r="CA212" s="763"/>
      <c r="CB212" s="763"/>
      <c r="CC212" s="763"/>
      <c r="CD212" s="763"/>
      <c r="CE212" s="763"/>
      <c r="CF212" s="763"/>
      <c r="CG212" s="763"/>
      <c r="CH212" s="763"/>
      <c r="CI212" s="763"/>
      <c r="CW212" s="763"/>
      <c r="CX212" s="763"/>
      <c r="CY212" s="763"/>
      <c r="CZ212" s="763"/>
      <c r="DA212" s="763"/>
      <c r="DB212" s="763"/>
      <c r="DC212" s="763"/>
      <c r="DD212" s="763"/>
      <c r="DE212" s="763"/>
      <c r="DF212" s="763"/>
      <c r="DG212" s="763"/>
      <c r="DH212" s="763"/>
      <c r="DI212" s="763"/>
      <c r="DJ212" s="763"/>
      <c r="DK212" s="763"/>
      <c r="DL212" s="763"/>
      <c r="DM212" s="763"/>
      <c r="DN212" s="763"/>
      <c r="DO212" s="763"/>
      <c r="DP212" s="763"/>
      <c r="DQ212" s="763"/>
      <c r="DR212" s="763"/>
      <c r="DS212" s="763"/>
      <c r="DT212" s="763"/>
      <c r="DU212" s="763"/>
      <c r="DV212" s="763"/>
      <c r="DW212" s="763"/>
      <c r="DX212" s="763"/>
      <c r="DY212" s="763"/>
      <c r="DZ212" s="763"/>
      <c r="EA212" s="763"/>
      <c r="EB212" s="763"/>
      <c r="EC212" s="763"/>
      <c r="ED212" s="763"/>
      <c r="EE212" s="763"/>
      <c r="EF212" s="763"/>
      <c r="EG212" s="763"/>
      <c r="EH212" s="763"/>
      <c r="EI212" s="763"/>
      <c r="EJ212" s="763"/>
      <c r="EK212" s="763"/>
      <c r="EL212" s="763"/>
      <c r="EM212" s="763"/>
      <c r="EN212" s="763"/>
      <c r="EO212" s="763"/>
      <c r="EP212" s="763"/>
      <c r="EQ212" s="763"/>
      <c r="ER212" s="763"/>
      <c r="ES212" s="763"/>
      <c r="ET212" s="763"/>
      <c r="EU212" s="763"/>
      <c r="EV212" s="763"/>
      <c r="EW212" s="763"/>
      <c r="EX212" s="763"/>
      <c r="EY212" s="763"/>
      <c r="EZ212" s="763"/>
      <c r="FA212" s="763"/>
      <c r="FB212" s="763"/>
      <c r="FC212" s="763"/>
      <c r="FD212" s="763"/>
      <c r="FE212" s="763"/>
      <c r="FF212" s="763"/>
      <c r="FG212" s="763"/>
      <c r="FH212" s="763"/>
      <c r="FI212" s="763"/>
      <c r="FJ212" s="763"/>
      <c r="FK212" s="763"/>
      <c r="FL212" s="763"/>
      <c r="FM212" s="763"/>
      <c r="FN212" s="763"/>
      <c r="FO212" s="763"/>
      <c r="FP212" s="763"/>
      <c r="FQ212" s="763"/>
      <c r="FR212" s="763"/>
      <c r="FS212" s="763"/>
      <c r="FT212" s="763"/>
      <c r="FU212" s="763"/>
      <c r="FV212" s="763"/>
      <c r="FW212" s="763"/>
      <c r="FX212" s="763"/>
      <c r="FY212" s="763"/>
      <c r="FZ212" s="763"/>
      <c r="GA212" s="763"/>
      <c r="GB212" s="763"/>
      <c r="GC212" s="763"/>
      <c r="GD212" s="763"/>
      <c r="GE212" s="763"/>
      <c r="GF212" s="763"/>
      <c r="GG212" s="763"/>
      <c r="GH212" s="763"/>
      <c r="GI212" s="763"/>
      <c r="GJ212" s="763"/>
      <c r="GK212" s="763"/>
      <c r="GL212" s="763"/>
      <c r="GM212" s="763"/>
      <c r="GN212" s="763"/>
      <c r="GO212" s="763"/>
      <c r="GP212" s="763"/>
      <c r="GQ212" s="763"/>
      <c r="GR212" s="763"/>
      <c r="GS212" s="763"/>
      <c r="GT212" s="763"/>
      <c r="GU212" s="763"/>
      <c r="GV212" s="763"/>
      <c r="GW212" s="763"/>
      <c r="GX212" s="763"/>
      <c r="GY212" s="763"/>
      <c r="GZ212" s="763"/>
      <c r="HA212" s="763"/>
      <c r="HB212" s="763"/>
      <c r="HC212" s="763"/>
      <c r="HD212" s="763"/>
      <c r="HE212" s="763"/>
      <c r="HF212" s="763"/>
      <c r="HG212" s="763"/>
      <c r="HH212" s="763"/>
      <c r="HI212" s="763"/>
      <c r="HJ212" s="763"/>
      <c r="HK212" s="763"/>
      <c r="HL212" s="763"/>
      <c r="HM212" s="763"/>
      <c r="HN212" s="763"/>
      <c r="HO212" s="763"/>
      <c r="HP212" s="763"/>
      <c r="HQ212" s="763"/>
      <c r="HR212" s="763"/>
      <c r="HS212" s="763"/>
    </row>
    <row r="213" spans="1:227" s="552" customFormat="1">
      <c r="A213"/>
      <c r="B213" s="392"/>
      <c r="C213"/>
      <c r="D213" s="465"/>
      <c r="E213" s="684"/>
      <c r="F213" s="684"/>
      <c r="G213" s="354"/>
      <c r="H213"/>
      <c r="I213" s="140"/>
      <c r="J213"/>
      <c r="K213"/>
      <c r="L213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47"/>
      <c r="AC213"/>
      <c r="AD213" s="127"/>
      <c r="AE213"/>
      <c r="AF213"/>
      <c r="AG213"/>
      <c r="AH213" s="137"/>
      <c r="AI213" s="137"/>
      <c r="AJ213" s="137"/>
      <c r="AK213" s="548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548"/>
      <c r="BB213" s="286"/>
      <c r="BC213" s="1138"/>
      <c r="BD213" s="1138"/>
      <c r="BE213" s="1138"/>
      <c r="BF213" s="1138"/>
      <c r="BG213" s="1138"/>
      <c r="BH213" s="1138"/>
      <c r="BI213" s="1138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286"/>
      <c r="BV213" s="763"/>
      <c r="BW213" s="763"/>
      <c r="BX213" s="763"/>
      <c r="BY213" s="763"/>
      <c r="BZ213" s="763"/>
      <c r="CA213" s="763"/>
      <c r="CB213" s="763"/>
      <c r="CC213" s="763"/>
      <c r="CD213" s="763"/>
      <c r="CE213" s="763"/>
      <c r="CF213" s="763"/>
      <c r="CG213" s="763"/>
      <c r="CH213" s="763"/>
      <c r="CI213" s="763"/>
      <c r="CW213" s="763"/>
      <c r="CX213" s="763"/>
      <c r="CY213" s="763"/>
      <c r="CZ213" s="763"/>
      <c r="DA213" s="763"/>
      <c r="DB213" s="763"/>
      <c r="DC213" s="763"/>
      <c r="DD213" s="763"/>
      <c r="DE213" s="763"/>
      <c r="DF213" s="763"/>
      <c r="DG213" s="763"/>
      <c r="DH213" s="763"/>
      <c r="DI213" s="763"/>
      <c r="DJ213" s="763"/>
      <c r="DK213" s="763"/>
      <c r="DL213" s="763"/>
      <c r="DM213" s="763"/>
      <c r="DN213" s="763"/>
      <c r="DO213" s="763"/>
      <c r="DP213" s="763"/>
      <c r="DQ213" s="763"/>
      <c r="DR213" s="763"/>
      <c r="DS213" s="763"/>
      <c r="DT213" s="763"/>
      <c r="DU213" s="763"/>
      <c r="DV213" s="763"/>
      <c r="DW213" s="763"/>
      <c r="DX213" s="763"/>
      <c r="DY213" s="763"/>
      <c r="DZ213" s="763"/>
      <c r="EA213" s="763"/>
      <c r="EB213" s="763"/>
      <c r="EC213" s="763"/>
      <c r="ED213" s="763"/>
      <c r="EE213" s="763"/>
      <c r="EF213" s="763"/>
      <c r="EG213" s="763"/>
      <c r="EH213" s="763"/>
      <c r="EI213" s="763"/>
      <c r="EJ213" s="763"/>
      <c r="EK213" s="763"/>
      <c r="EL213" s="763"/>
      <c r="EM213" s="763"/>
      <c r="EN213" s="763"/>
      <c r="EO213" s="763"/>
      <c r="EP213" s="763"/>
      <c r="EQ213" s="763"/>
      <c r="ER213" s="763"/>
      <c r="ES213" s="763"/>
      <c r="ET213" s="763"/>
      <c r="EU213" s="763"/>
      <c r="EV213" s="763"/>
      <c r="EW213" s="763"/>
      <c r="EX213" s="763"/>
      <c r="EY213" s="763"/>
      <c r="EZ213" s="763"/>
      <c r="FA213" s="763"/>
      <c r="FB213" s="763"/>
      <c r="FC213" s="763"/>
      <c r="FD213" s="763"/>
      <c r="FE213" s="763"/>
      <c r="FF213" s="763"/>
      <c r="FG213" s="763"/>
      <c r="FH213" s="763"/>
      <c r="FI213" s="763"/>
      <c r="FJ213" s="763"/>
      <c r="FK213" s="763"/>
      <c r="FL213" s="763"/>
      <c r="FM213" s="763"/>
      <c r="FN213" s="763"/>
      <c r="FO213" s="763"/>
      <c r="FP213" s="763"/>
      <c r="FQ213" s="763"/>
      <c r="FR213" s="763"/>
      <c r="FS213" s="763"/>
      <c r="FT213" s="763"/>
      <c r="FU213" s="763"/>
      <c r="FV213" s="763"/>
      <c r="FW213" s="763"/>
      <c r="FX213" s="763"/>
      <c r="FY213" s="763"/>
      <c r="FZ213" s="763"/>
      <c r="GA213" s="763"/>
      <c r="GB213" s="763"/>
      <c r="GC213" s="763"/>
      <c r="GD213" s="763"/>
      <c r="GE213" s="763"/>
      <c r="GF213" s="763"/>
      <c r="GG213" s="763"/>
      <c r="GH213" s="763"/>
      <c r="GI213" s="763"/>
      <c r="GJ213" s="763"/>
      <c r="GK213" s="763"/>
      <c r="GL213" s="763"/>
      <c r="GM213" s="763"/>
      <c r="GN213" s="763"/>
      <c r="GO213" s="763"/>
      <c r="GP213" s="763"/>
      <c r="GQ213" s="763"/>
      <c r="GR213" s="763"/>
      <c r="GS213" s="763"/>
      <c r="GT213" s="763"/>
      <c r="GU213" s="763"/>
      <c r="GV213" s="763"/>
      <c r="GW213" s="763"/>
      <c r="GX213" s="763"/>
      <c r="GY213" s="763"/>
      <c r="GZ213" s="763"/>
      <c r="HA213" s="763"/>
      <c r="HB213" s="763"/>
      <c r="HC213" s="763"/>
      <c r="HD213" s="763"/>
      <c r="HE213" s="763"/>
      <c r="HF213" s="763"/>
      <c r="HG213" s="763"/>
      <c r="HH213" s="763"/>
      <c r="HI213" s="763"/>
      <c r="HJ213" s="763"/>
      <c r="HK213" s="763"/>
      <c r="HL213" s="763"/>
      <c r="HM213" s="763"/>
      <c r="HN213" s="763"/>
      <c r="HO213" s="763"/>
      <c r="HP213" s="763"/>
      <c r="HQ213" s="763"/>
      <c r="HR213" s="763"/>
      <c r="HS213" s="763"/>
    </row>
    <row r="214" spans="1:227" s="552" customFormat="1">
      <c r="A214"/>
      <c r="B214" s="392"/>
      <c r="C214"/>
      <c r="D214" s="465"/>
      <c r="E214" s="684"/>
      <c r="F214" s="684"/>
      <c r="G214" s="354"/>
      <c r="H214"/>
      <c r="I214" s="140"/>
      <c r="J214"/>
      <c r="K214"/>
      <c r="L214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9"/>
      <c r="Y214" s="359"/>
      <c r="Z214" s="359"/>
      <c r="AA214" s="359"/>
      <c r="AB214" s="47"/>
      <c r="AC214"/>
      <c r="AD214" s="127"/>
      <c r="AE214"/>
      <c r="AF214"/>
      <c r="AG214"/>
      <c r="AH214" s="137"/>
      <c r="AI214" s="137"/>
      <c r="AJ214" s="137"/>
      <c r="AK214" s="548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548"/>
      <c r="BB214" s="286"/>
      <c r="BC214" s="1138"/>
      <c r="BD214" s="1138"/>
      <c r="BE214" s="1138"/>
      <c r="BF214" s="1138"/>
      <c r="BG214" s="1138"/>
      <c r="BH214" s="1138"/>
      <c r="BI214" s="1138"/>
      <c r="BJ214" s="536"/>
      <c r="BK214" s="536"/>
      <c r="BL214" s="536"/>
      <c r="BM214" s="536"/>
      <c r="BN214" s="536"/>
      <c r="BO214" s="536"/>
      <c r="BP214" s="536"/>
      <c r="BQ214" s="536"/>
      <c r="BR214" s="536"/>
      <c r="BS214" s="536"/>
      <c r="BT214" s="536"/>
      <c r="BU214" s="286"/>
      <c r="BV214" s="763"/>
      <c r="BW214" s="763"/>
      <c r="BX214" s="763"/>
      <c r="BY214" s="763"/>
      <c r="BZ214" s="763"/>
      <c r="CA214" s="763"/>
      <c r="CB214" s="763"/>
      <c r="CC214" s="763"/>
      <c r="CD214" s="763"/>
      <c r="CE214" s="763"/>
      <c r="CF214" s="763"/>
      <c r="CG214" s="763"/>
      <c r="CH214" s="763"/>
      <c r="CI214" s="763"/>
      <c r="CW214" s="763"/>
      <c r="CX214" s="763"/>
      <c r="CY214" s="763"/>
      <c r="CZ214" s="763"/>
      <c r="DA214" s="763"/>
      <c r="DB214" s="763"/>
      <c r="DC214" s="763"/>
      <c r="DD214" s="763"/>
      <c r="DE214" s="763"/>
      <c r="DF214" s="763"/>
      <c r="DG214" s="763"/>
      <c r="DH214" s="763"/>
      <c r="DI214" s="763"/>
      <c r="DJ214" s="763"/>
      <c r="DK214" s="763"/>
      <c r="DL214" s="763"/>
      <c r="DM214" s="763"/>
      <c r="DN214" s="763"/>
      <c r="DO214" s="763"/>
      <c r="DP214" s="763"/>
      <c r="DQ214" s="763"/>
      <c r="DR214" s="763"/>
      <c r="DS214" s="763"/>
      <c r="DT214" s="763"/>
      <c r="DU214" s="763"/>
      <c r="DV214" s="763"/>
      <c r="DW214" s="763"/>
      <c r="DX214" s="763"/>
      <c r="DY214" s="763"/>
      <c r="DZ214" s="763"/>
      <c r="EA214" s="763"/>
      <c r="EB214" s="763"/>
      <c r="EC214" s="763"/>
      <c r="ED214" s="763"/>
      <c r="EE214" s="763"/>
      <c r="EF214" s="763"/>
      <c r="EG214" s="763"/>
      <c r="EH214" s="763"/>
      <c r="EI214" s="763"/>
      <c r="EJ214" s="763"/>
      <c r="EK214" s="763"/>
      <c r="EL214" s="763"/>
      <c r="EM214" s="763"/>
      <c r="EN214" s="763"/>
      <c r="EO214" s="763"/>
      <c r="EP214" s="763"/>
      <c r="EQ214" s="763"/>
      <c r="ER214" s="763"/>
      <c r="ES214" s="763"/>
      <c r="ET214" s="763"/>
      <c r="EU214" s="763"/>
      <c r="EV214" s="763"/>
      <c r="EW214" s="763"/>
      <c r="EX214" s="763"/>
      <c r="EY214" s="763"/>
      <c r="EZ214" s="763"/>
      <c r="FA214" s="763"/>
      <c r="FB214" s="763"/>
      <c r="FC214" s="763"/>
      <c r="FD214" s="763"/>
      <c r="FE214" s="763"/>
      <c r="FF214" s="763"/>
      <c r="FG214" s="763"/>
      <c r="FH214" s="763"/>
      <c r="FI214" s="763"/>
      <c r="FJ214" s="763"/>
      <c r="FK214" s="763"/>
      <c r="FL214" s="763"/>
      <c r="FM214" s="763"/>
      <c r="FN214" s="763"/>
      <c r="FO214" s="763"/>
      <c r="FP214" s="763"/>
      <c r="FQ214" s="763"/>
      <c r="FR214" s="763"/>
      <c r="FS214" s="763"/>
      <c r="FT214" s="763"/>
      <c r="FU214" s="763"/>
      <c r="FV214" s="763"/>
      <c r="FW214" s="763"/>
      <c r="FX214" s="763"/>
      <c r="FY214" s="763"/>
      <c r="FZ214" s="763"/>
      <c r="GA214" s="763"/>
      <c r="GB214" s="763"/>
      <c r="GC214" s="763"/>
      <c r="GD214" s="763"/>
      <c r="GE214" s="763"/>
      <c r="GF214" s="763"/>
      <c r="GG214" s="763"/>
      <c r="GH214" s="763"/>
      <c r="GI214" s="763"/>
      <c r="GJ214" s="763"/>
      <c r="GK214" s="763"/>
      <c r="GL214" s="763"/>
      <c r="GM214" s="763"/>
      <c r="GN214" s="763"/>
      <c r="GO214" s="763"/>
      <c r="GP214" s="763"/>
      <c r="GQ214" s="763"/>
      <c r="GR214" s="763"/>
      <c r="GS214" s="763"/>
      <c r="GT214" s="763"/>
      <c r="GU214" s="763"/>
      <c r="GV214" s="763"/>
      <c r="GW214" s="763"/>
      <c r="GX214" s="763"/>
      <c r="GY214" s="763"/>
      <c r="GZ214" s="763"/>
      <c r="HA214" s="763"/>
      <c r="HB214" s="763"/>
      <c r="HC214" s="763"/>
      <c r="HD214" s="763"/>
      <c r="HE214" s="763"/>
      <c r="HF214" s="763"/>
      <c r="HG214" s="763"/>
      <c r="HH214" s="763"/>
      <c r="HI214" s="763"/>
      <c r="HJ214" s="763"/>
      <c r="HK214" s="763"/>
      <c r="HL214" s="763"/>
      <c r="HM214" s="763"/>
      <c r="HN214" s="763"/>
      <c r="HO214" s="763"/>
      <c r="HP214" s="763"/>
      <c r="HQ214" s="763"/>
      <c r="HR214" s="763"/>
      <c r="HS214" s="763"/>
    </row>
    <row r="215" spans="1:227" s="552" customFormat="1">
      <c r="A215"/>
      <c r="B215" s="392"/>
      <c r="C215"/>
      <c r="D215" s="465"/>
      <c r="E215" s="684"/>
      <c r="F215" s="684"/>
      <c r="G215" s="354"/>
      <c r="H215"/>
      <c r="I215" s="140"/>
      <c r="J215"/>
      <c r="K215"/>
      <c r="L215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9"/>
      <c r="Y215" s="359"/>
      <c r="Z215" s="359"/>
      <c r="AA215" s="359"/>
      <c r="AB215" s="47"/>
      <c r="AC215"/>
      <c r="AD215" s="127"/>
      <c r="AE215"/>
      <c r="AF215"/>
      <c r="AG215"/>
      <c r="AH215" s="137"/>
      <c r="AI215" s="137"/>
      <c r="AJ215" s="137"/>
      <c r="AK215" s="548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548"/>
      <c r="BB215" s="286"/>
      <c r="BC215" s="1138"/>
      <c r="BD215" s="1138"/>
      <c r="BE215" s="1138"/>
      <c r="BF215" s="1138"/>
      <c r="BG215" s="1138"/>
      <c r="BH215" s="1138"/>
      <c r="BI215" s="1138"/>
      <c r="BJ215" s="536"/>
      <c r="BK215" s="536"/>
      <c r="BL215" s="536"/>
      <c r="BM215" s="536"/>
      <c r="BN215" s="536"/>
      <c r="BO215" s="536"/>
      <c r="BP215" s="536"/>
      <c r="BQ215" s="536"/>
      <c r="BR215" s="536"/>
      <c r="BS215" s="536"/>
      <c r="BT215" s="536"/>
      <c r="BU215" s="286"/>
      <c r="BV215" s="763"/>
      <c r="BW215" s="763"/>
      <c r="BX215" s="763"/>
      <c r="BY215" s="763"/>
      <c r="BZ215" s="763"/>
      <c r="CA215" s="763"/>
      <c r="CB215" s="763"/>
      <c r="CC215" s="763"/>
      <c r="CD215" s="763"/>
      <c r="CE215" s="763"/>
      <c r="CF215" s="763"/>
      <c r="CG215" s="763"/>
      <c r="CH215" s="763"/>
      <c r="CI215" s="763"/>
      <c r="CW215" s="763"/>
      <c r="CX215" s="763"/>
      <c r="CY215" s="763"/>
      <c r="CZ215" s="763"/>
      <c r="DA215" s="763"/>
      <c r="DB215" s="763"/>
      <c r="DC215" s="763"/>
      <c r="DD215" s="763"/>
      <c r="DE215" s="763"/>
      <c r="DF215" s="763"/>
      <c r="DG215" s="763"/>
      <c r="DH215" s="763"/>
      <c r="DI215" s="763"/>
      <c r="DJ215" s="763"/>
      <c r="DK215" s="763"/>
      <c r="DL215" s="763"/>
      <c r="DM215" s="763"/>
      <c r="DN215" s="763"/>
      <c r="DO215" s="763"/>
      <c r="DP215" s="763"/>
      <c r="DQ215" s="763"/>
      <c r="DR215" s="763"/>
      <c r="DS215" s="763"/>
      <c r="DT215" s="763"/>
      <c r="DU215" s="763"/>
      <c r="DV215" s="763"/>
      <c r="DW215" s="763"/>
      <c r="DX215" s="763"/>
      <c r="DY215" s="763"/>
      <c r="DZ215" s="763"/>
      <c r="EA215" s="763"/>
      <c r="EB215" s="763"/>
      <c r="EC215" s="763"/>
      <c r="ED215" s="763"/>
      <c r="EE215" s="763"/>
      <c r="EF215" s="763"/>
      <c r="EG215" s="763"/>
      <c r="EH215" s="763"/>
      <c r="EI215" s="763"/>
      <c r="EJ215" s="763"/>
      <c r="EK215" s="763"/>
      <c r="EL215" s="763"/>
      <c r="EM215" s="763"/>
      <c r="EN215" s="763"/>
      <c r="EO215" s="763"/>
      <c r="EP215" s="763"/>
      <c r="EQ215" s="763"/>
      <c r="ER215" s="763"/>
      <c r="ES215" s="763"/>
      <c r="ET215" s="763"/>
      <c r="EU215" s="763"/>
      <c r="EV215" s="763"/>
      <c r="EW215" s="763"/>
      <c r="EX215" s="763"/>
      <c r="EY215" s="763"/>
      <c r="EZ215" s="763"/>
      <c r="FA215" s="763"/>
      <c r="FB215" s="763"/>
      <c r="FC215" s="763"/>
      <c r="FD215" s="763"/>
      <c r="FE215" s="763"/>
      <c r="FF215" s="763"/>
      <c r="FG215" s="763"/>
      <c r="FH215" s="763"/>
      <c r="FI215" s="763"/>
      <c r="FJ215" s="763"/>
      <c r="FK215" s="763"/>
      <c r="FL215" s="763"/>
      <c r="FM215" s="763"/>
      <c r="FN215" s="763"/>
      <c r="FO215" s="763"/>
      <c r="FP215" s="763"/>
      <c r="FQ215" s="763"/>
      <c r="FR215" s="763"/>
      <c r="FS215" s="763"/>
      <c r="FT215" s="763"/>
      <c r="FU215" s="763"/>
      <c r="FV215" s="763"/>
      <c r="FW215" s="763"/>
      <c r="FX215" s="763"/>
      <c r="FY215" s="763"/>
      <c r="FZ215" s="763"/>
      <c r="GA215" s="763"/>
      <c r="GB215" s="763"/>
      <c r="GC215" s="763"/>
      <c r="GD215" s="763"/>
      <c r="GE215" s="763"/>
      <c r="GF215" s="763"/>
      <c r="GG215" s="763"/>
      <c r="GH215" s="763"/>
      <c r="GI215" s="763"/>
      <c r="GJ215" s="763"/>
      <c r="GK215" s="763"/>
      <c r="GL215" s="763"/>
      <c r="GM215" s="763"/>
      <c r="GN215" s="763"/>
      <c r="GO215" s="763"/>
      <c r="GP215" s="763"/>
      <c r="GQ215" s="763"/>
      <c r="GR215" s="763"/>
      <c r="GS215" s="763"/>
      <c r="GT215" s="763"/>
      <c r="GU215" s="763"/>
      <c r="GV215" s="763"/>
      <c r="GW215" s="763"/>
      <c r="GX215" s="763"/>
      <c r="GY215" s="763"/>
      <c r="GZ215" s="763"/>
      <c r="HA215" s="763"/>
      <c r="HB215" s="763"/>
      <c r="HC215" s="763"/>
      <c r="HD215" s="763"/>
      <c r="HE215" s="763"/>
      <c r="HF215" s="763"/>
      <c r="HG215" s="763"/>
      <c r="HH215" s="763"/>
      <c r="HI215" s="763"/>
      <c r="HJ215" s="763"/>
      <c r="HK215" s="763"/>
      <c r="HL215" s="763"/>
      <c r="HM215" s="763"/>
      <c r="HN215" s="763"/>
      <c r="HO215" s="763"/>
      <c r="HP215" s="763"/>
      <c r="HQ215" s="763"/>
      <c r="HR215" s="763"/>
      <c r="HS215" s="763"/>
    </row>
    <row r="216" spans="1:227" s="552" customFormat="1">
      <c r="A216"/>
      <c r="B216" s="392"/>
      <c r="C216"/>
      <c r="D216" s="465"/>
      <c r="E216" s="684"/>
      <c r="F216" s="684"/>
      <c r="G216" s="354"/>
      <c r="H216"/>
      <c r="I216" s="140"/>
      <c r="J216"/>
      <c r="K216"/>
      <c r="L216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9"/>
      <c r="Y216" s="359"/>
      <c r="Z216" s="359"/>
      <c r="AA216" s="359"/>
      <c r="AB216" s="47"/>
      <c r="AC216"/>
      <c r="AD216" s="127"/>
      <c r="AE216"/>
      <c r="AF216"/>
      <c r="AG216"/>
      <c r="AH216" s="137"/>
      <c r="AI216" s="137"/>
      <c r="AJ216" s="137"/>
      <c r="AK216" s="548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548"/>
      <c r="BB216" s="286"/>
      <c r="BC216" s="1138"/>
      <c r="BD216" s="1138"/>
      <c r="BE216" s="1138"/>
      <c r="BF216" s="1138"/>
      <c r="BG216" s="1138"/>
      <c r="BH216" s="1138"/>
      <c r="BI216" s="1138"/>
      <c r="BJ216" s="536"/>
      <c r="BK216" s="536"/>
      <c r="BL216" s="536"/>
      <c r="BM216" s="536"/>
      <c r="BN216" s="536"/>
      <c r="BO216" s="536"/>
      <c r="BP216" s="536"/>
      <c r="BQ216" s="536"/>
      <c r="BR216" s="536"/>
      <c r="BS216" s="536"/>
      <c r="BT216" s="536"/>
      <c r="BU216" s="286"/>
      <c r="BV216" s="763"/>
      <c r="BW216" s="763"/>
      <c r="BX216" s="763"/>
      <c r="BY216" s="763"/>
      <c r="BZ216" s="763"/>
      <c r="CA216" s="763"/>
      <c r="CB216" s="763"/>
      <c r="CC216" s="763"/>
      <c r="CD216" s="763"/>
      <c r="CE216" s="763"/>
      <c r="CF216" s="763"/>
      <c r="CG216" s="763"/>
      <c r="CH216" s="763"/>
      <c r="CI216" s="763"/>
      <c r="CW216" s="763"/>
      <c r="CX216" s="763"/>
      <c r="CY216" s="763"/>
      <c r="CZ216" s="763"/>
      <c r="DA216" s="763"/>
      <c r="DB216" s="763"/>
      <c r="DC216" s="763"/>
      <c r="DD216" s="763"/>
      <c r="DE216" s="763"/>
      <c r="DF216" s="763"/>
      <c r="DG216" s="763"/>
      <c r="DH216" s="763"/>
      <c r="DI216" s="763"/>
      <c r="DJ216" s="763"/>
      <c r="DK216" s="763"/>
      <c r="DL216" s="763"/>
      <c r="DM216" s="763"/>
      <c r="DN216" s="763"/>
      <c r="DO216" s="763"/>
      <c r="DP216" s="763"/>
      <c r="DQ216" s="763"/>
      <c r="DR216" s="763"/>
      <c r="DS216" s="763"/>
      <c r="DT216" s="763"/>
      <c r="DU216" s="763"/>
      <c r="DV216" s="763"/>
      <c r="DW216" s="763"/>
      <c r="DX216" s="763"/>
      <c r="DY216" s="763"/>
      <c r="DZ216" s="763"/>
      <c r="EA216" s="763"/>
      <c r="EB216" s="763"/>
      <c r="EC216" s="763"/>
      <c r="ED216" s="763"/>
      <c r="EE216" s="763"/>
      <c r="EF216" s="763"/>
      <c r="EG216" s="763"/>
      <c r="EH216" s="763"/>
      <c r="EI216" s="763"/>
      <c r="EJ216" s="763"/>
      <c r="EK216" s="763"/>
      <c r="EL216" s="763"/>
      <c r="EM216" s="763"/>
      <c r="EN216" s="763"/>
      <c r="EO216" s="763"/>
      <c r="EP216" s="763"/>
      <c r="EQ216" s="763"/>
      <c r="ER216" s="763"/>
      <c r="ES216" s="763"/>
      <c r="ET216" s="763"/>
      <c r="EU216" s="763"/>
      <c r="EV216" s="763"/>
      <c r="EW216" s="763"/>
      <c r="EX216" s="763"/>
      <c r="EY216" s="763"/>
      <c r="EZ216" s="763"/>
      <c r="FA216" s="763"/>
      <c r="FB216" s="763"/>
      <c r="FC216" s="763"/>
      <c r="FD216" s="763"/>
      <c r="FE216" s="763"/>
      <c r="FF216" s="763"/>
      <c r="FG216" s="763"/>
      <c r="FH216" s="763"/>
      <c r="FI216" s="763"/>
      <c r="FJ216" s="763"/>
      <c r="FK216" s="763"/>
      <c r="FL216" s="763"/>
      <c r="FM216" s="763"/>
      <c r="FN216" s="763"/>
      <c r="FO216" s="763"/>
      <c r="FP216" s="763"/>
      <c r="FQ216" s="763"/>
      <c r="FR216" s="763"/>
      <c r="FS216" s="763"/>
      <c r="FT216" s="763"/>
      <c r="FU216" s="763"/>
      <c r="FV216" s="763"/>
      <c r="FW216" s="763"/>
      <c r="FX216" s="763"/>
      <c r="FY216" s="763"/>
      <c r="FZ216" s="763"/>
      <c r="GA216" s="763"/>
      <c r="GB216" s="763"/>
      <c r="GC216" s="763"/>
      <c r="GD216" s="763"/>
      <c r="GE216" s="763"/>
      <c r="GF216" s="763"/>
      <c r="GG216" s="763"/>
      <c r="GH216" s="763"/>
      <c r="GI216" s="763"/>
      <c r="GJ216" s="763"/>
      <c r="GK216" s="763"/>
      <c r="GL216" s="763"/>
      <c r="GM216" s="763"/>
      <c r="GN216" s="763"/>
      <c r="GO216" s="763"/>
      <c r="GP216" s="763"/>
      <c r="GQ216" s="763"/>
      <c r="GR216" s="763"/>
      <c r="GS216" s="763"/>
      <c r="GT216" s="763"/>
      <c r="GU216" s="763"/>
      <c r="GV216" s="763"/>
      <c r="GW216" s="763"/>
      <c r="GX216" s="763"/>
      <c r="GY216" s="763"/>
      <c r="GZ216" s="763"/>
      <c r="HA216" s="763"/>
      <c r="HB216" s="763"/>
      <c r="HC216" s="763"/>
      <c r="HD216" s="763"/>
      <c r="HE216" s="763"/>
      <c r="HF216" s="763"/>
      <c r="HG216" s="763"/>
      <c r="HH216" s="763"/>
      <c r="HI216" s="763"/>
      <c r="HJ216" s="763"/>
      <c r="HK216" s="763"/>
      <c r="HL216" s="763"/>
      <c r="HM216" s="763"/>
      <c r="HN216" s="763"/>
      <c r="HO216" s="763"/>
      <c r="HP216" s="763"/>
      <c r="HQ216" s="763"/>
      <c r="HR216" s="763"/>
      <c r="HS216" s="763"/>
    </row>
    <row r="217" spans="1:227" s="552" customFormat="1">
      <c r="A217"/>
      <c r="B217" s="392"/>
      <c r="C217"/>
      <c r="D217" s="465"/>
      <c r="E217" s="684"/>
      <c r="F217" s="684"/>
      <c r="G217" s="354"/>
      <c r="H217"/>
      <c r="I217" s="140"/>
      <c r="J217"/>
      <c r="K217"/>
      <c r="L217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9"/>
      <c r="Y217" s="359"/>
      <c r="Z217" s="359"/>
      <c r="AA217" s="359"/>
      <c r="AB217" s="47"/>
      <c r="AC217"/>
      <c r="AD217" s="127"/>
      <c r="AE217"/>
      <c r="AF217"/>
      <c r="AG217"/>
      <c r="AH217" s="137"/>
      <c r="AI217" s="137"/>
      <c r="AJ217" s="137"/>
      <c r="AK217" s="548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548"/>
      <c r="BB217" s="286"/>
      <c r="BC217" s="1138"/>
      <c r="BD217" s="1138"/>
      <c r="BE217" s="1138"/>
      <c r="BF217" s="1138"/>
      <c r="BG217" s="1138"/>
      <c r="BH217" s="1138"/>
      <c r="BI217" s="1138"/>
      <c r="BJ217" s="536"/>
      <c r="BK217" s="536"/>
      <c r="BL217" s="536"/>
      <c r="BM217" s="536"/>
      <c r="BN217" s="536"/>
      <c r="BO217" s="536"/>
      <c r="BP217" s="536"/>
      <c r="BQ217" s="536"/>
      <c r="BR217" s="536"/>
      <c r="BS217" s="536"/>
      <c r="BT217" s="536"/>
      <c r="BU217" s="286"/>
      <c r="BV217" s="763"/>
      <c r="BW217" s="763"/>
      <c r="BX217" s="763"/>
      <c r="BY217" s="763"/>
      <c r="BZ217" s="763"/>
      <c r="CA217" s="763"/>
      <c r="CB217" s="763"/>
      <c r="CC217" s="763"/>
      <c r="CD217" s="763"/>
      <c r="CE217" s="763"/>
      <c r="CF217" s="763"/>
      <c r="CG217" s="763"/>
      <c r="CH217" s="763"/>
      <c r="CI217" s="763"/>
      <c r="CW217" s="763"/>
      <c r="CX217" s="763"/>
      <c r="CY217" s="763"/>
      <c r="CZ217" s="763"/>
      <c r="DA217" s="763"/>
      <c r="DB217" s="763"/>
      <c r="DC217" s="763"/>
      <c r="DD217" s="763"/>
      <c r="DE217" s="763"/>
      <c r="DF217" s="763"/>
      <c r="DG217" s="763"/>
      <c r="DH217" s="763"/>
      <c r="DI217" s="763"/>
      <c r="DJ217" s="763"/>
      <c r="DK217" s="763"/>
      <c r="DL217" s="763"/>
      <c r="DM217" s="763"/>
      <c r="DN217" s="763"/>
      <c r="DO217" s="763"/>
      <c r="DP217" s="763"/>
      <c r="DQ217" s="763"/>
      <c r="DR217" s="763"/>
      <c r="DS217" s="763"/>
      <c r="DT217" s="763"/>
      <c r="DU217" s="763"/>
      <c r="DV217" s="763"/>
      <c r="DW217" s="763"/>
      <c r="DX217" s="763"/>
      <c r="DY217" s="763"/>
      <c r="DZ217" s="763"/>
      <c r="EA217" s="763"/>
      <c r="EB217" s="763"/>
      <c r="EC217" s="763"/>
      <c r="ED217" s="763"/>
      <c r="EE217" s="763"/>
      <c r="EF217" s="763"/>
      <c r="EG217" s="763"/>
      <c r="EH217" s="763"/>
      <c r="EI217" s="763"/>
      <c r="EJ217" s="763"/>
      <c r="EK217" s="763"/>
      <c r="EL217" s="763"/>
      <c r="EM217" s="763"/>
      <c r="EN217" s="763"/>
      <c r="EO217" s="763"/>
      <c r="EP217" s="763"/>
      <c r="EQ217" s="763"/>
      <c r="ER217" s="763"/>
      <c r="ES217" s="763"/>
      <c r="ET217" s="763"/>
      <c r="EU217" s="763"/>
      <c r="EV217" s="763"/>
      <c r="EW217" s="763"/>
      <c r="EX217" s="763"/>
      <c r="EY217" s="763"/>
      <c r="EZ217" s="763"/>
      <c r="FA217" s="763"/>
      <c r="FB217" s="763"/>
      <c r="FC217" s="763"/>
      <c r="FD217" s="763"/>
      <c r="FE217" s="763"/>
      <c r="FF217" s="763"/>
      <c r="FG217" s="763"/>
      <c r="FH217" s="763"/>
      <c r="FI217" s="763"/>
      <c r="FJ217" s="763"/>
      <c r="FK217" s="763"/>
      <c r="FL217" s="763"/>
      <c r="FM217" s="763"/>
      <c r="FN217" s="763"/>
      <c r="FO217" s="763"/>
      <c r="FP217" s="763"/>
      <c r="FQ217" s="763"/>
      <c r="FR217" s="763"/>
      <c r="FS217" s="763"/>
      <c r="FT217" s="763"/>
      <c r="FU217" s="763"/>
      <c r="FV217" s="763"/>
      <c r="FW217" s="763"/>
      <c r="FX217" s="763"/>
      <c r="FY217" s="763"/>
      <c r="FZ217" s="763"/>
      <c r="GA217" s="763"/>
      <c r="GB217" s="763"/>
      <c r="GC217" s="763"/>
      <c r="GD217" s="763"/>
      <c r="GE217" s="763"/>
      <c r="GF217" s="763"/>
      <c r="GG217" s="763"/>
      <c r="GH217" s="763"/>
      <c r="GI217" s="763"/>
      <c r="GJ217" s="763"/>
      <c r="GK217" s="763"/>
      <c r="GL217" s="763"/>
      <c r="GM217" s="763"/>
      <c r="GN217" s="763"/>
      <c r="GO217" s="763"/>
      <c r="GP217" s="763"/>
      <c r="GQ217" s="763"/>
      <c r="GR217" s="763"/>
      <c r="GS217" s="763"/>
      <c r="GT217" s="763"/>
      <c r="GU217" s="763"/>
      <c r="GV217" s="763"/>
      <c r="GW217" s="763"/>
      <c r="GX217" s="763"/>
      <c r="GY217" s="763"/>
      <c r="GZ217" s="763"/>
      <c r="HA217" s="763"/>
      <c r="HB217" s="763"/>
      <c r="HC217" s="763"/>
      <c r="HD217" s="763"/>
      <c r="HE217" s="763"/>
      <c r="HF217" s="763"/>
      <c r="HG217" s="763"/>
      <c r="HH217" s="763"/>
      <c r="HI217" s="763"/>
      <c r="HJ217" s="763"/>
      <c r="HK217" s="763"/>
      <c r="HL217" s="763"/>
      <c r="HM217" s="763"/>
      <c r="HN217" s="763"/>
      <c r="HO217" s="763"/>
      <c r="HP217" s="763"/>
      <c r="HQ217" s="763"/>
      <c r="HR217" s="763"/>
      <c r="HS217" s="763"/>
    </row>
    <row r="218" spans="1:227" s="552" customFormat="1">
      <c r="A218"/>
      <c r="B218" s="392"/>
      <c r="C218"/>
      <c r="D218" s="465"/>
      <c r="E218" s="684"/>
      <c r="F218" s="684"/>
      <c r="G218" s="354"/>
      <c r="H218"/>
      <c r="I218" s="140"/>
      <c r="J218"/>
      <c r="K218"/>
      <c r="L218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9"/>
      <c r="Y218" s="359"/>
      <c r="Z218" s="359"/>
      <c r="AA218" s="359"/>
      <c r="AB218" s="47"/>
      <c r="AC218"/>
      <c r="AD218" s="127"/>
      <c r="AE218"/>
      <c r="AF218"/>
      <c r="AG218"/>
      <c r="AH218" s="137"/>
      <c r="AI218" s="137"/>
      <c r="AJ218" s="137"/>
      <c r="AK218" s="548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548"/>
      <c r="BB218" s="286"/>
      <c r="BC218" s="1138"/>
      <c r="BD218" s="1138"/>
      <c r="BE218" s="1138"/>
      <c r="BF218" s="1138"/>
      <c r="BG218" s="1138"/>
      <c r="BH218" s="1138"/>
      <c r="BI218" s="1138"/>
      <c r="BJ218" s="536"/>
      <c r="BK218" s="536"/>
      <c r="BL218" s="536"/>
      <c r="BM218" s="536"/>
      <c r="BN218" s="536"/>
      <c r="BO218" s="536"/>
      <c r="BP218" s="536"/>
      <c r="BQ218" s="536"/>
      <c r="BR218" s="536"/>
      <c r="BS218" s="536"/>
      <c r="BT218" s="536"/>
      <c r="BU218" s="286"/>
      <c r="BV218" s="763"/>
      <c r="BW218" s="763"/>
      <c r="BX218" s="763"/>
      <c r="BY218" s="763"/>
      <c r="BZ218" s="763"/>
      <c r="CA218" s="763"/>
      <c r="CB218" s="763"/>
      <c r="CC218" s="763"/>
      <c r="CD218" s="763"/>
      <c r="CE218" s="763"/>
      <c r="CF218" s="763"/>
      <c r="CG218" s="763"/>
      <c r="CH218" s="763"/>
      <c r="CI218" s="763"/>
      <c r="CW218" s="763"/>
      <c r="CX218" s="763"/>
      <c r="CY218" s="763"/>
      <c r="CZ218" s="763"/>
      <c r="DA218" s="763"/>
      <c r="DB218" s="763"/>
      <c r="DC218" s="763"/>
      <c r="DD218" s="763"/>
      <c r="DE218" s="763"/>
      <c r="DF218" s="763"/>
      <c r="DG218" s="763"/>
      <c r="DH218" s="763"/>
      <c r="DI218" s="763"/>
      <c r="DJ218" s="763"/>
      <c r="DK218" s="763"/>
      <c r="DL218" s="763"/>
      <c r="DM218" s="763"/>
      <c r="DN218" s="763"/>
      <c r="DO218" s="763"/>
      <c r="DP218" s="763"/>
      <c r="DQ218" s="763"/>
      <c r="DR218" s="763"/>
      <c r="DS218" s="763"/>
      <c r="DT218" s="763"/>
      <c r="DU218" s="763"/>
      <c r="DV218" s="763"/>
      <c r="DW218" s="763"/>
      <c r="DX218" s="763"/>
      <c r="DY218" s="763"/>
      <c r="DZ218" s="763"/>
      <c r="EA218" s="763"/>
      <c r="EB218" s="763"/>
      <c r="EC218" s="763"/>
      <c r="ED218" s="763"/>
      <c r="EE218" s="763"/>
      <c r="EF218" s="763"/>
      <c r="EG218" s="763"/>
      <c r="EH218" s="763"/>
      <c r="EI218" s="763"/>
      <c r="EJ218" s="763"/>
      <c r="EK218" s="763"/>
      <c r="EL218" s="763"/>
      <c r="EM218" s="763"/>
      <c r="EN218" s="763"/>
      <c r="EO218" s="763"/>
      <c r="EP218" s="763"/>
      <c r="EQ218" s="763"/>
      <c r="ER218" s="763"/>
      <c r="ES218" s="763"/>
      <c r="ET218" s="763"/>
      <c r="EU218" s="763"/>
      <c r="EV218" s="763"/>
      <c r="EW218" s="763"/>
      <c r="EX218" s="763"/>
      <c r="EY218" s="763"/>
      <c r="EZ218" s="763"/>
      <c r="FA218" s="763"/>
      <c r="FB218" s="763"/>
      <c r="FC218" s="763"/>
      <c r="FD218" s="763"/>
      <c r="FE218" s="763"/>
      <c r="FF218" s="763"/>
      <c r="FG218" s="763"/>
      <c r="FH218" s="763"/>
      <c r="FI218" s="763"/>
      <c r="FJ218" s="763"/>
      <c r="FK218" s="763"/>
      <c r="FL218" s="763"/>
      <c r="FM218" s="763"/>
      <c r="FN218" s="763"/>
      <c r="FO218" s="763"/>
      <c r="FP218" s="763"/>
      <c r="FQ218" s="763"/>
      <c r="FR218" s="763"/>
      <c r="FS218" s="763"/>
      <c r="FT218" s="763"/>
      <c r="FU218" s="763"/>
      <c r="FV218" s="763"/>
      <c r="FW218" s="763"/>
      <c r="FX218" s="763"/>
      <c r="FY218" s="763"/>
      <c r="FZ218" s="763"/>
      <c r="GA218" s="763"/>
      <c r="GB218" s="763"/>
      <c r="GC218" s="763"/>
      <c r="GD218" s="763"/>
      <c r="GE218" s="763"/>
      <c r="GF218" s="763"/>
      <c r="GG218" s="763"/>
      <c r="GH218" s="763"/>
      <c r="GI218" s="763"/>
      <c r="GJ218" s="763"/>
      <c r="GK218" s="763"/>
      <c r="GL218" s="763"/>
      <c r="GM218" s="763"/>
      <c r="GN218" s="763"/>
      <c r="GO218" s="763"/>
      <c r="GP218" s="763"/>
      <c r="GQ218" s="763"/>
      <c r="GR218" s="763"/>
      <c r="GS218" s="763"/>
      <c r="GT218" s="763"/>
      <c r="GU218" s="763"/>
      <c r="GV218" s="763"/>
      <c r="GW218" s="763"/>
      <c r="GX218" s="763"/>
      <c r="GY218" s="763"/>
      <c r="GZ218" s="763"/>
      <c r="HA218" s="763"/>
      <c r="HB218" s="763"/>
      <c r="HC218" s="763"/>
      <c r="HD218" s="763"/>
      <c r="HE218" s="763"/>
      <c r="HF218" s="763"/>
      <c r="HG218" s="763"/>
      <c r="HH218" s="763"/>
      <c r="HI218" s="763"/>
      <c r="HJ218" s="763"/>
      <c r="HK218" s="763"/>
      <c r="HL218" s="763"/>
      <c r="HM218" s="763"/>
      <c r="HN218" s="763"/>
      <c r="HO218" s="763"/>
      <c r="HP218" s="763"/>
      <c r="HQ218" s="763"/>
      <c r="HR218" s="763"/>
      <c r="HS218" s="763"/>
    </row>
    <row r="219" spans="1:227" s="552" customFormat="1">
      <c r="A219"/>
      <c r="B219" s="392"/>
      <c r="C219"/>
      <c r="D219" s="465"/>
      <c r="E219" s="684"/>
      <c r="F219" s="684"/>
      <c r="G219" s="354"/>
      <c r="H219"/>
      <c r="I219" s="140"/>
      <c r="J219"/>
      <c r="K219"/>
      <c r="L219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9"/>
      <c r="Y219" s="359"/>
      <c r="Z219" s="359"/>
      <c r="AA219" s="359"/>
      <c r="AB219" s="47"/>
      <c r="AC219"/>
      <c r="AD219" s="127"/>
      <c r="AE219"/>
      <c r="AF219"/>
      <c r="AG219"/>
      <c r="AH219" s="137"/>
      <c r="AI219" s="137"/>
      <c r="AJ219" s="137"/>
      <c r="AK219" s="548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548"/>
      <c r="BB219" s="286"/>
      <c r="BC219" s="1138"/>
      <c r="BD219" s="1138"/>
      <c r="BE219" s="1138"/>
      <c r="BF219" s="1138"/>
      <c r="BG219" s="1138"/>
      <c r="BH219" s="1138"/>
      <c r="BI219" s="1138"/>
      <c r="BJ219" s="536"/>
      <c r="BK219" s="536"/>
      <c r="BL219" s="536"/>
      <c r="BM219" s="536"/>
      <c r="BN219" s="536"/>
      <c r="BO219" s="536"/>
      <c r="BP219" s="536"/>
      <c r="BQ219" s="536"/>
      <c r="BR219" s="536"/>
      <c r="BS219" s="536"/>
      <c r="BT219" s="536"/>
      <c r="BU219" s="286"/>
      <c r="BV219" s="763"/>
      <c r="BW219" s="763"/>
      <c r="BX219" s="763"/>
      <c r="BY219" s="763"/>
      <c r="BZ219" s="763"/>
      <c r="CA219" s="763"/>
      <c r="CB219" s="763"/>
      <c r="CC219" s="763"/>
      <c r="CD219" s="763"/>
      <c r="CE219" s="763"/>
      <c r="CF219" s="763"/>
      <c r="CG219" s="763"/>
      <c r="CH219" s="763"/>
      <c r="CI219" s="763"/>
      <c r="CW219" s="763"/>
      <c r="CX219" s="763"/>
      <c r="CY219" s="763"/>
      <c r="CZ219" s="763"/>
      <c r="DA219" s="763"/>
      <c r="DB219" s="763"/>
      <c r="DC219" s="763"/>
      <c r="DD219" s="763"/>
      <c r="DE219" s="763"/>
      <c r="DF219" s="763"/>
      <c r="DG219" s="763"/>
      <c r="DH219" s="763"/>
      <c r="DI219" s="763"/>
      <c r="DJ219" s="763"/>
      <c r="DK219" s="763"/>
      <c r="DL219" s="763"/>
      <c r="DM219" s="763"/>
      <c r="DN219" s="763"/>
      <c r="DO219" s="763"/>
      <c r="DP219" s="763"/>
      <c r="DQ219" s="763"/>
      <c r="DR219" s="763"/>
      <c r="DS219" s="763"/>
      <c r="DT219" s="763"/>
      <c r="DU219" s="763"/>
      <c r="DV219" s="763"/>
      <c r="DW219" s="763"/>
      <c r="DX219" s="763"/>
      <c r="DY219" s="763"/>
      <c r="DZ219" s="763"/>
      <c r="EA219" s="763"/>
      <c r="EB219" s="763"/>
      <c r="EC219" s="763"/>
      <c r="ED219" s="763"/>
      <c r="EE219" s="763"/>
      <c r="EF219" s="763"/>
      <c r="EG219" s="763"/>
      <c r="EH219" s="763"/>
      <c r="EI219" s="763"/>
      <c r="EJ219" s="763"/>
      <c r="EK219" s="763"/>
      <c r="EL219" s="763"/>
      <c r="EM219" s="763"/>
      <c r="EN219" s="763"/>
      <c r="EO219" s="763"/>
      <c r="EP219" s="763"/>
      <c r="EQ219" s="763"/>
      <c r="ER219" s="763"/>
      <c r="ES219" s="763"/>
      <c r="ET219" s="763"/>
      <c r="EU219" s="763"/>
      <c r="EV219" s="763"/>
      <c r="EW219" s="763"/>
      <c r="EX219" s="763"/>
      <c r="EY219" s="763"/>
      <c r="EZ219" s="763"/>
      <c r="FA219" s="763"/>
      <c r="FB219" s="763"/>
      <c r="FC219" s="763"/>
      <c r="FD219" s="763"/>
      <c r="FE219" s="763"/>
      <c r="FF219" s="763"/>
      <c r="FG219" s="763"/>
      <c r="FH219" s="763"/>
      <c r="FI219" s="763"/>
      <c r="FJ219" s="763"/>
      <c r="FK219" s="763"/>
      <c r="FL219" s="763"/>
      <c r="FM219" s="763"/>
      <c r="FN219" s="763"/>
      <c r="FO219" s="763"/>
      <c r="FP219" s="763"/>
      <c r="FQ219" s="763"/>
      <c r="FR219" s="763"/>
      <c r="FS219" s="763"/>
      <c r="FT219" s="763"/>
      <c r="FU219" s="763"/>
      <c r="FV219" s="763"/>
      <c r="FW219" s="763"/>
      <c r="FX219" s="763"/>
      <c r="FY219" s="763"/>
      <c r="FZ219" s="763"/>
      <c r="GA219" s="763"/>
      <c r="GB219" s="763"/>
      <c r="GC219" s="763"/>
      <c r="GD219" s="763"/>
      <c r="GE219" s="763"/>
      <c r="GF219" s="763"/>
      <c r="GG219" s="763"/>
      <c r="GH219" s="763"/>
      <c r="GI219" s="763"/>
      <c r="GJ219" s="763"/>
      <c r="GK219" s="763"/>
      <c r="GL219" s="763"/>
      <c r="GM219" s="763"/>
      <c r="GN219" s="763"/>
      <c r="GO219" s="763"/>
      <c r="GP219" s="763"/>
      <c r="GQ219" s="763"/>
      <c r="GR219" s="763"/>
      <c r="GS219" s="763"/>
      <c r="GT219" s="763"/>
      <c r="GU219" s="763"/>
      <c r="GV219" s="763"/>
      <c r="GW219" s="763"/>
      <c r="GX219" s="763"/>
      <c r="GY219" s="763"/>
      <c r="GZ219" s="763"/>
      <c r="HA219" s="763"/>
      <c r="HB219" s="763"/>
      <c r="HC219" s="763"/>
      <c r="HD219" s="763"/>
      <c r="HE219" s="763"/>
      <c r="HF219" s="763"/>
      <c r="HG219" s="763"/>
      <c r="HH219" s="763"/>
      <c r="HI219" s="763"/>
      <c r="HJ219" s="763"/>
      <c r="HK219" s="763"/>
      <c r="HL219" s="763"/>
      <c r="HM219" s="763"/>
      <c r="HN219" s="763"/>
      <c r="HO219" s="763"/>
      <c r="HP219" s="763"/>
      <c r="HQ219" s="763"/>
      <c r="HR219" s="763"/>
      <c r="HS219" s="763"/>
    </row>
    <row r="220" spans="1:227" s="552" customFormat="1">
      <c r="A220"/>
      <c r="B220" s="392"/>
      <c r="C220"/>
      <c r="D220" s="465"/>
      <c r="E220" s="684"/>
      <c r="F220" s="684"/>
      <c r="G220" s="354"/>
      <c r="H220"/>
      <c r="I220" s="140"/>
      <c r="J220"/>
      <c r="K220"/>
      <c r="L220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9"/>
      <c r="Y220" s="359"/>
      <c r="Z220" s="359"/>
      <c r="AA220" s="359"/>
      <c r="AB220" s="47"/>
      <c r="AC220"/>
      <c r="AD220" s="127"/>
      <c r="AE220"/>
      <c r="AF220"/>
      <c r="AG220"/>
      <c r="AH220" s="137"/>
      <c r="AI220" s="137"/>
      <c r="AJ220" s="137"/>
      <c r="AK220" s="548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548"/>
      <c r="BB220" s="286"/>
      <c r="BC220" s="1138"/>
      <c r="BD220" s="1138"/>
      <c r="BE220" s="1138"/>
      <c r="BF220" s="1138"/>
      <c r="BG220" s="1138"/>
      <c r="BH220" s="1138"/>
      <c r="BI220" s="1138"/>
      <c r="BJ220" s="536"/>
      <c r="BK220" s="536"/>
      <c r="BL220" s="536"/>
      <c r="BM220" s="536"/>
      <c r="BN220" s="536"/>
      <c r="BO220" s="536"/>
      <c r="BP220" s="536"/>
      <c r="BQ220" s="536"/>
      <c r="BR220" s="536"/>
      <c r="BS220" s="536"/>
      <c r="BT220" s="536"/>
      <c r="BU220" s="286"/>
      <c r="BV220" s="763"/>
      <c r="BW220" s="763"/>
      <c r="BX220" s="763"/>
      <c r="BY220" s="763"/>
      <c r="BZ220" s="763"/>
      <c r="CA220" s="763"/>
      <c r="CB220" s="763"/>
      <c r="CC220" s="763"/>
      <c r="CD220" s="763"/>
      <c r="CE220" s="763"/>
      <c r="CF220" s="763"/>
      <c r="CG220" s="763"/>
      <c r="CH220" s="763"/>
      <c r="CI220" s="763"/>
      <c r="CW220" s="763"/>
      <c r="CX220" s="763"/>
      <c r="CY220" s="763"/>
      <c r="CZ220" s="763"/>
      <c r="DA220" s="763"/>
      <c r="DB220" s="763"/>
      <c r="DC220" s="763"/>
      <c r="DD220" s="763"/>
      <c r="DE220" s="763"/>
      <c r="DF220" s="763"/>
      <c r="DG220" s="763"/>
      <c r="DH220" s="763"/>
      <c r="DI220" s="763"/>
      <c r="DJ220" s="763"/>
      <c r="DK220" s="763"/>
      <c r="DL220" s="763"/>
      <c r="DM220" s="763"/>
      <c r="DN220" s="763"/>
      <c r="DO220" s="763"/>
      <c r="DP220" s="763"/>
      <c r="DQ220" s="763"/>
      <c r="DR220" s="763"/>
      <c r="DS220" s="763"/>
      <c r="DT220" s="763"/>
      <c r="DU220" s="763"/>
      <c r="DV220" s="763"/>
      <c r="DW220" s="763"/>
      <c r="DX220" s="763"/>
      <c r="DY220" s="763"/>
      <c r="DZ220" s="763"/>
      <c r="EA220" s="763"/>
      <c r="EB220" s="763"/>
      <c r="EC220" s="763"/>
      <c r="ED220" s="763"/>
      <c r="EE220" s="763"/>
      <c r="EF220" s="763"/>
      <c r="EG220" s="763"/>
      <c r="EH220" s="763"/>
      <c r="EI220" s="763"/>
      <c r="EJ220" s="763"/>
      <c r="EK220" s="763"/>
      <c r="EL220" s="763"/>
      <c r="EM220" s="763"/>
      <c r="EN220" s="763"/>
      <c r="EO220" s="763"/>
      <c r="EP220" s="763"/>
      <c r="EQ220" s="763"/>
      <c r="ER220" s="763"/>
      <c r="ES220" s="763"/>
      <c r="ET220" s="763"/>
      <c r="EU220" s="763"/>
      <c r="EV220" s="763"/>
      <c r="EW220" s="763"/>
      <c r="EX220" s="763"/>
      <c r="EY220" s="763"/>
      <c r="EZ220" s="763"/>
      <c r="FA220" s="763"/>
      <c r="FB220" s="763"/>
      <c r="FC220" s="763"/>
      <c r="FD220" s="763"/>
      <c r="FE220" s="763"/>
      <c r="FF220" s="763"/>
      <c r="FG220" s="763"/>
      <c r="FH220" s="763"/>
      <c r="FI220" s="763"/>
      <c r="FJ220" s="763"/>
      <c r="FK220" s="763"/>
      <c r="FL220" s="763"/>
      <c r="FM220" s="763"/>
      <c r="FN220" s="763"/>
      <c r="FO220" s="763"/>
      <c r="FP220" s="763"/>
      <c r="FQ220" s="763"/>
      <c r="FR220" s="763"/>
      <c r="FS220" s="763"/>
      <c r="FT220" s="763"/>
      <c r="FU220" s="763"/>
      <c r="FV220" s="763"/>
      <c r="FW220" s="763"/>
      <c r="FX220" s="763"/>
      <c r="FY220" s="763"/>
      <c r="FZ220" s="763"/>
      <c r="GA220" s="763"/>
      <c r="GB220" s="763"/>
      <c r="GC220" s="763"/>
      <c r="GD220" s="763"/>
      <c r="GE220" s="763"/>
      <c r="GF220" s="763"/>
      <c r="GG220" s="763"/>
      <c r="GH220" s="763"/>
      <c r="GI220" s="763"/>
      <c r="GJ220" s="763"/>
      <c r="GK220" s="763"/>
      <c r="GL220" s="763"/>
      <c r="GM220" s="763"/>
      <c r="GN220" s="763"/>
      <c r="GO220" s="763"/>
      <c r="GP220" s="763"/>
      <c r="GQ220" s="763"/>
      <c r="GR220" s="763"/>
      <c r="GS220" s="763"/>
      <c r="GT220" s="763"/>
      <c r="GU220" s="763"/>
      <c r="GV220" s="763"/>
      <c r="GW220" s="763"/>
      <c r="GX220" s="763"/>
      <c r="GY220" s="763"/>
      <c r="GZ220" s="763"/>
      <c r="HA220" s="763"/>
      <c r="HB220" s="763"/>
      <c r="HC220" s="763"/>
      <c r="HD220" s="763"/>
      <c r="HE220" s="763"/>
      <c r="HF220" s="763"/>
      <c r="HG220" s="763"/>
      <c r="HH220" s="763"/>
      <c r="HI220" s="763"/>
      <c r="HJ220" s="763"/>
      <c r="HK220" s="763"/>
      <c r="HL220" s="763"/>
      <c r="HM220" s="763"/>
      <c r="HN220" s="763"/>
      <c r="HO220" s="763"/>
      <c r="HP220" s="763"/>
      <c r="HQ220" s="763"/>
      <c r="HR220" s="763"/>
      <c r="HS220" s="763"/>
    </row>
    <row r="221" spans="1:227" s="552" customFormat="1">
      <c r="A221"/>
      <c r="B221" s="392"/>
      <c r="C221"/>
      <c r="D221" s="465"/>
      <c r="E221" s="684"/>
      <c r="F221" s="684"/>
      <c r="G221" s="354"/>
      <c r="H221"/>
      <c r="I221" s="140"/>
      <c r="J221"/>
      <c r="K221"/>
      <c r="L221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9"/>
      <c r="Y221" s="359"/>
      <c r="Z221" s="359"/>
      <c r="AA221" s="359"/>
      <c r="AB221" s="47"/>
      <c r="AC221"/>
      <c r="AD221" s="127"/>
      <c r="AE221"/>
      <c r="AF221"/>
      <c r="AG221"/>
      <c r="AH221" s="137"/>
      <c r="AI221" s="137"/>
      <c r="AJ221" s="137"/>
      <c r="AK221" s="548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548"/>
      <c r="BB221" s="286"/>
      <c r="BC221" s="1138"/>
      <c r="BD221" s="1138"/>
      <c r="BE221" s="1138"/>
      <c r="BF221" s="1138"/>
      <c r="BG221" s="1138"/>
      <c r="BH221" s="1138"/>
      <c r="BI221" s="1138"/>
      <c r="BJ221" s="536"/>
      <c r="BK221" s="536"/>
      <c r="BL221" s="536"/>
      <c r="BM221" s="536"/>
      <c r="BN221" s="536"/>
      <c r="BO221" s="536"/>
      <c r="BP221" s="536"/>
      <c r="BQ221" s="536"/>
      <c r="BR221" s="536"/>
      <c r="BS221" s="536"/>
      <c r="BT221" s="536"/>
      <c r="BU221" s="286"/>
      <c r="BV221" s="763"/>
      <c r="BW221" s="763"/>
      <c r="BX221" s="763"/>
      <c r="BY221" s="763"/>
      <c r="BZ221" s="763"/>
      <c r="CA221" s="763"/>
      <c r="CB221" s="763"/>
      <c r="CC221" s="763"/>
      <c r="CD221" s="763"/>
      <c r="CE221" s="763"/>
      <c r="CF221" s="763"/>
      <c r="CG221" s="763"/>
      <c r="CH221" s="763"/>
      <c r="CI221" s="763"/>
      <c r="CW221" s="763"/>
      <c r="CX221" s="763"/>
      <c r="CY221" s="763"/>
      <c r="CZ221" s="763"/>
      <c r="DA221" s="763"/>
      <c r="DB221" s="763"/>
      <c r="DC221" s="763"/>
      <c r="DD221" s="763"/>
      <c r="DE221" s="763"/>
      <c r="DF221" s="763"/>
      <c r="DG221" s="763"/>
      <c r="DH221" s="763"/>
      <c r="DI221" s="763"/>
      <c r="DJ221" s="763"/>
      <c r="DK221" s="763"/>
      <c r="DL221" s="763"/>
      <c r="DM221" s="763"/>
      <c r="DN221" s="763"/>
      <c r="DO221" s="763"/>
      <c r="DP221" s="763"/>
      <c r="DQ221" s="763"/>
      <c r="DR221" s="763"/>
      <c r="DS221" s="763"/>
      <c r="DT221" s="763"/>
      <c r="DU221" s="763"/>
      <c r="DV221" s="763"/>
      <c r="DW221" s="763"/>
      <c r="DX221" s="763"/>
      <c r="DY221" s="763"/>
      <c r="DZ221" s="763"/>
      <c r="EA221" s="763"/>
      <c r="EB221" s="763"/>
      <c r="EC221" s="763"/>
      <c r="ED221" s="763"/>
      <c r="EE221" s="763"/>
      <c r="EF221" s="763"/>
      <c r="EG221" s="763"/>
      <c r="EH221" s="763"/>
      <c r="EI221" s="763"/>
      <c r="EJ221" s="763"/>
      <c r="EK221" s="763"/>
      <c r="EL221" s="763"/>
      <c r="EM221" s="763"/>
      <c r="EN221" s="763"/>
      <c r="EO221" s="763"/>
      <c r="EP221" s="763"/>
      <c r="EQ221" s="763"/>
      <c r="ER221" s="763"/>
      <c r="ES221" s="763"/>
      <c r="ET221" s="763"/>
      <c r="EU221" s="763"/>
      <c r="EV221" s="763"/>
      <c r="EW221" s="763"/>
      <c r="EX221" s="763"/>
      <c r="EY221" s="763"/>
      <c r="EZ221" s="763"/>
      <c r="FA221" s="763"/>
      <c r="FB221" s="763"/>
      <c r="FC221" s="763"/>
      <c r="FD221" s="763"/>
      <c r="FE221" s="763"/>
      <c r="FF221" s="763"/>
      <c r="FG221" s="763"/>
      <c r="FH221" s="763"/>
      <c r="FI221" s="763"/>
      <c r="FJ221" s="763"/>
      <c r="FK221" s="763"/>
      <c r="FL221" s="763"/>
      <c r="FM221" s="763"/>
      <c r="FN221" s="763"/>
      <c r="FO221" s="763"/>
      <c r="FP221" s="763"/>
      <c r="FQ221" s="763"/>
      <c r="FR221" s="763"/>
      <c r="FS221" s="763"/>
      <c r="FT221" s="763"/>
      <c r="FU221" s="763"/>
      <c r="FV221" s="763"/>
      <c r="FW221" s="763"/>
      <c r="FX221" s="763"/>
      <c r="FY221" s="763"/>
      <c r="FZ221" s="763"/>
      <c r="GA221" s="763"/>
      <c r="GB221" s="763"/>
      <c r="GC221" s="763"/>
      <c r="GD221" s="763"/>
      <c r="GE221" s="763"/>
      <c r="GF221" s="763"/>
      <c r="GG221" s="763"/>
      <c r="GH221" s="763"/>
      <c r="GI221" s="763"/>
      <c r="GJ221" s="763"/>
      <c r="GK221" s="763"/>
      <c r="GL221" s="763"/>
      <c r="GM221" s="763"/>
      <c r="GN221" s="763"/>
      <c r="GO221" s="763"/>
      <c r="GP221" s="763"/>
      <c r="GQ221" s="763"/>
      <c r="GR221" s="763"/>
      <c r="GS221" s="763"/>
      <c r="GT221" s="763"/>
      <c r="GU221" s="763"/>
      <c r="GV221" s="763"/>
      <c r="GW221" s="763"/>
      <c r="GX221" s="763"/>
      <c r="GY221" s="763"/>
      <c r="GZ221" s="763"/>
      <c r="HA221" s="763"/>
      <c r="HB221" s="763"/>
      <c r="HC221" s="763"/>
      <c r="HD221" s="763"/>
      <c r="HE221" s="763"/>
      <c r="HF221" s="763"/>
      <c r="HG221" s="763"/>
      <c r="HH221" s="763"/>
      <c r="HI221" s="763"/>
      <c r="HJ221" s="763"/>
      <c r="HK221" s="763"/>
      <c r="HL221" s="763"/>
      <c r="HM221" s="763"/>
      <c r="HN221" s="763"/>
      <c r="HO221" s="763"/>
      <c r="HP221" s="763"/>
      <c r="HQ221" s="763"/>
      <c r="HR221" s="763"/>
      <c r="HS221" s="763"/>
    </row>
    <row r="222" spans="1:227" s="552" customFormat="1">
      <c r="A222"/>
      <c r="B222" s="392"/>
      <c r="C222"/>
      <c r="D222" s="465"/>
      <c r="E222" s="684"/>
      <c r="F222" s="684"/>
      <c r="G222" s="354"/>
      <c r="H222"/>
      <c r="I222" s="140"/>
      <c r="J222"/>
      <c r="K222"/>
      <c r="L222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9"/>
      <c r="Y222" s="359"/>
      <c r="Z222" s="359"/>
      <c r="AA222" s="359"/>
      <c r="AB222" s="47"/>
      <c r="AC222"/>
      <c r="AD222" s="127"/>
      <c r="AE222"/>
      <c r="AF222"/>
      <c r="AG222"/>
      <c r="AH222" s="137"/>
      <c r="AI222" s="137"/>
      <c r="AJ222" s="137"/>
      <c r="AK222" s="548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548"/>
      <c r="BB222" s="286"/>
      <c r="BC222" s="1138"/>
      <c r="BD222" s="1138"/>
      <c r="BE222" s="1138"/>
      <c r="BF222" s="1138"/>
      <c r="BG222" s="1138"/>
      <c r="BH222" s="1138"/>
      <c r="BI222" s="1138"/>
      <c r="BJ222" s="536"/>
      <c r="BK222" s="536"/>
      <c r="BL222" s="536"/>
      <c r="BM222" s="536"/>
      <c r="BN222" s="536"/>
      <c r="BO222" s="536"/>
      <c r="BP222" s="536"/>
      <c r="BQ222" s="536"/>
      <c r="BR222" s="536"/>
      <c r="BS222" s="536"/>
      <c r="BT222" s="536"/>
      <c r="BU222" s="286"/>
      <c r="BV222" s="763"/>
      <c r="BW222" s="763"/>
      <c r="BX222" s="763"/>
      <c r="BY222" s="763"/>
      <c r="BZ222" s="763"/>
      <c r="CA222" s="763"/>
      <c r="CB222" s="763"/>
      <c r="CC222" s="763"/>
      <c r="CD222" s="763"/>
      <c r="CE222" s="763"/>
      <c r="CF222" s="763"/>
      <c r="CG222" s="763"/>
      <c r="CH222" s="763"/>
      <c r="CI222" s="763"/>
      <c r="CW222" s="763"/>
      <c r="CX222" s="763"/>
      <c r="CY222" s="763"/>
      <c r="CZ222" s="763"/>
      <c r="DA222" s="763"/>
      <c r="DB222" s="763"/>
      <c r="DC222" s="763"/>
      <c r="DD222" s="763"/>
      <c r="DE222" s="763"/>
      <c r="DF222" s="763"/>
      <c r="DG222" s="763"/>
      <c r="DH222" s="763"/>
      <c r="DI222" s="763"/>
      <c r="DJ222" s="763"/>
      <c r="DK222" s="763"/>
      <c r="DL222" s="763"/>
      <c r="DM222" s="763"/>
      <c r="DN222" s="763"/>
      <c r="DO222" s="763"/>
      <c r="DP222" s="763"/>
      <c r="DQ222" s="763"/>
      <c r="DR222" s="763"/>
      <c r="DS222" s="763"/>
      <c r="DT222" s="763"/>
      <c r="DU222" s="763"/>
      <c r="DV222" s="763"/>
      <c r="DW222" s="763"/>
      <c r="DX222" s="763"/>
      <c r="DY222" s="763"/>
      <c r="DZ222" s="763"/>
      <c r="EA222" s="763"/>
      <c r="EB222" s="763"/>
      <c r="EC222" s="763"/>
      <c r="ED222" s="763"/>
      <c r="EE222" s="763"/>
      <c r="EF222" s="763"/>
      <c r="EG222" s="763"/>
      <c r="EH222" s="763"/>
      <c r="EI222" s="763"/>
      <c r="EJ222" s="763"/>
      <c r="EK222" s="763"/>
      <c r="EL222" s="763"/>
      <c r="EM222" s="763"/>
      <c r="EN222" s="763"/>
      <c r="EO222" s="763"/>
      <c r="EP222" s="763"/>
      <c r="EQ222" s="763"/>
      <c r="ER222" s="763"/>
      <c r="ES222" s="763"/>
      <c r="ET222" s="763"/>
      <c r="EU222" s="763"/>
      <c r="EV222" s="763"/>
      <c r="EW222" s="763"/>
      <c r="EX222" s="763"/>
      <c r="EY222" s="763"/>
      <c r="EZ222" s="763"/>
      <c r="FA222" s="763"/>
      <c r="FB222" s="763"/>
      <c r="FC222" s="763"/>
      <c r="FD222" s="763"/>
      <c r="FE222" s="763"/>
      <c r="FF222" s="763"/>
      <c r="FG222" s="763"/>
      <c r="FH222" s="763"/>
      <c r="FI222" s="763"/>
      <c r="FJ222" s="763"/>
      <c r="FK222" s="763"/>
      <c r="FL222" s="763"/>
      <c r="FM222" s="763"/>
      <c r="FN222" s="763"/>
      <c r="FO222" s="763"/>
      <c r="FP222" s="763"/>
      <c r="FQ222" s="763"/>
      <c r="FR222" s="763"/>
      <c r="FS222" s="763"/>
      <c r="FT222" s="763"/>
      <c r="FU222" s="763"/>
      <c r="FV222" s="763"/>
      <c r="FW222" s="763"/>
      <c r="FX222" s="763"/>
      <c r="FY222" s="763"/>
      <c r="FZ222" s="763"/>
      <c r="GA222" s="763"/>
      <c r="GB222" s="763"/>
      <c r="GC222" s="763"/>
      <c r="GD222" s="763"/>
      <c r="GE222" s="763"/>
      <c r="GF222" s="763"/>
      <c r="GG222" s="763"/>
      <c r="GH222" s="763"/>
      <c r="GI222" s="763"/>
      <c r="GJ222" s="763"/>
      <c r="GK222" s="763"/>
      <c r="GL222" s="763"/>
      <c r="GM222" s="763"/>
      <c r="GN222" s="763"/>
      <c r="GO222" s="763"/>
      <c r="GP222" s="763"/>
      <c r="GQ222" s="763"/>
      <c r="GR222" s="763"/>
      <c r="GS222" s="763"/>
      <c r="GT222" s="763"/>
      <c r="GU222" s="763"/>
      <c r="GV222" s="763"/>
      <c r="GW222" s="763"/>
      <c r="GX222" s="763"/>
      <c r="GY222" s="763"/>
      <c r="GZ222" s="763"/>
      <c r="HA222" s="763"/>
      <c r="HB222" s="763"/>
      <c r="HC222" s="763"/>
      <c r="HD222" s="763"/>
      <c r="HE222" s="763"/>
      <c r="HF222" s="763"/>
      <c r="HG222" s="763"/>
      <c r="HH222" s="763"/>
      <c r="HI222" s="763"/>
      <c r="HJ222" s="763"/>
      <c r="HK222" s="763"/>
      <c r="HL222" s="763"/>
      <c r="HM222" s="763"/>
      <c r="HN222" s="763"/>
      <c r="HO222" s="763"/>
      <c r="HP222" s="763"/>
      <c r="HQ222" s="763"/>
      <c r="HR222" s="763"/>
      <c r="HS222" s="763"/>
    </row>
    <row r="223" spans="1:227" s="552" customFormat="1">
      <c r="A223"/>
      <c r="B223" s="392"/>
      <c r="C223"/>
      <c r="D223" s="465"/>
      <c r="E223" s="684"/>
      <c r="F223" s="684"/>
      <c r="G223" s="354"/>
      <c r="H223"/>
      <c r="I223" s="140"/>
      <c r="J223"/>
      <c r="K223"/>
      <c r="L223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59"/>
      <c r="AA223" s="359"/>
      <c r="AB223" s="47"/>
      <c r="AC223"/>
      <c r="AD223" s="127"/>
      <c r="AE223"/>
      <c r="AF223"/>
      <c r="AG223"/>
      <c r="AH223" s="137"/>
      <c r="AI223" s="137"/>
      <c r="AJ223" s="137"/>
      <c r="AK223" s="548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548"/>
      <c r="BB223" s="286"/>
      <c r="BC223" s="1138"/>
      <c r="BD223" s="1138"/>
      <c r="BE223" s="1138"/>
      <c r="BF223" s="1138"/>
      <c r="BG223" s="1138"/>
      <c r="BH223" s="1138"/>
      <c r="BI223" s="1138"/>
      <c r="BJ223" s="536"/>
      <c r="BK223" s="536"/>
      <c r="BL223" s="536"/>
      <c r="BM223" s="536"/>
      <c r="BN223" s="536"/>
      <c r="BO223" s="536"/>
      <c r="BP223" s="536"/>
      <c r="BQ223" s="536"/>
      <c r="BR223" s="536"/>
      <c r="BS223" s="536"/>
      <c r="BT223" s="536"/>
      <c r="BU223" s="286"/>
      <c r="BV223" s="763"/>
      <c r="BW223" s="763"/>
      <c r="BX223" s="763"/>
      <c r="BY223" s="763"/>
      <c r="BZ223" s="763"/>
      <c r="CA223" s="763"/>
      <c r="CB223" s="763"/>
      <c r="CC223" s="763"/>
      <c r="CD223" s="763"/>
      <c r="CE223" s="763"/>
      <c r="CF223" s="763"/>
      <c r="CG223" s="763"/>
      <c r="CH223" s="763"/>
      <c r="CI223" s="763"/>
      <c r="CW223" s="763"/>
      <c r="CX223" s="763"/>
      <c r="CY223" s="763"/>
      <c r="CZ223" s="763"/>
      <c r="DA223" s="763"/>
      <c r="DB223" s="763"/>
      <c r="DC223" s="763"/>
      <c r="DD223" s="763"/>
      <c r="DE223" s="763"/>
      <c r="DF223" s="763"/>
      <c r="DG223" s="763"/>
      <c r="DH223" s="763"/>
      <c r="DI223" s="763"/>
      <c r="DJ223" s="763"/>
      <c r="DK223" s="763"/>
      <c r="DL223" s="763"/>
      <c r="DM223" s="763"/>
      <c r="DN223" s="763"/>
      <c r="DO223" s="763"/>
      <c r="DP223" s="763"/>
      <c r="DQ223" s="763"/>
      <c r="DR223" s="763"/>
      <c r="DS223" s="763"/>
      <c r="DT223" s="763"/>
      <c r="DU223" s="763"/>
      <c r="DV223" s="763"/>
      <c r="DW223" s="763"/>
      <c r="DX223" s="763"/>
      <c r="DY223" s="763"/>
      <c r="DZ223" s="763"/>
      <c r="EA223" s="763"/>
      <c r="EB223" s="763"/>
      <c r="EC223" s="763"/>
      <c r="ED223" s="763"/>
      <c r="EE223" s="763"/>
      <c r="EF223" s="763"/>
      <c r="EG223" s="763"/>
      <c r="EH223" s="763"/>
      <c r="EI223" s="763"/>
      <c r="EJ223" s="763"/>
      <c r="EK223" s="763"/>
      <c r="EL223" s="763"/>
      <c r="EM223" s="763"/>
      <c r="EN223" s="763"/>
      <c r="EO223" s="763"/>
      <c r="EP223" s="763"/>
      <c r="EQ223" s="763"/>
      <c r="ER223" s="763"/>
      <c r="ES223" s="763"/>
      <c r="ET223" s="763"/>
      <c r="EU223" s="763"/>
      <c r="EV223" s="763"/>
      <c r="EW223" s="763"/>
      <c r="EX223" s="763"/>
      <c r="EY223" s="763"/>
      <c r="EZ223" s="763"/>
      <c r="FA223" s="763"/>
      <c r="FB223" s="763"/>
      <c r="FC223" s="763"/>
      <c r="FD223" s="763"/>
      <c r="FE223" s="763"/>
      <c r="FF223" s="763"/>
      <c r="FG223" s="763"/>
      <c r="FH223" s="763"/>
      <c r="FI223" s="763"/>
      <c r="FJ223" s="763"/>
      <c r="FK223" s="763"/>
      <c r="FL223" s="763"/>
      <c r="FM223" s="763"/>
      <c r="FN223" s="763"/>
      <c r="FO223" s="763"/>
      <c r="FP223" s="763"/>
      <c r="FQ223" s="763"/>
      <c r="FR223" s="763"/>
      <c r="FS223" s="763"/>
      <c r="FT223" s="763"/>
      <c r="FU223" s="763"/>
      <c r="FV223" s="763"/>
      <c r="FW223" s="763"/>
      <c r="FX223" s="763"/>
      <c r="FY223" s="763"/>
      <c r="FZ223" s="763"/>
      <c r="GA223" s="763"/>
      <c r="GB223" s="763"/>
      <c r="GC223" s="763"/>
      <c r="GD223" s="763"/>
      <c r="GE223" s="763"/>
      <c r="GF223" s="763"/>
      <c r="GG223" s="763"/>
      <c r="GH223" s="763"/>
      <c r="GI223" s="763"/>
      <c r="GJ223" s="763"/>
      <c r="GK223" s="763"/>
      <c r="GL223" s="763"/>
      <c r="GM223" s="763"/>
      <c r="GN223" s="763"/>
      <c r="GO223" s="763"/>
      <c r="GP223" s="763"/>
      <c r="GQ223" s="763"/>
      <c r="GR223" s="763"/>
      <c r="GS223" s="763"/>
      <c r="GT223" s="763"/>
      <c r="GU223" s="763"/>
      <c r="GV223" s="763"/>
      <c r="GW223" s="763"/>
      <c r="GX223" s="763"/>
      <c r="GY223" s="763"/>
      <c r="GZ223" s="763"/>
      <c r="HA223" s="763"/>
      <c r="HB223" s="763"/>
      <c r="HC223" s="763"/>
      <c r="HD223" s="763"/>
      <c r="HE223" s="763"/>
      <c r="HF223" s="763"/>
      <c r="HG223" s="763"/>
      <c r="HH223" s="763"/>
      <c r="HI223" s="763"/>
      <c r="HJ223" s="763"/>
      <c r="HK223" s="763"/>
      <c r="HL223" s="763"/>
      <c r="HM223" s="763"/>
      <c r="HN223" s="763"/>
      <c r="HO223" s="763"/>
      <c r="HP223" s="763"/>
      <c r="HQ223" s="763"/>
      <c r="HR223" s="763"/>
      <c r="HS223" s="763"/>
    </row>
    <row r="224" spans="1:227" s="552" customFormat="1">
      <c r="A224"/>
      <c r="B224" s="392"/>
      <c r="C224"/>
      <c r="D224" s="465"/>
      <c r="E224" s="684"/>
      <c r="F224" s="684"/>
      <c r="G224" s="354"/>
      <c r="H224"/>
      <c r="I224" s="140"/>
      <c r="J224"/>
      <c r="K224"/>
      <c r="L224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9"/>
      <c r="Y224" s="359"/>
      <c r="Z224" s="359"/>
      <c r="AA224" s="359"/>
      <c r="AB224" s="47"/>
      <c r="AC224"/>
      <c r="AD224" s="127"/>
      <c r="AE224"/>
      <c r="AF224"/>
      <c r="AG224"/>
      <c r="AH224" s="137"/>
      <c r="AI224" s="137"/>
      <c r="AJ224" s="137"/>
      <c r="AK224" s="548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548"/>
      <c r="BB224" s="286"/>
      <c r="BC224" s="1138"/>
      <c r="BD224" s="1138"/>
      <c r="BE224" s="1138"/>
      <c r="BF224" s="1138"/>
      <c r="BG224" s="1138"/>
      <c r="BH224" s="1138"/>
      <c r="BI224" s="1138"/>
      <c r="BJ224" s="536"/>
      <c r="BK224" s="536"/>
      <c r="BL224" s="536"/>
      <c r="BM224" s="536"/>
      <c r="BN224" s="536"/>
      <c r="BO224" s="536"/>
      <c r="BP224" s="536"/>
      <c r="BQ224" s="536"/>
      <c r="BR224" s="536"/>
      <c r="BS224" s="536"/>
      <c r="BT224" s="536"/>
      <c r="BU224" s="286"/>
      <c r="BV224" s="763"/>
      <c r="BW224" s="763"/>
      <c r="BX224" s="763"/>
      <c r="BY224" s="763"/>
      <c r="BZ224" s="763"/>
      <c r="CA224" s="763"/>
      <c r="CB224" s="763"/>
      <c r="CC224" s="763"/>
      <c r="CD224" s="763"/>
      <c r="CE224" s="763"/>
      <c r="CF224" s="763"/>
      <c r="CG224" s="763"/>
      <c r="CH224" s="763"/>
      <c r="CI224" s="763"/>
      <c r="CW224" s="763"/>
      <c r="CX224" s="763"/>
      <c r="CY224" s="763"/>
      <c r="CZ224" s="763"/>
      <c r="DA224" s="763"/>
      <c r="DB224" s="763"/>
      <c r="DC224" s="763"/>
      <c r="DD224" s="763"/>
      <c r="DE224" s="763"/>
      <c r="DF224" s="763"/>
      <c r="DG224" s="763"/>
      <c r="DH224" s="763"/>
      <c r="DI224" s="763"/>
      <c r="DJ224" s="763"/>
      <c r="DK224" s="763"/>
      <c r="DL224" s="763"/>
      <c r="DM224" s="763"/>
      <c r="DN224" s="763"/>
      <c r="DO224" s="763"/>
      <c r="DP224" s="763"/>
      <c r="DQ224" s="763"/>
      <c r="DR224" s="763"/>
      <c r="DS224" s="763"/>
      <c r="DT224" s="763"/>
      <c r="DU224" s="763"/>
      <c r="DV224" s="763"/>
      <c r="DW224" s="763"/>
      <c r="DX224" s="763"/>
      <c r="DY224" s="763"/>
      <c r="DZ224" s="763"/>
      <c r="EA224" s="763"/>
      <c r="EB224" s="763"/>
      <c r="EC224" s="763"/>
      <c r="ED224" s="763"/>
      <c r="EE224" s="763"/>
      <c r="EF224" s="763"/>
      <c r="EG224" s="763"/>
      <c r="EH224" s="763"/>
      <c r="EI224" s="763"/>
      <c r="EJ224" s="763"/>
      <c r="EK224" s="763"/>
      <c r="EL224" s="763"/>
      <c r="EM224" s="763"/>
      <c r="EN224" s="763"/>
      <c r="EO224" s="763"/>
      <c r="EP224" s="763"/>
      <c r="EQ224" s="763"/>
      <c r="ER224" s="763"/>
      <c r="ES224" s="763"/>
      <c r="ET224" s="763"/>
      <c r="EU224" s="763"/>
      <c r="EV224" s="763"/>
      <c r="EW224" s="763"/>
      <c r="EX224" s="763"/>
      <c r="EY224" s="763"/>
      <c r="EZ224" s="763"/>
      <c r="FA224" s="763"/>
      <c r="FB224" s="763"/>
      <c r="FC224" s="763"/>
      <c r="FD224" s="763"/>
      <c r="FE224" s="763"/>
      <c r="FF224" s="763"/>
      <c r="FG224" s="763"/>
      <c r="FH224" s="763"/>
      <c r="FI224" s="763"/>
      <c r="FJ224" s="763"/>
      <c r="FK224" s="763"/>
      <c r="FL224" s="763"/>
      <c r="FM224" s="763"/>
      <c r="FN224" s="763"/>
      <c r="FO224" s="763"/>
      <c r="FP224" s="763"/>
      <c r="FQ224" s="763"/>
      <c r="FR224" s="763"/>
      <c r="FS224" s="763"/>
      <c r="FT224" s="763"/>
      <c r="FU224" s="763"/>
      <c r="FV224" s="763"/>
      <c r="FW224" s="763"/>
      <c r="FX224" s="763"/>
      <c r="FY224" s="763"/>
      <c r="FZ224" s="763"/>
      <c r="GA224" s="763"/>
      <c r="GB224" s="763"/>
      <c r="GC224" s="763"/>
      <c r="GD224" s="763"/>
      <c r="GE224" s="763"/>
      <c r="GF224" s="763"/>
      <c r="GG224" s="763"/>
      <c r="GH224" s="763"/>
      <c r="GI224" s="763"/>
      <c r="GJ224" s="763"/>
      <c r="GK224" s="763"/>
      <c r="GL224" s="763"/>
      <c r="GM224" s="763"/>
      <c r="GN224" s="763"/>
      <c r="GO224" s="763"/>
      <c r="GP224" s="763"/>
      <c r="GQ224" s="763"/>
      <c r="GR224" s="763"/>
      <c r="GS224" s="763"/>
      <c r="GT224" s="763"/>
      <c r="GU224" s="763"/>
      <c r="GV224" s="763"/>
      <c r="GW224" s="763"/>
      <c r="GX224" s="763"/>
      <c r="GY224" s="763"/>
      <c r="GZ224" s="763"/>
      <c r="HA224" s="763"/>
      <c r="HB224" s="763"/>
      <c r="HC224" s="763"/>
      <c r="HD224" s="763"/>
      <c r="HE224" s="763"/>
      <c r="HF224" s="763"/>
      <c r="HG224" s="763"/>
      <c r="HH224" s="763"/>
      <c r="HI224" s="763"/>
      <c r="HJ224" s="763"/>
      <c r="HK224" s="763"/>
      <c r="HL224" s="763"/>
      <c r="HM224" s="763"/>
      <c r="HN224" s="763"/>
      <c r="HO224" s="763"/>
      <c r="HP224" s="763"/>
      <c r="HQ224" s="763"/>
      <c r="HR224" s="763"/>
      <c r="HS224" s="763"/>
    </row>
    <row r="225" spans="1:227" s="552" customFormat="1">
      <c r="A225"/>
      <c r="B225" s="392"/>
      <c r="C225"/>
      <c r="D225" s="465"/>
      <c r="E225" s="684"/>
      <c r="F225" s="684"/>
      <c r="G225" s="354"/>
      <c r="H225"/>
      <c r="I225" s="140"/>
      <c r="J225"/>
      <c r="K225"/>
      <c r="L225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47"/>
      <c r="AC225"/>
      <c r="AD225" s="127"/>
      <c r="AE225"/>
      <c r="AF225"/>
      <c r="AG225"/>
      <c r="AH225" s="137"/>
      <c r="AI225" s="137"/>
      <c r="AJ225" s="137"/>
      <c r="AK225" s="548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548"/>
      <c r="BB225" s="286"/>
      <c r="BC225" s="1138"/>
      <c r="BD225" s="1138"/>
      <c r="BE225" s="1138"/>
      <c r="BF225" s="1138"/>
      <c r="BG225" s="1138"/>
      <c r="BH225" s="1138"/>
      <c r="BI225" s="1138"/>
      <c r="BJ225" s="536"/>
      <c r="BK225" s="536"/>
      <c r="BL225" s="536"/>
      <c r="BM225" s="536"/>
      <c r="BN225" s="536"/>
      <c r="BO225" s="536"/>
      <c r="BP225" s="536"/>
      <c r="BQ225" s="536"/>
      <c r="BR225" s="536"/>
      <c r="BS225" s="536"/>
      <c r="BT225" s="536"/>
      <c r="BU225" s="286"/>
      <c r="BV225" s="763"/>
      <c r="BW225" s="763"/>
      <c r="BX225" s="763"/>
      <c r="BY225" s="763"/>
      <c r="BZ225" s="763"/>
      <c r="CA225" s="763"/>
      <c r="CB225" s="763"/>
      <c r="CC225" s="763"/>
      <c r="CD225" s="763"/>
      <c r="CE225" s="763"/>
      <c r="CF225" s="763"/>
      <c r="CG225" s="763"/>
      <c r="CH225" s="763"/>
      <c r="CI225" s="763"/>
      <c r="CW225" s="763"/>
      <c r="CX225" s="763"/>
      <c r="CY225" s="763"/>
      <c r="CZ225" s="763"/>
      <c r="DA225" s="763"/>
      <c r="DB225" s="763"/>
      <c r="DC225" s="763"/>
      <c r="DD225" s="763"/>
      <c r="DE225" s="763"/>
      <c r="DF225" s="763"/>
      <c r="DG225" s="763"/>
      <c r="DH225" s="763"/>
      <c r="DI225" s="763"/>
      <c r="DJ225" s="763"/>
      <c r="DK225" s="763"/>
      <c r="DL225" s="763"/>
      <c r="DM225" s="763"/>
      <c r="DN225" s="763"/>
      <c r="DO225" s="763"/>
      <c r="DP225" s="763"/>
      <c r="DQ225" s="763"/>
      <c r="DR225" s="763"/>
      <c r="DS225" s="763"/>
      <c r="DT225" s="763"/>
      <c r="DU225" s="763"/>
      <c r="DV225" s="763"/>
      <c r="DW225" s="763"/>
      <c r="DX225" s="763"/>
      <c r="DY225" s="763"/>
      <c r="DZ225" s="763"/>
      <c r="EA225" s="763"/>
      <c r="EB225" s="763"/>
      <c r="EC225" s="763"/>
      <c r="ED225" s="763"/>
      <c r="EE225" s="763"/>
      <c r="EF225" s="763"/>
      <c r="EG225" s="763"/>
      <c r="EH225" s="763"/>
      <c r="EI225" s="763"/>
      <c r="EJ225" s="763"/>
      <c r="EK225" s="763"/>
      <c r="EL225" s="763"/>
      <c r="EM225" s="763"/>
      <c r="EN225" s="763"/>
      <c r="EO225" s="763"/>
      <c r="EP225" s="763"/>
      <c r="EQ225" s="763"/>
      <c r="ER225" s="763"/>
      <c r="ES225" s="763"/>
      <c r="ET225" s="763"/>
      <c r="EU225" s="763"/>
      <c r="EV225" s="763"/>
      <c r="EW225" s="763"/>
      <c r="EX225" s="763"/>
      <c r="EY225" s="763"/>
      <c r="EZ225" s="763"/>
      <c r="FA225" s="763"/>
      <c r="FB225" s="763"/>
      <c r="FC225" s="763"/>
      <c r="FD225" s="763"/>
      <c r="FE225" s="763"/>
      <c r="FF225" s="763"/>
      <c r="FG225" s="763"/>
      <c r="FH225" s="763"/>
      <c r="FI225" s="763"/>
      <c r="FJ225" s="763"/>
      <c r="FK225" s="763"/>
      <c r="FL225" s="763"/>
      <c r="FM225" s="763"/>
      <c r="FN225" s="763"/>
      <c r="FO225" s="763"/>
      <c r="FP225" s="763"/>
      <c r="FQ225" s="763"/>
      <c r="FR225" s="763"/>
      <c r="FS225" s="763"/>
      <c r="FT225" s="763"/>
      <c r="FU225" s="763"/>
      <c r="FV225" s="763"/>
      <c r="FW225" s="763"/>
      <c r="FX225" s="763"/>
      <c r="FY225" s="763"/>
      <c r="FZ225" s="763"/>
      <c r="GA225" s="763"/>
      <c r="GB225" s="763"/>
      <c r="GC225" s="763"/>
      <c r="GD225" s="763"/>
      <c r="GE225" s="763"/>
      <c r="GF225" s="763"/>
      <c r="GG225" s="763"/>
      <c r="GH225" s="763"/>
      <c r="GI225" s="763"/>
      <c r="GJ225" s="763"/>
      <c r="GK225" s="763"/>
      <c r="GL225" s="763"/>
      <c r="GM225" s="763"/>
      <c r="GN225" s="763"/>
      <c r="GO225" s="763"/>
      <c r="GP225" s="763"/>
      <c r="GQ225" s="763"/>
      <c r="GR225" s="763"/>
      <c r="GS225" s="763"/>
      <c r="GT225" s="763"/>
      <c r="GU225" s="763"/>
      <c r="GV225" s="763"/>
      <c r="GW225" s="763"/>
      <c r="GX225" s="763"/>
      <c r="GY225" s="763"/>
      <c r="GZ225" s="763"/>
      <c r="HA225" s="763"/>
      <c r="HB225" s="763"/>
      <c r="HC225" s="763"/>
      <c r="HD225" s="763"/>
      <c r="HE225" s="763"/>
      <c r="HF225" s="763"/>
      <c r="HG225" s="763"/>
      <c r="HH225" s="763"/>
      <c r="HI225" s="763"/>
      <c r="HJ225" s="763"/>
      <c r="HK225" s="763"/>
      <c r="HL225" s="763"/>
      <c r="HM225" s="763"/>
      <c r="HN225" s="763"/>
      <c r="HO225" s="763"/>
      <c r="HP225" s="763"/>
      <c r="HQ225" s="763"/>
      <c r="HR225" s="763"/>
      <c r="HS225" s="763"/>
    </row>
    <row r="226" spans="1:227" s="552" customFormat="1">
      <c r="A226"/>
      <c r="B226" s="392"/>
      <c r="C226"/>
      <c r="D226" s="465"/>
      <c r="E226" s="684"/>
      <c r="F226" s="684"/>
      <c r="G226" s="354"/>
      <c r="H226"/>
      <c r="I226" s="140"/>
      <c r="J226"/>
      <c r="K226"/>
      <c r="L226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9"/>
      <c r="Y226" s="359"/>
      <c r="Z226" s="359"/>
      <c r="AA226" s="359"/>
      <c r="AB226" s="47"/>
      <c r="AC226"/>
      <c r="AD226" s="127"/>
      <c r="AE226"/>
      <c r="AF226"/>
      <c r="AG226"/>
      <c r="AH226" s="137"/>
      <c r="AI226" s="137"/>
      <c r="AJ226" s="137"/>
      <c r="AK226" s="548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548"/>
      <c r="BB226" s="286"/>
      <c r="BC226" s="1138"/>
      <c r="BD226" s="1138"/>
      <c r="BE226" s="1138"/>
      <c r="BF226" s="1138"/>
      <c r="BG226" s="1138"/>
      <c r="BH226" s="1138"/>
      <c r="BI226" s="1138"/>
      <c r="BJ226" s="536"/>
      <c r="BK226" s="536"/>
      <c r="BL226" s="536"/>
      <c r="BM226" s="536"/>
      <c r="BN226" s="536"/>
      <c r="BO226" s="536"/>
      <c r="BP226" s="536"/>
      <c r="BQ226" s="536"/>
      <c r="BR226" s="536"/>
      <c r="BS226" s="536"/>
      <c r="BT226" s="536"/>
      <c r="BU226" s="286"/>
      <c r="BV226" s="763"/>
      <c r="BW226" s="763"/>
      <c r="BX226" s="763"/>
      <c r="BY226" s="763"/>
      <c r="BZ226" s="763"/>
      <c r="CA226" s="763"/>
      <c r="CB226" s="763"/>
      <c r="CC226" s="763"/>
      <c r="CD226" s="763"/>
      <c r="CE226" s="763"/>
      <c r="CF226" s="763"/>
      <c r="CG226" s="763"/>
      <c r="CH226" s="763"/>
      <c r="CI226" s="763"/>
      <c r="CW226" s="763"/>
      <c r="CX226" s="763"/>
      <c r="CY226" s="763"/>
      <c r="CZ226" s="763"/>
      <c r="DA226" s="763"/>
      <c r="DB226" s="763"/>
      <c r="DC226" s="763"/>
      <c r="DD226" s="763"/>
      <c r="DE226" s="763"/>
      <c r="DF226" s="763"/>
      <c r="DG226" s="763"/>
      <c r="DH226" s="763"/>
      <c r="DI226" s="763"/>
      <c r="DJ226" s="763"/>
      <c r="DK226" s="763"/>
      <c r="DL226" s="763"/>
      <c r="DM226" s="763"/>
      <c r="DN226" s="763"/>
      <c r="DO226" s="763"/>
      <c r="DP226" s="763"/>
      <c r="DQ226" s="763"/>
      <c r="DR226" s="763"/>
      <c r="DS226" s="763"/>
      <c r="DT226" s="763"/>
      <c r="DU226" s="763"/>
      <c r="DV226" s="763"/>
      <c r="DW226" s="763"/>
      <c r="DX226" s="763"/>
      <c r="DY226" s="763"/>
      <c r="DZ226" s="763"/>
      <c r="EA226" s="763"/>
      <c r="EB226" s="763"/>
      <c r="EC226" s="763"/>
      <c r="ED226" s="763"/>
      <c r="EE226" s="763"/>
      <c r="EF226" s="763"/>
      <c r="EG226" s="763"/>
      <c r="EH226" s="763"/>
      <c r="EI226" s="763"/>
      <c r="EJ226" s="763"/>
      <c r="EK226" s="763"/>
      <c r="EL226" s="763"/>
      <c r="EM226" s="763"/>
      <c r="EN226" s="763"/>
      <c r="EO226" s="763"/>
      <c r="EP226" s="763"/>
      <c r="EQ226" s="763"/>
      <c r="ER226" s="763"/>
      <c r="ES226" s="763"/>
      <c r="ET226" s="763"/>
      <c r="EU226" s="763"/>
      <c r="EV226" s="763"/>
      <c r="EW226" s="763"/>
      <c r="EX226" s="763"/>
      <c r="EY226" s="763"/>
      <c r="EZ226" s="763"/>
      <c r="FA226" s="763"/>
      <c r="FB226" s="763"/>
      <c r="FC226" s="763"/>
      <c r="FD226" s="763"/>
      <c r="FE226" s="763"/>
      <c r="FF226" s="763"/>
      <c r="FG226" s="763"/>
      <c r="FH226" s="763"/>
      <c r="FI226" s="763"/>
      <c r="FJ226" s="763"/>
      <c r="FK226" s="763"/>
      <c r="FL226" s="763"/>
      <c r="FM226" s="763"/>
      <c r="FN226" s="763"/>
      <c r="FO226" s="763"/>
      <c r="FP226" s="763"/>
      <c r="FQ226" s="763"/>
      <c r="FR226" s="763"/>
      <c r="FS226" s="763"/>
      <c r="FT226" s="763"/>
      <c r="FU226" s="763"/>
      <c r="FV226" s="763"/>
      <c r="FW226" s="763"/>
      <c r="FX226" s="763"/>
      <c r="FY226" s="763"/>
      <c r="FZ226" s="763"/>
      <c r="GA226" s="763"/>
      <c r="GB226" s="763"/>
      <c r="GC226" s="763"/>
      <c r="GD226" s="763"/>
      <c r="GE226" s="763"/>
      <c r="GF226" s="763"/>
      <c r="GG226" s="763"/>
      <c r="GH226" s="763"/>
      <c r="GI226" s="763"/>
      <c r="GJ226" s="763"/>
      <c r="GK226" s="763"/>
      <c r="GL226" s="763"/>
      <c r="GM226" s="763"/>
      <c r="GN226" s="763"/>
      <c r="GO226" s="763"/>
      <c r="GP226" s="763"/>
      <c r="GQ226" s="763"/>
      <c r="GR226" s="763"/>
      <c r="GS226" s="763"/>
      <c r="GT226" s="763"/>
      <c r="GU226" s="763"/>
      <c r="GV226" s="763"/>
      <c r="GW226" s="763"/>
      <c r="GX226" s="763"/>
      <c r="GY226" s="763"/>
      <c r="GZ226" s="763"/>
      <c r="HA226" s="763"/>
      <c r="HB226" s="763"/>
      <c r="HC226" s="763"/>
      <c r="HD226" s="763"/>
      <c r="HE226" s="763"/>
      <c r="HF226" s="763"/>
      <c r="HG226" s="763"/>
      <c r="HH226" s="763"/>
      <c r="HI226" s="763"/>
      <c r="HJ226" s="763"/>
      <c r="HK226" s="763"/>
      <c r="HL226" s="763"/>
      <c r="HM226" s="763"/>
      <c r="HN226" s="763"/>
      <c r="HO226" s="763"/>
      <c r="HP226" s="763"/>
      <c r="HQ226" s="763"/>
      <c r="HR226" s="763"/>
      <c r="HS226" s="763"/>
    </row>
    <row r="227" spans="1:227" s="552" customFormat="1">
      <c r="A227"/>
      <c r="B227" s="392"/>
      <c r="C227"/>
      <c r="D227" s="465"/>
      <c r="E227" s="684"/>
      <c r="F227" s="684"/>
      <c r="G227" s="354"/>
      <c r="H227"/>
      <c r="I227" s="140"/>
      <c r="J227"/>
      <c r="K227"/>
      <c r="L227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47"/>
      <c r="AC227"/>
      <c r="AD227" s="127"/>
      <c r="AE227"/>
      <c r="AF227"/>
      <c r="AG227"/>
      <c r="AH227" s="137"/>
      <c r="AI227" s="137"/>
      <c r="AJ227" s="137"/>
      <c r="AK227" s="548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548"/>
      <c r="BB227" s="286"/>
      <c r="BC227" s="1138"/>
      <c r="BD227" s="1138"/>
      <c r="BE227" s="1138"/>
      <c r="BF227" s="1138"/>
      <c r="BG227" s="1138"/>
      <c r="BH227" s="1138"/>
      <c r="BI227" s="1138"/>
      <c r="BJ227" s="536"/>
      <c r="BK227" s="536"/>
      <c r="BL227" s="536"/>
      <c r="BM227" s="536"/>
      <c r="BN227" s="536"/>
      <c r="BO227" s="536"/>
      <c r="BP227" s="536"/>
      <c r="BQ227" s="536"/>
      <c r="BR227" s="536"/>
      <c r="BS227" s="536"/>
      <c r="BT227" s="536"/>
      <c r="BU227" s="286"/>
      <c r="BV227" s="763"/>
      <c r="BW227" s="763"/>
      <c r="BX227" s="763"/>
      <c r="BY227" s="763"/>
      <c r="BZ227" s="763"/>
      <c r="CA227" s="763"/>
      <c r="CB227" s="763"/>
      <c r="CC227" s="763"/>
      <c r="CD227" s="763"/>
      <c r="CE227" s="763"/>
      <c r="CF227" s="763"/>
      <c r="CG227" s="763"/>
      <c r="CH227" s="763"/>
      <c r="CI227" s="763"/>
      <c r="CW227" s="763"/>
      <c r="CX227" s="763"/>
      <c r="CY227" s="763"/>
      <c r="CZ227" s="763"/>
      <c r="DA227" s="763"/>
      <c r="DB227" s="763"/>
      <c r="DC227" s="763"/>
      <c r="DD227" s="763"/>
      <c r="DE227" s="763"/>
      <c r="DF227" s="763"/>
      <c r="DG227" s="763"/>
      <c r="DH227" s="763"/>
      <c r="DI227" s="763"/>
      <c r="DJ227" s="763"/>
      <c r="DK227" s="763"/>
      <c r="DL227" s="763"/>
      <c r="DM227" s="763"/>
      <c r="DN227" s="763"/>
      <c r="DO227" s="763"/>
      <c r="DP227" s="763"/>
      <c r="DQ227" s="763"/>
      <c r="DR227" s="763"/>
      <c r="DS227" s="763"/>
      <c r="DT227" s="763"/>
      <c r="DU227" s="763"/>
      <c r="DV227" s="763"/>
      <c r="DW227" s="763"/>
      <c r="DX227" s="763"/>
      <c r="DY227" s="763"/>
      <c r="DZ227" s="763"/>
      <c r="EA227" s="763"/>
      <c r="EB227" s="763"/>
      <c r="EC227" s="763"/>
      <c r="ED227" s="763"/>
      <c r="EE227" s="763"/>
      <c r="EF227" s="763"/>
      <c r="EG227" s="763"/>
      <c r="EH227" s="763"/>
      <c r="EI227" s="763"/>
      <c r="EJ227" s="763"/>
      <c r="EK227" s="763"/>
      <c r="EL227" s="763"/>
      <c r="EM227" s="763"/>
      <c r="EN227" s="763"/>
      <c r="EO227" s="763"/>
      <c r="EP227" s="763"/>
      <c r="EQ227" s="763"/>
      <c r="ER227" s="763"/>
      <c r="ES227" s="763"/>
      <c r="ET227" s="763"/>
      <c r="EU227" s="763"/>
      <c r="EV227" s="763"/>
      <c r="EW227" s="763"/>
      <c r="EX227" s="763"/>
      <c r="EY227" s="763"/>
      <c r="EZ227" s="763"/>
      <c r="FA227" s="763"/>
      <c r="FB227" s="763"/>
      <c r="FC227" s="763"/>
      <c r="FD227" s="763"/>
      <c r="FE227" s="763"/>
      <c r="FF227" s="763"/>
      <c r="FG227" s="763"/>
      <c r="FH227" s="763"/>
      <c r="FI227" s="763"/>
      <c r="FJ227" s="763"/>
      <c r="FK227" s="763"/>
      <c r="FL227" s="763"/>
      <c r="FM227" s="763"/>
      <c r="FN227" s="763"/>
      <c r="FO227" s="763"/>
      <c r="FP227" s="763"/>
      <c r="FQ227" s="763"/>
      <c r="FR227" s="763"/>
      <c r="FS227" s="763"/>
      <c r="FT227" s="763"/>
      <c r="FU227" s="763"/>
      <c r="FV227" s="763"/>
      <c r="FW227" s="763"/>
      <c r="FX227" s="763"/>
      <c r="FY227" s="763"/>
      <c r="FZ227" s="763"/>
      <c r="GA227" s="763"/>
      <c r="GB227" s="763"/>
      <c r="GC227" s="763"/>
      <c r="GD227" s="763"/>
      <c r="GE227" s="763"/>
      <c r="GF227" s="763"/>
      <c r="GG227" s="763"/>
      <c r="GH227" s="763"/>
      <c r="GI227" s="763"/>
      <c r="GJ227" s="763"/>
      <c r="GK227" s="763"/>
      <c r="GL227" s="763"/>
      <c r="GM227" s="763"/>
      <c r="GN227" s="763"/>
      <c r="GO227" s="763"/>
      <c r="GP227" s="763"/>
      <c r="GQ227" s="763"/>
      <c r="GR227" s="763"/>
      <c r="GS227" s="763"/>
      <c r="GT227" s="763"/>
      <c r="GU227" s="763"/>
      <c r="GV227" s="763"/>
      <c r="GW227" s="763"/>
      <c r="GX227" s="763"/>
      <c r="GY227" s="763"/>
      <c r="GZ227" s="763"/>
      <c r="HA227" s="763"/>
      <c r="HB227" s="763"/>
      <c r="HC227" s="763"/>
      <c r="HD227" s="763"/>
      <c r="HE227" s="763"/>
      <c r="HF227" s="763"/>
      <c r="HG227" s="763"/>
      <c r="HH227" s="763"/>
      <c r="HI227" s="763"/>
      <c r="HJ227" s="763"/>
      <c r="HK227" s="763"/>
      <c r="HL227" s="763"/>
      <c r="HM227" s="763"/>
      <c r="HN227" s="763"/>
      <c r="HO227" s="763"/>
      <c r="HP227" s="763"/>
      <c r="HQ227" s="763"/>
      <c r="HR227" s="763"/>
      <c r="HS227" s="763"/>
    </row>
    <row r="228" spans="1:227" s="552" customFormat="1">
      <c r="A228"/>
      <c r="B228" s="392"/>
      <c r="C228"/>
      <c r="D228" s="465"/>
      <c r="E228" s="684"/>
      <c r="F228" s="684"/>
      <c r="G228" s="354"/>
      <c r="H228"/>
      <c r="I228" s="140"/>
      <c r="J228"/>
      <c r="K228"/>
      <c r="L228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9"/>
      <c r="Y228" s="359"/>
      <c r="Z228" s="359"/>
      <c r="AA228" s="359"/>
      <c r="AB228" s="47"/>
      <c r="AC228"/>
      <c r="AD228" s="127"/>
      <c r="AE228"/>
      <c r="AF228"/>
      <c r="AG228"/>
      <c r="AH228" s="137"/>
      <c r="AI228" s="137"/>
      <c r="AJ228" s="137"/>
      <c r="AK228" s="548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548"/>
      <c r="BB228" s="286"/>
      <c r="BC228" s="1138"/>
      <c r="BD228" s="1138"/>
      <c r="BE228" s="1138"/>
      <c r="BF228" s="1138"/>
      <c r="BG228" s="1138"/>
      <c r="BH228" s="1138"/>
      <c r="BI228" s="1138"/>
      <c r="BJ228" s="536"/>
      <c r="BK228" s="536"/>
      <c r="BL228" s="536"/>
      <c r="BM228" s="536"/>
      <c r="BN228" s="536"/>
      <c r="BO228" s="536"/>
      <c r="BP228" s="536"/>
      <c r="BQ228" s="536"/>
      <c r="BR228" s="536"/>
      <c r="BS228" s="536"/>
      <c r="BT228" s="536"/>
      <c r="BU228" s="286"/>
      <c r="BV228" s="763"/>
      <c r="BW228" s="763"/>
      <c r="BX228" s="763"/>
      <c r="BY228" s="763"/>
      <c r="BZ228" s="763"/>
      <c r="CA228" s="763"/>
      <c r="CB228" s="763"/>
      <c r="CC228" s="763"/>
      <c r="CD228" s="763"/>
      <c r="CE228" s="763"/>
      <c r="CF228" s="763"/>
      <c r="CG228" s="763"/>
      <c r="CH228" s="763"/>
      <c r="CI228" s="763"/>
      <c r="CW228" s="763"/>
      <c r="CX228" s="763"/>
      <c r="CY228" s="763"/>
      <c r="CZ228" s="763"/>
      <c r="DA228" s="763"/>
      <c r="DB228" s="763"/>
      <c r="DC228" s="763"/>
      <c r="DD228" s="763"/>
      <c r="DE228" s="763"/>
      <c r="DF228" s="763"/>
      <c r="DG228" s="763"/>
      <c r="DH228" s="763"/>
      <c r="DI228" s="763"/>
      <c r="DJ228" s="763"/>
      <c r="DK228" s="763"/>
      <c r="DL228" s="763"/>
      <c r="DM228" s="763"/>
      <c r="DN228" s="763"/>
      <c r="DO228" s="763"/>
      <c r="DP228" s="763"/>
      <c r="DQ228" s="763"/>
      <c r="DR228" s="763"/>
      <c r="DS228" s="763"/>
      <c r="DT228" s="763"/>
      <c r="DU228" s="763"/>
      <c r="DV228" s="763"/>
      <c r="DW228" s="763"/>
      <c r="DX228" s="763"/>
      <c r="DY228" s="763"/>
      <c r="DZ228" s="763"/>
      <c r="EA228" s="763"/>
      <c r="EB228" s="763"/>
      <c r="EC228" s="763"/>
      <c r="ED228" s="763"/>
      <c r="EE228" s="763"/>
      <c r="EF228" s="763"/>
      <c r="EG228" s="763"/>
      <c r="EH228" s="763"/>
      <c r="EI228" s="763"/>
      <c r="EJ228" s="763"/>
      <c r="EK228" s="763"/>
      <c r="EL228" s="763"/>
      <c r="EM228" s="763"/>
      <c r="EN228" s="763"/>
      <c r="EO228" s="763"/>
      <c r="EP228" s="763"/>
      <c r="EQ228" s="763"/>
      <c r="ER228" s="763"/>
      <c r="ES228" s="763"/>
      <c r="ET228" s="763"/>
      <c r="EU228" s="763"/>
      <c r="EV228" s="763"/>
      <c r="EW228" s="763"/>
      <c r="EX228" s="763"/>
      <c r="EY228" s="763"/>
      <c r="EZ228" s="763"/>
      <c r="FA228" s="763"/>
      <c r="FB228" s="763"/>
      <c r="FC228" s="763"/>
      <c r="FD228" s="763"/>
      <c r="FE228" s="763"/>
      <c r="FF228" s="763"/>
      <c r="FG228" s="763"/>
      <c r="FH228" s="763"/>
      <c r="FI228" s="763"/>
      <c r="FJ228" s="763"/>
      <c r="FK228" s="763"/>
      <c r="FL228" s="763"/>
      <c r="FM228" s="763"/>
      <c r="FN228" s="763"/>
      <c r="FO228" s="763"/>
      <c r="FP228" s="763"/>
      <c r="FQ228" s="763"/>
      <c r="FR228" s="763"/>
      <c r="FS228" s="763"/>
      <c r="FT228" s="763"/>
      <c r="FU228" s="763"/>
      <c r="FV228" s="763"/>
      <c r="FW228" s="763"/>
      <c r="FX228" s="763"/>
      <c r="FY228" s="763"/>
      <c r="FZ228" s="763"/>
      <c r="GA228" s="763"/>
      <c r="GB228" s="763"/>
      <c r="GC228" s="763"/>
      <c r="GD228" s="763"/>
      <c r="GE228" s="763"/>
      <c r="GF228" s="763"/>
      <c r="GG228" s="763"/>
      <c r="GH228" s="763"/>
      <c r="GI228" s="763"/>
      <c r="GJ228" s="763"/>
      <c r="GK228" s="763"/>
      <c r="GL228" s="763"/>
      <c r="GM228" s="763"/>
      <c r="GN228" s="763"/>
      <c r="GO228" s="763"/>
      <c r="GP228" s="763"/>
      <c r="GQ228" s="763"/>
      <c r="GR228" s="763"/>
      <c r="GS228" s="763"/>
      <c r="GT228" s="763"/>
      <c r="GU228" s="763"/>
      <c r="GV228" s="763"/>
      <c r="GW228" s="763"/>
      <c r="GX228" s="763"/>
      <c r="GY228" s="763"/>
      <c r="GZ228" s="763"/>
      <c r="HA228" s="763"/>
      <c r="HB228" s="763"/>
      <c r="HC228" s="763"/>
      <c r="HD228" s="763"/>
      <c r="HE228" s="763"/>
      <c r="HF228" s="763"/>
      <c r="HG228" s="763"/>
      <c r="HH228" s="763"/>
      <c r="HI228" s="763"/>
      <c r="HJ228" s="763"/>
      <c r="HK228" s="763"/>
      <c r="HL228" s="763"/>
      <c r="HM228" s="763"/>
      <c r="HN228" s="763"/>
      <c r="HO228" s="763"/>
      <c r="HP228" s="763"/>
      <c r="HQ228" s="763"/>
      <c r="HR228" s="763"/>
      <c r="HS228" s="763"/>
    </row>
    <row r="229" spans="1:227" s="552" customFormat="1">
      <c r="A229"/>
      <c r="B229" s="392"/>
      <c r="C229"/>
      <c r="D229" s="465"/>
      <c r="E229" s="684"/>
      <c r="F229" s="684"/>
      <c r="G229" s="354"/>
      <c r="H229"/>
      <c r="I229" s="140"/>
      <c r="J229"/>
      <c r="K229"/>
      <c r="L229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  <c r="AA229" s="359"/>
      <c r="AB229" s="47"/>
      <c r="AC229"/>
      <c r="AD229" s="127"/>
      <c r="AE229"/>
      <c r="AF229"/>
      <c r="AG229"/>
      <c r="AH229" s="137"/>
      <c r="AI229" s="137"/>
      <c r="AJ229" s="137"/>
      <c r="AK229" s="548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548"/>
      <c r="BB229" s="286"/>
      <c r="BC229" s="1138"/>
      <c r="BD229" s="1138"/>
      <c r="BE229" s="1138"/>
      <c r="BF229" s="1138"/>
      <c r="BG229" s="1138"/>
      <c r="BH229" s="1138"/>
      <c r="BI229" s="1138"/>
      <c r="BJ229" s="536"/>
      <c r="BK229" s="536"/>
      <c r="BL229" s="536"/>
      <c r="BM229" s="536"/>
      <c r="BN229" s="536"/>
      <c r="BO229" s="536"/>
      <c r="BP229" s="536"/>
      <c r="BQ229" s="536"/>
      <c r="BR229" s="536"/>
      <c r="BS229" s="536"/>
      <c r="BT229" s="536"/>
      <c r="BU229" s="286"/>
      <c r="BV229" s="763"/>
      <c r="BW229" s="763"/>
      <c r="BX229" s="763"/>
      <c r="BY229" s="763"/>
      <c r="BZ229" s="763"/>
      <c r="CA229" s="763"/>
      <c r="CB229" s="763"/>
      <c r="CC229" s="763"/>
      <c r="CD229" s="763"/>
      <c r="CE229" s="763"/>
      <c r="CF229" s="763"/>
      <c r="CG229" s="763"/>
      <c r="CH229" s="763"/>
      <c r="CI229" s="763"/>
      <c r="CW229" s="763"/>
      <c r="CX229" s="763"/>
      <c r="CY229" s="763"/>
      <c r="CZ229" s="763"/>
      <c r="DA229" s="763"/>
      <c r="DB229" s="763"/>
      <c r="DC229" s="763"/>
      <c r="DD229" s="763"/>
      <c r="DE229" s="763"/>
      <c r="DF229" s="763"/>
      <c r="DG229" s="763"/>
      <c r="DH229" s="763"/>
      <c r="DI229" s="763"/>
      <c r="DJ229" s="763"/>
      <c r="DK229" s="763"/>
      <c r="DL229" s="763"/>
      <c r="DM229" s="763"/>
      <c r="DN229" s="763"/>
      <c r="DO229" s="763"/>
      <c r="DP229" s="763"/>
      <c r="DQ229" s="763"/>
      <c r="DR229" s="763"/>
      <c r="DS229" s="763"/>
      <c r="DT229" s="763"/>
      <c r="DU229" s="763"/>
      <c r="DV229" s="763"/>
      <c r="DW229" s="763"/>
      <c r="DX229" s="763"/>
      <c r="DY229" s="763"/>
      <c r="DZ229" s="763"/>
      <c r="EA229" s="763"/>
      <c r="EB229" s="763"/>
      <c r="EC229" s="763"/>
      <c r="ED229" s="763"/>
      <c r="EE229" s="763"/>
      <c r="EF229" s="763"/>
      <c r="EG229" s="763"/>
      <c r="EH229" s="763"/>
      <c r="EI229" s="763"/>
      <c r="EJ229" s="763"/>
      <c r="EK229" s="763"/>
      <c r="EL229" s="763"/>
      <c r="EM229" s="763"/>
      <c r="EN229" s="763"/>
      <c r="EO229" s="763"/>
      <c r="EP229" s="763"/>
      <c r="EQ229" s="763"/>
      <c r="ER229" s="763"/>
      <c r="ES229" s="763"/>
      <c r="ET229" s="763"/>
      <c r="EU229" s="763"/>
      <c r="EV229" s="763"/>
      <c r="EW229" s="763"/>
      <c r="EX229" s="763"/>
      <c r="EY229" s="763"/>
      <c r="EZ229" s="763"/>
      <c r="FA229" s="763"/>
      <c r="FB229" s="763"/>
      <c r="FC229" s="763"/>
      <c r="FD229" s="763"/>
      <c r="FE229" s="763"/>
      <c r="FF229" s="763"/>
      <c r="FG229" s="763"/>
      <c r="FH229" s="763"/>
      <c r="FI229" s="763"/>
      <c r="FJ229" s="763"/>
      <c r="FK229" s="763"/>
      <c r="FL229" s="763"/>
      <c r="FM229" s="763"/>
      <c r="FN229" s="763"/>
      <c r="FO229" s="763"/>
      <c r="FP229" s="763"/>
      <c r="FQ229" s="763"/>
      <c r="FR229" s="763"/>
      <c r="FS229" s="763"/>
      <c r="FT229" s="763"/>
      <c r="FU229" s="763"/>
      <c r="FV229" s="763"/>
      <c r="FW229" s="763"/>
      <c r="FX229" s="763"/>
      <c r="FY229" s="763"/>
      <c r="FZ229" s="763"/>
      <c r="GA229" s="763"/>
      <c r="GB229" s="763"/>
      <c r="GC229" s="763"/>
      <c r="GD229" s="763"/>
      <c r="GE229" s="763"/>
      <c r="GF229" s="763"/>
      <c r="GG229" s="763"/>
      <c r="GH229" s="763"/>
      <c r="GI229" s="763"/>
      <c r="GJ229" s="763"/>
      <c r="GK229" s="763"/>
      <c r="GL229" s="763"/>
      <c r="GM229" s="763"/>
      <c r="GN229" s="763"/>
      <c r="GO229" s="763"/>
      <c r="GP229" s="763"/>
      <c r="GQ229" s="763"/>
      <c r="GR229" s="763"/>
      <c r="GS229" s="763"/>
      <c r="GT229" s="763"/>
      <c r="GU229" s="763"/>
      <c r="GV229" s="763"/>
      <c r="GW229" s="763"/>
      <c r="GX229" s="763"/>
      <c r="GY229" s="763"/>
      <c r="GZ229" s="763"/>
      <c r="HA229" s="763"/>
      <c r="HB229" s="763"/>
      <c r="HC229" s="763"/>
      <c r="HD229" s="763"/>
      <c r="HE229" s="763"/>
      <c r="HF229" s="763"/>
      <c r="HG229" s="763"/>
      <c r="HH229" s="763"/>
      <c r="HI229" s="763"/>
      <c r="HJ229" s="763"/>
      <c r="HK229" s="763"/>
      <c r="HL229" s="763"/>
      <c r="HM229" s="763"/>
      <c r="HN229" s="763"/>
      <c r="HO229" s="763"/>
      <c r="HP229" s="763"/>
      <c r="HQ229" s="763"/>
      <c r="HR229" s="763"/>
      <c r="HS229" s="763"/>
    </row>
    <row r="230" spans="1:227" s="552" customFormat="1">
      <c r="A230"/>
      <c r="B230" s="392"/>
      <c r="C230"/>
      <c r="D230" s="465"/>
      <c r="E230" s="684"/>
      <c r="F230" s="684"/>
      <c r="G230" s="354"/>
      <c r="H230"/>
      <c r="I230" s="140"/>
      <c r="J230"/>
      <c r="K230"/>
      <c r="L230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  <c r="AA230" s="359"/>
      <c r="AB230" s="47"/>
      <c r="AC230"/>
      <c r="AD230" s="127"/>
      <c r="AE230"/>
      <c r="AF230"/>
      <c r="AG230"/>
      <c r="AH230" s="137"/>
      <c r="AI230" s="137"/>
      <c r="AJ230" s="137"/>
      <c r="AK230" s="548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548"/>
      <c r="BB230" s="286"/>
      <c r="BC230" s="1138"/>
      <c r="BD230" s="1138"/>
      <c r="BE230" s="1138"/>
      <c r="BF230" s="1138"/>
      <c r="BG230" s="1138"/>
      <c r="BH230" s="1138"/>
      <c r="BI230" s="1138"/>
      <c r="BJ230" s="536"/>
      <c r="BK230" s="536"/>
      <c r="BL230" s="536"/>
      <c r="BM230" s="536"/>
      <c r="BN230" s="536"/>
      <c r="BO230" s="536"/>
      <c r="BP230" s="536"/>
      <c r="BQ230" s="536"/>
      <c r="BR230" s="536"/>
      <c r="BS230" s="536"/>
      <c r="BT230" s="536"/>
      <c r="BU230" s="286"/>
      <c r="BV230" s="763"/>
      <c r="BW230" s="763"/>
      <c r="BX230" s="763"/>
      <c r="BY230" s="763"/>
      <c r="BZ230" s="763"/>
      <c r="CA230" s="763"/>
      <c r="CB230" s="763"/>
      <c r="CC230" s="763"/>
      <c r="CD230" s="763"/>
      <c r="CE230" s="763"/>
      <c r="CF230" s="763"/>
      <c r="CG230" s="763"/>
      <c r="CH230" s="763"/>
      <c r="CI230" s="763"/>
      <c r="CW230" s="763"/>
      <c r="CX230" s="763"/>
      <c r="CY230" s="763"/>
      <c r="CZ230" s="763"/>
      <c r="DA230" s="763"/>
      <c r="DB230" s="763"/>
      <c r="DC230" s="763"/>
      <c r="DD230" s="763"/>
      <c r="DE230" s="763"/>
      <c r="DF230" s="763"/>
      <c r="DG230" s="763"/>
      <c r="DH230" s="763"/>
      <c r="DI230" s="763"/>
      <c r="DJ230" s="763"/>
      <c r="DK230" s="763"/>
      <c r="DL230" s="763"/>
      <c r="DM230" s="763"/>
      <c r="DN230" s="763"/>
      <c r="DO230" s="763"/>
      <c r="DP230" s="763"/>
      <c r="DQ230" s="763"/>
      <c r="DR230" s="763"/>
      <c r="DS230" s="763"/>
      <c r="DT230" s="763"/>
      <c r="DU230" s="763"/>
      <c r="DV230" s="763"/>
      <c r="DW230" s="763"/>
      <c r="DX230" s="763"/>
      <c r="DY230" s="763"/>
      <c r="DZ230" s="763"/>
      <c r="EA230" s="763"/>
      <c r="EB230" s="763"/>
      <c r="EC230" s="763"/>
      <c r="ED230" s="763"/>
      <c r="EE230" s="763"/>
      <c r="EF230" s="763"/>
      <c r="EG230" s="763"/>
      <c r="EH230" s="763"/>
      <c r="EI230" s="763"/>
      <c r="EJ230" s="763"/>
      <c r="EK230" s="763"/>
      <c r="EL230" s="763"/>
      <c r="EM230" s="763"/>
      <c r="EN230" s="763"/>
      <c r="EO230" s="763"/>
      <c r="EP230" s="763"/>
      <c r="EQ230" s="763"/>
      <c r="ER230" s="763"/>
      <c r="ES230" s="763"/>
      <c r="ET230" s="763"/>
      <c r="EU230" s="763"/>
      <c r="EV230" s="763"/>
      <c r="EW230" s="763"/>
      <c r="EX230" s="763"/>
      <c r="EY230" s="763"/>
      <c r="EZ230" s="763"/>
      <c r="FA230" s="763"/>
      <c r="FB230" s="763"/>
      <c r="FC230" s="763"/>
      <c r="FD230" s="763"/>
      <c r="FE230" s="763"/>
      <c r="FF230" s="763"/>
      <c r="FG230" s="763"/>
      <c r="FH230" s="763"/>
      <c r="FI230" s="763"/>
      <c r="FJ230" s="763"/>
      <c r="FK230" s="763"/>
      <c r="FL230" s="763"/>
      <c r="FM230" s="763"/>
      <c r="FN230" s="763"/>
      <c r="FO230" s="763"/>
      <c r="FP230" s="763"/>
      <c r="FQ230" s="763"/>
      <c r="FR230" s="763"/>
      <c r="FS230" s="763"/>
      <c r="FT230" s="763"/>
      <c r="FU230" s="763"/>
      <c r="FV230" s="763"/>
      <c r="FW230" s="763"/>
      <c r="FX230" s="763"/>
      <c r="FY230" s="763"/>
      <c r="FZ230" s="763"/>
      <c r="GA230" s="763"/>
      <c r="GB230" s="763"/>
      <c r="GC230" s="763"/>
      <c r="GD230" s="763"/>
      <c r="GE230" s="763"/>
      <c r="GF230" s="763"/>
      <c r="GG230" s="763"/>
      <c r="GH230" s="763"/>
      <c r="GI230" s="763"/>
      <c r="GJ230" s="763"/>
      <c r="GK230" s="763"/>
      <c r="GL230" s="763"/>
      <c r="GM230" s="763"/>
      <c r="GN230" s="763"/>
      <c r="GO230" s="763"/>
      <c r="GP230" s="763"/>
      <c r="GQ230" s="763"/>
      <c r="GR230" s="763"/>
      <c r="GS230" s="763"/>
      <c r="GT230" s="763"/>
      <c r="GU230" s="763"/>
      <c r="GV230" s="763"/>
      <c r="GW230" s="763"/>
      <c r="GX230" s="763"/>
      <c r="GY230" s="763"/>
      <c r="GZ230" s="763"/>
      <c r="HA230" s="763"/>
      <c r="HB230" s="763"/>
      <c r="HC230" s="763"/>
      <c r="HD230" s="763"/>
      <c r="HE230" s="763"/>
      <c r="HF230" s="763"/>
      <c r="HG230" s="763"/>
      <c r="HH230" s="763"/>
      <c r="HI230" s="763"/>
      <c r="HJ230" s="763"/>
      <c r="HK230" s="763"/>
      <c r="HL230" s="763"/>
      <c r="HM230" s="763"/>
      <c r="HN230" s="763"/>
      <c r="HO230" s="763"/>
      <c r="HP230" s="763"/>
      <c r="HQ230" s="763"/>
      <c r="HR230" s="763"/>
      <c r="HS230" s="763"/>
    </row>
    <row r="231" spans="1:227" s="552" customFormat="1">
      <c r="A231"/>
      <c r="B231" s="392"/>
      <c r="C231"/>
      <c r="D231" s="465"/>
      <c r="E231" s="684"/>
      <c r="F231" s="684"/>
      <c r="G231" s="354"/>
      <c r="H231"/>
      <c r="I231" s="140"/>
      <c r="J231"/>
      <c r="K231"/>
      <c r="L231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  <c r="AA231" s="359"/>
      <c r="AB231" s="47"/>
      <c r="AC231"/>
      <c r="AD231" s="127"/>
      <c r="AE231"/>
      <c r="AF231"/>
      <c r="AG231"/>
      <c r="AH231" s="137"/>
      <c r="AI231" s="137"/>
      <c r="AJ231" s="137"/>
      <c r="AK231" s="548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548"/>
      <c r="BB231" s="286"/>
      <c r="BC231" s="1138"/>
      <c r="BD231" s="1138"/>
      <c r="BE231" s="1138"/>
      <c r="BF231" s="1138"/>
      <c r="BG231" s="1138"/>
      <c r="BH231" s="1138"/>
      <c r="BI231" s="1138"/>
      <c r="BJ231" s="536"/>
      <c r="BK231" s="536"/>
      <c r="BL231" s="536"/>
      <c r="BM231" s="536"/>
      <c r="BN231" s="536"/>
      <c r="BO231" s="536"/>
      <c r="BP231" s="536"/>
      <c r="BQ231" s="536"/>
      <c r="BR231" s="536"/>
      <c r="BS231" s="536"/>
      <c r="BT231" s="536"/>
      <c r="BU231" s="286"/>
      <c r="BV231" s="763"/>
      <c r="BW231" s="763"/>
      <c r="BX231" s="763"/>
      <c r="BY231" s="763"/>
      <c r="BZ231" s="763"/>
      <c r="CA231" s="763"/>
      <c r="CB231" s="763"/>
      <c r="CC231" s="763"/>
      <c r="CD231" s="763"/>
      <c r="CE231" s="763"/>
      <c r="CF231" s="763"/>
      <c r="CG231" s="763"/>
      <c r="CH231" s="763"/>
      <c r="CI231" s="763"/>
      <c r="CW231" s="763"/>
      <c r="CX231" s="763"/>
      <c r="CY231" s="763"/>
      <c r="CZ231" s="763"/>
      <c r="DA231" s="763"/>
      <c r="DB231" s="763"/>
      <c r="DC231" s="763"/>
      <c r="DD231" s="763"/>
      <c r="DE231" s="763"/>
      <c r="DF231" s="763"/>
      <c r="DG231" s="763"/>
      <c r="DH231" s="763"/>
      <c r="DI231" s="763"/>
      <c r="DJ231" s="763"/>
      <c r="DK231" s="763"/>
      <c r="DL231" s="763"/>
      <c r="DM231" s="763"/>
      <c r="DN231" s="763"/>
      <c r="DO231" s="763"/>
      <c r="DP231" s="763"/>
      <c r="DQ231" s="763"/>
      <c r="DR231" s="763"/>
      <c r="DS231" s="763"/>
      <c r="DT231" s="763"/>
      <c r="DU231" s="763"/>
      <c r="DV231" s="763"/>
      <c r="DW231" s="763"/>
      <c r="DX231" s="763"/>
      <c r="DY231" s="763"/>
      <c r="DZ231" s="763"/>
      <c r="EA231" s="763"/>
      <c r="EB231" s="763"/>
      <c r="EC231" s="763"/>
      <c r="ED231" s="763"/>
      <c r="EE231" s="763"/>
      <c r="EF231" s="763"/>
      <c r="EG231" s="763"/>
      <c r="EH231" s="763"/>
      <c r="EI231" s="763"/>
      <c r="EJ231" s="763"/>
      <c r="EK231" s="763"/>
      <c r="EL231" s="763"/>
      <c r="EM231" s="763"/>
      <c r="EN231" s="763"/>
      <c r="EO231" s="763"/>
      <c r="EP231" s="763"/>
      <c r="EQ231" s="763"/>
      <c r="ER231" s="763"/>
      <c r="ES231" s="763"/>
      <c r="ET231" s="763"/>
      <c r="EU231" s="763"/>
      <c r="EV231" s="763"/>
      <c r="EW231" s="763"/>
      <c r="EX231" s="763"/>
      <c r="EY231" s="763"/>
      <c r="EZ231" s="763"/>
      <c r="FA231" s="763"/>
      <c r="FB231" s="763"/>
      <c r="FC231" s="763"/>
      <c r="FD231" s="763"/>
      <c r="FE231" s="763"/>
      <c r="FF231" s="763"/>
      <c r="FG231" s="763"/>
      <c r="FH231" s="763"/>
      <c r="FI231" s="763"/>
      <c r="FJ231" s="763"/>
      <c r="FK231" s="763"/>
      <c r="FL231" s="763"/>
      <c r="FM231" s="763"/>
      <c r="FN231" s="763"/>
      <c r="FO231" s="763"/>
      <c r="FP231" s="763"/>
      <c r="FQ231" s="763"/>
      <c r="FR231" s="763"/>
      <c r="FS231" s="763"/>
      <c r="FT231" s="763"/>
      <c r="FU231" s="763"/>
      <c r="FV231" s="763"/>
      <c r="FW231" s="763"/>
      <c r="FX231" s="763"/>
      <c r="FY231" s="763"/>
      <c r="FZ231" s="763"/>
      <c r="GA231" s="763"/>
      <c r="GB231" s="763"/>
      <c r="GC231" s="763"/>
      <c r="GD231" s="763"/>
      <c r="GE231" s="763"/>
      <c r="GF231" s="763"/>
      <c r="GG231" s="763"/>
      <c r="GH231" s="763"/>
      <c r="GI231" s="763"/>
      <c r="GJ231" s="763"/>
      <c r="GK231" s="763"/>
      <c r="GL231" s="763"/>
      <c r="GM231" s="763"/>
      <c r="GN231" s="763"/>
      <c r="GO231" s="763"/>
      <c r="GP231" s="763"/>
      <c r="GQ231" s="763"/>
      <c r="GR231" s="763"/>
      <c r="GS231" s="763"/>
      <c r="GT231" s="763"/>
      <c r="GU231" s="763"/>
      <c r="GV231" s="763"/>
      <c r="GW231" s="763"/>
      <c r="GX231" s="763"/>
      <c r="GY231" s="763"/>
      <c r="GZ231" s="763"/>
      <c r="HA231" s="763"/>
      <c r="HB231" s="763"/>
      <c r="HC231" s="763"/>
      <c r="HD231" s="763"/>
      <c r="HE231" s="763"/>
      <c r="HF231" s="763"/>
      <c r="HG231" s="763"/>
      <c r="HH231" s="763"/>
      <c r="HI231" s="763"/>
      <c r="HJ231" s="763"/>
      <c r="HK231" s="763"/>
      <c r="HL231" s="763"/>
      <c r="HM231" s="763"/>
      <c r="HN231" s="763"/>
      <c r="HO231" s="763"/>
      <c r="HP231" s="763"/>
      <c r="HQ231" s="763"/>
      <c r="HR231" s="763"/>
      <c r="HS231" s="763"/>
    </row>
    <row r="232" spans="1:227" s="552" customFormat="1">
      <c r="A232"/>
      <c r="B232" s="392"/>
      <c r="C232"/>
      <c r="D232" s="465"/>
      <c r="E232" s="684"/>
      <c r="F232" s="684"/>
      <c r="G232" s="354"/>
      <c r="H232"/>
      <c r="I232" s="140"/>
      <c r="J232"/>
      <c r="K232"/>
      <c r="L232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47"/>
      <c r="AC232"/>
      <c r="AD232" s="127"/>
      <c r="AE232"/>
      <c r="AF232"/>
      <c r="AG232"/>
      <c r="AH232" s="137"/>
      <c r="AI232" s="137"/>
      <c r="AJ232" s="137"/>
      <c r="AK232" s="548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548"/>
      <c r="BB232" s="286"/>
      <c r="BC232" s="1138"/>
      <c r="BD232" s="1138"/>
      <c r="BE232" s="1138"/>
      <c r="BF232" s="1138"/>
      <c r="BG232" s="1138"/>
      <c r="BH232" s="1138"/>
      <c r="BI232" s="1138"/>
      <c r="BJ232" s="536"/>
      <c r="BK232" s="536"/>
      <c r="BL232" s="536"/>
      <c r="BM232" s="536"/>
      <c r="BN232" s="536"/>
      <c r="BO232" s="536"/>
      <c r="BP232" s="536"/>
      <c r="BQ232" s="536"/>
      <c r="BR232" s="536"/>
      <c r="BS232" s="536"/>
      <c r="BT232" s="536"/>
      <c r="BU232" s="286"/>
      <c r="BV232" s="763"/>
      <c r="BW232" s="763"/>
      <c r="BX232" s="763"/>
      <c r="BY232" s="763"/>
      <c r="BZ232" s="763"/>
      <c r="CA232" s="763"/>
      <c r="CB232" s="763"/>
      <c r="CC232" s="763"/>
      <c r="CD232" s="763"/>
      <c r="CE232" s="763"/>
      <c r="CF232" s="763"/>
      <c r="CG232" s="763"/>
      <c r="CH232" s="763"/>
      <c r="CI232" s="763"/>
      <c r="CW232" s="763"/>
      <c r="CX232" s="763"/>
      <c r="CY232" s="763"/>
      <c r="CZ232" s="763"/>
      <c r="DA232" s="763"/>
      <c r="DB232" s="763"/>
      <c r="DC232" s="763"/>
      <c r="DD232" s="763"/>
      <c r="DE232" s="763"/>
      <c r="DF232" s="763"/>
      <c r="DG232" s="763"/>
      <c r="DH232" s="763"/>
      <c r="DI232" s="763"/>
      <c r="DJ232" s="763"/>
      <c r="DK232" s="763"/>
      <c r="DL232" s="763"/>
      <c r="DM232" s="763"/>
      <c r="DN232" s="763"/>
      <c r="DO232" s="763"/>
      <c r="DP232" s="763"/>
      <c r="DQ232" s="763"/>
      <c r="DR232" s="763"/>
      <c r="DS232" s="763"/>
      <c r="DT232" s="763"/>
      <c r="DU232" s="763"/>
      <c r="DV232" s="763"/>
      <c r="DW232" s="763"/>
      <c r="DX232" s="763"/>
      <c r="DY232" s="763"/>
      <c r="DZ232" s="763"/>
      <c r="EA232" s="763"/>
      <c r="EB232" s="763"/>
      <c r="EC232" s="763"/>
      <c r="ED232" s="763"/>
      <c r="EE232" s="763"/>
      <c r="EF232" s="763"/>
      <c r="EG232" s="763"/>
      <c r="EH232" s="763"/>
      <c r="EI232" s="763"/>
      <c r="EJ232" s="763"/>
      <c r="EK232" s="763"/>
      <c r="EL232" s="763"/>
      <c r="EM232" s="763"/>
      <c r="EN232" s="763"/>
      <c r="EO232" s="763"/>
      <c r="EP232" s="763"/>
      <c r="EQ232" s="763"/>
      <c r="ER232" s="763"/>
      <c r="ES232" s="763"/>
      <c r="ET232" s="763"/>
      <c r="EU232" s="763"/>
      <c r="EV232" s="763"/>
      <c r="EW232" s="763"/>
      <c r="EX232" s="763"/>
      <c r="EY232" s="763"/>
      <c r="EZ232" s="763"/>
      <c r="FA232" s="763"/>
      <c r="FB232" s="763"/>
      <c r="FC232" s="763"/>
      <c r="FD232" s="763"/>
      <c r="FE232" s="763"/>
      <c r="FF232" s="763"/>
      <c r="FG232" s="763"/>
      <c r="FH232" s="763"/>
      <c r="FI232" s="763"/>
      <c r="FJ232" s="763"/>
      <c r="FK232" s="763"/>
      <c r="FL232" s="763"/>
      <c r="FM232" s="763"/>
      <c r="FN232" s="763"/>
      <c r="FO232" s="763"/>
      <c r="FP232" s="763"/>
      <c r="FQ232" s="763"/>
      <c r="FR232" s="763"/>
      <c r="FS232" s="763"/>
      <c r="FT232" s="763"/>
      <c r="FU232" s="763"/>
      <c r="FV232" s="763"/>
      <c r="FW232" s="763"/>
      <c r="FX232" s="763"/>
      <c r="FY232" s="763"/>
      <c r="FZ232" s="763"/>
      <c r="GA232" s="763"/>
      <c r="GB232" s="763"/>
      <c r="GC232" s="763"/>
      <c r="GD232" s="763"/>
      <c r="GE232" s="763"/>
      <c r="GF232" s="763"/>
      <c r="GG232" s="763"/>
      <c r="GH232" s="763"/>
      <c r="GI232" s="763"/>
      <c r="GJ232" s="763"/>
      <c r="GK232" s="763"/>
      <c r="GL232" s="763"/>
      <c r="GM232" s="763"/>
      <c r="GN232" s="763"/>
      <c r="GO232" s="763"/>
      <c r="GP232" s="763"/>
      <c r="GQ232" s="763"/>
      <c r="GR232" s="763"/>
      <c r="GS232" s="763"/>
      <c r="GT232" s="763"/>
      <c r="GU232" s="763"/>
      <c r="GV232" s="763"/>
      <c r="GW232" s="763"/>
      <c r="GX232" s="763"/>
      <c r="GY232" s="763"/>
      <c r="GZ232" s="763"/>
      <c r="HA232" s="763"/>
      <c r="HB232" s="763"/>
      <c r="HC232" s="763"/>
      <c r="HD232" s="763"/>
      <c r="HE232" s="763"/>
      <c r="HF232" s="763"/>
      <c r="HG232" s="763"/>
      <c r="HH232" s="763"/>
      <c r="HI232" s="763"/>
      <c r="HJ232" s="763"/>
      <c r="HK232" s="763"/>
      <c r="HL232" s="763"/>
      <c r="HM232" s="763"/>
      <c r="HN232" s="763"/>
      <c r="HO232" s="763"/>
      <c r="HP232" s="763"/>
      <c r="HQ232" s="763"/>
      <c r="HR232" s="763"/>
      <c r="HS232" s="763"/>
    </row>
    <row r="233" spans="1:227" s="552" customFormat="1">
      <c r="A233"/>
      <c r="B233" s="392"/>
      <c r="C233"/>
      <c r="D233" s="465"/>
      <c r="E233" s="684"/>
      <c r="F233" s="684"/>
      <c r="G233" s="354"/>
      <c r="H233"/>
      <c r="I233" s="140"/>
      <c r="J233"/>
      <c r="K233"/>
      <c r="L233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9"/>
      <c r="Y233" s="359"/>
      <c r="Z233" s="359"/>
      <c r="AA233" s="359"/>
      <c r="AB233" s="47"/>
      <c r="AC233"/>
      <c r="AD233" s="127"/>
      <c r="AE233"/>
      <c r="AF233"/>
      <c r="AG233"/>
      <c r="AH233" s="137"/>
      <c r="AI233" s="137"/>
      <c r="AJ233" s="137"/>
      <c r="AK233" s="548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548"/>
      <c r="BB233" s="286"/>
      <c r="BC233" s="1138"/>
      <c r="BD233" s="1138"/>
      <c r="BE233" s="1138"/>
      <c r="BF233" s="1138"/>
      <c r="BG233" s="1138"/>
      <c r="BH233" s="1138"/>
      <c r="BI233" s="1138"/>
      <c r="BJ233" s="536"/>
      <c r="BK233" s="536"/>
      <c r="BL233" s="536"/>
      <c r="BM233" s="536"/>
      <c r="BN233" s="536"/>
      <c r="BO233" s="536"/>
      <c r="BP233" s="536"/>
      <c r="BQ233" s="536"/>
      <c r="BR233" s="536"/>
      <c r="BS233" s="536"/>
      <c r="BT233" s="536"/>
      <c r="BU233" s="286"/>
      <c r="BV233" s="763"/>
      <c r="BW233" s="763"/>
      <c r="BX233" s="763"/>
      <c r="BY233" s="763"/>
      <c r="BZ233" s="763"/>
      <c r="CA233" s="763"/>
      <c r="CB233" s="763"/>
      <c r="CC233" s="763"/>
      <c r="CD233" s="763"/>
      <c r="CE233" s="763"/>
      <c r="CF233" s="763"/>
      <c r="CG233" s="763"/>
      <c r="CH233" s="763"/>
      <c r="CI233" s="763"/>
      <c r="CW233" s="763"/>
      <c r="CX233" s="763"/>
      <c r="CY233" s="763"/>
      <c r="CZ233" s="763"/>
      <c r="DA233" s="763"/>
      <c r="DB233" s="763"/>
      <c r="DC233" s="763"/>
      <c r="DD233" s="763"/>
      <c r="DE233" s="763"/>
      <c r="DF233" s="763"/>
      <c r="DG233" s="763"/>
      <c r="DH233" s="763"/>
      <c r="DI233" s="763"/>
      <c r="DJ233" s="763"/>
      <c r="DK233" s="763"/>
      <c r="DL233" s="763"/>
      <c r="DM233" s="763"/>
      <c r="DN233" s="763"/>
      <c r="DO233" s="763"/>
      <c r="DP233" s="763"/>
      <c r="DQ233" s="763"/>
      <c r="DR233" s="763"/>
      <c r="DS233" s="763"/>
      <c r="DT233" s="763"/>
      <c r="DU233" s="763"/>
      <c r="DV233" s="763"/>
      <c r="DW233" s="763"/>
      <c r="DX233" s="763"/>
      <c r="DY233" s="763"/>
      <c r="DZ233" s="763"/>
      <c r="EA233" s="763"/>
      <c r="EB233" s="763"/>
      <c r="EC233" s="763"/>
      <c r="ED233" s="763"/>
      <c r="EE233" s="763"/>
      <c r="EF233" s="763"/>
      <c r="EG233" s="763"/>
      <c r="EH233" s="763"/>
      <c r="EI233" s="763"/>
      <c r="EJ233" s="763"/>
      <c r="EK233" s="763"/>
      <c r="EL233" s="763"/>
      <c r="EM233" s="763"/>
      <c r="EN233" s="763"/>
      <c r="EO233" s="763"/>
      <c r="EP233" s="763"/>
      <c r="EQ233" s="763"/>
      <c r="ER233" s="763"/>
      <c r="ES233" s="763"/>
      <c r="ET233" s="763"/>
      <c r="EU233" s="763"/>
      <c r="EV233" s="763"/>
      <c r="EW233" s="763"/>
      <c r="EX233" s="763"/>
      <c r="EY233" s="763"/>
      <c r="EZ233" s="763"/>
      <c r="FA233" s="763"/>
      <c r="FB233" s="763"/>
      <c r="FC233" s="763"/>
      <c r="FD233" s="763"/>
      <c r="FE233" s="763"/>
      <c r="FF233" s="763"/>
      <c r="FG233" s="763"/>
      <c r="FH233" s="763"/>
      <c r="FI233" s="763"/>
      <c r="FJ233" s="763"/>
      <c r="FK233" s="763"/>
      <c r="FL233" s="763"/>
      <c r="FM233" s="763"/>
      <c r="FN233" s="763"/>
      <c r="FO233" s="763"/>
      <c r="FP233" s="763"/>
      <c r="FQ233" s="763"/>
      <c r="FR233" s="763"/>
      <c r="FS233" s="763"/>
      <c r="FT233" s="763"/>
      <c r="FU233" s="763"/>
      <c r="FV233" s="763"/>
      <c r="FW233" s="763"/>
      <c r="FX233" s="763"/>
      <c r="FY233" s="763"/>
      <c r="FZ233" s="763"/>
      <c r="GA233" s="763"/>
      <c r="GB233" s="763"/>
      <c r="GC233" s="763"/>
      <c r="GD233" s="763"/>
      <c r="GE233" s="763"/>
      <c r="GF233" s="763"/>
      <c r="GG233" s="763"/>
      <c r="GH233" s="763"/>
      <c r="GI233" s="763"/>
      <c r="GJ233" s="763"/>
      <c r="GK233" s="763"/>
      <c r="GL233" s="763"/>
      <c r="GM233" s="763"/>
      <c r="GN233" s="763"/>
      <c r="GO233" s="763"/>
      <c r="GP233" s="763"/>
      <c r="GQ233" s="763"/>
      <c r="GR233" s="763"/>
      <c r="GS233" s="763"/>
      <c r="GT233" s="763"/>
      <c r="GU233" s="763"/>
      <c r="GV233" s="763"/>
      <c r="GW233" s="763"/>
      <c r="GX233" s="763"/>
      <c r="GY233" s="763"/>
      <c r="GZ233" s="763"/>
      <c r="HA233" s="763"/>
      <c r="HB233" s="763"/>
      <c r="HC233" s="763"/>
      <c r="HD233" s="763"/>
      <c r="HE233" s="763"/>
      <c r="HF233" s="763"/>
      <c r="HG233" s="763"/>
      <c r="HH233" s="763"/>
      <c r="HI233" s="763"/>
      <c r="HJ233" s="763"/>
      <c r="HK233" s="763"/>
      <c r="HL233" s="763"/>
      <c r="HM233" s="763"/>
      <c r="HN233" s="763"/>
      <c r="HO233" s="763"/>
      <c r="HP233" s="763"/>
      <c r="HQ233" s="763"/>
      <c r="HR233" s="763"/>
      <c r="HS233" s="763"/>
    </row>
    <row r="234" spans="1:227" s="552" customFormat="1">
      <c r="A234"/>
      <c r="B234" s="392"/>
      <c r="C234"/>
      <c r="D234" s="465"/>
      <c r="E234" s="684"/>
      <c r="F234" s="684"/>
      <c r="G234" s="354"/>
      <c r="H234"/>
      <c r="I234" s="140"/>
      <c r="J234"/>
      <c r="K234"/>
      <c r="L234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47"/>
      <c r="AC234"/>
      <c r="AD234" s="127"/>
      <c r="AE234"/>
      <c r="AF234"/>
      <c r="AG234"/>
      <c r="AH234" s="137"/>
      <c r="AI234" s="137"/>
      <c r="AJ234" s="137"/>
      <c r="AK234" s="548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548"/>
      <c r="BB234" s="286"/>
      <c r="BC234" s="1138"/>
      <c r="BD234" s="1138"/>
      <c r="BE234" s="1138"/>
      <c r="BF234" s="1138"/>
      <c r="BG234" s="1138"/>
      <c r="BH234" s="1138"/>
      <c r="BI234" s="1138"/>
      <c r="BJ234" s="536"/>
      <c r="BK234" s="536"/>
      <c r="BL234" s="536"/>
      <c r="BM234" s="536"/>
      <c r="BN234" s="536"/>
      <c r="BO234" s="536"/>
      <c r="BP234" s="536"/>
      <c r="BQ234" s="536"/>
      <c r="BR234" s="536"/>
      <c r="BS234" s="536"/>
      <c r="BT234" s="536"/>
      <c r="BU234" s="286"/>
      <c r="BV234" s="763"/>
      <c r="BW234" s="763"/>
      <c r="BX234" s="763"/>
      <c r="BY234" s="763"/>
      <c r="BZ234" s="763"/>
      <c r="CA234" s="763"/>
      <c r="CB234" s="763"/>
      <c r="CC234" s="763"/>
      <c r="CD234" s="763"/>
      <c r="CE234" s="763"/>
      <c r="CF234" s="763"/>
      <c r="CG234" s="763"/>
      <c r="CH234" s="763"/>
      <c r="CI234" s="763"/>
      <c r="CW234" s="763"/>
      <c r="CX234" s="763"/>
      <c r="CY234" s="763"/>
      <c r="CZ234" s="763"/>
      <c r="DA234" s="763"/>
      <c r="DB234" s="763"/>
      <c r="DC234" s="763"/>
      <c r="DD234" s="763"/>
      <c r="DE234" s="763"/>
      <c r="DF234" s="763"/>
      <c r="DG234" s="763"/>
      <c r="DH234" s="763"/>
      <c r="DI234" s="763"/>
      <c r="DJ234" s="763"/>
      <c r="DK234" s="763"/>
      <c r="DL234" s="763"/>
      <c r="DM234" s="763"/>
      <c r="DN234" s="763"/>
      <c r="DO234" s="763"/>
      <c r="DP234" s="763"/>
      <c r="DQ234" s="763"/>
      <c r="DR234" s="763"/>
      <c r="DS234" s="763"/>
      <c r="DT234" s="763"/>
      <c r="DU234" s="763"/>
      <c r="DV234" s="763"/>
      <c r="DW234" s="763"/>
      <c r="DX234" s="763"/>
      <c r="DY234" s="763"/>
      <c r="DZ234" s="763"/>
      <c r="EA234" s="763"/>
      <c r="EB234" s="763"/>
      <c r="EC234" s="763"/>
      <c r="ED234" s="763"/>
      <c r="EE234" s="763"/>
      <c r="EF234" s="763"/>
      <c r="EG234" s="763"/>
      <c r="EH234" s="763"/>
      <c r="EI234" s="763"/>
      <c r="EJ234" s="763"/>
      <c r="EK234" s="763"/>
      <c r="EL234" s="763"/>
      <c r="EM234" s="763"/>
      <c r="EN234" s="763"/>
      <c r="EO234" s="763"/>
      <c r="EP234" s="763"/>
      <c r="EQ234" s="763"/>
      <c r="ER234" s="763"/>
      <c r="ES234" s="763"/>
      <c r="ET234" s="763"/>
      <c r="EU234" s="763"/>
      <c r="EV234" s="763"/>
      <c r="EW234" s="763"/>
      <c r="EX234" s="763"/>
      <c r="EY234" s="763"/>
      <c r="EZ234" s="763"/>
      <c r="FA234" s="763"/>
      <c r="FB234" s="763"/>
      <c r="FC234" s="763"/>
      <c r="FD234" s="763"/>
      <c r="FE234" s="763"/>
      <c r="FF234" s="763"/>
      <c r="FG234" s="763"/>
      <c r="FH234" s="763"/>
      <c r="FI234" s="763"/>
      <c r="FJ234" s="763"/>
      <c r="FK234" s="763"/>
      <c r="FL234" s="763"/>
      <c r="FM234" s="763"/>
      <c r="FN234" s="763"/>
      <c r="FO234" s="763"/>
      <c r="FP234" s="763"/>
      <c r="FQ234" s="763"/>
      <c r="FR234" s="763"/>
      <c r="FS234" s="763"/>
      <c r="FT234" s="763"/>
      <c r="FU234" s="763"/>
      <c r="FV234" s="763"/>
      <c r="FW234" s="763"/>
      <c r="FX234" s="763"/>
      <c r="FY234" s="763"/>
      <c r="FZ234" s="763"/>
      <c r="GA234" s="763"/>
      <c r="GB234" s="763"/>
      <c r="GC234" s="763"/>
      <c r="GD234" s="763"/>
      <c r="GE234" s="763"/>
      <c r="GF234" s="763"/>
      <c r="GG234" s="763"/>
      <c r="GH234" s="763"/>
      <c r="GI234" s="763"/>
      <c r="GJ234" s="763"/>
      <c r="GK234" s="763"/>
      <c r="GL234" s="763"/>
      <c r="GM234" s="763"/>
      <c r="GN234" s="763"/>
      <c r="GO234" s="763"/>
      <c r="GP234" s="763"/>
      <c r="GQ234" s="763"/>
      <c r="GR234" s="763"/>
      <c r="GS234" s="763"/>
      <c r="GT234" s="763"/>
      <c r="GU234" s="763"/>
      <c r="GV234" s="763"/>
      <c r="GW234" s="763"/>
      <c r="GX234" s="763"/>
      <c r="GY234" s="763"/>
      <c r="GZ234" s="763"/>
      <c r="HA234" s="763"/>
      <c r="HB234" s="763"/>
      <c r="HC234" s="763"/>
      <c r="HD234" s="763"/>
      <c r="HE234" s="763"/>
      <c r="HF234" s="763"/>
      <c r="HG234" s="763"/>
      <c r="HH234" s="763"/>
      <c r="HI234" s="763"/>
      <c r="HJ234" s="763"/>
      <c r="HK234" s="763"/>
      <c r="HL234" s="763"/>
      <c r="HM234" s="763"/>
      <c r="HN234" s="763"/>
      <c r="HO234" s="763"/>
      <c r="HP234" s="763"/>
      <c r="HQ234" s="763"/>
      <c r="HR234" s="763"/>
      <c r="HS234" s="763"/>
    </row>
    <row r="235" spans="1:227" s="552" customFormat="1">
      <c r="A235"/>
      <c r="B235" s="392"/>
      <c r="C235"/>
      <c r="D235" s="465"/>
      <c r="E235" s="684"/>
      <c r="F235" s="684"/>
      <c r="G235" s="354"/>
      <c r="H235"/>
      <c r="I235" s="140"/>
      <c r="J235"/>
      <c r="K235"/>
      <c r="L235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47"/>
      <c r="AC235"/>
      <c r="AD235" s="127"/>
      <c r="AE235"/>
      <c r="AF235"/>
      <c r="AG235"/>
      <c r="AH235" s="137"/>
      <c r="AI235" s="137"/>
      <c r="AJ235" s="137"/>
      <c r="AK235" s="548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548"/>
      <c r="BB235" s="286"/>
      <c r="BC235" s="1138"/>
      <c r="BD235" s="1138"/>
      <c r="BE235" s="1138"/>
      <c r="BF235" s="1138"/>
      <c r="BG235" s="1138"/>
      <c r="BH235" s="1138"/>
      <c r="BI235" s="1138"/>
      <c r="BJ235" s="536"/>
      <c r="BK235" s="536"/>
      <c r="BL235" s="536"/>
      <c r="BM235" s="536"/>
      <c r="BN235" s="536"/>
      <c r="BO235" s="536"/>
      <c r="BP235" s="536"/>
      <c r="BQ235" s="536"/>
      <c r="BR235" s="536"/>
      <c r="BS235" s="536"/>
      <c r="BT235" s="536"/>
      <c r="BU235" s="286"/>
      <c r="BV235" s="763"/>
      <c r="BW235" s="763"/>
      <c r="BX235" s="763"/>
      <c r="BY235" s="763"/>
      <c r="BZ235" s="763"/>
      <c r="CA235" s="763"/>
      <c r="CB235" s="763"/>
      <c r="CC235" s="763"/>
      <c r="CD235" s="763"/>
      <c r="CE235" s="763"/>
      <c r="CF235" s="763"/>
      <c r="CG235" s="763"/>
      <c r="CH235" s="763"/>
      <c r="CI235" s="763"/>
      <c r="CW235" s="763"/>
      <c r="CX235" s="763"/>
      <c r="CY235" s="763"/>
      <c r="CZ235" s="763"/>
      <c r="DA235" s="763"/>
      <c r="DB235" s="763"/>
      <c r="DC235" s="763"/>
      <c r="DD235" s="763"/>
      <c r="DE235" s="763"/>
      <c r="DF235" s="763"/>
      <c r="DG235" s="763"/>
      <c r="DH235" s="763"/>
      <c r="DI235" s="763"/>
      <c r="DJ235" s="763"/>
      <c r="DK235" s="763"/>
      <c r="DL235" s="763"/>
      <c r="DM235" s="763"/>
      <c r="DN235" s="763"/>
      <c r="DO235" s="763"/>
      <c r="DP235" s="763"/>
      <c r="DQ235" s="763"/>
      <c r="DR235" s="763"/>
      <c r="DS235" s="763"/>
      <c r="DT235" s="763"/>
      <c r="DU235" s="763"/>
      <c r="DV235" s="763"/>
      <c r="DW235" s="763"/>
      <c r="DX235" s="763"/>
      <c r="DY235" s="763"/>
      <c r="DZ235" s="763"/>
      <c r="EA235" s="763"/>
      <c r="EB235" s="763"/>
      <c r="EC235" s="763"/>
      <c r="ED235" s="763"/>
      <c r="EE235" s="763"/>
      <c r="EF235" s="763"/>
      <c r="EG235" s="763"/>
      <c r="EH235" s="763"/>
      <c r="EI235" s="763"/>
      <c r="EJ235" s="763"/>
      <c r="EK235" s="763"/>
      <c r="EL235" s="763"/>
      <c r="EM235" s="763"/>
      <c r="EN235" s="763"/>
      <c r="EO235" s="763"/>
      <c r="EP235" s="763"/>
      <c r="EQ235" s="763"/>
      <c r="ER235" s="763"/>
      <c r="ES235" s="763"/>
      <c r="ET235" s="763"/>
      <c r="EU235" s="763"/>
      <c r="EV235" s="763"/>
      <c r="EW235" s="763"/>
      <c r="EX235" s="763"/>
      <c r="EY235" s="763"/>
      <c r="EZ235" s="763"/>
      <c r="FA235" s="763"/>
      <c r="FB235" s="763"/>
      <c r="FC235" s="763"/>
      <c r="FD235" s="763"/>
      <c r="FE235" s="763"/>
      <c r="FF235" s="763"/>
      <c r="FG235" s="763"/>
      <c r="FH235" s="763"/>
      <c r="FI235" s="763"/>
      <c r="FJ235" s="763"/>
      <c r="FK235" s="763"/>
      <c r="FL235" s="763"/>
      <c r="FM235" s="763"/>
      <c r="FN235" s="763"/>
      <c r="FO235" s="763"/>
      <c r="FP235" s="763"/>
      <c r="FQ235" s="763"/>
      <c r="FR235" s="763"/>
      <c r="FS235" s="763"/>
      <c r="FT235" s="763"/>
      <c r="FU235" s="763"/>
      <c r="FV235" s="763"/>
      <c r="FW235" s="763"/>
      <c r="FX235" s="763"/>
      <c r="FY235" s="763"/>
      <c r="FZ235" s="763"/>
      <c r="GA235" s="763"/>
      <c r="GB235" s="763"/>
      <c r="GC235" s="763"/>
      <c r="GD235" s="763"/>
      <c r="GE235" s="763"/>
      <c r="GF235" s="763"/>
      <c r="GG235" s="763"/>
      <c r="GH235" s="763"/>
      <c r="GI235" s="763"/>
      <c r="GJ235" s="763"/>
      <c r="GK235" s="763"/>
      <c r="GL235" s="763"/>
      <c r="GM235" s="763"/>
      <c r="GN235" s="763"/>
      <c r="GO235" s="763"/>
      <c r="GP235" s="763"/>
      <c r="GQ235" s="763"/>
      <c r="GR235" s="763"/>
      <c r="GS235" s="763"/>
      <c r="GT235" s="763"/>
      <c r="GU235" s="763"/>
      <c r="GV235" s="763"/>
      <c r="GW235" s="763"/>
      <c r="GX235" s="763"/>
      <c r="GY235" s="763"/>
      <c r="GZ235" s="763"/>
      <c r="HA235" s="763"/>
      <c r="HB235" s="763"/>
      <c r="HC235" s="763"/>
      <c r="HD235" s="763"/>
      <c r="HE235" s="763"/>
      <c r="HF235" s="763"/>
      <c r="HG235" s="763"/>
      <c r="HH235" s="763"/>
      <c r="HI235" s="763"/>
      <c r="HJ235" s="763"/>
      <c r="HK235" s="763"/>
      <c r="HL235" s="763"/>
      <c r="HM235" s="763"/>
      <c r="HN235" s="763"/>
      <c r="HO235" s="763"/>
      <c r="HP235" s="763"/>
      <c r="HQ235" s="763"/>
      <c r="HR235" s="763"/>
      <c r="HS235" s="763"/>
    </row>
    <row r="236" spans="1:227" s="552" customFormat="1">
      <c r="A236"/>
      <c r="B236" s="392"/>
      <c r="C236"/>
      <c r="D236" s="465"/>
      <c r="E236" s="684"/>
      <c r="F236" s="684"/>
      <c r="G236" s="354"/>
      <c r="H236"/>
      <c r="I236" s="140"/>
      <c r="J236"/>
      <c r="K236"/>
      <c r="L236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9"/>
      <c r="Y236" s="359"/>
      <c r="Z236" s="359"/>
      <c r="AA236" s="359"/>
      <c r="AB236" s="47"/>
      <c r="AC236"/>
      <c r="AD236" s="127"/>
      <c r="AE236"/>
      <c r="AF236"/>
      <c r="AG236"/>
      <c r="AH236" s="137"/>
      <c r="AI236" s="137"/>
      <c r="AJ236" s="137"/>
      <c r="AK236" s="548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548"/>
      <c r="BB236" s="286"/>
      <c r="BC236" s="1138"/>
      <c r="BD236" s="1138"/>
      <c r="BE236" s="1138"/>
      <c r="BF236" s="1138"/>
      <c r="BG236" s="1138"/>
      <c r="BH236" s="1138"/>
      <c r="BI236" s="1138"/>
      <c r="BJ236" s="536"/>
      <c r="BK236" s="536"/>
      <c r="BL236" s="536"/>
      <c r="BM236" s="536"/>
      <c r="BN236" s="536"/>
      <c r="BO236" s="536"/>
      <c r="BP236" s="536"/>
      <c r="BQ236" s="536"/>
      <c r="BR236" s="536"/>
      <c r="BS236" s="536"/>
      <c r="BT236" s="536"/>
      <c r="BU236" s="286"/>
      <c r="BV236" s="763"/>
      <c r="BW236" s="763"/>
      <c r="BX236" s="763"/>
      <c r="BY236" s="763"/>
      <c r="BZ236" s="763"/>
      <c r="CA236" s="763"/>
      <c r="CB236" s="763"/>
      <c r="CC236" s="763"/>
      <c r="CD236" s="763"/>
      <c r="CE236" s="763"/>
      <c r="CF236" s="763"/>
      <c r="CG236" s="763"/>
      <c r="CH236" s="763"/>
      <c r="CI236" s="763"/>
      <c r="CW236" s="763"/>
      <c r="CX236" s="763"/>
      <c r="CY236" s="763"/>
      <c r="CZ236" s="763"/>
      <c r="DA236" s="763"/>
      <c r="DB236" s="763"/>
      <c r="DC236" s="763"/>
      <c r="DD236" s="763"/>
      <c r="DE236" s="763"/>
      <c r="DF236" s="763"/>
      <c r="DG236" s="763"/>
      <c r="DH236" s="763"/>
      <c r="DI236" s="763"/>
      <c r="DJ236" s="763"/>
      <c r="DK236" s="763"/>
      <c r="DL236" s="763"/>
      <c r="DM236" s="763"/>
      <c r="DN236" s="763"/>
      <c r="DO236" s="763"/>
      <c r="DP236" s="763"/>
      <c r="DQ236" s="763"/>
      <c r="DR236" s="763"/>
      <c r="DS236" s="763"/>
      <c r="DT236" s="763"/>
      <c r="DU236" s="763"/>
      <c r="DV236" s="763"/>
      <c r="DW236" s="763"/>
      <c r="DX236" s="763"/>
      <c r="DY236" s="763"/>
      <c r="DZ236" s="763"/>
      <c r="EA236" s="763"/>
      <c r="EB236" s="763"/>
      <c r="EC236" s="763"/>
      <c r="ED236" s="763"/>
      <c r="EE236" s="763"/>
      <c r="EF236" s="763"/>
      <c r="EG236" s="763"/>
      <c r="EH236" s="763"/>
      <c r="EI236" s="763"/>
      <c r="EJ236" s="763"/>
      <c r="EK236" s="763"/>
      <c r="EL236" s="763"/>
      <c r="EM236" s="763"/>
      <c r="EN236" s="763"/>
      <c r="EO236" s="763"/>
      <c r="EP236" s="763"/>
      <c r="EQ236" s="763"/>
      <c r="ER236" s="763"/>
      <c r="ES236" s="763"/>
      <c r="ET236" s="763"/>
      <c r="EU236" s="763"/>
      <c r="EV236" s="763"/>
      <c r="EW236" s="763"/>
      <c r="EX236" s="763"/>
      <c r="EY236" s="763"/>
      <c r="EZ236" s="763"/>
      <c r="FA236" s="763"/>
      <c r="FB236" s="763"/>
      <c r="FC236" s="763"/>
      <c r="FD236" s="763"/>
      <c r="FE236" s="763"/>
      <c r="FF236" s="763"/>
      <c r="FG236" s="763"/>
      <c r="FH236" s="763"/>
      <c r="FI236" s="763"/>
      <c r="FJ236" s="763"/>
      <c r="FK236" s="763"/>
      <c r="FL236" s="763"/>
      <c r="FM236" s="763"/>
      <c r="FN236" s="763"/>
      <c r="FO236" s="763"/>
      <c r="FP236" s="763"/>
      <c r="FQ236" s="763"/>
      <c r="FR236" s="763"/>
      <c r="FS236" s="763"/>
      <c r="FT236" s="763"/>
      <c r="FU236" s="763"/>
      <c r="FV236" s="763"/>
      <c r="FW236" s="763"/>
      <c r="FX236" s="763"/>
      <c r="FY236" s="763"/>
      <c r="FZ236" s="763"/>
      <c r="GA236" s="763"/>
      <c r="GB236" s="763"/>
      <c r="GC236" s="763"/>
      <c r="GD236" s="763"/>
      <c r="GE236" s="763"/>
      <c r="GF236" s="763"/>
      <c r="GG236" s="763"/>
      <c r="GH236" s="763"/>
      <c r="GI236" s="763"/>
      <c r="GJ236" s="763"/>
      <c r="GK236" s="763"/>
      <c r="GL236" s="763"/>
      <c r="GM236" s="763"/>
      <c r="GN236" s="763"/>
      <c r="GO236" s="763"/>
      <c r="GP236" s="763"/>
      <c r="GQ236" s="763"/>
      <c r="GR236" s="763"/>
      <c r="GS236" s="763"/>
      <c r="GT236" s="763"/>
      <c r="GU236" s="763"/>
      <c r="GV236" s="763"/>
      <c r="GW236" s="763"/>
      <c r="GX236" s="763"/>
      <c r="GY236" s="763"/>
      <c r="GZ236" s="763"/>
      <c r="HA236" s="763"/>
      <c r="HB236" s="763"/>
      <c r="HC236" s="763"/>
      <c r="HD236" s="763"/>
      <c r="HE236" s="763"/>
      <c r="HF236" s="763"/>
      <c r="HG236" s="763"/>
      <c r="HH236" s="763"/>
      <c r="HI236" s="763"/>
      <c r="HJ236" s="763"/>
      <c r="HK236" s="763"/>
      <c r="HL236" s="763"/>
      <c r="HM236" s="763"/>
      <c r="HN236" s="763"/>
      <c r="HO236" s="763"/>
      <c r="HP236" s="763"/>
      <c r="HQ236" s="763"/>
      <c r="HR236" s="763"/>
      <c r="HS236" s="763"/>
    </row>
    <row r="237" spans="1:227" s="552" customFormat="1">
      <c r="A237"/>
      <c r="B237" s="392"/>
      <c r="C237"/>
      <c r="D237" s="465"/>
      <c r="E237" s="684"/>
      <c r="F237" s="684"/>
      <c r="G237" s="354"/>
      <c r="H237"/>
      <c r="I237" s="140"/>
      <c r="J237"/>
      <c r="K237"/>
      <c r="L237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9"/>
      <c r="Y237" s="359"/>
      <c r="Z237" s="359"/>
      <c r="AA237" s="359"/>
      <c r="AB237" s="47"/>
      <c r="AC237"/>
      <c r="AD237" s="127"/>
      <c r="AE237"/>
      <c r="AF237"/>
      <c r="AG237"/>
      <c r="AH237" s="137"/>
      <c r="AI237" s="137"/>
      <c r="AJ237" s="137"/>
      <c r="AK237" s="548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548"/>
      <c r="BB237" s="286"/>
      <c r="BC237" s="1138"/>
      <c r="BD237" s="1138"/>
      <c r="BE237" s="1138"/>
      <c r="BF237" s="1138"/>
      <c r="BG237" s="1138"/>
      <c r="BH237" s="1138"/>
      <c r="BI237" s="1138"/>
      <c r="BJ237" s="536"/>
      <c r="BK237" s="536"/>
      <c r="BL237" s="536"/>
      <c r="BM237" s="536"/>
      <c r="BN237" s="536"/>
      <c r="BO237" s="536"/>
      <c r="BP237" s="536"/>
      <c r="BQ237" s="536"/>
      <c r="BR237" s="536"/>
      <c r="BS237" s="536"/>
      <c r="BT237" s="536"/>
      <c r="BU237" s="286"/>
      <c r="BV237" s="763"/>
      <c r="BW237" s="763"/>
      <c r="BX237" s="763"/>
      <c r="BY237" s="763"/>
      <c r="BZ237" s="763"/>
      <c r="CA237" s="763"/>
      <c r="CB237" s="763"/>
      <c r="CC237" s="763"/>
      <c r="CD237" s="763"/>
      <c r="CE237" s="763"/>
      <c r="CF237" s="763"/>
      <c r="CG237" s="763"/>
      <c r="CH237" s="763"/>
      <c r="CI237" s="763"/>
      <c r="CW237" s="763"/>
      <c r="CX237" s="763"/>
      <c r="CY237" s="763"/>
      <c r="CZ237" s="763"/>
      <c r="DA237" s="763"/>
      <c r="DB237" s="763"/>
      <c r="DC237" s="763"/>
      <c r="DD237" s="763"/>
      <c r="DE237" s="763"/>
      <c r="DF237" s="763"/>
      <c r="DG237" s="763"/>
      <c r="DH237" s="763"/>
      <c r="DI237" s="763"/>
      <c r="DJ237" s="763"/>
      <c r="DK237" s="763"/>
      <c r="DL237" s="763"/>
      <c r="DM237" s="763"/>
      <c r="DN237" s="763"/>
      <c r="DO237" s="763"/>
      <c r="DP237" s="763"/>
      <c r="DQ237" s="763"/>
      <c r="DR237" s="763"/>
      <c r="DS237" s="763"/>
      <c r="DT237" s="763"/>
      <c r="DU237" s="763"/>
      <c r="DV237" s="763"/>
      <c r="DW237" s="763"/>
      <c r="DX237" s="763"/>
      <c r="DY237" s="763"/>
      <c r="DZ237" s="763"/>
      <c r="EA237" s="763"/>
      <c r="EB237" s="763"/>
      <c r="EC237" s="763"/>
      <c r="ED237" s="763"/>
      <c r="EE237" s="763"/>
      <c r="EF237" s="763"/>
      <c r="EG237" s="763"/>
      <c r="EH237" s="763"/>
      <c r="EI237" s="763"/>
      <c r="EJ237" s="763"/>
      <c r="EK237" s="763"/>
      <c r="EL237" s="763"/>
      <c r="EM237" s="763"/>
      <c r="EN237" s="763"/>
      <c r="EO237" s="763"/>
      <c r="EP237" s="763"/>
      <c r="EQ237" s="763"/>
      <c r="ER237" s="763"/>
      <c r="ES237" s="763"/>
      <c r="ET237" s="763"/>
      <c r="EU237" s="763"/>
      <c r="EV237" s="763"/>
      <c r="EW237" s="763"/>
      <c r="EX237" s="763"/>
      <c r="EY237" s="763"/>
      <c r="EZ237" s="763"/>
      <c r="FA237" s="763"/>
      <c r="FB237" s="763"/>
      <c r="FC237" s="763"/>
      <c r="FD237" s="763"/>
      <c r="FE237" s="763"/>
      <c r="FF237" s="763"/>
      <c r="FG237" s="763"/>
      <c r="FH237" s="763"/>
      <c r="FI237" s="763"/>
      <c r="FJ237" s="763"/>
      <c r="FK237" s="763"/>
      <c r="FL237" s="763"/>
      <c r="FM237" s="763"/>
      <c r="FN237" s="763"/>
      <c r="FO237" s="763"/>
      <c r="FP237" s="763"/>
      <c r="FQ237" s="763"/>
      <c r="FR237" s="763"/>
      <c r="FS237" s="763"/>
      <c r="FT237" s="763"/>
      <c r="FU237" s="763"/>
      <c r="FV237" s="763"/>
      <c r="FW237" s="763"/>
      <c r="FX237" s="763"/>
      <c r="FY237" s="763"/>
      <c r="FZ237" s="763"/>
      <c r="GA237" s="763"/>
      <c r="GB237" s="763"/>
      <c r="GC237" s="763"/>
      <c r="GD237" s="763"/>
      <c r="GE237" s="763"/>
      <c r="GF237" s="763"/>
      <c r="GG237" s="763"/>
      <c r="GH237" s="763"/>
      <c r="GI237" s="763"/>
      <c r="GJ237" s="763"/>
      <c r="GK237" s="763"/>
      <c r="GL237" s="763"/>
      <c r="GM237" s="763"/>
      <c r="GN237" s="763"/>
      <c r="GO237" s="763"/>
      <c r="GP237" s="763"/>
      <c r="GQ237" s="763"/>
      <c r="GR237" s="763"/>
      <c r="GS237" s="763"/>
      <c r="GT237" s="763"/>
      <c r="GU237" s="763"/>
      <c r="GV237" s="763"/>
      <c r="GW237" s="763"/>
      <c r="GX237" s="763"/>
      <c r="GY237" s="763"/>
      <c r="GZ237" s="763"/>
      <c r="HA237" s="763"/>
      <c r="HB237" s="763"/>
      <c r="HC237" s="763"/>
      <c r="HD237" s="763"/>
      <c r="HE237" s="763"/>
      <c r="HF237" s="763"/>
      <c r="HG237" s="763"/>
      <c r="HH237" s="763"/>
      <c r="HI237" s="763"/>
      <c r="HJ237" s="763"/>
      <c r="HK237" s="763"/>
      <c r="HL237" s="763"/>
      <c r="HM237" s="763"/>
      <c r="HN237" s="763"/>
      <c r="HO237" s="763"/>
      <c r="HP237" s="763"/>
      <c r="HQ237" s="763"/>
      <c r="HR237" s="763"/>
      <c r="HS237" s="763"/>
    </row>
    <row r="238" spans="1:227" s="552" customFormat="1">
      <c r="A238"/>
      <c r="B238" s="392"/>
      <c r="C238"/>
      <c r="D238" s="465"/>
      <c r="E238" s="684"/>
      <c r="F238" s="684"/>
      <c r="G238" s="354"/>
      <c r="H238"/>
      <c r="I238" s="140"/>
      <c r="J238"/>
      <c r="K238"/>
      <c r="L238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47"/>
      <c r="AC238"/>
      <c r="AD238" s="127"/>
      <c r="AE238"/>
      <c r="AF238"/>
      <c r="AG238"/>
      <c r="AH238" s="137"/>
      <c r="AI238" s="137"/>
      <c r="AJ238" s="137"/>
      <c r="AK238" s="548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548"/>
      <c r="BB238" s="286"/>
      <c r="BC238" s="1138"/>
      <c r="BD238" s="1138"/>
      <c r="BE238" s="1138"/>
      <c r="BF238" s="1138"/>
      <c r="BG238" s="1138"/>
      <c r="BH238" s="1138"/>
      <c r="BI238" s="1138"/>
      <c r="BJ238" s="536"/>
      <c r="BK238" s="536"/>
      <c r="BL238" s="536"/>
      <c r="BM238" s="536"/>
      <c r="BN238" s="536"/>
      <c r="BO238" s="536"/>
      <c r="BP238" s="536"/>
      <c r="BQ238" s="536"/>
      <c r="BR238" s="536"/>
      <c r="BS238" s="536"/>
      <c r="BT238" s="536"/>
      <c r="BU238" s="286"/>
      <c r="BV238" s="763"/>
      <c r="BW238" s="763"/>
      <c r="BX238" s="763"/>
      <c r="BY238" s="763"/>
      <c r="BZ238" s="763"/>
      <c r="CA238" s="763"/>
      <c r="CB238" s="763"/>
      <c r="CC238" s="763"/>
      <c r="CD238" s="763"/>
      <c r="CE238" s="763"/>
      <c r="CF238" s="763"/>
      <c r="CG238" s="763"/>
      <c r="CH238" s="763"/>
      <c r="CI238" s="763"/>
      <c r="CW238" s="763"/>
      <c r="CX238" s="763"/>
      <c r="CY238" s="763"/>
      <c r="CZ238" s="763"/>
      <c r="DA238" s="763"/>
      <c r="DB238" s="763"/>
      <c r="DC238" s="763"/>
      <c r="DD238" s="763"/>
      <c r="DE238" s="763"/>
      <c r="DF238" s="763"/>
      <c r="DG238" s="763"/>
      <c r="DH238" s="763"/>
      <c r="DI238" s="763"/>
      <c r="DJ238" s="763"/>
      <c r="DK238" s="763"/>
      <c r="DL238" s="763"/>
      <c r="DM238" s="763"/>
      <c r="DN238" s="763"/>
      <c r="DO238" s="763"/>
      <c r="DP238" s="763"/>
      <c r="DQ238" s="763"/>
      <c r="DR238" s="763"/>
      <c r="DS238" s="763"/>
      <c r="DT238" s="763"/>
      <c r="DU238" s="763"/>
      <c r="DV238" s="763"/>
      <c r="DW238" s="763"/>
      <c r="DX238" s="763"/>
      <c r="DY238" s="763"/>
      <c r="DZ238" s="763"/>
      <c r="EA238" s="763"/>
      <c r="EB238" s="763"/>
      <c r="EC238" s="763"/>
      <c r="ED238" s="763"/>
      <c r="EE238" s="763"/>
      <c r="EF238" s="763"/>
      <c r="EG238" s="763"/>
      <c r="EH238" s="763"/>
      <c r="EI238" s="763"/>
      <c r="EJ238" s="763"/>
      <c r="EK238" s="763"/>
      <c r="EL238" s="763"/>
      <c r="EM238" s="763"/>
      <c r="EN238" s="763"/>
      <c r="EO238" s="763"/>
      <c r="EP238" s="763"/>
      <c r="EQ238" s="763"/>
      <c r="ER238" s="763"/>
      <c r="ES238" s="763"/>
      <c r="ET238" s="763"/>
      <c r="EU238" s="763"/>
      <c r="EV238" s="763"/>
      <c r="EW238" s="763"/>
      <c r="EX238" s="763"/>
      <c r="EY238" s="763"/>
      <c r="EZ238" s="763"/>
      <c r="FA238" s="763"/>
      <c r="FB238" s="763"/>
      <c r="FC238" s="763"/>
      <c r="FD238" s="763"/>
      <c r="FE238" s="763"/>
      <c r="FF238" s="763"/>
      <c r="FG238" s="763"/>
      <c r="FH238" s="763"/>
      <c r="FI238" s="763"/>
      <c r="FJ238" s="763"/>
      <c r="FK238" s="763"/>
      <c r="FL238" s="763"/>
      <c r="FM238" s="763"/>
      <c r="FN238" s="763"/>
      <c r="FO238" s="763"/>
      <c r="FP238" s="763"/>
      <c r="FQ238" s="763"/>
      <c r="FR238" s="763"/>
      <c r="FS238" s="763"/>
      <c r="FT238" s="763"/>
      <c r="FU238" s="763"/>
      <c r="FV238" s="763"/>
      <c r="FW238" s="763"/>
      <c r="FX238" s="763"/>
      <c r="FY238" s="763"/>
      <c r="FZ238" s="763"/>
      <c r="GA238" s="763"/>
      <c r="GB238" s="763"/>
      <c r="GC238" s="763"/>
      <c r="GD238" s="763"/>
      <c r="GE238" s="763"/>
      <c r="GF238" s="763"/>
      <c r="GG238" s="763"/>
      <c r="GH238" s="763"/>
      <c r="GI238" s="763"/>
      <c r="GJ238" s="763"/>
      <c r="GK238" s="763"/>
      <c r="GL238" s="763"/>
      <c r="GM238" s="763"/>
      <c r="GN238" s="763"/>
      <c r="GO238" s="763"/>
      <c r="GP238" s="763"/>
      <c r="GQ238" s="763"/>
      <c r="GR238" s="763"/>
      <c r="GS238" s="763"/>
      <c r="GT238" s="763"/>
      <c r="GU238" s="763"/>
      <c r="GV238" s="763"/>
      <c r="GW238" s="763"/>
      <c r="GX238" s="763"/>
      <c r="GY238" s="763"/>
      <c r="GZ238" s="763"/>
      <c r="HA238" s="763"/>
      <c r="HB238" s="763"/>
      <c r="HC238" s="763"/>
      <c r="HD238" s="763"/>
      <c r="HE238" s="763"/>
      <c r="HF238" s="763"/>
      <c r="HG238" s="763"/>
      <c r="HH238" s="763"/>
      <c r="HI238" s="763"/>
      <c r="HJ238" s="763"/>
      <c r="HK238" s="763"/>
      <c r="HL238" s="763"/>
      <c r="HM238" s="763"/>
      <c r="HN238" s="763"/>
      <c r="HO238" s="763"/>
      <c r="HP238" s="763"/>
      <c r="HQ238" s="763"/>
      <c r="HR238" s="763"/>
      <c r="HS238" s="763"/>
    </row>
    <row r="239" spans="1:227" s="552" customFormat="1">
      <c r="A239"/>
      <c r="B239" s="392"/>
      <c r="C239"/>
      <c r="D239" s="465"/>
      <c r="E239" s="684"/>
      <c r="F239" s="684"/>
      <c r="G239" s="354"/>
      <c r="H239"/>
      <c r="I239" s="140"/>
      <c r="J239"/>
      <c r="K239"/>
      <c r="L239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47"/>
      <c r="AC239"/>
      <c r="AD239" s="127"/>
      <c r="AE239"/>
      <c r="AF239"/>
      <c r="AG239"/>
      <c r="AH239" s="137"/>
      <c r="AI239" s="137"/>
      <c r="AJ239" s="137"/>
      <c r="AK239" s="548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548"/>
      <c r="BB239" s="286"/>
      <c r="BC239" s="1138"/>
      <c r="BD239" s="1138"/>
      <c r="BE239" s="1138"/>
      <c r="BF239" s="1138"/>
      <c r="BG239" s="1138"/>
      <c r="BH239" s="1138"/>
      <c r="BI239" s="1138"/>
      <c r="BJ239" s="536"/>
      <c r="BK239" s="536"/>
      <c r="BL239" s="536"/>
      <c r="BM239" s="536"/>
      <c r="BN239" s="536"/>
      <c r="BO239" s="536"/>
      <c r="BP239" s="536"/>
      <c r="BQ239" s="536"/>
      <c r="BR239" s="536"/>
      <c r="BS239" s="536"/>
      <c r="BT239" s="536"/>
      <c r="BU239" s="286"/>
      <c r="BV239" s="763"/>
      <c r="BW239" s="763"/>
      <c r="BX239" s="763"/>
      <c r="BY239" s="763"/>
      <c r="BZ239" s="763"/>
      <c r="CA239" s="763"/>
      <c r="CB239" s="763"/>
      <c r="CC239" s="763"/>
      <c r="CD239" s="763"/>
      <c r="CE239" s="763"/>
      <c r="CF239" s="763"/>
      <c r="CG239" s="763"/>
      <c r="CH239" s="763"/>
      <c r="CI239" s="763"/>
      <c r="CW239" s="763"/>
      <c r="CX239" s="763"/>
      <c r="CY239" s="763"/>
      <c r="CZ239" s="763"/>
      <c r="DA239" s="763"/>
      <c r="DB239" s="763"/>
      <c r="DC239" s="763"/>
      <c r="DD239" s="763"/>
      <c r="DE239" s="763"/>
      <c r="DF239" s="763"/>
      <c r="DG239" s="763"/>
      <c r="DH239" s="763"/>
      <c r="DI239" s="763"/>
      <c r="DJ239" s="763"/>
      <c r="DK239" s="763"/>
      <c r="DL239" s="763"/>
      <c r="DM239" s="763"/>
      <c r="DN239" s="763"/>
      <c r="DO239" s="763"/>
      <c r="DP239" s="763"/>
      <c r="DQ239" s="763"/>
      <c r="DR239" s="763"/>
      <c r="DS239" s="763"/>
      <c r="DT239" s="763"/>
      <c r="DU239" s="763"/>
      <c r="DV239" s="763"/>
      <c r="DW239" s="763"/>
      <c r="DX239" s="763"/>
      <c r="DY239" s="763"/>
      <c r="DZ239" s="763"/>
      <c r="EA239" s="763"/>
      <c r="EB239" s="763"/>
      <c r="EC239" s="763"/>
      <c r="ED239" s="763"/>
      <c r="EE239" s="763"/>
      <c r="EF239" s="763"/>
      <c r="EG239" s="763"/>
      <c r="EH239" s="763"/>
      <c r="EI239" s="763"/>
      <c r="EJ239" s="763"/>
      <c r="EK239" s="763"/>
      <c r="EL239" s="763"/>
      <c r="EM239" s="763"/>
      <c r="EN239" s="763"/>
      <c r="EO239" s="763"/>
      <c r="EP239" s="763"/>
      <c r="EQ239" s="763"/>
      <c r="ER239" s="763"/>
      <c r="ES239" s="763"/>
      <c r="ET239" s="763"/>
      <c r="EU239" s="763"/>
      <c r="EV239" s="763"/>
      <c r="EW239" s="763"/>
      <c r="EX239" s="763"/>
      <c r="EY239" s="763"/>
      <c r="EZ239" s="763"/>
      <c r="FA239" s="763"/>
      <c r="FB239" s="763"/>
      <c r="FC239" s="763"/>
      <c r="FD239" s="763"/>
      <c r="FE239" s="763"/>
      <c r="FF239" s="763"/>
      <c r="FG239" s="763"/>
      <c r="FH239" s="763"/>
      <c r="FI239" s="763"/>
      <c r="FJ239" s="763"/>
      <c r="FK239" s="763"/>
      <c r="FL239" s="763"/>
      <c r="FM239" s="763"/>
      <c r="FN239" s="763"/>
      <c r="FO239" s="763"/>
      <c r="FP239" s="763"/>
      <c r="FQ239" s="763"/>
      <c r="FR239" s="763"/>
      <c r="FS239" s="763"/>
      <c r="FT239" s="763"/>
      <c r="FU239" s="763"/>
      <c r="FV239" s="763"/>
      <c r="FW239" s="763"/>
      <c r="FX239" s="763"/>
      <c r="FY239" s="763"/>
      <c r="FZ239" s="763"/>
      <c r="GA239" s="763"/>
      <c r="GB239" s="763"/>
      <c r="GC239" s="763"/>
      <c r="GD239" s="763"/>
      <c r="GE239" s="763"/>
      <c r="GF239" s="763"/>
      <c r="GG239" s="763"/>
      <c r="GH239" s="763"/>
      <c r="GI239" s="763"/>
      <c r="GJ239" s="763"/>
      <c r="GK239" s="763"/>
      <c r="GL239" s="763"/>
      <c r="GM239" s="763"/>
      <c r="GN239" s="763"/>
      <c r="GO239" s="763"/>
      <c r="GP239" s="763"/>
      <c r="GQ239" s="763"/>
      <c r="GR239" s="763"/>
      <c r="GS239" s="763"/>
      <c r="GT239" s="763"/>
      <c r="GU239" s="763"/>
      <c r="GV239" s="763"/>
      <c r="GW239" s="763"/>
      <c r="GX239" s="763"/>
      <c r="GY239" s="763"/>
      <c r="GZ239" s="763"/>
      <c r="HA239" s="763"/>
      <c r="HB239" s="763"/>
      <c r="HC239" s="763"/>
      <c r="HD239" s="763"/>
      <c r="HE239" s="763"/>
      <c r="HF239" s="763"/>
      <c r="HG239" s="763"/>
      <c r="HH239" s="763"/>
      <c r="HI239" s="763"/>
      <c r="HJ239" s="763"/>
      <c r="HK239" s="763"/>
      <c r="HL239" s="763"/>
      <c r="HM239" s="763"/>
      <c r="HN239" s="763"/>
      <c r="HO239" s="763"/>
      <c r="HP239" s="763"/>
      <c r="HQ239" s="763"/>
      <c r="HR239" s="763"/>
      <c r="HS239" s="763"/>
    </row>
    <row r="240" spans="1:227" s="552" customFormat="1">
      <c r="A240"/>
      <c r="B240" s="392"/>
      <c r="C240"/>
      <c r="D240" s="465"/>
      <c r="E240" s="684"/>
      <c r="F240" s="684"/>
      <c r="G240" s="354"/>
      <c r="H240"/>
      <c r="I240" s="140"/>
      <c r="J240"/>
      <c r="K240"/>
      <c r="L240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47"/>
      <c r="AC240"/>
      <c r="AD240" s="127"/>
      <c r="AE240"/>
      <c r="AF240"/>
      <c r="AG240"/>
      <c r="AH240" s="137"/>
      <c r="AI240" s="137"/>
      <c r="AJ240" s="137"/>
      <c r="AK240" s="548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548"/>
      <c r="BB240" s="286"/>
      <c r="BC240" s="1138"/>
      <c r="BD240" s="1138"/>
      <c r="BE240" s="1138"/>
      <c r="BF240" s="1138"/>
      <c r="BG240" s="1138"/>
      <c r="BH240" s="1138"/>
      <c r="BI240" s="1138"/>
      <c r="BJ240" s="536"/>
      <c r="BK240" s="536"/>
      <c r="BL240" s="536"/>
      <c r="BM240" s="536"/>
      <c r="BN240" s="536"/>
      <c r="BO240" s="536"/>
      <c r="BP240" s="536"/>
      <c r="BQ240" s="536"/>
      <c r="BR240" s="536"/>
      <c r="BS240" s="536"/>
      <c r="BT240" s="536"/>
      <c r="BU240" s="286"/>
      <c r="BV240" s="763"/>
      <c r="BW240" s="763"/>
      <c r="BX240" s="763"/>
      <c r="BY240" s="763"/>
      <c r="BZ240" s="763"/>
      <c r="CA240" s="763"/>
      <c r="CB240" s="763"/>
      <c r="CC240" s="763"/>
      <c r="CD240" s="763"/>
      <c r="CE240" s="763"/>
      <c r="CF240" s="763"/>
      <c r="CG240" s="763"/>
      <c r="CH240" s="763"/>
      <c r="CI240" s="763"/>
      <c r="CW240" s="763"/>
      <c r="CX240" s="763"/>
      <c r="CY240" s="763"/>
      <c r="CZ240" s="763"/>
      <c r="DA240" s="763"/>
      <c r="DB240" s="763"/>
      <c r="DC240" s="763"/>
      <c r="DD240" s="763"/>
      <c r="DE240" s="763"/>
      <c r="DF240" s="763"/>
      <c r="DG240" s="763"/>
      <c r="DH240" s="763"/>
      <c r="DI240" s="763"/>
      <c r="DJ240" s="763"/>
      <c r="DK240" s="763"/>
      <c r="DL240" s="763"/>
      <c r="DM240" s="763"/>
      <c r="DN240" s="763"/>
      <c r="DO240" s="763"/>
      <c r="DP240" s="763"/>
      <c r="DQ240" s="763"/>
      <c r="DR240" s="763"/>
      <c r="DS240" s="763"/>
      <c r="DT240" s="763"/>
      <c r="DU240" s="763"/>
      <c r="DV240" s="763"/>
      <c r="DW240" s="763"/>
      <c r="DX240" s="763"/>
      <c r="DY240" s="763"/>
      <c r="DZ240" s="763"/>
      <c r="EA240" s="763"/>
      <c r="EB240" s="763"/>
      <c r="EC240" s="763"/>
      <c r="ED240" s="763"/>
      <c r="EE240" s="763"/>
      <c r="EF240" s="763"/>
      <c r="EG240" s="763"/>
      <c r="EH240" s="763"/>
      <c r="EI240" s="763"/>
      <c r="EJ240" s="763"/>
      <c r="EK240" s="763"/>
      <c r="EL240" s="763"/>
      <c r="EM240" s="763"/>
      <c r="EN240" s="763"/>
      <c r="EO240" s="763"/>
      <c r="EP240" s="763"/>
      <c r="EQ240" s="763"/>
      <c r="ER240" s="763"/>
      <c r="ES240" s="763"/>
      <c r="ET240" s="763"/>
      <c r="EU240" s="763"/>
      <c r="EV240" s="763"/>
      <c r="EW240" s="763"/>
      <c r="EX240" s="763"/>
      <c r="EY240" s="763"/>
      <c r="EZ240" s="763"/>
      <c r="FA240" s="763"/>
      <c r="FB240" s="763"/>
      <c r="FC240" s="763"/>
      <c r="FD240" s="763"/>
      <c r="FE240" s="763"/>
      <c r="FF240" s="763"/>
      <c r="FG240" s="763"/>
      <c r="FH240" s="763"/>
      <c r="FI240" s="763"/>
      <c r="FJ240" s="763"/>
      <c r="FK240" s="763"/>
      <c r="FL240" s="763"/>
      <c r="FM240" s="763"/>
      <c r="FN240" s="763"/>
      <c r="FO240" s="763"/>
      <c r="FP240" s="763"/>
      <c r="FQ240" s="763"/>
      <c r="FR240" s="763"/>
      <c r="FS240" s="763"/>
      <c r="FT240" s="763"/>
      <c r="FU240" s="763"/>
      <c r="FV240" s="763"/>
      <c r="FW240" s="763"/>
      <c r="FX240" s="763"/>
      <c r="FY240" s="763"/>
      <c r="FZ240" s="763"/>
      <c r="GA240" s="763"/>
      <c r="GB240" s="763"/>
      <c r="GC240" s="763"/>
      <c r="GD240" s="763"/>
      <c r="GE240" s="763"/>
      <c r="GF240" s="763"/>
      <c r="GG240" s="763"/>
      <c r="GH240" s="763"/>
      <c r="GI240" s="763"/>
      <c r="GJ240" s="763"/>
      <c r="GK240" s="763"/>
      <c r="GL240" s="763"/>
      <c r="GM240" s="763"/>
      <c r="GN240" s="763"/>
      <c r="GO240" s="763"/>
      <c r="GP240" s="763"/>
      <c r="GQ240" s="763"/>
      <c r="GR240" s="763"/>
      <c r="GS240" s="763"/>
      <c r="GT240" s="763"/>
      <c r="GU240" s="763"/>
      <c r="GV240" s="763"/>
      <c r="GW240" s="763"/>
      <c r="GX240" s="763"/>
      <c r="GY240" s="763"/>
      <c r="GZ240" s="763"/>
      <c r="HA240" s="763"/>
      <c r="HB240" s="763"/>
      <c r="HC240" s="763"/>
      <c r="HD240" s="763"/>
      <c r="HE240" s="763"/>
      <c r="HF240" s="763"/>
      <c r="HG240" s="763"/>
      <c r="HH240" s="763"/>
      <c r="HI240" s="763"/>
      <c r="HJ240" s="763"/>
      <c r="HK240" s="763"/>
      <c r="HL240" s="763"/>
      <c r="HM240" s="763"/>
      <c r="HN240" s="763"/>
      <c r="HO240" s="763"/>
      <c r="HP240" s="763"/>
      <c r="HQ240" s="763"/>
      <c r="HR240" s="763"/>
      <c r="HS240" s="763"/>
    </row>
    <row r="241" spans="1:227" s="552" customFormat="1">
      <c r="A241"/>
      <c r="B241" s="392"/>
      <c r="C241"/>
      <c r="D241" s="465"/>
      <c r="E241" s="684"/>
      <c r="F241" s="684"/>
      <c r="G241" s="354"/>
      <c r="H241"/>
      <c r="I241" s="140"/>
      <c r="J241"/>
      <c r="K241"/>
      <c r="L241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47"/>
      <c r="AC241"/>
      <c r="AD241" s="127"/>
      <c r="AE241"/>
      <c r="AF241"/>
      <c r="AG241"/>
      <c r="AH241" s="137"/>
      <c r="AI241" s="137"/>
      <c r="AJ241" s="137"/>
      <c r="AK241" s="548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548"/>
      <c r="BB241" s="286"/>
      <c r="BC241" s="1138"/>
      <c r="BD241" s="1138"/>
      <c r="BE241" s="1138"/>
      <c r="BF241" s="1138"/>
      <c r="BG241" s="1138"/>
      <c r="BH241" s="1138"/>
      <c r="BI241" s="1138"/>
      <c r="BJ241" s="536"/>
      <c r="BK241" s="536"/>
      <c r="BL241" s="536"/>
      <c r="BM241" s="536"/>
      <c r="BN241" s="536"/>
      <c r="BO241" s="536"/>
      <c r="BP241" s="536"/>
      <c r="BQ241" s="536"/>
      <c r="BR241" s="536"/>
      <c r="BS241" s="536"/>
      <c r="BT241" s="536"/>
      <c r="BU241" s="286"/>
      <c r="BV241" s="763"/>
      <c r="BW241" s="763"/>
      <c r="BX241" s="763"/>
      <c r="BY241" s="763"/>
      <c r="BZ241" s="763"/>
      <c r="CA241" s="763"/>
      <c r="CB241" s="763"/>
      <c r="CC241" s="763"/>
      <c r="CD241" s="763"/>
      <c r="CE241" s="763"/>
      <c r="CF241" s="763"/>
      <c r="CG241" s="763"/>
      <c r="CH241" s="763"/>
      <c r="CI241" s="763"/>
      <c r="CW241" s="763"/>
      <c r="CX241" s="763"/>
      <c r="CY241" s="763"/>
      <c r="CZ241" s="763"/>
      <c r="DA241" s="763"/>
      <c r="DB241" s="763"/>
      <c r="DC241" s="763"/>
      <c r="DD241" s="763"/>
      <c r="DE241" s="763"/>
      <c r="DF241" s="763"/>
      <c r="DG241" s="763"/>
      <c r="DH241" s="763"/>
      <c r="DI241" s="763"/>
      <c r="DJ241" s="763"/>
      <c r="DK241" s="763"/>
      <c r="DL241" s="763"/>
      <c r="DM241" s="763"/>
      <c r="DN241" s="763"/>
      <c r="DO241" s="763"/>
      <c r="DP241" s="763"/>
      <c r="DQ241" s="763"/>
      <c r="DR241" s="763"/>
      <c r="DS241" s="763"/>
      <c r="DT241" s="763"/>
      <c r="DU241" s="763"/>
      <c r="DV241" s="763"/>
      <c r="DW241" s="763"/>
      <c r="DX241" s="763"/>
      <c r="DY241" s="763"/>
      <c r="DZ241" s="763"/>
      <c r="EA241" s="763"/>
      <c r="EB241" s="763"/>
      <c r="EC241" s="763"/>
      <c r="ED241" s="763"/>
      <c r="EE241" s="763"/>
      <c r="EF241" s="763"/>
      <c r="EG241" s="763"/>
      <c r="EH241" s="763"/>
      <c r="EI241" s="763"/>
      <c r="EJ241" s="763"/>
      <c r="EK241" s="763"/>
      <c r="EL241" s="763"/>
      <c r="EM241" s="763"/>
      <c r="EN241" s="763"/>
      <c r="EO241" s="763"/>
      <c r="EP241" s="763"/>
      <c r="EQ241" s="763"/>
      <c r="ER241" s="763"/>
      <c r="ES241" s="763"/>
      <c r="ET241" s="763"/>
      <c r="EU241" s="763"/>
      <c r="EV241" s="763"/>
      <c r="EW241" s="763"/>
      <c r="EX241" s="763"/>
      <c r="EY241" s="763"/>
      <c r="EZ241" s="763"/>
      <c r="FA241" s="763"/>
      <c r="FB241" s="763"/>
      <c r="FC241" s="763"/>
      <c r="FD241" s="763"/>
      <c r="FE241" s="763"/>
      <c r="FF241" s="763"/>
      <c r="FG241" s="763"/>
      <c r="FH241" s="763"/>
      <c r="FI241" s="763"/>
      <c r="FJ241" s="763"/>
      <c r="FK241" s="763"/>
      <c r="FL241" s="763"/>
      <c r="FM241" s="763"/>
      <c r="FN241" s="763"/>
      <c r="FO241" s="763"/>
      <c r="FP241" s="763"/>
      <c r="FQ241" s="763"/>
      <c r="FR241" s="763"/>
      <c r="FS241" s="763"/>
      <c r="FT241" s="763"/>
      <c r="FU241" s="763"/>
      <c r="FV241" s="763"/>
      <c r="FW241" s="763"/>
      <c r="FX241" s="763"/>
      <c r="FY241" s="763"/>
      <c r="FZ241" s="763"/>
      <c r="GA241" s="763"/>
      <c r="GB241" s="763"/>
      <c r="GC241" s="763"/>
      <c r="GD241" s="763"/>
      <c r="GE241" s="763"/>
      <c r="GF241" s="763"/>
      <c r="GG241" s="763"/>
      <c r="GH241" s="763"/>
      <c r="GI241" s="763"/>
      <c r="GJ241" s="763"/>
      <c r="GK241" s="763"/>
      <c r="GL241" s="763"/>
      <c r="GM241" s="763"/>
      <c r="GN241" s="763"/>
      <c r="GO241" s="763"/>
      <c r="GP241" s="763"/>
      <c r="GQ241" s="763"/>
      <c r="GR241" s="763"/>
      <c r="GS241" s="763"/>
      <c r="GT241" s="763"/>
      <c r="GU241" s="763"/>
      <c r="GV241" s="763"/>
      <c r="GW241" s="763"/>
      <c r="GX241" s="763"/>
      <c r="GY241" s="763"/>
      <c r="GZ241" s="763"/>
      <c r="HA241" s="763"/>
      <c r="HB241" s="763"/>
      <c r="HC241" s="763"/>
      <c r="HD241" s="763"/>
      <c r="HE241" s="763"/>
      <c r="HF241" s="763"/>
      <c r="HG241" s="763"/>
      <c r="HH241" s="763"/>
      <c r="HI241" s="763"/>
      <c r="HJ241" s="763"/>
      <c r="HK241" s="763"/>
      <c r="HL241" s="763"/>
      <c r="HM241" s="763"/>
      <c r="HN241" s="763"/>
      <c r="HO241" s="763"/>
      <c r="HP241" s="763"/>
      <c r="HQ241" s="763"/>
      <c r="HR241" s="763"/>
      <c r="HS241" s="763"/>
    </row>
    <row r="242" spans="1:227" s="552" customFormat="1">
      <c r="A242"/>
      <c r="B242" s="392"/>
      <c r="C242"/>
      <c r="D242" s="465"/>
      <c r="E242" s="684"/>
      <c r="F242" s="684"/>
      <c r="G242" s="354"/>
      <c r="H242"/>
      <c r="I242" s="140"/>
      <c r="J242"/>
      <c r="K242"/>
      <c r="L242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47"/>
      <c r="AC242"/>
      <c r="AD242" s="127"/>
      <c r="AE242"/>
      <c r="AF242"/>
      <c r="AG242"/>
      <c r="AH242" s="137"/>
      <c r="AI242" s="137"/>
      <c r="AJ242" s="137"/>
      <c r="AK242" s="548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548"/>
      <c r="BB242" s="286"/>
      <c r="BC242" s="1138"/>
      <c r="BD242" s="1138"/>
      <c r="BE242" s="1138"/>
      <c r="BF242" s="1138"/>
      <c r="BG242" s="1138"/>
      <c r="BH242" s="1138"/>
      <c r="BI242" s="1138"/>
      <c r="BJ242" s="536"/>
      <c r="BK242" s="536"/>
      <c r="BL242" s="536"/>
      <c r="BM242" s="536"/>
      <c r="BN242" s="536"/>
      <c r="BO242" s="536"/>
      <c r="BP242" s="536"/>
      <c r="BQ242" s="536"/>
      <c r="BR242" s="536"/>
      <c r="BS242" s="536"/>
      <c r="BT242" s="536"/>
      <c r="BU242" s="286"/>
      <c r="BV242" s="763"/>
      <c r="BW242" s="763"/>
      <c r="BX242" s="763"/>
      <c r="BY242" s="763"/>
      <c r="BZ242" s="763"/>
      <c r="CA242" s="763"/>
      <c r="CB242" s="763"/>
      <c r="CC242" s="763"/>
      <c r="CD242" s="763"/>
      <c r="CE242" s="763"/>
      <c r="CF242" s="763"/>
      <c r="CG242" s="763"/>
      <c r="CH242" s="763"/>
      <c r="CI242" s="763"/>
      <c r="CW242" s="763"/>
      <c r="CX242" s="763"/>
      <c r="CY242" s="763"/>
      <c r="CZ242" s="763"/>
      <c r="DA242" s="763"/>
      <c r="DB242" s="763"/>
      <c r="DC242" s="763"/>
      <c r="DD242" s="763"/>
      <c r="DE242" s="763"/>
      <c r="DF242" s="763"/>
      <c r="DG242" s="763"/>
      <c r="DH242" s="763"/>
      <c r="DI242" s="763"/>
      <c r="DJ242" s="763"/>
      <c r="DK242" s="763"/>
      <c r="DL242" s="763"/>
      <c r="DM242" s="763"/>
      <c r="DN242" s="763"/>
      <c r="DO242" s="763"/>
      <c r="DP242" s="763"/>
      <c r="DQ242" s="763"/>
      <c r="DR242" s="763"/>
      <c r="DS242" s="763"/>
      <c r="DT242" s="763"/>
      <c r="DU242" s="763"/>
      <c r="DV242" s="763"/>
      <c r="DW242" s="763"/>
      <c r="DX242" s="763"/>
      <c r="DY242" s="763"/>
      <c r="DZ242" s="763"/>
      <c r="EA242" s="763"/>
      <c r="EB242" s="763"/>
      <c r="EC242" s="763"/>
      <c r="ED242" s="763"/>
      <c r="EE242" s="763"/>
      <c r="EF242" s="763"/>
      <c r="EG242" s="763"/>
      <c r="EH242" s="763"/>
      <c r="EI242" s="763"/>
      <c r="EJ242" s="763"/>
      <c r="EK242" s="763"/>
      <c r="EL242" s="763"/>
      <c r="EM242" s="763"/>
      <c r="EN242" s="763"/>
      <c r="EO242" s="763"/>
      <c r="EP242" s="763"/>
      <c r="EQ242" s="763"/>
      <c r="ER242" s="763"/>
      <c r="ES242" s="763"/>
      <c r="ET242" s="763"/>
      <c r="EU242" s="763"/>
      <c r="EV242" s="763"/>
      <c r="EW242" s="763"/>
      <c r="EX242" s="763"/>
      <c r="EY242" s="763"/>
      <c r="EZ242" s="763"/>
      <c r="FA242" s="763"/>
      <c r="FB242" s="763"/>
      <c r="FC242" s="763"/>
      <c r="FD242" s="763"/>
      <c r="FE242" s="763"/>
      <c r="FF242" s="763"/>
      <c r="FG242" s="763"/>
      <c r="FH242" s="763"/>
      <c r="FI242" s="763"/>
      <c r="FJ242" s="763"/>
      <c r="FK242" s="763"/>
      <c r="FL242" s="763"/>
      <c r="FM242" s="763"/>
      <c r="FN242" s="763"/>
      <c r="FO242" s="763"/>
      <c r="FP242" s="763"/>
      <c r="FQ242" s="763"/>
      <c r="FR242" s="763"/>
      <c r="FS242" s="763"/>
      <c r="FT242" s="763"/>
      <c r="FU242" s="763"/>
      <c r="FV242" s="763"/>
      <c r="FW242" s="763"/>
      <c r="FX242" s="763"/>
      <c r="FY242" s="763"/>
      <c r="FZ242" s="763"/>
      <c r="GA242" s="763"/>
      <c r="GB242" s="763"/>
      <c r="GC242" s="763"/>
      <c r="GD242" s="763"/>
      <c r="GE242" s="763"/>
      <c r="GF242" s="763"/>
      <c r="GG242" s="763"/>
      <c r="GH242" s="763"/>
      <c r="GI242" s="763"/>
      <c r="GJ242" s="763"/>
      <c r="GK242" s="763"/>
      <c r="GL242" s="763"/>
      <c r="GM242" s="763"/>
      <c r="GN242" s="763"/>
      <c r="GO242" s="763"/>
      <c r="GP242" s="763"/>
      <c r="GQ242" s="763"/>
      <c r="GR242" s="763"/>
      <c r="GS242" s="763"/>
      <c r="GT242" s="763"/>
      <c r="GU242" s="763"/>
      <c r="GV242" s="763"/>
      <c r="GW242" s="763"/>
      <c r="GX242" s="763"/>
      <c r="GY242" s="763"/>
      <c r="GZ242" s="763"/>
      <c r="HA242" s="763"/>
      <c r="HB242" s="763"/>
      <c r="HC242" s="763"/>
      <c r="HD242" s="763"/>
      <c r="HE242" s="763"/>
      <c r="HF242" s="763"/>
      <c r="HG242" s="763"/>
      <c r="HH242" s="763"/>
      <c r="HI242" s="763"/>
      <c r="HJ242" s="763"/>
      <c r="HK242" s="763"/>
      <c r="HL242" s="763"/>
      <c r="HM242" s="763"/>
      <c r="HN242" s="763"/>
      <c r="HO242" s="763"/>
      <c r="HP242" s="763"/>
      <c r="HQ242" s="763"/>
      <c r="HR242" s="763"/>
      <c r="HS242" s="763"/>
    </row>
    <row r="243" spans="1:227" s="552" customFormat="1">
      <c r="A243"/>
      <c r="B243" s="392"/>
      <c r="C243"/>
      <c r="D243" s="465"/>
      <c r="E243" s="684"/>
      <c r="F243" s="684"/>
      <c r="G243" s="354"/>
      <c r="H243"/>
      <c r="I243" s="140"/>
      <c r="J243"/>
      <c r="K243"/>
      <c r="L243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47"/>
      <c r="AC243"/>
      <c r="AD243" s="127"/>
      <c r="AE243"/>
      <c r="AF243"/>
      <c r="AG243"/>
      <c r="AH243" s="137"/>
      <c r="AI243" s="137"/>
      <c r="AJ243" s="137"/>
      <c r="AK243" s="548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548"/>
      <c r="BB243" s="286"/>
      <c r="BC243" s="1138"/>
      <c r="BD243" s="1138"/>
      <c r="BE243" s="1138"/>
      <c r="BF243" s="1138"/>
      <c r="BG243" s="1138"/>
      <c r="BH243" s="1138"/>
      <c r="BI243" s="1138"/>
      <c r="BJ243" s="536"/>
      <c r="BK243" s="536"/>
      <c r="BL243" s="536"/>
      <c r="BM243" s="536"/>
      <c r="BN243" s="536"/>
      <c r="BO243" s="536"/>
      <c r="BP243" s="536"/>
      <c r="BQ243" s="536"/>
      <c r="BR243" s="536"/>
      <c r="BS243" s="536"/>
      <c r="BT243" s="536"/>
      <c r="BU243" s="286"/>
      <c r="BV243" s="763"/>
      <c r="BW243" s="763"/>
      <c r="BX243" s="763"/>
      <c r="BY243" s="763"/>
      <c r="BZ243" s="763"/>
      <c r="CA243" s="763"/>
      <c r="CB243" s="763"/>
      <c r="CC243" s="763"/>
      <c r="CD243" s="763"/>
      <c r="CE243" s="763"/>
      <c r="CF243" s="763"/>
      <c r="CG243" s="763"/>
      <c r="CH243" s="763"/>
      <c r="CI243" s="763"/>
      <c r="CW243" s="763"/>
      <c r="CX243" s="763"/>
      <c r="CY243" s="763"/>
      <c r="CZ243" s="763"/>
      <c r="DA243" s="763"/>
      <c r="DB243" s="763"/>
      <c r="DC243" s="763"/>
      <c r="DD243" s="763"/>
      <c r="DE243" s="763"/>
      <c r="DF243" s="763"/>
      <c r="DG243" s="763"/>
      <c r="DH243" s="763"/>
      <c r="DI243" s="763"/>
      <c r="DJ243" s="763"/>
      <c r="DK243" s="763"/>
      <c r="DL243" s="763"/>
      <c r="DM243" s="763"/>
      <c r="DN243" s="763"/>
      <c r="DO243" s="763"/>
      <c r="DP243" s="763"/>
      <c r="DQ243" s="763"/>
      <c r="DR243" s="763"/>
      <c r="DS243" s="763"/>
      <c r="DT243" s="763"/>
      <c r="DU243" s="763"/>
      <c r="DV243" s="763"/>
      <c r="DW243" s="763"/>
      <c r="DX243" s="763"/>
      <c r="DY243" s="763"/>
      <c r="DZ243" s="763"/>
      <c r="EA243" s="763"/>
      <c r="EB243" s="763"/>
      <c r="EC243" s="763"/>
      <c r="ED243" s="763"/>
      <c r="EE243" s="763"/>
      <c r="EF243" s="763"/>
      <c r="EG243" s="763"/>
      <c r="EH243" s="763"/>
      <c r="EI243" s="763"/>
      <c r="EJ243" s="763"/>
      <c r="EK243" s="763"/>
      <c r="EL243" s="763"/>
      <c r="EM243" s="763"/>
      <c r="EN243" s="763"/>
      <c r="EO243" s="763"/>
      <c r="EP243" s="763"/>
      <c r="EQ243" s="763"/>
      <c r="ER243" s="763"/>
      <c r="ES243" s="763"/>
      <c r="ET243" s="763"/>
      <c r="EU243" s="763"/>
      <c r="EV243" s="763"/>
      <c r="EW243" s="763"/>
      <c r="EX243" s="763"/>
      <c r="EY243" s="763"/>
      <c r="EZ243" s="763"/>
      <c r="FA243" s="763"/>
      <c r="FB243" s="763"/>
      <c r="FC243" s="763"/>
      <c r="FD243" s="763"/>
      <c r="FE243" s="763"/>
      <c r="FF243" s="763"/>
      <c r="FG243" s="763"/>
      <c r="FH243" s="763"/>
      <c r="FI243" s="763"/>
      <c r="FJ243" s="763"/>
      <c r="FK243" s="763"/>
      <c r="FL243" s="763"/>
      <c r="FM243" s="763"/>
      <c r="FN243" s="763"/>
      <c r="FO243" s="763"/>
      <c r="FP243" s="763"/>
      <c r="FQ243" s="763"/>
      <c r="FR243" s="763"/>
      <c r="FS243" s="763"/>
      <c r="FT243" s="763"/>
      <c r="FU243" s="763"/>
      <c r="FV243" s="763"/>
      <c r="FW243" s="763"/>
      <c r="FX243" s="763"/>
      <c r="FY243" s="763"/>
      <c r="FZ243" s="763"/>
      <c r="GA243" s="763"/>
      <c r="GB243" s="763"/>
      <c r="GC243" s="763"/>
      <c r="GD243" s="763"/>
      <c r="GE243" s="763"/>
      <c r="GF243" s="763"/>
      <c r="GG243" s="763"/>
      <c r="GH243" s="763"/>
      <c r="GI243" s="763"/>
      <c r="GJ243" s="763"/>
      <c r="GK243" s="763"/>
      <c r="GL243" s="763"/>
      <c r="GM243" s="763"/>
      <c r="GN243" s="763"/>
      <c r="GO243" s="763"/>
      <c r="GP243" s="763"/>
      <c r="GQ243" s="763"/>
      <c r="GR243" s="763"/>
      <c r="GS243" s="763"/>
      <c r="GT243" s="763"/>
      <c r="GU243" s="763"/>
      <c r="GV243" s="763"/>
      <c r="GW243" s="763"/>
      <c r="GX243" s="763"/>
      <c r="GY243" s="763"/>
      <c r="GZ243" s="763"/>
      <c r="HA243" s="763"/>
      <c r="HB243" s="763"/>
      <c r="HC243" s="763"/>
      <c r="HD243" s="763"/>
      <c r="HE243" s="763"/>
      <c r="HF243" s="763"/>
      <c r="HG243" s="763"/>
      <c r="HH243" s="763"/>
      <c r="HI243" s="763"/>
      <c r="HJ243" s="763"/>
      <c r="HK243" s="763"/>
      <c r="HL243" s="763"/>
      <c r="HM243" s="763"/>
      <c r="HN243" s="763"/>
      <c r="HO243" s="763"/>
      <c r="HP243" s="763"/>
      <c r="HQ243" s="763"/>
      <c r="HR243" s="763"/>
      <c r="HS243" s="763"/>
    </row>
    <row r="244" spans="1:227" s="552" customFormat="1">
      <c r="A244"/>
      <c r="B244" s="392"/>
      <c r="C244"/>
      <c r="D244" s="465"/>
      <c r="E244" s="684"/>
      <c r="F244" s="684"/>
      <c r="G244" s="354"/>
      <c r="H244"/>
      <c r="I244" s="140"/>
      <c r="J244"/>
      <c r="K244"/>
      <c r="L244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9"/>
      <c r="Y244" s="359"/>
      <c r="Z244" s="359"/>
      <c r="AA244" s="359"/>
      <c r="AB244" s="47"/>
      <c r="AC244"/>
      <c r="AD244" s="127"/>
      <c r="AE244"/>
      <c r="AF244"/>
      <c r="AG244"/>
      <c r="AH244" s="137"/>
      <c r="AI244" s="137"/>
      <c r="AJ244" s="137"/>
      <c r="AK244" s="548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548"/>
      <c r="BB244" s="286"/>
      <c r="BC244" s="1138"/>
      <c r="BD244" s="1138"/>
      <c r="BE244" s="1138"/>
      <c r="BF244" s="1138"/>
      <c r="BG244" s="1138"/>
      <c r="BH244" s="1138"/>
      <c r="BI244" s="1138"/>
      <c r="BJ244" s="536"/>
      <c r="BK244" s="536"/>
      <c r="BL244" s="536"/>
      <c r="BM244" s="536"/>
      <c r="BN244" s="536"/>
      <c r="BO244" s="536"/>
      <c r="BP244" s="536"/>
      <c r="BQ244" s="536"/>
      <c r="BR244" s="536"/>
      <c r="BS244" s="536"/>
      <c r="BT244" s="536"/>
      <c r="BU244" s="286"/>
      <c r="BV244" s="763"/>
      <c r="BW244" s="763"/>
      <c r="BX244" s="763"/>
      <c r="BY244" s="763"/>
      <c r="BZ244" s="763"/>
      <c r="CA244" s="763"/>
      <c r="CB244" s="763"/>
      <c r="CC244" s="763"/>
      <c r="CD244" s="763"/>
      <c r="CE244" s="763"/>
      <c r="CF244" s="763"/>
      <c r="CG244" s="763"/>
      <c r="CH244" s="763"/>
      <c r="CI244" s="763"/>
      <c r="CW244" s="763"/>
      <c r="CX244" s="763"/>
      <c r="CY244" s="763"/>
      <c r="CZ244" s="763"/>
      <c r="DA244" s="763"/>
      <c r="DB244" s="763"/>
      <c r="DC244" s="763"/>
      <c r="DD244" s="763"/>
      <c r="DE244" s="763"/>
      <c r="DF244" s="763"/>
      <c r="DG244" s="763"/>
      <c r="DH244" s="763"/>
      <c r="DI244" s="763"/>
      <c r="DJ244" s="763"/>
      <c r="DK244" s="763"/>
      <c r="DL244" s="763"/>
      <c r="DM244" s="763"/>
      <c r="DN244" s="763"/>
      <c r="DO244" s="763"/>
      <c r="DP244" s="763"/>
      <c r="DQ244" s="763"/>
      <c r="DR244" s="763"/>
      <c r="DS244" s="763"/>
      <c r="DT244" s="763"/>
      <c r="DU244" s="763"/>
      <c r="DV244" s="763"/>
      <c r="DW244" s="763"/>
      <c r="DX244" s="763"/>
      <c r="DY244" s="763"/>
      <c r="DZ244" s="763"/>
      <c r="EA244" s="763"/>
      <c r="EB244" s="763"/>
      <c r="EC244" s="763"/>
      <c r="ED244" s="763"/>
      <c r="EE244" s="763"/>
      <c r="EF244" s="763"/>
      <c r="EG244" s="763"/>
      <c r="EH244" s="763"/>
      <c r="EI244" s="763"/>
      <c r="EJ244" s="763"/>
      <c r="EK244" s="763"/>
      <c r="EL244" s="763"/>
      <c r="EM244" s="763"/>
      <c r="EN244" s="763"/>
      <c r="EO244" s="763"/>
      <c r="EP244" s="763"/>
      <c r="EQ244" s="763"/>
      <c r="ER244" s="763"/>
      <c r="ES244" s="763"/>
      <c r="ET244" s="763"/>
      <c r="EU244" s="763"/>
      <c r="EV244" s="763"/>
      <c r="EW244" s="763"/>
      <c r="EX244" s="763"/>
      <c r="EY244" s="763"/>
      <c r="EZ244" s="763"/>
      <c r="FA244" s="763"/>
      <c r="FB244" s="763"/>
      <c r="FC244" s="763"/>
      <c r="FD244" s="763"/>
      <c r="FE244" s="763"/>
      <c r="FF244" s="763"/>
      <c r="FG244" s="763"/>
      <c r="FH244" s="763"/>
      <c r="FI244" s="763"/>
      <c r="FJ244" s="763"/>
      <c r="FK244" s="763"/>
      <c r="FL244" s="763"/>
      <c r="FM244" s="763"/>
      <c r="FN244" s="763"/>
      <c r="FO244" s="763"/>
      <c r="FP244" s="763"/>
      <c r="FQ244" s="763"/>
      <c r="FR244" s="763"/>
      <c r="FS244" s="763"/>
      <c r="FT244" s="763"/>
      <c r="FU244" s="763"/>
      <c r="FV244" s="763"/>
      <c r="FW244" s="763"/>
      <c r="FX244" s="763"/>
      <c r="FY244" s="763"/>
      <c r="FZ244" s="763"/>
      <c r="GA244" s="763"/>
      <c r="GB244" s="763"/>
      <c r="GC244" s="763"/>
      <c r="GD244" s="763"/>
      <c r="GE244" s="763"/>
      <c r="GF244" s="763"/>
      <c r="GG244" s="763"/>
      <c r="GH244" s="763"/>
      <c r="GI244" s="763"/>
      <c r="GJ244" s="763"/>
      <c r="GK244" s="763"/>
      <c r="GL244" s="763"/>
      <c r="GM244" s="763"/>
      <c r="GN244" s="763"/>
      <c r="GO244" s="763"/>
      <c r="GP244" s="763"/>
      <c r="GQ244" s="763"/>
      <c r="GR244" s="763"/>
      <c r="GS244" s="763"/>
      <c r="GT244" s="763"/>
      <c r="GU244" s="763"/>
      <c r="GV244" s="763"/>
      <c r="GW244" s="763"/>
      <c r="GX244" s="763"/>
      <c r="GY244" s="763"/>
      <c r="GZ244" s="763"/>
      <c r="HA244" s="763"/>
      <c r="HB244" s="763"/>
      <c r="HC244" s="763"/>
      <c r="HD244" s="763"/>
      <c r="HE244" s="763"/>
      <c r="HF244" s="763"/>
      <c r="HG244" s="763"/>
      <c r="HH244" s="763"/>
      <c r="HI244" s="763"/>
      <c r="HJ244" s="763"/>
      <c r="HK244" s="763"/>
      <c r="HL244" s="763"/>
      <c r="HM244" s="763"/>
      <c r="HN244" s="763"/>
      <c r="HO244" s="763"/>
      <c r="HP244" s="763"/>
      <c r="HQ244" s="763"/>
      <c r="HR244" s="763"/>
      <c r="HS244" s="763"/>
    </row>
    <row r="245" spans="1:227" s="552" customFormat="1">
      <c r="A245"/>
      <c r="B245" s="392"/>
      <c r="C245"/>
      <c r="D245" s="465"/>
      <c r="E245" s="684"/>
      <c r="F245" s="684"/>
      <c r="G245" s="354"/>
      <c r="H245"/>
      <c r="I245" s="140"/>
      <c r="J245"/>
      <c r="K245"/>
      <c r="L245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9"/>
      <c r="Y245" s="359"/>
      <c r="Z245" s="359"/>
      <c r="AA245" s="359"/>
      <c r="AB245" s="47"/>
      <c r="AC245"/>
      <c r="AD245" s="127"/>
      <c r="AE245"/>
      <c r="AF245"/>
      <c r="AG245"/>
      <c r="AH245" s="137"/>
      <c r="AI245" s="137"/>
      <c r="AJ245" s="137"/>
      <c r="AK245" s="548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548"/>
      <c r="BB245" s="286"/>
      <c r="BC245" s="1138"/>
      <c r="BD245" s="1138"/>
      <c r="BE245" s="1138"/>
      <c r="BF245" s="1138"/>
      <c r="BG245" s="1138"/>
      <c r="BH245" s="1138"/>
      <c r="BI245" s="1138"/>
      <c r="BJ245" s="536"/>
      <c r="BK245" s="536"/>
      <c r="BL245" s="536"/>
      <c r="BM245" s="536"/>
      <c r="BN245" s="536"/>
      <c r="BO245" s="536"/>
      <c r="BP245" s="536"/>
      <c r="BQ245" s="536"/>
      <c r="BR245" s="536"/>
      <c r="BS245" s="536"/>
      <c r="BT245" s="536"/>
      <c r="BU245" s="286"/>
      <c r="BV245" s="763"/>
      <c r="BW245" s="763"/>
      <c r="BX245" s="763"/>
      <c r="BY245" s="763"/>
      <c r="BZ245" s="763"/>
      <c r="CA245" s="763"/>
      <c r="CB245" s="763"/>
      <c r="CC245" s="763"/>
      <c r="CD245" s="763"/>
      <c r="CE245" s="763"/>
      <c r="CF245" s="763"/>
      <c r="CG245" s="763"/>
      <c r="CH245" s="763"/>
      <c r="CI245" s="763"/>
      <c r="CW245" s="763"/>
      <c r="CX245" s="763"/>
      <c r="CY245" s="763"/>
      <c r="CZ245" s="763"/>
      <c r="DA245" s="763"/>
      <c r="DB245" s="763"/>
      <c r="DC245" s="763"/>
      <c r="DD245" s="763"/>
      <c r="DE245" s="763"/>
      <c r="DF245" s="763"/>
      <c r="DG245" s="763"/>
      <c r="DH245" s="763"/>
      <c r="DI245" s="763"/>
      <c r="DJ245" s="763"/>
      <c r="DK245" s="763"/>
      <c r="DL245" s="763"/>
      <c r="DM245" s="763"/>
      <c r="DN245" s="763"/>
      <c r="DO245" s="763"/>
      <c r="DP245" s="763"/>
      <c r="DQ245" s="763"/>
      <c r="DR245" s="763"/>
      <c r="DS245" s="763"/>
      <c r="DT245" s="763"/>
      <c r="DU245" s="763"/>
      <c r="DV245" s="763"/>
      <c r="DW245" s="763"/>
      <c r="DX245" s="763"/>
      <c r="DY245" s="763"/>
      <c r="DZ245" s="763"/>
      <c r="EA245" s="763"/>
      <c r="EB245" s="763"/>
      <c r="EC245" s="763"/>
      <c r="ED245" s="763"/>
      <c r="EE245" s="763"/>
      <c r="EF245" s="763"/>
      <c r="EG245" s="763"/>
      <c r="EH245" s="763"/>
      <c r="EI245" s="763"/>
      <c r="EJ245" s="763"/>
      <c r="EK245" s="763"/>
      <c r="EL245" s="763"/>
      <c r="EM245" s="763"/>
      <c r="EN245" s="763"/>
      <c r="EO245" s="763"/>
      <c r="EP245" s="763"/>
      <c r="EQ245" s="763"/>
      <c r="ER245" s="763"/>
      <c r="ES245" s="763"/>
      <c r="ET245" s="763"/>
      <c r="EU245" s="763"/>
      <c r="EV245" s="763"/>
      <c r="EW245" s="763"/>
      <c r="EX245" s="763"/>
      <c r="EY245" s="763"/>
      <c r="EZ245" s="763"/>
      <c r="FA245" s="763"/>
      <c r="FB245" s="763"/>
      <c r="FC245" s="763"/>
      <c r="FD245" s="763"/>
      <c r="FE245" s="763"/>
      <c r="FF245" s="763"/>
      <c r="FG245" s="763"/>
      <c r="FH245" s="763"/>
      <c r="FI245" s="763"/>
      <c r="FJ245" s="763"/>
      <c r="FK245" s="763"/>
      <c r="FL245" s="763"/>
      <c r="FM245" s="763"/>
      <c r="FN245" s="763"/>
      <c r="FO245" s="763"/>
      <c r="FP245" s="763"/>
      <c r="FQ245" s="763"/>
      <c r="FR245" s="763"/>
      <c r="FS245" s="763"/>
      <c r="FT245" s="763"/>
      <c r="FU245" s="763"/>
      <c r="FV245" s="763"/>
      <c r="FW245" s="763"/>
      <c r="FX245" s="763"/>
      <c r="FY245" s="763"/>
      <c r="FZ245" s="763"/>
      <c r="GA245" s="763"/>
      <c r="GB245" s="763"/>
      <c r="GC245" s="763"/>
      <c r="GD245" s="763"/>
      <c r="GE245" s="763"/>
      <c r="GF245" s="763"/>
      <c r="GG245" s="763"/>
      <c r="GH245" s="763"/>
      <c r="GI245" s="763"/>
      <c r="GJ245" s="763"/>
      <c r="GK245" s="763"/>
      <c r="GL245" s="763"/>
      <c r="GM245" s="763"/>
      <c r="GN245" s="763"/>
      <c r="GO245" s="763"/>
      <c r="GP245" s="763"/>
      <c r="GQ245" s="763"/>
      <c r="GR245" s="763"/>
      <c r="GS245" s="763"/>
      <c r="GT245" s="763"/>
      <c r="GU245" s="763"/>
      <c r="GV245" s="763"/>
      <c r="GW245" s="763"/>
      <c r="GX245" s="763"/>
      <c r="GY245" s="763"/>
      <c r="GZ245" s="763"/>
      <c r="HA245" s="763"/>
      <c r="HB245" s="763"/>
      <c r="HC245" s="763"/>
      <c r="HD245" s="763"/>
      <c r="HE245" s="763"/>
      <c r="HF245" s="763"/>
      <c r="HG245" s="763"/>
      <c r="HH245" s="763"/>
      <c r="HI245" s="763"/>
      <c r="HJ245" s="763"/>
      <c r="HK245" s="763"/>
      <c r="HL245" s="763"/>
      <c r="HM245" s="763"/>
      <c r="HN245" s="763"/>
      <c r="HO245" s="763"/>
      <c r="HP245" s="763"/>
      <c r="HQ245" s="763"/>
      <c r="HR245" s="763"/>
      <c r="HS245" s="763"/>
    </row>
    <row r="246" spans="1:227" s="552" customFormat="1">
      <c r="A246"/>
      <c r="B246" s="392"/>
      <c r="C246"/>
      <c r="D246" s="465"/>
      <c r="E246" s="684"/>
      <c r="F246" s="684"/>
      <c r="G246" s="354"/>
      <c r="H246"/>
      <c r="I246" s="140"/>
      <c r="J246"/>
      <c r="K246"/>
      <c r="L246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47"/>
      <c r="AC246"/>
      <c r="AD246" s="127"/>
      <c r="AE246"/>
      <c r="AF246"/>
      <c r="AG246"/>
      <c r="AH246" s="137"/>
      <c r="AI246" s="137"/>
      <c r="AJ246" s="137"/>
      <c r="AK246" s="548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548"/>
      <c r="BB246" s="286"/>
      <c r="BC246" s="1138"/>
      <c r="BD246" s="1138"/>
      <c r="BE246" s="1138"/>
      <c r="BF246" s="1138"/>
      <c r="BG246" s="1138"/>
      <c r="BH246" s="1138"/>
      <c r="BI246" s="1138"/>
      <c r="BJ246" s="536"/>
      <c r="BK246" s="536"/>
      <c r="BL246" s="536"/>
      <c r="BM246" s="536"/>
      <c r="BN246" s="536"/>
      <c r="BO246" s="536"/>
      <c r="BP246" s="536"/>
      <c r="BQ246" s="536"/>
      <c r="BR246" s="536"/>
      <c r="BS246" s="536"/>
      <c r="BT246" s="536"/>
      <c r="BU246" s="286"/>
      <c r="BV246" s="763"/>
      <c r="BW246" s="763"/>
      <c r="BX246" s="763"/>
      <c r="BY246" s="763"/>
      <c r="BZ246" s="763"/>
      <c r="CA246" s="763"/>
      <c r="CB246" s="763"/>
      <c r="CC246" s="763"/>
      <c r="CD246" s="763"/>
      <c r="CE246" s="763"/>
      <c r="CF246" s="763"/>
      <c r="CG246" s="763"/>
      <c r="CH246" s="763"/>
      <c r="CI246" s="763"/>
      <c r="CW246" s="763"/>
      <c r="CX246" s="763"/>
      <c r="CY246" s="763"/>
      <c r="CZ246" s="763"/>
      <c r="DA246" s="763"/>
      <c r="DB246" s="763"/>
      <c r="DC246" s="763"/>
      <c r="DD246" s="763"/>
      <c r="DE246" s="763"/>
      <c r="DF246" s="763"/>
      <c r="DG246" s="763"/>
      <c r="DH246" s="763"/>
      <c r="DI246" s="763"/>
      <c r="DJ246" s="763"/>
      <c r="DK246" s="763"/>
      <c r="DL246" s="763"/>
      <c r="DM246" s="763"/>
      <c r="DN246" s="763"/>
      <c r="DO246" s="763"/>
      <c r="DP246" s="763"/>
      <c r="DQ246" s="763"/>
      <c r="DR246" s="763"/>
      <c r="DS246" s="763"/>
      <c r="DT246" s="763"/>
      <c r="DU246" s="763"/>
      <c r="DV246" s="763"/>
      <c r="DW246" s="763"/>
      <c r="DX246" s="763"/>
      <c r="DY246" s="763"/>
      <c r="DZ246" s="763"/>
      <c r="EA246" s="763"/>
      <c r="EB246" s="763"/>
      <c r="EC246" s="763"/>
      <c r="ED246" s="763"/>
      <c r="EE246" s="763"/>
      <c r="EF246" s="763"/>
      <c r="EG246" s="763"/>
      <c r="EH246" s="763"/>
      <c r="EI246" s="763"/>
      <c r="EJ246" s="763"/>
      <c r="EK246" s="763"/>
      <c r="EL246" s="763"/>
      <c r="EM246" s="763"/>
      <c r="EN246" s="763"/>
      <c r="EO246" s="763"/>
      <c r="EP246" s="763"/>
      <c r="EQ246" s="763"/>
      <c r="ER246" s="763"/>
      <c r="ES246" s="763"/>
      <c r="ET246" s="763"/>
      <c r="EU246" s="763"/>
      <c r="EV246" s="763"/>
      <c r="EW246" s="763"/>
      <c r="EX246" s="763"/>
      <c r="EY246" s="763"/>
      <c r="EZ246" s="763"/>
      <c r="FA246" s="763"/>
      <c r="FB246" s="763"/>
      <c r="FC246" s="763"/>
      <c r="FD246" s="763"/>
      <c r="FE246" s="763"/>
      <c r="FF246" s="763"/>
      <c r="FG246" s="763"/>
      <c r="FH246" s="763"/>
      <c r="FI246" s="763"/>
      <c r="FJ246" s="763"/>
      <c r="FK246" s="763"/>
      <c r="FL246" s="763"/>
      <c r="FM246" s="763"/>
      <c r="FN246" s="763"/>
      <c r="FO246" s="763"/>
      <c r="FP246" s="763"/>
      <c r="FQ246" s="763"/>
      <c r="FR246" s="763"/>
      <c r="FS246" s="763"/>
      <c r="FT246" s="763"/>
      <c r="FU246" s="763"/>
      <c r="FV246" s="763"/>
      <c r="FW246" s="763"/>
      <c r="FX246" s="763"/>
      <c r="FY246" s="763"/>
      <c r="FZ246" s="763"/>
      <c r="GA246" s="763"/>
      <c r="GB246" s="763"/>
      <c r="GC246" s="763"/>
      <c r="GD246" s="763"/>
      <c r="GE246" s="763"/>
      <c r="GF246" s="763"/>
      <c r="GG246" s="763"/>
      <c r="GH246" s="763"/>
      <c r="GI246" s="763"/>
      <c r="GJ246" s="763"/>
      <c r="GK246" s="763"/>
      <c r="GL246" s="763"/>
      <c r="GM246" s="763"/>
      <c r="GN246" s="763"/>
      <c r="GO246" s="763"/>
      <c r="GP246" s="763"/>
      <c r="GQ246" s="763"/>
      <c r="GR246" s="763"/>
      <c r="GS246" s="763"/>
      <c r="GT246" s="763"/>
      <c r="GU246" s="763"/>
      <c r="GV246" s="763"/>
      <c r="GW246" s="763"/>
      <c r="GX246" s="763"/>
      <c r="GY246" s="763"/>
      <c r="GZ246" s="763"/>
      <c r="HA246" s="763"/>
      <c r="HB246" s="763"/>
      <c r="HC246" s="763"/>
      <c r="HD246" s="763"/>
      <c r="HE246" s="763"/>
      <c r="HF246" s="763"/>
      <c r="HG246" s="763"/>
      <c r="HH246" s="763"/>
      <c r="HI246" s="763"/>
      <c r="HJ246" s="763"/>
      <c r="HK246" s="763"/>
      <c r="HL246" s="763"/>
      <c r="HM246" s="763"/>
      <c r="HN246" s="763"/>
      <c r="HO246" s="763"/>
      <c r="HP246" s="763"/>
      <c r="HQ246" s="763"/>
      <c r="HR246" s="763"/>
      <c r="HS246" s="763"/>
    </row>
    <row r="247" spans="1:227" s="552" customFormat="1">
      <c r="A247"/>
      <c r="B247" s="392"/>
      <c r="C247"/>
      <c r="D247" s="465"/>
      <c r="E247" s="684"/>
      <c r="F247" s="684"/>
      <c r="G247" s="354"/>
      <c r="H247"/>
      <c r="I247" s="140"/>
      <c r="J247"/>
      <c r="K247"/>
      <c r="L247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47"/>
      <c r="AC247"/>
      <c r="AD247" s="127"/>
      <c r="AE247"/>
      <c r="AF247"/>
      <c r="AG247"/>
      <c r="AH247" s="137"/>
      <c r="AI247" s="137"/>
      <c r="AJ247" s="137"/>
      <c r="AK247" s="548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548"/>
      <c r="BB247" s="286"/>
      <c r="BC247" s="1138"/>
      <c r="BD247" s="1138"/>
      <c r="BE247" s="1138"/>
      <c r="BF247" s="1138"/>
      <c r="BG247" s="1138"/>
      <c r="BH247" s="1138"/>
      <c r="BI247" s="1138"/>
      <c r="BJ247" s="536"/>
      <c r="BK247" s="536"/>
      <c r="BL247" s="536"/>
      <c r="BM247" s="536"/>
      <c r="BN247" s="536"/>
      <c r="BO247" s="536"/>
      <c r="BP247" s="536"/>
      <c r="BQ247" s="536"/>
      <c r="BR247" s="536"/>
      <c r="BS247" s="536"/>
      <c r="BT247" s="536"/>
      <c r="BU247" s="286"/>
      <c r="BV247" s="763"/>
      <c r="BW247" s="763"/>
      <c r="BX247" s="763"/>
      <c r="BY247" s="763"/>
      <c r="BZ247" s="763"/>
      <c r="CA247" s="763"/>
      <c r="CB247" s="763"/>
      <c r="CC247" s="763"/>
      <c r="CD247" s="763"/>
      <c r="CE247" s="763"/>
      <c r="CF247" s="763"/>
      <c r="CG247" s="763"/>
      <c r="CH247" s="763"/>
      <c r="CI247" s="763"/>
      <c r="CW247" s="763"/>
      <c r="CX247" s="763"/>
      <c r="CY247" s="763"/>
      <c r="CZ247" s="763"/>
      <c r="DA247" s="763"/>
      <c r="DB247" s="763"/>
      <c r="DC247" s="763"/>
      <c r="DD247" s="763"/>
      <c r="DE247" s="763"/>
      <c r="DF247" s="763"/>
      <c r="DG247" s="763"/>
      <c r="DH247" s="763"/>
      <c r="DI247" s="763"/>
      <c r="DJ247" s="763"/>
      <c r="DK247" s="763"/>
      <c r="DL247" s="763"/>
      <c r="DM247" s="763"/>
      <c r="DN247" s="763"/>
      <c r="DO247" s="763"/>
      <c r="DP247" s="763"/>
      <c r="DQ247" s="763"/>
      <c r="DR247" s="763"/>
      <c r="DS247" s="763"/>
      <c r="DT247" s="763"/>
      <c r="DU247" s="763"/>
      <c r="DV247" s="763"/>
      <c r="DW247" s="763"/>
      <c r="DX247" s="763"/>
      <c r="DY247" s="763"/>
      <c r="DZ247" s="763"/>
      <c r="EA247" s="763"/>
      <c r="EB247" s="763"/>
      <c r="EC247" s="763"/>
      <c r="ED247" s="763"/>
      <c r="EE247" s="763"/>
      <c r="EF247" s="763"/>
      <c r="EG247" s="763"/>
      <c r="EH247" s="763"/>
      <c r="EI247" s="763"/>
      <c r="EJ247" s="763"/>
      <c r="EK247" s="763"/>
      <c r="EL247" s="763"/>
      <c r="EM247" s="763"/>
      <c r="EN247" s="763"/>
      <c r="EO247" s="763"/>
      <c r="EP247" s="763"/>
      <c r="EQ247" s="763"/>
      <c r="ER247" s="763"/>
      <c r="ES247" s="763"/>
      <c r="ET247" s="763"/>
      <c r="EU247" s="763"/>
      <c r="EV247" s="763"/>
      <c r="EW247" s="763"/>
      <c r="EX247" s="763"/>
      <c r="EY247" s="763"/>
      <c r="EZ247" s="763"/>
      <c r="FA247" s="763"/>
      <c r="FB247" s="763"/>
      <c r="FC247" s="763"/>
      <c r="FD247" s="763"/>
      <c r="FE247" s="763"/>
      <c r="FF247" s="763"/>
      <c r="FG247" s="763"/>
      <c r="FH247" s="763"/>
      <c r="FI247" s="763"/>
      <c r="FJ247" s="763"/>
      <c r="FK247" s="763"/>
      <c r="FL247" s="763"/>
      <c r="FM247" s="763"/>
      <c r="FN247" s="763"/>
      <c r="FO247" s="763"/>
      <c r="FP247" s="763"/>
      <c r="FQ247" s="763"/>
      <c r="FR247" s="763"/>
      <c r="FS247" s="763"/>
      <c r="FT247" s="763"/>
      <c r="FU247" s="763"/>
      <c r="FV247" s="763"/>
      <c r="FW247" s="763"/>
      <c r="FX247" s="763"/>
      <c r="FY247" s="763"/>
      <c r="FZ247" s="763"/>
      <c r="GA247" s="763"/>
      <c r="GB247" s="763"/>
      <c r="GC247" s="763"/>
      <c r="GD247" s="763"/>
      <c r="GE247" s="763"/>
      <c r="GF247" s="763"/>
      <c r="GG247" s="763"/>
      <c r="GH247" s="763"/>
      <c r="GI247" s="763"/>
      <c r="GJ247" s="763"/>
      <c r="GK247" s="763"/>
      <c r="GL247" s="763"/>
      <c r="GM247" s="763"/>
      <c r="GN247" s="763"/>
      <c r="GO247" s="763"/>
      <c r="GP247" s="763"/>
      <c r="GQ247" s="763"/>
      <c r="GR247" s="763"/>
      <c r="GS247" s="763"/>
      <c r="GT247" s="763"/>
      <c r="GU247" s="763"/>
      <c r="GV247" s="763"/>
      <c r="GW247" s="763"/>
      <c r="GX247" s="763"/>
      <c r="GY247" s="763"/>
      <c r="GZ247" s="763"/>
      <c r="HA247" s="763"/>
      <c r="HB247" s="763"/>
      <c r="HC247" s="763"/>
      <c r="HD247" s="763"/>
      <c r="HE247" s="763"/>
      <c r="HF247" s="763"/>
      <c r="HG247" s="763"/>
      <c r="HH247" s="763"/>
      <c r="HI247" s="763"/>
      <c r="HJ247" s="763"/>
      <c r="HK247" s="763"/>
      <c r="HL247" s="763"/>
      <c r="HM247" s="763"/>
      <c r="HN247" s="763"/>
      <c r="HO247" s="763"/>
      <c r="HP247" s="763"/>
      <c r="HQ247" s="763"/>
      <c r="HR247" s="763"/>
      <c r="HS247" s="763"/>
    </row>
    <row r="248" spans="1:227" s="552" customFormat="1">
      <c r="A248"/>
      <c r="B248" s="392"/>
      <c r="C248"/>
      <c r="D248" s="465"/>
      <c r="E248" s="684"/>
      <c r="F248" s="684"/>
      <c r="G248" s="354"/>
      <c r="H248"/>
      <c r="I248" s="140"/>
      <c r="J248"/>
      <c r="K248"/>
      <c r="L248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47"/>
      <c r="AC248"/>
      <c r="AD248" s="127"/>
      <c r="AE248"/>
      <c r="AF248"/>
      <c r="AG248"/>
      <c r="AH248" s="137"/>
      <c r="AI248" s="137"/>
      <c r="AJ248" s="137"/>
      <c r="AK248" s="548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548"/>
      <c r="BB248" s="286"/>
      <c r="BC248" s="1138"/>
      <c r="BD248" s="1138"/>
      <c r="BE248" s="1138"/>
      <c r="BF248" s="1138"/>
      <c r="BG248" s="1138"/>
      <c r="BH248" s="1138"/>
      <c r="BI248" s="1138"/>
      <c r="BJ248" s="536"/>
      <c r="BK248" s="536"/>
      <c r="BL248" s="536"/>
      <c r="BM248" s="536"/>
      <c r="BN248" s="536"/>
      <c r="BO248" s="536"/>
      <c r="BP248" s="536"/>
      <c r="BQ248" s="536"/>
      <c r="BR248" s="536"/>
      <c r="BS248" s="536"/>
      <c r="BT248" s="536"/>
      <c r="BU248" s="286"/>
      <c r="BV248" s="763"/>
      <c r="BW248" s="763"/>
      <c r="BX248" s="763"/>
      <c r="BY248" s="763"/>
      <c r="BZ248" s="763"/>
      <c r="CA248" s="763"/>
      <c r="CB248" s="763"/>
      <c r="CC248" s="763"/>
      <c r="CD248" s="763"/>
      <c r="CE248" s="763"/>
      <c r="CF248" s="763"/>
      <c r="CG248" s="763"/>
      <c r="CH248" s="763"/>
      <c r="CI248" s="763"/>
      <c r="CW248" s="763"/>
      <c r="CX248" s="763"/>
      <c r="CY248" s="763"/>
      <c r="CZ248" s="763"/>
      <c r="DA248" s="763"/>
      <c r="DB248" s="763"/>
      <c r="DC248" s="763"/>
      <c r="DD248" s="763"/>
      <c r="DE248" s="763"/>
      <c r="DF248" s="763"/>
      <c r="DG248" s="763"/>
      <c r="DH248" s="763"/>
      <c r="DI248" s="763"/>
      <c r="DJ248" s="763"/>
      <c r="DK248" s="763"/>
      <c r="DL248" s="763"/>
      <c r="DM248" s="763"/>
      <c r="DN248" s="763"/>
      <c r="DO248" s="763"/>
      <c r="DP248" s="763"/>
      <c r="DQ248" s="763"/>
      <c r="DR248" s="763"/>
      <c r="DS248" s="763"/>
      <c r="DT248" s="763"/>
      <c r="DU248" s="763"/>
      <c r="DV248" s="763"/>
      <c r="DW248" s="763"/>
      <c r="DX248" s="763"/>
      <c r="DY248" s="763"/>
      <c r="DZ248" s="763"/>
      <c r="EA248" s="763"/>
      <c r="EB248" s="763"/>
      <c r="EC248" s="763"/>
      <c r="ED248" s="763"/>
      <c r="EE248" s="763"/>
      <c r="EF248" s="763"/>
      <c r="EG248" s="763"/>
      <c r="EH248" s="763"/>
      <c r="EI248" s="763"/>
      <c r="EJ248" s="763"/>
      <c r="EK248" s="763"/>
      <c r="EL248" s="763"/>
      <c r="EM248" s="763"/>
      <c r="EN248" s="763"/>
      <c r="EO248" s="763"/>
      <c r="EP248" s="763"/>
      <c r="EQ248" s="763"/>
      <c r="ER248" s="763"/>
      <c r="ES248" s="763"/>
      <c r="ET248" s="763"/>
      <c r="EU248" s="763"/>
      <c r="EV248" s="763"/>
      <c r="EW248" s="763"/>
      <c r="EX248" s="763"/>
      <c r="EY248" s="763"/>
      <c r="EZ248" s="763"/>
      <c r="FA248" s="763"/>
      <c r="FB248" s="763"/>
      <c r="FC248" s="763"/>
      <c r="FD248" s="763"/>
      <c r="FE248" s="763"/>
      <c r="FF248" s="763"/>
      <c r="FG248" s="763"/>
      <c r="FH248" s="763"/>
      <c r="FI248" s="763"/>
      <c r="FJ248" s="763"/>
      <c r="FK248" s="763"/>
      <c r="FL248" s="763"/>
      <c r="FM248" s="763"/>
      <c r="FN248" s="763"/>
      <c r="FO248" s="763"/>
      <c r="FP248" s="763"/>
      <c r="FQ248" s="763"/>
      <c r="FR248" s="763"/>
      <c r="FS248" s="763"/>
      <c r="FT248" s="763"/>
      <c r="FU248" s="763"/>
      <c r="FV248" s="763"/>
      <c r="FW248" s="763"/>
      <c r="FX248" s="763"/>
      <c r="FY248" s="763"/>
      <c r="FZ248" s="763"/>
      <c r="GA248" s="763"/>
      <c r="GB248" s="763"/>
      <c r="GC248" s="763"/>
      <c r="GD248" s="763"/>
      <c r="GE248" s="763"/>
      <c r="GF248" s="763"/>
      <c r="GG248" s="763"/>
      <c r="GH248" s="763"/>
      <c r="GI248" s="763"/>
      <c r="GJ248" s="763"/>
      <c r="GK248" s="763"/>
      <c r="GL248" s="763"/>
      <c r="GM248" s="763"/>
      <c r="GN248" s="763"/>
      <c r="GO248" s="763"/>
      <c r="GP248" s="763"/>
      <c r="GQ248" s="763"/>
      <c r="GR248" s="763"/>
      <c r="GS248" s="763"/>
      <c r="GT248" s="763"/>
      <c r="GU248" s="763"/>
      <c r="GV248" s="763"/>
      <c r="GW248" s="763"/>
      <c r="GX248" s="763"/>
      <c r="GY248" s="763"/>
      <c r="GZ248" s="763"/>
      <c r="HA248" s="763"/>
      <c r="HB248" s="763"/>
      <c r="HC248" s="763"/>
      <c r="HD248" s="763"/>
      <c r="HE248" s="763"/>
      <c r="HF248" s="763"/>
      <c r="HG248" s="763"/>
      <c r="HH248" s="763"/>
      <c r="HI248" s="763"/>
      <c r="HJ248" s="763"/>
      <c r="HK248" s="763"/>
      <c r="HL248" s="763"/>
      <c r="HM248" s="763"/>
      <c r="HN248" s="763"/>
      <c r="HO248" s="763"/>
      <c r="HP248" s="763"/>
      <c r="HQ248" s="763"/>
      <c r="HR248" s="763"/>
      <c r="HS248" s="763"/>
    </row>
    <row r="249" spans="1:227" s="552" customFormat="1">
      <c r="A249"/>
      <c r="B249" s="392"/>
      <c r="C249"/>
      <c r="D249" s="465"/>
      <c r="E249" s="684"/>
      <c r="F249" s="684"/>
      <c r="G249" s="354"/>
      <c r="H249"/>
      <c r="I249" s="140"/>
      <c r="J249"/>
      <c r="K249"/>
      <c r="L249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9"/>
      <c r="Y249" s="359"/>
      <c r="Z249" s="359"/>
      <c r="AA249" s="359"/>
      <c r="AB249" s="47"/>
      <c r="AC249"/>
      <c r="AD249" s="127"/>
      <c r="AE249"/>
      <c r="AF249"/>
      <c r="AG249"/>
      <c r="AH249" s="137"/>
      <c r="AI249" s="137"/>
      <c r="AJ249" s="137"/>
      <c r="AK249" s="548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548"/>
      <c r="BB249" s="286"/>
      <c r="BC249" s="1138"/>
      <c r="BD249" s="1138"/>
      <c r="BE249" s="1138"/>
      <c r="BF249" s="1138"/>
      <c r="BG249" s="1138"/>
      <c r="BH249" s="1138"/>
      <c r="BI249" s="1138"/>
      <c r="BJ249" s="536"/>
      <c r="BK249" s="536"/>
      <c r="BL249" s="536"/>
      <c r="BM249" s="536"/>
      <c r="BN249" s="536"/>
      <c r="BO249" s="536"/>
      <c r="BP249" s="536"/>
      <c r="BQ249" s="536"/>
      <c r="BR249" s="536"/>
      <c r="BS249" s="536"/>
      <c r="BT249" s="536"/>
      <c r="BU249" s="286"/>
      <c r="BV249" s="763"/>
      <c r="BW249" s="763"/>
      <c r="BX249" s="763"/>
      <c r="BY249" s="763"/>
      <c r="BZ249" s="763"/>
      <c r="CA249" s="763"/>
      <c r="CB249" s="763"/>
      <c r="CC249" s="763"/>
      <c r="CD249" s="763"/>
      <c r="CE249" s="763"/>
      <c r="CF249" s="763"/>
      <c r="CG249" s="763"/>
      <c r="CH249" s="763"/>
      <c r="CI249" s="763"/>
      <c r="CW249" s="763"/>
      <c r="CX249" s="763"/>
      <c r="CY249" s="763"/>
      <c r="CZ249" s="763"/>
      <c r="DA249" s="763"/>
      <c r="DB249" s="763"/>
      <c r="DC249" s="763"/>
      <c r="DD249" s="763"/>
      <c r="DE249" s="763"/>
      <c r="DF249" s="763"/>
      <c r="DG249" s="763"/>
      <c r="DH249" s="763"/>
      <c r="DI249" s="763"/>
      <c r="DJ249" s="763"/>
      <c r="DK249" s="763"/>
      <c r="DL249" s="763"/>
      <c r="DM249" s="763"/>
      <c r="DN249" s="763"/>
      <c r="DO249" s="763"/>
      <c r="DP249" s="763"/>
      <c r="DQ249" s="763"/>
      <c r="DR249" s="763"/>
      <c r="DS249" s="763"/>
      <c r="DT249" s="763"/>
      <c r="DU249" s="763"/>
      <c r="DV249" s="763"/>
      <c r="DW249" s="763"/>
      <c r="DX249" s="763"/>
      <c r="DY249" s="763"/>
      <c r="DZ249" s="763"/>
      <c r="EA249" s="763"/>
      <c r="EB249" s="763"/>
      <c r="EC249" s="763"/>
      <c r="ED249" s="763"/>
      <c r="EE249" s="763"/>
      <c r="EF249" s="763"/>
      <c r="EG249" s="763"/>
      <c r="EH249" s="763"/>
      <c r="EI249" s="763"/>
      <c r="EJ249" s="763"/>
      <c r="EK249" s="763"/>
      <c r="EL249" s="763"/>
      <c r="EM249" s="763"/>
      <c r="EN249" s="763"/>
      <c r="EO249" s="763"/>
      <c r="EP249" s="763"/>
      <c r="EQ249" s="763"/>
      <c r="ER249" s="763"/>
      <c r="ES249" s="763"/>
      <c r="ET249" s="763"/>
      <c r="EU249" s="763"/>
      <c r="EV249" s="763"/>
      <c r="EW249" s="763"/>
      <c r="EX249" s="763"/>
      <c r="EY249" s="763"/>
      <c r="EZ249" s="763"/>
      <c r="FA249" s="763"/>
      <c r="FB249" s="763"/>
      <c r="FC249" s="763"/>
      <c r="FD249" s="763"/>
      <c r="FE249" s="763"/>
      <c r="FF249" s="763"/>
      <c r="FG249" s="763"/>
      <c r="FH249" s="763"/>
      <c r="FI249" s="763"/>
      <c r="FJ249" s="763"/>
      <c r="FK249" s="763"/>
      <c r="FL249" s="763"/>
      <c r="FM249" s="763"/>
      <c r="FN249" s="763"/>
      <c r="FO249" s="763"/>
      <c r="FP249" s="763"/>
      <c r="FQ249" s="763"/>
      <c r="FR249" s="763"/>
      <c r="FS249" s="763"/>
      <c r="FT249" s="763"/>
      <c r="FU249" s="763"/>
      <c r="FV249" s="763"/>
      <c r="FW249" s="763"/>
      <c r="FX249" s="763"/>
      <c r="FY249" s="763"/>
      <c r="FZ249" s="763"/>
      <c r="GA249" s="763"/>
      <c r="GB249" s="763"/>
      <c r="GC249" s="763"/>
      <c r="GD249" s="763"/>
      <c r="GE249" s="763"/>
      <c r="GF249" s="763"/>
      <c r="GG249" s="763"/>
      <c r="GH249" s="763"/>
      <c r="GI249" s="763"/>
      <c r="GJ249" s="763"/>
      <c r="GK249" s="763"/>
      <c r="GL249" s="763"/>
      <c r="GM249" s="763"/>
      <c r="GN249" s="763"/>
      <c r="GO249" s="763"/>
      <c r="GP249" s="763"/>
      <c r="GQ249" s="763"/>
      <c r="GR249" s="763"/>
      <c r="GS249" s="763"/>
      <c r="GT249" s="763"/>
      <c r="GU249" s="763"/>
      <c r="GV249" s="763"/>
      <c r="GW249" s="763"/>
      <c r="GX249" s="763"/>
      <c r="GY249" s="763"/>
      <c r="GZ249" s="763"/>
      <c r="HA249" s="763"/>
      <c r="HB249" s="763"/>
      <c r="HC249" s="763"/>
      <c r="HD249" s="763"/>
      <c r="HE249" s="763"/>
      <c r="HF249" s="763"/>
      <c r="HG249" s="763"/>
      <c r="HH249" s="763"/>
      <c r="HI249" s="763"/>
      <c r="HJ249" s="763"/>
      <c r="HK249" s="763"/>
      <c r="HL249" s="763"/>
      <c r="HM249" s="763"/>
      <c r="HN249" s="763"/>
      <c r="HO249" s="763"/>
      <c r="HP249" s="763"/>
      <c r="HQ249" s="763"/>
      <c r="HR249" s="763"/>
      <c r="HS249" s="763"/>
    </row>
    <row r="250" spans="1:227" s="552" customFormat="1">
      <c r="A250"/>
      <c r="B250" s="392"/>
      <c r="C250"/>
      <c r="D250" s="465"/>
      <c r="E250" s="684"/>
      <c r="F250" s="684"/>
      <c r="G250" s="354"/>
      <c r="H250"/>
      <c r="I250" s="140"/>
      <c r="J250"/>
      <c r="K250"/>
      <c r="L250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9"/>
      <c r="Y250" s="359"/>
      <c r="Z250" s="359"/>
      <c r="AA250" s="359"/>
      <c r="AB250" s="47"/>
      <c r="AC250"/>
      <c r="AD250" s="127"/>
      <c r="AE250"/>
      <c r="AF250"/>
      <c r="AG250"/>
      <c r="AH250" s="137"/>
      <c r="AI250" s="137"/>
      <c r="AJ250" s="137"/>
      <c r="AK250" s="548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548"/>
      <c r="BB250" s="286"/>
      <c r="BC250" s="1138"/>
      <c r="BD250" s="1138"/>
      <c r="BE250" s="1138"/>
      <c r="BF250" s="1138"/>
      <c r="BG250" s="1138"/>
      <c r="BH250" s="1138"/>
      <c r="BI250" s="1138"/>
      <c r="BJ250" s="536"/>
      <c r="BK250" s="536"/>
      <c r="BL250" s="536"/>
      <c r="BM250" s="536"/>
      <c r="BN250" s="536"/>
      <c r="BO250" s="536"/>
      <c r="BP250" s="536"/>
      <c r="BQ250" s="536"/>
      <c r="BR250" s="536"/>
      <c r="BS250" s="536"/>
      <c r="BT250" s="536"/>
      <c r="BU250" s="286"/>
      <c r="BV250" s="763"/>
      <c r="BW250" s="763"/>
      <c r="BX250" s="763"/>
      <c r="BY250" s="763"/>
      <c r="BZ250" s="763"/>
      <c r="CA250" s="763"/>
      <c r="CB250" s="763"/>
      <c r="CC250" s="763"/>
      <c r="CD250" s="763"/>
      <c r="CE250" s="763"/>
      <c r="CF250" s="763"/>
      <c r="CG250" s="763"/>
      <c r="CH250" s="763"/>
      <c r="CI250" s="763"/>
      <c r="CW250" s="763"/>
      <c r="CX250" s="763"/>
      <c r="CY250" s="763"/>
      <c r="CZ250" s="763"/>
      <c r="DA250" s="763"/>
      <c r="DB250" s="763"/>
      <c r="DC250" s="763"/>
      <c r="DD250" s="763"/>
      <c r="DE250" s="763"/>
      <c r="DF250" s="763"/>
      <c r="DG250" s="763"/>
      <c r="DH250" s="763"/>
      <c r="DI250" s="763"/>
      <c r="DJ250" s="763"/>
      <c r="DK250" s="763"/>
      <c r="DL250" s="763"/>
      <c r="DM250" s="763"/>
      <c r="DN250" s="763"/>
      <c r="DO250" s="763"/>
      <c r="DP250" s="763"/>
      <c r="DQ250" s="763"/>
      <c r="DR250" s="763"/>
      <c r="DS250" s="763"/>
      <c r="DT250" s="763"/>
      <c r="DU250" s="763"/>
      <c r="DV250" s="763"/>
      <c r="DW250" s="763"/>
      <c r="DX250" s="763"/>
      <c r="DY250" s="763"/>
      <c r="DZ250" s="763"/>
      <c r="EA250" s="763"/>
      <c r="EB250" s="763"/>
      <c r="EC250" s="763"/>
      <c r="ED250" s="763"/>
      <c r="EE250" s="763"/>
      <c r="EF250" s="763"/>
      <c r="EG250" s="763"/>
      <c r="EH250" s="763"/>
      <c r="EI250" s="763"/>
      <c r="EJ250" s="763"/>
      <c r="EK250" s="763"/>
      <c r="EL250" s="763"/>
      <c r="EM250" s="763"/>
      <c r="EN250" s="763"/>
      <c r="EO250" s="763"/>
      <c r="EP250" s="763"/>
      <c r="EQ250" s="763"/>
      <c r="ER250" s="763"/>
      <c r="ES250" s="763"/>
      <c r="ET250" s="763"/>
      <c r="EU250" s="763"/>
      <c r="EV250" s="763"/>
      <c r="EW250" s="763"/>
      <c r="EX250" s="763"/>
      <c r="EY250" s="763"/>
      <c r="EZ250" s="763"/>
      <c r="FA250" s="763"/>
      <c r="FB250" s="763"/>
      <c r="FC250" s="763"/>
      <c r="FD250" s="763"/>
      <c r="FE250" s="763"/>
      <c r="FF250" s="763"/>
      <c r="FG250" s="763"/>
      <c r="FH250" s="763"/>
      <c r="FI250" s="763"/>
      <c r="FJ250" s="763"/>
      <c r="FK250" s="763"/>
      <c r="FL250" s="763"/>
      <c r="FM250" s="763"/>
      <c r="FN250" s="763"/>
      <c r="FO250" s="763"/>
      <c r="FP250" s="763"/>
      <c r="FQ250" s="763"/>
      <c r="FR250" s="763"/>
      <c r="FS250" s="763"/>
      <c r="FT250" s="763"/>
      <c r="FU250" s="763"/>
      <c r="FV250" s="763"/>
      <c r="FW250" s="763"/>
      <c r="FX250" s="763"/>
      <c r="FY250" s="763"/>
      <c r="FZ250" s="763"/>
      <c r="GA250" s="763"/>
      <c r="GB250" s="763"/>
      <c r="GC250" s="763"/>
      <c r="GD250" s="763"/>
      <c r="GE250" s="763"/>
      <c r="GF250" s="763"/>
      <c r="GG250" s="763"/>
      <c r="GH250" s="763"/>
      <c r="GI250" s="763"/>
      <c r="GJ250" s="763"/>
      <c r="GK250" s="763"/>
      <c r="GL250" s="763"/>
      <c r="GM250" s="763"/>
      <c r="GN250" s="763"/>
      <c r="GO250" s="763"/>
      <c r="GP250" s="763"/>
      <c r="GQ250" s="763"/>
      <c r="GR250" s="763"/>
      <c r="GS250" s="763"/>
      <c r="GT250" s="763"/>
      <c r="GU250" s="763"/>
      <c r="GV250" s="763"/>
      <c r="GW250" s="763"/>
      <c r="GX250" s="763"/>
      <c r="GY250" s="763"/>
      <c r="GZ250" s="763"/>
      <c r="HA250" s="763"/>
      <c r="HB250" s="763"/>
      <c r="HC250" s="763"/>
      <c r="HD250" s="763"/>
      <c r="HE250" s="763"/>
      <c r="HF250" s="763"/>
      <c r="HG250" s="763"/>
      <c r="HH250" s="763"/>
      <c r="HI250" s="763"/>
      <c r="HJ250" s="763"/>
      <c r="HK250" s="763"/>
      <c r="HL250" s="763"/>
      <c r="HM250" s="763"/>
      <c r="HN250" s="763"/>
      <c r="HO250" s="763"/>
      <c r="HP250" s="763"/>
      <c r="HQ250" s="763"/>
      <c r="HR250" s="763"/>
      <c r="HS250" s="763"/>
    </row>
    <row r="251" spans="1:227" s="552" customFormat="1">
      <c r="A251"/>
      <c r="B251" s="392"/>
      <c r="C251"/>
      <c r="D251" s="465"/>
      <c r="E251" s="684"/>
      <c r="F251" s="684"/>
      <c r="G251" s="354"/>
      <c r="H251"/>
      <c r="I251" s="140"/>
      <c r="J251"/>
      <c r="K251"/>
      <c r="L251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  <c r="AA251" s="359"/>
      <c r="AB251" s="47"/>
      <c r="AC251"/>
      <c r="AD251" s="127"/>
      <c r="AE251"/>
      <c r="AF251"/>
      <c r="AG251"/>
      <c r="AH251" s="137"/>
      <c r="AI251" s="137"/>
      <c r="AJ251" s="137"/>
      <c r="AK251" s="548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548"/>
      <c r="BB251" s="286"/>
      <c r="BC251" s="1138"/>
      <c r="BD251" s="1138"/>
      <c r="BE251" s="1138"/>
      <c r="BF251" s="1138"/>
      <c r="BG251" s="1138"/>
      <c r="BH251" s="1138"/>
      <c r="BI251" s="1138"/>
      <c r="BJ251" s="536"/>
      <c r="BK251" s="536"/>
      <c r="BL251" s="536"/>
      <c r="BM251" s="536"/>
      <c r="BN251" s="536"/>
      <c r="BO251" s="536"/>
      <c r="BP251" s="536"/>
      <c r="BQ251" s="536"/>
      <c r="BR251" s="536"/>
      <c r="BS251" s="536"/>
      <c r="BT251" s="536"/>
      <c r="BU251" s="286"/>
      <c r="BV251" s="763"/>
      <c r="BW251" s="763"/>
      <c r="BX251" s="763"/>
      <c r="BY251" s="763"/>
      <c r="BZ251" s="763"/>
      <c r="CA251" s="763"/>
      <c r="CB251" s="763"/>
      <c r="CC251" s="763"/>
      <c r="CD251" s="763"/>
      <c r="CE251" s="763"/>
      <c r="CF251" s="763"/>
      <c r="CG251" s="763"/>
      <c r="CH251" s="763"/>
      <c r="CI251" s="763"/>
      <c r="CW251" s="763"/>
      <c r="CX251" s="763"/>
      <c r="CY251" s="763"/>
      <c r="CZ251" s="763"/>
      <c r="DA251" s="763"/>
      <c r="DB251" s="763"/>
      <c r="DC251" s="763"/>
      <c r="DD251" s="763"/>
      <c r="DE251" s="763"/>
      <c r="DF251" s="763"/>
      <c r="DG251" s="763"/>
      <c r="DH251" s="763"/>
      <c r="DI251" s="763"/>
      <c r="DJ251" s="763"/>
      <c r="DK251" s="763"/>
      <c r="DL251" s="763"/>
      <c r="DM251" s="763"/>
      <c r="DN251" s="763"/>
      <c r="DO251" s="763"/>
      <c r="DP251" s="763"/>
      <c r="DQ251" s="763"/>
      <c r="DR251" s="763"/>
      <c r="DS251" s="763"/>
      <c r="DT251" s="763"/>
      <c r="DU251" s="763"/>
      <c r="DV251" s="763"/>
      <c r="DW251" s="763"/>
      <c r="DX251" s="763"/>
      <c r="DY251" s="763"/>
      <c r="DZ251" s="763"/>
      <c r="EA251" s="763"/>
      <c r="EB251" s="763"/>
      <c r="EC251" s="763"/>
      <c r="ED251" s="763"/>
      <c r="EE251" s="763"/>
      <c r="EF251" s="763"/>
      <c r="EG251" s="763"/>
      <c r="EH251" s="763"/>
      <c r="EI251" s="763"/>
      <c r="EJ251" s="763"/>
      <c r="EK251" s="763"/>
      <c r="EL251" s="763"/>
      <c r="EM251" s="763"/>
      <c r="EN251" s="763"/>
      <c r="EO251" s="763"/>
      <c r="EP251" s="763"/>
      <c r="EQ251" s="763"/>
      <c r="ER251" s="763"/>
      <c r="ES251" s="763"/>
      <c r="ET251" s="763"/>
      <c r="EU251" s="763"/>
      <c r="EV251" s="763"/>
      <c r="EW251" s="763"/>
      <c r="EX251" s="763"/>
      <c r="EY251" s="763"/>
      <c r="EZ251" s="763"/>
      <c r="FA251" s="763"/>
      <c r="FB251" s="763"/>
      <c r="FC251" s="763"/>
      <c r="FD251" s="763"/>
      <c r="FE251" s="763"/>
      <c r="FF251" s="763"/>
      <c r="FG251" s="763"/>
      <c r="FH251" s="763"/>
      <c r="FI251" s="763"/>
      <c r="FJ251" s="763"/>
      <c r="FK251" s="763"/>
      <c r="FL251" s="763"/>
      <c r="FM251" s="763"/>
      <c r="FN251" s="763"/>
      <c r="FO251" s="763"/>
      <c r="FP251" s="763"/>
      <c r="FQ251" s="763"/>
      <c r="FR251" s="763"/>
      <c r="FS251" s="763"/>
      <c r="FT251" s="763"/>
      <c r="FU251" s="763"/>
      <c r="FV251" s="763"/>
      <c r="FW251" s="763"/>
      <c r="FX251" s="763"/>
      <c r="FY251" s="763"/>
      <c r="FZ251" s="763"/>
      <c r="GA251" s="763"/>
      <c r="GB251" s="763"/>
      <c r="GC251" s="763"/>
      <c r="GD251" s="763"/>
      <c r="GE251" s="763"/>
      <c r="GF251" s="763"/>
      <c r="GG251" s="763"/>
      <c r="GH251" s="763"/>
      <c r="GI251" s="763"/>
      <c r="GJ251" s="763"/>
      <c r="GK251" s="763"/>
      <c r="GL251" s="763"/>
      <c r="GM251" s="763"/>
      <c r="GN251" s="763"/>
      <c r="GO251" s="763"/>
      <c r="GP251" s="763"/>
      <c r="GQ251" s="763"/>
      <c r="GR251" s="763"/>
      <c r="GS251" s="763"/>
      <c r="GT251" s="763"/>
      <c r="GU251" s="763"/>
      <c r="GV251" s="763"/>
      <c r="GW251" s="763"/>
      <c r="GX251" s="763"/>
      <c r="GY251" s="763"/>
      <c r="GZ251" s="763"/>
      <c r="HA251" s="763"/>
      <c r="HB251" s="763"/>
      <c r="HC251" s="763"/>
      <c r="HD251" s="763"/>
      <c r="HE251" s="763"/>
      <c r="HF251" s="763"/>
      <c r="HG251" s="763"/>
      <c r="HH251" s="763"/>
      <c r="HI251" s="763"/>
      <c r="HJ251" s="763"/>
      <c r="HK251" s="763"/>
      <c r="HL251" s="763"/>
      <c r="HM251" s="763"/>
      <c r="HN251" s="763"/>
      <c r="HO251" s="763"/>
      <c r="HP251" s="763"/>
      <c r="HQ251" s="763"/>
      <c r="HR251" s="763"/>
      <c r="HS251" s="763"/>
    </row>
    <row r="252" spans="1:227" s="552" customFormat="1">
      <c r="A252"/>
      <c r="B252" s="392"/>
      <c r="C252"/>
      <c r="D252" s="465"/>
      <c r="E252" s="684"/>
      <c r="F252" s="684"/>
      <c r="G252" s="354"/>
      <c r="H252"/>
      <c r="I252" s="140"/>
      <c r="J252"/>
      <c r="K252"/>
      <c r="L252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47"/>
      <c r="AC252"/>
      <c r="AD252" s="127"/>
      <c r="AE252"/>
      <c r="AF252"/>
      <c r="AG252"/>
      <c r="AH252" s="137"/>
      <c r="AI252" s="137"/>
      <c r="AJ252" s="137"/>
      <c r="AK252" s="548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548"/>
      <c r="BB252" s="286"/>
      <c r="BC252" s="1138"/>
      <c r="BD252" s="1138"/>
      <c r="BE252" s="1138"/>
      <c r="BF252" s="1138"/>
      <c r="BG252" s="1138"/>
      <c r="BH252" s="1138"/>
      <c r="BI252" s="1138"/>
      <c r="BJ252" s="536"/>
      <c r="BK252" s="536"/>
      <c r="BL252" s="536"/>
      <c r="BM252" s="536"/>
      <c r="BN252" s="536"/>
      <c r="BO252" s="536"/>
      <c r="BP252" s="536"/>
      <c r="BQ252" s="536"/>
      <c r="BR252" s="536"/>
      <c r="BS252" s="536"/>
      <c r="BT252" s="536"/>
      <c r="BU252" s="286"/>
      <c r="BV252" s="763"/>
      <c r="BW252" s="763"/>
      <c r="BX252" s="763"/>
      <c r="BY252" s="763"/>
      <c r="BZ252" s="763"/>
      <c r="CA252" s="763"/>
      <c r="CB252" s="763"/>
      <c r="CC252" s="763"/>
      <c r="CD252" s="763"/>
      <c r="CE252" s="763"/>
      <c r="CF252" s="763"/>
      <c r="CG252" s="763"/>
      <c r="CH252" s="763"/>
      <c r="CI252" s="763"/>
      <c r="CW252" s="763"/>
      <c r="CX252" s="763"/>
      <c r="CY252" s="763"/>
      <c r="CZ252" s="763"/>
      <c r="DA252" s="763"/>
      <c r="DB252" s="763"/>
      <c r="DC252" s="763"/>
      <c r="DD252" s="763"/>
      <c r="DE252" s="763"/>
      <c r="DF252" s="763"/>
      <c r="DG252" s="763"/>
      <c r="DH252" s="763"/>
      <c r="DI252" s="763"/>
      <c r="DJ252" s="763"/>
      <c r="DK252" s="763"/>
      <c r="DL252" s="763"/>
      <c r="DM252" s="763"/>
      <c r="DN252" s="763"/>
      <c r="DO252" s="763"/>
      <c r="DP252" s="763"/>
      <c r="DQ252" s="763"/>
      <c r="DR252" s="763"/>
      <c r="DS252" s="763"/>
      <c r="DT252" s="763"/>
      <c r="DU252" s="763"/>
      <c r="DV252" s="763"/>
      <c r="DW252" s="763"/>
      <c r="DX252" s="763"/>
      <c r="DY252" s="763"/>
      <c r="DZ252" s="763"/>
      <c r="EA252" s="763"/>
      <c r="EB252" s="763"/>
      <c r="EC252" s="763"/>
      <c r="ED252" s="763"/>
      <c r="EE252" s="763"/>
      <c r="EF252" s="763"/>
      <c r="EG252" s="763"/>
      <c r="EH252" s="763"/>
      <c r="EI252" s="763"/>
      <c r="EJ252" s="763"/>
      <c r="EK252" s="763"/>
      <c r="EL252" s="763"/>
      <c r="EM252" s="763"/>
      <c r="EN252" s="763"/>
      <c r="EO252" s="763"/>
      <c r="EP252" s="763"/>
      <c r="EQ252" s="763"/>
      <c r="ER252" s="763"/>
      <c r="ES252" s="763"/>
      <c r="ET252" s="763"/>
      <c r="EU252" s="763"/>
      <c r="EV252" s="763"/>
      <c r="EW252" s="763"/>
      <c r="EX252" s="763"/>
      <c r="EY252" s="763"/>
      <c r="EZ252" s="763"/>
      <c r="FA252" s="763"/>
      <c r="FB252" s="763"/>
      <c r="FC252" s="763"/>
      <c r="FD252" s="763"/>
      <c r="FE252" s="763"/>
      <c r="FF252" s="763"/>
      <c r="FG252" s="763"/>
      <c r="FH252" s="763"/>
      <c r="FI252" s="763"/>
      <c r="FJ252" s="763"/>
      <c r="FK252" s="763"/>
      <c r="FL252" s="763"/>
      <c r="FM252" s="763"/>
      <c r="FN252" s="763"/>
      <c r="FO252" s="763"/>
      <c r="FP252" s="763"/>
      <c r="FQ252" s="763"/>
      <c r="FR252" s="763"/>
      <c r="FS252" s="763"/>
      <c r="FT252" s="763"/>
      <c r="FU252" s="763"/>
      <c r="FV252" s="763"/>
      <c r="FW252" s="763"/>
      <c r="FX252" s="763"/>
      <c r="FY252" s="763"/>
      <c r="FZ252" s="763"/>
      <c r="GA252" s="763"/>
      <c r="GB252" s="763"/>
      <c r="GC252" s="763"/>
      <c r="GD252" s="763"/>
      <c r="GE252" s="763"/>
      <c r="GF252" s="763"/>
      <c r="GG252" s="763"/>
      <c r="GH252" s="763"/>
      <c r="GI252" s="763"/>
      <c r="GJ252" s="763"/>
      <c r="GK252" s="763"/>
      <c r="GL252" s="763"/>
      <c r="GM252" s="763"/>
      <c r="GN252" s="763"/>
      <c r="GO252" s="763"/>
      <c r="GP252" s="763"/>
      <c r="GQ252" s="763"/>
      <c r="GR252" s="763"/>
      <c r="GS252" s="763"/>
      <c r="GT252" s="763"/>
      <c r="GU252" s="763"/>
      <c r="GV252" s="763"/>
      <c r="GW252" s="763"/>
      <c r="GX252" s="763"/>
      <c r="GY252" s="763"/>
      <c r="GZ252" s="763"/>
      <c r="HA252" s="763"/>
      <c r="HB252" s="763"/>
      <c r="HC252" s="763"/>
      <c r="HD252" s="763"/>
      <c r="HE252" s="763"/>
      <c r="HF252" s="763"/>
      <c r="HG252" s="763"/>
      <c r="HH252" s="763"/>
      <c r="HI252" s="763"/>
      <c r="HJ252" s="763"/>
      <c r="HK252" s="763"/>
      <c r="HL252" s="763"/>
      <c r="HM252" s="763"/>
      <c r="HN252" s="763"/>
      <c r="HO252" s="763"/>
      <c r="HP252" s="763"/>
      <c r="HQ252" s="763"/>
      <c r="HR252" s="763"/>
      <c r="HS252" s="763"/>
    </row>
    <row r="253" spans="1:227" s="552" customFormat="1">
      <c r="A253"/>
      <c r="B253" s="392"/>
      <c r="C253"/>
      <c r="D253" s="465"/>
      <c r="E253" s="684"/>
      <c r="F253" s="684"/>
      <c r="G253" s="354"/>
      <c r="H253"/>
      <c r="I253" s="140"/>
      <c r="J253"/>
      <c r="K253"/>
      <c r="L253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47"/>
      <c r="AC253"/>
      <c r="AD253" s="127"/>
      <c r="AE253"/>
      <c r="AF253"/>
      <c r="AG253"/>
      <c r="AH253" s="137"/>
      <c r="AI253" s="137"/>
      <c r="AJ253" s="137"/>
      <c r="AK253" s="548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548"/>
      <c r="BB253" s="286"/>
      <c r="BC253" s="1138"/>
      <c r="BD253" s="1138"/>
      <c r="BE253" s="1138"/>
      <c r="BF253" s="1138"/>
      <c r="BG253" s="1138"/>
      <c r="BH253" s="1138"/>
      <c r="BI253" s="1138"/>
      <c r="BJ253" s="536"/>
      <c r="BK253" s="536"/>
      <c r="BL253" s="536"/>
      <c r="BM253" s="536"/>
      <c r="BN253" s="536"/>
      <c r="BO253" s="536"/>
      <c r="BP253" s="536"/>
      <c r="BQ253" s="536"/>
      <c r="BR253" s="536"/>
      <c r="BS253" s="536"/>
      <c r="BT253" s="536"/>
      <c r="BU253" s="286"/>
      <c r="BV253" s="763"/>
      <c r="BW253" s="763"/>
      <c r="BX253" s="763"/>
      <c r="BY253" s="763"/>
      <c r="BZ253" s="763"/>
      <c r="CA253" s="763"/>
      <c r="CB253" s="763"/>
      <c r="CC253" s="763"/>
      <c r="CD253" s="763"/>
      <c r="CE253" s="763"/>
      <c r="CF253" s="763"/>
      <c r="CG253" s="763"/>
      <c r="CH253" s="763"/>
      <c r="CI253" s="763"/>
      <c r="CW253" s="763"/>
      <c r="CX253" s="763"/>
      <c r="CY253" s="763"/>
      <c r="CZ253" s="763"/>
      <c r="DA253" s="763"/>
      <c r="DB253" s="763"/>
      <c r="DC253" s="763"/>
      <c r="DD253" s="763"/>
      <c r="DE253" s="763"/>
      <c r="DF253" s="763"/>
      <c r="DG253" s="763"/>
      <c r="DH253" s="763"/>
      <c r="DI253" s="763"/>
      <c r="DJ253" s="763"/>
      <c r="DK253" s="763"/>
      <c r="DL253" s="763"/>
      <c r="DM253" s="763"/>
      <c r="DN253" s="763"/>
      <c r="DO253" s="763"/>
      <c r="DP253" s="763"/>
      <c r="DQ253" s="763"/>
      <c r="DR253" s="763"/>
      <c r="DS253" s="763"/>
      <c r="DT253" s="763"/>
      <c r="DU253" s="763"/>
      <c r="DV253" s="763"/>
      <c r="DW253" s="763"/>
      <c r="DX253" s="763"/>
      <c r="DY253" s="763"/>
      <c r="DZ253" s="763"/>
      <c r="EA253" s="763"/>
      <c r="EB253" s="763"/>
      <c r="EC253" s="763"/>
      <c r="ED253" s="763"/>
      <c r="EE253" s="763"/>
      <c r="EF253" s="763"/>
      <c r="EG253" s="763"/>
      <c r="EH253" s="763"/>
      <c r="EI253" s="763"/>
      <c r="EJ253" s="763"/>
      <c r="EK253" s="763"/>
      <c r="EL253" s="763"/>
      <c r="EM253" s="763"/>
      <c r="EN253" s="763"/>
      <c r="EO253" s="763"/>
      <c r="EP253" s="763"/>
      <c r="EQ253" s="763"/>
      <c r="ER253" s="763"/>
      <c r="ES253" s="763"/>
      <c r="ET253" s="763"/>
      <c r="EU253" s="763"/>
      <c r="EV253" s="763"/>
      <c r="EW253" s="763"/>
      <c r="EX253" s="763"/>
      <c r="EY253" s="763"/>
      <c r="EZ253" s="763"/>
      <c r="FA253" s="763"/>
      <c r="FB253" s="763"/>
      <c r="FC253" s="763"/>
      <c r="FD253" s="763"/>
      <c r="FE253" s="763"/>
      <c r="FF253" s="763"/>
      <c r="FG253" s="763"/>
      <c r="FH253" s="763"/>
      <c r="FI253" s="763"/>
      <c r="FJ253" s="763"/>
      <c r="FK253" s="763"/>
      <c r="FL253" s="763"/>
      <c r="FM253" s="763"/>
      <c r="FN253" s="763"/>
      <c r="FO253" s="763"/>
      <c r="FP253" s="763"/>
      <c r="FQ253" s="763"/>
      <c r="FR253" s="763"/>
      <c r="FS253" s="763"/>
      <c r="FT253" s="763"/>
      <c r="FU253" s="763"/>
      <c r="FV253" s="763"/>
      <c r="FW253" s="763"/>
      <c r="FX253" s="763"/>
      <c r="FY253" s="763"/>
      <c r="FZ253" s="763"/>
      <c r="GA253" s="763"/>
      <c r="GB253" s="763"/>
      <c r="GC253" s="763"/>
      <c r="GD253" s="763"/>
      <c r="GE253" s="763"/>
      <c r="GF253" s="763"/>
      <c r="GG253" s="763"/>
      <c r="GH253" s="763"/>
      <c r="GI253" s="763"/>
      <c r="GJ253" s="763"/>
      <c r="GK253" s="763"/>
      <c r="GL253" s="763"/>
      <c r="GM253" s="763"/>
      <c r="GN253" s="763"/>
      <c r="GO253" s="763"/>
      <c r="GP253" s="763"/>
      <c r="GQ253" s="763"/>
      <c r="GR253" s="763"/>
      <c r="GS253" s="763"/>
      <c r="GT253" s="763"/>
      <c r="GU253" s="763"/>
      <c r="GV253" s="763"/>
      <c r="GW253" s="763"/>
      <c r="GX253" s="763"/>
      <c r="GY253" s="763"/>
      <c r="GZ253" s="763"/>
      <c r="HA253" s="763"/>
      <c r="HB253" s="763"/>
      <c r="HC253" s="763"/>
      <c r="HD253" s="763"/>
      <c r="HE253" s="763"/>
      <c r="HF253" s="763"/>
      <c r="HG253" s="763"/>
      <c r="HH253" s="763"/>
      <c r="HI253" s="763"/>
      <c r="HJ253" s="763"/>
      <c r="HK253" s="763"/>
      <c r="HL253" s="763"/>
      <c r="HM253" s="763"/>
      <c r="HN253" s="763"/>
      <c r="HO253" s="763"/>
      <c r="HP253" s="763"/>
      <c r="HQ253" s="763"/>
      <c r="HR253" s="763"/>
      <c r="HS253" s="763"/>
    </row>
    <row r="254" spans="1:227" s="552" customFormat="1">
      <c r="A254"/>
      <c r="B254" s="392"/>
      <c r="C254"/>
      <c r="D254" s="465"/>
      <c r="E254" s="684"/>
      <c r="F254" s="684"/>
      <c r="G254" s="354"/>
      <c r="H254"/>
      <c r="I254" s="140"/>
      <c r="J254"/>
      <c r="K254"/>
      <c r="L254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9"/>
      <c r="Y254" s="359"/>
      <c r="Z254" s="359"/>
      <c r="AA254" s="359"/>
      <c r="AB254" s="47"/>
      <c r="AC254"/>
      <c r="AD254" s="127"/>
      <c r="AE254"/>
      <c r="AF254"/>
      <c r="AG254"/>
      <c r="AH254" s="137"/>
      <c r="AI254" s="137"/>
      <c r="AJ254" s="137"/>
      <c r="AK254" s="548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  <c r="BA254" s="548"/>
      <c r="BB254" s="286"/>
      <c r="BC254" s="1138"/>
      <c r="BD254" s="1138"/>
      <c r="BE254" s="1138"/>
      <c r="BF254" s="1138"/>
      <c r="BG254" s="1138"/>
      <c r="BH254" s="1138"/>
      <c r="BI254" s="1138"/>
      <c r="BJ254" s="536"/>
      <c r="BK254" s="536"/>
      <c r="BL254" s="536"/>
      <c r="BM254" s="536"/>
      <c r="BN254" s="536"/>
      <c r="BO254" s="536"/>
      <c r="BP254" s="536"/>
      <c r="BQ254" s="536"/>
      <c r="BR254" s="536"/>
      <c r="BS254" s="536"/>
      <c r="BT254" s="536"/>
      <c r="BU254" s="286"/>
      <c r="BV254" s="763"/>
      <c r="BW254" s="763"/>
      <c r="BX254" s="763"/>
      <c r="BY254" s="763"/>
      <c r="BZ254" s="763"/>
      <c r="CA254" s="763"/>
      <c r="CB254" s="763"/>
      <c r="CC254" s="763"/>
      <c r="CD254" s="763"/>
      <c r="CE254" s="763"/>
      <c r="CF254" s="763"/>
      <c r="CG254" s="763"/>
      <c r="CH254" s="763"/>
      <c r="CI254" s="763"/>
      <c r="CW254" s="763"/>
      <c r="CX254" s="763"/>
      <c r="CY254" s="763"/>
      <c r="CZ254" s="763"/>
      <c r="DA254" s="763"/>
      <c r="DB254" s="763"/>
      <c r="DC254" s="763"/>
      <c r="DD254" s="763"/>
      <c r="DE254" s="763"/>
      <c r="DF254" s="763"/>
      <c r="DG254" s="763"/>
      <c r="DH254" s="763"/>
      <c r="DI254" s="763"/>
      <c r="DJ254" s="763"/>
      <c r="DK254" s="763"/>
      <c r="DL254" s="763"/>
      <c r="DM254" s="763"/>
      <c r="DN254" s="763"/>
      <c r="DO254" s="763"/>
      <c r="DP254" s="763"/>
      <c r="DQ254" s="763"/>
      <c r="DR254" s="763"/>
      <c r="DS254" s="763"/>
      <c r="DT254" s="763"/>
      <c r="DU254" s="763"/>
      <c r="DV254" s="763"/>
      <c r="DW254" s="763"/>
      <c r="DX254" s="763"/>
      <c r="DY254" s="763"/>
      <c r="DZ254" s="763"/>
      <c r="EA254" s="763"/>
      <c r="EB254" s="763"/>
      <c r="EC254" s="763"/>
      <c r="ED254" s="763"/>
      <c r="EE254" s="763"/>
      <c r="EF254" s="763"/>
      <c r="EG254" s="763"/>
      <c r="EH254" s="763"/>
      <c r="EI254" s="763"/>
      <c r="EJ254" s="763"/>
      <c r="EK254" s="763"/>
      <c r="EL254" s="763"/>
      <c r="EM254" s="763"/>
      <c r="EN254" s="763"/>
      <c r="EO254" s="763"/>
      <c r="EP254" s="763"/>
      <c r="EQ254" s="763"/>
      <c r="ER254" s="763"/>
      <c r="ES254" s="763"/>
      <c r="ET254" s="763"/>
      <c r="EU254" s="763"/>
      <c r="EV254" s="763"/>
      <c r="EW254" s="763"/>
      <c r="EX254" s="763"/>
      <c r="EY254" s="763"/>
      <c r="EZ254" s="763"/>
      <c r="FA254" s="763"/>
      <c r="FB254" s="763"/>
      <c r="FC254" s="763"/>
      <c r="FD254" s="763"/>
      <c r="FE254" s="763"/>
      <c r="FF254" s="763"/>
      <c r="FG254" s="763"/>
      <c r="FH254" s="763"/>
      <c r="FI254" s="763"/>
      <c r="FJ254" s="763"/>
      <c r="FK254" s="763"/>
      <c r="FL254" s="763"/>
      <c r="FM254" s="763"/>
      <c r="FN254" s="763"/>
      <c r="FO254" s="763"/>
      <c r="FP254" s="763"/>
      <c r="FQ254" s="763"/>
      <c r="FR254" s="763"/>
      <c r="FS254" s="763"/>
      <c r="FT254" s="763"/>
      <c r="FU254" s="763"/>
      <c r="FV254" s="763"/>
      <c r="FW254" s="763"/>
      <c r="FX254" s="763"/>
      <c r="FY254" s="763"/>
      <c r="FZ254" s="763"/>
      <c r="GA254" s="763"/>
      <c r="GB254" s="763"/>
      <c r="GC254" s="763"/>
      <c r="GD254" s="763"/>
      <c r="GE254" s="763"/>
      <c r="GF254" s="763"/>
      <c r="GG254" s="763"/>
      <c r="GH254" s="763"/>
      <c r="GI254" s="763"/>
      <c r="GJ254" s="763"/>
      <c r="GK254" s="763"/>
      <c r="GL254" s="763"/>
      <c r="GM254" s="763"/>
      <c r="GN254" s="763"/>
      <c r="GO254" s="763"/>
      <c r="GP254" s="763"/>
      <c r="GQ254" s="763"/>
      <c r="GR254" s="763"/>
      <c r="GS254" s="763"/>
      <c r="GT254" s="763"/>
      <c r="GU254" s="763"/>
      <c r="GV254" s="763"/>
      <c r="GW254" s="763"/>
      <c r="GX254" s="763"/>
      <c r="GY254" s="763"/>
      <c r="GZ254" s="763"/>
      <c r="HA254" s="763"/>
      <c r="HB254" s="763"/>
      <c r="HC254" s="763"/>
      <c r="HD254" s="763"/>
      <c r="HE254" s="763"/>
      <c r="HF254" s="763"/>
      <c r="HG254" s="763"/>
      <c r="HH254" s="763"/>
      <c r="HI254" s="763"/>
      <c r="HJ254" s="763"/>
      <c r="HK254" s="763"/>
      <c r="HL254" s="763"/>
      <c r="HM254" s="763"/>
      <c r="HN254" s="763"/>
      <c r="HO254" s="763"/>
      <c r="HP254" s="763"/>
      <c r="HQ254" s="763"/>
      <c r="HR254" s="763"/>
      <c r="HS254" s="763"/>
    </row>
    <row r="255" spans="1:227" s="552" customFormat="1">
      <c r="A255"/>
      <c r="B255" s="392"/>
      <c r="C255"/>
      <c r="D255" s="465"/>
      <c r="E255" s="684"/>
      <c r="F255" s="684"/>
      <c r="G255" s="354"/>
      <c r="H255"/>
      <c r="I255" s="140"/>
      <c r="J255"/>
      <c r="K255"/>
      <c r="L255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9"/>
      <c r="Y255" s="359"/>
      <c r="Z255" s="359"/>
      <c r="AA255" s="359"/>
      <c r="AB255" s="47"/>
      <c r="AC255"/>
      <c r="AD255" s="127"/>
      <c r="AE255"/>
      <c r="AF255"/>
      <c r="AG255"/>
      <c r="AH255" s="137"/>
      <c r="AI255" s="137"/>
      <c r="AJ255" s="137"/>
      <c r="AK255" s="548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548"/>
      <c r="BB255" s="286"/>
      <c r="BC255" s="1138"/>
      <c r="BD255" s="1138"/>
      <c r="BE255" s="1138"/>
      <c r="BF255" s="1138"/>
      <c r="BG255" s="1138"/>
      <c r="BH255" s="1138"/>
      <c r="BI255" s="1138"/>
      <c r="BJ255" s="536"/>
      <c r="BK255" s="536"/>
      <c r="BL255" s="536"/>
      <c r="BM255" s="536"/>
      <c r="BN255" s="536"/>
      <c r="BO255" s="536"/>
      <c r="BP255" s="536"/>
      <c r="BQ255" s="536"/>
      <c r="BR255" s="536"/>
      <c r="BS255" s="536"/>
      <c r="BT255" s="536"/>
      <c r="BU255" s="286"/>
      <c r="BV255" s="763"/>
      <c r="BW255" s="763"/>
      <c r="BX255" s="763"/>
      <c r="BY255" s="763"/>
      <c r="BZ255" s="763"/>
      <c r="CA255" s="763"/>
      <c r="CB255" s="763"/>
      <c r="CC255" s="763"/>
      <c r="CD255" s="763"/>
      <c r="CE255" s="763"/>
      <c r="CF255" s="763"/>
      <c r="CG255" s="763"/>
      <c r="CH255" s="763"/>
      <c r="CI255" s="763"/>
      <c r="CW255" s="763"/>
      <c r="CX255" s="763"/>
      <c r="CY255" s="763"/>
      <c r="CZ255" s="763"/>
      <c r="DA255" s="763"/>
      <c r="DB255" s="763"/>
      <c r="DC255" s="763"/>
      <c r="DD255" s="763"/>
      <c r="DE255" s="763"/>
      <c r="DF255" s="763"/>
      <c r="DG255" s="763"/>
      <c r="DH255" s="763"/>
      <c r="DI255" s="763"/>
      <c r="DJ255" s="763"/>
      <c r="DK255" s="763"/>
      <c r="DL255" s="763"/>
      <c r="DM255" s="763"/>
      <c r="DN255" s="763"/>
      <c r="DO255" s="763"/>
      <c r="DP255" s="763"/>
      <c r="DQ255" s="763"/>
      <c r="DR255" s="763"/>
      <c r="DS255" s="763"/>
      <c r="DT255" s="763"/>
      <c r="DU255" s="763"/>
      <c r="DV255" s="763"/>
      <c r="DW255" s="763"/>
      <c r="DX255" s="763"/>
      <c r="DY255" s="763"/>
      <c r="DZ255" s="763"/>
      <c r="EA255" s="763"/>
      <c r="EB255" s="763"/>
      <c r="EC255" s="763"/>
      <c r="ED255" s="763"/>
      <c r="EE255" s="763"/>
      <c r="EF255" s="763"/>
      <c r="EG255" s="763"/>
      <c r="EH255" s="763"/>
      <c r="EI255" s="763"/>
      <c r="EJ255" s="763"/>
      <c r="EK255" s="763"/>
      <c r="EL255" s="763"/>
      <c r="EM255" s="763"/>
      <c r="EN255" s="763"/>
      <c r="EO255" s="763"/>
      <c r="EP255" s="763"/>
      <c r="EQ255" s="763"/>
      <c r="ER255" s="763"/>
      <c r="ES255" s="763"/>
      <c r="ET255" s="763"/>
      <c r="EU255" s="763"/>
      <c r="EV255" s="763"/>
      <c r="EW255" s="763"/>
      <c r="EX255" s="763"/>
      <c r="EY255" s="763"/>
      <c r="EZ255" s="763"/>
      <c r="FA255" s="763"/>
      <c r="FB255" s="763"/>
      <c r="FC255" s="763"/>
      <c r="FD255" s="763"/>
      <c r="FE255" s="763"/>
      <c r="FF255" s="763"/>
      <c r="FG255" s="763"/>
      <c r="FH255" s="763"/>
      <c r="FI255" s="763"/>
      <c r="FJ255" s="763"/>
      <c r="FK255" s="763"/>
      <c r="FL255" s="763"/>
      <c r="FM255" s="763"/>
      <c r="FN255" s="763"/>
      <c r="FO255" s="763"/>
      <c r="FP255" s="763"/>
      <c r="FQ255" s="763"/>
      <c r="FR255" s="763"/>
      <c r="FS255" s="763"/>
      <c r="FT255" s="763"/>
      <c r="FU255" s="763"/>
      <c r="FV255" s="763"/>
      <c r="FW255" s="763"/>
      <c r="FX255" s="763"/>
      <c r="FY255" s="763"/>
      <c r="FZ255" s="763"/>
      <c r="GA255" s="763"/>
      <c r="GB255" s="763"/>
      <c r="GC255" s="763"/>
      <c r="GD255" s="763"/>
      <c r="GE255" s="763"/>
      <c r="GF255" s="763"/>
      <c r="GG255" s="763"/>
      <c r="GH255" s="763"/>
      <c r="GI255" s="763"/>
      <c r="GJ255" s="763"/>
      <c r="GK255" s="763"/>
      <c r="GL255" s="763"/>
      <c r="GM255" s="763"/>
      <c r="GN255" s="763"/>
      <c r="GO255" s="763"/>
      <c r="GP255" s="763"/>
      <c r="GQ255" s="763"/>
      <c r="GR255" s="763"/>
      <c r="GS255" s="763"/>
      <c r="GT255" s="763"/>
      <c r="GU255" s="763"/>
      <c r="GV255" s="763"/>
      <c r="GW255" s="763"/>
      <c r="GX255" s="763"/>
      <c r="GY255" s="763"/>
      <c r="GZ255" s="763"/>
      <c r="HA255" s="763"/>
      <c r="HB255" s="763"/>
      <c r="HC255" s="763"/>
      <c r="HD255" s="763"/>
      <c r="HE255" s="763"/>
      <c r="HF255" s="763"/>
      <c r="HG255" s="763"/>
      <c r="HH255" s="763"/>
      <c r="HI255" s="763"/>
      <c r="HJ255" s="763"/>
      <c r="HK255" s="763"/>
      <c r="HL255" s="763"/>
      <c r="HM255" s="763"/>
      <c r="HN255" s="763"/>
      <c r="HO255" s="763"/>
      <c r="HP255" s="763"/>
      <c r="HQ255" s="763"/>
      <c r="HR255" s="763"/>
      <c r="HS255" s="763"/>
    </row>
    <row r="256" spans="1:227" s="552" customFormat="1">
      <c r="A256"/>
      <c r="B256" s="392"/>
      <c r="C256"/>
      <c r="D256" s="465"/>
      <c r="E256" s="684"/>
      <c r="F256" s="684"/>
      <c r="G256" s="354"/>
      <c r="H256"/>
      <c r="I256" s="140"/>
      <c r="J256"/>
      <c r="K256"/>
      <c r="L256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47"/>
      <c r="AC256"/>
      <c r="AD256" s="127"/>
      <c r="AE256"/>
      <c r="AF256"/>
      <c r="AG256"/>
      <c r="AH256" s="137"/>
      <c r="AI256" s="137"/>
      <c r="AJ256" s="137"/>
      <c r="AK256" s="548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548"/>
      <c r="BB256" s="286"/>
      <c r="BC256" s="1138"/>
      <c r="BD256" s="1138"/>
      <c r="BE256" s="1138"/>
      <c r="BF256" s="1138"/>
      <c r="BG256" s="1138"/>
      <c r="BH256" s="1138"/>
      <c r="BI256" s="1138"/>
      <c r="BJ256" s="536"/>
      <c r="BK256" s="536"/>
      <c r="BL256" s="536"/>
      <c r="BM256" s="536"/>
      <c r="BN256" s="536"/>
      <c r="BO256" s="536"/>
      <c r="BP256" s="536"/>
      <c r="BQ256" s="536"/>
      <c r="BR256" s="536"/>
      <c r="BS256" s="536"/>
      <c r="BT256" s="536"/>
      <c r="BU256" s="286"/>
      <c r="BV256" s="763"/>
      <c r="BW256" s="763"/>
      <c r="BX256" s="763"/>
      <c r="BY256" s="763"/>
      <c r="BZ256" s="763"/>
      <c r="CA256" s="763"/>
      <c r="CB256" s="763"/>
      <c r="CC256" s="763"/>
      <c r="CD256" s="763"/>
      <c r="CE256" s="763"/>
      <c r="CF256" s="763"/>
      <c r="CG256" s="763"/>
      <c r="CH256" s="763"/>
      <c r="CI256" s="763"/>
      <c r="CW256" s="763"/>
      <c r="CX256" s="763"/>
      <c r="CY256" s="763"/>
      <c r="CZ256" s="763"/>
      <c r="DA256" s="763"/>
      <c r="DB256" s="763"/>
      <c r="DC256" s="763"/>
      <c r="DD256" s="763"/>
      <c r="DE256" s="763"/>
      <c r="DF256" s="763"/>
      <c r="DG256" s="763"/>
      <c r="DH256" s="763"/>
      <c r="DI256" s="763"/>
      <c r="DJ256" s="763"/>
      <c r="DK256" s="763"/>
      <c r="DL256" s="763"/>
      <c r="DM256" s="763"/>
      <c r="DN256" s="763"/>
      <c r="DO256" s="763"/>
      <c r="DP256" s="763"/>
      <c r="DQ256" s="763"/>
      <c r="DR256" s="763"/>
      <c r="DS256" s="763"/>
      <c r="DT256" s="763"/>
      <c r="DU256" s="763"/>
      <c r="DV256" s="763"/>
      <c r="DW256" s="763"/>
      <c r="DX256" s="763"/>
      <c r="DY256" s="763"/>
      <c r="DZ256" s="763"/>
      <c r="EA256" s="763"/>
      <c r="EB256" s="763"/>
      <c r="EC256" s="763"/>
      <c r="ED256" s="763"/>
      <c r="EE256" s="763"/>
      <c r="EF256" s="763"/>
      <c r="EG256" s="763"/>
      <c r="EH256" s="763"/>
      <c r="EI256" s="763"/>
      <c r="EJ256" s="763"/>
      <c r="EK256" s="763"/>
      <c r="EL256" s="763"/>
      <c r="EM256" s="763"/>
      <c r="EN256" s="763"/>
      <c r="EO256" s="763"/>
      <c r="EP256" s="763"/>
      <c r="EQ256" s="763"/>
      <c r="ER256" s="763"/>
      <c r="ES256" s="763"/>
      <c r="ET256" s="763"/>
      <c r="EU256" s="763"/>
      <c r="EV256" s="763"/>
      <c r="EW256" s="763"/>
      <c r="EX256" s="763"/>
      <c r="EY256" s="763"/>
      <c r="EZ256" s="763"/>
      <c r="FA256" s="763"/>
      <c r="FB256" s="763"/>
      <c r="FC256" s="763"/>
      <c r="FD256" s="763"/>
      <c r="FE256" s="763"/>
      <c r="FF256" s="763"/>
      <c r="FG256" s="763"/>
      <c r="FH256" s="763"/>
      <c r="FI256" s="763"/>
      <c r="FJ256" s="763"/>
      <c r="FK256" s="763"/>
      <c r="FL256" s="763"/>
      <c r="FM256" s="763"/>
      <c r="FN256" s="763"/>
      <c r="FO256" s="763"/>
      <c r="FP256" s="763"/>
      <c r="FQ256" s="763"/>
      <c r="FR256" s="763"/>
      <c r="FS256" s="763"/>
      <c r="FT256" s="763"/>
      <c r="FU256" s="763"/>
      <c r="FV256" s="763"/>
      <c r="FW256" s="763"/>
      <c r="FX256" s="763"/>
      <c r="FY256" s="763"/>
      <c r="FZ256" s="763"/>
      <c r="GA256" s="763"/>
      <c r="GB256" s="763"/>
      <c r="GC256" s="763"/>
      <c r="GD256" s="763"/>
      <c r="GE256" s="763"/>
      <c r="GF256" s="763"/>
      <c r="GG256" s="763"/>
      <c r="GH256" s="763"/>
      <c r="GI256" s="763"/>
      <c r="GJ256" s="763"/>
      <c r="GK256" s="763"/>
      <c r="GL256" s="763"/>
      <c r="GM256" s="763"/>
      <c r="GN256" s="763"/>
      <c r="GO256" s="763"/>
      <c r="GP256" s="763"/>
      <c r="GQ256" s="763"/>
      <c r="GR256" s="763"/>
      <c r="GS256" s="763"/>
      <c r="GT256" s="763"/>
      <c r="GU256" s="763"/>
      <c r="GV256" s="763"/>
      <c r="GW256" s="763"/>
      <c r="GX256" s="763"/>
      <c r="GY256" s="763"/>
      <c r="GZ256" s="763"/>
      <c r="HA256" s="763"/>
      <c r="HB256" s="763"/>
      <c r="HC256" s="763"/>
      <c r="HD256" s="763"/>
      <c r="HE256" s="763"/>
      <c r="HF256" s="763"/>
      <c r="HG256" s="763"/>
      <c r="HH256" s="763"/>
      <c r="HI256" s="763"/>
      <c r="HJ256" s="763"/>
      <c r="HK256" s="763"/>
      <c r="HL256" s="763"/>
      <c r="HM256" s="763"/>
      <c r="HN256" s="763"/>
      <c r="HO256" s="763"/>
      <c r="HP256" s="763"/>
      <c r="HQ256" s="763"/>
      <c r="HR256" s="763"/>
      <c r="HS256" s="763"/>
    </row>
    <row r="257" spans="1:227" s="552" customFormat="1">
      <c r="A257"/>
      <c r="B257" s="392"/>
      <c r="C257"/>
      <c r="D257" s="465"/>
      <c r="E257" s="684"/>
      <c r="F257" s="684"/>
      <c r="G257" s="354"/>
      <c r="H257"/>
      <c r="I257" s="140"/>
      <c r="J257"/>
      <c r="K257"/>
      <c r="L257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47"/>
      <c r="AC257"/>
      <c r="AD257" s="127"/>
      <c r="AE257"/>
      <c r="AF257"/>
      <c r="AG257"/>
      <c r="AH257" s="137"/>
      <c r="AI257" s="137"/>
      <c r="AJ257" s="137"/>
      <c r="AK257" s="548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  <c r="BA257" s="548"/>
      <c r="BB257" s="286"/>
      <c r="BC257" s="1138"/>
      <c r="BD257" s="1138"/>
      <c r="BE257" s="1138"/>
      <c r="BF257" s="1138"/>
      <c r="BG257" s="1138"/>
      <c r="BH257" s="1138"/>
      <c r="BI257" s="1138"/>
      <c r="BJ257" s="536"/>
      <c r="BK257" s="536"/>
      <c r="BL257" s="536"/>
      <c r="BM257" s="536"/>
      <c r="BN257" s="536"/>
      <c r="BO257" s="536"/>
      <c r="BP257" s="536"/>
      <c r="BQ257" s="536"/>
      <c r="BR257" s="536"/>
      <c r="BS257" s="536"/>
      <c r="BT257" s="536"/>
      <c r="BU257" s="286"/>
      <c r="BV257" s="763"/>
      <c r="BW257" s="763"/>
      <c r="BX257" s="763"/>
      <c r="BY257" s="763"/>
      <c r="BZ257" s="763"/>
      <c r="CA257" s="763"/>
      <c r="CB257" s="763"/>
      <c r="CC257" s="763"/>
      <c r="CD257" s="763"/>
      <c r="CE257" s="763"/>
      <c r="CF257" s="763"/>
      <c r="CG257" s="763"/>
      <c r="CH257" s="763"/>
      <c r="CI257" s="763"/>
      <c r="CW257" s="763"/>
      <c r="CX257" s="763"/>
      <c r="CY257" s="763"/>
      <c r="CZ257" s="763"/>
      <c r="DA257" s="763"/>
      <c r="DB257" s="763"/>
      <c r="DC257" s="763"/>
      <c r="DD257" s="763"/>
      <c r="DE257" s="763"/>
      <c r="DF257" s="763"/>
      <c r="DG257" s="763"/>
      <c r="DH257" s="763"/>
      <c r="DI257" s="763"/>
      <c r="DJ257" s="763"/>
      <c r="DK257" s="763"/>
      <c r="DL257" s="763"/>
      <c r="DM257" s="763"/>
      <c r="DN257" s="763"/>
      <c r="DO257" s="763"/>
      <c r="DP257" s="763"/>
      <c r="DQ257" s="763"/>
      <c r="DR257" s="763"/>
      <c r="DS257" s="763"/>
      <c r="DT257" s="763"/>
      <c r="DU257" s="763"/>
      <c r="DV257" s="763"/>
      <c r="DW257" s="763"/>
      <c r="DX257" s="763"/>
      <c r="DY257" s="763"/>
      <c r="DZ257" s="763"/>
      <c r="EA257" s="763"/>
      <c r="EB257" s="763"/>
      <c r="EC257" s="763"/>
      <c r="ED257" s="763"/>
      <c r="EE257" s="763"/>
      <c r="EF257" s="763"/>
      <c r="EG257" s="763"/>
      <c r="EH257" s="763"/>
      <c r="EI257" s="763"/>
      <c r="EJ257" s="763"/>
      <c r="EK257" s="763"/>
      <c r="EL257" s="763"/>
      <c r="EM257" s="763"/>
      <c r="EN257" s="763"/>
      <c r="EO257" s="763"/>
      <c r="EP257" s="763"/>
      <c r="EQ257" s="763"/>
      <c r="ER257" s="763"/>
      <c r="ES257" s="763"/>
      <c r="ET257" s="763"/>
      <c r="EU257" s="763"/>
      <c r="EV257" s="763"/>
      <c r="EW257" s="763"/>
      <c r="EX257" s="763"/>
      <c r="EY257" s="763"/>
      <c r="EZ257" s="763"/>
      <c r="FA257" s="763"/>
      <c r="FB257" s="763"/>
      <c r="FC257" s="763"/>
      <c r="FD257" s="763"/>
      <c r="FE257" s="763"/>
      <c r="FF257" s="763"/>
      <c r="FG257" s="763"/>
      <c r="FH257" s="763"/>
      <c r="FI257" s="763"/>
      <c r="FJ257" s="763"/>
      <c r="FK257" s="763"/>
      <c r="FL257" s="763"/>
      <c r="FM257" s="763"/>
      <c r="FN257" s="763"/>
      <c r="FO257" s="763"/>
      <c r="FP257" s="763"/>
      <c r="FQ257" s="763"/>
      <c r="FR257" s="763"/>
      <c r="FS257" s="763"/>
      <c r="FT257" s="763"/>
      <c r="FU257" s="763"/>
      <c r="FV257" s="763"/>
      <c r="FW257" s="763"/>
      <c r="FX257" s="763"/>
      <c r="FY257" s="763"/>
      <c r="FZ257" s="763"/>
      <c r="GA257" s="763"/>
      <c r="GB257" s="763"/>
      <c r="GC257" s="763"/>
      <c r="GD257" s="763"/>
      <c r="GE257" s="763"/>
      <c r="GF257" s="763"/>
      <c r="GG257" s="763"/>
      <c r="GH257" s="763"/>
      <c r="GI257" s="763"/>
      <c r="GJ257" s="763"/>
      <c r="GK257" s="763"/>
      <c r="GL257" s="763"/>
      <c r="GM257" s="763"/>
      <c r="GN257" s="763"/>
      <c r="GO257" s="763"/>
      <c r="GP257" s="763"/>
      <c r="GQ257" s="763"/>
      <c r="GR257" s="763"/>
      <c r="GS257" s="763"/>
      <c r="GT257" s="763"/>
      <c r="GU257" s="763"/>
      <c r="GV257" s="763"/>
      <c r="GW257" s="763"/>
      <c r="GX257" s="763"/>
      <c r="GY257" s="763"/>
      <c r="GZ257" s="763"/>
      <c r="HA257" s="763"/>
      <c r="HB257" s="763"/>
      <c r="HC257" s="763"/>
      <c r="HD257" s="763"/>
      <c r="HE257" s="763"/>
      <c r="HF257" s="763"/>
      <c r="HG257" s="763"/>
      <c r="HH257" s="763"/>
      <c r="HI257" s="763"/>
      <c r="HJ257" s="763"/>
      <c r="HK257" s="763"/>
      <c r="HL257" s="763"/>
      <c r="HM257" s="763"/>
      <c r="HN257" s="763"/>
      <c r="HO257" s="763"/>
      <c r="HP257" s="763"/>
      <c r="HQ257" s="763"/>
      <c r="HR257" s="763"/>
      <c r="HS257" s="763"/>
    </row>
    <row r="258" spans="1:227" s="552" customFormat="1">
      <c r="A258"/>
      <c r="B258" s="392"/>
      <c r="C258"/>
      <c r="D258" s="465"/>
      <c r="E258" s="684"/>
      <c r="F258" s="684"/>
      <c r="G258" s="354"/>
      <c r="H258"/>
      <c r="I258" s="140"/>
      <c r="J258"/>
      <c r="K258"/>
      <c r="L258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47"/>
      <c r="AC258"/>
      <c r="AD258" s="127"/>
      <c r="AE258"/>
      <c r="AF258"/>
      <c r="AG258"/>
      <c r="AH258" s="137"/>
      <c r="AI258" s="137"/>
      <c r="AJ258" s="137"/>
      <c r="AK258" s="548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  <c r="BA258" s="548"/>
      <c r="BB258" s="286"/>
      <c r="BC258" s="1138"/>
      <c r="BD258" s="1138"/>
      <c r="BE258" s="1138"/>
      <c r="BF258" s="1138"/>
      <c r="BG258" s="1138"/>
      <c r="BH258" s="1138"/>
      <c r="BI258" s="1138"/>
      <c r="BJ258" s="536"/>
      <c r="BK258" s="536"/>
      <c r="BL258" s="536"/>
      <c r="BM258" s="536"/>
      <c r="BN258" s="536"/>
      <c r="BO258" s="536"/>
      <c r="BP258" s="536"/>
      <c r="BQ258" s="536"/>
      <c r="BR258" s="536"/>
      <c r="BS258" s="536"/>
      <c r="BT258" s="536"/>
      <c r="BU258" s="286"/>
      <c r="BV258" s="763"/>
      <c r="BW258" s="763"/>
      <c r="BX258" s="763"/>
      <c r="BY258" s="763"/>
      <c r="BZ258" s="763"/>
      <c r="CA258" s="763"/>
      <c r="CB258" s="763"/>
      <c r="CC258" s="763"/>
      <c r="CD258" s="763"/>
      <c r="CE258" s="763"/>
      <c r="CF258" s="763"/>
      <c r="CG258" s="763"/>
      <c r="CH258" s="763"/>
      <c r="CI258" s="763"/>
      <c r="CW258" s="763"/>
      <c r="CX258" s="763"/>
      <c r="CY258" s="763"/>
      <c r="CZ258" s="763"/>
      <c r="DA258" s="763"/>
      <c r="DB258" s="763"/>
      <c r="DC258" s="763"/>
      <c r="DD258" s="763"/>
      <c r="DE258" s="763"/>
      <c r="DF258" s="763"/>
      <c r="DG258" s="763"/>
      <c r="DH258" s="763"/>
      <c r="DI258" s="763"/>
      <c r="DJ258" s="763"/>
      <c r="DK258" s="763"/>
      <c r="DL258" s="763"/>
      <c r="DM258" s="763"/>
      <c r="DN258" s="763"/>
      <c r="DO258" s="763"/>
      <c r="DP258" s="763"/>
      <c r="DQ258" s="763"/>
      <c r="DR258" s="763"/>
      <c r="DS258" s="763"/>
      <c r="DT258" s="763"/>
      <c r="DU258" s="763"/>
      <c r="DV258" s="763"/>
      <c r="DW258" s="763"/>
      <c r="DX258" s="763"/>
      <c r="DY258" s="763"/>
      <c r="DZ258" s="763"/>
      <c r="EA258" s="763"/>
      <c r="EB258" s="763"/>
      <c r="EC258" s="763"/>
      <c r="ED258" s="763"/>
      <c r="EE258" s="763"/>
      <c r="EF258" s="763"/>
      <c r="EG258" s="763"/>
      <c r="EH258" s="763"/>
      <c r="EI258" s="763"/>
      <c r="EJ258" s="763"/>
      <c r="EK258" s="763"/>
      <c r="EL258" s="763"/>
      <c r="EM258" s="763"/>
      <c r="EN258" s="763"/>
      <c r="EO258" s="763"/>
      <c r="EP258" s="763"/>
      <c r="EQ258" s="763"/>
      <c r="ER258" s="763"/>
      <c r="ES258" s="763"/>
      <c r="ET258" s="763"/>
      <c r="EU258" s="763"/>
      <c r="EV258" s="763"/>
      <c r="EW258" s="763"/>
      <c r="EX258" s="763"/>
      <c r="EY258" s="763"/>
      <c r="EZ258" s="763"/>
      <c r="FA258" s="763"/>
      <c r="FB258" s="763"/>
      <c r="FC258" s="763"/>
      <c r="FD258" s="763"/>
      <c r="FE258" s="763"/>
      <c r="FF258" s="763"/>
      <c r="FG258" s="763"/>
      <c r="FH258" s="763"/>
      <c r="FI258" s="763"/>
      <c r="FJ258" s="763"/>
      <c r="FK258" s="763"/>
      <c r="FL258" s="763"/>
      <c r="FM258" s="763"/>
      <c r="FN258" s="763"/>
      <c r="FO258" s="763"/>
      <c r="FP258" s="763"/>
      <c r="FQ258" s="763"/>
      <c r="FR258" s="763"/>
      <c r="FS258" s="763"/>
      <c r="FT258" s="763"/>
      <c r="FU258" s="763"/>
      <c r="FV258" s="763"/>
      <c r="FW258" s="763"/>
      <c r="FX258" s="763"/>
      <c r="FY258" s="763"/>
      <c r="FZ258" s="763"/>
      <c r="GA258" s="763"/>
      <c r="GB258" s="763"/>
      <c r="GC258" s="763"/>
      <c r="GD258" s="763"/>
      <c r="GE258" s="763"/>
      <c r="GF258" s="763"/>
      <c r="GG258" s="763"/>
      <c r="GH258" s="763"/>
      <c r="GI258" s="763"/>
      <c r="GJ258" s="763"/>
      <c r="GK258" s="763"/>
      <c r="GL258" s="763"/>
      <c r="GM258" s="763"/>
      <c r="GN258" s="763"/>
      <c r="GO258" s="763"/>
      <c r="GP258" s="763"/>
      <c r="GQ258" s="763"/>
      <c r="GR258" s="763"/>
      <c r="GS258" s="763"/>
      <c r="GT258" s="763"/>
      <c r="GU258" s="763"/>
      <c r="GV258" s="763"/>
      <c r="GW258" s="763"/>
      <c r="GX258" s="763"/>
      <c r="GY258" s="763"/>
      <c r="GZ258" s="763"/>
      <c r="HA258" s="763"/>
      <c r="HB258" s="763"/>
      <c r="HC258" s="763"/>
      <c r="HD258" s="763"/>
      <c r="HE258" s="763"/>
      <c r="HF258" s="763"/>
      <c r="HG258" s="763"/>
      <c r="HH258" s="763"/>
      <c r="HI258" s="763"/>
      <c r="HJ258" s="763"/>
      <c r="HK258" s="763"/>
      <c r="HL258" s="763"/>
      <c r="HM258" s="763"/>
      <c r="HN258" s="763"/>
      <c r="HO258" s="763"/>
      <c r="HP258" s="763"/>
      <c r="HQ258" s="763"/>
      <c r="HR258" s="763"/>
      <c r="HS258" s="763"/>
    </row>
    <row r="259" spans="1:227" s="552" customFormat="1">
      <c r="A259"/>
      <c r="B259" s="392"/>
      <c r="C259"/>
      <c r="D259" s="465"/>
      <c r="E259" s="684"/>
      <c r="F259" s="684"/>
      <c r="G259" s="354"/>
      <c r="H259"/>
      <c r="I259" s="140"/>
      <c r="J259"/>
      <c r="K259"/>
      <c r="L2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47"/>
      <c r="AC259"/>
      <c r="AD259" s="127"/>
      <c r="AE259"/>
      <c r="AF259"/>
      <c r="AG259"/>
      <c r="AH259" s="137"/>
      <c r="AI259" s="137"/>
      <c r="AJ259" s="137"/>
      <c r="AK259" s="548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  <c r="BA259" s="548"/>
      <c r="BB259" s="286"/>
      <c r="BC259" s="1138"/>
      <c r="BD259" s="1138"/>
      <c r="BE259" s="1138"/>
      <c r="BF259" s="1138"/>
      <c r="BG259" s="1138"/>
      <c r="BH259" s="1138"/>
      <c r="BI259" s="1138"/>
      <c r="BJ259" s="536"/>
      <c r="BK259" s="536"/>
      <c r="BL259" s="536"/>
      <c r="BM259" s="536"/>
      <c r="BN259" s="536"/>
      <c r="BO259" s="536"/>
      <c r="BP259" s="536"/>
      <c r="BQ259" s="536"/>
      <c r="BR259" s="536"/>
      <c r="BS259" s="536"/>
      <c r="BT259" s="536"/>
      <c r="BU259" s="286"/>
      <c r="BV259" s="763"/>
      <c r="BW259" s="763"/>
      <c r="BX259" s="763"/>
      <c r="BY259" s="763"/>
      <c r="BZ259" s="763"/>
      <c r="CA259" s="763"/>
      <c r="CB259" s="763"/>
      <c r="CC259" s="763"/>
      <c r="CD259" s="763"/>
      <c r="CE259" s="763"/>
      <c r="CF259" s="763"/>
      <c r="CG259" s="763"/>
      <c r="CH259" s="763"/>
      <c r="CI259" s="763"/>
      <c r="CW259" s="763"/>
      <c r="CX259" s="763"/>
      <c r="CY259" s="763"/>
      <c r="CZ259" s="763"/>
      <c r="DA259" s="763"/>
      <c r="DB259" s="763"/>
      <c r="DC259" s="763"/>
      <c r="DD259" s="763"/>
      <c r="DE259" s="763"/>
      <c r="DF259" s="763"/>
      <c r="DG259" s="763"/>
      <c r="DH259" s="763"/>
      <c r="DI259" s="763"/>
      <c r="DJ259" s="763"/>
      <c r="DK259" s="763"/>
      <c r="DL259" s="763"/>
      <c r="DM259" s="763"/>
      <c r="DN259" s="763"/>
      <c r="DO259" s="763"/>
      <c r="DP259" s="763"/>
      <c r="DQ259" s="763"/>
      <c r="DR259" s="763"/>
      <c r="DS259" s="763"/>
      <c r="DT259" s="763"/>
      <c r="DU259" s="763"/>
      <c r="DV259" s="763"/>
      <c r="DW259" s="763"/>
      <c r="DX259" s="763"/>
      <c r="DY259" s="763"/>
      <c r="DZ259" s="763"/>
      <c r="EA259" s="763"/>
      <c r="EB259" s="763"/>
      <c r="EC259" s="763"/>
      <c r="ED259" s="763"/>
      <c r="EE259" s="763"/>
      <c r="EF259" s="763"/>
      <c r="EG259" s="763"/>
      <c r="EH259" s="763"/>
      <c r="EI259" s="763"/>
      <c r="EJ259" s="763"/>
      <c r="EK259" s="763"/>
      <c r="EL259" s="763"/>
      <c r="EM259" s="763"/>
      <c r="EN259" s="763"/>
      <c r="EO259" s="763"/>
      <c r="EP259" s="763"/>
      <c r="EQ259" s="763"/>
      <c r="ER259" s="763"/>
      <c r="ES259" s="763"/>
      <c r="ET259" s="763"/>
      <c r="EU259" s="763"/>
      <c r="EV259" s="763"/>
      <c r="EW259" s="763"/>
      <c r="EX259" s="763"/>
      <c r="EY259" s="763"/>
      <c r="EZ259" s="763"/>
      <c r="FA259" s="763"/>
      <c r="FB259" s="763"/>
      <c r="FC259" s="763"/>
      <c r="FD259" s="763"/>
      <c r="FE259" s="763"/>
      <c r="FF259" s="763"/>
      <c r="FG259" s="763"/>
      <c r="FH259" s="763"/>
      <c r="FI259" s="763"/>
      <c r="FJ259" s="763"/>
      <c r="FK259" s="763"/>
      <c r="FL259" s="763"/>
      <c r="FM259" s="763"/>
      <c r="FN259" s="763"/>
      <c r="FO259" s="763"/>
      <c r="FP259" s="763"/>
      <c r="FQ259" s="763"/>
      <c r="FR259" s="763"/>
      <c r="FS259" s="763"/>
      <c r="FT259" s="763"/>
      <c r="FU259" s="763"/>
      <c r="FV259" s="763"/>
      <c r="FW259" s="763"/>
      <c r="FX259" s="763"/>
      <c r="FY259" s="763"/>
      <c r="FZ259" s="763"/>
      <c r="GA259" s="763"/>
      <c r="GB259" s="763"/>
      <c r="GC259" s="763"/>
      <c r="GD259" s="763"/>
      <c r="GE259" s="763"/>
      <c r="GF259" s="763"/>
      <c r="GG259" s="763"/>
      <c r="GH259" s="763"/>
      <c r="GI259" s="763"/>
      <c r="GJ259" s="763"/>
      <c r="GK259" s="763"/>
      <c r="GL259" s="763"/>
      <c r="GM259" s="763"/>
      <c r="GN259" s="763"/>
      <c r="GO259" s="763"/>
      <c r="GP259" s="763"/>
      <c r="GQ259" s="763"/>
      <c r="GR259" s="763"/>
      <c r="GS259" s="763"/>
      <c r="GT259" s="763"/>
      <c r="GU259" s="763"/>
      <c r="GV259" s="763"/>
      <c r="GW259" s="763"/>
      <c r="GX259" s="763"/>
      <c r="GY259" s="763"/>
      <c r="GZ259" s="763"/>
      <c r="HA259" s="763"/>
      <c r="HB259" s="763"/>
      <c r="HC259" s="763"/>
      <c r="HD259" s="763"/>
      <c r="HE259" s="763"/>
      <c r="HF259" s="763"/>
      <c r="HG259" s="763"/>
      <c r="HH259" s="763"/>
      <c r="HI259" s="763"/>
      <c r="HJ259" s="763"/>
      <c r="HK259" s="763"/>
      <c r="HL259" s="763"/>
      <c r="HM259" s="763"/>
      <c r="HN259" s="763"/>
      <c r="HO259" s="763"/>
      <c r="HP259" s="763"/>
      <c r="HQ259" s="763"/>
      <c r="HR259" s="763"/>
      <c r="HS259" s="763"/>
    </row>
    <row r="260" spans="1:227" s="552" customFormat="1">
      <c r="A260"/>
      <c r="B260" s="392"/>
      <c r="C260"/>
      <c r="D260" s="465"/>
      <c r="E260" s="684"/>
      <c r="F260" s="684"/>
      <c r="G260" s="354"/>
      <c r="H260"/>
      <c r="I260" s="140"/>
      <c r="J260"/>
      <c r="K260"/>
      <c r="L260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47"/>
      <c r="AC260"/>
      <c r="AD260" s="127"/>
      <c r="AE260"/>
      <c r="AF260"/>
      <c r="AG260"/>
      <c r="AH260" s="137"/>
      <c r="AI260" s="137"/>
      <c r="AJ260" s="137"/>
      <c r="AK260" s="548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548"/>
      <c r="BB260" s="286"/>
      <c r="BC260" s="1138"/>
      <c r="BD260" s="1138"/>
      <c r="BE260" s="1138"/>
      <c r="BF260" s="1138"/>
      <c r="BG260" s="1138"/>
      <c r="BH260" s="1138"/>
      <c r="BI260" s="1138"/>
      <c r="BJ260" s="536"/>
      <c r="BK260" s="536"/>
      <c r="BL260" s="536"/>
      <c r="BM260" s="536"/>
      <c r="BN260" s="536"/>
      <c r="BO260" s="536"/>
      <c r="BP260" s="536"/>
      <c r="BQ260" s="536"/>
      <c r="BR260" s="536"/>
      <c r="BS260" s="536"/>
      <c r="BT260" s="536"/>
      <c r="BU260" s="286"/>
      <c r="BV260" s="763"/>
      <c r="BW260" s="763"/>
      <c r="BX260" s="763"/>
      <c r="BY260" s="763"/>
      <c r="BZ260" s="763"/>
      <c r="CA260" s="763"/>
      <c r="CB260" s="763"/>
      <c r="CC260" s="763"/>
      <c r="CD260" s="763"/>
      <c r="CE260" s="763"/>
      <c r="CF260" s="763"/>
      <c r="CG260" s="763"/>
      <c r="CH260" s="763"/>
      <c r="CI260" s="763"/>
      <c r="CW260" s="763"/>
      <c r="CX260" s="763"/>
      <c r="CY260" s="763"/>
      <c r="CZ260" s="763"/>
      <c r="DA260" s="763"/>
      <c r="DB260" s="763"/>
      <c r="DC260" s="763"/>
      <c r="DD260" s="763"/>
      <c r="DE260" s="763"/>
      <c r="DF260" s="763"/>
      <c r="DG260" s="763"/>
      <c r="DH260" s="763"/>
      <c r="DI260" s="763"/>
      <c r="DJ260" s="763"/>
      <c r="DK260" s="763"/>
      <c r="DL260" s="763"/>
      <c r="DM260" s="763"/>
      <c r="DN260" s="763"/>
      <c r="DO260" s="763"/>
      <c r="DP260" s="763"/>
      <c r="DQ260" s="763"/>
      <c r="DR260" s="763"/>
      <c r="DS260" s="763"/>
      <c r="DT260" s="763"/>
      <c r="DU260" s="763"/>
      <c r="DV260" s="763"/>
      <c r="DW260" s="763"/>
      <c r="DX260" s="763"/>
      <c r="DY260" s="763"/>
      <c r="DZ260" s="763"/>
      <c r="EA260" s="763"/>
      <c r="EB260" s="763"/>
      <c r="EC260" s="763"/>
      <c r="ED260" s="763"/>
      <c r="EE260" s="763"/>
      <c r="EF260" s="763"/>
      <c r="EG260" s="763"/>
      <c r="EH260" s="763"/>
      <c r="EI260" s="763"/>
      <c r="EJ260" s="763"/>
      <c r="EK260" s="763"/>
      <c r="EL260" s="763"/>
      <c r="EM260" s="763"/>
      <c r="EN260" s="763"/>
      <c r="EO260" s="763"/>
      <c r="EP260" s="763"/>
      <c r="EQ260" s="763"/>
      <c r="ER260" s="763"/>
      <c r="ES260" s="763"/>
      <c r="ET260" s="763"/>
      <c r="EU260" s="763"/>
      <c r="EV260" s="763"/>
      <c r="EW260" s="763"/>
      <c r="EX260" s="763"/>
      <c r="EY260" s="763"/>
      <c r="EZ260" s="763"/>
      <c r="FA260" s="763"/>
      <c r="FB260" s="763"/>
      <c r="FC260" s="763"/>
      <c r="FD260" s="763"/>
      <c r="FE260" s="763"/>
      <c r="FF260" s="763"/>
      <c r="FG260" s="763"/>
      <c r="FH260" s="763"/>
      <c r="FI260" s="763"/>
      <c r="FJ260" s="763"/>
      <c r="FK260" s="763"/>
      <c r="FL260" s="763"/>
      <c r="FM260" s="763"/>
      <c r="FN260" s="763"/>
      <c r="FO260" s="763"/>
      <c r="FP260" s="763"/>
      <c r="FQ260" s="763"/>
      <c r="FR260" s="763"/>
      <c r="FS260" s="763"/>
      <c r="FT260" s="763"/>
      <c r="FU260" s="763"/>
      <c r="FV260" s="763"/>
      <c r="FW260" s="763"/>
      <c r="FX260" s="763"/>
      <c r="FY260" s="763"/>
      <c r="FZ260" s="763"/>
      <c r="GA260" s="763"/>
      <c r="GB260" s="763"/>
      <c r="GC260" s="763"/>
      <c r="GD260" s="763"/>
      <c r="GE260" s="763"/>
      <c r="GF260" s="763"/>
      <c r="GG260" s="763"/>
      <c r="GH260" s="763"/>
      <c r="GI260" s="763"/>
      <c r="GJ260" s="763"/>
      <c r="GK260" s="763"/>
      <c r="GL260" s="763"/>
      <c r="GM260" s="763"/>
      <c r="GN260" s="763"/>
      <c r="GO260" s="763"/>
      <c r="GP260" s="763"/>
      <c r="GQ260" s="763"/>
      <c r="GR260" s="763"/>
      <c r="GS260" s="763"/>
      <c r="GT260" s="763"/>
      <c r="GU260" s="763"/>
      <c r="GV260" s="763"/>
      <c r="GW260" s="763"/>
      <c r="GX260" s="763"/>
      <c r="GY260" s="763"/>
      <c r="GZ260" s="763"/>
      <c r="HA260" s="763"/>
      <c r="HB260" s="763"/>
      <c r="HC260" s="763"/>
      <c r="HD260" s="763"/>
      <c r="HE260" s="763"/>
      <c r="HF260" s="763"/>
      <c r="HG260" s="763"/>
      <c r="HH260" s="763"/>
      <c r="HI260" s="763"/>
      <c r="HJ260" s="763"/>
      <c r="HK260" s="763"/>
      <c r="HL260" s="763"/>
      <c r="HM260" s="763"/>
      <c r="HN260" s="763"/>
      <c r="HO260" s="763"/>
      <c r="HP260" s="763"/>
      <c r="HQ260" s="763"/>
      <c r="HR260" s="763"/>
      <c r="HS260" s="763"/>
    </row>
    <row r="261" spans="1:227" s="552" customFormat="1">
      <c r="A261"/>
      <c r="B261" s="392"/>
      <c r="C261"/>
      <c r="D261" s="465"/>
      <c r="E261" s="684"/>
      <c r="F261" s="684"/>
      <c r="G261" s="354"/>
      <c r="H261"/>
      <c r="I261" s="140"/>
      <c r="J261"/>
      <c r="K261"/>
      <c r="L261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9"/>
      <c r="Y261" s="359"/>
      <c r="Z261" s="359"/>
      <c r="AA261" s="359"/>
      <c r="AB261" s="47"/>
      <c r="AC261"/>
      <c r="AD261" s="127"/>
      <c r="AE261"/>
      <c r="AF261"/>
      <c r="AG261"/>
      <c r="AH261" s="137"/>
      <c r="AI261" s="137"/>
      <c r="AJ261" s="137"/>
      <c r="AK261" s="548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548"/>
      <c r="BB261" s="286"/>
      <c r="BC261" s="1138"/>
      <c r="BD261" s="1138"/>
      <c r="BE261" s="1138"/>
      <c r="BF261" s="1138"/>
      <c r="BG261" s="1138"/>
      <c r="BH261" s="1138"/>
      <c r="BI261" s="1138"/>
      <c r="BJ261" s="536"/>
      <c r="BK261" s="536"/>
      <c r="BL261" s="536"/>
      <c r="BM261" s="536"/>
      <c r="BN261" s="536"/>
      <c r="BO261" s="536"/>
      <c r="BP261" s="536"/>
      <c r="BQ261" s="536"/>
      <c r="BR261" s="536"/>
      <c r="BS261" s="536"/>
      <c r="BT261" s="536"/>
      <c r="BU261" s="286"/>
      <c r="BV261" s="763"/>
      <c r="BW261" s="763"/>
      <c r="BX261" s="763"/>
      <c r="BY261" s="763"/>
      <c r="BZ261" s="763"/>
      <c r="CA261" s="763"/>
      <c r="CB261" s="763"/>
      <c r="CC261" s="763"/>
      <c r="CD261" s="763"/>
      <c r="CE261" s="763"/>
      <c r="CF261" s="763"/>
      <c r="CG261" s="763"/>
      <c r="CH261" s="763"/>
      <c r="CI261" s="763"/>
      <c r="CW261" s="763"/>
      <c r="CX261" s="763"/>
      <c r="CY261" s="763"/>
      <c r="CZ261" s="763"/>
      <c r="DA261" s="763"/>
      <c r="DB261" s="763"/>
      <c r="DC261" s="763"/>
      <c r="DD261" s="763"/>
      <c r="DE261" s="763"/>
      <c r="DF261" s="763"/>
      <c r="DG261" s="763"/>
      <c r="DH261" s="763"/>
      <c r="DI261" s="763"/>
      <c r="DJ261" s="763"/>
      <c r="DK261" s="763"/>
      <c r="DL261" s="763"/>
      <c r="DM261" s="763"/>
      <c r="DN261" s="763"/>
      <c r="DO261" s="763"/>
      <c r="DP261" s="763"/>
      <c r="DQ261" s="763"/>
      <c r="DR261" s="763"/>
      <c r="DS261" s="763"/>
      <c r="DT261" s="763"/>
      <c r="DU261" s="763"/>
      <c r="DV261" s="763"/>
      <c r="DW261" s="763"/>
      <c r="DX261" s="763"/>
      <c r="DY261" s="763"/>
      <c r="DZ261" s="763"/>
      <c r="EA261" s="763"/>
      <c r="EB261" s="763"/>
      <c r="EC261" s="763"/>
      <c r="ED261" s="763"/>
      <c r="EE261" s="763"/>
      <c r="EF261" s="763"/>
      <c r="EG261" s="763"/>
      <c r="EH261" s="763"/>
      <c r="EI261" s="763"/>
      <c r="EJ261" s="763"/>
      <c r="EK261" s="763"/>
      <c r="EL261" s="763"/>
      <c r="EM261" s="763"/>
      <c r="EN261" s="763"/>
      <c r="EO261" s="763"/>
      <c r="EP261" s="763"/>
      <c r="EQ261" s="763"/>
      <c r="ER261" s="763"/>
      <c r="ES261" s="763"/>
      <c r="ET261" s="763"/>
      <c r="EU261" s="763"/>
      <c r="EV261" s="763"/>
      <c r="EW261" s="763"/>
      <c r="EX261" s="763"/>
      <c r="EY261" s="763"/>
      <c r="EZ261" s="763"/>
      <c r="FA261" s="763"/>
      <c r="FB261" s="763"/>
      <c r="FC261" s="763"/>
      <c r="FD261" s="763"/>
      <c r="FE261" s="763"/>
      <c r="FF261" s="763"/>
      <c r="FG261" s="763"/>
      <c r="FH261" s="763"/>
      <c r="FI261" s="763"/>
      <c r="FJ261" s="763"/>
      <c r="FK261" s="763"/>
      <c r="FL261" s="763"/>
      <c r="FM261" s="763"/>
      <c r="FN261" s="763"/>
      <c r="FO261" s="763"/>
      <c r="FP261" s="763"/>
      <c r="FQ261" s="763"/>
      <c r="FR261" s="763"/>
      <c r="FS261" s="763"/>
      <c r="FT261" s="763"/>
      <c r="FU261" s="763"/>
      <c r="FV261" s="763"/>
      <c r="FW261" s="763"/>
      <c r="FX261" s="763"/>
      <c r="FY261" s="763"/>
      <c r="FZ261" s="763"/>
      <c r="GA261" s="763"/>
      <c r="GB261" s="763"/>
      <c r="GC261" s="763"/>
      <c r="GD261" s="763"/>
      <c r="GE261" s="763"/>
      <c r="GF261" s="763"/>
      <c r="GG261" s="763"/>
      <c r="GH261" s="763"/>
      <c r="GI261" s="763"/>
      <c r="GJ261" s="763"/>
      <c r="GK261" s="763"/>
      <c r="GL261" s="763"/>
      <c r="GM261" s="763"/>
      <c r="GN261" s="763"/>
      <c r="GO261" s="763"/>
      <c r="GP261" s="763"/>
      <c r="GQ261" s="763"/>
      <c r="GR261" s="763"/>
      <c r="GS261" s="763"/>
      <c r="GT261" s="763"/>
      <c r="GU261" s="763"/>
      <c r="GV261" s="763"/>
      <c r="GW261" s="763"/>
      <c r="GX261" s="763"/>
      <c r="GY261" s="763"/>
      <c r="GZ261" s="763"/>
      <c r="HA261" s="763"/>
      <c r="HB261" s="763"/>
      <c r="HC261" s="763"/>
      <c r="HD261" s="763"/>
      <c r="HE261" s="763"/>
      <c r="HF261" s="763"/>
      <c r="HG261" s="763"/>
      <c r="HH261" s="763"/>
      <c r="HI261" s="763"/>
      <c r="HJ261" s="763"/>
      <c r="HK261" s="763"/>
      <c r="HL261" s="763"/>
      <c r="HM261" s="763"/>
      <c r="HN261" s="763"/>
      <c r="HO261" s="763"/>
      <c r="HP261" s="763"/>
      <c r="HQ261" s="763"/>
      <c r="HR261" s="763"/>
      <c r="HS261" s="763"/>
    </row>
    <row r="262" spans="1:227" s="552" customFormat="1">
      <c r="A262"/>
      <c r="B262" s="392"/>
      <c r="C262"/>
      <c r="D262" s="465"/>
      <c r="E262" s="684"/>
      <c r="F262" s="684"/>
      <c r="G262" s="354"/>
      <c r="H262"/>
      <c r="I262" s="140"/>
      <c r="J262"/>
      <c r="K262"/>
      <c r="L262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9"/>
      <c r="Y262" s="359"/>
      <c r="Z262" s="359"/>
      <c r="AA262" s="359"/>
      <c r="AB262" s="47"/>
      <c r="AC262"/>
      <c r="AD262" s="127"/>
      <c r="AE262"/>
      <c r="AF262"/>
      <c r="AG262"/>
      <c r="AH262" s="137"/>
      <c r="AI262" s="137"/>
      <c r="AJ262" s="137"/>
      <c r="AK262" s="548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  <c r="BA262" s="548"/>
      <c r="BB262" s="286"/>
      <c r="BC262" s="1138"/>
      <c r="BD262" s="1138"/>
      <c r="BE262" s="1138"/>
      <c r="BF262" s="1138"/>
      <c r="BG262" s="1138"/>
      <c r="BH262" s="1138"/>
      <c r="BI262" s="1138"/>
      <c r="BJ262" s="536"/>
      <c r="BK262" s="536"/>
      <c r="BL262" s="536"/>
      <c r="BM262" s="536"/>
      <c r="BN262" s="536"/>
      <c r="BO262" s="536"/>
      <c r="BP262" s="536"/>
      <c r="BQ262" s="536"/>
      <c r="BR262" s="536"/>
      <c r="BS262" s="536"/>
      <c r="BT262" s="536"/>
      <c r="BU262" s="286"/>
      <c r="BV262" s="763"/>
      <c r="BW262" s="763"/>
      <c r="BX262" s="763"/>
      <c r="BY262" s="763"/>
      <c r="BZ262" s="763"/>
      <c r="CA262" s="763"/>
      <c r="CB262" s="763"/>
      <c r="CC262" s="763"/>
      <c r="CD262" s="763"/>
      <c r="CE262" s="763"/>
      <c r="CF262" s="763"/>
      <c r="CG262" s="763"/>
      <c r="CH262" s="763"/>
      <c r="CI262" s="763"/>
      <c r="CW262" s="763"/>
      <c r="CX262" s="763"/>
      <c r="CY262" s="763"/>
      <c r="CZ262" s="763"/>
      <c r="DA262" s="763"/>
      <c r="DB262" s="763"/>
      <c r="DC262" s="763"/>
      <c r="DD262" s="763"/>
      <c r="DE262" s="763"/>
      <c r="DF262" s="763"/>
      <c r="DG262" s="763"/>
      <c r="DH262" s="763"/>
      <c r="DI262" s="763"/>
      <c r="DJ262" s="763"/>
      <c r="DK262" s="763"/>
      <c r="DL262" s="763"/>
      <c r="DM262" s="763"/>
      <c r="DN262" s="763"/>
      <c r="DO262" s="763"/>
      <c r="DP262" s="763"/>
      <c r="DQ262" s="763"/>
      <c r="DR262" s="763"/>
      <c r="DS262" s="763"/>
      <c r="DT262" s="763"/>
      <c r="DU262" s="763"/>
      <c r="DV262" s="763"/>
      <c r="DW262" s="763"/>
      <c r="DX262" s="763"/>
      <c r="DY262" s="763"/>
      <c r="DZ262" s="763"/>
      <c r="EA262" s="763"/>
      <c r="EB262" s="763"/>
      <c r="EC262" s="763"/>
      <c r="ED262" s="763"/>
      <c r="EE262" s="763"/>
      <c r="EF262" s="763"/>
      <c r="EG262" s="763"/>
      <c r="EH262" s="763"/>
      <c r="EI262" s="763"/>
      <c r="EJ262" s="763"/>
      <c r="EK262" s="763"/>
      <c r="EL262" s="763"/>
      <c r="EM262" s="763"/>
      <c r="EN262" s="763"/>
      <c r="EO262" s="763"/>
      <c r="EP262" s="763"/>
      <c r="EQ262" s="763"/>
      <c r="ER262" s="763"/>
      <c r="ES262" s="763"/>
      <c r="ET262" s="763"/>
      <c r="EU262" s="763"/>
      <c r="EV262" s="763"/>
      <c r="EW262" s="763"/>
      <c r="EX262" s="763"/>
      <c r="EY262" s="763"/>
      <c r="EZ262" s="763"/>
      <c r="FA262" s="763"/>
      <c r="FB262" s="763"/>
      <c r="FC262" s="763"/>
      <c r="FD262" s="763"/>
      <c r="FE262" s="763"/>
      <c r="FF262" s="763"/>
      <c r="FG262" s="763"/>
      <c r="FH262" s="763"/>
      <c r="FI262" s="763"/>
      <c r="FJ262" s="763"/>
      <c r="FK262" s="763"/>
      <c r="FL262" s="763"/>
      <c r="FM262" s="763"/>
      <c r="FN262" s="763"/>
      <c r="FO262" s="763"/>
      <c r="FP262" s="763"/>
      <c r="FQ262" s="763"/>
      <c r="FR262" s="763"/>
      <c r="FS262" s="763"/>
      <c r="FT262" s="763"/>
      <c r="FU262" s="763"/>
      <c r="FV262" s="763"/>
      <c r="FW262" s="763"/>
      <c r="FX262" s="763"/>
      <c r="FY262" s="763"/>
      <c r="FZ262" s="763"/>
      <c r="GA262" s="763"/>
      <c r="GB262" s="763"/>
      <c r="GC262" s="763"/>
      <c r="GD262" s="763"/>
      <c r="GE262" s="763"/>
      <c r="GF262" s="763"/>
      <c r="GG262" s="763"/>
      <c r="GH262" s="763"/>
      <c r="GI262" s="763"/>
      <c r="GJ262" s="763"/>
      <c r="GK262" s="763"/>
      <c r="GL262" s="763"/>
      <c r="GM262" s="763"/>
      <c r="GN262" s="763"/>
      <c r="GO262" s="763"/>
      <c r="GP262" s="763"/>
      <c r="GQ262" s="763"/>
      <c r="GR262" s="763"/>
      <c r="GS262" s="763"/>
      <c r="GT262" s="763"/>
      <c r="GU262" s="763"/>
      <c r="GV262" s="763"/>
      <c r="GW262" s="763"/>
      <c r="GX262" s="763"/>
      <c r="GY262" s="763"/>
      <c r="GZ262" s="763"/>
      <c r="HA262" s="763"/>
      <c r="HB262" s="763"/>
      <c r="HC262" s="763"/>
      <c r="HD262" s="763"/>
      <c r="HE262" s="763"/>
      <c r="HF262" s="763"/>
      <c r="HG262" s="763"/>
      <c r="HH262" s="763"/>
      <c r="HI262" s="763"/>
      <c r="HJ262" s="763"/>
      <c r="HK262" s="763"/>
      <c r="HL262" s="763"/>
      <c r="HM262" s="763"/>
      <c r="HN262" s="763"/>
      <c r="HO262" s="763"/>
      <c r="HP262" s="763"/>
      <c r="HQ262" s="763"/>
      <c r="HR262" s="763"/>
      <c r="HS262" s="763"/>
    </row>
    <row r="263" spans="1:227" s="552" customFormat="1">
      <c r="A263"/>
      <c r="B263" s="392"/>
      <c r="C263"/>
      <c r="D263" s="465"/>
      <c r="E263" s="684"/>
      <c r="F263" s="684"/>
      <c r="G263" s="354"/>
      <c r="H263"/>
      <c r="I263" s="140"/>
      <c r="J263"/>
      <c r="K263"/>
      <c r="L263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9"/>
      <c r="Y263" s="359"/>
      <c r="Z263" s="359"/>
      <c r="AA263" s="359"/>
      <c r="AB263" s="47"/>
      <c r="AC263"/>
      <c r="AD263" s="127"/>
      <c r="AE263"/>
      <c r="AF263"/>
      <c r="AG263"/>
      <c r="AH263" s="137"/>
      <c r="AI263" s="137"/>
      <c r="AJ263" s="137"/>
      <c r="AK263" s="548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  <c r="BA263" s="548"/>
      <c r="BB263" s="286"/>
      <c r="BC263" s="1138"/>
      <c r="BD263" s="1138"/>
      <c r="BE263" s="1138"/>
      <c r="BF263" s="1138"/>
      <c r="BG263" s="1138"/>
      <c r="BH263" s="1138"/>
      <c r="BI263" s="1138"/>
      <c r="BJ263" s="536"/>
      <c r="BK263" s="536"/>
      <c r="BL263" s="536"/>
      <c r="BM263" s="536"/>
      <c r="BN263" s="536"/>
      <c r="BO263" s="536"/>
      <c r="BP263" s="536"/>
      <c r="BQ263" s="536"/>
      <c r="BR263" s="536"/>
      <c r="BS263" s="536"/>
      <c r="BT263" s="536"/>
      <c r="BU263" s="286"/>
      <c r="BV263" s="763"/>
      <c r="BW263" s="763"/>
      <c r="BX263" s="763"/>
      <c r="BY263" s="763"/>
      <c r="BZ263" s="763"/>
      <c r="CA263" s="763"/>
      <c r="CB263" s="763"/>
      <c r="CC263" s="763"/>
      <c r="CD263" s="763"/>
      <c r="CE263" s="763"/>
      <c r="CF263" s="763"/>
      <c r="CG263" s="763"/>
      <c r="CH263" s="763"/>
      <c r="CI263" s="763"/>
      <c r="CW263" s="763"/>
      <c r="CX263" s="763"/>
      <c r="CY263" s="763"/>
      <c r="CZ263" s="763"/>
      <c r="DA263" s="763"/>
      <c r="DB263" s="763"/>
      <c r="DC263" s="763"/>
      <c r="DD263" s="763"/>
      <c r="DE263" s="763"/>
      <c r="DF263" s="763"/>
      <c r="DG263" s="763"/>
      <c r="DH263" s="763"/>
      <c r="DI263" s="763"/>
      <c r="DJ263" s="763"/>
      <c r="DK263" s="763"/>
      <c r="DL263" s="763"/>
      <c r="DM263" s="763"/>
      <c r="DN263" s="763"/>
      <c r="DO263" s="763"/>
      <c r="DP263" s="763"/>
      <c r="DQ263" s="763"/>
      <c r="DR263" s="763"/>
      <c r="DS263" s="763"/>
      <c r="DT263" s="763"/>
      <c r="DU263" s="763"/>
      <c r="DV263" s="763"/>
      <c r="DW263" s="763"/>
      <c r="DX263" s="763"/>
      <c r="DY263" s="763"/>
      <c r="DZ263" s="763"/>
      <c r="EA263" s="763"/>
      <c r="EB263" s="763"/>
      <c r="EC263" s="763"/>
      <c r="ED263" s="763"/>
      <c r="EE263" s="763"/>
      <c r="EF263" s="763"/>
      <c r="EG263" s="763"/>
      <c r="EH263" s="763"/>
      <c r="EI263" s="763"/>
      <c r="EJ263" s="763"/>
      <c r="EK263" s="763"/>
      <c r="EL263" s="763"/>
      <c r="EM263" s="763"/>
      <c r="EN263" s="763"/>
      <c r="EO263" s="763"/>
      <c r="EP263" s="763"/>
      <c r="EQ263" s="763"/>
      <c r="ER263" s="763"/>
      <c r="ES263" s="763"/>
      <c r="ET263" s="763"/>
      <c r="EU263" s="763"/>
      <c r="EV263" s="763"/>
      <c r="EW263" s="763"/>
      <c r="EX263" s="763"/>
      <c r="EY263" s="763"/>
      <c r="EZ263" s="763"/>
      <c r="FA263" s="763"/>
      <c r="FB263" s="763"/>
      <c r="FC263" s="763"/>
      <c r="FD263" s="763"/>
      <c r="FE263" s="763"/>
      <c r="FF263" s="763"/>
      <c r="FG263" s="763"/>
      <c r="FH263" s="763"/>
      <c r="FI263" s="763"/>
      <c r="FJ263" s="763"/>
      <c r="FK263" s="763"/>
      <c r="FL263" s="763"/>
      <c r="FM263" s="763"/>
      <c r="FN263" s="763"/>
      <c r="FO263" s="763"/>
      <c r="FP263" s="763"/>
      <c r="FQ263" s="763"/>
      <c r="FR263" s="763"/>
      <c r="FS263" s="763"/>
      <c r="FT263" s="763"/>
      <c r="FU263" s="763"/>
      <c r="FV263" s="763"/>
      <c r="FW263" s="763"/>
      <c r="FX263" s="763"/>
      <c r="FY263" s="763"/>
      <c r="FZ263" s="763"/>
      <c r="GA263" s="763"/>
      <c r="GB263" s="763"/>
      <c r="GC263" s="763"/>
      <c r="GD263" s="763"/>
      <c r="GE263" s="763"/>
      <c r="GF263" s="763"/>
      <c r="GG263" s="763"/>
      <c r="GH263" s="763"/>
      <c r="GI263" s="763"/>
      <c r="GJ263" s="763"/>
      <c r="GK263" s="763"/>
      <c r="GL263" s="763"/>
      <c r="GM263" s="763"/>
      <c r="GN263" s="763"/>
      <c r="GO263" s="763"/>
      <c r="GP263" s="763"/>
      <c r="GQ263" s="763"/>
      <c r="GR263" s="763"/>
      <c r="GS263" s="763"/>
      <c r="GT263" s="763"/>
      <c r="GU263" s="763"/>
      <c r="GV263" s="763"/>
      <c r="GW263" s="763"/>
      <c r="GX263" s="763"/>
      <c r="GY263" s="763"/>
      <c r="GZ263" s="763"/>
      <c r="HA263" s="763"/>
      <c r="HB263" s="763"/>
      <c r="HC263" s="763"/>
      <c r="HD263" s="763"/>
      <c r="HE263" s="763"/>
      <c r="HF263" s="763"/>
      <c r="HG263" s="763"/>
      <c r="HH263" s="763"/>
      <c r="HI263" s="763"/>
      <c r="HJ263" s="763"/>
      <c r="HK263" s="763"/>
      <c r="HL263" s="763"/>
      <c r="HM263" s="763"/>
      <c r="HN263" s="763"/>
      <c r="HO263" s="763"/>
      <c r="HP263" s="763"/>
      <c r="HQ263" s="763"/>
      <c r="HR263" s="763"/>
      <c r="HS263" s="763"/>
    </row>
    <row r="264" spans="1:227" s="552" customFormat="1">
      <c r="A264"/>
      <c r="B264" s="392"/>
      <c r="C264"/>
      <c r="D264" s="465"/>
      <c r="E264" s="684"/>
      <c r="F264" s="684"/>
      <c r="G264" s="354"/>
      <c r="H264"/>
      <c r="I264" s="140"/>
      <c r="J264"/>
      <c r="K264"/>
      <c r="L264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47"/>
      <c r="AC264"/>
      <c r="AD264" s="127"/>
      <c r="AE264"/>
      <c r="AF264"/>
      <c r="AG264"/>
      <c r="AH264" s="137"/>
      <c r="AI264" s="137"/>
      <c r="AJ264" s="137"/>
      <c r="AK264" s="548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  <c r="BA264" s="548"/>
      <c r="BB264" s="286"/>
      <c r="BC264" s="1138"/>
      <c r="BD264" s="1138"/>
      <c r="BE264" s="1138"/>
      <c r="BF264" s="1138"/>
      <c r="BG264" s="1138"/>
      <c r="BH264" s="1138"/>
      <c r="BI264" s="1138"/>
      <c r="BJ264" s="536"/>
      <c r="BK264" s="536"/>
      <c r="BL264" s="536"/>
      <c r="BM264" s="536"/>
      <c r="BN264" s="536"/>
      <c r="BO264" s="536"/>
      <c r="BP264" s="536"/>
      <c r="BQ264" s="536"/>
      <c r="BR264" s="536"/>
      <c r="BS264" s="536"/>
      <c r="BT264" s="536"/>
      <c r="BU264" s="286"/>
      <c r="BV264" s="763"/>
      <c r="BW264" s="763"/>
      <c r="BX264" s="763"/>
      <c r="BY264" s="763"/>
      <c r="BZ264" s="763"/>
      <c r="CA264" s="763"/>
      <c r="CB264" s="763"/>
      <c r="CC264" s="763"/>
      <c r="CD264" s="763"/>
      <c r="CE264" s="763"/>
      <c r="CF264" s="763"/>
      <c r="CG264" s="763"/>
      <c r="CH264" s="763"/>
      <c r="CI264" s="763"/>
      <c r="CW264" s="763"/>
      <c r="CX264" s="763"/>
      <c r="CY264" s="763"/>
      <c r="CZ264" s="763"/>
      <c r="DA264" s="763"/>
      <c r="DB264" s="763"/>
      <c r="DC264" s="763"/>
      <c r="DD264" s="763"/>
      <c r="DE264" s="763"/>
      <c r="DF264" s="763"/>
      <c r="DG264" s="763"/>
      <c r="DH264" s="763"/>
      <c r="DI264" s="763"/>
      <c r="DJ264" s="763"/>
      <c r="DK264" s="763"/>
      <c r="DL264" s="763"/>
      <c r="DM264" s="763"/>
      <c r="DN264" s="763"/>
      <c r="DO264" s="763"/>
      <c r="DP264" s="763"/>
      <c r="DQ264" s="763"/>
      <c r="DR264" s="763"/>
      <c r="DS264" s="763"/>
      <c r="DT264" s="763"/>
      <c r="DU264" s="763"/>
      <c r="DV264" s="763"/>
      <c r="DW264" s="763"/>
      <c r="DX264" s="763"/>
      <c r="DY264" s="763"/>
      <c r="DZ264" s="763"/>
      <c r="EA264" s="763"/>
      <c r="EB264" s="763"/>
      <c r="EC264" s="763"/>
      <c r="ED264" s="763"/>
      <c r="EE264" s="763"/>
      <c r="EF264" s="763"/>
      <c r="EG264" s="763"/>
      <c r="EH264" s="763"/>
      <c r="EI264" s="763"/>
      <c r="EJ264" s="763"/>
      <c r="EK264" s="763"/>
      <c r="EL264" s="763"/>
      <c r="EM264" s="763"/>
      <c r="EN264" s="763"/>
      <c r="EO264" s="763"/>
      <c r="EP264" s="763"/>
      <c r="EQ264" s="763"/>
      <c r="ER264" s="763"/>
      <c r="ES264" s="763"/>
      <c r="ET264" s="763"/>
      <c r="EU264" s="763"/>
      <c r="EV264" s="763"/>
      <c r="EW264" s="763"/>
      <c r="EX264" s="763"/>
      <c r="EY264" s="763"/>
      <c r="EZ264" s="763"/>
      <c r="FA264" s="763"/>
      <c r="FB264" s="763"/>
      <c r="FC264" s="763"/>
      <c r="FD264" s="763"/>
      <c r="FE264" s="763"/>
      <c r="FF264" s="763"/>
      <c r="FG264" s="763"/>
      <c r="FH264" s="763"/>
      <c r="FI264" s="763"/>
      <c r="FJ264" s="763"/>
      <c r="FK264" s="763"/>
      <c r="FL264" s="763"/>
      <c r="FM264" s="763"/>
      <c r="FN264" s="763"/>
      <c r="FO264" s="763"/>
      <c r="FP264" s="763"/>
      <c r="FQ264" s="763"/>
      <c r="FR264" s="763"/>
      <c r="FS264" s="763"/>
      <c r="FT264" s="763"/>
      <c r="FU264" s="763"/>
      <c r="FV264" s="763"/>
      <c r="FW264" s="763"/>
      <c r="FX264" s="763"/>
      <c r="FY264" s="763"/>
      <c r="FZ264" s="763"/>
      <c r="GA264" s="763"/>
      <c r="GB264" s="763"/>
      <c r="GC264" s="763"/>
      <c r="GD264" s="763"/>
      <c r="GE264" s="763"/>
      <c r="GF264" s="763"/>
      <c r="GG264" s="763"/>
      <c r="GH264" s="763"/>
      <c r="GI264" s="763"/>
      <c r="GJ264" s="763"/>
      <c r="GK264" s="763"/>
      <c r="GL264" s="763"/>
      <c r="GM264" s="763"/>
      <c r="GN264" s="763"/>
      <c r="GO264" s="763"/>
      <c r="GP264" s="763"/>
      <c r="GQ264" s="763"/>
      <c r="GR264" s="763"/>
      <c r="GS264" s="763"/>
      <c r="GT264" s="763"/>
      <c r="GU264" s="763"/>
      <c r="GV264" s="763"/>
      <c r="GW264" s="763"/>
      <c r="GX264" s="763"/>
      <c r="GY264" s="763"/>
      <c r="GZ264" s="763"/>
      <c r="HA264" s="763"/>
      <c r="HB264" s="763"/>
      <c r="HC264" s="763"/>
      <c r="HD264" s="763"/>
      <c r="HE264" s="763"/>
      <c r="HF264" s="763"/>
      <c r="HG264" s="763"/>
      <c r="HH264" s="763"/>
      <c r="HI264" s="763"/>
      <c r="HJ264" s="763"/>
      <c r="HK264" s="763"/>
      <c r="HL264" s="763"/>
      <c r="HM264" s="763"/>
      <c r="HN264" s="763"/>
      <c r="HO264" s="763"/>
      <c r="HP264" s="763"/>
      <c r="HQ264" s="763"/>
      <c r="HR264" s="763"/>
      <c r="HS264" s="763"/>
    </row>
    <row r="265" spans="1:227" s="552" customFormat="1">
      <c r="A265"/>
      <c r="B265" s="392"/>
      <c r="C265"/>
      <c r="D265" s="465"/>
      <c r="E265" s="684"/>
      <c r="F265" s="684"/>
      <c r="G265" s="354"/>
      <c r="H265"/>
      <c r="I265" s="140"/>
      <c r="J265"/>
      <c r="K265"/>
      <c r="L265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9"/>
      <c r="Y265" s="359"/>
      <c r="Z265" s="359"/>
      <c r="AA265" s="359"/>
      <c r="AB265" s="47"/>
      <c r="AC265"/>
      <c r="AD265" s="127"/>
      <c r="AE265"/>
      <c r="AF265"/>
      <c r="AG265"/>
      <c r="AH265" s="137"/>
      <c r="AI265" s="137"/>
      <c r="AJ265" s="137"/>
      <c r="AK265" s="548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548"/>
      <c r="BB265" s="286"/>
      <c r="BC265" s="1138"/>
      <c r="BD265" s="1138"/>
      <c r="BE265" s="1138"/>
      <c r="BF265" s="1138"/>
      <c r="BG265" s="1138"/>
      <c r="BH265" s="1138"/>
      <c r="BI265" s="1138"/>
      <c r="BJ265" s="536"/>
      <c r="BK265" s="536"/>
      <c r="BL265" s="536"/>
      <c r="BM265" s="536"/>
      <c r="BN265" s="536"/>
      <c r="BO265" s="536"/>
      <c r="BP265" s="536"/>
      <c r="BQ265" s="536"/>
      <c r="BR265" s="536"/>
      <c r="BS265" s="536"/>
      <c r="BT265" s="536"/>
      <c r="BU265" s="286"/>
      <c r="BV265" s="763"/>
      <c r="BW265" s="763"/>
      <c r="BX265" s="763"/>
      <c r="BY265" s="763"/>
      <c r="BZ265" s="763"/>
      <c r="CA265" s="763"/>
      <c r="CB265" s="763"/>
      <c r="CC265" s="763"/>
      <c r="CD265" s="763"/>
      <c r="CE265" s="763"/>
      <c r="CF265" s="763"/>
      <c r="CG265" s="763"/>
      <c r="CH265" s="763"/>
      <c r="CI265" s="763"/>
      <c r="CW265" s="763"/>
      <c r="CX265" s="763"/>
      <c r="CY265" s="763"/>
      <c r="CZ265" s="763"/>
      <c r="DA265" s="763"/>
      <c r="DB265" s="763"/>
      <c r="DC265" s="763"/>
      <c r="DD265" s="763"/>
      <c r="DE265" s="763"/>
      <c r="DF265" s="763"/>
      <c r="DG265" s="763"/>
      <c r="DH265" s="763"/>
      <c r="DI265" s="763"/>
      <c r="DJ265" s="763"/>
      <c r="DK265" s="763"/>
      <c r="DL265" s="763"/>
      <c r="DM265" s="763"/>
      <c r="DN265" s="763"/>
      <c r="DO265" s="763"/>
      <c r="DP265" s="763"/>
      <c r="DQ265" s="763"/>
      <c r="DR265" s="763"/>
      <c r="DS265" s="763"/>
      <c r="DT265" s="763"/>
      <c r="DU265" s="763"/>
      <c r="DV265" s="763"/>
      <c r="DW265" s="763"/>
      <c r="DX265" s="763"/>
      <c r="DY265" s="763"/>
      <c r="DZ265" s="763"/>
      <c r="EA265" s="763"/>
      <c r="EB265" s="763"/>
      <c r="EC265" s="763"/>
      <c r="ED265" s="763"/>
      <c r="EE265" s="763"/>
      <c r="EF265" s="763"/>
      <c r="EG265" s="763"/>
      <c r="EH265" s="763"/>
      <c r="EI265" s="763"/>
      <c r="EJ265" s="763"/>
      <c r="EK265" s="763"/>
      <c r="EL265" s="763"/>
      <c r="EM265" s="763"/>
      <c r="EN265" s="763"/>
      <c r="EO265" s="763"/>
      <c r="EP265" s="763"/>
      <c r="EQ265" s="763"/>
      <c r="ER265" s="763"/>
      <c r="ES265" s="763"/>
      <c r="ET265" s="763"/>
      <c r="EU265" s="763"/>
      <c r="EV265" s="763"/>
      <c r="EW265" s="763"/>
      <c r="EX265" s="763"/>
      <c r="EY265" s="763"/>
      <c r="EZ265" s="763"/>
      <c r="FA265" s="763"/>
      <c r="FB265" s="763"/>
      <c r="FC265" s="763"/>
      <c r="FD265" s="763"/>
      <c r="FE265" s="763"/>
      <c r="FF265" s="763"/>
      <c r="FG265" s="763"/>
      <c r="FH265" s="763"/>
      <c r="FI265" s="763"/>
      <c r="FJ265" s="763"/>
      <c r="FK265" s="763"/>
      <c r="FL265" s="763"/>
      <c r="FM265" s="763"/>
      <c r="FN265" s="763"/>
      <c r="FO265" s="763"/>
      <c r="FP265" s="763"/>
      <c r="FQ265" s="763"/>
      <c r="FR265" s="763"/>
      <c r="FS265" s="763"/>
      <c r="FT265" s="763"/>
      <c r="FU265" s="763"/>
      <c r="FV265" s="763"/>
      <c r="FW265" s="763"/>
      <c r="FX265" s="763"/>
      <c r="FY265" s="763"/>
      <c r="FZ265" s="763"/>
      <c r="GA265" s="763"/>
      <c r="GB265" s="763"/>
      <c r="GC265" s="763"/>
      <c r="GD265" s="763"/>
      <c r="GE265" s="763"/>
      <c r="GF265" s="763"/>
      <c r="GG265" s="763"/>
      <c r="GH265" s="763"/>
      <c r="GI265" s="763"/>
      <c r="GJ265" s="763"/>
      <c r="GK265" s="763"/>
      <c r="GL265" s="763"/>
      <c r="GM265" s="763"/>
      <c r="GN265" s="763"/>
      <c r="GO265" s="763"/>
      <c r="GP265" s="763"/>
      <c r="GQ265" s="763"/>
      <c r="GR265" s="763"/>
      <c r="GS265" s="763"/>
      <c r="GT265" s="763"/>
      <c r="GU265" s="763"/>
      <c r="GV265" s="763"/>
      <c r="GW265" s="763"/>
      <c r="GX265" s="763"/>
      <c r="GY265" s="763"/>
      <c r="GZ265" s="763"/>
      <c r="HA265" s="763"/>
      <c r="HB265" s="763"/>
      <c r="HC265" s="763"/>
      <c r="HD265" s="763"/>
      <c r="HE265" s="763"/>
      <c r="HF265" s="763"/>
      <c r="HG265" s="763"/>
      <c r="HH265" s="763"/>
      <c r="HI265" s="763"/>
      <c r="HJ265" s="763"/>
      <c r="HK265" s="763"/>
      <c r="HL265" s="763"/>
      <c r="HM265" s="763"/>
      <c r="HN265" s="763"/>
      <c r="HO265" s="763"/>
      <c r="HP265" s="763"/>
      <c r="HQ265" s="763"/>
      <c r="HR265" s="763"/>
      <c r="HS265" s="763"/>
    </row>
    <row r="266" spans="1:227" s="552" customFormat="1">
      <c r="A266"/>
      <c r="B266" s="392"/>
      <c r="C266"/>
      <c r="D266" s="465"/>
      <c r="E266" s="684"/>
      <c r="F266" s="684"/>
      <c r="G266" s="354"/>
      <c r="H266"/>
      <c r="I266" s="140"/>
      <c r="J266"/>
      <c r="K266"/>
      <c r="L266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9"/>
      <c r="Y266" s="359"/>
      <c r="Z266" s="359"/>
      <c r="AA266" s="359"/>
      <c r="AB266" s="47"/>
      <c r="AC266"/>
      <c r="AD266" s="127"/>
      <c r="AE266"/>
      <c r="AF266"/>
      <c r="AG266"/>
      <c r="AH266" s="137"/>
      <c r="AI266" s="137"/>
      <c r="AJ266" s="137"/>
      <c r="AK266" s="548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  <c r="BA266" s="548"/>
      <c r="BB266" s="286"/>
      <c r="BC266" s="1138"/>
      <c r="BD266" s="1138"/>
      <c r="BE266" s="1138"/>
      <c r="BF266" s="1138"/>
      <c r="BG266" s="1138"/>
      <c r="BH266" s="1138"/>
      <c r="BI266" s="1138"/>
      <c r="BJ266" s="536"/>
      <c r="BK266" s="536"/>
      <c r="BL266" s="536"/>
      <c r="BM266" s="536"/>
      <c r="BN266" s="536"/>
      <c r="BO266" s="536"/>
      <c r="BP266" s="536"/>
      <c r="BQ266" s="536"/>
      <c r="BR266" s="536"/>
      <c r="BS266" s="536"/>
      <c r="BT266" s="536"/>
      <c r="BU266" s="286"/>
      <c r="BV266" s="763"/>
      <c r="BW266" s="763"/>
      <c r="BX266" s="763"/>
      <c r="BY266" s="763"/>
      <c r="BZ266" s="763"/>
      <c r="CA266" s="763"/>
      <c r="CB266" s="763"/>
      <c r="CC266" s="763"/>
      <c r="CD266" s="763"/>
      <c r="CE266" s="763"/>
      <c r="CF266" s="763"/>
      <c r="CG266" s="763"/>
      <c r="CH266" s="763"/>
      <c r="CI266" s="763"/>
      <c r="CW266" s="763"/>
      <c r="CX266" s="763"/>
      <c r="CY266" s="763"/>
      <c r="CZ266" s="763"/>
      <c r="DA266" s="763"/>
      <c r="DB266" s="763"/>
      <c r="DC266" s="763"/>
      <c r="DD266" s="763"/>
      <c r="DE266" s="763"/>
      <c r="DF266" s="763"/>
      <c r="DG266" s="763"/>
      <c r="DH266" s="763"/>
      <c r="DI266" s="763"/>
      <c r="DJ266" s="763"/>
      <c r="DK266" s="763"/>
      <c r="DL266" s="763"/>
      <c r="DM266" s="763"/>
      <c r="DN266" s="763"/>
      <c r="DO266" s="763"/>
      <c r="DP266" s="763"/>
      <c r="DQ266" s="763"/>
      <c r="DR266" s="763"/>
      <c r="DS266" s="763"/>
      <c r="DT266" s="763"/>
      <c r="DU266" s="763"/>
      <c r="DV266" s="763"/>
      <c r="DW266" s="763"/>
      <c r="DX266" s="763"/>
      <c r="DY266" s="763"/>
      <c r="DZ266" s="763"/>
      <c r="EA266" s="763"/>
      <c r="EB266" s="763"/>
      <c r="EC266" s="763"/>
      <c r="ED266" s="763"/>
      <c r="EE266" s="763"/>
      <c r="EF266" s="763"/>
      <c r="EG266" s="763"/>
      <c r="EH266" s="763"/>
      <c r="EI266" s="763"/>
      <c r="EJ266" s="763"/>
      <c r="EK266" s="763"/>
      <c r="EL266" s="763"/>
      <c r="EM266" s="763"/>
      <c r="EN266" s="763"/>
      <c r="EO266" s="763"/>
      <c r="EP266" s="763"/>
      <c r="EQ266" s="763"/>
      <c r="ER266" s="763"/>
      <c r="ES266" s="763"/>
      <c r="ET266" s="763"/>
      <c r="EU266" s="763"/>
      <c r="EV266" s="763"/>
      <c r="EW266" s="763"/>
      <c r="EX266" s="763"/>
      <c r="EY266" s="763"/>
      <c r="EZ266" s="763"/>
      <c r="FA266" s="763"/>
      <c r="FB266" s="763"/>
      <c r="FC266" s="763"/>
      <c r="FD266" s="763"/>
      <c r="FE266" s="763"/>
      <c r="FF266" s="763"/>
      <c r="FG266" s="763"/>
      <c r="FH266" s="763"/>
      <c r="FI266" s="763"/>
      <c r="FJ266" s="763"/>
      <c r="FK266" s="763"/>
      <c r="FL266" s="763"/>
      <c r="FM266" s="763"/>
      <c r="FN266" s="763"/>
      <c r="FO266" s="763"/>
      <c r="FP266" s="763"/>
      <c r="FQ266" s="763"/>
      <c r="FR266" s="763"/>
      <c r="FS266" s="763"/>
      <c r="FT266" s="763"/>
      <c r="FU266" s="763"/>
      <c r="FV266" s="763"/>
      <c r="FW266" s="763"/>
      <c r="FX266" s="763"/>
      <c r="FY266" s="763"/>
      <c r="FZ266" s="763"/>
      <c r="GA266" s="763"/>
      <c r="GB266" s="763"/>
      <c r="GC266" s="763"/>
      <c r="GD266" s="763"/>
      <c r="GE266" s="763"/>
      <c r="GF266" s="763"/>
      <c r="GG266" s="763"/>
      <c r="GH266" s="763"/>
      <c r="GI266" s="763"/>
      <c r="GJ266" s="763"/>
      <c r="GK266" s="763"/>
      <c r="GL266" s="763"/>
      <c r="GM266" s="763"/>
      <c r="GN266" s="763"/>
      <c r="GO266" s="763"/>
      <c r="GP266" s="763"/>
      <c r="GQ266" s="763"/>
      <c r="GR266" s="763"/>
      <c r="GS266" s="763"/>
      <c r="GT266" s="763"/>
      <c r="GU266" s="763"/>
      <c r="GV266" s="763"/>
      <c r="GW266" s="763"/>
      <c r="GX266" s="763"/>
      <c r="GY266" s="763"/>
      <c r="GZ266" s="763"/>
      <c r="HA266" s="763"/>
      <c r="HB266" s="763"/>
      <c r="HC266" s="763"/>
      <c r="HD266" s="763"/>
      <c r="HE266" s="763"/>
      <c r="HF266" s="763"/>
      <c r="HG266" s="763"/>
      <c r="HH266" s="763"/>
      <c r="HI266" s="763"/>
      <c r="HJ266" s="763"/>
      <c r="HK266" s="763"/>
      <c r="HL266" s="763"/>
      <c r="HM266" s="763"/>
      <c r="HN266" s="763"/>
      <c r="HO266" s="763"/>
      <c r="HP266" s="763"/>
      <c r="HQ266" s="763"/>
      <c r="HR266" s="763"/>
      <c r="HS266" s="763"/>
    </row>
    <row r="267" spans="1:227" s="552" customFormat="1">
      <c r="A267"/>
      <c r="B267" s="392"/>
      <c r="C267"/>
      <c r="D267" s="465"/>
      <c r="E267" s="684"/>
      <c r="F267" s="684"/>
      <c r="G267" s="354"/>
      <c r="H267"/>
      <c r="I267" s="140"/>
      <c r="J267"/>
      <c r="K267"/>
      <c r="L267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9"/>
      <c r="Y267" s="359"/>
      <c r="Z267" s="359"/>
      <c r="AA267" s="359"/>
      <c r="AB267" s="47"/>
      <c r="AC267"/>
      <c r="AD267" s="127"/>
      <c r="AE267"/>
      <c r="AF267"/>
      <c r="AG267"/>
      <c r="AH267" s="137"/>
      <c r="AI267" s="137"/>
      <c r="AJ267" s="137"/>
      <c r="AK267" s="548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548"/>
      <c r="BB267" s="286"/>
      <c r="BC267" s="1138"/>
      <c r="BD267" s="1138"/>
      <c r="BE267" s="1138"/>
      <c r="BF267" s="1138"/>
      <c r="BG267" s="1138"/>
      <c r="BH267" s="1138"/>
      <c r="BI267" s="1138"/>
      <c r="BJ267" s="536"/>
      <c r="BK267" s="536"/>
      <c r="BL267" s="536"/>
      <c r="BM267" s="536"/>
      <c r="BN267" s="536"/>
      <c r="BO267" s="536"/>
      <c r="BP267" s="536"/>
      <c r="BQ267" s="536"/>
      <c r="BR267" s="536"/>
      <c r="BS267" s="536"/>
      <c r="BT267" s="536"/>
      <c r="BU267" s="286"/>
      <c r="BV267" s="763"/>
      <c r="BW267" s="763"/>
      <c r="BX267" s="763"/>
      <c r="BY267" s="763"/>
      <c r="BZ267" s="763"/>
      <c r="CA267" s="763"/>
      <c r="CB267" s="763"/>
      <c r="CC267" s="763"/>
      <c r="CD267" s="763"/>
      <c r="CE267" s="763"/>
      <c r="CF267" s="763"/>
      <c r="CG267" s="763"/>
      <c r="CH267" s="763"/>
      <c r="CI267" s="763"/>
      <c r="CW267" s="763"/>
      <c r="CX267" s="763"/>
      <c r="CY267" s="763"/>
      <c r="CZ267" s="763"/>
      <c r="DA267" s="763"/>
      <c r="DB267" s="763"/>
      <c r="DC267" s="763"/>
      <c r="DD267" s="763"/>
      <c r="DE267" s="763"/>
      <c r="DF267" s="763"/>
      <c r="DG267" s="763"/>
      <c r="DH267" s="763"/>
      <c r="DI267" s="763"/>
      <c r="DJ267" s="763"/>
      <c r="DK267" s="763"/>
      <c r="DL267" s="763"/>
      <c r="DM267" s="763"/>
      <c r="DN267" s="763"/>
      <c r="DO267" s="763"/>
      <c r="DP267" s="763"/>
      <c r="DQ267" s="763"/>
      <c r="DR267" s="763"/>
      <c r="DS267" s="763"/>
      <c r="DT267" s="763"/>
      <c r="DU267" s="763"/>
      <c r="DV267" s="763"/>
      <c r="DW267" s="763"/>
      <c r="DX267" s="763"/>
      <c r="DY267" s="763"/>
      <c r="DZ267" s="763"/>
      <c r="EA267" s="763"/>
      <c r="EB267" s="763"/>
      <c r="EC267" s="763"/>
      <c r="ED267" s="763"/>
      <c r="EE267" s="763"/>
      <c r="EF267" s="763"/>
      <c r="EG267" s="763"/>
      <c r="EH267" s="763"/>
      <c r="EI267" s="763"/>
      <c r="EJ267" s="763"/>
      <c r="EK267" s="763"/>
      <c r="EL267" s="763"/>
      <c r="EM267" s="763"/>
      <c r="EN267" s="763"/>
      <c r="EO267" s="763"/>
      <c r="EP267" s="763"/>
      <c r="EQ267" s="763"/>
      <c r="ER267" s="763"/>
      <c r="ES267" s="763"/>
      <c r="ET267" s="763"/>
      <c r="EU267" s="763"/>
      <c r="EV267" s="763"/>
      <c r="EW267" s="763"/>
      <c r="EX267" s="763"/>
      <c r="EY267" s="763"/>
      <c r="EZ267" s="763"/>
      <c r="FA267" s="763"/>
      <c r="FB267" s="763"/>
      <c r="FC267" s="763"/>
      <c r="FD267" s="763"/>
      <c r="FE267" s="763"/>
      <c r="FF267" s="763"/>
      <c r="FG267" s="763"/>
      <c r="FH267" s="763"/>
      <c r="FI267" s="763"/>
      <c r="FJ267" s="763"/>
      <c r="FK267" s="763"/>
      <c r="FL267" s="763"/>
      <c r="FM267" s="763"/>
      <c r="FN267" s="763"/>
      <c r="FO267" s="763"/>
      <c r="FP267" s="763"/>
      <c r="FQ267" s="763"/>
      <c r="FR267" s="763"/>
      <c r="FS267" s="763"/>
      <c r="FT267" s="763"/>
      <c r="FU267" s="763"/>
      <c r="FV267" s="763"/>
      <c r="FW267" s="763"/>
      <c r="FX267" s="763"/>
      <c r="FY267" s="763"/>
      <c r="FZ267" s="763"/>
      <c r="GA267" s="763"/>
      <c r="GB267" s="763"/>
      <c r="GC267" s="763"/>
      <c r="GD267" s="763"/>
      <c r="GE267" s="763"/>
      <c r="GF267" s="763"/>
      <c r="GG267" s="763"/>
      <c r="GH267" s="763"/>
      <c r="GI267" s="763"/>
      <c r="GJ267" s="763"/>
      <c r="GK267" s="763"/>
      <c r="GL267" s="763"/>
      <c r="GM267" s="763"/>
      <c r="GN267" s="763"/>
      <c r="GO267" s="763"/>
      <c r="GP267" s="763"/>
      <c r="GQ267" s="763"/>
      <c r="GR267" s="763"/>
      <c r="GS267" s="763"/>
      <c r="GT267" s="763"/>
      <c r="GU267" s="763"/>
      <c r="GV267" s="763"/>
      <c r="GW267" s="763"/>
      <c r="GX267" s="763"/>
      <c r="GY267" s="763"/>
      <c r="GZ267" s="763"/>
      <c r="HA267" s="763"/>
      <c r="HB267" s="763"/>
      <c r="HC267" s="763"/>
      <c r="HD267" s="763"/>
      <c r="HE267" s="763"/>
      <c r="HF267" s="763"/>
      <c r="HG267" s="763"/>
      <c r="HH267" s="763"/>
      <c r="HI267" s="763"/>
      <c r="HJ267" s="763"/>
      <c r="HK267" s="763"/>
      <c r="HL267" s="763"/>
      <c r="HM267" s="763"/>
      <c r="HN267" s="763"/>
      <c r="HO267" s="763"/>
      <c r="HP267" s="763"/>
      <c r="HQ267" s="763"/>
      <c r="HR267" s="763"/>
      <c r="HS267" s="763"/>
    </row>
    <row r="268" spans="1:227" s="552" customFormat="1">
      <c r="A268"/>
      <c r="B268" s="392"/>
      <c r="C268"/>
      <c r="D268" s="465"/>
      <c r="E268" s="684"/>
      <c r="F268" s="684"/>
      <c r="G268" s="354"/>
      <c r="H268"/>
      <c r="I268" s="140"/>
      <c r="J268"/>
      <c r="K268"/>
      <c r="L268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9"/>
      <c r="Y268" s="359"/>
      <c r="Z268" s="359"/>
      <c r="AA268" s="359"/>
      <c r="AB268" s="47"/>
      <c r="AC268"/>
      <c r="AD268" s="127"/>
      <c r="AE268"/>
      <c r="AF268"/>
      <c r="AG268"/>
      <c r="AH268" s="137"/>
      <c r="AI268" s="137"/>
      <c r="AJ268" s="137"/>
      <c r="AK268" s="548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  <c r="BA268" s="548"/>
      <c r="BB268" s="286"/>
      <c r="BC268" s="1138"/>
      <c r="BD268" s="1138"/>
      <c r="BE268" s="1138"/>
      <c r="BF268" s="1138"/>
      <c r="BG268" s="1138"/>
      <c r="BH268" s="1138"/>
      <c r="BI268" s="1138"/>
      <c r="BJ268" s="536"/>
      <c r="BK268" s="536"/>
      <c r="BL268" s="536"/>
      <c r="BM268" s="536"/>
      <c r="BN268" s="536"/>
      <c r="BO268" s="536"/>
      <c r="BP268" s="536"/>
      <c r="BQ268" s="536"/>
      <c r="BR268" s="536"/>
      <c r="BS268" s="536"/>
      <c r="BT268" s="536"/>
      <c r="BU268" s="286"/>
      <c r="BV268" s="763"/>
      <c r="BW268" s="763"/>
      <c r="BX268" s="763"/>
      <c r="BY268" s="763"/>
      <c r="BZ268" s="763"/>
      <c r="CA268" s="763"/>
      <c r="CB268" s="763"/>
      <c r="CC268" s="763"/>
      <c r="CD268" s="763"/>
      <c r="CE268" s="763"/>
      <c r="CF268" s="763"/>
      <c r="CG268" s="763"/>
      <c r="CH268" s="763"/>
      <c r="CI268" s="763"/>
      <c r="CW268" s="763"/>
      <c r="CX268" s="763"/>
      <c r="CY268" s="763"/>
      <c r="CZ268" s="763"/>
      <c r="DA268" s="763"/>
      <c r="DB268" s="763"/>
      <c r="DC268" s="763"/>
      <c r="DD268" s="763"/>
      <c r="DE268" s="763"/>
      <c r="DF268" s="763"/>
      <c r="DG268" s="763"/>
      <c r="DH268" s="763"/>
      <c r="DI268" s="763"/>
      <c r="DJ268" s="763"/>
      <c r="DK268" s="763"/>
      <c r="DL268" s="763"/>
      <c r="DM268" s="763"/>
      <c r="DN268" s="763"/>
      <c r="DO268" s="763"/>
      <c r="DP268" s="763"/>
      <c r="DQ268" s="763"/>
      <c r="DR268" s="763"/>
      <c r="DS268" s="763"/>
      <c r="DT268" s="763"/>
      <c r="DU268" s="763"/>
      <c r="DV268" s="763"/>
      <c r="DW268" s="763"/>
      <c r="DX268" s="763"/>
      <c r="DY268" s="763"/>
      <c r="DZ268" s="763"/>
      <c r="EA268" s="763"/>
      <c r="EB268" s="763"/>
      <c r="EC268" s="763"/>
      <c r="ED268" s="763"/>
      <c r="EE268" s="763"/>
      <c r="EF268" s="763"/>
      <c r="EG268" s="763"/>
      <c r="EH268" s="763"/>
      <c r="EI268" s="763"/>
      <c r="EJ268" s="763"/>
      <c r="EK268" s="763"/>
      <c r="EL268" s="763"/>
      <c r="EM268" s="763"/>
      <c r="EN268" s="763"/>
      <c r="EO268" s="763"/>
      <c r="EP268" s="763"/>
      <c r="EQ268" s="763"/>
      <c r="ER268" s="763"/>
      <c r="ES268" s="763"/>
      <c r="ET268" s="763"/>
      <c r="EU268" s="763"/>
      <c r="EV268" s="763"/>
      <c r="EW268" s="763"/>
      <c r="EX268" s="763"/>
      <c r="EY268" s="763"/>
      <c r="EZ268" s="763"/>
      <c r="FA268" s="763"/>
      <c r="FB268" s="763"/>
      <c r="FC268" s="763"/>
      <c r="FD268" s="763"/>
      <c r="FE268" s="763"/>
      <c r="FF268" s="763"/>
      <c r="FG268" s="763"/>
      <c r="FH268" s="763"/>
      <c r="FI268" s="763"/>
      <c r="FJ268" s="763"/>
      <c r="FK268" s="763"/>
      <c r="FL268" s="763"/>
      <c r="FM268" s="763"/>
      <c r="FN268" s="763"/>
      <c r="FO268" s="763"/>
      <c r="FP268" s="763"/>
      <c r="FQ268" s="763"/>
      <c r="FR268" s="763"/>
      <c r="FS268" s="763"/>
      <c r="FT268" s="763"/>
      <c r="FU268" s="763"/>
      <c r="FV268" s="763"/>
      <c r="FW268" s="763"/>
      <c r="FX268" s="763"/>
      <c r="FY268" s="763"/>
      <c r="FZ268" s="763"/>
      <c r="GA268" s="763"/>
      <c r="GB268" s="763"/>
      <c r="GC268" s="763"/>
      <c r="GD268" s="763"/>
      <c r="GE268" s="763"/>
      <c r="GF268" s="763"/>
      <c r="GG268" s="763"/>
      <c r="GH268" s="763"/>
      <c r="GI268" s="763"/>
      <c r="GJ268" s="763"/>
      <c r="GK268" s="763"/>
      <c r="GL268" s="763"/>
      <c r="GM268" s="763"/>
      <c r="GN268" s="763"/>
      <c r="GO268" s="763"/>
      <c r="GP268" s="763"/>
      <c r="GQ268" s="763"/>
      <c r="GR268" s="763"/>
      <c r="GS268" s="763"/>
      <c r="GT268" s="763"/>
      <c r="GU268" s="763"/>
      <c r="GV268" s="763"/>
      <c r="GW268" s="763"/>
      <c r="GX268" s="763"/>
      <c r="GY268" s="763"/>
      <c r="GZ268" s="763"/>
      <c r="HA268" s="763"/>
      <c r="HB268" s="763"/>
      <c r="HC268" s="763"/>
      <c r="HD268" s="763"/>
      <c r="HE268" s="763"/>
      <c r="HF268" s="763"/>
      <c r="HG268" s="763"/>
      <c r="HH268" s="763"/>
      <c r="HI268" s="763"/>
      <c r="HJ268" s="763"/>
      <c r="HK268" s="763"/>
      <c r="HL268" s="763"/>
      <c r="HM268" s="763"/>
      <c r="HN268" s="763"/>
      <c r="HO268" s="763"/>
      <c r="HP268" s="763"/>
      <c r="HQ268" s="763"/>
      <c r="HR268" s="763"/>
      <c r="HS268" s="763"/>
    </row>
    <row r="269" spans="1:227" s="552" customFormat="1">
      <c r="A269"/>
      <c r="B269" s="392"/>
      <c r="C269"/>
      <c r="D269" s="465"/>
      <c r="E269" s="684"/>
      <c r="F269" s="684"/>
      <c r="G269" s="354"/>
      <c r="H269"/>
      <c r="I269" s="140"/>
      <c r="J269"/>
      <c r="K269"/>
      <c r="L269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9"/>
      <c r="Y269" s="359"/>
      <c r="Z269" s="359"/>
      <c r="AA269" s="359"/>
      <c r="AB269" s="47"/>
      <c r="AC269"/>
      <c r="AD269" s="127"/>
      <c r="AE269"/>
      <c r="AF269"/>
      <c r="AG269"/>
      <c r="AH269" s="137"/>
      <c r="AI269" s="137"/>
      <c r="AJ269" s="137"/>
      <c r="AK269" s="548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548"/>
      <c r="BB269" s="286"/>
      <c r="BC269" s="1138"/>
      <c r="BD269" s="1138"/>
      <c r="BE269" s="1138"/>
      <c r="BF269" s="1138"/>
      <c r="BG269" s="1138"/>
      <c r="BH269" s="1138"/>
      <c r="BI269" s="1138"/>
      <c r="BJ269" s="536"/>
      <c r="BK269" s="536"/>
      <c r="BL269" s="536"/>
      <c r="BM269" s="536"/>
      <c r="BN269" s="536"/>
      <c r="BO269" s="536"/>
      <c r="BP269" s="536"/>
      <c r="BQ269" s="536"/>
      <c r="BR269" s="536"/>
      <c r="BS269" s="536"/>
      <c r="BT269" s="536"/>
      <c r="BU269" s="286"/>
      <c r="BV269" s="763"/>
      <c r="BW269" s="763"/>
      <c r="BX269" s="763"/>
      <c r="BY269" s="763"/>
      <c r="BZ269" s="763"/>
      <c r="CA269" s="763"/>
      <c r="CB269" s="763"/>
      <c r="CC269" s="763"/>
      <c r="CD269" s="763"/>
      <c r="CE269" s="763"/>
      <c r="CF269" s="763"/>
      <c r="CG269" s="763"/>
      <c r="CH269" s="763"/>
      <c r="CI269" s="763"/>
      <c r="CW269" s="763"/>
      <c r="CX269" s="763"/>
      <c r="CY269" s="763"/>
      <c r="CZ269" s="763"/>
      <c r="DA269" s="763"/>
      <c r="DB269" s="763"/>
      <c r="DC269" s="763"/>
      <c r="DD269" s="763"/>
      <c r="DE269" s="763"/>
      <c r="DF269" s="763"/>
      <c r="DG269" s="763"/>
      <c r="DH269" s="763"/>
      <c r="DI269" s="763"/>
      <c r="DJ269" s="763"/>
      <c r="DK269" s="763"/>
      <c r="DL269" s="763"/>
      <c r="DM269" s="763"/>
      <c r="DN269" s="763"/>
      <c r="DO269" s="763"/>
      <c r="DP269" s="763"/>
      <c r="DQ269" s="763"/>
      <c r="DR269" s="763"/>
      <c r="DS269" s="763"/>
      <c r="DT269" s="763"/>
      <c r="DU269" s="763"/>
      <c r="DV269" s="763"/>
      <c r="DW269" s="763"/>
      <c r="DX269" s="763"/>
      <c r="DY269" s="763"/>
      <c r="DZ269" s="763"/>
      <c r="EA269" s="763"/>
      <c r="EB269" s="763"/>
      <c r="EC269" s="763"/>
      <c r="ED269" s="763"/>
      <c r="EE269" s="763"/>
      <c r="EF269" s="763"/>
      <c r="EG269" s="763"/>
      <c r="EH269" s="763"/>
      <c r="EI269" s="763"/>
      <c r="EJ269" s="763"/>
      <c r="EK269" s="763"/>
      <c r="EL269" s="763"/>
      <c r="EM269" s="763"/>
      <c r="EN269" s="763"/>
      <c r="EO269" s="763"/>
      <c r="EP269" s="763"/>
      <c r="EQ269" s="763"/>
      <c r="ER269" s="763"/>
      <c r="ES269" s="763"/>
      <c r="ET269" s="763"/>
      <c r="EU269" s="763"/>
      <c r="EV269" s="763"/>
      <c r="EW269" s="763"/>
      <c r="EX269" s="763"/>
      <c r="EY269" s="763"/>
      <c r="EZ269" s="763"/>
      <c r="FA269" s="763"/>
      <c r="FB269" s="763"/>
      <c r="FC269" s="763"/>
      <c r="FD269" s="763"/>
      <c r="FE269" s="763"/>
      <c r="FF269" s="763"/>
      <c r="FG269" s="763"/>
      <c r="FH269" s="763"/>
      <c r="FI269" s="763"/>
      <c r="FJ269" s="763"/>
      <c r="FK269" s="763"/>
      <c r="FL269" s="763"/>
      <c r="FM269" s="763"/>
      <c r="FN269" s="763"/>
      <c r="FO269" s="763"/>
      <c r="FP269" s="763"/>
      <c r="FQ269" s="763"/>
      <c r="FR269" s="763"/>
      <c r="FS269" s="763"/>
      <c r="FT269" s="763"/>
      <c r="FU269" s="763"/>
      <c r="FV269" s="763"/>
      <c r="FW269" s="763"/>
      <c r="FX269" s="763"/>
      <c r="FY269" s="763"/>
      <c r="FZ269" s="763"/>
      <c r="GA269" s="763"/>
      <c r="GB269" s="763"/>
      <c r="GC269" s="763"/>
      <c r="GD269" s="763"/>
      <c r="GE269" s="763"/>
      <c r="GF269" s="763"/>
      <c r="GG269" s="763"/>
      <c r="GH269" s="763"/>
      <c r="GI269" s="763"/>
      <c r="GJ269" s="763"/>
      <c r="GK269" s="763"/>
      <c r="GL269" s="763"/>
      <c r="GM269" s="763"/>
      <c r="GN269" s="763"/>
      <c r="GO269" s="763"/>
      <c r="GP269" s="763"/>
      <c r="GQ269" s="763"/>
      <c r="GR269" s="763"/>
      <c r="GS269" s="763"/>
      <c r="GT269" s="763"/>
      <c r="GU269" s="763"/>
      <c r="GV269" s="763"/>
      <c r="GW269" s="763"/>
      <c r="GX269" s="763"/>
      <c r="GY269" s="763"/>
      <c r="GZ269" s="763"/>
      <c r="HA269" s="763"/>
      <c r="HB269" s="763"/>
      <c r="HC269" s="763"/>
      <c r="HD269" s="763"/>
      <c r="HE269" s="763"/>
      <c r="HF269" s="763"/>
      <c r="HG269" s="763"/>
      <c r="HH269" s="763"/>
      <c r="HI269" s="763"/>
      <c r="HJ269" s="763"/>
      <c r="HK269" s="763"/>
      <c r="HL269" s="763"/>
      <c r="HM269" s="763"/>
      <c r="HN269" s="763"/>
      <c r="HO269" s="763"/>
      <c r="HP269" s="763"/>
      <c r="HQ269" s="763"/>
      <c r="HR269" s="763"/>
      <c r="HS269" s="763"/>
    </row>
    <row r="270" spans="1:227" s="552" customFormat="1">
      <c r="A270"/>
      <c r="B270" s="392"/>
      <c r="C270"/>
      <c r="D270" s="465"/>
      <c r="E270" s="684"/>
      <c r="F270" s="684"/>
      <c r="G270" s="354"/>
      <c r="H270"/>
      <c r="I270" s="140"/>
      <c r="J270"/>
      <c r="K270"/>
      <c r="L270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47"/>
      <c r="AC270"/>
      <c r="AD270" s="127"/>
      <c r="AE270"/>
      <c r="AF270"/>
      <c r="AG270"/>
      <c r="AH270" s="137"/>
      <c r="AI270" s="137"/>
      <c r="AJ270" s="137"/>
      <c r="AK270" s="548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548"/>
      <c r="BB270" s="286"/>
      <c r="BC270" s="1138"/>
      <c r="BD270" s="1138"/>
      <c r="BE270" s="1138"/>
      <c r="BF270" s="1138"/>
      <c r="BG270" s="1138"/>
      <c r="BH270" s="1138"/>
      <c r="BI270" s="1138"/>
      <c r="BJ270" s="536"/>
      <c r="BK270" s="536"/>
      <c r="BL270" s="536"/>
      <c r="BM270" s="536"/>
      <c r="BN270" s="536"/>
      <c r="BO270" s="536"/>
      <c r="BP270" s="536"/>
      <c r="BQ270" s="536"/>
      <c r="BR270" s="536"/>
      <c r="BS270" s="536"/>
      <c r="BT270" s="536"/>
      <c r="BU270" s="286"/>
      <c r="BV270" s="763"/>
      <c r="BW270" s="763"/>
      <c r="BX270" s="763"/>
      <c r="BY270" s="763"/>
      <c r="BZ270" s="763"/>
      <c r="CA270" s="763"/>
      <c r="CB270" s="763"/>
      <c r="CC270" s="763"/>
      <c r="CD270" s="763"/>
      <c r="CE270" s="763"/>
      <c r="CF270" s="763"/>
      <c r="CG270" s="763"/>
      <c r="CH270" s="763"/>
      <c r="CI270" s="763"/>
      <c r="CW270" s="763"/>
      <c r="CX270" s="763"/>
      <c r="CY270" s="763"/>
      <c r="CZ270" s="763"/>
      <c r="DA270" s="763"/>
      <c r="DB270" s="763"/>
      <c r="DC270" s="763"/>
      <c r="DD270" s="763"/>
      <c r="DE270" s="763"/>
      <c r="DF270" s="763"/>
      <c r="DG270" s="763"/>
      <c r="DH270" s="763"/>
      <c r="DI270" s="763"/>
      <c r="DJ270" s="763"/>
      <c r="DK270" s="763"/>
      <c r="DL270" s="763"/>
      <c r="DM270" s="763"/>
      <c r="DN270" s="763"/>
      <c r="DO270" s="763"/>
      <c r="DP270" s="763"/>
      <c r="DQ270" s="763"/>
      <c r="DR270" s="763"/>
      <c r="DS270" s="763"/>
      <c r="DT270" s="763"/>
      <c r="DU270" s="763"/>
      <c r="DV270" s="763"/>
      <c r="DW270" s="763"/>
      <c r="DX270" s="763"/>
      <c r="DY270" s="763"/>
      <c r="DZ270" s="763"/>
      <c r="EA270" s="763"/>
      <c r="EB270" s="763"/>
      <c r="EC270" s="763"/>
      <c r="ED270" s="763"/>
      <c r="EE270" s="763"/>
      <c r="EF270" s="763"/>
      <c r="EG270" s="763"/>
      <c r="EH270" s="763"/>
      <c r="EI270" s="763"/>
      <c r="EJ270" s="763"/>
      <c r="EK270" s="763"/>
      <c r="EL270" s="763"/>
      <c r="EM270" s="763"/>
      <c r="EN270" s="763"/>
      <c r="EO270" s="763"/>
      <c r="EP270" s="763"/>
      <c r="EQ270" s="763"/>
      <c r="ER270" s="763"/>
      <c r="ES270" s="763"/>
      <c r="ET270" s="763"/>
      <c r="EU270" s="763"/>
      <c r="EV270" s="763"/>
      <c r="EW270" s="763"/>
      <c r="EX270" s="763"/>
      <c r="EY270" s="763"/>
      <c r="EZ270" s="763"/>
      <c r="FA270" s="763"/>
      <c r="FB270" s="763"/>
      <c r="FC270" s="763"/>
      <c r="FD270" s="763"/>
      <c r="FE270" s="763"/>
      <c r="FF270" s="763"/>
      <c r="FG270" s="763"/>
      <c r="FH270" s="763"/>
      <c r="FI270" s="763"/>
      <c r="FJ270" s="763"/>
      <c r="FK270" s="763"/>
      <c r="FL270" s="763"/>
      <c r="FM270" s="763"/>
      <c r="FN270" s="763"/>
      <c r="FO270" s="763"/>
      <c r="FP270" s="763"/>
      <c r="FQ270" s="763"/>
      <c r="FR270" s="763"/>
      <c r="FS270" s="763"/>
      <c r="FT270" s="763"/>
      <c r="FU270" s="763"/>
      <c r="FV270" s="763"/>
      <c r="FW270" s="763"/>
      <c r="FX270" s="763"/>
      <c r="FY270" s="763"/>
      <c r="FZ270" s="763"/>
      <c r="GA270" s="763"/>
      <c r="GB270" s="763"/>
      <c r="GC270" s="763"/>
      <c r="GD270" s="763"/>
      <c r="GE270" s="763"/>
      <c r="GF270" s="763"/>
      <c r="GG270" s="763"/>
      <c r="GH270" s="763"/>
      <c r="GI270" s="763"/>
      <c r="GJ270" s="763"/>
      <c r="GK270" s="763"/>
      <c r="GL270" s="763"/>
      <c r="GM270" s="763"/>
      <c r="GN270" s="763"/>
      <c r="GO270" s="763"/>
      <c r="GP270" s="763"/>
      <c r="GQ270" s="763"/>
      <c r="GR270" s="763"/>
      <c r="GS270" s="763"/>
      <c r="GT270" s="763"/>
      <c r="GU270" s="763"/>
      <c r="GV270" s="763"/>
      <c r="GW270" s="763"/>
      <c r="GX270" s="763"/>
      <c r="GY270" s="763"/>
      <c r="GZ270" s="763"/>
      <c r="HA270" s="763"/>
      <c r="HB270" s="763"/>
      <c r="HC270" s="763"/>
      <c r="HD270" s="763"/>
      <c r="HE270" s="763"/>
      <c r="HF270" s="763"/>
      <c r="HG270" s="763"/>
      <c r="HH270" s="763"/>
      <c r="HI270" s="763"/>
      <c r="HJ270" s="763"/>
      <c r="HK270" s="763"/>
      <c r="HL270" s="763"/>
      <c r="HM270" s="763"/>
      <c r="HN270" s="763"/>
      <c r="HO270" s="763"/>
      <c r="HP270" s="763"/>
      <c r="HQ270" s="763"/>
      <c r="HR270" s="763"/>
      <c r="HS270" s="763"/>
    </row>
    <row r="271" spans="1:227" s="552" customFormat="1">
      <c r="A271"/>
      <c r="B271" s="392"/>
      <c r="C271"/>
      <c r="D271" s="465"/>
      <c r="E271" s="684"/>
      <c r="F271" s="684"/>
      <c r="G271" s="354"/>
      <c r="H271"/>
      <c r="I271" s="140"/>
      <c r="J271"/>
      <c r="K271"/>
      <c r="L271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9"/>
      <c r="Y271" s="359"/>
      <c r="Z271" s="359"/>
      <c r="AA271" s="359"/>
      <c r="AB271" s="47"/>
      <c r="AC271"/>
      <c r="AD271" s="127"/>
      <c r="AE271"/>
      <c r="AF271"/>
      <c r="AG271"/>
      <c r="AH271" s="137"/>
      <c r="AI271" s="137"/>
      <c r="AJ271" s="137"/>
      <c r="AK271" s="548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  <c r="BA271" s="548"/>
      <c r="BB271" s="286"/>
      <c r="BC271" s="1138"/>
      <c r="BD271" s="1138"/>
      <c r="BE271" s="1138"/>
      <c r="BF271" s="1138"/>
      <c r="BG271" s="1138"/>
      <c r="BH271" s="1138"/>
      <c r="BI271" s="1138"/>
      <c r="BJ271" s="536"/>
      <c r="BK271" s="536"/>
      <c r="BL271" s="536"/>
      <c r="BM271" s="536"/>
      <c r="BN271" s="536"/>
      <c r="BO271" s="536"/>
      <c r="BP271" s="536"/>
      <c r="BQ271" s="536"/>
      <c r="BR271" s="536"/>
      <c r="BS271" s="536"/>
      <c r="BT271" s="536"/>
      <c r="BU271" s="286"/>
      <c r="BV271" s="763"/>
      <c r="BW271" s="763"/>
      <c r="BX271" s="763"/>
      <c r="BY271" s="763"/>
      <c r="BZ271" s="763"/>
      <c r="CA271" s="763"/>
      <c r="CB271" s="763"/>
      <c r="CC271" s="763"/>
      <c r="CD271" s="763"/>
      <c r="CE271" s="763"/>
      <c r="CF271" s="763"/>
      <c r="CG271" s="763"/>
      <c r="CH271" s="763"/>
      <c r="CI271" s="763"/>
      <c r="CW271" s="763"/>
      <c r="CX271" s="763"/>
      <c r="CY271" s="763"/>
      <c r="CZ271" s="763"/>
      <c r="DA271" s="763"/>
      <c r="DB271" s="763"/>
      <c r="DC271" s="763"/>
      <c r="DD271" s="763"/>
      <c r="DE271" s="763"/>
      <c r="DF271" s="763"/>
      <c r="DG271" s="763"/>
      <c r="DH271" s="763"/>
      <c r="DI271" s="763"/>
      <c r="DJ271" s="763"/>
      <c r="DK271" s="763"/>
      <c r="DL271" s="763"/>
      <c r="DM271" s="763"/>
      <c r="DN271" s="763"/>
      <c r="DO271" s="763"/>
      <c r="DP271" s="763"/>
      <c r="DQ271" s="763"/>
      <c r="DR271" s="763"/>
      <c r="DS271" s="763"/>
      <c r="DT271" s="763"/>
      <c r="DU271" s="763"/>
      <c r="DV271" s="763"/>
      <c r="DW271" s="763"/>
      <c r="DX271" s="763"/>
      <c r="DY271" s="763"/>
      <c r="DZ271" s="763"/>
      <c r="EA271" s="763"/>
      <c r="EB271" s="763"/>
      <c r="EC271" s="763"/>
      <c r="ED271" s="763"/>
      <c r="EE271" s="763"/>
      <c r="EF271" s="763"/>
      <c r="EG271" s="763"/>
      <c r="EH271" s="763"/>
      <c r="EI271" s="763"/>
      <c r="EJ271" s="763"/>
      <c r="EK271" s="763"/>
      <c r="EL271" s="763"/>
      <c r="EM271" s="763"/>
      <c r="EN271" s="763"/>
      <c r="EO271" s="763"/>
      <c r="EP271" s="763"/>
      <c r="EQ271" s="763"/>
      <c r="ER271" s="763"/>
      <c r="ES271" s="763"/>
      <c r="ET271" s="763"/>
      <c r="EU271" s="763"/>
      <c r="EV271" s="763"/>
      <c r="EW271" s="763"/>
      <c r="EX271" s="763"/>
      <c r="EY271" s="763"/>
      <c r="EZ271" s="763"/>
      <c r="FA271" s="763"/>
      <c r="FB271" s="763"/>
      <c r="FC271" s="763"/>
      <c r="FD271" s="763"/>
      <c r="FE271" s="763"/>
      <c r="FF271" s="763"/>
      <c r="FG271" s="763"/>
      <c r="FH271" s="763"/>
      <c r="FI271" s="763"/>
      <c r="FJ271" s="763"/>
      <c r="FK271" s="763"/>
      <c r="FL271" s="763"/>
      <c r="FM271" s="763"/>
      <c r="FN271" s="763"/>
      <c r="FO271" s="763"/>
      <c r="FP271" s="763"/>
      <c r="FQ271" s="763"/>
      <c r="FR271" s="763"/>
      <c r="FS271" s="763"/>
      <c r="FT271" s="763"/>
      <c r="FU271" s="763"/>
      <c r="FV271" s="763"/>
      <c r="FW271" s="763"/>
      <c r="FX271" s="763"/>
      <c r="FY271" s="763"/>
      <c r="FZ271" s="763"/>
      <c r="GA271" s="763"/>
      <c r="GB271" s="763"/>
      <c r="GC271" s="763"/>
      <c r="GD271" s="763"/>
      <c r="GE271" s="763"/>
      <c r="GF271" s="763"/>
      <c r="GG271" s="763"/>
      <c r="GH271" s="763"/>
      <c r="GI271" s="763"/>
      <c r="GJ271" s="763"/>
      <c r="GK271" s="763"/>
      <c r="GL271" s="763"/>
      <c r="GM271" s="763"/>
      <c r="GN271" s="763"/>
      <c r="GO271" s="763"/>
      <c r="GP271" s="763"/>
      <c r="GQ271" s="763"/>
      <c r="GR271" s="763"/>
      <c r="GS271" s="763"/>
      <c r="GT271" s="763"/>
      <c r="GU271" s="763"/>
      <c r="GV271" s="763"/>
      <c r="GW271" s="763"/>
      <c r="GX271" s="763"/>
      <c r="GY271" s="763"/>
      <c r="GZ271" s="763"/>
      <c r="HA271" s="763"/>
      <c r="HB271" s="763"/>
      <c r="HC271" s="763"/>
      <c r="HD271" s="763"/>
      <c r="HE271" s="763"/>
      <c r="HF271" s="763"/>
      <c r="HG271" s="763"/>
      <c r="HH271" s="763"/>
      <c r="HI271" s="763"/>
      <c r="HJ271" s="763"/>
      <c r="HK271" s="763"/>
      <c r="HL271" s="763"/>
      <c r="HM271" s="763"/>
      <c r="HN271" s="763"/>
      <c r="HO271" s="763"/>
      <c r="HP271" s="763"/>
      <c r="HQ271" s="763"/>
      <c r="HR271" s="763"/>
      <c r="HS271" s="763"/>
    </row>
    <row r="272" spans="1:227" s="552" customFormat="1">
      <c r="A272"/>
      <c r="B272" s="392"/>
      <c r="C272"/>
      <c r="D272" s="465"/>
      <c r="E272" s="684"/>
      <c r="F272" s="684"/>
      <c r="G272" s="354"/>
      <c r="H272"/>
      <c r="I272" s="140"/>
      <c r="J272"/>
      <c r="K272"/>
      <c r="L272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9"/>
      <c r="Y272" s="359"/>
      <c r="Z272" s="359"/>
      <c r="AA272" s="359"/>
      <c r="AB272" s="47"/>
      <c r="AC272"/>
      <c r="AD272" s="127"/>
      <c r="AE272"/>
      <c r="AF272"/>
      <c r="AG272"/>
      <c r="AH272" s="137"/>
      <c r="AI272" s="137"/>
      <c r="AJ272" s="137"/>
      <c r="AK272" s="548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  <c r="BA272" s="548"/>
      <c r="BB272" s="286"/>
      <c r="BC272" s="1138"/>
      <c r="BD272" s="1138"/>
      <c r="BE272" s="1138"/>
      <c r="BF272" s="1138"/>
      <c r="BG272" s="1138"/>
      <c r="BH272" s="1138"/>
      <c r="BI272" s="1138"/>
      <c r="BJ272" s="536"/>
      <c r="BK272" s="536"/>
      <c r="BL272" s="536"/>
      <c r="BM272" s="536"/>
      <c r="BN272" s="536"/>
      <c r="BO272" s="536"/>
      <c r="BP272" s="536"/>
      <c r="BQ272" s="536"/>
      <c r="BR272" s="536"/>
      <c r="BS272" s="536"/>
      <c r="BT272" s="536"/>
      <c r="BU272" s="286"/>
      <c r="BV272" s="763"/>
      <c r="BW272" s="763"/>
      <c r="BX272" s="763"/>
      <c r="BY272" s="763"/>
      <c r="BZ272" s="763"/>
      <c r="CA272" s="763"/>
      <c r="CB272" s="763"/>
      <c r="CC272" s="763"/>
      <c r="CD272" s="763"/>
      <c r="CE272" s="763"/>
      <c r="CF272" s="763"/>
      <c r="CG272" s="763"/>
      <c r="CH272" s="763"/>
      <c r="CI272" s="763"/>
      <c r="CW272" s="763"/>
      <c r="CX272" s="763"/>
      <c r="CY272" s="763"/>
      <c r="CZ272" s="763"/>
      <c r="DA272" s="763"/>
      <c r="DB272" s="763"/>
      <c r="DC272" s="763"/>
      <c r="DD272" s="763"/>
      <c r="DE272" s="763"/>
      <c r="DF272" s="763"/>
      <c r="DG272" s="763"/>
      <c r="DH272" s="763"/>
      <c r="DI272" s="763"/>
      <c r="DJ272" s="763"/>
      <c r="DK272" s="763"/>
      <c r="DL272" s="763"/>
      <c r="DM272" s="763"/>
      <c r="DN272" s="763"/>
      <c r="DO272" s="763"/>
      <c r="DP272" s="763"/>
      <c r="DQ272" s="763"/>
      <c r="DR272" s="763"/>
      <c r="DS272" s="763"/>
      <c r="DT272" s="763"/>
      <c r="DU272" s="763"/>
      <c r="DV272" s="763"/>
      <c r="DW272" s="763"/>
      <c r="DX272" s="763"/>
      <c r="DY272" s="763"/>
      <c r="DZ272" s="763"/>
      <c r="EA272" s="763"/>
      <c r="EB272" s="763"/>
      <c r="EC272" s="763"/>
      <c r="ED272" s="763"/>
      <c r="EE272" s="763"/>
      <c r="EF272" s="763"/>
      <c r="EG272" s="763"/>
      <c r="EH272" s="763"/>
      <c r="EI272" s="763"/>
      <c r="EJ272" s="763"/>
      <c r="EK272" s="763"/>
      <c r="EL272" s="763"/>
      <c r="EM272" s="763"/>
      <c r="EN272" s="763"/>
      <c r="EO272" s="763"/>
      <c r="EP272" s="763"/>
      <c r="EQ272" s="763"/>
      <c r="ER272" s="763"/>
      <c r="ES272" s="763"/>
      <c r="ET272" s="763"/>
      <c r="EU272" s="763"/>
      <c r="EV272" s="763"/>
      <c r="EW272" s="763"/>
      <c r="EX272" s="763"/>
      <c r="EY272" s="763"/>
      <c r="EZ272" s="763"/>
      <c r="FA272" s="763"/>
      <c r="FB272" s="763"/>
      <c r="FC272" s="763"/>
      <c r="FD272" s="763"/>
      <c r="FE272" s="763"/>
      <c r="FF272" s="763"/>
      <c r="FG272" s="763"/>
      <c r="FH272" s="763"/>
      <c r="FI272" s="763"/>
      <c r="FJ272" s="763"/>
      <c r="FK272" s="763"/>
      <c r="FL272" s="763"/>
      <c r="FM272" s="763"/>
      <c r="FN272" s="763"/>
      <c r="FO272" s="763"/>
      <c r="FP272" s="763"/>
      <c r="FQ272" s="763"/>
      <c r="FR272" s="763"/>
      <c r="FS272" s="763"/>
      <c r="FT272" s="763"/>
      <c r="FU272" s="763"/>
      <c r="FV272" s="763"/>
      <c r="FW272" s="763"/>
      <c r="FX272" s="763"/>
      <c r="FY272" s="763"/>
      <c r="FZ272" s="763"/>
      <c r="GA272" s="763"/>
      <c r="GB272" s="763"/>
      <c r="GC272" s="763"/>
      <c r="GD272" s="763"/>
      <c r="GE272" s="763"/>
      <c r="GF272" s="763"/>
      <c r="GG272" s="763"/>
      <c r="GH272" s="763"/>
      <c r="GI272" s="763"/>
      <c r="GJ272" s="763"/>
      <c r="GK272" s="763"/>
      <c r="GL272" s="763"/>
      <c r="GM272" s="763"/>
      <c r="GN272" s="763"/>
      <c r="GO272" s="763"/>
      <c r="GP272" s="763"/>
      <c r="GQ272" s="763"/>
      <c r="GR272" s="763"/>
      <c r="GS272" s="763"/>
      <c r="GT272" s="763"/>
      <c r="GU272" s="763"/>
      <c r="GV272" s="763"/>
      <c r="GW272" s="763"/>
      <c r="GX272" s="763"/>
      <c r="GY272" s="763"/>
      <c r="GZ272" s="763"/>
      <c r="HA272" s="763"/>
      <c r="HB272" s="763"/>
      <c r="HC272" s="763"/>
      <c r="HD272" s="763"/>
      <c r="HE272" s="763"/>
      <c r="HF272" s="763"/>
      <c r="HG272" s="763"/>
      <c r="HH272" s="763"/>
      <c r="HI272" s="763"/>
      <c r="HJ272" s="763"/>
      <c r="HK272" s="763"/>
      <c r="HL272" s="763"/>
      <c r="HM272" s="763"/>
      <c r="HN272" s="763"/>
      <c r="HO272" s="763"/>
      <c r="HP272" s="763"/>
      <c r="HQ272" s="763"/>
      <c r="HR272" s="763"/>
      <c r="HS272" s="763"/>
    </row>
    <row r="273" spans="1:227" s="552" customFormat="1">
      <c r="A273"/>
      <c r="B273" s="392"/>
      <c r="C273"/>
      <c r="D273" s="465"/>
      <c r="E273" s="684"/>
      <c r="F273" s="684"/>
      <c r="G273" s="354"/>
      <c r="H273"/>
      <c r="I273" s="140"/>
      <c r="J273"/>
      <c r="K273"/>
      <c r="L273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9"/>
      <c r="Y273" s="359"/>
      <c r="Z273" s="359"/>
      <c r="AA273" s="359"/>
      <c r="AB273" s="47"/>
      <c r="AC273"/>
      <c r="AD273" s="127"/>
      <c r="AE273"/>
      <c r="AF273"/>
      <c r="AG273"/>
      <c r="AH273" s="137"/>
      <c r="AI273" s="137"/>
      <c r="AJ273" s="137"/>
      <c r="AK273" s="548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548"/>
      <c r="BB273" s="286"/>
      <c r="BC273" s="1138"/>
      <c r="BD273" s="1138"/>
      <c r="BE273" s="1138"/>
      <c r="BF273" s="1138"/>
      <c r="BG273" s="1138"/>
      <c r="BH273" s="1138"/>
      <c r="BI273" s="1138"/>
      <c r="BJ273" s="536"/>
      <c r="BK273" s="536"/>
      <c r="BL273" s="536"/>
      <c r="BM273" s="536"/>
      <c r="BN273" s="536"/>
      <c r="BO273" s="536"/>
      <c r="BP273" s="536"/>
      <c r="BQ273" s="536"/>
      <c r="BR273" s="536"/>
      <c r="BS273" s="536"/>
      <c r="BT273" s="536"/>
      <c r="BU273" s="286"/>
      <c r="BV273" s="763"/>
      <c r="BW273" s="763"/>
      <c r="BX273" s="763"/>
      <c r="BY273" s="763"/>
      <c r="BZ273" s="763"/>
      <c r="CA273" s="763"/>
      <c r="CB273" s="763"/>
      <c r="CC273" s="763"/>
      <c r="CD273" s="763"/>
      <c r="CE273" s="763"/>
      <c r="CF273" s="763"/>
      <c r="CG273" s="763"/>
      <c r="CH273" s="763"/>
      <c r="CI273" s="763"/>
      <c r="CW273" s="763"/>
      <c r="CX273" s="763"/>
      <c r="CY273" s="763"/>
      <c r="CZ273" s="763"/>
      <c r="DA273" s="763"/>
      <c r="DB273" s="763"/>
      <c r="DC273" s="763"/>
      <c r="DD273" s="763"/>
      <c r="DE273" s="763"/>
      <c r="DF273" s="763"/>
      <c r="DG273" s="763"/>
      <c r="DH273" s="763"/>
      <c r="DI273" s="763"/>
      <c r="DJ273" s="763"/>
      <c r="DK273" s="763"/>
      <c r="DL273" s="763"/>
      <c r="DM273" s="763"/>
      <c r="DN273" s="763"/>
      <c r="DO273" s="763"/>
      <c r="DP273" s="763"/>
      <c r="DQ273" s="763"/>
      <c r="DR273" s="763"/>
      <c r="DS273" s="763"/>
      <c r="DT273" s="763"/>
      <c r="DU273" s="763"/>
      <c r="DV273" s="763"/>
      <c r="DW273" s="763"/>
      <c r="DX273" s="763"/>
      <c r="DY273" s="763"/>
      <c r="DZ273" s="763"/>
      <c r="EA273" s="763"/>
      <c r="EB273" s="763"/>
      <c r="EC273" s="763"/>
      <c r="ED273" s="763"/>
      <c r="EE273" s="763"/>
      <c r="EF273" s="763"/>
      <c r="EG273" s="763"/>
      <c r="EH273" s="763"/>
      <c r="EI273" s="763"/>
      <c r="EJ273" s="763"/>
      <c r="EK273" s="763"/>
      <c r="EL273" s="763"/>
      <c r="EM273" s="763"/>
      <c r="EN273" s="763"/>
      <c r="EO273" s="763"/>
      <c r="EP273" s="763"/>
      <c r="EQ273" s="763"/>
      <c r="ER273" s="763"/>
      <c r="ES273" s="763"/>
      <c r="ET273" s="763"/>
      <c r="EU273" s="763"/>
      <c r="EV273" s="763"/>
      <c r="EW273" s="763"/>
      <c r="EX273" s="763"/>
      <c r="EY273" s="763"/>
      <c r="EZ273" s="763"/>
      <c r="FA273" s="763"/>
      <c r="FB273" s="763"/>
      <c r="FC273" s="763"/>
      <c r="FD273" s="763"/>
      <c r="FE273" s="763"/>
      <c r="FF273" s="763"/>
      <c r="FG273" s="763"/>
      <c r="FH273" s="763"/>
      <c r="FI273" s="763"/>
      <c r="FJ273" s="763"/>
      <c r="FK273" s="763"/>
      <c r="FL273" s="763"/>
      <c r="FM273" s="763"/>
      <c r="FN273" s="763"/>
      <c r="FO273" s="763"/>
      <c r="FP273" s="763"/>
      <c r="FQ273" s="763"/>
      <c r="FR273" s="763"/>
      <c r="FS273" s="763"/>
      <c r="FT273" s="763"/>
      <c r="FU273" s="763"/>
      <c r="FV273" s="763"/>
      <c r="FW273" s="763"/>
      <c r="FX273" s="763"/>
      <c r="FY273" s="763"/>
      <c r="FZ273" s="763"/>
      <c r="GA273" s="763"/>
      <c r="GB273" s="763"/>
      <c r="GC273" s="763"/>
      <c r="GD273" s="763"/>
      <c r="GE273" s="763"/>
      <c r="GF273" s="763"/>
      <c r="GG273" s="763"/>
      <c r="GH273" s="763"/>
      <c r="GI273" s="763"/>
      <c r="GJ273" s="763"/>
      <c r="GK273" s="763"/>
      <c r="GL273" s="763"/>
      <c r="GM273" s="763"/>
      <c r="GN273" s="763"/>
      <c r="GO273" s="763"/>
      <c r="GP273" s="763"/>
      <c r="GQ273" s="763"/>
      <c r="GR273" s="763"/>
      <c r="GS273" s="763"/>
      <c r="GT273" s="763"/>
      <c r="GU273" s="763"/>
      <c r="GV273" s="763"/>
      <c r="GW273" s="763"/>
      <c r="GX273" s="763"/>
      <c r="GY273" s="763"/>
      <c r="GZ273" s="763"/>
      <c r="HA273" s="763"/>
      <c r="HB273" s="763"/>
      <c r="HC273" s="763"/>
      <c r="HD273" s="763"/>
      <c r="HE273" s="763"/>
      <c r="HF273" s="763"/>
      <c r="HG273" s="763"/>
      <c r="HH273" s="763"/>
      <c r="HI273" s="763"/>
      <c r="HJ273" s="763"/>
      <c r="HK273" s="763"/>
      <c r="HL273" s="763"/>
      <c r="HM273" s="763"/>
      <c r="HN273" s="763"/>
      <c r="HO273" s="763"/>
      <c r="HP273" s="763"/>
      <c r="HQ273" s="763"/>
      <c r="HR273" s="763"/>
      <c r="HS273" s="763"/>
    </row>
    <row r="274" spans="1:227" s="552" customFormat="1">
      <c r="A274"/>
      <c r="B274" s="392"/>
      <c r="C274"/>
      <c r="D274" s="465"/>
      <c r="E274" s="684"/>
      <c r="F274" s="684"/>
      <c r="G274" s="354"/>
      <c r="H274"/>
      <c r="I274" s="140"/>
      <c r="J274"/>
      <c r="K274"/>
      <c r="L274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9"/>
      <c r="Y274" s="359"/>
      <c r="Z274" s="359"/>
      <c r="AA274" s="359"/>
      <c r="AB274" s="47"/>
      <c r="AC274"/>
      <c r="AD274" s="127"/>
      <c r="AE274"/>
      <c r="AF274"/>
      <c r="AG274"/>
      <c r="AH274" s="137"/>
      <c r="AI274" s="137"/>
      <c r="AJ274" s="137"/>
      <c r="AK274" s="548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  <c r="BA274" s="548"/>
      <c r="BB274" s="286"/>
      <c r="BC274" s="1138"/>
      <c r="BD274" s="1138"/>
      <c r="BE274" s="1138"/>
      <c r="BF274" s="1138"/>
      <c r="BG274" s="1138"/>
      <c r="BH274" s="1138"/>
      <c r="BI274" s="1138"/>
      <c r="BJ274" s="536"/>
      <c r="BK274" s="536"/>
      <c r="BL274" s="536"/>
      <c r="BM274" s="536"/>
      <c r="BN274" s="536"/>
      <c r="BO274" s="536"/>
      <c r="BP274" s="536"/>
      <c r="BQ274" s="536"/>
      <c r="BR274" s="536"/>
      <c r="BS274" s="536"/>
      <c r="BT274" s="536"/>
      <c r="BU274" s="286"/>
      <c r="BV274" s="763"/>
      <c r="BW274" s="763"/>
      <c r="BX274" s="763"/>
      <c r="BY274" s="763"/>
      <c r="BZ274" s="763"/>
      <c r="CA274" s="763"/>
      <c r="CB274" s="763"/>
      <c r="CC274" s="763"/>
      <c r="CD274" s="763"/>
      <c r="CE274" s="763"/>
      <c r="CF274" s="763"/>
      <c r="CG274" s="763"/>
      <c r="CH274" s="763"/>
      <c r="CI274" s="763"/>
      <c r="CW274" s="763"/>
      <c r="CX274" s="763"/>
      <c r="CY274" s="763"/>
      <c r="CZ274" s="763"/>
      <c r="DA274" s="763"/>
      <c r="DB274" s="763"/>
      <c r="DC274" s="763"/>
      <c r="DD274" s="763"/>
      <c r="DE274" s="763"/>
      <c r="DF274" s="763"/>
      <c r="DG274" s="763"/>
      <c r="DH274" s="763"/>
      <c r="DI274" s="763"/>
      <c r="DJ274" s="763"/>
      <c r="DK274" s="763"/>
      <c r="DL274" s="763"/>
      <c r="DM274" s="763"/>
      <c r="DN274" s="763"/>
      <c r="DO274" s="763"/>
      <c r="DP274" s="763"/>
      <c r="DQ274" s="763"/>
      <c r="DR274" s="763"/>
      <c r="DS274" s="763"/>
      <c r="DT274" s="763"/>
      <c r="DU274" s="763"/>
      <c r="DV274" s="763"/>
      <c r="DW274" s="763"/>
      <c r="DX274" s="763"/>
      <c r="DY274" s="763"/>
      <c r="DZ274" s="763"/>
      <c r="EA274" s="763"/>
      <c r="EB274" s="763"/>
      <c r="EC274" s="763"/>
      <c r="ED274" s="763"/>
      <c r="EE274" s="763"/>
      <c r="EF274" s="763"/>
      <c r="EG274" s="763"/>
      <c r="EH274" s="763"/>
      <c r="EI274" s="763"/>
      <c r="EJ274" s="763"/>
      <c r="EK274" s="763"/>
      <c r="EL274" s="763"/>
      <c r="EM274" s="763"/>
      <c r="EN274" s="763"/>
      <c r="EO274" s="763"/>
      <c r="EP274" s="763"/>
      <c r="EQ274" s="763"/>
      <c r="ER274" s="763"/>
      <c r="ES274" s="763"/>
      <c r="ET274" s="763"/>
      <c r="EU274" s="763"/>
      <c r="EV274" s="763"/>
      <c r="EW274" s="763"/>
      <c r="EX274" s="763"/>
      <c r="EY274" s="763"/>
      <c r="EZ274" s="763"/>
      <c r="FA274" s="763"/>
      <c r="FB274" s="763"/>
      <c r="FC274" s="763"/>
      <c r="FD274" s="763"/>
      <c r="FE274" s="763"/>
      <c r="FF274" s="763"/>
      <c r="FG274" s="763"/>
      <c r="FH274" s="763"/>
      <c r="FI274" s="763"/>
      <c r="FJ274" s="763"/>
      <c r="FK274" s="763"/>
      <c r="FL274" s="763"/>
      <c r="FM274" s="763"/>
      <c r="FN274" s="763"/>
      <c r="FO274" s="763"/>
      <c r="FP274" s="763"/>
      <c r="FQ274" s="763"/>
      <c r="FR274" s="763"/>
      <c r="FS274" s="763"/>
      <c r="FT274" s="763"/>
      <c r="FU274" s="763"/>
      <c r="FV274" s="763"/>
      <c r="FW274" s="763"/>
      <c r="FX274" s="763"/>
      <c r="FY274" s="763"/>
      <c r="FZ274" s="763"/>
      <c r="GA274" s="763"/>
      <c r="GB274" s="763"/>
      <c r="GC274" s="763"/>
      <c r="GD274" s="763"/>
      <c r="GE274" s="763"/>
      <c r="GF274" s="763"/>
      <c r="GG274" s="763"/>
      <c r="GH274" s="763"/>
      <c r="GI274" s="763"/>
      <c r="GJ274" s="763"/>
      <c r="GK274" s="763"/>
      <c r="GL274" s="763"/>
      <c r="GM274" s="763"/>
      <c r="GN274" s="763"/>
      <c r="GO274" s="763"/>
      <c r="GP274" s="763"/>
      <c r="GQ274" s="763"/>
      <c r="GR274" s="763"/>
      <c r="GS274" s="763"/>
      <c r="GT274" s="763"/>
      <c r="GU274" s="763"/>
      <c r="GV274" s="763"/>
      <c r="GW274" s="763"/>
      <c r="GX274" s="763"/>
      <c r="GY274" s="763"/>
      <c r="GZ274" s="763"/>
      <c r="HA274" s="763"/>
      <c r="HB274" s="763"/>
      <c r="HC274" s="763"/>
      <c r="HD274" s="763"/>
      <c r="HE274" s="763"/>
      <c r="HF274" s="763"/>
      <c r="HG274" s="763"/>
      <c r="HH274" s="763"/>
      <c r="HI274" s="763"/>
      <c r="HJ274" s="763"/>
      <c r="HK274" s="763"/>
      <c r="HL274" s="763"/>
      <c r="HM274" s="763"/>
      <c r="HN274" s="763"/>
      <c r="HO274" s="763"/>
      <c r="HP274" s="763"/>
      <c r="HQ274" s="763"/>
      <c r="HR274" s="763"/>
      <c r="HS274" s="763"/>
    </row>
    <row r="275" spans="1:227" s="552" customFormat="1">
      <c r="A275"/>
      <c r="B275" s="392"/>
      <c r="C275"/>
      <c r="D275" s="465"/>
      <c r="E275" s="684"/>
      <c r="F275" s="684"/>
      <c r="G275" s="354"/>
      <c r="H275"/>
      <c r="I275" s="140"/>
      <c r="J275"/>
      <c r="K275"/>
      <c r="L275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9"/>
      <c r="Y275" s="359"/>
      <c r="Z275" s="359"/>
      <c r="AA275" s="359"/>
      <c r="AB275" s="47"/>
      <c r="AC275"/>
      <c r="AD275" s="127"/>
      <c r="AE275"/>
      <c r="AF275"/>
      <c r="AG275"/>
      <c r="AH275" s="137"/>
      <c r="AI275" s="137"/>
      <c r="AJ275" s="137"/>
      <c r="AK275" s="548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548"/>
      <c r="BB275" s="286"/>
      <c r="BC275" s="1138"/>
      <c r="BD275" s="1138"/>
      <c r="BE275" s="1138"/>
      <c r="BF275" s="1138"/>
      <c r="BG275" s="1138"/>
      <c r="BH275" s="1138"/>
      <c r="BI275" s="1138"/>
      <c r="BJ275" s="536"/>
      <c r="BK275" s="536"/>
      <c r="BL275" s="536"/>
      <c r="BM275" s="536"/>
      <c r="BN275" s="536"/>
      <c r="BO275" s="536"/>
      <c r="BP275" s="536"/>
      <c r="BQ275" s="536"/>
      <c r="BR275" s="536"/>
      <c r="BS275" s="536"/>
      <c r="BT275" s="536"/>
      <c r="BU275" s="286"/>
      <c r="BV275" s="763"/>
      <c r="BW275" s="763"/>
      <c r="BX275" s="763"/>
      <c r="BY275" s="763"/>
      <c r="BZ275" s="763"/>
      <c r="CA275" s="763"/>
      <c r="CB275" s="763"/>
      <c r="CC275" s="763"/>
      <c r="CD275" s="763"/>
      <c r="CE275" s="763"/>
      <c r="CF275" s="763"/>
      <c r="CG275" s="763"/>
      <c r="CH275" s="763"/>
      <c r="CI275" s="763"/>
      <c r="CW275" s="763"/>
      <c r="CX275" s="763"/>
      <c r="CY275" s="763"/>
      <c r="CZ275" s="763"/>
      <c r="DA275" s="763"/>
      <c r="DB275" s="763"/>
      <c r="DC275" s="763"/>
      <c r="DD275" s="763"/>
      <c r="DE275" s="763"/>
      <c r="DF275" s="763"/>
      <c r="DG275" s="763"/>
      <c r="DH275" s="763"/>
      <c r="DI275" s="763"/>
      <c r="DJ275" s="763"/>
      <c r="DK275" s="763"/>
      <c r="DL275" s="763"/>
      <c r="DM275" s="763"/>
      <c r="DN275" s="763"/>
      <c r="DO275" s="763"/>
      <c r="DP275" s="763"/>
      <c r="DQ275" s="763"/>
      <c r="DR275" s="763"/>
      <c r="DS275" s="763"/>
      <c r="DT275" s="763"/>
      <c r="DU275" s="763"/>
      <c r="DV275" s="763"/>
      <c r="DW275" s="763"/>
      <c r="DX275" s="763"/>
      <c r="DY275" s="763"/>
      <c r="DZ275" s="763"/>
      <c r="EA275" s="763"/>
      <c r="EB275" s="763"/>
      <c r="EC275" s="763"/>
      <c r="ED275" s="763"/>
      <c r="EE275" s="763"/>
      <c r="EF275" s="763"/>
      <c r="EG275" s="763"/>
      <c r="EH275" s="763"/>
      <c r="EI275" s="763"/>
      <c r="EJ275" s="763"/>
      <c r="EK275" s="763"/>
      <c r="EL275" s="763"/>
      <c r="EM275" s="763"/>
      <c r="EN275" s="763"/>
      <c r="EO275" s="763"/>
      <c r="EP275" s="763"/>
      <c r="EQ275" s="763"/>
      <c r="ER275" s="763"/>
      <c r="ES275" s="763"/>
      <c r="ET275" s="763"/>
      <c r="EU275" s="763"/>
      <c r="EV275" s="763"/>
      <c r="EW275" s="763"/>
      <c r="EX275" s="763"/>
      <c r="EY275" s="763"/>
      <c r="EZ275" s="763"/>
      <c r="FA275" s="763"/>
      <c r="FB275" s="763"/>
      <c r="FC275" s="763"/>
      <c r="FD275" s="763"/>
      <c r="FE275" s="763"/>
      <c r="FF275" s="763"/>
      <c r="FG275" s="763"/>
      <c r="FH275" s="763"/>
      <c r="FI275" s="763"/>
      <c r="FJ275" s="763"/>
      <c r="FK275" s="763"/>
      <c r="FL275" s="763"/>
      <c r="FM275" s="763"/>
      <c r="FN275" s="763"/>
      <c r="FO275" s="763"/>
      <c r="FP275" s="763"/>
      <c r="FQ275" s="763"/>
      <c r="FR275" s="763"/>
      <c r="FS275" s="763"/>
      <c r="FT275" s="763"/>
      <c r="FU275" s="763"/>
      <c r="FV275" s="763"/>
      <c r="FW275" s="763"/>
      <c r="FX275" s="763"/>
      <c r="FY275" s="763"/>
      <c r="FZ275" s="763"/>
      <c r="GA275" s="763"/>
      <c r="GB275" s="763"/>
      <c r="GC275" s="763"/>
      <c r="GD275" s="763"/>
      <c r="GE275" s="763"/>
      <c r="GF275" s="763"/>
      <c r="GG275" s="763"/>
      <c r="GH275" s="763"/>
      <c r="GI275" s="763"/>
      <c r="GJ275" s="763"/>
      <c r="GK275" s="763"/>
      <c r="GL275" s="763"/>
      <c r="GM275" s="763"/>
      <c r="GN275" s="763"/>
      <c r="GO275" s="763"/>
      <c r="GP275" s="763"/>
      <c r="GQ275" s="763"/>
      <c r="GR275" s="763"/>
      <c r="GS275" s="763"/>
      <c r="GT275" s="763"/>
      <c r="GU275" s="763"/>
      <c r="GV275" s="763"/>
      <c r="GW275" s="763"/>
      <c r="GX275" s="763"/>
      <c r="GY275" s="763"/>
      <c r="GZ275" s="763"/>
      <c r="HA275" s="763"/>
      <c r="HB275" s="763"/>
      <c r="HC275" s="763"/>
      <c r="HD275" s="763"/>
      <c r="HE275" s="763"/>
      <c r="HF275" s="763"/>
      <c r="HG275" s="763"/>
      <c r="HH275" s="763"/>
      <c r="HI275" s="763"/>
      <c r="HJ275" s="763"/>
      <c r="HK275" s="763"/>
      <c r="HL275" s="763"/>
      <c r="HM275" s="763"/>
      <c r="HN275" s="763"/>
      <c r="HO275" s="763"/>
      <c r="HP275" s="763"/>
      <c r="HQ275" s="763"/>
      <c r="HR275" s="763"/>
      <c r="HS275" s="763"/>
    </row>
    <row r="276" spans="1:227" s="552" customFormat="1">
      <c r="A276"/>
      <c r="B276" s="392"/>
      <c r="C276"/>
      <c r="D276" s="465"/>
      <c r="E276" s="684"/>
      <c r="F276" s="684"/>
      <c r="G276" s="354"/>
      <c r="H276"/>
      <c r="I276" s="140"/>
      <c r="J276"/>
      <c r="K276"/>
      <c r="L276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9"/>
      <c r="Y276" s="359"/>
      <c r="Z276" s="359"/>
      <c r="AA276" s="359"/>
      <c r="AB276" s="47"/>
      <c r="AC276"/>
      <c r="AD276" s="127"/>
      <c r="AE276"/>
      <c r="AF276"/>
      <c r="AG276"/>
      <c r="AH276" s="137"/>
      <c r="AI276" s="137"/>
      <c r="AJ276" s="137"/>
      <c r="AK276" s="548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  <c r="BA276" s="548"/>
      <c r="BB276" s="286"/>
      <c r="BC276" s="1138"/>
      <c r="BD276" s="1138"/>
      <c r="BE276" s="1138"/>
      <c r="BF276" s="1138"/>
      <c r="BG276" s="1138"/>
      <c r="BH276" s="1138"/>
      <c r="BI276" s="1138"/>
      <c r="BJ276" s="536"/>
      <c r="BK276" s="536"/>
      <c r="BL276" s="536"/>
      <c r="BM276" s="536"/>
      <c r="BN276" s="536"/>
      <c r="BO276" s="536"/>
      <c r="BP276" s="536"/>
      <c r="BQ276" s="536"/>
      <c r="BR276" s="536"/>
      <c r="BS276" s="536"/>
      <c r="BT276" s="536"/>
      <c r="BU276" s="286"/>
      <c r="BV276" s="763"/>
      <c r="BW276" s="763"/>
      <c r="BX276" s="763"/>
      <c r="BY276" s="763"/>
      <c r="BZ276" s="763"/>
      <c r="CA276" s="763"/>
      <c r="CB276" s="763"/>
      <c r="CC276" s="763"/>
      <c r="CD276" s="763"/>
      <c r="CE276" s="763"/>
      <c r="CF276" s="763"/>
      <c r="CG276" s="763"/>
      <c r="CH276" s="763"/>
      <c r="CI276" s="763"/>
      <c r="CW276" s="763"/>
      <c r="CX276" s="763"/>
      <c r="CY276" s="763"/>
      <c r="CZ276" s="763"/>
      <c r="DA276" s="763"/>
      <c r="DB276" s="763"/>
      <c r="DC276" s="763"/>
      <c r="DD276" s="763"/>
      <c r="DE276" s="763"/>
      <c r="DF276" s="763"/>
      <c r="DG276" s="763"/>
      <c r="DH276" s="763"/>
      <c r="DI276" s="763"/>
      <c r="DJ276" s="763"/>
      <c r="DK276" s="763"/>
      <c r="DL276" s="763"/>
      <c r="DM276" s="763"/>
      <c r="DN276" s="763"/>
      <c r="DO276" s="763"/>
      <c r="DP276" s="763"/>
      <c r="DQ276" s="763"/>
      <c r="DR276" s="763"/>
      <c r="DS276" s="763"/>
      <c r="DT276" s="763"/>
      <c r="DU276" s="763"/>
      <c r="DV276" s="763"/>
      <c r="DW276" s="763"/>
      <c r="DX276" s="763"/>
      <c r="DY276" s="763"/>
      <c r="DZ276" s="763"/>
      <c r="EA276" s="763"/>
      <c r="EB276" s="763"/>
      <c r="EC276" s="763"/>
      <c r="ED276" s="763"/>
      <c r="EE276" s="763"/>
      <c r="EF276" s="763"/>
      <c r="EG276" s="763"/>
      <c r="EH276" s="763"/>
      <c r="EI276" s="763"/>
      <c r="EJ276" s="763"/>
      <c r="EK276" s="763"/>
      <c r="EL276" s="763"/>
      <c r="EM276" s="763"/>
      <c r="EN276" s="763"/>
      <c r="EO276" s="763"/>
      <c r="EP276" s="763"/>
      <c r="EQ276" s="763"/>
      <c r="ER276" s="763"/>
      <c r="ES276" s="763"/>
      <c r="ET276" s="763"/>
      <c r="EU276" s="763"/>
      <c r="EV276" s="763"/>
      <c r="EW276" s="763"/>
      <c r="EX276" s="763"/>
      <c r="EY276" s="763"/>
      <c r="EZ276" s="763"/>
      <c r="FA276" s="763"/>
      <c r="FB276" s="763"/>
      <c r="FC276" s="763"/>
      <c r="FD276" s="763"/>
      <c r="FE276" s="763"/>
      <c r="FF276" s="763"/>
      <c r="FG276" s="763"/>
      <c r="FH276" s="763"/>
      <c r="FI276" s="763"/>
      <c r="FJ276" s="763"/>
      <c r="FK276" s="763"/>
      <c r="FL276" s="763"/>
      <c r="FM276" s="763"/>
      <c r="FN276" s="763"/>
      <c r="FO276" s="763"/>
      <c r="FP276" s="763"/>
      <c r="FQ276" s="763"/>
      <c r="FR276" s="763"/>
      <c r="FS276" s="763"/>
      <c r="FT276" s="763"/>
      <c r="FU276" s="763"/>
      <c r="FV276" s="763"/>
      <c r="FW276" s="763"/>
      <c r="FX276" s="763"/>
      <c r="FY276" s="763"/>
      <c r="FZ276" s="763"/>
      <c r="GA276" s="763"/>
      <c r="GB276" s="763"/>
      <c r="GC276" s="763"/>
      <c r="GD276" s="763"/>
      <c r="GE276" s="763"/>
      <c r="GF276" s="763"/>
      <c r="GG276" s="763"/>
      <c r="GH276" s="763"/>
      <c r="GI276" s="763"/>
      <c r="GJ276" s="763"/>
      <c r="GK276" s="763"/>
      <c r="GL276" s="763"/>
      <c r="GM276" s="763"/>
      <c r="GN276" s="763"/>
      <c r="GO276" s="763"/>
      <c r="GP276" s="763"/>
      <c r="GQ276" s="763"/>
      <c r="GR276" s="763"/>
      <c r="GS276" s="763"/>
      <c r="GT276" s="763"/>
      <c r="GU276" s="763"/>
      <c r="GV276" s="763"/>
      <c r="GW276" s="763"/>
      <c r="GX276" s="763"/>
      <c r="GY276" s="763"/>
      <c r="GZ276" s="763"/>
      <c r="HA276" s="763"/>
      <c r="HB276" s="763"/>
      <c r="HC276" s="763"/>
      <c r="HD276" s="763"/>
      <c r="HE276" s="763"/>
      <c r="HF276" s="763"/>
      <c r="HG276" s="763"/>
      <c r="HH276" s="763"/>
      <c r="HI276" s="763"/>
      <c r="HJ276" s="763"/>
      <c r="HK276" s="763"/>
      <c r="HL276" s="763"/>
      <c r="HM276" s="763"/>
      <c r="HN276" s="763"/>
      <c r="HO276" s="763"/>
      <c r="HP276" s="763"/>
      <c r="HQ276" s="763"/>
      <c r="HR276" s="763"/>
      <c r="HS276" s="763"/>
    </row>
    <row r="277" spans="1:227" s="552" customFormat="1">
      <c r="A277"/>
      <c r="B277" s="392"/>
      <c r="C277"/>
      <c r="D277" s="465"/>
      <c r="E277" s="684"/>
      <c r="F277" s="684"/>
      <c r="G277" s="354"/>
      <c r="H277"/>
      <c r="I277" s="140"/>
      <c r="J277"/>
      <c r="K277"/>
      <c r="L277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9"/>
      <c r="Y277" s="359"/>
      <c r="Z277" s="359"/>
      <c r="AA277" s="359"/>
      <c r="AB277" s="47"/>
      <c r="AC277"/>
      <c r="AD277" s="127"/>
      <c r="AE277"/>
      <c r="AF277"/>
      <c r="AG277"/>
      <c r="AH277" s="137"/>
      <c r="AI277" s="137"/>
      <c r="AJ277" s="137"/>
      <c r="AK277" s="548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  <c r="BA277" s="548"/>
      <c r="BB277" s="286"/>
      <c r="BC277" s="1138"/>
      <c r="BD277" s="1138"/>
      <c r="BE277" s="1138"/>
      <c r="BF277" s="1138"/>
      <c r="BG277" s="1138"/>
      <c r="BH277" s="1138"/>
      <c r="BI277" s="1138"/>
      <c r="BJ277" s="536"/>
      <c r="BK277" s="536"/>
      <c r="BL277" s="536"/>
      <c r="BM277" s="536"/>
      <c r="BN277" s="536"/>
      <c r="BO277" s="536"/>
      <c r="BP277" s="536"/>
      <c r="BQ277" s="536"/>
      <c r="BR277" s="536"/>
      <c r="BS277" s="536"/>
      <c r="BT277" s="536"/>
      <c r="BU277" s="286"/>
      <c r="BV277" s="763"/>
      <c r="BW277" s="763"/>
      <c r="BX277" s="763"/>
      <c r="BY277" s="763"/>
      <c r="BZ277" s="763"/>
      <c r="CA277" s="763"/>
      <c r="CB277" s="763"/>
      <c r="CC277" s="763"/>
      <c r="CD277" s="763"/>
      <c r="CE277" s="763"/>
      <c r="CF277" s="763"/>
      <c r="CG277" s="763"/>
      <c r="CH277" s="763"/>
      <c r="CI277" s="763"/>
      <c r="CW277" s="763"/>
      <c r="CX277" s="763"/>
      <c r="CY277" s="763"/>
      <c r="CZ277" s="763"/>
      <c r="DA277" s="763"/>
      <c r="DB277" s="763"/>
      <c r="DC277" s="763"/>
      <c r="DD277" s="763"/>
      <c r="DE277" s="763"/>
      <c r="DF277" s="763"/>
      <c r="DG277" s="763"/>
      <c r="DH277" s="763"/>
      <c r="DI277" s="763"/>
      <c r="DJ277" s="763"/>
      <c r="DK277" s="763"/>
      <c r="DL277" s="763"/>
      <c r="DM277" s="763"/>
      <c r="DN277" s="763"/>
      <c r="DO277" s="763"/>
      <c r="DP277" s="763"/>
      <c r="DQ277" s="763"/>
      <c r="DR277" s="763"/>
      <c r="DS277" s="763"/>
      <c r="DT277" s="763"/>
      <c r="DU277" s="763"/>
      <c r="DV277" s="763"/>
      <c r="DW277" s="763"/>
      <c r="DX277" s="763"/>
      <c r="DY277" s="763"/>
      <c r="DZ277" s="763"/>
      <c r="EA277" s="763"/>
      <c r="EB277" s="763"/>
      <c r="EC277" s="763"/>
      <c r="ED277" s="763"/>
      <c r="EE277" s="763"/>
      <c r="EF277" s="763"/>
      <c r="EG277" s="763"/>
      <c r="EH277" s="763"/>
      <c r="EI277" s="763"/>
      <c r="EJ277" s="763"/>
      <c r="EK277" s="763"/>
      <c r="EL277" s="763"/>
      <c r="EM277" s="763"/>
      <c r="EN277" s="763"/>
      <c r="EO277" s="763"/>
      <c r="EP277" s="763"/>
      <c r="EQ277" s="763"/>
      <c r="ER277" s="763"/>
      <c r="ES277" s="763"/>
      <c r="ET277" s="763"/>
      <c r="EU277" s="763"/>
      <c r="EV277" s="763"/>
      <c r="EW277" s="763"/>
      <c r="EX277" s="763"/>
      <c r="EY277" s="763"/>
      <c r="EZ277" s="763"/>
      <c r="FA277" s="763"/>
      <c r="FB277" s="763"/>
      <c r="FC277" s="763"/>
      <c r="FD277" s="763"/>
      <c r="FE277" s="763"/>
      <c r="FF277" s="763"/>
      <c r="FG277" s="763"/>
      <c r="FH277" s="763"/>
      <c r="FI277" s="763"/>
      <c r="FJ277" s="763"/>
      <c r="FK277" s="763"/>
      <c r="FL277" s="763"/>
      <c r="FM277" s="763"/>
      <c r="FN277" s="763"/>
      <c r="FO277" s="763"/>
      <c r="FP277" s="763"/>
      <c r="FQ277" s="763"/>
      <c r="FR277" s="763"/>
      <c r="FS277" s="763"/>
      <c r="FT277" s="763"/>
      <c r="FU277" s="763"/>
      <c r="FV277" s="763"/>
      <c r="FW277" s="763"/>
      <c r="FX277" s="763"/>
      <c r="FY277" s="763"/>
      <c r="FZ277" s="763"/>
      <c r="GA277" s="763"/>
      <c r="GB277" s="763"/>
      <c r="GC277" s="763"/>
      <c r="GD277" s="763"/>
      <c r="GE277" s="763"/>
      <c r="GF277" s="763"/>
      <c r="GG277" s="763"/>
      <c r="GH277" s="763"/>
      <c r="GI277" s="763"/>
      <c r="GJ277" s="763"/>
      <c r="GK277" s="763"/>
      <c r="GL277" s="763"/>
      <c r="GM277" s="763"/>
      <c r="GN277" s="763"/>
      <c r="GO277" s="763"/>
      <c r="GP277" s="763"/>
      <c r="GQ277" s="763"/>
      <c r="GR277" s="763"/>
      <c r="GS277" s="763"/>
      <c r="GT277" s="763"/>
      <c r="GU277" s="763"/>
      <c r="GV277" s="763"/>
      <c r="GW277" s="763"/>
      <c r="GX277" s="763"/>
      <c r="GY277" s="763"/>
      <c r="GZ277" s="763"/>
      <c r="HA277" s="763"/>
      <c r="HB277" s="763"/>
      <c r="HC277" s="763"/>
      <c r="HD277" s="763"/>
      <c r="HE277" s="763"/>
      <c r="HF277" s="763"/>
      <c r="HG277" s="763"/>
      <c r="HH277" s="763"/>
      <c r="HI277" s="763"/>
      <c r="HJ277" s="763"/>
      <c r="HK277" s="763"/>
      <c r="HL277" s="763"/>
      <c r="HM277" s="763"/>
      <c r="HN277" s="763"/>
      <c r="HO277" s="763"/>
      <c r="HP277" s="763"/>
      <c r="HQ277" s="763"/>
      <c r="HR277" s="763"/>
      <c r="HS277" s="763"/>
    </row>
    <row r="278" spans="1:227" s="552" customFormat="1">
      <c r="A278"/>
      <c r="B278" s="392"/>
      <c r="C278"/>
      <c r="D278" s="465"/>
      <c r="E278" s="684"/>
      <c r="F278" s="684"/>
      <c r="G278" s="354"/>
      <c r="H278"/>
      <c r="I278" s="140"/>
      <c r="J278"/>
      <c r="K278"/>
      <c r="L278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9"/>
      <c r="Y278" s="359"/>
      <c r="Z278" s="359"/>
      <c r="AA278" s="359"/>
      <c r="AB278" s="47"/>
      <c r="AC278"/>
      <c r="AD278" s="127"/>
      <c r="AE278"/>
      <c r="AF278"/>
      <c r="AG278"/>
      <c r="AH278" s="137"/>
      <c r="AI278" s="137"/>
      <c r="AJ278" s="137"/>
      <c r="AK278" s="548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  <c r="BA278" s="548"/>
      <c r="BB278" s="286"/>
      <c r="BC278" s="1138"/>
      <c r="BD278" s="1138"/>
      <c r="BE278" s="1138"/>
      <c r="BF278" s="1138"/>
      <c r="BG278" s="1138"/>
      <c r="BH278" s="1138"/>
      <c r="BI278" s="1138"/>
      <c r="BJ278" s="536"/>
      <c r="BK278" s="536"/>
      <c r="BL278" s="536"/>
      <c r="BM278" s="536"/>
      <c r="BN278" s="536"/>
      <c r="BO278" s="536"/>
      <c r="BP278" s="536"/>
      <c r="BQ278" s="536"/>
      <c r="BR278" s="536"/>
      <c r="BS278" s="536"/>
      <c r="BT278" s="536"/>
      <c r="BU278" s="286"/>
      <c r="BV278" s="763"/>
      <c r="BW278" s="763"/>
      <c r="BX278" s="763"/>
      <c r="BY278" s="763"/>
      <c r="BZ278" s="763"/>
      <c r="CA278" s="763"/>
      <c r="CB278" s="763"/>
      <c r="CC278" s="763"/>
      <c r="CD278" s="763"/>
      <c r="CE278" s="763"/>
      <c r="CF278" s="763"/>
      <c r="CG278" s="763"/>
      <c r="CH278" s="763"/>
      <c r="CI278" s="763"/>
      <c r="CW278" s="763"/>
      <c r="CX278" s="763"/>
      <c r="CY278" s="763"/>
      <c r="CZ278" s="763"/>
      <c r="DA278" s="763"/>
      <c r="DB278" s="763"/>
      <c r="DC278" s="763"/>
      <c r="DD278" s="763"/>
      <c r="DE278" s="763"/>
      <c r="DF278" s="763"/>
      <c r="DG278" s="763"/>
      <c r="DH278" s="763"/>
      <c r="DI278" s="763"/>
      <c r="DJ278" s="763"/>
      <c r="DK278" s="763"/>
      <c r="DL278" s="763"/>
      <c r="DM278" s="763"/>
      <c r="DN278" s="763"/>
      <c r="DO278" s="763"/>
      <c r="DP278" s="763"/>
      <c r="DQ278" s="763"/>
      <c r="DR278" s="763"/>
      <c r="DS278" s="763"/>
      <c r="DT278" s="763"/>
      <c r="DU278" s="763"/>
      <c r="DV278" s="763"/>
      <c r="DW278" s="763"/>
      <c r="DX278" s="763"/>
      <c r="DY278" s="763"/>
      <c r="DZ278" s="763"/>
      <c r="EA278" s="763"/>
      <c r="EB278" s="763"/>
      <c r="EC278" s="763"/>
      <c r="ED278" s="763"/>
      <c r="EE278" s="763"/>
      <c r="EF278" s="763"/>
      <c r="EG278" s="763"/>
      <c r="EH278" s="763"/>
      <c r="EI278" s="763"/>
      <c r="EJ278" s="763"/>
      <c r="EK278" s="763"/>
      <c r="EL278" s="763"/>
      <c r="EM278" s="763"/>
      <c r="EN278" s="763"/>
      <c r="EO278" s="763"/>
      <c r="EP278" s="763"/>
      <c r="EQ278" s="763"/>
      <c r="ER278" s="763"/>
      <c r="ES278" s="763"/>
      <c r="ET278" s="763"/>
      <c r="EU278" s="763"/>
      <c r="EV278" s="763"/>
      <c r="EW278" s="763"/>
      <c r="EX278" s="763"/>
      <c r="EY278" s="763"/>
      <c r="EZ278" s="763"/>
      <c r="FA278" s="763"/>
      <c r="FB278" s="763"/>
      <c r="FC278" s="763"/>
      <c r="FD278" s="763"/>
      <c r="FE278" s="763"/>
      <c r="FF278" s="763"/>
      <c r="FG278" s="763"/>
      <c r="FH278" s="763"/>
      <c r="FI278" s="763"/>
      <c r="FJ278" s="763"/>
      <c r="FK278" s="763"/>
      <c r="FL278" s="763"/>
      <c r="FM278" s="763"/>
      <c r="FN278" s="763"/>
      <c r="FO278" s="763"/>
      <c r="FP278" s="763"/>
      <c r="FQ278" s="763"/>
      <c r="FR278" s="763"/>
      <c r="FS278" s="763"/>
      <c r="FT278" s="763"/>
      <c r="FU278" s="763"/>
      <c r="FV278" s="763"/>
      <c r="FW278" s="763"/>
      <c r="FX278" s="763"/>
      <c r="FY278" s="763"/>
      <c r="FZ278" s="763"/>
      <c r="GA278" s="763"/>
      <c r="GB278" s="763"/>
      <c r="GC278" s="763"/>
      <c r="GD278" s="763"/>
      <c r="GE278" s="763"/>
      <c r="GF278" s="763"/>
      <c r="GG278" s="763"/>
      <c r="GH278" s="763"/>
      <c r="GI278" s="763"/>
      <c r="GJ278" s="763"/>
      <c r="GK278" s="763"/>
      <c r="GL278" s="763"/>
      <c r="GM278" s="763"/>
      <c r="GN278" s="763"/>
      <c r="GO278" s="763"/>
      <c r="GP278" s="763"/>
      <c r="GQ278" s="763"/>
      <c r="GR278" s="763"/>
      <c r="GS278" s="763"/>
      <c r="GT278" s="763"/>
      <c r="GU278" s="763"/>
      <c r="GV278" s="763"/>
      <c r="GW278" s="763"/>
      <c r="GX278" s="763"/>
      <c r="GY278" s="763"/>
      <c r="GZ278" s="763"/>
      <c r="HA278" s="763"/>
      <c r="HB278" s="763"/>
      <c r="HC278" s="763"/>
      <c r="HD278" s="763"/>
      <c r="HE278" s="763"/>
      <c r="HF278" s="763"/>
      <c r="HG278" s="763"/>
      <c r="HH278" s="763"/>
      <c r="HI278" s="763"/>
      <c r="HJ278" s="763"/>
      <c r="HK278" s="763"/>
      <c r="HL278" s="763"/>
      <c r="HM278" s="763"/>
      <c r="HN278" s="763"/>
      <c r="HO278" s="763"/>
      <c r="HP278" s="763"/>
      <c r="HQ278" s="763"/>
      <c r="HR278" s="763"/>
      <c r="HS278" s="763"/>
    </row>
    <row r="279" spans="1:227" s="552" customFormat="1">
      <c r="A279"/>
      <c r="B279" s="392"/>
      <c r="C279"/>
      <c r="D279" s="465"/>
      <c r="E279" s="684"/>
      <c r="F279" s="684"/>
      <c r="G279" s="354"/>
      <c r="H279"/>
      <c r="I279" s="140"/>
      <c r="J279"/>
      <c r="K279"/>
      <c r="L279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9"/>
      <c r="Y279" s="359"/>
      <c r="Z279" s="359"/>
      <c r="AA279" s="359"/>
      <c r="AB279" s="47"/>
      <c r="AC279"/>
      <c r="AD279" s="127"/>
      <c r="AE279"/>
      <c r="AF279"/>
      <c r="AG279"/>
      <c r="AH279" s="137"/>
      <c r="AI279" s="137"/>
      <c r="AJ279" s="137"/>
      <c r="AK279" s="548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548"/>
      <c r="BB279" s="286"/>
      <c r="BC279" s="1138"/>
      <c r="BD279" s="1138"/>
      <c r="BE279" s="1138"/>
      <c r="BF279" s="1138"/>
      <c r="BG279" s="1138"/>
      <c r="BH279" s="1138"/>
      <c r="BI279" s="1138"/>
      <c r="BJ279" s="536"/>
      <c r="BK279" s="536"/>
      <c r="BL279" s="536"/>
      <c r="BM279" s="536"/>
      <c r="BN279" s="536"/>
      <c r="BO279" s="536"/>
      <c r="BP279" s="536"/>
      <c r="BQ279" s="536"/>
      <c r="BR279" s="536"/>
      <c r="BS279" s="536"/>
      <c r="BT279" s="536"/>
      <c r="BU279" s="286"/>
      <c r="BV279" s="763"/>
      <c r="BW279" s="763"/>
      <c r="BX279" s="763"/>
      <c r="BY279" s="763"/>
      <c r="BZ279" s="763"/>
      <c r="CA279" s="763"/>
      <c r="CB279" s="763"/>
      <c r="CC279" s="763"/>
      <c r="CD279" s="763"/>
      <c r="CE279" s="763"/>
      <c r="CF279" s="763"/>
      <c r="CG279" s="763"/>
      <c r="CH279" s="763"/>
      <c r="CI279" s="763"/>
      <c r="CW279" s="763"/>
      <c r="CX279" s="763"/>
      <c r="CY279" s="763"/>
      <c r="CZ279" s="763"/>
      <c r="DA279" s="763"/>
      <c r="DB279" s="763"/>
      <c r="DC279" s="763"/>
      <c r="DD279" s="763"/>
      <c r="DE279" s="763"/>
      <c r="DF279" s="763"/>
      <c r="DG279" s="763"/>
      <c r="DH279" s="763"/>
      <c r="DI279" s="763"/>
      <c r="DJ279" s="763"/>
      <c r="DK279" s="763"/>
      <c r="DL279" s="763"/>
      <c r="DM279" s="763"/>
      <c r="DN279" s="763"/>
      <c r="DO279" s="763"/>
      <c r="DP279" s="763"/>
      <c r="DQ279" s="763"/>
      <c r="DR279" s="763"/>
      <c r="DS279" s="763"/>
      <c r="DT279" s="763"/>
      <c r="DU279" s="763"/>
      <c r="DV279" s="763"/>
      <c r="DW279" s="763"/>
      <c r="DX279" s="763"/>
      <c r="DY279" s="763"/>
      <c r="DZ279" s="763"/>
      <c r="EA279" s="763"/>
      <c r="EB279" s="763"/>
      <c r="EC279" s="763"/>
      <c r="ED279" s="763"/>
      <c r="EE279" s="763"/>
      <c r="EF279" s="763"/>
      <c r="EG279" s="763"/>
      <c r="EH279" s="763"/>
      <c r="EI279" s="763"/>
      <c r="EJ279" s="763"/>
      <c r="EK279" s="763"/>
      <c r="EL279" s="763"/>
      <c r="EM279" s="763"/>
      <c r="EN279" s="763"/>
      <c r="EO279" s="763"/>
      <c r="EP279" s="763"/>
      <c r="EQ279" s="763"/>
      <c r="ER279" s="763"/>
      <c r="ES279" s="763"/>
      <c r="ET279" s="763"/>
      <c r="EU279" s="763"/>
      <c r="EV279" s="763"/>
      <c r="EW279" s="763"/>
      <c r="EX279" s="763"/>
      <c r="EY279" s="763"/>
      <c r="EZ279" s="763"/>
      <c r="FA279" s="763"/>
      <c r="FB279" s="763"/>
      <c r="FC279" s="763"/>
      <c r="FD279" s="763"/>
      <c r="FE279" s="763"/>
      <c r="FF279" s="763"/>
      <c r="FG279" s="763"/>
      <c r="FH279" s="763"/>
      <c r="FI279" s="763"/>
      <c r="FJ279" s="763"/>
      <c r="FK279" s="763"/>
      <c r="FL279" s="763"/>
      <c r="FM279" s="763"/>
      <c r="FN279" s="763"/>
      <c r="FO279" s="763"/>
      <c r="FP279" s="763"/>
      <c r="FQ279" s="763"/>
      <c r="FR279" s="763"/>
      <c r="FS279" s="763"/>
      <c r="FT279" s="763"/>
      <c r="FU279" s="763"/>
      <c r="FV279" s="763"/>
      <c r="FW279" s="763"/>
      <c r="FX279" s="763"/>
      <c r="FY279" s="763"/>
      <c r="FZ279" s="763"/>
      <c r="GA279" s="763"/>
      <c r="GB279" s="763"/>
      <c r="GC279" s="763"/>
      <c r="GD279" s="763"/>
      <c r="GE279" s="763"/>
      <c r="GF279" s="763"/>
      <c r="GG279" s="763"/>
      <c r="GH279" s="763"/>
      <c r="GI279" s="763"/>
      <c r="GJ279" s="763"/>
      <c r="GK279" s="763"/>
      <c r="GL279" s="763"/>
      <c r="GM279" s="763"/>
      <c r="GN279" s="763"/>
      <c r="GO279" s="763"/>
      <c r="GP279" s="763"/>
      <c r="GQ279" s="763"/>
      <c r="GR279" s="763"/>
      <c r="GS279" s="763"/>
      <c r="GT279" s="763"/>
      <c r="GU279" s="763"/>
      <c r="GV279" s="763"/>
      <c r="GW279" s="763"/>
      <c r="GX279" s="763"/>
      <c r="GY279" s="763"/>
      <c r="GZ279" s="763"/>
      <c r="HA279" s="763"/>
      <c r="HB279" s="763"/>
      <c r="HC279" s="763"/>
      <c r="HD279" s="763"/>
      <c r="HE279" s="763"/>
      <c r="HF279" s="763"/>
      <c r="HG279" s="763"/>
      <c r="HH279" s="763"/>
      <c r="HI279" s="763"/>
      <c r="HJ279" s="763"/>
      <c r="HK279" s="763"/>
      <c r="HL279" s="763"/>
      <c r="HM279" s="763"/>
      <c r="HN279" s="763"/>
      <c r="HO279" s="763"/>
      <c r="HP279" s="763"/>
      <c r="HQ279" s="763"/>
      <c r="HR279" s="763"/>
      <c r="HS279" s="763"/>
    </row>
    <row r="280" spans="1:227" s="552" customFormat="1">
      <c r="A280"/>
      <c r="B280" s="392"/>
      <c r="C280"/>
      <c r="D280" s="465"/>
      <c r="E280" s="684"/>
      <c r="F280" s="684"/>
      <c r="G280" s="354"/>
      <c r="H280"/>
      <c r="I280" s="140"/>
      <c r="J280"/>
      <c r="K280"/>
      <c r="L280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47"/>
      <c r="AC280"/>
      <c r="AD280" s="127"/>
      <c r="AE280"/>
      <c r="AF280"/>
      <c r="AG280"/>
      <c r="AH280" s="137"/>
      <c r="AI280" s="137"/>
      <c r="AJ280" s="137"/>
      <c r="AK280" s="548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  <c r="BA280" s="548"/>
      <c r="BB280" s="286"/>
      <c r="BC280" s="1138"/>
      <c r="BD280" s="1138"/>
      <c r="BE280" s="1138"/>
      <c r="BF280" s="1138"/>
      <c r="BG280" s="1138"/>
      <c r="BH280" s="1138"/>
      <c r="BI280" s="1138"/>
      <c r="BJ280" s="536"/>
      <c r="BK280" s="536"/>
      <c r="BL280" s="536"/>
      <c r="BM280" s="536"/>
      <c r="BN280" s="536"/>
      <c r="BO280" s="536"/>
      <c r="BP280" s="536"/>
      <c r="BQ280" s="536"/>
      <c r="BR280" s="536"/>
      <c r="BS280" s="536"/>
      <c r="BT280" s="536"/>
      <c r="BU280" s="286"/>
      <c r="BV280" s="763"/>
      <c r="BW280" s="763"/>
      <c r="BX280" s="763"/>
      <c r="BY280" s="763"/>
      <c r="BZ280" s="763"/>
      <c r="CA280" s="763"/>
      <c r="CB280" s="763"/>
      <c r="CC280" s="763"/>
      <c r="CD280" s="763"/>
      <c r="CE280" s="763"/>
      <c r="CF280" s="763"/>
      <c r="CG280" s="763"/>
      <c r="CH280" s="763"/>
      <c r="CI280" s="763"/>
      <c r="CW280" s="763"/>
      <c r="CX280" s="763"/>
      <c r="CY280" s="763"/>
      <c r="CZ280" s="763"/>
      <c r="DA280" s="763"/>
      <c r="DB280" s="763"/>
      <c r="DC280" s="763"/>
      <c r="DD280" s="763"/>
      <c r="DE280" s="763"/>
      <c r="DF280" s="763"/>
      <c r="DG280" s="763"/>
      <c r="DH280" s="763"/>
      <c r="DI280" s="763"/>
      <c r="DJ280" s="763"/>
      <c r="DK280" s="763"/>
      <c r="DL280" s="763"/>
      <c r="DM280" s="763"/>
      <c r="DN280" s="763"/>
      <c r="DO280" s="763"/>
      <c r="DP280" s="763"/>
      <c r="DQ280" s="763"/>
      <c r="DR280" s="763"/>
      <c r="DS280" s="763"/>
      <c r="DT280" s="763"/>
      <c r="DU280" s="763"/>
      <c r="DV280" s="763"/>
      <c r="DW280" s="763"/>
      <c r="DX280" s="763"/>
      <c r="DY280" s="763"/>
      <c r="DZ280" s="763"/>
      <c r="EA280" s="763"/>
      <c r="EB280" s="763"/>
      <c r="EC280" s="763"/>
      <c r="ED280" s="763"/>
      <c r="EE280" s="763"/>
      <c r="EF280" s="763"/>
      <c r="EG280" s="763"/>
      <c r="EH280" s="763"/>
      <c r="EI280" s="763"/>
      <c r="EJ280" s="763"/>
      <c r="EK280" s="763"/>
      <c r="EL280" s="763"/>
      <c r="EM280" s="763"/>
      <c r="EN280" s="763"/>
      <c r="EO280" s="763"/>
      <c r="EP280" s="763"/>
      <c r="EQ280" s="763"/>
      <c r="ER280" s="763"/>
      <c r="ES280" s="763"/>
      <c r="ET280" s="763"/>
      <c r="EU280" s="763"/>
      <c r="EV280" s="763"/>
      <c r="EW280" s="763"/>
      <c r="EX280" s="763"/>
      <c r="EY280" s="763"/>
      <c r="EZ280" s="763"/>
      <c r="FA280" s="763"/>
      <c r="FB280" s="763"/>
      <c r="FC280" s="763"/>
      <c r="FD280" s="763"/>
      <c r="FE280" s="763"/>
      <c r="FF280" s="763"/>
      <c r="FG280" s="763"/>
      <c r="FH280" s="763"/>
      <c r="FI280" s="763"/>
      <c r="FJ280" s="763"/>
      <c r="FK280" s="763"/>
      <c r="FL280" s="763"/>
      <c r="FM280" s="763"/>
      <c r="FN280" s="763"/>
      <c r="FO280" s="763"/>
      <c r="FP280" s="763"/>
      <c r="FQ280" s="763"/>
      <c r="FR280" s="763"/>
      <c r="FS280" s="763"/>
      <c r="FT280" s="763"/>
      <c r="FU280" s="763"/>
      <c r="FV280" s="763"/>
      <c r="FW280" s="763"/>
      <c r="FX280" s="763"/>
      <c r="FY280" s="763"/>
      <c r="FZ280" s="763"/>
      <c r="GA280" s="763"/>
      <c r="GB280" s="763"/>
      <c r="GC280" s="763"/>
      <c r="GD280" s="763"/>
      <c r="GE280" s="763"/>
      <c r="GF280" s="763"/>
      <c r="GG280" s="763"/>
      <c r="GH280" s="763"/>
      <c r="GI280" s="763"/>
      <c r="GJ280" s="763"/>
      <c r="GK280" s="763"/>
      <c r="GL280" s="763"/>
      <c r="GM280" s="763"/>
      <c r="GN280" s="763"/>
      <c r="GO280" s="763"/>
      <c r="GP280" s="763"/>
      <c r="GQ280" s="763"/>
      <c r="GR280" s="763"/>
      <c r="GS280" s="763"/>
      <c r="GT280" s="763"/>
      <c r="GU280" s="763"/>
      <c r="GV280" s="763"/>
      <c r="GW280" s="763"/>
      <c r="GX280" s="763"/>
      <c r="GY280" s="763"/>
      <c r="GZ280" s="763"/>
      <c r="HA280" s="763"/>
      <c r="HB280" s="763"/>
      <c r="HC280" s="763"/>
      <c r="HD280" s="763"/>
      <c r="HE280" s="763"/>
      <c r="HF280" s="763"/>
      <c r="HG280" s="763"/>
      <c r="HH280" s="763"/>
      <c r="HI280" s="763"/>
      <c r="HJ280" s="763"/>
      <c r="HK280" s="763"/>
      <c r="HL280" s="763"/>
      <c r="HM280" s="763"/>
      <c r="HN280" s="763"/>
      <c r="HO280" s="763"/>
      <c r="HP280" s="763"/>
      <c r="HQ280" s="763"/>
      <c r="HR280" s="763"/>
      <c r="HS280" s="763"/>
    </row>
    <row r="281" spans="1:227" s="552" customFormat="1">
      <c r="A281"/>
      <c r="B281" s="392"/>
      <c r="C281"/>
      <c r="D281" s="465"/>
      <c r="E281" s="684"/>
      <c r="F281" s="684"/>
      <c r="G281" s="354"/>
      <c r="H281"/>
      <c r="I281" s="140"/>
      <c r="J281"/>
      <c r="K281"/>
      <c r="L281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47"/>
      <c r="AC281"/>
      <c r="AD281" s="127"/>
      <c r="AE281"/>
      <c r="AF281"/>
      <c r="AG281"/>
      <c r="AH281" s="137"/>
      <c r="AI281" s="137"/>
      <c r="AJ281" s="137"/>
      <c r="AK281" s="548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548"/>
      <c r="BB281" s="286"/>
      <c r="BC281" s="1138"/>
      <c r="BD281" s="1138"/>
      <c r="BE281" s="1138"/>
      <c r="BF281" s="1138"/>
      <c r="BG281" s="1138"/>
      <c r="BH281" s="1138"/>
      <c r="BI281" s="1138"/>
      <c r="BJ281" s="536"/>
      <c r="BK281" s="536"/>
      <c r="BL281" s="536"/>
      <c r="BM281" s="536"/>
      <c r="BN281" s="536"/>
      <c r="BO281" s="536"/>
      <c r="BP281" s="536"/>
      <c r="BQ281" s="536"/>
      <c r="BR281" s="536"/>
      <c r="BS281" s="536"/>
      <c r="BT281" s="536"/>
      <c r="BU281" s="286"/>
      <c r="BV281" s="763"/>
      <c r="BW281" s="763"/>
      <c r="BX281" s="763"/>
      <c r="BY281" s="763"/>
      <c r="BZ281" s="763"/>
      <c r="CA281" s="763"/>
      <c r="CB281" s="763"/>
      <c r="CC281" s="763"/>
      <c r="CD281" s="763"/>
      <c r="CE281" s="763"/>
      <c r="CF281" s="763"/>
      <c r="CG281" s="763"/>
      <c r="CH281" s="763"/>
      <c r="CI281" s="763"/>
      <c r="CW281" s="763"/>
      <c r="CX281" s="763"/>
      <c r="CY281" s="763"/>
      <c r="CZ281" s="763"/>
      <c r="DA281" s="763"/>
      <c r="DB281" s="763"/>
      <c r="DC281" s="763"/>
      <c r="DD281" s="763"/>
      <c r="DE281" s="763"/>
      <c r="DF281" s="763"/>
      <c r="DG281" s="763"/>
      <c r="DH281" s="763"/>
      <c r="DI281" s="763"/>
      <c r="DJ281" s="763"/>
      <c r="DK281" s="763"/>
      <c r="DL281" s="763"/>
      <c r="DM281" s="763"/>
      <c r="DN281" s="763"/>
      <c r="DO281" s="763"/>
      <c r="DP281" s="763"/>
      <c r="DQ281" s="763"/>
      <c r="DR281" s="763"/>
      <c r="DS281" s="763"/>
      <c r="DT281" s="763"/>
      <c r="DU281" s="763"/>
      <c r="DV281" s="763"/>
      <c r="DW281" s="763"/>
      <c r="DX281" s="763"/>
      <c r="DY281" s="763"/>
      <c r="DZ281" s="763"/>
      <c r="EA281" s="763"/>
      <c r="EB281" s="763"/>
      <c r="EC281" s="763"/>
      <c r="ED281" s="763"/>
      <c r="EE281" s="763"/>
      <c r="EF281" s="763"/>
      <c r="EG281" s="763"/>
      <c r="EH281" s="763"/>
      <c r="EI281" s="763"/>
      <c r="EJ281" s="763"/>
      <c r="EK281" s="763"/>
      <c r="EL281" s="763"/>
      <c r="EM281" s="763"/>
      <c r="EN281" s="763"/>
      <c r="EO281" s="763"/>
      <c r="EP281" s="763"/>
      <c r="EQ281" s="763"/>
      <c r="ER281" s="763"/>
      <c r="ES281" s="763"/>
      <c r="ET281" s="763"/>
      <c r="EU281" s="763"/>
      <c r="EV281" s="763"/>
      <c r="EW281" s="763"/>
      <c r="EX281" s="763"/>
      <c r="EY281" s="763"/>
      <c r="EZ281" s="763"/>
      <c r="FA281" s="763"/>
      <c r="FB281" s="763"/>
      <c r="FC281" s="763"/>
      <c r="FD281" s="763"/>
      <c r="FE281" s="763"/>
      <c r="FF281" s="763"/>
      <c r="FG281" s="763"/>
      <c r="FH281" s="763"/>
      <c r="FI281" s="763"/>
      <c r="FJ281" s="763"/>
      <c r="FK281" s="763"/>
      <c r="FL281" s="763"/>
      <c r="FM281" s="763"/>
      <c r="FN281" s="763"/>
      <c r="FO281" s="763"/>
      <c r="FP281" s="763"/>
      <c r="FQ281" s="763"/>
      <c r="FR281" s="763"/>
      <c r="FS281" s="763"/>
      <c r="FT281" s="763"/>
      <c r="FU281" s="763"/>
      <c r="FV281" s="763"/>
      <c r="FW281" s="763"/>
      <c r="FX281" s="763"/>
      <c r="FY281" s="763"/>
      <c r="FZ281" s="763"/>
      <c r="GA281" s="763"/>
      <c r="GB281" s="763"/>
      <c r="GC281" s="763"/>
      <c r="GD281" s="763"/>
      <c r="GE281" s="763"/>
      <c r="GF281" s="763"/>
      <c r="GG281" s="763"/>
      <c r="GH281" s="763"/>
      <c r="GI281" s="763"/>
      <c r="GJ281" s="763"/>
      <c r="GK281" s="763"/>
      <c r="GL281" s="763"/>
      <c r="GM281" s="763"/>
      <c r="GN281" s="763"/>
      <c r="GO281" s="763"/>
      <c r="GP281" s="763"/>
      <c r="GQ281" s="763"/>
      <c r="GR281" s="763"/>
      <c r="GS281" s="763"/>
      <c r="GT281" s="763"/>
      <c r="GU281" s="763"/>
      <c r="GV281" s="763"/>
      <c r="GW281" s="763"/>
      <c r="GX281" s="763"/>
      <c r="GY281" s="763"/>
      <c r="GZ281" s="763"/>
      <c r="HA281" s="763"/>
      <c r="HB281" s="763"/>
      <c r="HC281" s="763"/>
      <c r="HD281" s="763"/>
      <c r="HE281" s="763"/>
      <c r="HF281" s="763"/>
      <c r="HG281" s="763"/>
      <c r="HH281" s="763"/>
      <c r="HI281" s="763"/>
      <c r="HJ281" s="763"/>
      <c r="HK281" s="763"/>
      <c r="HL281" s="763"/>
      <c r="HM281" s="763"/>
      <c r="HN281" s="763"/>
      <c r="HO281" s="763"/>
      <c r="HP281" s="763"/>
      <c r="HQ281" s="763"/>
      <c r="HR281" s="763"/>
      <c r="HS281" s="763"/>
    </row>
    <row r="282" spans="1:227" s="552" customFormat="1">
      <c r="A282"/>
      <c r="B282" s="392"/>
      <c r="C282"/>
      <c r="D282" s="465"/>
      <c r="E282" s="684"/>
      <c r="F282" s="684"/>
      <c r="G282" s="354"/>
      <c r="H282"/>
      <c r="I282" s="140"/>
      <c r="J282"/>
      <c r="K282"/>
      <c r="L282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47"/>
      <c r="AC282"/>
      <c r="AD282" s="127"/>
      <c r="AE282"/>
      <c r="AF282"/>
      <c r="AG282"/>
      <c r="AH282" s="137"/>
      <c r="AI282" s="137"/>
      <c r="AJ282" s="137"/>
      <c r="AK282" s="548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  <c r="BA282" s="548"/>
      <c r="BB282" s="286"/>
      <c r="BC282" s="1138"/>
      <c r="BD282" s="1138"/>
      <c r="BE282" s="1138"/>
      <c r="BF282" s="1138"/>
      <c r="BG282" s="1138"/>
      <c r="BH282" s="1138"/>
      <c r="BI282" s="1138"/>
      <c r="BJ282" s="536"/>
      <c r="BK282" s="536"/>
      <c r="BL282" s="536"/>
      <c r="BM282" s="536"/>
      <c r="BN282" s="536"/>
      <c r="BO282" s="536"/>
      <c r="BP282" s="536"/>
      <c r="BQ282" s="536"/>
      <c r="BR282" s="536"/>
      <c r="BS282" s="536"/>
      <c r="BT282" s="536"/>
      <c r="BU282" s="286"/>
      <c r="BV282" s="763"/>
      <c r="BW282" s="763"/>
      <c r="BX282" s="763"/>
      <c r="BY282" s="763"/>
      <c r="BZ282" s="763"/>
      <c r="CA282" s="763"/>
      <c r="CB282" s="763"/>
      <c r="CC282" s="763"/>
      <c r="CD282" s="763"/>
      <c r="CE282" s="763"/>
      <c r="CF282" s="763"/>
      <c r="CG282" s="763"/>
      <c r="CH282" s="763"/>
      <c r="CI282" s="763"/>
      <c r="CW282" s="763"/>
      <c r="CX282" s="763"/>
      <c r="CY282" s="763"/>
      <c r="CZ282" s="763"/>
      <c r="DA282" s="763"/>
      <c r="DB282" s="763"/>
      <c r="DC282" s="763"/>
      <c r="DD282" s="763"/>
      <c r="DE282" s="763"/>
      <c r="DF282" s="763"/>
      <c r="DG282" s="763"/>
      <c r="DH282" s="763"/>
      <c r="DI282" s="763"/>
      <c r="DJ282" s="763"/>
      <c r="DK282" s="763"/>
      <c r="DL282" s="763"/>
      <c r="DM282" s="763"/>
      <c r="DN282" s="763"/>
      <c r="DO282" s="763"/>
      <c r="DP282" s="763"/>
      <c r="DQ282" s="763"/>
      <c r="DR282" s="763"/>
      <c r="DS282" s="763"/>
      <c r="DT282" s="763"/>
      <c r="DU282" s="763"/>
      <c r="DV282" s="763"/>
      <c r="DW282" s="763"/>
      <c r="DX282" s="763"/>
      <c r="DY282" s="763"/>
      <c r="DZ282" s="763"/>
      <c r="EA282" s="763"/>
      <c r="EB282" s="763"/>
      <c r="EC282" s="763"/>
      <c r="ED282" s="763"/>
      <c r="EE282" s="763"/>
      <c r="EF282" s="763"/>
      <c r="EG282" s="763"/>
      <c r="EH282" s="763"/>
      <c r="EI282" s="763"/>
      <c r="EJ282" s="763"/>
      <c r="EK282" s="763"/>
      <c r="EL282" s="763"/>
      <c r="EM282" s="763"/>
      <c r="EN282" s="763"/>
      <c r="EO282" s="763"/>
      <c r="EP282" s="763"/>
      <c r="EQ282" s="763"/>
      <c r="ER282" s="763"/>
      <c r="ES282" s="763"/>
      <c r="ET282" s="763"/>
      <c r="EU282" s="763"/>
      <c r="EV282" s="763"/>
      <c r="EW282" s="763"/>
      <c r="EX282" s="763"/>
      <c r="EY282" s="763"/>
      <c r="EZ282" s="763"/>
      <c r="FA282" s="763"/>
      <c r="FB282" s="763"/>
      <c r="FC282" s="763"/>
      <c r="FD282" s="763"/>
      <c r="FE282" s="763"/>
      <c r="FF282" s="763"/>
      <c r="FG282" s="763"/>
      <c r="FH282" s="763"/>
      <c r="FI282" s="763"/>
      <c r="FJ282" s="763"/>
      <c r="FK282" s="763"/>
      <c r="FL282" s="763"/>
      <c r="FM282" s="763"/>
      <c r="FN282" s="763"/>
      <c r="FO282" s="763"/>
      <c r="FP282" s="763"/>
      <c r="FQ282" s="763"/>
      <c r="FR282" s="763"/>
      <c r="FS282" s="763"/>
      <c r="FT282" s="763"/>
      <c r="FU282" s="763"/>
      <c r="FV282" s="763"/>
      <c r="FW282" s="763"/>
      <c r="FX282" s="763"/>
      <c r="FY282" s="763"/>
      <c r="FZ282" s="763"/>
      <c r="GA282" s="763"/>
      <c r="GB282" s="763"/>
      <c r="GC282" s="763"/>
      <c r="GD282" s="763"/>
      <c r="GE282" s="763"/>
      <c r="GF282" s="763"/>
      <c r="GG282" s="763"/>
      <c r="GH282" s="763"/>
      <c r="GI282" s="763"/>
      <c r="GJ282" s="763"/>
      <c r="GK282" s="763"/>
      <c r="GL282" s="763"/>
      <c r="GM282" s="763"/>
      <c r="GN282" s="763"/>
      <c r="GO282" s="763"/>
      <c r="GP282" s="763"/>
      <c r="GQ282" s="763"/>
      <c r="GR282" s="763"/>
      <c r="GS282" s="763"/>
      <c r="GT282" s="763"/>
      <c r="GU282" s="763"/>
      <c r="GV282" s="763"/>
      <c r="GW282" s="763"/>
      <c r="GX282" s="763"/>
      <c r="GY282" s="763"/>
      <c r="GZ282" s="763"/>
      <c r="HA282" s="763"/>
      <c r="HB282" s="763"/>
      <c r="HC282" s="763"/>
      <c r="HD282" s="763"/>
      <c r="HE282" s="763"/>
      <c r="HF282" s="763"/>
      <c r="HG282" s="763"/>
      <c r="HH282" s="763"/>
      <c r="HI282" s="763"/>
      <c r="HJ282" s="763"/>
      <c r="HK282" s="763"/>
      <c r="HL282" s="763"/>
      <c r="HM282" s="763"/>
      <c r="HN282" s="763"/>
      <c r="HO282" s="763"/>
      <c r="HP282" s="763"/>
      <c r="HQ282" s="763"/>
      <c r="HR282" s="763"/>
      <c r="HS282" s="763"/>
    </row>
    <row r="283" spans="1:227" s="552" customFormat="1">
      <c r="A283"/>
      <c r="B283" s="392"/>
      <c r="C283"/>
      <c r="D283" s="465"/>
      <c r="E283" s="684"/>
      <c r="F283" s="684"/>
      <c r="G283" s="354"/>
      <c r="H283"/>
      <c r="I283" s="140"/>
      <c r="J283"/>
      <c r="K283"/>
      <c r="L283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47"/>
      <c r="AC283"/>
      <c r="AD283" s="127"/>
      <c r="AE283"/>
      <c r="AF283"/>
      <c r="AG283"/>
      <c r="AH283" s="137"/>
      <c r="AI283" s="137"/>
      <c r="AJ283" s="137"/>
      <c r="AK283" s="548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548"/>
      <c r="BB283" s="286"/>
      <c r="BC283" s="1138"/>
      <c r="BD283" s="1138"/>
      <c r="BE283" s="1138"/>
      <c r="BF283" s="1138"/>
      <c r="BG283" s="1138"/>
      <c r="BH283" s="1138"/>
      <c r="BI283" s="1138"/>
      <c r="BJ283" s="536"/>
      <c r="BK283" s="536"/>
      <c r="BL283" s="536"/>
      <c r="BM283" s="536"/>
      <c r="BN283" s="536"/>
      <c r="BO283" s="536"/>
      <c r="BP283" s="536"/>
      <c r="BQ283" s="536"/>
      <c r="BR283" s="536"/>
      <c r="BS283" s="536"/>
      <c r="BT283" s="536"/>
      <c r="BU283" s="286"/>
      <c r="BV283" s="763"/>
      <c r="BW283" s="763"/>
      <c r="BX283" s="763"/>
      <c r="BY283" s="763"/>
      <c r="BZ283" s="763"/>
      <c r="CA283" s="763"/>
      <c r="CB283" s="763"/>
      <c r="CC283" s="763"/>
      <c r="CD283" s="763"/>
      <c r="CE283" s="763"/>
      <c r="CF283" s="763"/>
      <c r="CG283" s="763"/>
      <c r="CH283" s="763"/>
      <c r="CI283" s="763"/>
      <c r="CW283" s="763"/>
      <c r="CX283" s="763"/>
      <c r="CY283" s="763"/>
      <c r="CZ283" s="763"/>
      <c r="DA283" s="763"/>
      <c r="DB283" s="763"/>
      <c r="DC283" s="763"/>
      <c r="DD283" s="763"/>
      <c r="DE283" s="763"/>
      <c r="DF283" s="763"/>
      <c r="DG283" s="763"/>
      <c r="DH283" s="763"/>
      <c r="DI283" s="763"/>
      <c r="DJ283" s="763"/>
      <c r="DK283" s="763"/>
      <c r="DL283" s="763"/>
      <c r="DM283" s="763"/>
      <c r="DN283" s="763"/>
      <c r="DO283" s="763"/>
      <c r="DP283" s="763"/>
      <c r="DQ283" s="763"/>
      <c r="DR283" s="763"/>
      <c r="DS283" s="763"/>
      <c r="DT283" s="763"/>
      <c r="DU283" s="763"/>
      <c r="DV283" s="763"/>
      <c r="DW283" s="763"/>
      <c r="DX283" s="763"/>
      <c r="DY283" s="763"/>
      <c r="DZ283" s="763"/>
      <c r="EA283" s="763"/>
      <c r="EB283" s="763"/>
      <c r="EC283" s="763"/>
      <c r="ED283" s="763"/>
      <c r="EE283" s="763"/>
      <c r="EF283" s="763"/>
      <c r="EG283" s="763"/>
      <c r="EH283" s="763"/>
      <c r="EI283" s="763"/>
      <c r="EJ283" s="763"/>
      <c r="EK283" s="763"/>
      <c r="EL283" s="763"/>
      <c r="EM283" s="763"/>
      <c r="EN283" s="763"/>
      <c r="EO283" s="763"/>
      <c r="EP283" s="763"/>
      <c r="EQ283" s="763"/>
      <c r="ER283" s="763"/>
      <c r="ES283" s="763"/>
      <c r="ET283" s="763"/>
      <c r="EU283" s="763"/>
      <c r="EV283" s="763"/>
      <c r="EW283" s="763"/>
      <c r="EX283" s="763"/>
      <c r="EY283" s="763"/>
      <c r="EZ283" s="763"/>
      <c r="FA283" s="763"/>
      <c r="FB283" s="763"/>
      <c r="FC283" s="763"/>
      <c r="FD283" s="763"/>
      <c r="FE283" s="763"/>
      <c r="FF283" s="763"/>
      <c r="FG283" s="763"/>
      <c r="FH283" s="763"/>
      <c r="FI283" s="763"/>
      <c r="FJ283" s="763"/>
      <c r="FK283" s="763"/>
      <c r="FL283" s="763"/>
      <c r="FM283" s="763"/>
      <c r="FN283" s="763"/>
      <c r="FO283" s="763"/>
      <c r="FP283" s="763"/>
      <c r="FQ283" s="763"/>
      <c r="FR283" s="763"/>
      <c r="FS283" s="763"/>
      <c r="FT283" s="763"/>
      <c r="FU283" s="763"/>
      <c r="FV283" s="763"/>
      <c r="FW283" s="763"/>
      <c r="FX283" s="763"/>
      <c r="FY283" s="763"/>
      <c r="FZ283" s="763"/>
      <c r="GA283" s="763"/>
      <c r="GB283" s="763"/>
      <c r="GC283" s="763"/>
      <c r="GD283" s="763"/>
      <c r="GE283" s="763"/>
      <c r="GF283" s="763"/>
      <c r="GG283" s="763"/>
      <c r="GH283" s="763"/>
      <c r="GI283" s="763"/>
      <c r="GJ283" s="763"/>
      <c r="GK283" s="763"/>
      <c r="GL283" s="763"/>
      <c r="GM283" s="763"/>
      <c r="GN283" s="763"/>
      <c r="GO283" s="763"/>
      <c r="GP283" s="763"/>
      <c r="GQ283" s="763"/>
      <c r="GR283" s="763"/>
      <c r="GS283" s="763"/>
      <c r="GT283" s="763"/>
      <c r="GU283" s="763"/>
      <c r="GV283" s="763"/>
      <c r="GW283" s="763"/>
      <c r="GX283" s="763"/>
      <c r="GY283" s="763"/>
      <c r="GZ283" s="763"/>
      <c r="HA283" s="763"/>
      <c r="HB283" s="763"/>
      <c r="HC283" s="763"/>
      <c r="HD283" s="763"/>
      <c r="HE283" s="763"/>
      <c r="HF283" s="763"/>
      <c r="HG283" s="763"/>
      <c r="HH283" s="763"/>
      <c r="HI283" s="763"/>
      <c r="HJ283" s="763"/>
      <c r="HK283" s="763"/>
      <c r="HL283" s="763"/>
      <c r="HM283" s="763"/>
      <c r="HN283" s="763"/>
      <c r="HO283" s="763"/>
      <c r="HP283" s="763"/>
      <c r="HQ283" s="763"/>
      <c r="HR283" s="763"/>
      <c r="HS283" s="763"/>
    </row>
    <row r="284" spans="1:227" s="552" customFormat="1">
      <c r="A284"/>
      <c r="B284" s="392"/>
      <c r="C284"/>
      <c r="D284" s="465"/>
      <c r="E284" s="684"/>
      <c r="F284" s="684"/>
      <c r="G284" s="354"/>
      <c r="H284"/>
      <c r="I284" s="140"/>
      <c r="J284"/>
      <c r="K284"/>
      <c r="L284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9"/>
      <c r="Y284" s="359"/>
      <c r="Z284" s="359"/>
      <c r="AA284" s="359"/>
      <c r="AB284" s="47"/>
      <c r="AC284"/>
      <c r="AD284" s="127"/>
      <c r="AE284"/>
      <c r="AF284"/>
      <c r="AG284"/>
      <c r="AH284" s="137"/>
      <c r="AI284" s="137"/>
      <c r="AJ284" s="137"/>
      <c r="AK284" s="548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  <c r="BA284" s="548"/>
      <c r="BB284" s="286"/>
      <c r="BC284" s="1138"/>
      <c r="BD284" s="1138"/>
      <c r="BE284" s="1138"/>
      <c r="BF284" s="1138"/>
      <c r="BG284" s="1138"/>
      <c r="BH284" s="1138"/>
      <c r="BI284" s="1138"/>
      <c r="BJ284" s="536"/>
      <c r="BK284" s="536"/>
      <c r="BL284" s="536"/>
      <c r="BM284" s="536"/>
      <c r="BN284" s="536"/>
      <c r="BO284" s="536"/>
      <c r="BP284" s="536"/>
      <c r="BQ284" s="536"/>
      <c r="BR284" s="536"/>
      <c r="BS284" s="536"/>
      <c r="BT284" s="536"/>
      <c r="BU284" s="286"/>
      <c r="BV284" s="763"/>
      <c r="BW284" s="763"/>
      <c r="BX284" s="763"/>
      <c r="BY284" s="763"/>
      <c r="BZ284" s="763"/>
      <c r="CA284" s="763"/>
      <c r="CB284" s="763"/>
      <c r="CC284" s="763"/>
      <c r="CD284" s="763"/>
      <c r="CE284" s="763"/>
      <c r="CF284" s="763"/>
      <c r="CG284" s="763"/>
      <c r="CH284" s="763"/>
      <c r="CI284" s="763"/>
      <c r="CW284" s="763"/>
      <c r="CX284" s="763"/>
      <c r="CY284" s="763"/>
      <c r="CZ284" s="763"/>
      <c r="DA284" s="763"/>
      <c r="DB284" s="763"/>
      <c r="DC284" s="763"/>
      <c r="DD284" s="763"/>
      <c r="DE284" s="763"/>
      <c r="DF284" s="763"/>
      <c r="DG284" s="763"/>
      <c r="DH284" s="763"/>
      <c r="DI284" s="763"/>
      <c r="DJ284" s="763"/>
      <c r="DK284" s="763"/>
      <c r="DL284" s="763"/>
      <c r="DM284" s="763"/>
      <c r="DN284" s="763"/>
      <c r="DO284" s="763"/>
      <c r="DP284" s="763"/>
      <c r="DQ284" s="763"/>
      <c r="DR284" s="763"/>
      <c r="DS284" s="763"/>
      <c r="DT284" s="763"/>
      <c r="DU284" s="763"/>
      <c r="DV284" s="763"/>
      <c r="DW284" s="763"/>
      <c r="DX284" s="763"/>
      <c r="DY284" s="763"/>
      <c r="DZ284" s="763"/>
      <c r="EA284" s="763"/>
      <c r="EB284" s="763"/>
      <c r="EC284" s="763"/>
      <c r="ED284" s="763"/>
      <c r="EE284" s="763"/>
      <c r="EF284" s="763"/>
      <c r="EG284" s="763"/>
      <c r="EH284" s="763"/>
      <c r="EI284" s="763"/>
      <c r="EJ284" s="763"/>
      <c r="EK284" s="763"/>
      <c r="EL284" s="763"/>
      <c r="EM284" s="763"/>
      <c r="EN284" s="763"/>
      <c r="EO284" s="763"/>
      <c r="EP284" s="763"/>
      <c r="EQ284" s="763"/>
      <c r="ER284" s="763"/>
      <c r="ES284" s="763"/>
      <c r="ET284" s="763"/>
      <c r="EU284" s="763"/>
      <c r="EV284" s="763"/>
      <c r="EW284" s="763"/>
      <c r="EX284" s="763"/>
      <c r="EY284" s="763"/>
      <c r="EZ284" s="763"/>
      <c r="FA284" s="763"/>
      <c r="FB284" s="763"/>
      <c r="FC284" s="763"/>
      <c r="FD284" s="763"/>
      <c r="FE284" s="763"/>
      <c r="FF284" s="763"/>
      <c r="FG284" s="763"/>
      <c r="FH284" s="763"/>
      <c r="FI284" s="763"/>
      <c r="FJ284" s="763"/>
      <c r="FK284" s="763"/>
      <c r="FL284" s="763"/>
      <c r="FM284" s="763"/>
      <c r="FN284" s="763"/>
      <c r="FO284" s="763"/>
      <c r="FP284" s="763"/>
      <c r="FQ284" s="763"/>
      <c r="FR284" s="763"/>
      <c r="FS284" s="763"/>
      <c r="FT284" s="763"/>
      <c r="FU284" s="763"/>
      <c r="FV284" s="763"/>
      <c r="FW284" s="763"/>
      <c r="FX284" s="763"/>
      <c r="FY284" s="763"/>
      <c r="FZ284" s="763"/>
      <c r="GA284" s="763"/>
      <c r="GB284" s="763"/>
      <c r="GC284" s="763"/>
      <c r="GD284" s="763"/>
      <c r="GE284" s="763"/>
      <c r="GF284" s="763"/>
      <c r="GG284" s="763"/>
      <c r="GH284" s="763"/>
      <c r="GI284" s="763"/>
      <c r="GJ284" s="763"/>
      <c r="GK284" s="763"/>
      <c r="GL284" s="763"/>
      <c r="GM284" s="763"/>
      <c r="GN284" s="763"/>
      <c r="GO284" s="763"/>
      <c r="GP284" s="763"/>
      <c r="GQ284" s="763"/>
      <c r="GR284" s="763"/>
      <c r="GS284" s="763"/>
      <c r="GT284" s="763"/>
      <c r="GU284" s="763"/>
      <c r="GV284" s="763"/>
      <c r="GW284" s="763"/>
      <c r="GX284" s="763"/>
      <c r="GY284" s="763"/>
      <c r="GZ284" s="763"/>
      <c r="HA284" s="763"/>
      <c r="HB284" s="763"/>
      <c r="HC284" s="763"/>
      <c r="HD284" s="763"/>
      <c r="HE284" s="763"/>
      <c r="HF284" s="763"/>
      <c r="HG284" s="763"/>
      <c r="HH284" s="763"/>
      <c r="HI284" s="763"/>
      <c r="HJ284" s="763"/>
      <c r="HK284" s="763"/>
      <c r="HL284" s="763"/>
      <c r="HM284" s="763"/>
      <c r="HN284" s="763"/>
      <c r="HO284" s="763"/>
      <c r="HP284" s="763"/>
      <c r="HQ284" s="763"/>
      <c r="HR284" s="763"/>
      <c r="HS284" s="763"/>
    </row>
    <row r="285" spans="1:227" s="552" customFormat="1">
      <c r="A285"/>
      <c r="B285" s="392"/>
      <c r="C285"/>
      <c r="D285" s="465"/>
      <c r="E285" s="684"/>
      <c r="F285" s="684"/>
      <c r="G285" s="354"/>
      <c r="H285"/>
      <c r="I285" s="140"/>
      <c r="J285"/>
      <c r="K285"/>
      <c r="L285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9"/>
      <c r="Y285" s="359"/>
      <c r="Z285" s="359"/>
      <c r="AA285" s="359"/>
      <c r="AB285" s="47"/>
      <c r="AC285"/>
      <c r="AD285" s="127"/>
      <c r="AE285"/>
      <c r="AF285"/>
      <c r="AG285"/>
      <c r="AH285" s="137"/>
      <c r="AI285" s="137"/>
      <c r="AJ285" s="137"/>
      <c r="AK285" s="548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548"/>
      <c r="BB285" s="286"/>
      <c r="BC285" s="1138"/>
      <c r="BD285" s="1138"/>
      <c r="BE285" s="1138"/>
      <c r="BF285" s="1138"/>
      <c r="BG285" s="1138"/>
      <c r="BH285" s="1138"/>
      <c r="BI285" s="1138"/>
      <c r="BJ285" s="536"/>
      <c r="BK285" s="536"/>
      <c r="BL285" s="536"/>
      <c r="BM285" s="536"/>
      <c r="BN285" s="536"/>
      <c r="BO285" s="536"/>
      <c r="BP285" s="536"/>
      <c r="BQ285" s="536"/>
      <c r="BR285" s="536"/>
      <c r="BS285" s="536"/>
      <c r="BT285" s="536"/>
      <c r="BU285" s="286"/>
      <c r="BV285" s="763"/>
      <c r="BW285" s="763"/>
      <c r="BX285" s="763"/>
      <c r="BY285" s="763"/>
      <c r="BZ285" s="763"/>
      <c r="CA285" s="763"/>
      <c r="CB285" s="763"/>
      <c r="CC285" s="763"/>
      <c r="CD285" s="763"/>
      <c r="CE285" s="763"/>
      <c r="CF285" s="763"/>
      <c r="CG285" s="763"/>
      <c r="CH285" s="763"/>
      <c r="CI285" s="763"/>
      <c r="CW285" s="763"/>
      <c r="CX285" s="763"/>
      <c r="CY285" s="763"/>
      <c r="CZ285" s="763"/>
      <c r="DA285" s="763"/>
      <c r="DB285" s="763"/>
      <c r="DC285" s="763"/>
      <c r="DD285" s="763"/>
      <c r="DE285" s="763"/>
      <c r="DF285" s="763"/>
      <c r="DG285" s="763"/>
      <c r="DH285" s="763"/>
      <c r="DI285" s="763"/>
      <c r="DJ285" s="763"/>
      <c r="DK285" s="763"/>
      <c r="DL285" s="763"/>
      <c r="DM285" s="763"/>
      <c r="DN285" s="763"/>
      <c r="DO285" s="763"/>
      <c r="DP285" s="763"/>
      <c r="DQ285" s="763"/>
      <c r="DR285" s="763"/>
      <c r="DS285" s="763"/>
      <c r="DT285" s="763"/>
      <c r="DU285" s="763"/>
      <c r="DV285" s="763"/>
      <c r="DW285" s="763"/>
      <c r="DX285" s="763"/>
      <c r="DY285" s="763"/>
      <c r="DZ285" s="763"/>
      <c r="EA285" s="763"/>
      <c r="EB285" s="763"/>
      <c r="EC285" s="763"/>
      <c r="ED285" s="763"/>
      <c r="EE285" s="763"/>
      <c r="EF285" s="763"/>
      <c r="EG285" s="763"/>
      <c r="EH285" s="763"/>
      <c r="EI285" s="763"/>
      <c r="EJ285" s="763"/>
      <c r="EK285" s="763"/>
      <c r="EL285" s="763"/>
      <c r="EM285" s="763"/>
      <c r="EN285" s="763"/>
      <c r="EO285" s="763"/>
      <c r="EP285" s="763"/>
      <c r="EQ285" s="763"/>
      <c r="ER285" s="763"/>
      <c r="ES285" s="763"/>
      <c r="ET285" s="763"/>
      <c r="EU285" s="763"/>
      <c r="EV285" s="763"/>
      <c r="EW285" s="763"/>
      <c r="EX285" s="763"/>
      <c r="EY285" s="763"/>
      <c r="EZ285" s="763"/>
      <c r="FA285" s="763"/>
      <c r="FB285" s="763"/>
      <c r="FC285" s="763"/>
      <c r="FD285" s="763"/>
      <c r="FE285" s="763"/>
      <c r="FF285" s="763"/>
      <c r="FG285" s="763"/>
      <c r="FH285" s="763"/>
      <c r="FI285" s="763"/>
      <c r="FJ285" s="763"/>
      <c r="FK285" s="763"/>
      <c r="FL285" s="763"/>
      <c r="FM285" s="763"/>
      <c r="FN285" s="763"/>
      <c r="FO285" s="763"/>
      <c r="FP285" s="763"/>
      <c r="FQ285" s="763"/>
      <c r="FR285" s="763"/>
      <c r="FS285" s="763"/>
      <c r="FT285" s="763"/>
      <c r="FU285" s="763"/>
      <c r="FV285" s="763"/>
      <c r="FW285" s="763"/>
      <c r="FX285" s="763"/>
      <c r="FY285" s="763"/>
      <c r="FZ285" s="763"/>
      <c r="GA285" s="763"/>
      <c r="GB285" s="763"/>
      <c r="GC285" s="763"/>
      <c r="GD285" s="763"/>
      <c r="GE285" s="763"/>
      <c r="GF285" s="763"/>
      <c r="GG285" s="763"/>
      <c r="GH285" s="763"/>
      <c r="GI285" s="763"/>
      <c r="GJ285" s="763"/>
      <c r="GK285" s="763"/>
      <c r="GL285" s="763"/>
      <c r="GM285" s="763"/>
      <c r="GN285" s="763"/>
      <c r="GO285" s="763"/>
      <c r="GP285" s="763"/>
      <c r="GQ285" s="763"/>
      <c r="GR285" s="763"/>
      <c r="GS285" s="763"/>
      <c r="GT285" s="763"/>
      <c r="GU285" s="763"/>
      <c r="GV285" s="763"/>
      <c r="GW285" s="763"/>
      <c r="GX285" s="763"/>
      <c r="GY285" s="763"/>
      <c r="GZ285" s="763"/>
      <c r="HA285" s="763"/>
      <c r="HB285" s="763"/>
      <c r="HC285" s="763"/>
      <c r="HD285" s="763"/>
      <c r="HE285" s="763"/>
      <c r="HF285" s="763"/>
      <c r="HG285" s="763"/>
      <c r="HH285" s="763"/>
      <c r="HI285" s="763"/>
      <c r="HJ285" s="763"/>
      <c r="HK285" s="763"/>
      <c r="HL285" s="763"/>
      <c r="HM285" s="763"/>
      <c r="HN285" s="763"/>
      <c r="HO285" s="763"/>
      <c r="HP285" s="763"/>
      <c r="HQ285" s="763"/>
      <c r="HR285" s="763"/>
      <c r="HS285" s="763"/>
    </row>
    <row r="286" spans="1:227" s="552" customFormat="1">
      <c r="A286"/>
      <c r="B286" s="392"/>
      <c r="C286"/>
      <c r="D286" s="465"/>
      <c r="E286" s="684"/>
      <c r="F286" s="684"/>
      <c r="G286" s="354"/>
      <c r="H286"/>
      <c r="I286" s="140"/>
      <c r="J286"/>
      <c r="K286"/>
      <c r="L286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9"/>
      <c r="Y286" s="359"/>
      <c r="Z286" s="359"/>
      <c r="AA286" s="359"/>
      <c r="AB286" s="47"/>
      <c r="AC286"/>
      <c r="AD286" s="127"/>
      <c r="AE286"/>
      <c r="AF286"/>
      <c r="AG286"/>
      <c r="AH286" s="137"/>
      <c r="AI286" s="137"/>
      <c r="AJ286" s="137"/>
      <c r="AK286" s="548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548"/>
      <c r="BB286" s="286"/>
      <c r="BC286" s="1138"/>
      <c r="BD286" s="1138"/>
      <c r="BE286" s="1138"/>
      <c r="BF286" s="1138"/>
      <c r="BG286" s="1138"/>
      <c r="BH286" s="1138"/>
      <c r="BI286" s="1138"/>
      <c r="BJ286" s="536"/>
      <c r="BK286" s="536"/>
      <c r="BL286" s="536"/>
      <c r="BM286" s="536"/>
      <c r="BN286" s="536"/>
      <c r="BO286" s="536"/>
      <c r="BP286" s="536"/>
      <c r="BQ286" s="536"/>
      <c r="BR286" s="536"/>
      <c r="BS286" s="536"/>
      <c r="BT286" s="536"/>
      <c r="BU286" s="286"/>
      <c r="BV286" s="763"/>
      <c r="BW286" s="763"/>
      <c r="BX286" s="763"/>
      <c r="BY286" s="763"/>
      <c r="BZ286" s="763"/>
      <c r="CA286" s="763"/>
      <c r="CB286" s="763"/>
      <c r="CC286" s="763"/>
      <c r="CD286" s="763"/>
      <c r="CE286" s="763"/>
      <c r="CF286" s="763"/>
      <c r="CG286" s="763"/>
      <c r="CH286" s="763"/>
      <c r="CI286" s="763"/>
      <c r="CW286" s="763"/>
      <c r="CX286" s="763"/>
      <c r="CY286" s="763"/>
      <c r="CZ286" s="763"/>
      <c r="DA286" s="763"/>
      <c r="DB286" s="763"/>
      <c r="DC286" s="763"/>
      <c r="DD286" s="763"/>
      <c r="DE286" s="763"/>
      <c r="DF286" s="763"/>
      <c r="DG286" s="763"/>
      <c r="DH286" s="763"/>
      <c r="DI286" s="763"/>
      <c r="DJ286" s="763"/>
      <c r="DK286" s="763"/>
      <c r="DL286" s="763"/>
      <c r="DM286" s="763"/>
      <c r="DN286" s="763"/>
      <c r="DO286" s="763"/>
      <c r="DP286" s="763"/>
      <c r="DQ286" s="763"/>
      <c r="DR286" s="763"/>
      <c r="DS286" s="763"/>
      <c r="DT286" s="763"/>
      <c r="DU286" s="763"/>
      <c r="DV286" s="763"/>
      <c r="DW286" s="763"/>
      <c r="DX286" s="763"/>
      <c r="DY286" s="763"/>
      <c r="DZ286" s="763"/>
      <c r="EA286" s="763"/>
      <c r="EB286" s="763"/>
      <c r="EC286" s="763"/>
      <c r="ED286" s="763"/>
      <c r="EE286" s="763"/>
      <c r="EF286" s="763"/>
      <c r="EG286" s="763"/>
      <c r="EH286" s="763"/>
      <c r="EI286" s="763"/>
      <c r="EJ286" s="763"/>
      <c r="EK286" s="763"/>
      <c r="EL286" s="763"/>
      <c r="EM286" s="763"/>
      <c r="EN286" s="763"/>
      <c r="EO286" s="763"/>
      <c r="EP286" s="763"/>
      <c r="EQ286" s="763"/>
      <c r="ER286" s="763"/>
      <c r="ES286" s="763"/>
      <c r="ET286" s="763"/>
      <c r="EU286" s="763"/>
      <c r="EV286" s="763"/>
      <c r="EW286" s="763"/>
      <c r="EX286" s="763"/>
      <c r="EY286" s="763"/>
      <c r="EZ286" s="763"/>
      <c r="FA286" s="763"/>
      <c r="FB286" s="763"/>
      <c r="FC286" s="763"/>
      <c r="FD286" s="763"/>
      <c r="FE286" s="763"/>
      <c r="FF286" s="763"/>
      <c r="FG286" s="763"/>
      <c r="FH286" s="763"/>
      <c r="FI286" s="763"/>
      <c r="FJ286" s="763"/>
      <c r="FK286" s="763"/>
      <c r="FL286" s="763"/>
      <c r="FM286" s="763"/>
      <c r="FN286" s="763"/>
      <c r="FO286" s="763"/>
      <c r="FP286" s="763"/>
      <c r="FQ286" s="763"/>
      <c r="FR286" s="763"/>
      <c r="FS286" s="763"/>
      <c r="FT286" s="763"/>
      <c r="FU286" s="763"/>
      <c r="FV286" s="763"/>
      <c r="FW286" s="763"/>
      <c r="FX286" s="763"/>
      <c r="FY286" s="763"/>
      <c r="FZ286" s="763"/>
      <c r="GA286" s="763"/>
      <c r="GB286" s="763"/>
      <c r="GC286" s="763"/>
      <c r="GD286" s="763"/>
      <c r="GE286" s="763"/>
      <c r="GF286" s="763"/>
      <c r="GG286" s="763"/>
      <c r="GH286" s="763"/>
      <c r="GI286" s="763"/>
      <c r="GJ286" s="763"/>
      <c r="GK286" s="763"/>
      <c r="GL286" s="763"/>
      <c r="GM286" s="763"/>
      <c r="GN286" s="763"/>
      <c r="GO286" s="763"/>
      <c r="GP286" s="763"/>
      <c r="GQ286" s="763"/>
      <c r="GR286" s="763"/>
      <c r="GS286" s="763"/>
      <c r="GT286" s="763"/>
      <c r="GU286" s="763"/>
      <c r="GV286" s="763"/>
      <c r="GW286" s="763"/>
      <c r="GX286" s="763"/>
      <c r="GY286" s="763"/>
      <c r="GZ286" s="763"/>
      <c r="HA286" s="763"/>
      <c r="HB286" s="763"/>
      <c r="HC286" s="763"/>
      <c r="HD286" s="763"/>
      <c r="HE286" s="763"/>
      <c r="HF286" s="763"/>
      <c r="HG286" s="763"/>
      <c r="HH286" s="763"/>
      <c r="HI286" s="763"/>
      <c r="HJ286" s="763"/>
      <c r="HK286" s="763"/>
      <c r="HL286" s="763"/>
      <c r="HM286" s="763"/>
      <c r="HN286" s="763"/>
      <c r="HO286" s="763"/>
      <c r="HP286" s="763"/>
      <c r="HQ286" s="763"/>
      <c r="HR286" s="763"/>
      <c r="HS286" s="763"/>
    </row>
    <row r="287" spans="1:227" s="552" customFormat="1">
      <c r="A287"/>
      <c r="B287" s="392"/>
      <c r="C287"/>
      <c r="D287" s="465"/>
      <c r="E287" s="684"/>
      <c r="F287" s="684"/>
      <c r="G287" s="354"/>
      <c r="H287"/>
      <c r="I287" s="140"/>
      <c r="J287"/>
      <c r="K287"/>
      <c r="L287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9"/>
      <c r="Y287" s="359"/>
      <c r="Z287" s="359"/>
      <c r="AA287" s="359"/>
      <c r="AB287" s="47"/>
      <c r="AC287"/>
      <c r="AD287" s="127"/>
      <c r="AE287"/>
      <c r="AF287"/>
      <c r="AG287"/>
      <c r="AH287" s="137"/>
      <c r="AI287" s="137"/>
      <c r="AJ287" s="137"/>
      <c r="AK287" s="548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548"/>
      <c r="BB287" s="286"/>
      <c r="BC287" s="1138"/>
      <c r="BD287" s="1138"/>
      <c r="BE287" s="1138"/>
      <c r="BF287" s="1138"/>
      <c r="BG287" s="1138"/>
      <c r="BH287" s="1138"/>
      <c r="BI287" s="1138"/>
      <c r="BJ287" s="536"/>
      <c r="BK287" s="536"/>
      <c r="BL287" s="536"/>
      <c r="BM287" s="536"/>
      <c r="BN287" s="536"/>
      <c r="BO287" s="536"/>
      <c r="BP287" s="536"/>
      <c r="BQ287" s="536"/>
      <c r="BR287" s="536"/>
      <c r="BS287" s="536"/>
      <c r="BT287" s="536"/>
      <c r="BU287" s="286"/>
      <c r="BV287" s="763"/>
      <c r="BW287" s="763"/>
      <c r="BX287" s="763"/>
      <c r="BY287" s="763"/>
      <c r="BZ287" s="763"/>
      <c r="CA287" s="763"/>
      <c r="CB287" s="763"/>
      <c r="CC287" s="763"/>
      <c r="CD287" s="763"/>
      <c r="CE287" s="763"/>
      <c r="CF287" s="763"/>
      <c r="CG287" s="763"/>
      <c r="CH287" s="763"/>
      <c r="CI287" s="763"/>
      <c r="CW287" s="763"/>
      <c r="CX287" s="763"/>
      <c r="CY287" s="763"/>
      <c r="CZ287" s="763"/>
      <c r="DA287" s="763"/>
      <c r="DB287" s="763"/>
      <c r="DC287" s="763"/>
      <c r="DD287" s="763"/>
      <c r="DE287" s="763"/>
      <c r="DF287" s="763"/>
      <c r="DG287" s="763"/>
      <c r="DH287" s="763"/>
      <c r="DI287" s="763"/>
      <c r="DJ287" s="763"/>
      <c r="DK287" s="763"/>
      <c r="DL287" s="763"/>
      <c r="DM287" s="763"/>
      <c r="DN287" s="763"/>
      <c r="DO287" s="763"/>
      <c r="DP287" s="763"/>
      <c r="DQ287" s="763"/>
      <c r="DR287" s="763"/>
      <c r="DS287" s="763"/>
      <c r="DT287" s="763"/>
      <c r="DU287" s="763"/>
      <c r="DV287" s="763"/>
      <c r="DW287" s="763"/>
      <c r="DX287" s="763"/>
      <c r="DY287" s="763"/>
      <c r="DZ287" s="763"/>
      <c r="EA287" s="763"/>
      <c r="EB287" s="763"/>
      <c r="EC287" s="763"/>
      <c r="ED287" s="763"/>
      <c r="EE287" s="763"/>
      <c r="EF287" s="763"/>
      <c r="EG287" s="763"/>
      <c r="EH287" s="763"/>
      <c r="EI287" s="763"/>
      <c r="EJ287" s="763"/>
      <c r="EK287" s="763"/>
      <c r="EL287" s="763"/>
      <c r="EM287" s="763"/>
      <c r="EN287" s="763"/>
      <c r="EO287" s="763"/>
      <c r="EP287" s="763"/>
      <c r="EQ287" s="763"/>
      <c r="ER287" s="763"/>
      <c r="ES287" s="763"/>
      <c r="ET287" s="763"/>
      <c r="EU287" s="763"/>
      <c r="EV287" s="763"/>
      <c r="EW287" s="763"/>
      <c r="EX287" s="763"/>
      <c r="EY287" s="763"/>
      <c r="EZ287" s="763"/>
      <c r="FA287" s="763"/>
      <c r="FB287" s="763"/>
      <c r="FC287" s="763"/>
      <c r="FD287" s="763"/>
      <c r="FE287" s="763"/>
      <c r="FF287" s="763"/>
      <c r="FG287" s="763"/>
      <c r="FH287" s="763"/>
      <c r="FI287" s="763"/>
      <c r="FJ287" s="763"/>
      <c r="FK287" s="763"/>
      <c r="FL287" s="763"/>
      <c r="FM287" s="763"/>
      <c r="FN287" s="763"/>
      <c r="FO287" s="763"/>
      <c r="FP287" s="763"/>
      <c r="FQ287" s="763"/>
      <c r="FR287" s="763"/>
      <c r="FS287" s="763"/>
      <c r="FT287" s="763"/>
      <c r="FU287" s="763"/>
      <c r="FV287" s="763"/>
      <c r="FW287" s="763"/>
      <c r="FX287" s="763"/>
      <c r="FY287" s="763"/>
      <c r="FZ287" s="763"/>
      <c r="GA287" s="763"/>
      <c r="GB287" s="763"/>
      <c r="GC287" s="763"/>
      <c r="GD287" s="763"/>
      <c r="GE287" s="763"/>
      <c r="GF287" s="763"/>
      <c r="GG287" s="763"/>
      <c r="GH287" s="763"/>
      <c r="GI287" s="763"/>
      <c r="GJ287" s="763"/>
      <c r="GK287" s="763"/>
      <c r="GL287" s="763"/>
      <c r="GM287" s="763"/>
      <c r="GN287" s="763"/>
      <c r="GO287" s="763"/>
      <c r="GP287" s="763"/>
      <c r="GQ287" s="763"/>
      <c r="GR287" s="763"/>
      <c r="GS287" s="763"/>
      <c r="GT287" s="763"/>
      <c r="GU287" s="763"/>
      <c r="GV287" s="763"/>
      <c r="GW287" s="763"/>
      <c r="GX287" s="763"/>
      <c r="GY287" s="763"/>
      <c r="GZ287" s="763"/>
      <c r="HA287" s="763"/>
      <c r="HB287" s="763"/>
      <c r="HC287" s="763"/>
      <c r="HD287" s="763"/>
      <c r="HE287" s="763"/>
      <c r="HF287" s="763"/>
      <c r="HG287" s="763"/>
      <c r="HH287" s="763"/>
      <c r="HI287" s="763"/>
      <c r="HJ287" s="763"/>
      <c r="HK287" s="763"/>
      <c r="HL287" s="763"/>
      <c r="HM287" s="763"/>
      <c r="HN287" s="763"/>
      <c r="HO287" s="763"/>
      <c r="HP287" s="763"/>
      <c r="HQ287" s="763"/>
      <c r="HR287" s="763"/>
      <c r="HS287" s="763"/>
    </row>
    <row r="288" spans="1:227" s="552" customFormat="1">
      <c r="A288"/>
      <c r="B288" s="392"/>
      <c r="C288"/>
      <c r="D288" s="465"/>
      <c r="E288" s="684"/>
      <c r="F288" s="684"/>
      <c r="G288" s="354"/>
      <c r="H288"/>
      <c r="I288" s="140"/>
      <c r="J288"/>
      <c r="K288"/>
      <c r="L288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47"/>
      <c r="AC288"/>
      <c r="AD288" s="127"/>
      <c r="AE288"/>
      <c r="AF288"/>
      <c r="AG288"/>
      <c r="AH288" s="137"/>
      <c r="AI288" s="137"/>
      <c r="AJ288" s="137"/>
      <c r="AK288" s="548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548"/>
      <c r="BB288" s="286"/>
      <c r="BC288" s="1138"/>
      <c r="BD288" s="1138"/>
      <c r="BE288" s="1138"/>
      <c r="BF288" s="1138"/>
      <c r="BG288" s="1138"/>
      <c r="BH288" s="1138"/>
      <c r="BI288" s="1138"/>
      <c r="BJ288" s="536"/>
      <c r="BK288" s="536"/>
      <c r="BL288" s="536"/>
      <c r="BM288" s="536"/>
      <c r="BN288" s="536"/>
      <c r="BO288" s="536"/>
      <c r="BP288" s="536"/>
      <c r="BQ288" s="536"/>
      <c r="BR288" s="536"/>
      <c r="BS288" s="536"/>
      <c r="BT288" s="536"/>
      <c r="BU288" s="286"/>
      <c r="BV288" s="763"/>
      <c r="BW288" s="763"/>
      <c r="BX288" s="763"/>
      <c r="BY288" s="763"/>
      <c r="BZ288" s="763"/>
      <c r="CA288" s="763"/>
      <c r="CB288" s="763"/>
      <c r="CC288" s="763"/>
      <c r="CD288" s="763"/>
      <c r="CE288" s="763"/>
      <c r="CF288" s="763"/>
      <c r="CG288" s="763"/>
      <c r="CH288" s="763"/>
      <c r="CI288" s="763"/>
      <c r="CW288" s="763"/>
      <c r="CX288" s="763"/>
      <c r="CY288" s="763"/>
      <c r="CZ288" s="763"/>
      <c r="DA288" s="763"/>
      <c r="DB288" s="763"/>
      <c r="DC288" s="763"/>
      <c r="DD288" s="763"/>
      <c r="DE288" s="763"/>
      <c r="DF288" s="763"/>
      <c r="DG288" s="763"/>
      <c r="DH288" s="763"/>
      <c r="DI288" s="763"/>
      <c r="DJ288" s="763"/>
      <c r="DK288" s="763"/>
      <c r="DL288" s="763"/>
      <c r="DM288" s="763"/>
      <c r="DN288" s="763"/>
      <c r="DO288" s="763"/>
      <c r="DP288" s="763"/>
      <c r="DQ288" s="763"/>
      <c r="DR288" s="763"/>
      <c r="DS288" s="763"/>
      <c r="DT288" s="763"/>
      <c r="DU288" s="763"/>
      <c r="DV288" s="763"/>
      <c r="DW288" s="763"/>
      <c r="DX288" s="763"/>
      <c r="DY288" s="763"/>
      <c r="DZ288" s="763"/>
      <c r="EA288" s="763"/>
      <c r="EB288" s="763"/>
      <c r="EC288" s="763"/>
      <c r="ED288" s="763"/>
      <c r="EE288" s="763"/>
      <c r="EF288" s="763"/>
      <c r="EG288" s="763"/>
      <c r="EH288" s="763"/>
      <c r="EI288" s="763"/>
      <c r="EJ288" s="763"/>
      <c r="EK288" s="763"/>
      <c r="EL288" s="763"/>
      <c r="EM288" s="763"/>
      <c r="EN288" s="763"/>
      <c r="EO288" s="763"/>
      <c r="EP288" s="763"/>
      <c r="EQ288" s="763"/>
      <c r="ER288" s="763"/>
      <c r="ES288" s="763"/>
      <c r="ET288" s="763"/>
      <c r="EU288" s="763"/>
      <c r="EV288" s="763"/>
      <c r="EW288" s="763"/>
      <c r="EX288" s="763"/>
      <c r="EY288" s="763"/>
      <c r="EZ288" s="763"/>
      <c r="FA288" s="763"/>
      <c r="FB288" s="763"/>
      <c r="FC288" s="763"/>
      <c r="FD288" s="763"/>
      <c r="FE288" s="763"/>
      <c r="FF288" s="763"/>
      <c r="FG288" s="763"/>
      <c r="FH288" s="763"/>
      <c r="FI288" s="763"/>
      <c r="FJ288" s="763"/>
      <c r="FK288" s="763"/>
      <c r="FL288" s="763"/>
      <c r="FM288" s="763"/>
      <c r="FN288" s="763"/>
      <c r="FO288" s="763"/>
      <c r="FP288" s="763"/>
      <c r="FQ288" s="763"/>
      <c r="FR288" s="763"/>
      <c r="FS288" s="763"/>
      <c r="FT288" s="763"/>
      <c r="FU288" s="763"/>
      <c r="FV288" s="763"/>
      <c r="FW288" s="763"/>
      <c r="FX288" s="763"/>
      <c r="FY288" s="763"/>
      <c r="FZ288" s="763"/>
      <c r="GA288" s="763"/>
      <c r="GB288" s="763"/>
      <c r="GC288" s="763"/>
      <c r="GD288" s="763"/>
      <c r="GE288" s="763"/>
      <c r="GF288" s="763"/>
      <c r="GG288" s="763"/>
      <c r="GH288" s="763"/>
      <c r="GI288" s="763"/>
      <c r="GJ288" s="763"/>
      <c r="GK288" s="763"/>
      <c r="GL288" s="763"/>
      <c r="GM288" s="763"/>
      <c r="GN288" s="763"/>
      <c r="GO288" s="763"/>
      <c r="GP288" s="763"/>
      <c r="GQ288" s="763"/>
      <c r="GR288" s="763"/>
      <c r="GS288" s="763"/>
      <c r="GT288" s="763"/>
      <c r="GU288" s="763"/>
      <c r="GV288" s="763"/>
      <c r="GW288" s="763"/>
      <c r="GX288" s="763"/>
      <c r="GY288" s="763"/>
      <c r="GZ288" s="763"/>
      <c r="HA288" s="763"/>
      <c r="HB288" s="763"/>
      <c r="HC288" s="763"/>
      <c r="HD288" s="763"/>
      <c r="HE288" s="763"/>
      <c r="HF288" s="763"/>
      <c r="HG288" s="763"/>
      <c r="HH288" s="763"/>
      <c r="HI288" s="763"/>
      <c r="HJ288" s="763"/>
      <c r="HK288" s="763"/>
      <c r="HL288" s="763"/>
      <c r="HM288" s="763"/>
      <c r="HN288" s="763"/>
      <c r="HO288" s="763"/>
      <c r="HP288" s="763"/>
      <c r="HQ288" s="763"/>
      <c r="HR288" s="763"/>
      <c r="HS288" s="763"/>
    </row>
    <row r="289" spans="1:227" s="552" customFormat="1">
      <c r="A289"/>
      <c r="B289" s="392"/>
      <c r="C289"/>
      <c r="D289" s="465"/>
      <c r="E289" s="684"/>
      <c r="F289" s="684"/>
      <c r="G289" s="354"/>
      <c r="H289"/>
      <c r="I289" s="140"/>
      <c r="J289"/>
      <c r="K289"/>
      <c r="L289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47"/>
      <c r="AC289"/>
      <c r="AD289" s="127"/>
      <c r="AE289"/>
      <c r="AF289"/>
      <c r="AG289"/>
      <c r="AH289" s="137"/>
      <c r="AI289" s="137"/>
      <c r="AJ289" s="137"/>
      <c r="AK289" s="548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548"/>
      <c r="BB289" s="286"/>
      <c r="BC289" s="1138"/>
      <c r="BD289" s="1138"/>
      <c r="BE289" s="1138"/>
      <c r="BF289" s="1138"/>
      <c r="BG289" s="1138"/>
      <c r="BH289" s="1138"/>
      <c r="BI289" s="1138"/>
      <c r="BJ289" s="536"/>
      <c r="BK289" s="536"/>
      <c r="BL289" s="536"/>
      <c r="BM289" s="536"/>
      <c r="BN289" s="536"/>
      <c r="BO289" s="536"/>
      <c r="BP289" s="536"/>
      <c r="BQ289" s="536"/>
      <c r="BR289" s="536"/>
      <c r="BS289" s="536"/>
      <c r="BT289" s="536"/>
      <c r="BU289" s="286"/>
      <c r="BV289" s="763"/>
      <c r="BW289" s="763"/>
      <c r="BX289" s="763"/>
      <c r="BY289" s="763"/>
      <c r="BZ289" s="763"/>
      <c r="CA289" s="763"/>
      <c r="CB289" s="763"/>
      <c r="CC289" s="763"/>
      <c r="CD289" s="763"/>
      <c r="CE289" s="763"/>
      <c r="CF289" s="763"/>
      <c r="CG289" s="763"/>
      <c r="CH289" s="763"/>
      <c r="CI289" s="763"/>
      <c r="CW289" s="763"/>
      <c r="CX289" s="763"/>
      <c r="CY289" s="763"/>
      <c r="CZ289" s="763"/>
      <c r="DA289" s="763"/>
      <c r="DB289" s="763"/>
      <c r="DC289" s="763"/>
      <c r="DD289" s="763"/>
      <c r="DE289" s="763"/>
      <c r="DF289" s="763"/>
      <c r="DG289" s="763"/>
      <c r="DH289" s="763"/>
      <c r="DI289" s="763"/>
      <c r="DJ289" s="763"/>
      <c r="DK289" s="763"/>
      <c r="DL289" s="763"/>
      <c r="DM289" s="763"/>
      <c r="DN289" s="763"/>
      <c r="DO289" s="763"/>
      <c r="DP289" s="763"/>
      <c r="DQ289" s="763"/>
      <c r="DR289" s="763"/>
      <c r="DS289" s="763"/>
      <c r="DT289" s="763"/>
      <c r="DU289" s="763"/>
      <c r="DV289" s="763"/>
      <c r="DW289" s="763"/>
      <c r="DX289" s="763"/>
      <c r="DY289" s="763"/>
      <c r="DZ289" s="763"/>
      <c r="EA289" s="763"/>
      <c r="EB289" s="763"/>
      <c r="EC289" s="763"/>
      <c r="ED289" s="763"/>
      <c r="EE289" s="763"/>
      <c r="EF289" s="763"/>
      <c r="EG289" s="763"/>
      <c r="EH289" s="763"/>
      <c r="EI289" s="763"/>
      <c r="EJ289" s="763"/>
      <c r="EK289" s="763"/>
      <c r="EL289" s="763"/>
      <c r="EM289" s="763"/>
      <c r="EN289" s="763"/>
      <c r="EO289" s="763"/>
      <c r="EP289" s="763"/>
      <c r="EQ289" s="763"/>
      <c r="ER289" s="763"/>
      <c r="ES289" s="763"/>
      <c r="ET289" s="763"/>
      <c r="EU289" s="763"/>
      <c r="EV289" s="763"/>
      <c r="EW289" s="763"/>
      <c r="EX289" s="763"/>
      <c r="EY289" s="763"/>
      <c r="EZ289" s="763"/>
      <c r="FA289" s="763"/>
      <c r="FB289" s="763"/>
      <c r="FC289" s="763"/>
      <c r="FD289" s="763"/>
      <c r="FE289" s="763"/>
      <c r="FF289" s="763"/>
      <c r="FG289" s="763"/>
      <c r="FH289" s="763"/>
      <c r="FI289" s="763"/>
      <c r="FJ289" s="763"/>
      <c r="FK289" s="763"/>
      <c r="FL289" s="763"/>
      <c r="FM289" s="763"/>
      <c r="FN289" s="763"/>
      <c r="FO289" s="763"/>
      <c r="FP289" s="763"/>
      <c r="FQ289" s="763"/>
      <c r="FR289" s="763"/>
      <c r="FS289" s="763"/>
      <c r="FT289" s="763"/>
      <c r="FU289" s="763"/>
      <c r="FV289" s="763"/>
      <c r="FW289" s="763"/>
      <c r="FX289" s="763"/>
      <c r="FY289" s="763"/>
      <c r="FZ289" s="763"/>
      <c r="GA289" s="763"/>
      <c r="GB289" s="763"/>
      <c r="GC289" s="763"/>
      <c r="GD289" s="763"/>
      <c r="GE289" s="763"/>
      <c r="GF289" s="763"/>
      <c r="GG289" s="763"/>
      <c r="GH289" s="763"/>
      <c r="GI289" s="763"/>
      <c r="GJ289" s="763"/>
      <c r="GK289" s="763"/>
      <c r="GL289" s="763"/>
      <c r="GM289" s="763"/>
      <c r="GN289" s="763"/>
      <c r="GO289" s="763"/>
      <c r="GP289" s="763"/>
      <c r="GQ289" s="763"/>
      <c r="GR289" s="763"/>
      <c r="GS289" s="763"/>
      <c r="GT289" s="763"/>
      <c r="GU289" s="763"/>
      <c r="GV289" s="763"/>
      <c r="GW289" s="763"/>
      <c r="GX289" s="763"/>
      <c r="GY289" s="763"/>
      <c r="GZ289" s="763"/>
      <c r="HA289" s="763"/>
      <c r="HB289" s="763"/>
      <c r="HC289" s="763"/>
      <c r="HD289" s="763"/>
      <c r="HE289" s="763"/>
      <c r="HF289" s="763"/>
      <c r="HG289" s="763"/>
      <c r="HH289" s="763"/>
      <c r="HI289" s="763"/>
      <c r="HJ289" s="763"/>
      <c r="HK289" s="763"/>
      <c r="HL289" s="763"/>
      <c r="HM289" s="763"/>
      <c r="HN289" s="763"/>
      <c r="HO289" s="763"/>
      <c r="HP289" s="763"/>
      <c r="HQ289" s="763"/>
      <c r="HR289" s="763"/>
      <c r="HS289" s="763"/>
    </row>
    <row r="290" spans="1:227" s="552" customFormat="1">
      <c r="A290"/>
      <c r="B290" s="392"/>
      <c r="C290"/>
      <c r="D290" s="465"/>
      <c r="E290" s="684"/>
      <c r="F290" s="684"/>
      <c r="G290" s="354"/>
      <c r="H290"/>
      <c r="I290" s="140"/>
      <c r="J290"/>
      <c r="K290"/>
      <c r="L290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9"/>
      <c r="Y290" s="359"/>
      <c r="Z290" s="359"/>
      <c r="AA290" s="359"/>
      <c r="AB290" s="47"/>
      <c r="AC290"/>
      <c r="AD290" s="127"/>
      <c r="AE290"/>
      <c r="AF290"/>
      <c r="AG290"/>
      <c r="AH290" s="137"/>
      <c r="AI290" s="137"/>
      <c r="AJ290" s="137"/>
      <c r="AK290" s="548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548"/>
      <c r="BB290" s="286"/>
      <c r="BC290" s="1138"/>
      <c r="BD290" s="1138"/>
      <c r="BE290" s="1138"/>
      <c r="BF290" s="1138"/>
      <c r="BG290" s="1138"/>
      <c r="BH290" s="1138"/>
      <c r="BI290" s="1138"/>
      <c r="BJ290" s="536"/>
      <c r="BK290" s="536"/>
      <c r="BL290" s="536"/>
      <c r="BM290" s="536"/>
      <c r="BN290" s="536"/>
      <c r="BO290" s="536"/>
      <c r="BP290" s="536"/>
      <c r="BQ290" s="536"/>
      <c r="BR290" s="536"/>
      <c r="BS290" s="536"/>
      <c r="BT290" s="536"/>
      <c r="BU290" s="286"/>
      <c r="BV290" s="763"/>
      <c r="BW290" s="763"/>
      <c r="BX290" s="763"/>
      <c r="BY290" s="763"/>
      <c r="BZ290" s="763"/>
      <c r="CA290" s="763"/>
      <c r="CB290" s="763"/>
      <c r="CC290" s="763"/>
      <c r="CD290" s="763"/>
      <c r="CE290" s="763"/>
      <c r="CF290" s="763"/>
      <c r="CG290" s="763"/>
      <c r="CH290" s="763"/>
      <c r="CI290" s="763"/>
      <c r="CW290" s="763"/>
      <c r="CX290" s="763"/>
      <c r="CY290" s="763"/>
      <c r="CZ290" s="763"/>
      <c r="DA290" s="763"/>
      <c r="DB290" s="763"/>
      <c r="DC290" s="763"/>
      <c r="DD290" s="763"/>
      <c r="DE290" s="763"/>
      <c r="DF290" s="763"/>
      <c r="DG290" s="763"/>
      <c r="DH290" s="763"/>
      <c r="DI290" s="763"/>
      <c r="DJ290" s="763"/>
      <c r="DK290" s="763"/>
      <c r="DL290" s="763"/>
      <c r="DM290" s="763"/>
      <c r="DN290" s="763"/>
      <c r="DO290" s="763"/>
      <c r="DP290" s="763"/>
      <c r="DQ290" s="763"/>
      <c r="DR290" s="763"/>
      <c r="DS290" s="763"/>
      <c r="DT290" s="763"/>
      <c r="DU290" s="763"/>
      <c r="DV290" s="763"/>
      <c r="DW290" s="763"/>
      <c r="DX290" s="763"/>
      <c r="DY290" s="763"/>
      <c r="DZ290" s="763"/>
      <c r="EA290" s="763"/>
      <c r="EB290" s="763"/>
      <c r="EC290" s="763"/>
      <c r="ED290" s="763"/>
      <c r="EE290" s="763"/>
      <c r="EF290" s="763"/>
      <c r="EG290" s="763"/>
      <c r="EH290" s="763"/>
      <c r="EI290" s="763"/>
      <c r="EJ290" s="763"/>
      <c r="EK290" s="763"/>
      <c r="EL290" s="763"/>
      <c r="EM290" s="763"/>
      <c r="EN290" s="763"/>
      <c r="EO290" s="763"/>
      <c r="EP290" s="763"/>
      <c r="EQ290" s="763"/>
      <c r="ER290" s="763"/>
      <c r="ES290" s="763"/>
      <c r="ET290" s="763"/>
      <c r="EU290" s="763"/>
      <c r="EV290" s="763"/>
      <c r="EW290" s="763"/>
      <c r="EX290" s="763"/>
      <c r="EY290" s="763"/>
      <c r="EZ290" s="763"/>
      <c r="FA290" s="763"/>
      <c r="FB290" s="763"/>
      <c r="FC290" s="763"/>
      <c r="FD290" s="763"/>
      <c r="FE290" s="763"/>
      <c r="FF290" s="763"/>
      <c r="FG290" s="763"/>
      <c r="FH290" s="763"/>
      <c r="FI290" s="763"/>
      <c r="FJ290" s="763"/>
      <c r="FK290" s="763"/>
      <c r="FL290" s="763"/>
      <c r="FM290" s="763"/>
      <c r="FN290" s="763"/>
      <c r="FO290" s="763"/>
      <c r="FP290" s="763"/>
      <c r="FQ290" s="763"/>
      <c r="FR290" s="763"/>
      <c r="FS290" s="763"/>
      <c r="FT290" s="763"/>
      <c r="FU290" s="763"/>
      <c r="FV290" s="763"/>
      <c r="FW290" s="763"/>
      <c r="FX290" s="763"/>
      <c r="FY290" s="763"/>
      <c r="FZ290" s="763"/>
      <c r="GA290" s="763"/>
      <c r="GB290" s="763"/>
      <c r="GC290" s="763"/>
      <c r="GD290" s="763"/>
      <c r="GE290" s="763"/>
      <c r="GF290" s="763"/>
      <c r="GG290" s="763"/>
      <c r="GH290" s="763"/>
      <c r="GI290" s="763"/>
      <c r="GJ290" s="763"/>
      <c r="GK290" s="763"/>
      <c r="GL290" s="763"/>
      <c r="GM290" s="763"/>
      <c r="GN290" s="763"/>
      <c r="GO290" s="763"/>
      <c r="GP290" s="763"/>
      <c r="GQ290" s="763"/>
      <c r="GR290" s="763"/>
      <c r="GS290" s="763"/>
      <c r="GT290" s="763"/>
      <c r="GU290" s="763"/>
      <c r="GV290" s="763"/>
      <c r="GW290" s="763"/>
      <c r="GX290" s="763"/>
      <c r="GY290" s="763"/>
      <c r="GZ290" s="763"/>
      <c r="HA290" s="763"/>
      <c r="HB290" s="763"/>
      <c r="HC290" s="763"/>
      <c r="HD290" s="763"/>
      <c r="HE290" s="763"/>
      <c r="HF290" s="763"/>
      <c r="HG290" s="763"/>
      <c r="HH290" s="763"/>
      <c r="HI290" s="763"/>
      <c r="HJ290" s="763"/>
      <c r="HK290" s="763"/>
      <c r="HL290" s="763"/>
      <c r="HM290" s="763"/>
      <c r="HN290" s="763"/>
      <c r="HO290" s="763"/>
      <c r="HP290" s="763"/>
      <c r="HQ290" s="763"/>
      <c r="HR290" s="763"/>
      <c r="HS290" s="763"/>
    </row>
    <row r="291" spans="1:227" s="552" customFormat="1">
      <c r="A291"/>
      <c r="B291" s="392"/>
      <c r="C291"/>
      <c r="D291" s="465"/>
      <c r="E291" s="684"/>
      <c r="F291" s="684"/>
      <c r="G291" s="354"/>
      <c r="H291"/>
      <c r="I291" s="140"/>
      <c r="J291"/>
      <c r="K291"/>
      <c r="L291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9"/>
      <c r="Y291" s="359"/>
      <c r="Z291" s="359"/>
      <c r="AA291" s="359"/>
      <c r="AB291" s="47"/>
      <c r="AC291"/>
      <c r="AD291" s="127"/>
      <c r="AE291"/>
      <c r="AF291"/>
      <c r="AG291"/>
      <c r="AH291" s="137"/>
      <c r="AI291" s="137"/>
      <c r="AJ291" s="137"/>
      <c r="AK291" s="548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  <c r="BA291" s="548"/>
      <c r="BB291" s="286"/>
      <c r="BC291" s="1138"/>
      <c r="BD291" s="1138"/>
      <c r="BE291" s="1138"/>
      <c r="BF291" s="1138"/>
      <c r="BG291" s="1138"/>
      <c r="BH291" s="1138"/>
      <c r="BI291" s="1138"/>
      <c r="BJ291" s="536"/>
      <c r="BK291" s="536"/>
      <c r="BL291" s="536"/>
      <c r="BM291" s="536"/>
      <c r="BN291" s="536"/>
      <c r="BO291" s="536"/>
      <c r="BP291" s="536"/>
      <c r="BQ291" s="536"/>
      <c r="BR291" s="536"/>
      <c r="BS291" s="536"/>
      <c r="BT291" s="536"/>
      <c r="BU291" s="286"/>
      <c r="BV291" s="763"/>
      <c r="BW291" s="763"/>
      <c r="BX291" s="763"/>
      <c r="BY291" s="763"/>
      <c r="BZ291" s="763"/>
      <c r="CA291" s="763"/>
      <c r="CB291" s="763"/>
      <c r="CC291" s="763"/>
      <c r="CD291" s="763"/>
      <c r="CE291" s="763"/>
      <c r="CF291" s="763"/>
      <c r="CG291" s="763"/>
      <c r="CH291" s="763"/>
      <c r="CI291" s="763"/>
      <c r="CW291" s="763"/>
      <c r="CX291" s="763"/>
      <c r="CY291" s="763"/>
      <c r="CZ291" s="763"/>
      <c r="DA291" s="763"/>
      <c r="DB291" s="763"/>
      <c r="DC291" s="763"/>
      <c r="DD291" s="763"/>
      <c r="DE291" s="763"/>
      <c r="DF291" s="763"/>
      <c r="DG291" s="763"/>
      <c r="DH291" s="763"/>
      <c r="DI291" s="763"/>
      <c r="DJ291" s="763"/>
      <c r="DK291" s="763"/>
      <c r="DL291" s="763"/>
      <c r="DM291" s="763"/>
      <c r="DN291" s="763"/>
      <c r="DO291" s="763"/>
      <c r="DP291" s="763"/>
      <c r="DQ291" s="763"/>
      <c r="DR291" s="763"/>
      <c r="DS291" s="763"/>
      <c r="DT291" s="763"/>
      <c r="DU291" s="763"/>
      <c r="DV291" s="763"/>
      <c r="DW291" s="763"/>
      <c r="DX291" s="763"/>
      <c r="DY291" s="763"/>
      <c r="DZ291" s="763"/>
      <c r="EA291" s="763"/>
      <c r="EB291" s="763"/>
      <c r="EC291" s="763"/>
      <c r="ED291" s="763"/>
      <c r="EE291" s="763"/>
      <c r="EF291" s="763"/>
      <c r="EG291" s="763"/>
      <c r="EH291" s="763"/>
      <c r="EI291" s="763"/>
      <c r="EJ291" s="763"/>
      <c r="EK291" s="763"/>
      <c r="EL291" s="763"/>
      <c r="EM291" s="763"/>
      <c r="EN291" s="763"/>
      <c r="EO291" s="763"/>
      <c r="EP291" s="763"/>
      <c r="EQ291" s="763"/>
      <c r="ER291" s="763"/>
      <c r="ES291" s="763"/>
      <c r="ET291" s="763"/>
      <c r="EU291" s="763"/>
      <c r="EV291" s="763"/>
      <c r="EW291" s="763"/>
      <c r="EX291" s="763"/>
      <c r="EY291" s="763"/>
      <c r="EZ291" s="763"/>
      <c r="FA291" s="763"/>
      <c r="FB291" s="763"/>
      <c r="FC291" s="763"/>
      <c r="FD291" s="763"/>
      <c r="FE291" s="763"/>
      <c r="FF291" s="763"/>
      <c r="FG291" s="763"/>
      <c r="FH291" s="763"/>
      <c r="FI291" s="763"/>
      <c r="FJ291" s="763"/>
      <c r="FK291" s="763"/>
      <c r="FL291" s="763"/>
      <c r="FM291" s="763"/>
      <c r="FN291" s="763"/>
      <c r="FO291" s="763"/>
      <c r="FP291" s="763"/>
      <c r="FQ291" s="763"/>
      <c r="FR291" s="763"/>
      <c r="FS291" s="763"/>
      <c r="FT291" s="763"/>
      <c r="FU291" s="763"/>
      <c r="FV291" s="763"/>
      <c r="FW291" s="763"/>
      <c r="FX291" s="763"/>
      <c r="FY291" s="763"/>
      <c r="FZ291" s="763"/>
      <c r="GA291" s="763"/>
      <c r="GB291" s="763"/>
      <c r="GC291" s="763"/>
      <c r="GD291" s="763"/>
      <c r="GE291" s="763"/>
      <c r="GF291" s="763"/>
      <c r="GG291" s="763"/>
      <c r="GH291" s="763"/>
      <c r="GI291" s="763"/>
      <c r="GJ291" s="763"/>
      <c r="GK291" s="763"/>
      <c r="GL291" s="763"/>
      <c r="GM291" s="763"/>
      <c r="GN291" s="763"/>
      <c r="GO291" s="763"/>
      <c r="GP291" s="763"/>
      <c r="GQ291" s="763"/>
      <c r="GR291" s="763"/>
      <c r="GS291" s="763"/>
      <c r="GT291" s="763"/>
      <c r="GU291" s="763"/>
      <c r="GV291" s="763"/>
      <c r="GW291" s="763"/>
      <c r="GX291" s="763"/>
      <c r="GY291" s="763"/>
      <c r="GZ291" s="763"/>
      <c r="HA291" s="763"/>
      <c r="HB291" s="763"/>
      <c r="HC291" s="763"/>
      <c r="HD291" s="763"/>
      <c r="HE291" s="763"/>
      <c r="HF291" s="763"/>
      <c r="HG291" s="763"/>
      <c r="HH291" s="763"/>
      <c r="HI291" s="763"/>
      <c r="HJ291" s="763"/>
      <c r="HK291" s="763"/>
      <c r="HL291" s="763"/>
      <c r="HM291" s="763"/>
      <c r="HN291" s="763"/>
      <c r="HO291" s="763"/>
      <c r="HP291" s="763"/>
      <c r="HQ291" s="763"/>
      <c r="HR291" s="763"/>
      <c r="HS291" s="763"/>
    </row>
    <row r="292" spans="1:227" s="552" customFormat="1">
      <c r="A292"/>
      <c r="B292" s="392"/>
      <c r="C292"/>
      <c r="D292" s="465"/>
      <c r="E292" s="684"/>
      <c r="F292" s="684"/>
      <c r="G292" s="354"/>
      <c r="H292"/>
      <c r="I292" s="140"/>
      <c r="J292"/>
      <c r="K292"/>
      <c r="L292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9"/>
      <c r="Y292" s="359"/>
      <c r="Z292" s="359"/>
      <c r="AA292" s="359"/>
      <c r="AB292" s="47"/>
      <c r="AC292"/>
      <c r="AD292" s="127"/>
      <c r="AE292"/>
      <c r="AF292"/>
      <c r="AG292"/>
      <c r="AH292" s="137"/>
      <c r="AI292" s="137"/>
      <c r="AJ292" s="137"/>
      <c r="AK292" s="548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548"/>
      <c r="BB292" s="286"/>
      <c r="BC292" s="1138"/>
      <c r="BD292" s="1138"/>
      <c r="BE292" s="1138"/>
      <c r="BF292" s="1138"/>
      <c r="BG292" s="1138"/>
      <c r="BH292" s="1138"/>
      <c r="BI292" s="1138"/>
      <c r="BJ292" s="536"/>
      <c r="BK292" s="536"/>
      <c r="BL292" s="536"/>
      <c r="BM292" s="536"/>
      <c r="BN292" s="536"/>
      <c r="BO292" s="536"/>
      <c r="BP292" s="536"/>
      <c r="BQ292" s="536"/>
      <c r="BR292" s="536"/>
      <c r="BS292" s="536"/>
      <c r="BT292" s="536"/>
      <c r="BU292" s="286"/>
      <c r="BV292" s="763"/>
      <c r="BW292" s="763"/>
      <c r="BX292" s="763"/>
      <c r="BY292" s="763"/>
      <c r="BZ292" s="763"/>
      <c r="CA292" s="763"/>
      <c r="CB292" s="763"/>
      <c r="CC292" s="763"/>
      <c r="CD292" s="763"/>
      <c r="CE292" s="763"/>
      <c r="CF292" s="763"/>
      <c r="CG292" s="763"/>
      <c r="CH292" s="763"/>
      <c r="CI292" s="763"/>
      <c r="CW292" s="763"/>
      <c r="CX292" s="763"/>
      <c r="CY292" s="763"/>
      <c r="CZ292" s="763"/>
      <c r="DA292" s="763"/>
      <c r="DB292" s="763"/>
      <c r="DC292" s="763"/>
      <c r="DD292" s="763"/>
      <c r="DE292" s="763"/>
      <c r="DF292" s="763"/>
      <c r="DG292" s="763"/>
      <c r="DH292" s="763"/>
      <c r="DI292" s="763"/>
      <c r="DJ292" s="763"/>
      <c r="DK292" s="763"/>
      <c r="DL292" s="763"/>
      <c r="DM292" s="763"/>
      <c r="DN292" s="763"/>
      <c r="DO292" s="763"/>
      <c r="DP292" s="763"/>
      <c r="DQ292" s="763"/>
      <c r="DR292" s="763"/>
      <c r="DS292" s="763"/>
      <c r="DT292" s="763"/>
      <c r="DU292" s="763"/>
      <c r="DV292" s="763"/>
      <c r="DW292" s="763"/>
      <c r="DX292" s="763"/>
      <c r="DY292" s="763"/>
      <c r="DZ292" s="763"/>
      <c r="EA292" s="763"/>
      <c r="EB292" s="763"/>
      <c r="EC292" s="763"/>
      <c r="ED292" s="763"/>
      <c r="EE292" s="763"/>
      <c r="EF292" s="763"/>
      <c r="EG292" s="763"/>
      <c r="EH292" s="763"/>
      <c r="EI292" s="763"/>
      <c r="EJ292" s="763"/>
      <c r="EK292" s="763"/>
      <c r="EL292" s="763"/>
      <c r="EM292" s="763"/>
      <c r="EN292" s="763"/>
      <c r="EO292" s="763"/>
      <c r="EP292" s="763"/>
      <c r="EQ292" s="763"/>
      <c r="ER292" s="763"/>
      <c r="ES292" s="763"/>
      <c r="ET292" s="763"/>
      <c r="EU292" s="763"/>
      <c r="EV292" s="763"/>
      <c r="EW292" s="763"/>
      <c r="EX292" s="763"/>
      <c r="EY292" s="763"/>
      <c r="EZ292" s="763"/>
      <c r="FA292" s="763"/>
      <c r="FB292" s="763"/>
      <c r="FC292" s="763"/>
      <c r="FD292" s="763"/>
      <c r="FE292" s="763"/>
      <c r="FF292" s="763"/>
      <c r="FG292" s="763"/>
      <c r="FH292" s="763"/>
      <c r="FI292" s="763"/>
      <c r="FJ292" s="763"/>
      <c r="FK292" s="763"/>
      <c r="FL292" s="763"/>
      <c r="FM292" s="763"/>
      <c r="FN292" s="763"/>
      <c r="FO292" s="763"/>
      <c r="FP292" s="763"/>
      <c r="FQ292" s="763"/>
      <c r="FR292" s="763"/>
      <c r="FS292" s="763"/>
      <c r="FT292" s="763"/>
      <c r="FU292" s="763"/>
      <c r="FV292" s="763"/>
      <c r="FW292" s="763"/>
      <c r="FX292" s="763"/>
      <c r="FY292" s="763"/>
      <c r="FZ292" s="763"/>
      <c r="GA292" s="763"/>
      <c r="GB292" s="763"/>
      <c r="GC292" s="763"/>
      <c r="GD292" s="763"/>
      <c r="GE292" s="763"/>
      <c r="GF292" s="763"/>
      <c r="GG292" s="763"/>
      <c r="GH292" s="763"/>
      <c r="GI292" s="763"/>
      <c r="GJ292" s="763"/>
      <c r="GK292" s="763"/>
      <c r="GL292" s="763"/>
      <c r="GM292" s="763"/>
      <c r="GN292" s="763"/>
      <c r="GO292" s="763"/>
      <c r="GP292" s="763"/>
      <c r="GQ292" s="763"/>
      <c r="GR292" s="763"/>
      <c r="GS292" s="763"/>
      <c r="GT292" s="763"/>
      <c r="GU292" s="763"/>
      <c r="GV292" s="763"/>
      <c r="GW292" s="763"/>
      <c r="GX292" s="763"/>
      <c r="GY292" s="763"/>
      <c r="GZ292" s="763"/>
      <c r="HA292" s="763"/>
      <c r="HB292" s="763"/>
      <c r="HC292" s="763"/>
      <c r="HD292" s="763"/>
      <c r="HE292" s="763"/>
      <c r="HF292" s="763"/>
      <c r="HG292" s="763"/>
      <c r="HH292" s="763"/>
      <c r="HI292" s="763"/>
      <c r="HJ292" s="763"/>
      <c r="HK292" s="763"/>
      <c r="HL292" s="763"/>
      <c r="HM292" s="763"/>
      <c r="HN292" s="763"/>
      <c r="HO292" s="763"/>
      <c r="HP292" s="763"/>
      <c r="HQ292" s="763"/>
      <c r="HR292" s="763"/>
      <c r="HS292" s="763"/>
    </row>
    <row r="293" spans="1:227" s="552" customFormat="1">
      <c r="A293"/>
      <c r="B293" s="392"/>
      <c r="C293"/>
      <c r="D293" s="465"/>
      <c r="E293" s="684"/>
      <c r="F293" s="684"/>
      <c r="G293" s="354"/>
      <c r="H293"/>
      <c r="I293" s="140"/>
      <c r="J293"/>
      <c r="K293"/>
      <c r="L293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47"/>
      <c r="AC293"/>
      <c r="AD293" s="127"/>
      <c r="AE293"/>
      <c r="AF293"/>
      <c r="AG293"/>
      <c r="AH293" s="137"/>
      <c r="AI293" s="137"/>
      <c r="AJ293" s="137"/>
      <c r="AK293" s="548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  <c r="BA293" s="548"/>
      <c r="BB293" s="286"/>
      <c r="BC293" s="1138"/>
      <c r="BD293" s="1138"/>
      <c r="BE293" s="1138"/>
      <c r="BF293" s="1138"/>
      <c r="BG293" s="1138"/>
      <c r="BH293" s="1138"/>
      <c r="BI293" s="1138"/>
      <c r="BJ293" s="536"/>
      <c r="BK293" s="536"/>
      <c r="BL293" s="536"/>
      <c r="BM293" s="536"/>
      <c r="BN293" s="536"/>
      <c r="BO293" s="536"/>
      <c r="BP293" s="536"/>
      <c r="BQ293" s="536"/>
      <c r="BR293" s="536"/>
      <c r="BS293" s="536"/>
      <c r="BT293" s="536"/>
      <c r="BU293" s="286"/>
      <c r="BV293" s="763"/>
      <c r="BW293" s="763"/>
      <c r="BX293" s="763"/>
      <c r="BY293" s="763"/>
      <c r="BZ293" s="763"/>
      <c r="CA293" s="763"/>
      <c r="CB293" s="763"/>
      <c r="CC293" s="763"/>
      <c r="CD293" s="763"/>
      <c r="CE293" s="763"/>
      <c r="CF293" s="763"/>
      <c r="CG293" s="763"/>
      <c r="CH293" s="763"/>
      <c r="CI293" s="763"/>
      <c r="CW293" s="763"/>
      <c r="CX293" s="763"/>
      <c r="CY293" s="763"/>
      <c r="CZ293" s="763"/>
      <c r="DA293" s="763"/>
      <c r="DB293" s="763"/>
      <c r="DC293" s="763"/>
      <c r="DD293" s="763"/>
      <c r="DE293" s="763"/>
      <c r="DF293" s="763"/>
      <c r="DG293" s="763"/>
      <c r="DH293" s="763"/>
      <c r="DI293" s="763"/>
      <c r="DJ293" s="763"/>
      <c r="DK293" s="763"/>
      <c r="DL293" s="763"/>
      <c r="DM293" s="763"/>
      <c r="DN293" s="763"/>
      <c r="DO293" s="763"/>
      <c r="DP293" s="763"/>
      <c r="DQ293" s="763"/>
      <c r="DR293" s="763"/>
      <c r="DS293" s="763"/>
      <c r="DT293" s="763"/>
      <c r="DU293" s="763"/>
      <c r="DV293" s="763"/>
      <c r="DW293" s="763"/>
      <c r="DX293" s="763"/>
      <c r="DY293" s="763"/>
      <c r="DZ293" s="763"/>
      <c r="EA293" s="763"/>
      <c r="EB293" s="763"/>
      <c r="EC293" s="763"/>
      <c r="ED293" s="763"/>
      <c r="EE293" s="763"/>
      <c r="EF293" s="763"/>
      <c r="EG293" s="763"/>
      <c r="EH293" s="763"/>
      <c r="EI293" s="763"/>
      <c r="EJ293" s="763"/>
      <c r="EK293" s="763"/>
      <c r="EL293" s="763"/>
      <c r="EM293" s="763"/>
      <c r="EN293" s="763"/>
      <c r="EO293" s="763"/>
      <c r="EP293" s="763"/>
      <c r="EQ293" s="763"/>
      <c r="ER293" s="763"/>
      <c r="ES293" s="763"/>
      <c r="ET293" s="763"/>
      <c r="EU293" s="763"/>
      <c r="EV293" s="763"/>
      <c r="EW293" s="763"/>
      <c r="EX293" s="763"/>
      <c r="EY293" s="763"/>
      <c r="EZ293" s="763"/>
      <c r="FA293" s="763"/>
      <c r="FB293" s="763"/>
      <c r="FC293" s="763"/>
      <c r="FD293" s="763"/>
      <c r="FE293" s="763"/>
      <c r="FF293" s="763"/>
      <c r="FG293" s="763"/>
      <c r="FH293" s="763"/>
      <c r="FI293" s="763"/>
      <c r="FJ293" s="763"/>
      <c r="FK293" s="763"/>
      <c r="FL293" s="763"/>
      <c r="FM293" s="763"/>
      <c r="FN293" s="763"/>
      <c r="FO293" s="763"/>
      <c r="FP293" s="763"/>
      <c r="FQ293" s="763"/>
      <c r="FR293" s="763"/>
      <c r="FS293" s="763"/>
      <c r="FT293" s="763"/>
      <c r="FU293" s="763"/>
      <c r="FV293" s="763"/>
      <c r="FW293" s="763"/>
      <c r="FX293" s="763"/>
      <c r="FY293" s="763"/>
      <c r="FZ293" s="763"/>
      <c r="GA293" s="763"/>
      <c r="GB293" s="763"/>
      <c r="GC293" s="763"/>
      <c r="GD293" s="763"/>
      <c r="GE293" s="763"/>
      <c r="GF293" s="763"/>
      <c r="GG293" s="763"/>
      <c r="GH293" s="763"/>
      <c r="GI293" s="763"/>
      <c r="GJ293" s="763"/>
      <c r="GK293" s="763"/>
      <c r="GL293" s="763"/>
      <c r="GM293" s="763"/>
      <c r="GN293" s="763"/>
      <c r="GO293" s="763"/>
      <c r="GP293" s="763"/>
      <c r="GQ293" s="763"/>
      <c r="GR293" s="763"/>
      <c r="GS293" s="763"/>
      <c r="GT293" s="763"/>
      <c r="GU293" s="763"/>
      <c r="GV293" s="763"/>
      <c r="GW293" s="763"/>
      <c r="GX293" s="763"/>
      <c r="GY293" s="763"/>
      <c r="GZ293" s="763"/>
      <c r="HA293" s="763"/>
      <c r="HB293" s="763"/>
      <c r="HC293" s="763"/>
      <c r="HD293" s="763"/>
      <c r="HE293" s="763"/>
      <c r="HF293" s="763"/>
      <c r="HG293" s="763"/>
      <c r="HH293" s="763"/>
      <c r="HI293" s="763"/>
      <c r="HJ293" s="763"/>
      <c r="HK293" s="763"/>
      <c r="HL293" s="763"/>
      <c r="HM293" s="763"/>
      <c r="HN293" s="763"/>
      <c r="HO293" s="763"/>
      <c r="HP293" s="763"/>
      <c r="HQ293" s="763"/>
      <c r="HR293" s="763"/>
      <c r="HS293" s="763"/>
    </row>
    <row r="294" spans="1:227" s="552" customFormat="1">
      <c r="A294"/>
      <c r="B294" s="392"/>
      <c r="C294"/>
      <c r="D294" s="465"/>
      <c r="E294" s="684"/>
      <c r="F294" s="684"/>
      <c r="G294" s="354"/>
      <c r="H294"/>
      <c r="I294" s="140"/>
      <c r="J294"/>
      <c r="K294"/>
      <c r="L294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47"/>
      <c r="AC294"/>
      <c r="AD294" s="127"/>
      <c r="AE294"/>
      <c r="AF294"/>
      <c r="AG294"/>
      <c r="AH294" s="137"/>
      <c r="AI294" s="137"/>
      <c r="AJ294" s="137"/>
      <c r="AK294" s="548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548"/>
      <c r="BB294" s="286"/>
      <c r="BC294" s="1138"/>
      <c r="BD294" s="1138"/>
      <c r="BE294" s="1138"/>
      <c r="BF294" s="1138"/>
      <c r="BG294" s="1138"/>
      <c r="BH294" s="1138"/>
      <c r="BI294" s="1138"/>
      <c r="BJ294" s="536"/>
      <c r="BK294" s="536"/>
      <c r="BL294" s="536"/>
      <c r="BM294" s="536"/>
      <c r="BN294" s="536"/>
      <c r="BO294" s="536"/>
      <c r="BP294" s="536"/>
      <c r="BQ294" s="536"/>
      <c r="BR294" s="536"/>
      <c r="BS294" s="536"/>
      <c r="BT294" s="536"/>
      <c r="BU294" s="286"/>
      <c r="BV294" s="763"/>
      <c r="BW294" s="763"/>
      <c r="BX294" s="763"/>
      <c r="BY294" s="763"/>
      <c r="BZ294" s="763"/>
      <c r="CA294" s="763"/>
      <c r="CB294" s="763"/>
      <c r="CC294" s="763"/>
      <c r="CD294" s="763"/>
      <c r="CE294" s="763"/>
      <c r="CF294" s="763"/>
      <c r="CG294" s="763"/>
      <c r="CH294" s="763"/>
      <c r="CI294" s="763"/>
      <c r="CW294" s="763"/>
      <c r="CX294" s="763"/>
      <c r="CY294" s="763"/>
      <c r="CZ294" s="763"/>
      <c r="DA294" s="763"/>
      <c r="DB294" s="763"/>
      <c r="DC294" s="763"/>
      <c r="DD294" s="763"/>
      <c r="DE294" s="763"/>
      <c r="DF294" s="763"/>
      <c r="DG294" s="763"/>
      <c r="DH294" s="763"/>
      <c r="DI294" s="763"/>
      <c r="DJ294" s="763"/>
      <c r="DK294" s="763"/>
      <c r="DL294" s="763"/>
      <c r="DM294" s="763"/>
      <c r="DN294" s="763"/>
      <c r="DO294" s="763"/>
      <c r="DP294" s="763"/>
      <c r="DQ294" s="763"/>
      <c r="DR294" s="763"/>
      <c r="DS294" s="763"/>
      <c r="DT294" s="763"/>
      <c r="DU294" s="763"/>
      <c r="DV294" s="763"/>
      <c r="DW294" s="763"/>
      <c r="DX294" s="763"/>
      <c r="DY294" s="763"/>
      <c r="DZ294" s="763"/>
      <c r="EA294" s="763"/>
      <c r="EB294" s="763"/>
      <c r="EC294" s="763"/>
      <c r="ED294" s="763"/>
      <c r="EE294" s="763"/>
      <c r="EF294" s="763"/>
      <c r="EG294" s="763"/>
      <c r="EH294" s="763"/>
      <c r="EI294" s="763"/>
      <c r="EJ294" s="763"/>
      <c r="EK294" s="763"/>
      <c r="EL294" s="763"/>
      <c r="EM294" s="763"/>
      <c r="EN294" s="763"/>
      <c r="EO294" s="763"/>
      <c r="EP294" s="763"/>
      <c r="EQ294" s="763"/>
      <c r="ER294" s="763"/>
      <c r="ES294" s="763"/>
      <c r="ET294" s="763"/>
      <c r="EU294" s="763"/>
      <c r="EV294" s="763"/>
      <c r="EW294" s="763"/>
      <c r="EX294" s="763"/>
      <c r="EY294" s="763"/>
      <c r="EZ294" s="763"/>
      <c r="FA294" s="763"/>
      <c r="FB294" s="763"/>
      <c r="FC294" s="763"/>
      <c r="FD294" s="763"/>
      <c r="FE294" s="763"/>
      <c r="FF294" s="763"/>
      <c r="FG294" s="763"/>
      <c r="FH294" s="763"/>
      <c r="FI294" s="763"/>
      <c r="FJ294" s="763"/>
      <c r="FK294" s="763"/>
      <c r="FL294" s="763"/>
      <c r="FM294" s="763"/>
      <c r="FN294" s="763"/>
      <c r="FO294" s="763"/>
      <c r="FP294" s="763"/>
      <c r="FQ294" s="763"/>
      <c r="FR294" s="763"/>
      <c r="FS294" s="763"/>
      <c r="FT294" s="763"/>
      <c r="FU294" s="763"/>
      <c r="FV294" s="763"/>
      <c r="FW294" s="763"/>
      <c r="FX294" s="763"/>
      <c r="FY294" s="763"/>
      <c r="FZ294" s="763"/>
      <c r="GA294" s="763"/>
      <c r="GB294" s="763"/>
      <c r="GC294" s="763"/>
      <c r="GD294" s="763"/>
      <c r="GE294" s="763"/>
      <c r="GF294" s="763"/>
      <c r="GG294" s="763"/>
      <c r="GH294" s="763"/>
      <c r="GI294" s="763"/>
      <c r="GJ294" s="763"/>
      <c r="GK294" s="763"/>
      <c r="GL294" s="763"/>
      <c r="GM294" s="763"/>
      <c r="GN294" s="763"/>
      <c r="GO294" s="763"/>
      <c r="GP294" s="763"/>
      <c r="GQ294" s="763"/>
      <c r="GR294" s="763"/>
      <c r="GS294" s="763"/>
      <c r="GT294" s="763"/>
      <c r="GU294" s="763"/>
      <c r="GV294" s="763"/>
      <c r="GW294" s="763"/>
      <c r="GX294" s="763"/>
      <c r="GY294" s="763"/>
      <c r="GZ294" s="763"/>
      <c r="HA294" s="763"/>
      <c r="HB294" s="763"/>
      <c r="HC294" s="763"/>
      <c r="HD294" s="763"/>
      <c r="HE294" s="763"/>
      <c r="HF294" s="763"/>
      <c r="HG294" s="763"/>
      <c r="HH294" s="763"/>
      <c r="HI294" s="763"/>
      <c r="HJ294" s="763"/>
      <c r="HK294" s="763"/>
      <c r="HL294" s="763"/>
      <c r="HM294" s="763"/>
      <c r="HN294" s="763"/>
      <c r="HO294" s="763"/>
      <c r="HP294" s="763"/>
      <c r="HQ294" s="763"/>
      <c r="HR294" s="763"/>
      <c r="HS294" s="763"/>
    </row>
    <row r="295" spans="1:227" s="552" customFormat="1">
      <c r="A295"/>
      <c r="B295" s="392"/>
      <c r="C295"/>
      <c r="D295" s="465"/>
      <c r="E295" s="684"/>
      <c r="F295" s="684"/>
      <c r="G295" s="354"/>
      <c r="H295"/>
      <c r="I295" s="140"/>
      <c r="J295"/>
      <c r="K295"/>
      <c r="L295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47"/>
      <c r="AC295"/>
      <c r="AD295" s="127"/>
      <c r="AE295"/>
      <c r="AF295"/>
      <c r="AG295"/>
      <c r="AH295" s="137"/>
      <c r="AI295" s="137"/>
      <c r="AJ295" s="137"/>
      <c r="AK295" s="548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548"/>
      <c r="BB295" s="286"/>
      <c r="BC295" s="1138"/>
      <c r="BD295" s="1138"/>
      <c r="BE295" s="1138"/>
      <c r="BF295" s="1138"/>
      <c r="BG295" s="1138"/>
      <c r="BH295" s="1138"/>
      <c r="BI295" s="1138"/>
      <c r="BJ295" s="536"/>
      <c r="BK295" s="536"/>
      <c r="BL295" s="536"/>
      <c r="BM295" s="536"/>
      <c r="BN295" s="536"/>
      <c r="BO295" s="536"/>
      <c r="BP295" s="536"/>
      <c r="BQ295" s="536"/>
      <c r="BR295" s="536"/>
      <c r="BS295" s="536"/>
      <c r="BT295" s="536"/>
      <c r="BU295" s="286"/>
      <c r="BV295" s="763"/>
      <c r="BW295" s="763"/>
      <c r="BX295" s="763"/>
      <c r="BY295" s="763"/>
      <c r="BZ295" s="763"/>
      <c r="CA295" s="763"/>
      <c r="CB295" s="763"/>
      <c r="CC295" s="763"/>
      <c r="CD295" s="763"/>
      <c r="CE295" s="763"/>
      <c r="CF295" s="763"/>
      <c r="CG295" s="763"/>
      <c r="CH295" s="763"/>
      <c r="CI295" s="763"/>
      <c r="CW295" s="763"/>
      <c r="CX295" s="763"/>
      <c r="CY295" s="763"/>
      <c r="CZ295" s="763"/>
      <c r="DA295" s="763"/>
      <c r="DB295" s="763"/>
      <c r="DC295" s="763"/>
      <c r="DD295" s="763"/>
      <c r="DE295" s="763"/>
      <c r="DF295" s="763"/>
      <c r="DG295" s="763"/>
      <c r="DH295" s="763"/>
      <c r="DI295" s="763"/>
      <c r="DJ295" s="763"/>
      <c r="DK295" s="763"/>
      <c r="DL295" s="763"/>
      <c r="DM295" s="763"/>
      <c r="DN295" s="763"/>
      <c r="DO295" s="763"/>
      <c r="DP295" s="763"/>
      <c r="DQ295" s="763"/>
      <c r="DR295" s="763"/>
      <c r="DS295" s="763"/>
      <c r="DT295" s="763"/>
      <c r="DU295" s="763"/>
      <c r="DV295" s="763"/>
      <c r="DW295" s="763"/>
      <c r="DX295" s="763"/>
      <c r="DY295" s="763"/>
      <c r="DZ295" s="763"/>
      <c r="EA295" s="763"/>
      <c r="EB295" s="763"/>
      <c r="EC295" s="763"/>
      <c r="ED295" s="763"/>
      <c r="EE295" s="763"/>
      <c r="EF295" s="763"/>
      <c r="EG295" s="763"/>
      <c r="EH295" s="763"/>
      <c r="EI295" s="763"/>
      <c r="EJ295" s="763"/>
      <c r="EK295" s="763"/>
      <c r="EL295" s="763"/>
      <c r="EM295" s="763"/>
      <c r="EN295" s="763"/>
      <c r="EO295" s="763"/>
      <c r="EP295" s="763"/>
      <c r="EQ295" s="763"/>
      <c r="ER295" s="763"/>
      <c r="ES295" s="763"/>
      <c r="ET295" s="763"/>
      <c r="EU295" s="763"/>
      <c r="EV295" s="763"/>
      <c r="EW295" s="763"/>
      <c r="EX295" s="763"/>
      <c r="EY295" s="763"/>
      <c r="EZ295" s="763"/>
      <c r="FA295" s="763"/>
      <c r="FB295" s="763"/>
      <c r="FC295" s="763"/>
      <c r="FD295" s="763"/>
      <c r="FE295" s="763"/>
      <c r="FF295" s="763"/>
      <c r="FG295" s="763"/>
      <c r="FH295" s="763"/>
      <c r="FI295" s="763"/>
      <c r="FJ295" s="763"/>
      <c r="FK295" s="763"/>
      <c r="FL295" s="763"/>
      <c r="FM295" s="763"/>
      <c r="FN295" s="763"/>
      <c r="FO295" s="763"/>
      <c r="FP295" s="763"/>
      <c r="FQ295" s="763"/>
      <c r="FR295" s="763"/>
      <c r="FS295" s="763"/>
      <c r="FT295" s="763"/>
      <c r="FU295" s="763"/>
      <c r="FV295" s="763"/>
      <c r="FW295" s="763"/>
      <c r="FX295" s="763"/>
      <c r="FY295" s="763"/>
      <c r="FZ295" s="763"/>
      <c r="GA295" s="763"/>
      <c r="GB295" s="763"/>
      <c r="GC295" s="763"/>
      <c r="GD295" s="763"/>
      <c r="GE295" s="763"/>
      <c r="GF295" s="763"/>
      <c r="GG295" s="763"/>
      <c r="GH295" s="763"/>
      <c r="GI295" s="763"/>
      <c r="GJ295" s="763"/>
      <c r="GK295" s="763"/>
      <c r="GL295" s="763"/>
      <c r="GM295" s="763"/>
      <c r="GN295" s="763"/>
      <c r="GO295" s="763"/>
      <c r="GP295" s="763"/>
      <c r="GQ295" s="763"/>
      <c r="GR295" s="763"/>
      <c r="GS295" s="763"/>
      <c r="GT295" s="763"/>
      <c r="GU295" s="763"/>
      <c r="GV295" s="763"/>
      <c r="GW295" s="763"/>
      <c r="GX295" s="763"/>
      <c r="GY295" s="763"/>
      <c r="GZ295" s="763"/>
      <c r="HA295" s="763"/>
      <c r="HB295" s="763"/>
      <c r="HC295" s="763"/>
      <c r="HD295" s="763"/>
      <c r="HE295" s="763"/>
      <c r="HF295" s="763"/>
      <c r="HG295" s="763"/>
      <c r="HH295" s="763"/>
      <c r="HI295" s="763"/>
      <c r="HJ295" s="763"/>
      <c r="HK295" s="763"/>
      <c r="HL295" s="763"/>
      <c r="HM295" s="763"/>
      <c r="HN295" s="763"/>
      <c r="HO295" s="763"/>
      <c r="HP295" s="763"/>
      <c r="HQ295" s="763"/>
      <c r="HR295" s="763"/>
      <c r="HS295" s="763"/>
    </row>
    <row r="296" spans="1:227" s="552" customFormat="1">
      <c r="A296"/>
      <c r="B296" s="392"/>
      <c r="C296"/>
      <c r="D296" s="465"/>
      <c r="E296" s="684"/>
      <c r="F296" s="684"/>
      <c r="G296" s="354"/>
      <c r="H296"/>
      <c r="I296" s="140"/>
      <c r="J296"/>
      <c r="K296"/>
      <c r="L296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9"/>
      <c r="Y296" s="359"/>
      <c r="Z296" s="359"/>
      <c r="AA296" s="359"/>
      <c r="AB296" s="47"/>
      <c r="AC296"/>
      <c r="AD296" s="127"/>
      <c r="AE296"/>
      <c r="AF296"/>
      <c r="AG296"/>
      <c r="AH296" s="137"/>
      <c r="AI296" s="137"/>
      <c r="AJ296" s="137"/>
      <c r="AK296" s="548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548"/>
      <c r="BB296" s="286"/>
      <c r="BC296" s="1138"/>
      <c r="BD296" s="1138"/>
      <c r="BE296" s="1138"/>
      <c r="BF296" s="1138"/>
      <c r="BG296" s="1138"/>
      <c r="BH296" s="1138"/>
      <c r="BI296" s="1138"/>
      <c r="BJ296" s="536"/>
      <c r="BK296" s="536"/>
      <c r="BL296" s="536"/>
      <c r="BM296" s="536"/>
      <c r="BN296" s="536"/>
      <c r="BO296" s="536"/>
      <c r="BP296" s="536"/>
      <c r="BQ296" s="536"/>
      <c r="BR296" s="536"/>
      <c r="BS296" s="536"/>
      <c r="BT296" s="536"/>
      <c r="BU296" s="286"/>
      <c r="BV296" s="763"/>
      <c r="BW296" s="763"/>
      <c r="BX296" s="763"/>
      <c r="BY296" s="763"/>
      <c r="BZ296" s="763"/>
      <c r="CA296" s="763"/>
      <c r="CB296" s="763"/>
      <c r="CC296" s="763"/>
      <c r="CD296" s="763"/>
      <c r="CE296" s="763"/>
      <c r="CF296" s="763"/>
      <c r="CG296" s="763"/>
      <c r="CH296" s="763"/>
      <c r="CI296" s="763"/>
      <c r="CW296" s="763"/>
      <c r="CX296" s="763"/>
      <c r="CY296" s="763"/>
      <c r="CZ296" s="763"/>
      <c r="DA296" s="763"/>
      <c r="DB296" s="763"/>
      <c r="DC296" s="763"/>
      <c r="DD296" s="763"/>
      <c r="DE296" s="763"/>
      <c r="DF296" s="763"/>
      <c r="DG296" s="763"/>
      <c r="DH296" s="763"/>
      <c r="DI296" s="763"/>
      <c r="DJ296" s="763"/>
      <c r="DK296" s="763"/>
      <c r="DL296" s="763"/>
      <c r="DM296" s="763"/>
      <c r="DN296" s="763"/>
      <c r="DO296" s="763"/>
      <c r="DP296" s="763"/>
      <c r="DQ296" s="763"/>
      <c r="DR296" s="763"/>
      <c r="DS296" s="763"/>
      <c r="DT296" s="763"/>
      <c r="DU296" s="763"/>
      <c r="DV296" s="763"/>
      <c r="DW296" s="763"/>
      <c r="DX296" s="763"/>
      <c r="DY296" s="763"/>
      <c r="DZ296" s="763"/>
      <c r="EA296" s="763"/>
      <c r="EB296" s="763"/>
      <c r="EC296" s="763"/>
      <c r="ED296" s="763"/>
      <c r="EE296" s="763"/>
      <c r="EF296" s="763"/>
      <c r="EG296" s="763"/>
      <c r="EH296" s="763"/>
      <c r="EI296" s="763"/>
      <c r="EJ296" s="763"/>
      <c r="EK296" s="763"/>
      <c r="EL296" s="763"/>
      <c r="EM296" s="763"/>
      <c r="EN296" s="763"/>
      <c r="EO296" s="763"/>
      <c r="EP296" s="763"/>
      <c r="EQ296" s="763"/>
      <c r="ER296" s="763"/>
      <c r="ES296" s="763"/>
      <c r="ET296" s="763"/>
      <c r="EU296" s="763"/>
      <c r="EV296" s="763"/>
      <c r="EW296" s="763"/>
      <c r="EX296" s="763"/>
      <c r="EY296" s="763"/>
      <c r="EZ296" s="763"/>
      <c r="FA296" s="763"/>
      <c r="FB296" s="763"/>
      <c r="FC296" s="763"/>
      <c r="FD296" s="763"/>
      <c r="FE296" s="763"/>
      <c r="FF296" s="763"/>
      <c r="FG296" s="763"/>
      <c r="FH296" s="763"/>
      <c r="FI296" s="763"/>
      <c r="FJ296" s="763"/>
      <c r="FK296" s="763"/>
      <c r="FL296" s="763"/>
      <c r="FM296" s="763"/>
      <c r="FN296" s="763"/>
      <c r="FO296" s="763"/>
      <c r="FP296" s="763"/>
      <c r="FQ296" s="763"/>
      <c r="FR296" s="763"/>
      <c r="FS296" s="763"/>
      <c r="FT296" s="763"/>
      <c r="FU296" s="763"/>
      <c r="FV296" s="763"/>
      <c r="FW296" s="763"/>
      <c r="FX296" s="763"/>
      <c r="FY296" s="763"/>
      <c r="FZ296" s="763"/>
      <c r="GA296" s="763"/>
      <c r="GB296" s="763"/>
      <c r="GC296" s="763"/>
      <c r="GD296" s="763"/>
      <c r="GE296" s="763"/>
      <c r="GF296" s="763"/>
      <c r="GG296" s="763"/>
      <c r="GH296" s="763"/>
      <c r="GI296" s="763"/>
      <c r="GJ296" s="763"/>
      <c r="GK296" s="763"/>
      <c r="GL296" s="763"/>
      <c r="GM296" s="763"/>
      <c r="GN296" s="763"/>
      <c r="GO296" s="763"/>
      <c r="GP296" s="763"/>
      <c r="GQ296" s="763"/>
      <c r="GR296" s="763"/>
      <c r="GS296" s="763"/>
      <c r="GT296" s="763"/>
      <c r="GU296" s="763"/>
      <c r="GV296" s="763"/>
      <c r="GW296" s="763"/>
      <c r="GX296" s="763"/>
      <c r="GY296" s="763"/>
      <c r="GZ296" s="763"/>
      <c r="HA296" s="763"/>
      <c r="HB296" s="763"/>
      <c r="HC296" s="763"/>
      <c r="HD296" s="763"/>
      <c r="HE296" s="763"/>
      <c r="HF296" s="763"/>
      <c r="HG296" s="763"/>
      <c r="HH296" s="763"/>
      <c r="HI296" s="763"/>
      <c r="HJ296" s="763"/>
      <c r="HK296" s="763"/>
      <c r="HL296" s="763"/>
      <c r="HM296" s="763"/>
      <c r="HN296" s="763"/>
      <c r="HO296" s="763"/>
      <c r="HP296" s="763"/>
      <c r="HQ296" s="763"/>
      <c r="HR296" s="763"/>
      <c r="HS296" s="763"/>
    </row>
    <row r="297" spans="1:227" s="552" customFormat="1">
      <c r="A297"/>
      <c r="B297" s="392"/>
      <c r="C297"/>
      <c r="D297" s="465"/>
      <c r="E297" s="684"/>
      <c r="F297" s="684"/>
      <c r="G297" s="354"/>
      <c r="H297"/>
      <c r="I297" s="140"/>
      <c r="J297"/>
      <c r="K297"/>
      <c r="L297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9"/>
      <c r="Y297" s="359"/>
      <c r="Z297" s="359"/>
      <c r="AA297" s="359"/>
      <c r="AB297" s="47"/>
      <c r="AC297"/>
      <c r="AD297" s="127"/>
      <c r="AE297"/>
      <c r="AF297"/>
      <c r="AG297"/>
      <c r="AH297" s="137"/>
      <c r="AI297" s="137"/>
      <c r="AJ297" s="137"/>
      <c r="AK297" s="548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  <c r="BA297" s="548"/>
      <c r="BB297" s="286"/>
      <c r="BC297" s="1138"/>
      <c r="BD297" s="1138"/>
      <c r="BE297" s="1138"/>
      <c r="BF297" s="1138"/>
      <c r="BG297" s="1138"/>
      <c r="BH297" s="1138"/>
      <c r="BI297" s="1138"/>
      <c r="BJ297" s="536"/>
      <c r="BK297" s="536"/>
      <c r="BL297" s="536"/>
      <c r="BM297" s="536"/>
      <c r="BN297" s="536"/>
      <c r="BO297" s="536"/>
      <c r="BP297" s="536"/>
      <c r="BQ297" s="536"/>
      <c r="BR297" s="536"/>
      <c r="BS297" s="536"/>
      <c r="BT297" s="536"/>
      <c r="BU297" s="286"/>
      <c r="BV297" s="763"/>
      <c r="BW297" s="763"/>
      <c r="BX297" s="763"/>
      <c r="BY297" s="763"/>
      <c r="BZ297" s="763"/>
      <c r="CA297" s="763"/>
      <c r="CB297" s="763"/>
      <c r="CC297" s="763"/>
      <c r="CD297" s="763"/>
      <c r="CE297" s="763"/>
      <c r="CF297" s="763"/>
      <c r="CG297" s="763"/>
      <c r="CH297" s="763"/>
      <c r="CI297" s="763"/>
      <c r="CW297" s="763"/>
      <c r="CX297" s="763"/>
      <c r="CY297" s="763"/>
      <c r="CZ297" s="763"/>
      <c r="DA297" s="763"/>
      <c r="DB297" s="763"/>
      <c r="DC297" s="763"/>
      <c r="DD297" s="763"/>
      <c r="DE297" s="763"/>
      <c r="DF297" s="763"/>
      <c r="DG297" s="763"/>
      <c r="DH297" s="763"/>
      <c r="DI297" s="763"/>
      <c r="DJ297" s="763"/>
      <c r="DK297" s="763"/>
      <c r="DL297" s="763"/>
      <c r="DM297" s="763"/>
      <c r="DN297" s="763"/>
      <c r="DO297" s="763"/>
      <c r="DP297" s="763"/>
      <c r="DQ297" s="763"/>
      <c r="DR297" s="763"/>
      <c r="DS297" s="763"/>
      <c r="DT297" s="763"/>
      <c r="DU297" s="763"/>
      <c r="DV297" s="763"/>
      <c r="DW297" s="763"/>
      <c r="DX297" s="763"/>
      <c r="DY297" s="763"/>
      <c r="DZ297" s="763"/>
      <c r="EA297" s="763"/>
      <c r="EB297" s="763"/>
      <c r="EC297" s="763"/>
      <c r="ED297" s="763"/>
      <c r="EE297" s="763"/>
      <c r="EF297" s="763"/>
      <c r="EG297" s="763"/>
      <c r="EH297" s="763"/>
      <c r="EI297" s="763"/>
      <c r="EJ297" s="763"/>
      <c r="EK297" s="763"/>
      <c r="EL297" s="763"/>
      <c r="EM297" s="763"/>
      <c r="EN297" s="763"/>
      <c r="EO297" s="763"/>
      <c r="EP297" s="763"/>
      <c r="EQ297" s="763"/>
      <c r="ER297" s="763"/>
      <c r="ES297" s="763"/>
      <c r="ET297" s="763"/>
      <c r="EU297" s="763"/>
      <c r="EV297" s="763"/>
      <c r="EW297" s="763"/>
      <c r="EX297" s="763"/>
      <c r="EY297" s="763"/>
      <c r="EZ297" s="763"/>
      <c r="FA297" s="763"/>
      <c r="FB297" s="763"/>
      <c r="FC297" s="763"/>
      <c r="FD297" s="763"/>
      <c r="FE297" s="763"/>
      <c r="FF297" s="763"/>
      <c r="FG297" s="763"/>
      <c r="FH297" s="763"/>
      <c r="FI297" s="763"/>
      <c r="FJ297" s="763"/>
      <c r="FK297" s="763"/>
      <c r="FL297" s="763"/>
      <c r="FM297" s="763"/>
      <c r="FN297" s="763"/>
      <c r="FO297" s="763"/>
      <c r="FP297" s="763"/>
      <c r="FQ297" s="763"/>
      <c r="FR297" s="763"/>
      <c r="FS297" s="763"/>
      <c r="FT297" s="763"/>
      <c r="FU297" s="763"/>
      <c r="FV297" s="763"/>
      <c r="FW297" s="763"/>
      <c r="FX297" s="763"/>
      <c r="FY297" s="763"/>
      <c r="FZ297" s="763"/>
      <c r="GA297" s="763"/>
      <c r="GB297" s="763"/>
      <c r="GC297" s="763"/>
      <c r="GD297" s="763"/>
      <c r="GE297" s="763"/>
      <c r="GF297" s="763"/>
      <c r="GG297" s="763"/>
      <c r="GH297" s="763"/>
      <c r="GI297" s="763"/>
      <c r="GJ297" s="763"/>
      <c r="GK297" s="763"/>
      <c r="GL297" s="763"/>
      <c r="GM297" s="763"/>
      <c r="GN297" s="763"/>
      <c r="GO297" s="763"/>
      <c r="GP297" s="763"/>
      <c r="GQ297" s="763"/>
      <c r="GR297" s="763"/>
      <c r="GS297" s="763"/>
      <c r="GT297" s="763"/>
      <c r="GU297" s="763"/>
      <c r="GV297" s="763"/>
      <c r="GW297" s="763"/>
      <c r="GX297" s="763"/>
      <c r="GY297" s="763"/>
      <c r="GZ297" s="763"/>
      <c r="HA297" s="763"/>
      <c r="HB297" s="763"/>
      <c r="HC297" s="763"/>
      <c r="HD297" s="763"/>
      <c r="HE297" s="763"/>
      <c r="HF297" s="763"/>
      <c r="HG297" s="763"/>
      <c r="HH297" s="763"/>
      <c r="HI297" s="763"/>
      <c r="HJ297" s="763"/>
      <c r="HK297" s="763"/>
      <c r="HL297" s="763"/>
      <c r="HM297" s="763"/>
      <c r="HN297" s="763"/>
      <c r="HO297" s="763"/>
      <c r="HP297" s="763"/>
      <c r="HQ297" s="763"/>
      <c r="HR297" s="763"/>
      <c r="HS297" s="763"/>
    </row>
    <row r="298" spans="1:227" s="552" customFormat="1">
      <c r="A298"/>
      <c r="B298" s="392"/>
      <c r="C298"/>
      <c r="D298" s="465"/>
      <c r="E298" s="684"/>
      <c r="F298" s="684"/>
      <c r="G298" s="354"/>
      <c r="H298"/>
      <c r="I298" s="140"/>
      <c r="J298"/>
      <c r="K298"/>
      <c r="L298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47"/>
      <c r="AC298"/>
      <c r="AD298" s="127"/>
      <c r="AE298"/>
      <c r="AF298"/>
      <c r="AG298"/>
      <c r="AH298" s="137"/>
      <c r="AI298" s="137"/>
      <c r="AJ298" s="137"/>
      <c r="AK298" s="548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548"/>
      <c r="BB298" s="286"/>
      <c r="BC298" s="1138"/>
      <c r="BD298" s="1138"/>
      <c r="BE298" s="1138"/>
      <c r="BF298" s="1138"/>
      <c r="BG298" s="1138"/>
      <c r="BH298" s="1138"/>
      <c r="BI298" s="1138"/>
      <c r="BJ298" s="536"/>
      <c r="BK298" s="536"/>
      <c r="BL298" s="536"/>
      <c r="BM298" s="536"/>
      <c r="BN298" s="536"/>
      <c r="BO298" s="536"/>
      <c r="BP298" s="536"/>
      <c r="BQ298" s="536"/>
      <c r="BR298" s="536"/>
      <c r="BS298" s="536"/>
      <c r="BT298" s="536"/>
      <c r="BU298" s="286"/>
      <c r="BV298" s="763"/>
      <c r="BW298" s="763"/>
      <c r="BX298" s="763"/>
      <c r="BY298" s="763"/>
      <c r="BZ298" s="763"/>
      <c r="CA298" s="763"/>
      <c r="CB298" s="763"/>
      <c r="CC298" s="763"/>
      <c r="CD298" s="763"/>
      <c r="CE298" s="763"/>
      <c r="CF298" s="763"/>
      <c r="CG298" s="763"/>
      <c r="CH298" s="763"/>
      <c r="CI298" s="763"/>
      <c r="CW298" s="763"/>
      <c r="CX298" s="763"/>
      <c r="CY298" s="763"/>
      <c r="CZ298" s="763"/>
      <c r="DA298" s="763"/>
      <c r="DB298" s="763"/>
      <c r="DC298" s="763"/>
      <c r="DD298" s="763"/>
      <c r="DE298" s="763"/>
      <c r="DF298" s="763"/>
      <c r="DG298" s="763"/>
      <c r="DH298" s="763"/>
      <c r="DI298" s="763"/>
      <c r="DJ298" s="763"/>
      <c r="DK298" s="763"/>
      <c r="DL298" s="763"/>
      <c r="DM298" s="763"/>
      <c r="DN298" s="763"/>
      <c r="DO298" s="763"/>
      <c r="DP298" s="763"/>
      <c r="DQ298" s="763"/>
      <c r="DR298" s="763"/>
      <c r="DS298" s="763"/>
      <c r="DT298" s="763"/>
      <c r="DU298" s="763"/>
      <c r="DV298" s="763"/>
      <c r="DW298" s="763"/>
      <c r="DX298" s="763"/>
      <c r="DY298" s="763"/>
      <c r="DZ298" s="763"/>
      <c r="EA298" s="763"/>
      <c r="EB298" s="763"/>
      <c r="EC298" s="763"/>
      <c r="ED298" s="763"/>
      <c r="EE298" s="763"/>
      <c r="EF298" s="763"/>
      <c r="EG298" s="763"/>
      <c r="EH298" s="763"/>
      <c r="EI298" s="763"/>
      <c r="EJ298" s="763"/>
      <c r="EK298" s="763"/>
      <c r="EL298" s="763"/>
      <c r="EM298" s="763"/>
      <c r="EN298" s="763"/>
      <c r="EO298" s="763"/>
      <c r="EP298" s="763"/>
      <c r="EQ298" s="763"/>
      <c r="ER298" s="763"/>
      <c r="ES298" s="763"/>
      <c r="ET298" s="763"/>
      <c r="EU298" s="763"/>
      <c r="EV298" s="763"/>
      <c r="EW298" s="763"/>
      <c r="EX298" s="763"/>
      <c r="EY298" s="763"/>
      <c r="EZ298" s="763"/>
      <c r="FA298" s="763"/>
      <c r="FB298" s="763"/>
      <c r="FC298" s="763"/>
      <c r="FD298" s="763"/>
      <c r="FE298" s="763"/>
      <c r="FF298" s="763"/>
      <c r="FG298" s="763"/>
      <c r="FH298" s="763"/>
      <c r="FI298" s="763"/>
      <c r="FJ298" s="763"/>
      <c r="FK298" s="763"/>
      <c r="FL298" s="763"/>
      <c r="FM298" s="763"/>
      <c r="FN298" s="763"/>
      <c r="FO298" s="763"/>
      <c r="FP298" s="763"/>
      <c r="FQ298" s="763"/>
      <c r="FR298" s="763"/>
      <c r="FS298" s="763"/>
      <c r="FT298" s="763"/>
      <c r="FU298" s="763"/>
      <c r="FV298" s="763"/>
      <c r="FW298" s="763"/>
      <c r="FX298" s="763"/>
      <c r="FY298" s="763"/>
      <c r="FZ298" s="763"/>
      <c r="GA298" s="763"/>
      <c r="GB298" s="763"/>
      <c r="GC298" s="763"/>
      <c r="GD298" s="763"/>
      <c r="GE298" s="763"/>
      <c r="GF298" s="763"/>
      <c r="GG298" s="763"/>
      <c r="GH298" s="763"/>
      <c r="GI298" s="763"/>
      <c r="GJ298" s="763"/>
      <c r="GK298" s="763"/>
      <c r="GL298" s="763"/>
      <c r="GM298" s="763"/>
      <c r="GN298" s="763"/>
      <c r="GO298" s="763"/>
      <c r="GP298" s="763"/>
      <c r="GQ298" s="763"/>
      <c r="GR298" s="763"/>
      <c r="GS298" s="763"/>
      <c r="GT298" s="763"/>
      <c r="GU298" s="763"/>
      <c r="GV298" s="763"/>
      <c r="GW298" s="763"/>
      <c r="GX298" s="763"/>
      <c r="GY298" s="763"/>
      <c r="GZ298" s="763"/>
      <c r="HA298" s="763"/>
      <c r="HB298" s="763"/>
      <c r="HC298" s="763"/>
      <c r="HD298" s="763"/>
      <c r="HE298" s="763"/>
      <c r="HF298" s="763"/>
      <c r="HG298" s="763"/>
      <c r="HH298" s="763"/>
      <c r="HI298" s="763"/>
      <c r="HJ298" s="763"/>
      <c r="HK298" s="763"/>
      <c r="HL298" s="763"/>
      <c r="HM298" s="763"/>
      <c r="HN298" s="763"/>
      <c r="HO298" s="763"/>
      <c r="HP298" s="763"/>
      <c r="HQ298" s="763"/>
      <c r="HR298" s="763"/>
      <c r="HS298" s="763"/>
    </row>
    <row r="299" spans="1:227" s="552" customFormat="1">
      <c r="A299"/>
      <c r="B299" s="392"/>
      <c r="C299"/>
      <c r="D299" s="465"/>
      <c r="E299" s="684"/>
      <c r="F299" s="684"/>
      <c r="G299" s="354"/>
      <c r="H299"/>
      <c r="I299" s="140"/>
      <c r="J299"/>
      <c r="K299"/>
      <c r="L299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47"/>
      <c r="AC299"/>
      <c r="AD299" s="127"/>
      <c r="AE299"/>
      <c r="AF299"/>
      <c r="AG299"/>
      <c r="AH299" s="137"/>
      <c r="AI299" s="137"/>
      <c r="AJ299" s="137"/>
      <c r="AK299" s="548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548"/>
      <c r="BB299" s="286"/>
      <c r="BC299" s="1138"/>
      <c r="BD299" s="1138"/>
      <c r="BE299" s="1138"/>
      <c r="BF299" s="1138"/>
      <c r="BG299" s="1138"/>
      <c r="BH299" s="1138"/>
      <c r="BI299" s="1138"/>
      <c r="BJ299" s="536"/>
      <c r="BK299" s="536"/>
      <c r="BL299" s="536"/>
      <c r="BM299" s="536"/>
      <c r="BN299" s="536"/>
      <c r="BO299" s="536"/>
      <c r="BP299" s="536"/>
      <c r="BQ299" s="536"/>
      <c r="BR299" s="536"/>
      <c r="BS299" s="536"/>
      <c r="BT299" s="536"/>
      <c r="BU299" s="286"/>
      <c r="BV299" s="763"/>
      <c r="BW299" s="763"/>
      <c r="BX299" s="763"/>
      <c r="BY299" s="763"/>
      <c r="BZ299" s="763"/>
      <c r="CA299" s="763"/>
      <c r="CB299" s="763"/>
      <c r="CC299" s="763"/>
      <c r="CD299" s="763"/>
      <c r="CE299" s="763"/>
      <c r="CF299" s="763"/>
      <c r="CG299" s="763"/>
      <c r="CH299" s="763"/>
      <c r="CI299" s="763"/>
      <c r="CW299" s="763"/>
      <c r="CX299" s="763"/>
      <c r="CY299" s="763"/>
      <c r="CZ299" s="763"/>
      <c r="DA299" s="763"/>
      <c r="DB299" s="763"/>
      <c r="DC299" s="763"/>
      <c r="DD299" s="763"/>
      <c r="DE299" s="763"/>
      <c r="DF299" s="763"/>
      <c r="DG299" s="763"/>
      <c r="DH299" s="763"/>
      <c r="DI299" s="763"/>
      <c r="DJ299" s="763"/>
      <c r="DK299" s="763"/>
      <c r="DL299" s="763"/>
      <c r="DM299" s="763"/>
      <c r="DN299" s="763"/>
      <c r="DO299" s="763"/>
      <c r="DP299" s="763"/>
      <c r="DQ299" s="763"/>
      <c r="DR299" s="763"/>
      <c r="DS299" s="763"/>
      <c r="DT299" s="763"/>
      <c r="DU299" s="763"/>
      <c r="DV299" s="763"/>
      <c r="DW299" s="763"/>
      <c r="DX299" s="763"/>
      <c r="DY299" s="763"/>
      <c r="DZ299" s="763"/>
      <c r="EA299" s="763"/>
      <c r="EB299" s="763"/>
      <c r="EC299" s="763"/>
      <c r="ED299" s="763"/>
      <c r="EE299" s="763"/>
      <c r="EF299" s="763"/>
      <c r="EG299" s="763"/>
      <c r="EH299" s="763"/>
      <c r="EI299" s="763"/>
      <c r="EJ299" s="763"/>
      <c r="EK299" s="763"/>
      <c r="EL299" s="763"/>
      <c r="EM299" s="763"/>
      <c r="EN299" s="763"/>
      <c r="EO299" s="763"/>
      <c r="EP299" s="763"/>
      <c r="EQ299" s="763"/>
      <c r="ER299" s="763"/>
      <c r="ES299" s="763"/>
      <c r="ET299" s="763"/>
      <c r="EU299" s="763"/>
      <c r="EV299" s="763"/>
      <c r="EW299" s="763"/>
      <c r="EX299" s="763"/>
      <c r="EY299" s="763"/>
      <c r="EZ299" s="763"/>
      <c r="FA299" s="763"/>
      <c r="FB299" s="763"/>
      <c r="FC299" s="763"/>
      <c r="FD299" s="763"/>
      <c r="FE299" s="763"/>
      <c r="FF299" s="763"/>
      <c r="FG299" s="763"/>
      <c r="FH299" s="763"/>
      <c r="FI299" s="763"/>
      <c r="FJ299" s="763"/>
      <c r="FK299" s="763"/>
      <c r="FL299" s="763"/>
      <c r="FM299" s="763"/>
      <c r="FN299" s="763"/>
      <c r="FO299" s="763"/>
      <c r="FP299" s="763"/>
      <c r="FQ299" s="763"/>
      <c r="FR299" s="763"/>
      <c r="FS299" s="763"/>
      <c r="FT299" s="763"/>
      <c r="FU299" s="763"/>
      <c r="FV299" s="763"/>
      <c r="FW299" s="763"/>
      <c r="FX299" s="763"/>
      <c r="FY299" s="763"/>
      <c r="FZ299" s="763"/>
      <c r="GA299" s="763"/>
      <c r="GB299" s="763"/>
      <c r="GC299" s="763"/>
      <c r="GD299" s="763"/>
      <c r="GE299" s="763"/>
      <c r="GF299" s="763"/>
      <c r="GG299" s="763"/>
      <c r="GH299" s="763"/>
      <c r="GI299" s="763"/>
      <c r="GJ299" s="763"/>
      <c r="GK299" s="763"/>
      <c r="GL299" s="763"/>
      <c r="GM299" s="763"/>
      <c r="GN299" s="763"/>
      <c r="GO299" s="763"/>
      <c r="GP299" s="763"/>
      <c r="GQ299" s="763"/>
      <c r="GR299" s="763"/>
      <c r="GS299" s="763"/>
      <c r="GT299" s="763"/>
      <c r="GU299" s="763"/>
      <c r="GV299" s="763"/>
      <c r="GW299" s="763"/>
      <c r="GX299" s="763"/>
      <c r="GY299" s="763"/>
      <c r="GZ299" s="763"/>
      <c r="HA299" s="763"/>
      <c r="HB299" s="763"/>
      <c r="HC299" s="763"/>
      <c r="HD299" s="763"/>
      <c r="HE299" s="763"/>
      <c r="HF299" s="763"/>
      <c r="HG299" s="763"/>
      <c r="HH299" s="763"/>
      <c r="HI299" s="763"/>
      <c r="HJ299" s="763"/>
      <c r="HK299" s="763"/>
      <c r="HL299" s="763"/>
      <c r="HM299" s="763"/>
      <c r="HN299" s="763"/>
      <c r="HO299" s="763"/>
      <c r="HP299" s="763"/>
      <c r="HQ299" s="763"/>
      <c r="HR299" s="763"/>
      <c r="HS299" s="763"/>
    </row>
    <row r="300" spans="1:227" s="552" customFormat="1">
      <c r="A300"/>
      <c r="B300" s="392"/>
      <c r="C300"/>
      <c r="D300" s="465"/>
      <c r="E300" s="684"/>
      <c r="F300" s="684"/>
      <c r="G300" s="354"/>
      <c r="H300"/>
      <c r="I300" s="140"/>
      <c r="J300"/>
      <c r="K300"/>
      <c r="L300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9"/>
      <c r="Y300" s="359"/>
      <c r="Z300" s="359"/>
      <c r="AA300" s="359"/>
      <c r="AB300" s="47"/>
      <c r="AC300"/>
      <c r="AD300" s="127"/>
      <c r="AE300"/>
      <c r="AF300"/>
      <c r="AG300"/>
      <c r="AH300" s="137"/>
      <c r="AI300" s="137"/>
      <c r="AJ300" s="137"/>
      <c r="AK300" s="548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  <c r="BA300" s="548"/>
      <c r="BB300" s="286"/>
      <c r="BC300" s="1138"/>
      <c r="BD300" s="1138"/>
      <c r="BE300" s="1138"/>
      <c r="BF300" s="1138"/>
      <c r="BG300" s="1138"/>
      <c r="BH300" s="1138"/>
      <c r="BI300" s="1138"/>
      <c r="BJ300" s="536"/>
      <c r="BK300" s="536"/>
      <c r="BL300" s="536"/>
      <c r="BM300" s="536"/>
      <c r="BN300" s="536"/>
      <c r="BO300" s="536"/>
      <c r="BP300" s="536"/>
      <c r="BQ300" s="536"/>
      <c r="BR300" s="536"/>
      <c r="BS300" s="536"/>
      <c r="BT300" s="536"/>
      <c r="BU300" s="286"/>
      <c r="BV300" s="763"/>
      <c r="BW300" s="763"/>
      <c r="BX300" s="763"/>
      <c r="BY300" s="763"/>
      <c r="BZ300" s="763"/>
      <c r="CA300" s="763"/>
      <c r="CB300" s="763"/>
      <c r="CC300" s="763"/>
      <c r="CD300" s="763"/>
      <c r="CE300" s="763"/>
      <c r="CF300" s="763"/>
      <c r="CG300" s="763"/>
      <c r="CH300" s="763"/>
      <c r="CI300" s="763"/>
      <c r="CW300" s="763"/>
      <c r="CX300" s="763"/>
      <c r="CY300" s="763"/>
      <c r="CZ300" s="763"/>
      <c r="DA300" s="763"/>
      <c r="DB300" s="763"/>
      <c r="DC300" s="763"/>
      <c r="DD300" s="763"/>
      <c r="DE300" s="763"/>
      <c r="DF300" s="763"/>
      <c r="DG300" s="763"/>
      <c r="DH300" s="763"/>
      <c r="DI300" s="763"/>
      <c r="DJ300" s="763"/>
      <c r="DK300" s="763"/>
      <c r="DL300" s="763"/>
      <c r="DM300" s="763"/>
      <c r="DN300" s="763"/>
      <c r="DO300" s="763"/>
      <c r="DP300" s="763"/>
      <c r="DQ300" s="763"/>
      <c r="DR300" s="763"/>
      <c r="DS300" s="763"/>
      <c r="DT300" s="763"/>
      <c r="DU300" s="763"/>
      <c r="DV300" s="763"/>
      <c r="DW300" s="763"/>
      <c r="DX300" s="763"/>
      <c r="DY300" s="763"/>
      <c r="DZ300" s="763"/>
      <c r="EA300" s="763"/>
      <c r="EB300" s="763"/>
      <c r="EC300" s="763"/>
      <c r="ED300" s="763"/>
      <c r="EE300" s="763"/>
      <c r="EF300" s="763"/>
      <c r="EG300" s="763"/>
      <c r="EH300" s="763"/>
      <c r="EI300" s="763"/>
      <c r="EJ300" s="763"/>
      <c r="EK300" s="763"/>
      <c r="EL300" s="763"/>
      <c r="EM300" s="763"/>
      <c r="EN300" s="763"/>
      <c r="EO300" s="763"/>
      <c r="EP300" s="763"/>
      <c r="EQ300" s="763"/>
      <c r="ER300" s="763"/>
      <c r="ES300" s="763"/>
      <c r="ET300" s="763"/>
      <c r="EU300" s="763"/>
      <c r="EV300" s="763"/>
      <c r="EW300" s="763"/>
      <c r="EX300" s="763"/>
      <c r="EY300" s="763"/>
      <c r="EZ300" s="763"/>
      <c r="FA300" s="763"/>
      <c r="FB300" s="763"/>
      <c r="FC300" s="763"/>
      <c r="FD300" s="763"/>
      <c r="FE300" s="763"/>
      <c r="FF300" s="763"/>
      <c r="FG300" s="763"/>
      <c r="FH300" s="763"/>
      <c r="FI300" s="763"/>
      <c r="FJ300" s="763"/>
      <c r="FK300" s="763"/>
      <c r="FL300" s="763"/>
      <c r="FM300" s="763"/>
      <c r="FN300" s="763"/>
      <c r="FO300" s="763"/>
      <c r="FP300" s="763"/>
      <c r="FQ300" s="763"/>
      <c r="FR300" s="763"/>
      <c r="FS300" s="763"/>
      <c r="FT300" s="763"/>
      <c r="FU300" s="763"/>
      <c r="FV300" s="763"/>
      <c r="FW300" s="763"/>
      <c r="FX300" s="763"/>
      <c r="FY300" s="763"/>
      <c r="FZ300" s="763"/>
      <c r="GA300" s="763"/>
      <c r="GB300" s="763"/>
      <c r="GC300" s="763"/>
      <c r="GD300" s="763"/>
      <c r="GE300" s="763"/>
      <c r="GF300" s="763"/>
      <c r="GG300" s="763"/>
      <c r="GH300" s="763"/>
      <c r="GI300" s="763"/>
      <c r="GJ300" s="763"/>
      <c r="GK300" s="763"/>
      <c r="GL300" s="763"/>
      <c r="GM300" s="763"/>
      <c r="GN300" s="763"/>
      <c r="GO300" s="763"/>
      <c r="GP300" s="763"/>
      <c r="GQ300" s="763"/>
      <c r="GR300" s="763"/>
      <c r="GS300" s="763"/>
      <c r="GT300" s="763"/>
      <c r="GU300" s="763"/>
      <c r="GV300" s="763"/>
      <c r="GW300" s="763"/>
      <c r="GX300" s="763"/>
      <c r="GY300" s="763"/>
      <c r="GZ300" s="763"/>
      <c r="HA300" s="763"/>
      <c r="HB300" s="763"/>
      <c r="HC300" s="763"/>
      <c r="HD300" s="763"/>
      <c r="HE300" s="763"/>
      <c r="HF300" s="763"/>
      <c r="HG300" s="763"/>
      <c r="HH300" s="763"/>
      <c r="HI300" s="763"/>
      <c r="HJ300" s="763"/>
      <c r="HK300" s="763"/>
      <c r="HL300" s="763"/>
      <c r="HM300" s="763"/>
      <c r="HN300" s="763"/>
      <c r="HO300" s="763"/>
      <c r="HP300" s="763"/>
      <c r="HQ300" s="763"/>
      <c r="HR300" s="763"/>
      <c r="HS300" s="763"/>
    </row>
    <row r="301" spans="1:227" s="552" customFormat="1">
      <c r="A301"/>
      <c r="B301" s="392"/>
      <c r="C301"/>
      <c r="D301" s="465"/>
      <c r="E301" s="684"/>
      <c r="F301" s="684"/>
      <c r="G301" s="354"/>
      <c r="H301"/>
      <c r="I301" s="140"/>
      <c r="J301"/>
      <c r="K301"/>
      <c r="L301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9"/>
      <c r="Y301" s="359"/>
      <c r="Z301" s="359"/>
      <c r="AA301" s="359"/>
      <c r="AB301" s="47"/>
      <c r="AC301"/>
      <c r="AD301" s="127"/>
      <c r="AE301"/>
      <c r="AF301"/>
      <c r="AG301"/>
      <c r="AH301" s="137"/>
      <c r="AI301" s="137"/>
      <c r="AJ301" s="137"/>
      <c r="AK301" s="548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548"/>
      <c r="BB301" s="286"/>
      <c r="BC301" s="1138"/>
      <c r="BD301" s="1138"/>
      <c r="BE301" s="1138"/>
      <c r="BF301" s="1138"/>
      <c r="BG301" s="1138"/>
      <c r="BH301" s="1138"/>
      <c r="BI301" s="1138"/>
      <c r="BJ301" s="536"/>
      <c r="BK301" s="536"/>
      <c r="BL301" s="536"/>
      <c r="BM301" s="536"/>
      <c r="BN301" s="536"/>
      <c r="BO301" s="536"/>
      <c r="BP301" s="536"/>
      <c r="BQ301" s="536"/>
      <c r="BR301" s="536"/>
      <c r="BS301" s="536"/>
      <c r="BT301" s="536"/>
      <c r="BU301" s="286"/>
      <c r="BV301" s="763"/>
      <c r="BW301" s="763"/>
      <c r="BX301" s="763"/>
      <c r="BY301" s="763"/>
      <c r="BZ301" s="763"/>
      <c r="CA301" s="763"/>
      <c r="CB301" s="763"/>
      <c r="CC301" s="763"/>
      <c r="CD301" s="763"/>
      <c r="CE301" s="763"/>
      <c r="CF301" s="763"/>
      <c r="CG301" s="763"/>
      <c r="CH301" s="763"/>
      <c r="CI301" s="763"/>
      <c r="CW301" s="763"/>
      <c r="CX301" s="763"/>
      <c r="CY301" s="763"/>
      <c r="CZ301" s="763"/>
      <c r="DA301" s="763"/>
      <c r="DB301" s="763"/>
      <c r="DC301" s="763"/>
      <c r="DD301" s="763"/>
      <c r="DE301" s="763"/>
      <c r="DF301" s="763"/>
      <c r="DG301" s="763"/>
      <c r="DH301" s="763"/>
      <c r="DI301" s="763"/>
      <c r="DJ301" s="763"/>
      <c r="DK301" s="763"/>
      <c r="DL301" s="763"/>
      <c r="DM301" s="763"/>
      <c r="DN301" s="763"/>
      <c r="DO301" s="763"/>
      <c r="DP301" s="763"/>
      <c r="DQ301" s="763"/>
      <c r="DR301" s="763"/>
      <c r="DS301" s="763"/>
      <c r="DT301" s="763"/>
      <c r="DU301" s="763"/>
      <c r="DV301" s="763"/>
      <c r="DW301" s="763"/>
      <c r="DX301" s="763"/>
      <c r="DY301" s="763"/>
      <c r="DZ301" s="763"/>
      <c r="EA301" s="763"/>
      <c r="EB301" s="763"/>
      <c r="EC301" s="763"/>
      <c r="ED301" s="763"/>
      <c r="EE301" s="763"/>
      <c r="EF301" s="763"/>
      <c r="EG301" s="763"/>
      <c r="EH301" s="763"/>
      <c r="EI301" s="763"/>
      <c r="EJ301" s="763"/>
      <c r="EK301" s="763"/>
      <c r="EL301" s="763"/>
      <c r="EM301" s="763"/>
      <c r="EN301" s="763"/>
      <c r="EO301" s="763"/>
      <c r="EP301" s="763"/>
      <c r="EQ301" s="763"/>
      <c r="ER301" s="763"/>
      <c r="ES301" s="763"/>
      <c r="ET301" s="763"/>
      <c r="EU301" s="763"/>
      <c r="EV301" s="763"/>
      <c r="EW301" s="763"/>
      <c r="EX301" s="763"/>
      <c r="EY301" s="763"/>
      <c r="EZ301" s="763"/>
      <c r="FA301" s="763"/>
      <c r="FB301" s="763"/>
      <c r="FC301" s="763"/>
      <c r="FD301" s="763"/>
      <c r="FE301" s="763"/>
      <c r="FF301" s="763"/>
      <c r="FG301" s="763"/>
      <c r="FH301" s="763"/>
      <c r="FI301" s="763"/>
      <c r="FJ301" s="763"/>
      <c r="FK301" s="763"/>
      <c r="FL301" s="763"/>
      <c r="FM301" s="763"/>
      <c r="FN301" s="763"/>
      <c r="FO301" s="763"/>
      <c r="FP301" s="763"/>
      <c r="FQ301" s="763"/>
      <c r="FR301" s="763"/>
      <c r="FS301" s="763"/>
      <c r="FT301" s="763"/>
      <c r="FU301" s="763"/>
      <c r="FV301" s="763"/>
      <c r="FW301" s="763"/>
      <c r="FX301" s="763"/>
      <c r="FY301" s="763"/>
      <c r="FZ301" s="763"/>
      <c r="GA301" s="763"/>
      <c r="GB301" s="763"/>
      <c r="GC301" s="763"/>
      <c r="GD301" s="763"/>
      <c r="GE301" s="763"/>
      <c r="GF301" s="763"/>
      <c r="GG301" s="763"/>
      <c r="GH301" s="763"/>
      <c r="GI301" s="763"/>
      <c r="GJ301" s="763"/>
      <c r="GK301" s="763"/>
      <c r="GL301" s="763"/>
      <c r="GM301" s="763"/>
      <c r="GN301" s="763"/>
      <c r="GO301" s="763"/>
      <c r="GP301" s="763"/>
      <c r="GQ301" s="763"/>
      <c r="GR301" s="763"/>
      <c r="GS301" s="763"/>
      <c r="GT301" s="763"/>
      <c r="GU301" s="763"/>
      <c r="GV301" s="763"/>
      <c r="GW301" s="763"/>
      <c r="GX301" s="763"/>
      <c r="GY301" s="763"/>
      <c r="GZ301" s="763"/>
      <c r="HA301" s="763"/>
      <c r="HB301" s="763"/>
      <c r="HC301" s="763"/>
      <c r="HD301" s="763"/>
      <c r="HE301" s="763"/>
      <c r="HF301" s="763"/>
      <c r="HG301" s="763"/>
      <c r="HH301" s="763"/>
      <c r="HI301" s="763"/>
      <c r="HJ301" s="763"/>
      <c r="HK301" s="763"/>
      <c r="HL301" s="763"/>
      <c r="HM301" s="763"/>
      <c r="HN301" s="763"/>
      <c r="HO301" s="763"/>
      <c r="HP301" s="763"/>
      <c r="HQ301" s="763"/>
      <c r="HR301" s="763"/>
      <c r="HS301" s="763"/>
    </row>
    <row r="302" spans="1:227" s="552" customFormat="1">
      <c r="A302"/>
      <c r="B302" s="392"/>
      <c r="C302"/>
      <c r="D302" s="465"/>
      <c r="E302" s="684"/>
      <c r="F302" s="684"/>
      <c r="G302" s="354"/>
      <c r="H302"/>
      <c r="I302" s="140"/>
      <c r="J302"/>
      <c r="K302"/>
      <c r="L302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9"/>
      <c r="Y302" s="359"/>
      <c r="Z302" s="359"/>
      <c r="AA302" s="359"/>
      <c r="AB302" s="47"/>
      <c r="AC302"/>
      <c r="AD302" s="127"/>
      <c r="AE302"/>
      <c r="AF302"/>
      <c r="AG302"/>
      <c r="AH302" s="137"/>
      <c r="AI302" s="137"/>
      <c r="AJ302" s="137"/>
      <c r="AK302" s="548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548"/>
      <c r="BB302" s="286"/>
      <c r="BC302" s="1138"/>
      <c r="BD302" s="1138"/>
      <c r="BE302" s="1138"/>
      <c r="BF302" s="1138"/>
      <c r="BG302" s="1138"/>
      <c r="BH302" s="1138"/>
      <c r="BI302" s="1138"/>
      <c r="BJ302" s="536"/>
      <c r="BK302" s="536"/>
      <c r="BL302" s="536"/>
      <c r="BM302" s="536"/>
      <c r="BN302" s="536"/>
      <c r="BO302" s="536"/>
      <c r="BP302" s="536"/>
      <c r="BQ302" s="536"/>
      <c r="BR302" s="536"/>
      <c r="BS302" s="536"/>
      <c r="BT302" s="536"/>
      <c r="BU302" s="286"/>
      <c r="BV302" s="763"/>
      <c r="BW302" s="763"/>
      <c r="BX302" s="763"/>
      <c r="BY302" s="763"/>
      <c r="BZ302" s="763"/>
      <c r="CA302" s="763"/>
      <c r="CB302" s="763"/>
      <c r="CC302" s="763"/>
      <c r="CD302" s="763"/>
      <c r="CE302" s="763"/>
      <c r="CF302" s="763"/>
      <c r="CG302" s="763"/>
      <c r="CH302" s="763"/>
      <c r="CI302" s="763"/>
      <c r="CW302" s="763"/>
      <c r="CX302" s="763"/>
      <c r="CY302" s="763"/>
      <c r="CZ302" s="763"/>
      <c r="DA302" s="763"/>
      <c r="DB302" s="763"/>
      <c r="DC302" s="763"/>
      <c r="DD302" s="763"/>
      <c r="DE302" s="763"/>
      <c r="DF302" s="763"/>
      <c r="DG302" s="763"/>
      <c r="DH302" s="763"/>
      <c r="DI302" s="763"/>
      <c r="DJ302" s="763"/>
      <c r="DK302" s="763"/>
      <c r="DL302" s="763"/>
      <c r="DM302" s="763"/>
      <c r="DN302" s="763"/>
      <c r="DO302" s="763"/>
      <c r="DP302" s="763"/>
      <c r="DQ302" s="763"/>
      <c r="DR302" s="763"/>
      <c r="DS302" s="763"/>
      <c r="DT302" s="763"/>
      <c r="DU302" s="763"/>
      <c r="DV302" s="763"/>
      <c r="DW302" s="763"/>
      <c r="DX302" s="763"/>
      <c r="DY302" s="763"/>
      <c r="DZ302" s="763"/>
      <c r="EA302" s="763"/>
      <c r="EB302" s="763"/>
      <c r="EC302" s="763"/>
      <c r="ED302" s="763"/>
      <c r="EE302" s="763"/>
      <c r="EF302" s="763"/>
      <c r="EG302" s="763"/>
      <c r="EH302" s="763"/>
      <c r="EI302" s="763"/>
      <c r="EJ302" s="763"/>
      <c r="EK302" s="763"/>
      <c r="EL302" s="763"/>
      <c r="EM302" s="763"/>
      <c r="EN302" s="763"/>
      <c r="EO302" s="763"/>
      <c r="EP302" s="763"/>
      <c r="EQ302" s="763"/>
      <c r="ER302" s="763"/>
      <c r="ES302" s="763"/>
      <c r="ET302" s="763"/>
      <c r="EU302" s="763"/>
      <c r="EV302" s="763"/>
      <c r="EW302" s="763"/>
      <c r="EX302" s="763"/>
      <c r="EY302" s="763"/>
      <c r="EZ302" s="763"/>
      <c r="FA302" s="763"/>
      <c r="FB302" s="763"/>
      <c r="FC302" s="763"/>
      <c r="FD302" s="763"/>
      <c r="FE302" s="763"/>
      <c r="FF302" s="763"/>
      <c r="FG302" s="763"/>
      <c r="FH302" s="763"/>
      <c r="FI302" s="763"/>
      <c r="FJ302" s="763"/>
      <c r="FK302" s="763"/>
      <c r="FL302" s="763"/>
      <c r="FM302" s="763"/>
      <c r="FN302" s="763"/>
      <c r="FO302" s="763"/>
      <c r="FP302" s="763"/>
      <c r="FQ302" s="763"/>
      <c r="FR302" s="763"/>
      <c r="FS302" s="763"/>
      <c r="FT302" s="763"/>
      <c r="FU302" s="763"/>
      <c r="FV302" s="763"/>
      <c r="FW302" s="763"/>
      <c r="FX302" s="763"/>
      <c r="FY302" s="763"/>
      <c r="FZ302" s="763"/>
      <c r="GA302" s="763"/>
      <c r="GB302" s="763"/>
      <c r="GC302" s="763"/>
      <c r="GD302" s="763"/>
      <c r="GE302" s="763"/>
      <c r="GF302" s="763"/>
      <c r="GG302" s="763"/>
      <c r="GH302" s="763"/>
      <c r="GI302" s="763"/>
      <c r="GJ302" s="763"/>
      <c r="GK302" s="763"/>
      <c r="GL302" s="763"/>
      <c r="GM302" s="763"/>
      <c r="GN302" s="763"/>
      <c r="GO302" s="763"/>
      <c r="GP302" s="763"/>
      <c r="GQ302" s="763"/>
      <c r="GR302" s="763"/>
      <c r="GS302" s="763"/>
      <c r="GT302" s="763"/>
      <c r="GU302" s="763"/>
      <c r="GV302" s="763"/>
      <c r="GW302" s="763"/>
      <c r="GX302" s="763"/>
      <c r="GY302" s="763"/>
      <c r="GZ302" s="763"/>
      <c r="HA302" s="763"/>
      <c r="HB302" s="763"/>
      <c r="HC302" s="763"/>
      <c r="HD302" s="763"/>
      <c r="HE302" s="763"/>
      <c r="HF302" s="763"/>
      <c r="HG302" s="763"/>
      <c r="HH302" s="763"/>
      <c r="HI302" s="763"/>
      <c r="HJ302" s="763"/>
      <c r="HK302" s="763"/>
      <c r="HL302" s="763"/>
      <c r="HM302" s="763"/>
      <c r="HN302" s="763"/>
      <c r="HO302" s="763"/>
      <c r="HP302" s="763"/>
      <c r="HQ302" s="763"/>
      <c r="HR302" s="763"/>
      <c r="HS302" s="763"/>
    </row>
    <row r="303" spans="1:227" s="552" customFormat="1">
      <c r="A303"/>
      <c r="B303" s="392"/>
      <c r="C303"/>
      <c r="D303" s="465"/>
      <c r="E303" s="684"/>
      <c r="F303" s="684"/>
      <c r="G303" s="354"/>
      <c r="H303"/>
      <c r="I303" s="140"/>
      <c r="J303"/>
      <c r="K303"/>
      <c r="L303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9"/>
      <c r="Y303" s="359"/>
      <c r="Z303" s="359"/>
      <c r="AA303" s="359"/>
      <c r="AB303" s="47"/>
      <c r="AC303"/>
      <c r="AD303" s="127"/>
      <c r="AE303"/>
      <c r="AF303"/>
      <c r="AG303"/>
      <c r="AH303" s="137"/>
      <c r="AI303" s="137"/>
      <c r="AJ303" s="137"/>
      <c r="AK303" s="548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548"/>
      <c r="BB303" s="286"/>
      <c r="BC303" s="1138"/>
      <c r="BD303" s="1138"/>
      <c r="BE303" s="1138"/>
      <c r="BF303" s="1138"/>
      <c r="BG303" s="1138"/>
      <c r="BH303" s="1138"/>
      <c r="BI303" s="1138"/>
      <c r="BJ303" s="536"/>
      <c r="BK303" s="536"/>
      <c r="BL303" s="536"/>
      <c r="BM303" s="536"/>
      <c r="BN303" s="536"/>
      <c r="BO303" s="536"/>
      <c r="BP303" s="536"/>
      <c r="BQ303" s="536"/>
      <c r="BR303" s="536"/>
      <c r="BS303" s="536"/>
      <c r="BT303" s="536"/>
      <c r="BU303" s="286"/>
      <c r="BV303" s="763"/>
      <c r="BW303" s="763"/>
      <c r="BX303" s="763"/>
      <c r="BY303" s="763"/>
      <c r="BZ303" s="763"/>
      <c r="CA303" s="763"/>
      <c r="CB303" s="763"/>
      <c r="CC303" s="763"/>
      <c r="CD303" s="763"/>
      <c r="CE303" s="763"/>
      <c r="CF303" s="763"/>
      <c r="CG303" s="763"/>
      <c r="CH303" s="763"/>
      <c r="CI303" s="763"/>
      <c r="CW303" s="763"/>
      <c r="CX303" s="763"/>
      <c r="CY303" s="763"/>
      <c r="CZ303" s="763"/>
      <c r="DA303" s="763"/>
      <c r="DB303" s="763"/>
      <c r="DC303" s="763"/>
      <c r="DD303" s="763"/>
      <c r="DE303" s="763"/>
      <c r="DF303" s="763"/>
      <c r="DG303" s="763"/>
      <c r="DH303" s="763"/>
      <c r="DI303" s="763"/>
      <c r="DJ303" s="763"/>
      <c r="DK303" s="763"/>
      <c r="DL303" s="763"/>
      <c r="DM303" s="763"/>
      <c r="DN303" s="763"/>
      <c r="DO303" s="763"/>
      <c r="DP303" s="763"/>
      <c r="DQ303" s="763"/>
      <c r="DR303" s="763"/>
      <c r="DS303" s="763"/>
      <c r="DT303" s="763"/>
      <c r="DU303" s="763"/>
      <c r="DV303" s="763"/>
      <c r="DW303" s="763"/>
      <c r="DX303" s="763"/>
      <c r="DY303" s="763"/>
      <c r="DZ303" s="763"/>
      <c r="EA303" s="763"/>
      <c r="EB303" s="763"/>
      <c r="EC303" s="763"/>
      <c r="ED303" s="763"/>
      <c r="EE303" s="763"/>
      <c r="EF303" s="763"/>
      <c r="EG303" s="763"/>
      <c r="EH303" s="763"/>
      <c r="EI303" s="763"/>
      <c r="EJ303" s="763"/>
      <c r="EK303" s="763"/>
      <c r="EL303" s="763"/>
      <c r="EM303" s="763"/>
      <c r="EN303" s="763"/>
      <c r="EO303" s="763"/>
      <c r="EP303" s="763"/>
      <c r="EQ303" s="763"/>
      <c r="ER303" s="763"/>
      <c r="ES303" s="763"/>
      <c r="ET303" s="763"/>
      <c r="EU303" s="763"/>
      <c r="EV303" s="763"/>
      <c r="EW303" s="763"/>
      <c r="EX303" s="763"/>
      <c r="EY303" s="763"/>
      <c r="EZ303" s="763"/>
      <c r="FA303" s="763"/>
      <c r="FB303" s="763"/>
      <c r="FC303" s="763"/>
      <c r="FD303" s="763"/>
      <c r="FE303" s="763"/>
      <c r="FF303" s="763"/>
      <c r="FG303" s="763"/>
      <c r="FH303" s="763"/>
      <c r="FI303" s="763"/>
      <c r="FJ303" s="763"/>
      <c r="FK303" s="763"/>
      <c r="FL303" s="763"/>
      <c r="FM303" s="763"/>
      <c r="FN303" s="763"/>
      <c r="FO303" s="763"/>
      <c r="FP303" s="763"/>
      <c r="FQ303" s="763"/>
      <c r="FR303" s="763"/>
      <c r="FS303" s="763"/>
      <c r="FT303" s="763"/>
      <c r="FU303" s="763"/>
      <c r="FV303" s="763"/>
      <c r="FW303" s="763"/>
      <c r="FX303" s="763"/>
      <c r="FY303" s="763"/>
      <c r="FZ303" s="763"/>
      <c r="GA303" s="763"/>
      <c r="GB303" s="763"/>
      <c r="GC303" s="763"/>
      <c r="GD303" s="763"/>
      <c r="GE303" s="763"/>
      <c r="GF303" s="763"/>
      <c r="GG303" s="763"/>
      <c r="GH303" s="763"/>
      <c r="GI303" s="763"/>
      <c r="GJ303" s="763"/>
      <c r="GK303" s="763"/>
      <c r="GL303" s="763"/>
      <c r="GM303" s="763"/>
      <c r="GN303" s="763"/>
      <c r="GO303" s="763"/>
      <c r="GP303" s="763"/>
      <c r="GQ303" s="763"/>
      <c r="GR303" s="763"/>
      <c r="GS303" s="763"/>
      <c r="GT303" s="763"/>
      <c r="GU303" s="763"/>
      <c r="GV303" s="763"/>
      <c r="GW303" s="763"/>
      <c r="GX303" s="763"/>
      <c r="GY303" s="763"/>
      <c r="GZ303" s="763"/>
      <c r="HA303" s="763"/>
      <c r="HB303" s="763"/>
      <c r="HC303" s="763"/>
      <c r="HD303" s="763"/>
      <c r="HE303" s="763"/>
      <c r="HF303" s="763"/>
      <c r="HG303" s="763"/>
      <c r="HH303" s="763"/>
      <c r="HI303" s="763"/>
      <c r="HJ303" s="763"/>
      <c r="HK303" s="763"/>
      <c r="HL303" s="763"/>
      <c r="HM303" s="763"/>
      <c r="HN303" s="763"/>
      <c r="HO303" s="763"/>
      <c r="HP303" s="763"/>
      <c r="HQ303" s="763"/>
      <c r="HR303" s="763"/>
      <c r="HS303" s="763"/>
    </row>
    <row r="304" spans="1:227" s="552" customFormat="1">
      <c r="A304"/>
      <c r="B304" s="392"/>
      <c r="C304"/>
      <c r="D304" s="465"/>
      <c r="E304" s="684"/>
      <c r="F304" s="684"/>
      <c r="G304" s="354"/>
      <c r="H304"/>
      <c r="I304" s="140"/>
      <c r="J304"/>
      <c r="K304"/>
      <c r="L304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9"/>
      <c r="Y304" s="359"/>
      <c r="Z304" s="359"/>
      <c r="AA304" s="359"/>
      <c r="AB304" s="47"/>
      <c r="AC304"/>
      <c r="AD304" s="127"/>
      <c r="AE304"/>
      <c r="AF304"/>
      <c r="AG304"/>
      <c r="AH304" s="137"/>
      <c r="AI304" s="137"/>
      <c r="AJ304" s="137"/>
      <c r="AK304" s="548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  <c r="BA304" s="548"/>
      <c r="BB304" s="286"/>
      <c r="BC304" s="1138"/>
      <c r="BD304" s="1138"/>
      <c r="BE304" s="1138"/>
      <c r="BF304" s="1138"/>
      <c r="BG304" s="1138"/>
      <c r="BH304" s="1138"/>
      <c r="BI304" s="1138"/>
      <c r="BJ304" s="536"/>
      <c r="BK304" s="536"/>
      <c r="BL304" s="536"/>
      <c r="BM304" s="536"/>
      <c r="BN304" s="536"/>
      <c r="BO304" s="536"/>
      <c r="BP304" s="536"/>
      <c r="BQ304" s="536"/>
      <c r="BR304" s="536"/>
      <c r="BS304" s="536"/>
      <c r="BT304" s="536"/>
      <c r="BU304" s="286"/>
      <c r="BV304" s="763"/>
      <c r="BW304" s="763"/>
      <c r="BX304" s="763"/>
      <c r="BY304" s="763"/>
      <c r="BZ304" s="763"/>
      <c r="CA304" s="763"/>
      <c r="CB304" s="763"/>
      <c r="CC304" s="763"/>
      <c r="CD304" s="763"/>
      <c r="CE304" s="763"/>
      <c r="CF304" s="763"/>
      <c r="CG304" s="763"/>
      <c r="CH304" s="763"/>
      <c r="CI304" s="763"/>
      <c r="CW304" s="763"/>
      <c r="CX304" s="763"/>
      <c r="CY304" s="763"/>
      <c r="CZ304" s="763"/>
      <c r="DA304" s="763"/>
      <c r="DB304" s="763"/>
      <c r="DC304" s="763"/>
      <c r="DD304" s="763"/>
      <c r="DE304" s="763"/>
      <c r="DF304" s="763"/>
      <c r="DG304" s="763"/>
      <c r="DH304" s="763"/>
      <c r="DI304" s="763"/>
      <c r="DJ304" s="763"/>
      <c r="DK304" s="763"/>
      <c r="DL304" s="763"/>
      <c r="DM304" s="763"/>
      <c r="DN304" s="763"/>
      <c r="DO304" s="763"/>
      <c r="DP304" s="763"/>
      <c r="DQ304" s="763"/>
      <c r="DR304" s="763"/>
      <c r="DS304" s="763"/>
      <c r="DT304" s="763"/>
      <c r="DU304" s="763"/>
      <c r="DV304" s="763"/>
      <c r="DW304" s="763"/>
      <c r="DX304" s="763"/>
      <c r="DY304" s="763"/>
      <c r="DZ304" s="763"/>
      <c r="EA304" s="763"/>
      <c r="EB304" s="763"/>
      <c r="EC304" s="763"/>
      <c r="ED304" s="763"/>
      <c r="EE304" s="763"/>
      <c r="EF304" s="763"/>
      <c r="EG304" s="763"/>
      <c r="EH304" s="763"/>
      <c r="EI304" s="763"/>
      <c r="EJ304" s="763"/>
      <c r="EK304" s="763"/>
      <c r="EL304" s="763"/>
      <c r="EM304" s="763"/>
      <c r="EN304" s="763"/>
      <c r="EO304" s="763"/>
      <c r="EP304" s="763"/>
      <c r="EQ304" s="763"/>
      <c r="ER304" s="763"/>
      <c r="ES304" s="763"/>
      <c r="ET304" s="763"/>
      <c r="EU304" s="763"/>
      <c r="EV304" s="763"/>
      <c r="EW304" s="763"/>
      <c r="EX304" s="763"/>
      <c r="EY304" s="763"/>
      <c r="EZ304" s="763"/>
      <c r="FA304" s="763"/>
      <c r="FB304" s="763"/>
      <c r="FC304" s="763"/>
      <c r="FD304" s="763"/>
      <c r="FE304" s="763"/>
      <c r="FF304" s="763"/>
      <c r="FG304" s="763"/>
      <c r="FH304" s="763"/>
      <c r="FI304" s="763"/>
      <c r="FJ304" s="763"/>
      <c r="FK304" s="763"/>
      <c r="FL304" s="763"/>
      <c r="FM304" s="763"/>
      <c r="FN304" s="763"/>
      <c r="FO304" s="763"/>
      <c r="FP304" s="763"/>
      <c r="FQ304" s="763"/>
      <c r="FR304" s="763"/>
      <c r="FS304" s="763"/>
      <c r="FT304" s="763"/>
      <c r="FU304" s="763"/>
      <c r="FV304" s="763"/>
      <c r="FW304" s="763"/>
      <c r="FX304" s="763"/>
      <c r="FY304" s="763"/>
      <c r="FZ304" s="763"/>
      <c r="GA304" s="763"/>
      <c r="GB304" s="763"/>
      <c r="GC304" s="763"/>
      <c r="GD304" s="763"/>
      <c r="GE304" s="763"/>
      <c r="GF304" s="763"/>
      <c r="GG304" s="763"/>
      <c r="GH304" s="763"/>
      <c r="GI304" s="763"/>
      <c r="GJ304" s="763"/>
      <c r="GK304" s="763"/>
      <c r="GL304" s="763"/>
      <c r="GM304" s="763"/>
      <c r="GN304" s="763"/>
      <c r="GO304" s="763"/>
      <c r="GP304" s="763"/>
      <c r="GQ304" s="763"/>
      <c r="GR304" s="763"/>
      <c r="GS304" s="763"/>
      <c r="GT304" s="763"/>
      <c r="GU304" s="763"/>
      <c r="GV304" s="763"/>
      <c r="GW304" s="763"/>
      <c r="GX304" s="763"/>
      <c r="GY304" s="763"/>
      <c r="GZ304" s="763"/>
      <c r="HA304" s="763"/>
      <c r="HB304" s="763"/>
      <c r="HC304" s="763"/>
      <c r="HD304" s="763"/>
      <c r="HE304" s="763"/>
      <c r="HF304" s="763"/>
      <c r="HG304" s="763"/>
      <c r="HH304" s="763"/>
      <c r="HI304" s="763"/>
      <c r="HJ304" s="763"/>
      <c r="HK304" s="763"/>
      <c r="HL304" s="763"/>
      <c r="HM304" s="763"/>
      <c r="HN304" s="763"/>
      <c r="HO304" s="763"/>
      <c r="HP304" s="763"/>
      <c r="HQ304" s="763"/>
      <c r="HR304" s="763"/>
      <c r="HS304" s="763"/>
    </row>
    <row r="305" spans="1:227" s="552" customFormat="1">
      <c r="A305"/>
      <c r="B305" s="392"/>
      <c r="C305"/>
      <c r="D305" s="465"/>
      <c r="E305" s="684"/>
      <c r="F305" s="684"/>
      <c r="G305" s="354"/>
      <c r="H305"/>
      <c r="I305" s="140"/>
      <c r="J305"/>
      <c r="K305"/>
      <c r="L305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9"/>
      <c r="Y305" s="359"/>
      <c r="Z305" s="359"/>
      <c r="AA305" s="359"/>
      <c r="AB305" s="47"/>
      <c r="AC305"/>
      <c r="AD305" s="127"/>
      <c r="AE305"/>
      <c r="AF305"/>
      <c r="AG305"/>
      <c r="AH305" s="137"/>
      <c r="AI305" s="137"/>
      <c r="AJ305" s="137"/>
      <c r="AK305" s="548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548"/>
      <c r="BB305" s="286"/>
      <c r="BC305" s="1138"/>
      <c r="BD305" s="1138"/>
      <c r="BE305" s="1138"/>
      <c r="BF305" s="1138"/>
      <c r="BG305" s="1138"/>
      <c r="BH305" s="1138"/>
      <c r="BI305" s="1138"/>
      <c r="BJ305" s="536"/>
      <c r="BK305" s="536"/>
      <c r="BL305" s="536"/>
      <c r="BM305" s="536"/>
      <c r="BN305" s="536"/>
      <c r="BO305" s="536"/>
      <c r="BP305" s="536"/>
      <c r="BQ305" s="536"/>
      <c r="BR305" s="536"/>
      <c r="BS305" s="536"/>
      <c r="BT305" s="536"/>
      <c r="BU305" s="286"/>
      <c r="BV305" s="763"/>
      <c r="BW305" s="763"/>
      <c r="BX305" s="763"/>
      <c r="BY305" s="763"/>
      <c r="BZ305" s="763"/>
      <c r="CA305" s="763"/>
      <c r="CB305" s="763"/>
      <c r="CC305" s="763"/>
      <c r="CD305" s="763"/>
      <c r="CE305" s="763"/>
      <c r="CF305" s="763"/>
      <c r="CG305" s="763"/>
      <c r="CH305" s="763"/>
      <c r="CI305" s="763"/>
      <c r="CW305" s="763"/>
      <c r="CX305" s="763"/>
      <c r="CY305" s="763"/>
      <c r="CZ305" s="763"/>
      <c r="DA305" s="763"/>
      <c r="DB305" s="763"/>
      <c r="DC305" s="763"/>
      <c r="DD305" s="763"/>
      <c r="DE305" s="763"/>
      <c r="DF305" s="763"/>
      <c r="DG305" s="763"/>
      <c r="DH305" s="763"/>
      <c r="DI305" s="763"/>
      <c r="DJ305" s="763"/>
      <c r="DK305" s="763"/>
      <c r="DL305" s="763"/>
      <c r="DM305" s="763"/>
      <c r="DN305" s="763"/>
      <c r="DO305" s="763"/>
      <c r="DP305" s="763"/>
      <c r="DQ305" s="763"/>
      <c r="DR305" s="763"/>
      <c r="DS305" s="763"/>
      <c r="DT305" s="763"/>
      <c r="DU305" s="763"/>
      <c r="DV305" s="763"/>
      <c r="DW305" s="763"/>
      <c r="DX305" s="763"/>
      <c r="DY305" s="763"/>
      <c r="DZ305" s="763"/>
      <c r="EA305" s="763"/>
      <c r="EB305" s="763"/>
      <c r="EC305" s="763"/>
      <c r="ED305" s="763"/>
      <c r="EE305" s="763"/>
      <c r="EF305" s="763"/>
      <c r="EG305" s="763"/>
      <c r="EH305" s="763"/>
      <c r="EI305" s="763"/>
      <c r="EJ305" s="763"/>
      <c r="EK305" s="763"/>
      <c r="EL305" s="763"/>
      <c r="EM305" s="763"/>
      <c r="EN305" s="763"/>
      <c r="EO305" s="763"/>
      <c r="EP305" s="763"/>
      <c r="EQ305" s="763"/>
      <c r="ER305" s="763"/>
      <c r="ES305" s="763"/>
      <c r="ET305" s="763"/>
      <c r="EU305" s="763"/>
      <c r="EV305" s="763"/>
      <c r="EW305" s="763"/>
      <c r="EX305" s="763"/>
      <c r="EY305" s="763"/>
      <c r="EZ305" s="763"/>
      <c r="FA305" s="763"/>
      <c r="FB305" s="763"/>
      <c r="FC305" s="763"/>
      <c r="FD305" s="763"/>
      <c r="FE305" s="763"/>
      <c r="FF305" s="763"/>
      <c r="FG305" s="763"/>
      <c r="FH305" s="763"/>
      <c r="FI305" s="763"/>
      <c r="FJ305" s="763"/>
      <c r="FK305" s="763"/>
      <c r="FL305" s="763"/>
      <c r="FM305" s="763"/>
      <c r="FN305" s="763"/>
      <c r="FO305" s="763"/>
      <c r="FP305" s="763"/>
      <c r="FQ305" s="763"/>
      <c r="FR305" s="763"/>
      <c r="FS305" s="763"/>
      <c r="FT305" s="763"/>
      <c r="FU305" s="763"/>
      <c r="FV305" s="763"/>
      <c r="FW305" s="763"/>
      <c r="FX305" s="763"/>
      <c r="FY305" s="763"/>
      <c r="FZ305" s="763"/>
      <c r="GA305" s="763"/>
      <c r="GB305" s="763"/>
      <c r="GC305" s="763"/>
      <c r="GD305" s="763"/>
      <c r="GE305" s="763"/>
      <c r="GF305" s="763"/>
      <c r="GG305" s="763"/>
      <c r="GH305" s="763"/>
      <c r="GI305" s="763"/>
      <c r="GJ305" s="763"/>
      <c r="GK305" s="763"/>
      <c r="GL305" s="763"/>
      <c r="GM305" s="763"/>
      <c r="GN305" s="763"/>
      <c r="GO305" s="763"/>
      <c r="GP305" s="763"/>
      <c r="GQ305" s="763"/>
      <c r="GR305" s="763"/>
      <c r="GS305" s="763"/>
      <c r="GT305" s="763"/>
      <c r="GU305" s="763"/>
      <c r="GV305" s="763"/>
      <c r="GW305" s="763"/>
      <c r="GX305" s="763"/>
      <c r="GY305" s="763"/>
      <c r="GZ305" s="763"/>
      <c r="HA305" s="763"/>
      <c r="HB305" s="763"/>
      <c r="HC305" s="763"/>
      <c r="HD305" s="763"/>
      <c r="HE305" s="763"/>
      <c r="HF305" s="763"/>
      <c r="HG305" s="763"/>
      <c r="HH305" s="763"/>
      <c r="HI305" s="763"/>
      <c r="HJ305" s="763"/>
      <c r="HK305" s="763"/>
      <c r="HL305" s="763"/>
      <c r="HM305" s="763"/>
      <c r="HN305" s="763"/>
      <c r="HO305" s="763"/>
      <c r="HP305" s="763"/>
      <c r="HQ305" s="763"/>
      <c r="HR305" s="763"/>
      <c r="HS305" s="763"/>
    </row>
    <row r="306" spans="1:227" s="552" customFormat="1">
      <c r="A306"/>
      <c r="B306" s="392"/>
      <c r="C306"/>
      <c r="D306" s="465"/>
      <c r="E306" s="684"/>
      <c r="F306" s="684"/>
      <c r="G306" s="354"/>
      <c r="H306"/>
      <c r="I306" s="140"/>
      <c r="J306"/>
      <c r="K306"/>
      <c r="L306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9"/>
      <c r="Y306" s="359"/>
      <c r="Z306" s="359"/>
      <c r="AA306" s="359"/>
      <c r="AB306" s="47"/>
      <c r="AC306"/>
      <c r="AD306" s="127"/>
      <c r="AE306"/>
      <c r="AF306"/>
      <c r="AG306"/>
      <c r="AH306" s="137"/>
      <c r="AI306" s="137"/>
      <c r="AJ306" s="137"/>
      <c r="AK306" s="548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548"/>
      <c r="BB306" s="286"/>
      <c r="BC306" s="1138"/>
      <c r="BD306" s="1138"/>
      <c r="BE306" s="1138"/>
      <c r="BF306" s="1138"/>
      <c r="BG306" s="1138"/>
      <c r="BH306" s="1138"/>
      <c r="BI306" s="1138"/>
      <c r="BJ306" s="536"/>
      <c r="BK306" s="536"/>
      <c r="BL306" s="536"/>
      <c r="BM306" s="536"/>
      <c r="BN306" s="536"/>
      <c r="BO306" s="536"/>
      <c r="BP306" s="536"/>
      <c r="BQ306" s="536"/>
      <c r="BR306" s="536"/>
      <c r="BS306" s="536"/>
      <c r="BT306" s="536"/>
      <c r="BU306" s="286"/>
      <c r="BV306" s="763"/>
      <c r="BW306" s="763"/>
      <c r="BX306" s="763"/>
      <c r="BY306" s="763"/>
      <c r="BZ306" s="763"/>
      <c r="CA306" s="763"/>
      <c r="CB306" s="763"/>
      <c r="CC306" s="763"/>
      <c r="CD306" s="763"/>
      <c r="CE306" s="763"/>
      <c r="CF306" s="763"/>
      <c r="CG306" s="763"/>
      <c r="CH306" s="763"/>
      <c r="CI306" s="763"/>
      <c r="CW306" s="763"/>
      <c r="CX306" s="763"/>
      <c r="CY306" s="763"/>
      <c r="CZ306" s="763"/>
      <c r="DA306" s="763"/>
      <c r="DB306" s="763"/>
      <c r="DC306" s="763"/>
      <c r="DD306" s="763"/>
      <c r="DE306" s="763"/>
      <c r="DF306" s="763"/>
      <c r="DG306" s="763"/>
      <c r="DH306" s="763"/>
      <c r="DI306" s="763"/>
      <c r="DJ306" s="763"/>
      <c r="DK306" s="763"/>
      <c r="DL306" s="763"/>
      <c r="DM306" s="763"/>
      <c r="DN306" s="763"/>
      <c r="DO306" s="763"/>
      <c r="DP306" s="763"/>
      <c r="DQ306" s="763"/>
      <c r="DR306" s="763"/>
      <c r="DS306" s="763"/>
      <c r="DT306" s="763"/>
      <c r="DU306" s="763"/>
      <c r="DV306" s="763"/>
      <c r="DW306" s="763"/>
      <c r="DX306" s="763"/>
      <c r="DY306" s="763"/>
      <c r="DZ306" s="763"/>
      <c r="EA306" s="763"/>
      <c r="EB306" s="763"/>
      <c r="EC306" s="763"/>
      <c r="ED306" s="763"/>
      <c r="EE306" s="763"/>
      <c r="EF306" s="763"/>
      <c r="EG306" s="763"/>
      <c r="EH306" s="763"/>
      <c r="EI306" s="763"/>
      <c r="EJ306" s="763"/>
      <c r="EK306" s="763"/>
      <c r="EL306" s="763"/>
      <c r="EM306" s="763"/>
      <c r="EN306" s="763"/>
      <c r="EO306" s="763"/>
      <c r="EP306" s="763"/>
      <c r="EQ306" s="763"/>
      <c r="ER306" s="763"/>
      <c r="ES306" s="763"/>
      <c r="ET306" s="763"/>
      <c r="EU306" s="763"/>
      <c r="EV306" s="763"/>
      <c r="EW306" s="763"/>
      <c r="EX306" s="763"/>
      <c r="EY306" s="763"/>
      <c r="EZ306" s="763"/>
      <c r="FA306" s="763"/>
      <c r="FB306" s="763"/>
      <c r="FC306" s="763"/>
      <c r="FD306" s="763"/>
      <c r="FE306" s="763"/>
      <c r="FF306" s="763"/>
      <c r="FG306" s="763"/>
      <c r="FH306" s="763"/>
      <c r="FI306" s="763"/>
      <c r="FJ306" s="763"/>
      <c r="FK306" s="763"/>
      <c r="FL306" s="763"/>
      <c r="FM306" s="763"/>
      <c r="FN306" s="763"/>
      <c r="FO306" s="763"/>
      <c r="FP306" s="763"/>
      <c r="FQ306" s="763"/>
      <c r="FR306" s="763"/>
      <c r="FS306" s="763"/>
      <c r="FT306" s="763"/>
      <c r="FU306" s="763"/>
      <c r="FV306" s="763"/>
      <c r="FW306" s="763"/>
      <c r="FX306" s="763"/>
      <c r="FY306" s="763"/>
      <c r="FZ306" s="763"/>
      <c r="GA306" s="763"/>
      <c r="GB306" s="763"/>
      <c r="GC306" s="763"/>
      <c r="GD306" s="763"/>
      <c r="GE306" s="763"/>
      <c r="GF306" s="763"/>
      <c r="GG306" s="763"/>
      <c r="GH306" s="763"/>
      <c r="GI306" s="763"/>
      <c r="GJ306" s="763"/>
      <c r="GK306" s="763"/>
      <c r="GL306" s="763"/>
      <c r="GM306" s="763"/>
      <c r="GN306" s="763"/>
      <c r="GO306" s="763"/>
      <c r="GP306" s="763"/>
      <c r="GQ306" s="763"/>
      <c r="GR306" s="763"/>
      <c r="GS306" s="763"/>
      <c r="GT306" s="763"/>
      <c r="GU306" s="763"/>
      <c r="GV306" s="763"/>
      <c r="GW306" s="763"/>
      <c r="GX306" s="763"/>
      <c r="GY306" s="763"/>
      <c r="GZ306" s="763"/>
      <c r="HA306" s="763"/>
      <c r="HB306" s="763"/>
      <c r="HC306" s="763"/>
      <c r="HD306" s="763"/>
      <c r="HE306" s="763"/>
      <c r="HF306" s="763"/>
      <c r="HG306" s="763"/>
      <c r="HH306" s="763"/>
      <c r="HI306" s="763"/>
      <c r="HJ306" s="763"/>
      <c r="HK306" s="763"/>
      <c r="HL306" s="763"/>
      <c r="HM306" s="763"/>
      <c r="HN306" s="763"/>
      <c r="HO306" s="763"/>
      <c r="HP306" s="763"/>
      <c r="HQ306" s="763"/>
      <c r="HR306" s="763"/>
      <c r="HS306" s="763"/>
    </row>
    <row r="307" spans="1:227" s="552" customFormat="1">
      <c r="A307"/>
      <c r="B307" s="392"/>
      <c r="C307"/>
      <c r="D307" s="465"/>
      <c r="E307" s="684"/>
      <c r="F307" s="684"/>
      <c r="G307" s="354"/>
      <c r="H307"/>
      <c r="I307" s="140"/>
      <c r="J307"/>
      <c r="K307"/>
      <c r="L307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9"/>
      <c r="Y307" s="359"/>
      <c r="Z307" s="359"/>
      <c r="AA307" s="359"/>
      <c r="AB307" s="47"/>
      <c r="AC307"/>
      <c r="AD307" s="127"/>
      <c r="AE307"/>
      <c r="AF307"/>
      <c r="AG307"/>
      <c r="AH307" s="137"/>
      <c r="AI307" s="137"/>
      <c r="AJ307" s="137"/>
      <c r="AK307" s="548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548"/>
      <c r="BB307" s="286"/>
      <c r="BC307" s="1138"/>
      <c r="BD307" s="1138"/>
      <c r="BE307" s="1138"/>
      <c r="BF307" s="1138"/>
      <c r="BG307" s="1138"/>
      <c r="BH307" s="1138"/>
      <c r="BI307" s="1138"/>
      <c r="BJ307" s="536"/>
      <c r="BK307" s="536"/>
      <c r="BL307" s="536"/>
      <c r="BM307" s="536"/>
      <c r="BN307" s="536"/>
      <c r="BO307" s="536"/>
      <c r="BP307" s="536"/>
      <c r="BQ307" s="536"/>
      <c r="BR307" s="536"/>
      <c r="BS307" s="536"/>
      <c r="BT307" s="536"/>
      <c r="BU307" s="286"/>
      <c r="BV307" s="763"/>
      <c r="BW307" s="763"/>
      <c r="BX307" s="763"/>
      <c r="BY307" s="763"/>
      <c r="BZ307" s="763"/>
      <c r="CA307" s="763"/>
      <c r="CB307" s="763"/>
      <c r="CC307" s="763"/>
      <c r="CD307" s="763"/>
      <c r="CE307" s="763"/>
      <c r="CF307" s="763"/>
      <c r="CG307" s="763"/>
      <c r="CH307" s="763"/>
      <c r="CI307" s="763"/>
      <c r="CW307" s="763"/>
      <c r="CX307" s="763"/>
      <c r="CY307" s="763"/>
      <c r="CZ307" s="763"/>
      <c r="DA307" s="763"/>
      <c r="DB307" s="763"/>
      <c r="DC307" s="763"/>
      <c r="DD307" s="763"/>
      <c r="DE307" s="763"/>
      <c r="DF307" s="763"/>
      <c r="DG307" s="763"/>
      <c r="DH307" s="763"/>
      <c r="DI307" s="763"/>
      <c r="DJ307" s="763"/>
      <c r="DK307" s="763"/>
      <c r="DL307" s="763"/>
      <c r="DM307" s="763"/>
      <c r="DN307" s="763"/>
      <c r="DO307" s="763"/>
      <c r="DP307" s="763"/>
      <c r="DQ307" s="763"/>
      <c r="DR307" s="763"/>
      <c r="DS307" s="763"/>
      <c r="DT307" s="763"/>
      <c r="DU307" s="763"/>
      <c r="DV307" s="763"/>
      <c r="DW307" s="763"/>
      <c r="DX307" s="763"/>
      <c r="DY307" s="763"/>
      <c r="DZ307" s="763"/>
      <c r="EA307" s="763"/>
      <c r="EB307" s="763"/>
      <c r="EC307" s="763"/>
      <c r="ED307" s="763"/>
      <c r="EE307" s="763"/>
      <c r="EF307" s="763"/>
      <c r="EG307" s="763"/>
      <c r="EH307" s="763"/>
      <c r="EI307" s="763"/>
      <c r="EJ307" s="763"/>
      <c r="EK307" s="763"/>
      <c r="EL307" s="763"/>
      <c r="EM307" s="763"/>
      <c r="EN307" s="763"/>
      <c r="EO307" s="763"/>
      <c r="EP307" s="763"/>
      <c r="EQ307" s="763"/>
      <c r="ER307" s="763"/>
      <c r="ES307" s="763"/>
      <c r="ET307" s="763"/>
      <c r="EU307" s="763"/>
      <c r="EV307" s="763"/>
      <c r="EW307" s="763"/>
      <c r="EX307" s="763"/>
      <c r="EY307" s="763"/>
      <c r="EZ307" s="763"/>
      <c r="FA307" s="763"/>
      <c r="FB307" s="763"/>
      <c r="FC307" s="763"/>
      <c r="FD307" s="763"/>
      <c r="FE307" s="763"/>
      <c r="FF307" s="763"/>
      <c r="FG307" s="763"/>
      <c r="FH307" s="763"/>
      <c r="FI307" s="763"/>
      <c r="FJ307" s="763"/>
      <c r="FK307" s="763"/>
      <c r="FL307" s="763"/>
      <c r="FM307" s="763"/>
      <c r="FN307" s="763"/>
      <c r="FO307" s="763"/>
      <c r="FP307" s="763"/>
      <c r="FQ307" s="763"/>
      <c r="FR307" s="763"/>
      <c r="FS307" s="763"/>
      <c r="FT307" s="763"/>
      <c r="FU307" s="763"/>
      <c r="FV307" s="763"/>
      <c r="FW307" s="763"/>
      <c r="FX307" s="763"/>
      <c r="FY307" s="763"/>
      <c r="FZ307" s="763"/>
      <c r="GA307" s="763"/>
      <c r="GB307" s="763"/>
      <c r="GC307" s="763"/>
      <c r="GD307" s="763"/>
      <c r="GE307" s="763"/>
      <c r="GF307" s="763"/>
      <c r="GG307" s="763"/>
      <c r="GH307" s="763"/>
      <c r="GI307" s="763"/>
      <c r="GJ307" s="763"/>
      <c r="GK307" s="763"/>
      <c r="GL307" s="763"/>
      <c r="GM307" s="763"/>
      <c r="GN307" s="763"/>
      <c r="GO307" s="763"/>
      <c r="GP307" s="763"/>
      <c r="GQ307" s="763"/>
      <c r="GR307" s="763"/>
      <c r="GS307" s="763"/>
      <c r="GT307" s="763"/>
      <c r="GU307" s="763"/>
      <c r="GV307" s="763"/>
      <c r="GW307" s="763"/>
      <c r="GX307" s="763"/>
      <c r="GY307" s="763"/>
      <c r="GZ307" s="763"/>
      <c r="HA307" s="763"/>
      <c r="HB307" s="763"/>
      <c r="HC307" s="763"/>
      <c r="HD307" s="763"/>
      <c r="HE307" s="763"/>
      <c r="HF307" s="763"/>
      <c r="HG307" s="763"/>
      <c r="HH307" s="763"/>
      <c r="HI307" s="763"/>
      <c r="HJ307" s="763"/>
      <c r="HK307" s="763"/>
      <c r="HL307" s="763"/>
      <c r="HM307" s="763"/>
      <c r="HN307" s="763"/>
      <c r="HO307" s="763"/>
      <c r="HP307" s="763"/>
      <c r="HQ307" s="763"/>
      <c r="HR307" s="763"/>
      <c r="HS307" s="763"/>
    </row>
    <row r="308" spans="1:227" s="552" customFormat="1">
      <c r="A308"/>
      <c r="B308" s="392"/>
      <c r="C308"/>
      <c r="D308" s="465"/>
      <c r="E308" s="684"/>
      <c r="F308" s="684"/>
      <c r="G308" s="354"/>
      <c r="H308"/>
      <c r="I308" s="140"/>
      <c r="J308"/>
      <c r="K308"/>
      <c r="L308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9"/>
      <c r="Y308" s="359"/>
      <c r="Z308" s="359"/>
      <c r="AA308" s="359"/>
      <c r="AB308" s="47"/>
      <c r="AC308"/>
      <c r="AD308" s="127"/>
      <c r="AE308"/>
      <c r="AF308"/>
      <c r="AG308"/>
      <c r="AH308" s="137"/>
      <c r="AI308" s="137"/>
      <c r="AJ308" s="137"/>
      <c r="AK308" s="548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548"/>
      <c r="BB308" s="286"/>
      <c r="BC308" s="1138"/>
      <c r="BD308" s="1138"/>
      <c r="BE308" s="1138"/>
      <c r="BF308" s="1138"/>
      <c r="BG308" s="1138"/>
      <c r="BH308" s="1138"/>
      <c r="BI308" s="1138"/>
      <c r="BJ308" s="536"/>
      <c r="BK308" s="536"/>
      <c r="BL308" s="536"/>
      <c r="BM308" s="536"/>
      <c r="BN308" s="536"/>
      <c r="BO308" s="536"/>
      <c r="BP308" s="536"/>
      <c r="BQ308" s="536"/>
      <c r="BR308" s="536"/>
      <c r="BS308" s="536"/>
      <c r="BT308" s="536"/>
      <c r="BU308" s="286"/>
      <c r="BV308" s="763"/>
      <c r="BW308" s="763"/>
      <c r="BX308" s="763"/>
      <c r="BY308" s="763"/>
      <c r="BZ308" s="763"/>
      <c r="CA308" s="763"/>
      <c r="CB308" s="763"/>
      <c r="CC308" s="763"/>
      <c r="CD308" s="763"/>
      <c r="CE308" s="763"/>
      <c r="CF308" s="763"/>
      <c r="CG308" s="763"/>
      <c r="CH308" s="763"/>
      <c r="CI308" s="763"/>
      <c r="CW308" s="763"/>
      <c r="CX308" s="763"/>
      <c r="CY308" s="763"/>
      <c r="CZ308" s="763"/>
      <c r="DA308" s="763"/>
      <c r="DB308" s="763"/>
      <c r="DC308" s="763"/>
      <c r="DD308" s="763"/>
      <c r="DE308" s="763"/>
      <c r="DF308" s="763"/>
      <c r="DG308" s="763"/>
      <c r="DH308" s="763"/>
      <c r="DI308" s="763"/>
      <c r="DJ308" s="763"/>
      <c r="DK308" s="763"/>
      <c r="DL308" s="763"/>
      <c r="DM308" s="763"/>
      <c r="DN308" s="763"/>
      <c r="DO308" s="763"/>
      <c r="DP308" s="763"/>
      <c r="DQ308" s="763"/>
      <c r="DR308" s="763"/>
      <c r="DS308" s="763"/>
      <c r="DT308" s="763"/>
      <c r="DU308" s="763"/>
      <c r="DV308" s="763"/>
      <c r="DW308" s="763"/>
      <c r="DX308" s="763"/>
      <c r="DY308" s="763"/>
      <c r="DZ308" s="763"/>
      <c r="EA308" s="763"/>
      <c r="EB308" s="763"/>
      <c r="EC308" s="763"/>
      <c r="ED308" s="763"/>
      <c r="EE308" s="763"/>
      <c r="EF308" s="763"/>
      <c r="EG308" s="763"/>
      <c r="EH308" s="763"/>
      <c r="EI308" s="763"/>
      <c r="EJ308" s="763"/>
      <c r="EK308" s="763"/>
      <c r="EL308" s="763"/>
      <c r="EM308" s="763"/>
      <c r="EN308" s="763"/>
      <c r="EO308" s="763"/>
      <c r="EP308" s="763"/>
      <c r="EQ308" s="763"/>
      <c r="ER308" s="763"/>
      <c r="ES308" s="763"/>
      <c r="ET308" s="763"/>
      <c r="EU308" s="763"/>
      <c r="EV308" s="763"/>
      <c r="EW308" s="763"/>
      <c r="EX308" s="763"/>
      <c r="EY308" s="763"/>
      <c r="EZ308" s="763"/>
      <c r="FA308" s="763"/>
      <c r="FB308" s="763"/>
      <c r="FC308" s="763"/>
      <c r="FD308" s="763"/>
      <c r="FE308" s="763"/>
      <c r="FF308" s="763"/>
      <c r="FG308" s="763"/>
      <c r="FH308" s="763"/>
      <c r="FI308" s="763"/>
      <c r="FJ308" s="763"/>
      <c r="FK308" s="763"/>
      <c r="FL308" s="763"/>
      <c r="FM308" s="763"/>
      <c r="FN308" s="763"/>
      <c r="FO308" s="763"/>
      <c r="FP308" s="763"/>
      <c r="FQ308" s="763"/>
      <c r="FR308" s="763"/>
      <c r="FS308" s="763"/>
      <c r="FT308" s="763"/>
      <c r="FU308" s="763"/>
      <c r="FV308" s="763"/>
      <c r="FW308" s="763"/>
      <c r="FX308" s="763"/>
      <c r="FY308" s="763"/>
      <c r="FZ308" s="763"/>
      <c r="GA308" s="763"/>
      <c r="GB308" s="763"/>
      <c r="GC308" s="763"/>
      <c r="GD308" s="763"/>
      <c r="GE308" s="763"/>
      <c r="GF308" s="763"/>
      <c r="GG308" s="763"/>
      <c r="GH308" s="763"/>
      <c r="GI308" s="763"/>
      <c r="GJ308" s="763"/>
      <c r="GK308" s="763"/>
      <c r="GL308" s="763"/>
      <c r="GM308" s="763"/>
      <c r="GN308" s="763"/>
      <c r="GO308" s="763"/>
      <c r="GP308" s="763"/>
      <c r="GQ308" s="763"/>
      <c r="GR308" s="763"/>
      <c r="GS308" s="763"/>
      <c r="GT308" s="763"/>
      <c r="GU308" s="763"/>
      <c r="GV308" s="763"/>
      <c r="GW308" s="763"/>
      <c r="GX308" s="763"/>
      <c r="GY308" s="763"/>
      <c r="GZ308" s="763"/>
      <c r="HA308" s="763"/>
      <c r="HB308" s="763"/>
      <c r="HC308" s="763"/>
      <c r="HD308" s="763"/>
      <c r="HE308" s="763"/>
      <c r="HF308" s="763"/>
      <c r="HG308" s="763"/>
      <c r="HH308" s="763"/>
      <c r="HI308" s="763"/>
      <c r="HJ308" s="763"/>
      <c r="HK308" s="763"/>
      <c r="HL308" s="763"/>
      <c r="HM308" s="763"/>
      <c r="HN308" s="763"/>
      <c r="HO308" s="763"/>
      <c r="HP308" s="763"/>
      <c r="HQ308" s="763"/>
      <c r="HR308" s="763"/>
      <c r="HS308" s="763"/>
    </row>
    <row r="309" spans="1:227" s="552" customFormat="1">
      <c r="A309"/>
      <c r="B309" s="392"/>
      <c r="C309"/>
      <c r="D309" s="465"/>
      <c r="E309" s="684"/>
      <c r="F309" s="684"/>
      <c r="G309" s="354"/>
      <c r="H309"/>
      <c r="I309" s="140"/>
      <c r="J309"/>
      <c r="K309"/>
      <c r="L309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9"/>
      <c r="Y309" s="359"/>
      <c r="Z309" s="359"/>
      <c r="AA309" s="359"/>
      <c r="AB309" s="47"/>
      <c r="AC309"/>
      <c r="AD309" s="127"/>
      <c r="AE309"/>
      <c r="AF309"/>
      <c r="AG309"/>
      <c r="AH309" s="137"/>
      <c r="AI309" s="137"/>
      <c r="AJ309" s="137"/>
      <c r="AK309" s="548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548"/>
      <c r="BB309" s="286"/>
      <c r="BC309" s="1138"/>
      <c r="BD309" s="1138"/>
      <c r="BE309" s="1138"/>
      <c r="BF309" s="1138"/>
      <c r="BG309" s="1138"/>
      <c r="BH309" s="1138"/>
      <c r="BI309" s="1138"/>
      <c r="BJ309" s="536"/>
      <c r="BK309" s="536"/>
      <c r="BL309" s="536"/>
      <c r="BM309" s="536"/>
      <c r="BN309" s="536"/>
      <c r="BO309" s="536"/>
      <c r="BP309" s="536"/>
      <c r="BQ309" s="536"/>
      <c r="BR309" s="536"/>
      <c r="BS309" s="536"/>
      <c r="BT309" s="536"/>
      <c r="BU309" s="286"/>
      <c r="BV309" s="763"/>
      <c r="BW309" s="763"/>
      <c r="BX309" s="763"/>
      <c r="BY309" s="763"/>
      <c r="BZ309" s="763"/>
      <c r="CA309" s="763"/>
      <c r="CB309" s="763"/>
      <c r="CC309" s="763"/>
      <c r="CD309" s="763"/>
      <c r="CE309" s="763"/>
      <c r="CF309" s="763"/>
      <c r="CG309" s="763"/>
      <c r="CH309" s="763"/>
      <c r="CI309" s="763"/>
      <c r="CW309" s="763"/>
      <c r="CX309" s="763"/>
      <c r="CY309" s="763"/>
      <c r="CZ309" s="763"/>
      <c r="DA309" s="763"/>
      <c r="DB309" s="763"/>
      <c r="DC309" s="763"/>
      <c r="DD309" s="763"/>
      <c r="DE309" s="763"/>
      <c r="DF309" s="763"/>
      <c r="DG309" s="763"/>
      <c r="DH309" s="763"/>
      <c r="DI309" s="763"/>
      <c r="DJ309" s="763"/>
      <c r="DK309" s="763"/>
      <c r="DL309" s="763"/>
      <c r="DM309" s="763"/>
      <c r="DN309" s="763"/>
      <c r="DO309" s="763"/>
      <c r="DP309" s="763"/>
      <c r="DQ309" s="763"/>
      <c r="DR309" s="763"/>
      <c r="DS309" s="763"/>
      <c r="DT309" s="763"/>
      <c r="DU309" s="763"/>
      <c r="DV309" s="763"/>
      <c r="DW309" s="763"/>
      <c r="DX309" s="763"/>
      <c r="DY309" s="763"/>
      <c r="DZ309" s="763"/>
      <c r="EA309" s="763"/>
      <c r="EB309" s="763"/>
      <c r="EC309" s="763"/>
      <c r="ED309" s="763"/>
      <c r="EE309" s="763"/>
      <c r="EF309" s="763"/>
      <c r="EG309" s="763"/>
      <c r="EH309" s="763"/>
      <c r="EI309" s="763"/>
      <c r="EJ309" s="763"/>
      <c r="EK309" s="763"/>
      <c r="EL309" s="763"/>
      <c r="EM309" s="763"/>
      <c r="EN309" s="763"/>
      <c r="EO309" s="763"/>
      <c r="EP309" s="763"/>
      <c r="EQ309" s="763"/>
      <c r="ER309" s="763"/>
      <c r="ES309" s="763"/>
      <c r="ET309" s="763"/>
      <c r="EU309" s="763"/>
      <c r="EV309" s="763"/>
      <c r="EW309" s="763"/>
      <c r="EX309" s="763"/>
      <c r="EY309" s="763"/>
      <c r="EZ309" s="763"/>
      <c r="FA309" s="763"/>
      <c r="FB309" s="763"/>
      <c r="FC309" s="763"/>
      <c r="FD309" s="763"/>
      <c r="FE309" s="763"/>
      <c r="FF309" s="763"/>
      <c r="FG309" s="763"/>
      <c r="FH309" s="763"/>
      <c r="FI309" s="763"/>
      <c r="FJ309" s="763"/>
      <c r="FK309" s="763"/>
      <c r="FL309" s="763"/>
      <c r="FM309" s="763"/>
      <c r="FN309" s="763"/>
      <c r="FO309" s="763"/>
      <c r="FP309" s="763"/>
      <c r="FQ309" s="763"/>
      <c r="FR309" s="763"/>
      <c r="FS309" s="763"/>
      <c r="FT309" s="763"/>
      <c r="FU309" s="763"/>
      <c r="FV309" s="763"/>
      <c r="FW309" s="763"/>
      <c r="FX309" s="763"/>
      <c r="FY309" s="763"/>
      <c r="FZ309" s="763"/>
      <c r="GA309" s="763"/>
      <c r="GB309" s="763"/>
      <c r="GC309" s="763"/>
      <c r="GD309" s="763"/>
      <c r="GE309" s="763"/>
      <c r="GF309" s="763"/>
      <c r="GG309" s="763"/>
      <c r="GH309" s="763"/>
      <c r="GI309" s="763"/>
      <c r="GJ309" s="763"/>
      <c r="GK309" s="763"/>
      <c r="GL309" s="763"/>
      <c r="GM309" s="763"/>
      <c r="GN309" s="763"/>
      <c r="GO309" s="763"/>
      <c r="GP309" s="763"/>
      <c r="GQ309" s="763"/>
      <c r="GR309" s="763"/>
      <c r="GS309" s="763"/>
      <c r="GT309" s="763"/>
      <c r="GU309" s="763"/>
      <c r="GV309" s="763"/>
      <c r="GW309" s="763"/>
      <c r="GX309" s="763"/>
      <c r="GY309" s="763"/>
      <c r="GZ309" s="763"/>
      <c r="HA309" s="763"/>
      <c r="HB309" s="763"/>
      <c r="HC309" s="763"/>
      <c r="HD309" s="763"/>
      <c r="HE309" s="763"/>
      <c r="HF309" s="763"/>
      <c r="HG309" s="763"/>
      <c r="HH309" s="763"/>
      <c r="HI309" s="763"/>
      <c r="HJ309" s="763"/>
      <c r="HK309" s="763"/>
      <c r="HL309" s="763"/>
      <c r="HM309" s="763"/>
      <c r="HN309" s="763"/>
      <c r="HO309" s="763"/>
      <c r="HP309" s="763"/>
      <c r="HQ309" s="763"/>
      <c r="HR309" s="763"/>
      <c r="HS309" s="763"/>
    </row>
    <row r="310" spans="1:227" s="552" customFormat="1">
      <c r="A310"/>
      <c r="B310" s="392"/>
      <c r="C310"/>
      <c r="D310" s="465"/>
      <c r="E310" s="684"/>
      <c r="F310" s="684"/>
      <c r="G310" s="354"/>
      <c r="H310"/>
      <c r="I310" s="140"/>
      <c r="J310"/>
      <c r="K310"/>
      <c r="L310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9"/>
      <c r="Y310" s="359"/>
      <c r="Z310" s="359"/>
      <c r="AA310" s="359"/>
      <c r="AB310" s="47"/>
      <c r="AC310"/>
      <c r="AD310" s="127"/>
      <c r="AE310"/>
      <c r="AF310"/>
      <c r="AG310"/>
      <c r="AH310" s="137"/>
      <c r="AI310" s="137"/>
      <c r="AJ310" s="137"/>
      <c r="AK310" s="548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548"/>
      <c r="BB310" s="286"/>
      <c r="BC310" s="1138"/>
      <c r="BD310" s="1138"/>
      <c r="BE310" s="1138"/>
      <c r="BF310" s="1138"/>
      <c r="BG310" s="1138"/>
      <c r="BH310" s="1138"/>
      <c r="BI310" s="1138"/>
      <c r="BJ310" s="536"/>
      <c r="BK310" s="536"/>
      <c r="BL310" s="536"/>
      <c r="BM310" s="536"/>
      <c r="BN310" s="536"/>
      <c r="BO310" s="536"/>
      <c r="BP310" s="536"/>
      <c r="BQ310" s="536"/>
      <c r="BR310" s="536"/>
      <c r="BS310" s="536"/>
      <c r="BT310" s="536"/>
      <c r="BU310" s="286"/>
      <c r="BV310" s="763"/>
      <c r="BW310" s="763"/>
      <c r="BX310" s="763"/>
      <c r="BY310" s="763"/>
      <c r="BZ310" s="763"/>
      <c r="CA310" s="763"/>
      <c r="CB310" s="763"/>
      <c r="CC310" s="763"/>
      <c r="CD310" s="763"/>
      <c r="CE310" s="763"/>
      <c r="CF310" s="763"/>
      <c r="CG310" s="763"/>
      <c r="CH310" s="763"/>
      <c r="CI310" s="763"/>
      <c r="CW310" s="763"/>
      <c r="CX310" s="763"/>
      <c r="CY310" s="763"/>
      <c r="CZ310" s="763"/>
      <c r="DA310" s="763"/>
      <c r="DB310" s="763"/>
      <c r="DC310" s="763"/>
      <c r="DD310" s="763"/>
      <c r="DE310" s="763"/>
      <c r="DF310" s="763"/>
      <c r="DG310" s="763"/>
      <c r="DH310" s="763"/>
      <c r="DI310" s="763"/>
      <c r="DJ310" s="763"/>
      <c r="DK310" s="763"/>
      <c r="DL310" s="763"/>
      <c r="DM310" s="763"/>
      <c r="DN310" s="763"/>
      <c r="DO310" s="763"/>
      <c r="DP310" s="763"/>
      <c r="DQ310" s="763"/>
      <c r="DR310" s="763"/>
      <c r="DS310" s="763"/>
      <c r="DT310" s="763"/>
      <c r="DU310" s="763"/>
      <c r="DV310" s="763"/>
      <c r="DW310" s="763"/>
      <c r="DX310" s="763"/>
      <c r="DY310" s="763"/>
      <c r="DZ310" s="763"/>
      <c r="EA310" s="763"/>
      <c r="EB310" s="763"/>
      <c r="EC310" s="763"/>
      <c r="ED310" s="763"/>
      <c r="EE310" s="763"/>
      <c r="EF310" s="763"/>
      <c r="EG310" s="763"/>
      <c r="EH310" s="763"/>
      <c r="EI310" s="763"/>
      <c r="EJ310" s="763"/>
      <c r="EK310" s="763"/>
      <c r="EL310" s="763"/>
      <c r="EM310" s="763"/>
      <c r="EN310" s="763"/>
      <c r="EO310" s="763"/>
      <c r="EP310" s="763"/>
      <c r="EQ310" s="763"/>
      <c r="ER310" s="763"/>
      <c r="ES310" s="763"/>
      <c r="ET310" s="763"/>
      <c r="EU310" s="763"/>
      <c r="EV310" s="763"/>
      <c r="EW310" s="763"/>
      <c r="EX310" s="763"/>
      <c r="EY310" s="763"/>
      <c r="EZ310" s="763"/>
      <c r="FA310" s="763"/>
      <c r="FB310" s="763"/>
      <c r="FC310" s="763"/>
      <c r="FD310" s="763"/>
      <c r="FE310" s="763"/>
      <c r="FF310" s="763"/>
      <c r="FG310" s="763"/>
      <c r="FH310" s="763"/>
      <c r="FI310" s="763"/>
      <c r="FJ310" s="763"/>
      <c r="FK310" s="763"/>
      <c r="FL310" s="763"/>
      <c r="FM310" s="763"/>
      <c r="FN310" s="763"/>
      <c r="FO310" s="763"/>
      <c r="FP310" s="763"/>
      <c r="FQ310" s="763"/>
      <c r="FR310" s="763"/>
      <c r="FS310" s="763"/>
      <c r="FT310" s="763"/>
      <c r="FU310" s="763"/>
      <c r="FV310" s="763"/>
      <c r="FW310" s="763"/>
      <c r="FX310" s="763"/>
      <c r="FY310" s="763"/>
      <c r="FZ310" s="763"/>
      <c r="GA310" s="763"/>
      <c r="GB310" s="763"/>
      <c r="GC310" s="763"/>
      <c r="GD310" s="763"/>
      <c r="GE310" s="763"/>
      <c r="GF310" s="763"/>
      <c r="GG310" s="763"/>
      <c r="GH310" s="763"/>
      <c r="GI310" s="763"/>
      <c r="GJ310" s="763"/>
      <c r="GK310" s="763"/>
      <c r="GL310" s="763"/>
      <c r="GM310" s="763"/>
      <c r="GN310" s="763"/>
      <c r="GO310" s="763"/>
      <c r="GP310" s="763"/>
      <c r="GQ310" s="763"/>
      <c r="GR310" s="763"/>
      <c r="GS310" s="763"/>
      <c r="GT310" s="763"/>
      <c r="GU310" s="763"/>
      <c r="GV310" s="763"/>
      <c r="GW310" s="763"/>
      <c r="GX310" s="763"/>
      <c r="GY310" s="763"/>
      <c r="GZ310" s="763"/>
      <c r="HA310" s="763"/>
      <c r="HB310" s="763"/>
      <c r="HC310" s="763"/>
      <c r="HD310" s="763"/>
      <c r="HE310" s="763"/>
      <c r="HF310" s="763"/>
      <c r="HG310" s="763"/>
      <c r="HH310" s="763"/>
      <c r="HI310" s="763"/>
      <c r="HJ310" s="763"/>
      <c r="HK310" s="763"/>
      <c r="HL310" s="763"/>
      <c r="HM310" s="763"/>
      <c r="HN310" s="763"/>
      <c r="HO310" s="763"/>
      <c r="HP310" s="763"/>
      <c r="HQ310" s="763"/>
      <c r="HR310" s="763"/>
      <c r="HS310" s="763"/>
    </row>
    <row r="311" spans="1:227" s="552" customFormat="1">
      <c r="A311"/>
      <c r="B311" s="392"/>
      <c r="C311"/>
      <c r="D311" s="465"/>
      <c r="E311" s="684"/>
      <c r="F311" s="684"/>
      <c r="G311" s="354"/>
      <c r="H311"/>
      <c r="I311" s="140"/>
      <c r="J311"/>
      <c r="K311"/>
      <c r="L311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47"/>
      <c r="AC311"/>
      <c r="AD311" s="127"/>
      <c r="AE311"/>
      <c r="AF311"/>
      <c r="AG311"/>
      <c r="AH311" s="137"/>
      <c r="AI311" s="137"/>
      <c r="AJ311" s="137"/>
      <c r="AK311" s="548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548"/>
      <c r="BB311" s="286"/>
      <c r="BC311" s="1138"/>
      <c r="BD311" s="1138"/>
      <c r="BE311" s="1138"/>
      <c r="BF311" s="1138"/>
      <c r="BG311" s="1138"/>
      <c r="BH311" s="1138"/>
      <c r="BI311" s="1138"/>
      <c r="BJ311" s="536"/>
      <c r="BK311" s="536"/>
      <c r="BL311" s="536"/>
      <c r="BM311" s="536"/>
      <c r="BN311" s="536"/>
      <c r="BO311" s="536"/>
      <c r="BP311" s="536"/>
      <c r="BQ311" s="536"/>
      <c r="BR311" s="536"/>
      <c r="BS311" s="536"/>
      <c r="BT311" s="536"/>
      <c r="BU311" s="286"/>
      <c r="BV311" s="763"/>
      <c r="BW311" s="763"/>
      <c r="BX311" s="763"/>
      <c r="BY311" s="763"/>
      <c r="BZ311" s="763"/>
      <c r="CA311" s="763"/>
      <c r="CB311" s="763"/>
      <c r="CC311" s="763"/>
      <c r="CD311" s="763"/>
      <c r="CE311" s="763"/>
      <c r="CF311" s="763"/>
      <c r="CG311" s="763"/>
      <c r="CH311" s="763"/>
      <c r="CI311" s="763"/>
      <c r="CW311" s="763"/>
      <c r="CX311" s="763"/>
      <c r="CY311" s="763"/>
      <c r="CZ311" s="763"/>
      <c r="DA311" s="763"/>
      <c r="DB311" s="763"/>
      <c r="DC311" s="763"/>
      <c r="DD311" s="763"/>
      <c r="DE311" s="763"/>
      <c r="DF311" s="763"/>
      <c r="DG311" s="763"/>
      <c r="DH311" s="763"/>
      <c r="DI311" s="763"/>
      <c r="DJ311" s="763"/>
      <c r="DK311" s="763"/>
      <c r="DL311" s="763"/>
      <c r="DM311" s="763"/>
      <c r="DN311" s="763"/>
      <c r="DO311" s="763"/>
      <c r="DP311" s="763"/>
      <c r="DQ311" s="763"/>
      <c r="DR311" s="763"/>
      <c r="DS311" s="763"/>
      <c r="DT311" s="763"/>
      <c r="DU311" s="763"/>
      <c r="DV311" s="763"/>
      <c r="DW311" s="763"/>
      <c r="DX311" s="763"/>
      <c r="DY311" s="763"/>
      <c r="DZ311" s="763"/>
      <c r="EA311" s="763"/>
      <c r="EB311" s="763"/>
      <c r="EC311" s="763"/>
      <c r="ED311" s="763"/>
      <c r="EE311" s="763"/>
      <c r="EF311" s="763"/>
      <c r="EG311" s="763"/>
      <c r="EH311" s="763"/>
      <c r="EI311" s="763"/>
      <c r="EJ311" s="763"/>
      <c r="EK311" s="763"/>
      <c r="EL311" s="763"/>
      <c r="EM311" s="763"/>
      <c r="EN311" s="763"/>
      <c r="EO311" s="763"/>
      <c r="EP311" s="763"/>
      <c r="EQ311" s="763"/>
      <c r="ER311" s="763"/>
      <c r="ES311" s="763"/>
      <c r="ET311" s="763"/>
      <c r="EU311" s="763"/>
      <c r="EV311" s="763"/>
      <c r="EW311" s="763"/>
      <c r="EX311" s="763"/>
      <c r="EY311" s="763"/>
      <c r="EZ311" s="763"/>
      <c r="FA311" s="763"/>
      <c r="FB311" s="763"/>
      <c r="FC311" s="763"/>
      <c r="FD311" s="763"/>
      <c r="FE311" s="763"/>
      <c r="FF311" s="763"/>
      <c r="FG311" s="763"/>
      <c r="FH311" s="763"/>
      <c r="FI311" s="763"/>
      <c r="FJ311" s="763"/>
      <c r="FK311" s="763"/>
      <c r="FL311" s="763"/>
      <c r="FM311" s="763"/>
      <c r="FN311" s="763"/>
      <c r="FO311" s="763"/>
      <c r="FP311" s="763"/>
      <c r="FQ311" s="763"/>
      <c r="FR311" s="763"/>
      <c r="FS311" s="763"/>
      <c r="FT311" s="763"/>
      <c r="FU311" s="763"/>
      <c r="FV311" s="763"/>
      <c r="FW311" s="763"/>
      <c r="FX311" s="763"/>
      <c r="FY311" s="763"/>
      <c r="FZ311" s="763"/>
      <c r="GA311" s="763"/>
      <c r="GB311" s="763"/>
      <c r="GC311" s="763"/>
      <c r="GD311" s="763"/>
      <c r="GE311" s="763"/>
      <c r="GF311" s="763"/>
      <c r="GG311" s="763"/>
      <c r="GH311" s="763"/>
      <c r="GI311" s="763"/>
      <c r="GJ311" s="763"/>
      <c r="GK311" s="763"/>
      <c r="GL311" s="763"/>
      <c r="GM311" s="763"/>
      <c r="GN311" s="763"/>
      <c r="GO311" s="763"/>
      <c r="GP311" s="763"/>
      <c r="GQ311" s="763"/>
      <c r="GR311" s="763"/>
      <c r="GS311" s="763"/>
      <c r="GT311" s="763"/>
      <c r="GU311" s="763"/>
      <c r="GV311" s="763"/>
      <c r="GW311" s="763"/>
      <c r="GX311" s="763"/>
      <c r="GY311" s="763"/>
      <c r="GZ311" s="763"/>
      <c r="HA311" s="763"/>
      <c r="HB311" s="763"/>
      <c r="HC311" s="763"/>
      <c r="HD311" s="763"/>
      <c r="HE311" s="763"/>
      <c r="HF311" s="763"/>
      <c r="HG311" s="763"/>
      <c r="HH311" s="763"/>
      <c r="HI311" s="763"/>
      <c r="HJ311" s="763"/>
      <c r="HK311" s="763"/>
      <c r="HL311" s="763"/>
      <c r="HM311" s="763"/>
      <c r="HN311" s="763"/>
      <c r="HO311" s="763"/>
      <c r="HP311" s="763"/>
      <c r="HQ311" s="763"/>
      <c r="HR311" s="763"/>
      <c r="HS311" s="763"/>
    </row>
    <row r="312" spans="1:227" s="552" customFormat="1">
      <c r="A312"/>
      <c r="B312" s="392"/>
      <c r="C312"/>
      <c r="D312" s="465"/>
      <c r="E312" s="684"/>
      <c r="F312" s="684"/>
      <c r="G312" s="354"/>
      <c r="H312"/>
      <c r="I312" s="140"/>
      <c r="J312"/>
      <c r="K312"/>
      <c r="L312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47"/>
      <c r="AC312"/>
      <c r="AD312" s="127"/>
      <c r="AE312"/>
      <c r="AF312"/>
      <c r="AG312"/>
      <c r="AH312" s="137"/>
      <c r="AI312" s="137"/>
      <c r="AJ312" s="137"/>
      <c r="AK312" s="548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548"/>
      <c r="BB312" s="286"/>
      <c r="BC312" s="1138"/>
      <c r="BD312" s="1138"/>
      <c r="BE312" s="1138"/>
      <c r="BF312" s="1138"/>
      <c r="BG312" s="1138"/>
      <c r="BH312" s="1138"/>
      <c r="BI312" s="1138"/>
      <c r="BJ312" s="536"/>
      <c r="BK312" s="536"/>
      <c r="BL312" s="536"/>
      <c r="BM312" s="536"/>
      <c r="BN312" s="536"/>
      <c r="BO312" s="536"/>
      <c r="BP312" s="536"/>
      <c r="BQ312" s="536"/>
      <c r="BR312" s="536"/>
      <c r="BS312" s="536"/>
      <c r="BT312" s="536"/>
      <c r="BU312" s="286"/>
      <c r="BV312" s="763"/>
      <c r="BW312" s="763"/>
      <c r="BX312" s="763"/>
      <c r="BY312" s="763"/>
      <c r="BZ312" s="763"/>
      <c r="CA312" s="763"/>
      <c r="CB312" s="763"/>
      <c r="CC312" s="763"/>
      <c r="CD312" s="763"/>
      <c r="CE312" s="763"/>
      <c r="CF312" s="763"/>
      <c r="CG312" s="763"/>
      <c r="CH312" s="763"/>
      <c r="CI312" s="763"/>
      <c r="CW312" s="763"/>
      <c r="CX312" s="763"/>
      <c r="CY312" s="763"/>
      <c r="CZ312" s="763"/>
      <c r="DA312" s="763"/>
      <c r="DB312" s="763"/>
      <c r="DC312" s="763"/>
      <c r="DD312" s="763"/>
      <c r="DE312" s="763"/>
      <c r="DF312" s="763"/>
      <c r="DG312" s="763"/>
      <c r="DH312" s="763"/>
      <c r="DI312" s="763"/>
      <c r="DJ312" s="763"/>
      <c r="DK312" s="763"/>
      <c r="DL312" s="763"/>
      <c r="DM312" s="763"/>
      <c r="DN312" s="763"/>
      <c r="DO312" s="763"/>
      <c r="DP312" s="763"/>
      <c r="DQ312" s="763"/>
      <c r="DR312" s="763"/>
      <c r="DS312" s="763"/>
      <c r="DT312" s="763"/>
      <c r="DU312" s="763"/>
      <c r="DV312" s="763"/>
      <c r="DW312" s="763"/>
      <c r="DX312" s="763"/>
      <c r="DY312" s="763"/>
      <c r="DZ312" s="763"/>
      <c r="EA312" s="763"/>
      <c r="EB312" s="763"/>
      <c r="EC312" s="763"/>
      <c r="ED312" s="763"/>
      <c r="EE312" s="763"/>
      <c r="EF312" s="763"/>
      <c r="EG312" s="763"/>
      <c r="EH312" s="763"/>
      <c r="EI312" s="763"/>
      <c r="EJ312" s="763"/>
      <c r="EK312" s="763"/>
      <c r="EL312" s="763"/>
      <c r="EM312" s="763"/>
      <c r="EN312" s="763"/>
      <c r="EO312" s="763"/>
      <c r="EP312" s="763"/>
      <c r="EQ312" s="763"/>
      <c r="ER312" s="763"/>
      <c r="ES312" s="763"/>
      <c r="ET312" s="763"/>
      <c r="EU312" s="763"/>
      <c r="EV312" s="763"/>
      <c r="EW312" s="763"/>
      <c r="EX312" s="763"/>
      <c r="EY312" s="763"/>
      <c r="EZ312" s="763"/>
      <c r="FA312" s="763"/>
      <c r="FB312" s="763"/>
      <c r="FC312" s="763"/>
      <c r="FD312" s="763"/>
      <c r="FE312" s="763"/>
      <c r="FF312" s="763"/>
      <c r="FG312" s="763"/>
      <c r="FH312" s="763"/>
      <c r="FI312" s="763"/>
      <c r="FJ312" s="763"/>
      <c r="FK312" s="763"/>
      <c r="FL312" s="763"/>
      <c r="FM312" s="763"/>
      <c r="FN312" s="763"/>
      <c r="FO312" s="763"/>
      <c r="FP312" s="763"/>
      <c r="FQ312" s="763"/>
      <c r="FR312" s="763"/>
      <c r="FS312" s="763"/>
      <c r="FT312" s="763"/>
      <c r="FU312" s="763"/>
      <c r="FV312" s="763"/>
      <c r="FW312" s="763"/>
      <c r="FX312" s="763"/>
      <c r="FY312" s="763"/>
      <c r="FZ312" s="763"/>
      <c r="GA312" s="763"/>
      <c r="GB312" s="763"/>
      <c r="GC312" s="763"/>
      <c r="GD312" s="763"/>
      <c r="GE312" s="763"/>
      <c r="GF312" s="763"/>
      <c r="GG312" s="763"/>
      <c r="GH312" s="763"/>
      <c r="GI312" s="763"/>
      <c r="GJ312" s="763"/>
      <c r="GK312" s="763"/>
      <c r="GL312" s="763"/>
      <c r="GM312" s="763"/>
      <c r="GN312" s="763"/>
      <c r="GO312" s="763"/>
      <c r="GP312" s="763"/>
      <c r="GQ312" s="763"/>
      <c r="GR312" s="763"/>
      <c r="GS312" s="763"/>
      <c r="GT312" s="763"/>
      <c r="GU312" s="763"/>
      <c r="GV312" s="763"/>
      <c r="GW312" s="763"/>
      <c r="GX312" s="763"/>
      <c r="GY312" s="763"/>
      <c r="GZ312" s="763"/>
      <c r="HA312" s="763"/>
      <c r="HB312" s="763"/>
      <c r="HC312" s="763"/>
      <c r="HD312" s="763"/>
      <c r="HE312" s="763"/>
      <c r="HF312" s="763"/>
      <c r="HG312" s="763"/>
      <c r="HH312" s="763"/>
      <c r="HI312" s="763"/>
      <c r="HJ312" s="763"/>
      <c r="HK312" s="763"/>
      <c r="HL312" s="763"/>
      <c r="HM312" s="763"/>
      <c r="HN312" s="763"/>
      <c r="HO312" s="763"/>
      <c r="HP312" s="763"/>
      <c r="HQ312" s="763"/>
      <c r="HR312" s="763"/>
      <c r="HS312" s="763"/>
    </row>
    <row r="313" spans="1:227" s="552" customFormat="1">
      <c r="A313"/>
      <c r="B313" s="392"/>
      <c r="C313"/>
      <c r="D313" s="465"/>
      <c r="E313" s="684"/>
      <c r="F313" s="684"/>
      <c r="G313" s="354"/>
      <c r="H313"/>
      <c r="I313" s="140"/>
      <c r="J313"/>
      <c r="K313"/>
      <c r="L313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9"/>
      <c r="Y313" s="359"/>
      <c r="Z313" s="359"/>
      <c r="AA313" s="359"/>
      <c r="AB313" s="47"/>
      <c r="AC313"/>
      <c r="AD313" s="127"/>
      <c r="AE313"/>
      <c r="AF313"/>
      <c r="AG313"/>
      <c r="AH313" s="137"/>
      <c r="AI313" s="137"/>
      <c r="AJ313" s="137"/>
      <c r="AK313" s="548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548"/>
      <c r="BB313" s="286"/>
      <c r="BC313" s="1138"/>
      <c r="BD313" s="1138"/>
      <c r="BE313" s="1138"/>
      <c r="BF313" s="1138"/>
      <c r="BG313" s="1138"/>
      <c r="BH313" s="1138"/>
      <c r="BI313" s="1138"/>
      <c r="BJ313" s="536"/>
      <c r="BK313" s="536"/>
      <c r="BL313" s="536"/>
      <c r="BM313" s="536"/>
      <c r="BN313" s="536"/>
      <c r="BO313" s="536"/>
      <c r="BP313" s="536"/>
      <c r="BQ313" s="536"/>
      <c r="BR313" s="536"/>
      <c r="BS313" s="536"/>
      <c r="BT313" s="536"/>
      <c r="BU313" s="286"/>
      <c r="BV313" s="763"/>
      <c r="BW313" s="763"/>
      <c r="BX313" s="763"/>
      <c r="BY313" s="763"/>
      <c r="BZ313" s="763"/>
      <c r="CA313" s="763"/>
      <c r="CB313" s="763"/>
      <c r="CC313" s="763"/>
      <c r="CD313" s="763"/>
      <c r="CE313" s="763"/>
      <c r="CF313" s="763"/>
      <c r="CG313" s="763"/>
      <c r="CH313" s="763"/>
      <c r="CI313" s="763"/>
      <c r="CW313" s="763"/>
      <c r="CX313" s="763"/>
      <c r="CY313" s="763"/>
      <c r="CZ313" s="763"/>
      <c r="DA313" s="763"/>
      <c r="DB313" s="763"/>
      <c r="DC313" s="763"/>
      <c r="DD313" s="763"/>
      <c r="DE313" s="763"/>
      <c r="DF313" s="763"/>
      <c r="DG313" s="763"/>
      <c r="DH313" s="763"/>
      <c r="DI313" s="763"/>
      <c r="DJ313" s="763"/>
      <c r="DK313" s="763"/>
      <c r="DL313" s="763"/>
      <c r="DM313" s="763"/>
      <c r="DN313" s="763"/>
      <c r="DO313" s="763"/>
      <c r="DP313" s="763"/>
      <c r="DQ313" s="763"/>
      <c r="DR313" s="763"/>
      <c r="DS313" s="763"/>
      <c r="DT313" s="763"/>
      <c r="DU313" s="763"/>
      <c r="DV313" s="763"/>
      <c r="DW313" s="763"/>
      <c r="DX313" s="763"/>
      <c r="DY313" s="763"/>
      <c r="DZ313" s="763"/>
      <c r="EA313" s="763"/>
      <c r="EB313" s="763"/>
      <c r="EC313" s="763"/>
      <c r="ED313" s="763"/>
      <c r="EE313" s="763"/>
      <c r="EF313" s="763"/>
      <c r="EG313" s="763"/>
      <c r="EH313" s="763"/>
      <c r="EI313" s="763"/>
      <c r="EJ313" s="763"/>
      <c r="EK313" s="763"/>
      <c r="EL313" s="763"/>
      <c r="EM313" s="763"/>
      <c r="EN313" s="763"/>
      <c r="EO313" s="763"/>
      <c r="EP313" s="763"/>
      <c r="EQ313" s="763"/>
      <c r="ER313" s="763"/>
      <c r="ES313" s="763"/>
      <c r="ET313" s="763"/>
      <c r="EU313" s="763"/>
      <c r="EV313" s="763"/>
      <c r="EW313" s="763"/>
      <c r="EX313" s="763"/>
      <c r="EY313" s="763"/>
      <c r="EZ313" s="763"/>
      <c r="FA313" s="763"/>
      <c r="FB313" s="763"/>
      <c r="FC313" s="763"/>
      <c r="FD313" s="763"/>
      <c r="FE313" s="763"/>
      <c r="FF313" s="763"/>
      <c r="FG313" s="763"/>
      <c r="FH313" s="763"/>
      <c r="FI313" s="763"/>
      <c r="FJ313" s="763"/>
      <c r="FK313" s="763"/>
      <c r="FL313" s="763"/>
      <c r="FM313" s="763"/>
      <c r="FN313" s="763"/>
      <c r="FO313" s="763"/>
      <c r="FP313" s="763"/>
      <c r="FQ313" s="763"/>
      <c r="FR313" s="763"/>
      <c r="FS313" s="763"/>
      <c r="FT313" s="763"/>
      <c r="FU313" s="763"/>
      <c r="FV313" s="763"/>
      <c r="FW313" s="763"/>
      <c r="FX313" s="763"/>
      <c r="FY313" s="763"/>
      <c r="FZ313" s="763"/>
      <c r="GA313" s="763"/>
      <c r="GB313" s="763"/>
      <c r="GC313" s="763"/>
      <c r="GD313" s="763"/>
      <c r="GE313" s="763"/>
      <c r="GF313" s="763"/>
      <c r="GG313" s="763"/>
      <c r="GH313" s="763"/>
      <c r="GI313" s="763"/>
      <c r="GJ313" s="763"/>
      <c r="GK313" s="763"/>
      <c r="GL313" s="763"/>
      <c r="GM313" s="763"/>
      <c r="GN313" s="763"/>
      <c r="GO313" s="763"/>
      <c r="GP313" s="763"/>
      <c r="GQ313" s="763"/>
      <c r="GR313" s="763"/>
      <c r="GS313" s="763"/>
      <c r="GT313" s="763"/>
      <c r="GU313" s="763"/>
      <c r="GV313" s="763"/>
      <c r="GW313" s="763"/>
      <c r="GX313" s="763"/>
      <c r="GY313" s="763"/>
      <c r="GZ313" s="763"/>
      <c r="HA313" s="763"/>
      <c r="HB313" s="763"/>
      <c r="HC313" s="763"/>
      <c r="HD313" s="763"/>
      <c r="HE313" s="763"/>
      <c r="HF313" s="763"/>
      <c r="HG313" s="763"/>
      <c r="HH313" s="763"/>
      <c r="HI313" s="763"/>
      <c r="HJ313" s="763"/>
      <c r="HK313" s="763"/>
      <c r="HL313" s="763"/>
      <c r="HM313" s="763"/>
      <c r="HN313" s="763"/>
      <c r="HO313" s="763"/>
      <c r="HP313" s="763"/>
      <c r="HQ313" s="763"/>
      <c r="HR313" s="763"/>
      <c r="HS313" s="763"/>
    </row>
    <row r="314" spans="1:227" s="552" customFormat="1">
      <c r="A314"/>
      <c r="B314" s="392"/>
      <c r="C314"/>
      <c r="D314" s="465"/>
      <c r="E314" s="684"/>
      <c r="F314" s="684"/>
      <c r="G314" s="354"/>
      <c r="H314"/>
      <c r="I314" s="140"/>
      <c r="J314"/>
      <c r="K314"/>
      <c r="L314"/>
      <c r="M314" s="359"/>
      <c r="N314" s="359"/>
      <c r="O314" s="359"/>
      <c r="P314" s="359"/>
      <c r="Q314" s="359"/>
      <c r="R314" s="359"/>
      <c r="S314" s="359"/>
      <c r="T314" s="359"/>
      <c r="U314" s="359"/>
      <c r="V314" s="359"/>
      <c r="W314" s="359"/>
      <c r="X314" s="359"/>
      <c r="Y314" s="359"/>
      <c r="Z314" s="359"/>
      <c r="AA314" s="359"/>
      <c r="AB314" s="47"/>
      <c r="AC314"/>
      <c r="AD314" s="127"/>
      <c r="AE314"/>
      <c r="AF314"/>
      <c r="AG314"/>
      <c r="AH314" s="137"/>
      <c r="AI314" s="137"/>
      <c r="AJ314" s="137"/>
      <c r="AK314" s="548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548"/>
      <c r="BB314" s="286"/>
      <c r="BC314" s="1138"/>
      <c r="BD314" s="1138"/>
      <c r="BE314" s="1138"/>
      <c r="BF314" s="1138"/>
      <c r="BG314" s="1138"/>
      <c r="BH314" s="1138"/>
      <c r="BI314" s="1138"/>
      <c r="BJ314" s="536"/>
      <c r="BK314" s="536"/>
      <c r="BL314" s="536"/>
      <c r="BM314" s="536"/>
      <c r="BN314" s="536"/>
      <c r="BO314" s="536"/>
      <c r="BP314" s="536"/>
      <c r="BQ314" s="536"/>
      <c r="BR314" s="536"/>
      <c r="BS314" s="536"/>
      <c r="BT314" s="536"/>
      <c r="BU314" s="286"/>
      <c r="BV314" s="763"/>
      <c r="BW314" s="763"/>
      <c r="BX314" s="763"/>
      <c r="BY314" s="763"/>
      <c r="BZ314" s="763"/>
      <c r="CA314" s="763"/>
      <c r="CB314" s="763"/>
      <c r="CC314" s="763"/>
      <c r="CD314" s="763"/>
      <c r="CE314" s="763"/>
      <c r="CF314" s="763"/>
      <c r="CG314" s="763"/>
      <c r="CH314" s="763"/>
      <c r="CI314" s="763"/>
      <c r="CW314" s="763"/>
      <c r="CX314" s="763"/>
      <c r="CY314" s="763"/>
      <c r="CZ314" s="763"/>
      <c r="DA314" s="763"/>
      <c r="DB314" s="763"/>
      <c r="DC314" s="763"/>
      <c r="DD314" s="763"/>
      <c r="DE314" s="763"/>
      <c r="DF314" s="763"/>
      <c r="DG314" s="763"/>
      <c r="DH314" s="763"/>
      <c r="DI314" s="763"/>
      <c r="DJ314" s="763"/>
      <c r="DK314" s="763"/>
      <c r="DL314" s="763"/>
      <c r="DM314" s="763"/>
      <c r="DN314" s="763"/>
      <c r="DO314" s="763"/>
      <c r="DP314" s="763"/>
      <c r="DQ314" s="763"/>
      <c r="DR314" s="763"/>
      <c r="DS314" s="763"/>
      <c r="DT314" s="763"/>
      <c r="DU314" s="763"/>
      <c r="DV314" s="763"/>
      <c r="DW314" s="763"/>
      <c r="DX314" s="763"/>
      <c r="DY314" s="763"/>
      <c r="DZ314" s="763"/>
      <c r="EA314" s="763"/>
      <c r="EB314" s="763"/>
      <c r="EC314" s="763"/>
      <c r="ED314" s="763"/>
      <c r="EE314" s="763"/>
      <c r="EF314" s="763"/>
      <c r="EG314" s="763"/>
      <c r="EH314" s="763"/>
      <c r="EI314" s="763"/>
      <c r="EJ314" s="763"/>
      <c r="EK314" s="763"/>
      <c r="EL314" s="763"/>
      <c r="EM314" s="763"/>
      <c r="EN314" s="763"/>
      <c r="EO314" s="763"/>
      <c r="EP314" s="763"/>
      <c r="EQ314" s="763"/>
      <c r="ER314" s="763"/>
      <c r="ES314" s="763"/>
      <c r="ET314" s="763"/>
      <c r="EU314" s="763"/>
      <c r="EV314" s="763"/>
      <c r="EW314" s="763"/>
      <c r="EX314" s="763"/>
      <c r="EY314" s="763"/>
      <c r="EZ314" s="763"/>
      <c r="FA314" s="763"/>
      <c r="FB314" s="763"/>
      <c r="FC314" s="763"/>
      <c r="FD314" s="763"/>
      <c r="FE314" s="763"/>
      <c r="FF314" s="763"/>
      <c r="FG314" s="763"/>
      <c r="FH314" s="763"/>
      <c r="FI314" s="763"/>
      <c r="FJ314" s="763"/>
      <c r="FK314" s="763"/>
      <c r="FL314" s="763"/>
      <c r="FM314" s="763"/>
      <c r="FN314" s="763"/>
      <c r="FO314" s="763"/>
      <c r="FP314" s="763"/>
      <c r="FQ314" s="763"/>
      <c r="FR314" s="763"/>
      <c r="FS314" s="763"/>
      <c r="FT314" s="763"/>
      <c r="FU314" s="763"/>
      <c r="FV314" s="763"/>
      <c r="FW314" s="763"/>
      <c r="FX314" s="763"/>
      <c r="FY314" s="763"/>
      <c r="FZ314" s="763"/>
      <c r="GA314" s="763"/>
      <c r="GB314" s="763"/>
      <c r="GC314" s="763"/>
      <c r="GD314" s="763"/>
      <c r="GE314" s="763"/>
      <c r="GF314" s="763"/>
      <c r="GG314" s="763"/>
      <c r="GH314" s="763"/>
      <c r="GI314" s="763"/>
      <c r="GJ314" s="763"/>
      <c r="GK314" s="763"/>
      <c r="GL314" s="763"/>
      <c r="GM314" s="763"/>
      <c r="GN314" s="763"/>
      <c r="GO314" s="763"/>
      <c r="GP314" s="763"/>
      <c r="GQ314" s="763"/>
      <c r="GR314" s="763"/>
      <c r="GS314" s="763"/>
      <c r="GT314" s="763"/>
      <c r="GU314" s="763"/>
      <c r="GV314" s="763"/>
      <c r="GW314" s="763"/>
      <c r="GX314" s="763"/>
      <c r="GY314" s="763"/>
      <c r="GZ314" s="763"/>
      <c r="HA314" s="763"/>
      <c r="HB314" s="763"/>
      <c r="HC314" s="763"/>
      <c r="HD314" s="763"/>
      <c r="HE314" s="763"/>
      <c r="HF314" s="763"/>
      <c r="HG314" s="763"/>
      <c r="HH314" s="763"/>
      <c r="HI314" s="763"/>
      <c r="HJ314" s="763"/>
      <c r="HK314" s="763"/>
      <c r="HL314" s="763"/>
      <c r="HM314" s="763"/>
      <c r="HN314" s="763"/>
      <c r="HO314" s="763"/>
      <c r="HP314" s="763"/>
      <c r="HQ314" s="763"/>
      <c r="HR314" s="763"/>
      <c r="HS314" s="763"/>
    </row>
    <row r="315" spans="1:227" s="552" customFormat="1">
      <c r="A315"/>
      <c r="B315" s="392"/>
      <c r="C315"/>
      <c r="D315" s="465"/>
      <c r="E315" s="684"/>
      <c r="F315" s="684"/>
      <c r="G315" s="354"/>
      <c r="H315"/>
      <c r="I315" s="140"/>
      <c r="J315"/>
      <c r="K315"/>
      <c r="L315"/>
      <c r="M315" s="359"/>
      <c r="N315" s="359"/>
      <c r="O315" s="359"/>
      <c r="P315" s="359"/>
      <c r="Q315" s="359"/>
      <c r="R315" s="359"/>
      <c r="S315" s="359"/>
      <c r="T315" s="359"/>
      <c r="U315" s="359"/>
      <c r="V315" s="359"/>
      <c r="W315" s="359"/>
      <c r="X315" s="359"/>
      <c r="Y315" s="359"/>
      <c r="Z315" s="359"/>
      <c r="AA315" s="359"/>
      <c r="AB315" s="47"/>
      <c r="AC315"/>
      <c r="AD315" s="127"/>
      <c r="AE315"/>
      <c r="AF315"/>
      <c r="AG315"/>
      <c r="AH315" s="137"/>
      <c r="AI315" s="137"/>
      <c r="AJ315" s="137"/>
      <c r="AK315" s="548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548"/>
      <c r="BB315" s="286"/>
      <c r="BC315" s="1138"/>
      <c r="BD315" s="1138"/>
      <c r="BE315" s="1138"/>
      <c r="BF315" s="1138"/>
      <c r="BG315" s="1138"/>
      <c r="BH315" s="1138"/>
      <c r="BI315" s="1138"/>
      <c r="BJ315" s="536"/>
      <c r="BK315" s="536"/>
      <c r="BL315" s="536"/>
      <c r="BM315" s="536"/>
      <c r="BN315" s="536"/>
      <c r="BO315" s="536"/>
      <c r="BP315" s="536"/>
      <c r="BQ315" s="536"/>
      <c r="BR315" s="536"/>
      <c r="BS315" s="536"/>
      <c r="BT315" s="536"/>
      <c r="BU315" s="286"/>
      <c r="BV315" s="763"/>
      <c r="BW315" s="763"/>
      <c r="BX315" s="763"/>
      <c r="BY315" s="763"/>
      <c r="BZ315" s="763"/>
      <c r="CA315" s="763"/>
      <c r="CB315" s="763"/>
      <c r="CC315" s="763"/>
      <c r="CD315" s="763"/>
      <c r="CE315" s="763"/>
      <c r="CF315" s="763"/>
      <c r="CG315" s="763"/>
      <c r="CH315" s="763"/>
      <c r="CI315" s="763"/>
      <c r="CW315" s="763"/>
      <c r="CX315" s="763"/>
      <c r="CY315" s="763"/>
      <c r="CZ315" s="763"/>
      <c r="DA315" s="763"/>
      <c r="DB315" s="763"/>
      <c r="DC315" s="763"/>
      <c r="DD315" s="763"/>
      <c r="DE315" s="763"/>
      <c r="DF315" s="763"/>
      <c r="DG315" s="763"/>
      <c r="DH315" s="763"/>
      <c r="DI315" s="763"/>
      <c r="DJ315" s="763"/>
      <c r="DK315" s="763"/>
      <c r="DL315" s="763"/>
      <c r="DM315" s="763"/>
      <c r="DN315" s="763"/>
      <c r="DO315" s="763"/>
      <c r="DP315" s="763"/>
      <c r="DQ315" s="763"/>
      <c r="DR315" s="763"/>
      <c r="DS315" s="763"/>
      <c r="DT315" s="763"/>
      <c r="DU315" s="763"/>
      <c r="DV315" s="763"/>
      <c r="DW315" s="763"/>
      <c r="DX315" s="763"/>
      <c r="DY315" s="763"/>
      <c r="DZ315" s="763"/>
      <c r="EA315" s="763"/>
      <c r="EB315" s="763"/>
      <c r="EC315" s="763"/>
      <c r="ED315" s="763"/>
      <c r="EE315" s="763"/>
      <c r="EF315" s="763"/>
      <c r="EG315" s="763"/>
      <c r="EH315" s="763"/>
      <c r="EI315" s="763"/>
      <c r="EJ315" s="763"/>
      <c r="EK315" s="763"/>
      <c r="EL315" s="763"/>
      <c r="EM315" s="763"/>
      <c r="EN315" s="763"/>
      <c r="EO315" s="763"/>
      <c r="EP315" s="763"/>
      <c r="EQ315" s="763"/>
      <c r="ER315" s="763"/>
      <c r="ES315" s="763"/>
      <c r="ET315" s="763"/>
      <c r="EU315" s="763"/>
      <c r="EV315" s="763"/>
      <c r="EW315" s="763"/>
      <c r="EX315" s="763"/>
      <c r="EY315" s="763"/>
      <c r="EZ315" s="763"/>
      <c r="FA315" s="763"/>
      <c r="FB315" s="763"/>
      <c r="FC315" s="763"/>
      <c r="FD315" s="763"/>
      <c r="FE315" s="763"/>
      <c r="FF315" s="763"/>
      <c r="FG315" s="763"/>
      <c r="FH315" s="763"/>
      <c r="FI315" s="763"/>
      <c r="FJ315" s="763"/>
      <c r="FK315" s="763"/>
      <c r="FL315" s="763"/>
      <c r="FM315" s="763"/>
      <c r="FN315" s="763"/>
      <c r="FO315" s="763"/>
      <c r="FP315" s="763"/>
      <c r="FQ315" s="763"/>
      <c r="FR315" s="763"/>
      <c r="FS315" s="763"/>
      <c r="FT315" s="763"/>
      <c r="FU315" s="763"/>
      <c r="FV315" s="763"/>
      <c r="FW315" s="763"/>
      <c r="FX315" s="763"/>
      <c r="FY315" s="763"/>
      <c r="FZ315" s="763"/>
      <c r="GA315" s="763"/>
      <c r="GB315" s="763"/>
      <c r="GC315" s="763"/>
      <c r="GD315" s="763"/>
      <c r="GE315" s="763"/>
      <c r="GF315" s="763"/>
      <c r="GG315" s="763"/>
      <c r="GH315" s="763"/>
      <c r="GI315" s="763"/>
      <c r="GJ315" s="763"/>
      <c r="GK315" s="763"/>
      <c r="GL315" s="763"/>
      <c r="GM315" s="763"/>
      <c r="GN315" s="763"/>
      <c r="GO315" s="763"/>
      <c r="GP315" s="763"/>
      <c r="GQ315" s="763"/>
      <c r="GR315" s="763"/>
      <c r="GS315" s="763"/>
      <c r="GT315" s="763"/>
      <c r="GU315" s="763"/>
      <c r="GV315" s="763"/>
      <c r="GW315" s="763"/>
      <c r="GX315" s="763"/>
      <c r="GY315" s="763"/>
      <c r="GZ315" s="763"/>
      <c r="HA315" s="763"/>
      <c r="HB315" s="763"/>
      <c r="HC315" s="763"/>
      <c r="HD315" s="763"/>
      <c r="HE315" s="763"/>
      <c r="HF315" s="763"/>
      <c r="HG315" s="763"/>
      <c r="HH315" s="763"/>
      <c r="HI315" s="763"/>
      <c r="HJ315" s="763"/>
      <c r="HK315" s="763"/>
      <c r="HL315" s="763"/>
      <c r="HM315" s="763"/>
      <c r="HN315" s="763"/>
      <c r="HO315" s="763"/>
      <c r="HP315" s="763"/>
      <c r="HQ315" s="763"/>
      <c r="HR315" s="763"/>
      <c r="HS315" s="763"/>
    </row>
    <row r="316" spans="1:227" s="552" customFormat="1">
      <c r="A316"/>
      <c r="B316" s="392"/>
      <c r="C316"/>
      <c r="D316" s="465"/>
      <c r="E316" s="684"/>
      <c r="F316" s="684"/>
      <c r="G316" s="354"/>
      <c r="H316"/>
      <c r="I316" s="140"/>
      <c r="J316"/>
      <c r="K316"/>
      <c r="L316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  <c r="W316" s="359"/>
      <c r="X316" s="359"/>
      <c r="Y316" s="359"/>
      <c r="Z316" s="359"/>
      <c r="AA316" s="359"/>
      <c r="AB316" s="47"/>
      <c r="AC316"/>
      <c r="AD316" s="127"/>
      <c r="AE316"/>
      <c r="AF316"/>
      <c r="AG316"/>
      <c r="AH316" s="137"/>
      <c r="AI316" s="137"/>
      <c r="AJ316" s="137"/>
      <c r="AK316" s="548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548"/>
      <c r="BB316" s="286"/>
      <c r="BC316" s="1138"/>
      <c r="BD316" s="1138"/>
      <c r="BE316" s="1138"/>
      <c r="BF316" s="1138"/>
      <c r="BG316" s="1138"/>
      <c r="BH316" s="1138"/>
      <c r="BI316" s="1138"/>
      <c r="BJ316" s="536"/>
      <c r="BK316" s="536"/>
      <c r="BL316" s="536"/>
      <c r="BM316" s="536"/>
      <c r="BN316" s="536"/>
      <c r="BO316" s="536"/>
      <c r="BP316" s="536"/>
      <c r="BQ316" s="536"/>
      <c r="BR316" s="536"/>
      <c r="BS316" s="536"/>
      <c r="BT316" s="536"/>
      <c r="BU316" s="286"/>
      <c r="BV316" s="763"/>
      <c r="BW316" s="763"/>
      <c r="BX316" s="763"/>
      <c r="BY316" s="763"/>
      <c r="BZ316" s="763"/>
      <c r="CA316" s="763"/>
      <c r="CB316" s="763"/>
      <c r="CC316" s="763"/>
      <c r="CD316" s="763"/>
      <c r="CE316" s="763"/>
      <c r="CF316" s="763"/>
      <c r="CG316" s="763"/>
      <c r="CH316" s="763"/>
      <c r="CI316" s="763"/>
      <c r="CW316" s="763"/>
      <c r="CX316" s="763"/>
      <c r="CY316" s="763"/>
      <c r="CZ316" s="763"/>
      <c r="DA316" s="763"/>
      <c r="DB316" s="763"/>
      <c r="DC316" s="763"/>
      <c r="DD316" s="763"/>
      <c r="DE316" s="763"/>
      <c r="DF316" s="763"/>
      <c r="DG316" s="763"/>
      <c r="DH316" s="763"/>
      <c r="DI316" s="763"/>
      <c r="DJ316" s="763"/>
      <c r="DK316" s="763"/>
      <c r="DL316" s="763"/>
      <c r="DM316" s="763"/>
      <c r="DN316" s="763"/>
      <c r="DO316" s="763"/>
      <c r="DP316" s="763"/>
      <c r="DQ316" s="763"/>
      <c r="DR316" s="763"/>
      <c r="DS316" s="763"/>
      <c r="DT316" s="763"/>
      <c r="DU316" s="763"/>
      <c r="DV316" s="763"/>
      <c r="DW316" s="763"/>
      <c r="DX316" s="763"/>
      <c r="DY316" s="763"/>
      <c r="DZ316" s="763"/>
      <c r="EA316" s="763"/>
      <c r="EB316" s="763"/>
      <c r="EC316" s="763"/>
      <c r="ED316" s="763"/>
      <c r="EE316" s="763"/>
      <c r="EF316" s="763"/>
      <c r="EG316" s="763"/>
      <c r="EH316" s="763"/>
      <c r="EI316" s="763"/>
      <c r="EJ316" s="763"/>
      <c r="EK316" s="763"/>
      <c r="EL316" s="763"/>
      <c r="EM316" s="763"/>
      <c r="EN316" s="763"/>
      <c r="EO316" s="763"/>
      <c r="EP316" s="763"/>
      <c r="EQ316" s="763"/>
      <c r="ER316" s="763"/>
      <c r="ES316" s="763"/>
      <c r="ET316" s="763"/>
      <c r="EU316" s="763"/>
      <c r="EV316" s="763"/>
      <c r="EW316" s="763"/>
      <c r="EX316" s="763"/>
      <c r="EY316" s="763"/>
      <c r="EZ316" s="763"/>
      <c r="FA316" s="763"/>
      <c r="FB316" s="763"/>
      <c r="FC316" s="763"/>
      <c r="FD316" s="763"/>
      <c r="FE316" s="763"/>
      <c r="FF316" s="763"/>
      <c r="FG316" s="763"/>
      <c r="FH316" s="763"/>
      <c r="FI316" s="763"/>
      <c r="FJ316" s="763"/>
      <c r="FK316" s="763"/>
      <c r="FL316" s="763"/>
      <c r="FM316" s="763"/>
      <c r="FN316" s="763"/>
      <c r="FO316" s="763"/>
      <c r="FP316" s="763"/>
      <c r="FQ316" s="763"/>
      <c r="FR316" s="763"/>
      <c r="FS316" s="763"/>
      <c r="FT316" s="763"/>
      <c r="FU316" s="763"/>
      <c r="FV316" s="763"/>
      <c r="FW316" s="763"/>
      <c r="FX316" s="763"/>
      <c r="FY316" s="763"/>
      <c r="FZ316" s="763"/>
      <c r="GA316" s="763"/>
      <c r="GB316" s="763"/>
      <c r="GC316" s="763"/>
      <c r="GD316" s="763"/>
      <c r="GE316" s="763"/>
      <c r="GF316" s="763"/>
      <c r="GG316" s="763"/>
      <c r="GH316" s="763"/>
      <c r="GI316" s="763"/>
      <c r="GJ316" s="763"/>
      <c r="GK316" s="763"/>
      <c r="GL316" s="763"/>
      <c r="GM316" s="763"/>
      <c r="GN316" s="763"/>
      <c r="GO316" s="763"/>
      <c r="GP316" s="763"/>
      <c r="GQ316" s="763"/>
      <c r="GR316" s="763"/>
      <c r="GS316" s="763"/>
      <c r="GT316" s="763"/>
      <c r="GU316" s="763"/>
      <c r="GV316" s="763"/>
      <c r="GW316" s="763"/>
      <c r="GX316" s="763"/>
      <c r="GY316" s="763"/>
      <c r="GZ316" s="763"/>
      <c r="HA316" s="763"/>
      <c r="HB316" s="763"/>
      <c r="HC316" s="763"/>
      <c r="HD316" s="763"/>
      <c r="HE316" s="763"/>
      <c r="HF316" s="763"/>
      <c r="HG316" s="763"/>
      <c r="HH316" s="763"/>
      <c r="HI316" s="763"/>
      <c r="HJ316" s="763"/>
      <c r="HK316" s="763"/>
      <c r="HL316" s="763"/>
      <c r="HM316" s="763"/>
      <c r="HN316" s="763"/>
      <c r="HO316" s="763"/>
      <c r="HP316" s="763"/>
      <c r="HQ316" s="763"/>
      <c r="HR316" s="763"/>
      <c r="HS316" s="763"/>
    </row>
    <row r="317" spans="1:227" s="552" customFormat="1">
      <c r="A317"/>
      <c r="B317" s="392"/>
      <c r="C317"/>
      <c r="D317" s="465"/>
      <c r="E317" s="684"/>
      <c r="F317" s="684"/>
      <c r="G317" s="354"/>
      <c r="H317"/>
      <c r="I317" s="140"/>
      <c r="J317"/>
      <c r="K317"/>
      <c r="L317"/>
      <c r="M317" s="359"/>
      <c r="N317" s="359"/>
      <c r="O317" s="359"/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47"/>
      <c r="AC317"/>
      <c r="AD317" s="127"/>
      <c r="AE317"/>
      <c r="AF317"/>
      <c r="AG317"/>
      <c r="AH317" s="137"/>
      <c r="AI317" s="137"/>
      <c r="AJ317" s="137"/>
      <c r="AK317" s="548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548"/>
      <c r="BB317" s="286"/>
      <c r="BC317" s="1138"/>
      <c r="BD317" s="1138"/>
      <c r="BE317" s="1138"/>
      <c r="BF317" s="1138"/>
      <c r="BG317" s="1138"/>
      <c r="BH317" s="1138"/>
      <c r="BI317" s="1138"/>
      <c r="BJ317" s="536"/>
      <c r="BK317" s="536"/>
      <c r="BL317" s="536"/>
      <c r="BM317" s="536"/>
      <c r="BN317" s="536"/>
      <c r="BO317" s="536"/>
      <c r="BP317" s="536"/>
      <c r="BQ317" s="536"/>
      <c r="BR317" s="536"/>
      <c r="BS317" s="536"/>
      <c r="BT317" s="536"/>
      <c r="BU317" s="286"/>
      <c r="BV317" s="763"/>
      <c r="BW317" s="763"/>
      <c r="BX317" s="763"/>
      <c r="BY317" s="763"/>
      <c r="BZ317" s="763"/>
      <c r="CA317" s="763"/>
      <c r="CB317" s="763"/>
      <c r="CC317" s="763"/>
      <c r="CD317" s="763"/>
      <c r="CE317" s="763"/>
      <c r="CF317" s="763"/>
      <c r="CG317" s="763"/>
      <c r="CH317" s="763"/>
      <c r="CI317" s="763"/>
      <c r="CW317" s="763"/>
      <c r="CX317" s="763"/>
      <c r="CY317" s="763"/>
      <c r="CZ317" s="763"/>
      <c r="DA317" s="763"/>
      <c r="DB317" s="763"/>
      <c r="DC317" s="763"/>
      <c r="DD317" s="763"/>
      <c r="DE317" s="763"/>
      <c r="DF317" s="763"/>
      <c r="DG317" s="763"/>
      <c r="DH317" s="763"/>
      <c r="DI317" s="763"/>
      <c r="DJ317" s="763"/>
      <c r="DK317" s="763"/>
      <c r="DL317" s="763"/>
      <c r="DM317" s="763"/>
      <c r="DN317" s="763"/>
      <c r="DO317" s="763"/>
      <c r="DP317" s="763"/>
      <c r="DQ317" s="763"/>
      <c r="DR317" s="763"/>
      <c r="DS317" s="763"/>
      <c r="DT317" s="763"/>
      <c r="DU317" s="763"/>
      <c r="DV317" s="763"/>
      <c r="DW317" s="763"/>
      <c r="DX317" s="763"/>
      <c r="DY317" s="763"/>
      <c r="DZ317" s="763"/>
      <c r="EA317" s="763"/>
      <c r="EB317" s="763"/>
      <c r="EC317" s="763"/>
      <c r="ED317" s="763"/>
      <c r="EE317" s="763"/>
      <c r="EF317" s="763"/>
      <c r="EG317" s="763"/>
      <c r="EH317" s="763"/>
      <c r="EI317" s="763"/>
      <c r="EJ317" s="763"/>
      <c r="EK317" s="763"/>
      <c r="EL317" s="763"/>
      <c r="EM317" s="763"/>
      <c r="EN317" s="763"/>
      <c r="EO317" s="763"/>
      <c r="EP317" s="763"/>
      <c r="EQ317" s="763"/>
      <c r="ER317" s="763"/>
      <c r="ES317" s="763"/>
      <c r="ET317" s="763"/>
      <c r="EU317" s="763"/>
      <c r="EV317" s="763"/>
      <c r="EW317" s="763"/>
      <c r="EX317" s="763"/>
      <c r="EY317" s="763"/>
      <c r="EZ317" s="763"/>
      <c r="FA317" s="763"/>
      <c r="FB317" s="763"/>
      <c r="FC317" s="763"/>
      <c r="FD317" s="763"/>
      <c r="FE317" s="763"/>
      <c r="FF317" s="763"/>
      <c r="FG317" s="763"/>
      <c r="FH317" s="763"/>
      <c r="FI317" s="763"/>
      <c r="FJ317" s="763"/>
      <c r="FK317" s="763"/>
      <c r="FL317" s="763"/>
      <c r="FM317" s="763"/>
      <c r="FN317" s="763"/>
      <c r="FO317" s="763"/>
      <c r="FP317" s="763"/>
      <c r="FQ317" s="763"/>
      <c r="FR317" s="763"/>
      <c r="FS317" s="763"/>
      <c r="FT317" s="763"/>
      <c r="FU317" s="763"/>
      <c r="FV317" s="763"/>
      <c r="FW317" s="763"/>
      <c r="FX317" s="763"/>
      <c r="FY317" s="763"/>
      <c r="FZ317" s="763"/>
      <c r="GA317" s="763"/>
      <c r="GB317" s="763"/>
      <c r="GC317" s="763"/>
      <c r="GD317" s="763"/>
      <c r="GE317" s="763"/>
      <c r="GF317" s="763"/>
      <c r="GG317" s="763"/>
      <c r="GH317" s="763"/>
      <c r="GI317" s="763"/>
      <c r="GJ317" s="763"/>
      <c r="GK317" s="763"/>
      <c r="GL317" s="763"/>
      <c r="GM317" s="763"/>
      <c r="GN317" s="763"/>
      <c r="GO317" s="763"/>
      <c r="GP317" s="763"/>
      <c r="GQ317" s="763"/>
      <c r="GR317" s="763"/>
      <c r="GS317" s="763"/>
      <c r="GT317" s="763"/>
      <c r="GU317" s="763"/>
      <c r="GV317" s="763"/>
      <c r="GW317" s="763"/>
      <c r="GX317" s="763"/>
      <c r="GY317" s="763"/>
      <c r="GZ317" s="763"/>
      <c r="HA317" s="763"/>
      <c r="HB317" s="763"/>
      <c r="HC317" s="763"/>
      <c r="HD317" s="763"/>
      <c r="HE317" s="763"/>
      <c r="HF317" s="763"/>
      <c r="HG317" s="763"/>
      <c r="HH317" s="763"/>
      <c r="HI317" s="763"/>
      <c r="HJ317" s="763"/>
      <c r="HK317" s="763"/>
      <c r="HL317" s="763"/>
      <c r="HM317" s="763"/>
      <c r="HN317" s="763"/>
      <c r="HO317" s="763"/>
      <c r="HP317" s="763"/>
      <c r="HQ317" s="763"/>
      <c r="HR317" s="763"/>
      <c r="HS317" s="763"/>
    </row>
    <row r="318" spans="1:227" s="552" customFormat="1">
      <c r="A318"/>
      <c r="B318" s="392"/>
      <c r="C318"/>
      <c r="D318" s="465"/>
      <c r="E318" s="684"/>
      <c r="F318" s="684"/>
      <c r="G318" s="354"/>
      <c r="H318"/>
      <c r="I318" s="140"/>
      <c r="J318"/>
      <c r="K318"/>
      <c r="L318"/>
      <c r="M318" s="359"/>
      <c r="N318" s="359"/>
      <c r="O318" s="359"/>
      <c r="P318" s="359"/>
      <c r="Q318" s="359"/>
      <c r="R318" s="359"/>
      <c r="S318" s="359"/>
      <c r="T318" s="359"/>
      <c r="U318" s="359"/>
      <c r="V318" s="359"/>
      <c r="W318" s="359"/>
      <c r="X318" s="359"/>
      <c r="Y318" s="359"/>
      <c r="Z318" s="359"/>
      <c r="AA318" s="359"/>
      <c r="AB318" s="47"/>
      <c r="AC318"/>
      <c r="AD318" s="127"/>
      <c r="AE318"/>
      <c r="AF318"/>
      <c r="AG318"/>
      <c r="AH318" s="137"/>
      <c r="AI318" s="137"/>
      <c r="AJ318" s="137"/>
      <c r="AK318" s="548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548"/>
      <c r="BB318" s="286"/>
      <c r="BC318" s="1138"/>
      <c r="BD318" s="1138"/>
      <c r="BE318" s="1138"/>
      <c r="BF318" s="1138"/>
      <c r="BG318" s="1138"/>
      <c r="BH318" s="1138"/>
      <c r="BI318" s="1138"/>
      <c r="BJ318" s="536"/>
      <c r="BK318" s="536"/>
      <c r="BL318" s="536"/>
      <c r="BM318" s="536"/>
      <c r="BN318" s="536"/>
      <c r="BO318" s="536"/>
      <c r="BP318" s="536"/>
      <c r="BQ318" s="536"/>
      <c r="BR318" s="536"/>
      <c r="BS318" s="536"/>
      <c r="BT318" s="536"/>
      <c r="BU318" s="286"/>
      <c r="BV318" s="763"/>
      <c r="BW318" s="763"/>
      <c r="BX318" s="763"/>
      <c r="BY318" s="763"/>
      <c r="BZ318" s="763"/>
      <c r="CA318" s="763"/>
      <c r="CB318" s="763"/>
      <c r="CC318" s="763"/>
      <c r="CD318" s="763"/>
      <c r="CE318" s="763"/>
      <c r="CF318" s="763"/>
      <c r="CG318" s="763"/>
      <c r="CH318" s="763"/>
      <c r="CI318" s="763"/>
      <c r="CW318" s="763"/>
      <c r="CX318" s="763"/>
      <c r="CY318" s="763"/>
      <c r="CZ318" s="763"/>
      <c r="DA318" s="763"/>
      <c r="DB318" s="763"/>
      <c r="DC318" s="763"/>
      <c r="DD318" s="763"/>
      <c r="DE318" s="763"/>
      <c r="DF318" s="763"/>
      <c r="DG318" s="763"/>
      <c r="DH318" s="763"/>
      <c r="DI318" s="763"/>
      <c r="DJ318" s="763"/>
      <c r="DK318" s="763"/>
      <c r="DL318" s="763"/>
      <c r="DM318" s="763"/>
      <c r="DN318" s="763"/>
      <c r="DO318" s="763"/>
      <c r="DP318" s="763"/>
      <c r="DQ318" s="763"/>
      <c r="DR318" s="763"/>
      <c r="DS318" s="763"/>
      <c r="DT318" s="763"/>
      <c r="DU318" s="763"/>
      <c r="DV318" s="763"/>
      <c r="DW318" s="763"/>
      <c r="DX318" s="763"/>
      <c r="DY318" s="763"/>
      <c r="DZ318" s="763"/>
      <c r="EA318" s="763"/>
      <c r="EB318" s="763"/>
      <c r="EC318" s="763"/>
      <c r="ED318" s="763"/>
      <c r="EE318" s="763"/>
      <c r="EF318" s="763"/>
      <c r="EG318" s="763"/>
      <c r="EH318" s="763"/>
      <c r="EI318" s="763"/>
      <c r="EJ318" s="763"/>
      <c r="EK318" s="763"/>
      <c r="EL318" s="763"/>
      <c r="EM318" s="763"/>
      <c r="EN318" s="763"/>
      <c r="EO318" s="763"/>
      <c r="EP318" s="763"/>
      <c r="EQ318" s="763"/>
      <c r="ER318" s="763"/>
      <c r="ES318" s="763"/>
      <c r="ET318" s="763"/>
      <c r="EU318" s="763"/>
      <c r="EV318" s="763"/>
      <c r="EW318" s="763"/>
      <c r="EX318" s="763"/>
      <c r="EY318" s="763"/>
      <c r="EZ318" s="763"/>
      <c r="FA318" s="763"/>
      <c r="FB318" s="763"/>
      <c r="FC318" s="763"/>
      <c r="FD318" s="763"/>
      <c r="FE318" s="763"/>
      <c r="FF318" s="763"/>
      <c r="FG318" s="763"/>
      <c r="FH318" s="763"/>
      <c r="FI318" s="763"/>
      <c r="FJ318" s="763"/>
      <c r="FK318" s="763"/>
      <c r="FL318" s="763"/>
      <c r="FM318" s="763"/>
      <c r="FN318" s="763"/>
      <c r="FO318" s="763"/>
      <c r="FP318" s="763"/>
      <c r="FQ318" s="763"/>
      <c r="FR318" s="763"/>
      <c r="FS318" s="763"/>
      <c r="FT318" s="763"/>
      <c r="FU318" s="763"/>
      <c r="FV318" s="763"/>
      <c r="FW318" s="763"/>
      <c r="FX318" s="763"/>
      <c r="FY318" s="763"/>
      <c r="FZ318" s="763"/>
      <c r="GA318" s="763"/>
      <c r="GB318" s="763"/>
      <c r="GC318" s="763"/>
      <c r="GD318" s="763"/>
      <c r="GE318" s="763"/>
      <c r="GF318" s="763"/>
      <c r="GG318" s="763"/>
      <c r="GH318" s="763"/>
      <c r="GI318" s="763"/>
      <c r="GJ318" s="763"/>
      <c r="GK318" s="763"/>
      <c r="GL318" s="763"/>
      <c r="GM318" s="763"/>
      <c r="GN318" s="763"/>
      <c r="GO318" s="763"/>
      <c r="GP318" s="763"/>
      <c r="GQ318" s="763"/>
      <c r="GR318" s="763"/>
      <c r="GS318" s="763"/>
      <c r="GT318" s="763"/>
      <c r="GU318" s="763"/>
      <c r="GV318" s="763"/>
      <c r="GW318" s="763"/>
      <c r="GX318" s="763"/>
      <c r="GY318" s="763"/>
      <c r="GZ318" s="763"/>
      <c r="HA318" s="763"/>
      <c r="HB318" s="763"/>
      <c r="HC318" s="763"/>
      <c r="HD318" s="763"/>
      <c r="HE318" s="763"/>
      <c r="HF318" s="763"/>
      <c r="HG318" s="763"/>
      <c r="HH318" s="763"/>
      <c r="HI318" s="763"/>
      <c r="HJ318" s="763"/>
      <c r="HK318" s="763"/>
      <c r="HL318" s="763"/>
      <c r="HM318" s="763"/>
      <c r="HN318" s="763"/>
      <c r="HO318" s="763"/>
      <c r="HP318" s="763"/>
      <c r="HQ318" s="763"/>
      <c r="HR318" s="763"/>
      <c r="HS318" s="763"/>
    </row>
    <row r="319" spans="1:227" s="552" customFormat="1">
      <c r="A319"/>
      <c r="B319" s="392"/>
      <c r="C319"/>
      <c r="D319" s="465"/>
      <c r="E319" s="684"/>
      <c r="F319" s="684"/>
      <c r="G319" s="354"/>
      <c r="H319"/>
      <c r="I319" s="140"/>
      <c r="J319"/>
      <c r="K319"/>
      <c r="L319"/>
      <c r="M319" s="359"/>
      <c r="N319" s="359"/>
      <c r="O319" s="359"/>
      <c r="P319" s="359"/>
      <c r="Q319" s="359"/>
      <c r="R319" s="359"/>
      <c r="S319" s="359"/>
      <c r="T319" s="359"/>
      <c r="U319" s="359"/>
      <c r="V319" s="359"/>
      <c r="W319" s="359"/>
      <c r="X319" s="359"/>
      <c r="Y319" s="359"/>
      <c r="Z319" s="359"/>
      <c r="AA319" s="359"/>
      <c r="AB319" s="47"/>
      <c r="AC319"/>
      <c r="AD319" s="127"/>
      <c r="AE319"/>
      <c r="AF319"/>
      <c r="AG319"/>
      <c r="AH319" s="137"/>
      <c r="AI319" s="137"/>
      <c r="AJ319" s="137"/>
      <c r="AK319" s="548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  <c r="BA319" s="548"/>
      <c r="BB319" s="286"/>
      <c r="BC319" s="1138"/>
      <c r="BD319" s="1138"/>
      <c r="BE319" s="1138"/>
      <c r="BF319" s="1138"/>
      <c r="BG319" s="1138"/>
      <c r="BH319" s="1138"/>
      <c r="BI319" s="1138"/>
      <c r="BJ319" s="536"/>
      <c r="BK319" s="536"/>
      <c r="BL319" s="536"/>
      <c r="BM319" s="536"/>
      <c r="BN319" s="536"/>
      <c r="BO319" s="536"/>
      <c r="BP319" s="536"/>
      <c r="BQ319" s="536"/>
      <c r="BR319" s="536"/>
      <c r="BS319" s="536"/>
      <c r="BT319" s="536"/>
      <c r="BU319" s="286"/>
      <c r="BV319" s="763"/>
      <c r="BW319" s="763"/>
      <c r="BX319" s="763"/>
      <c r="BY319" s="763"/>
      <c r="BZ319" s="763"/>
      <c r="CA319" s="763"/>
      <c r="CB319" s="763"/>
      <c r="CC319" s="763"/>
      <c r="CD319" s="763"/>
      <c r="CE319" s="763"/>
      <c r="CF319" s="763"/>
      <c r="CG319" s="763"/>
      <c r="CH319" s="763"/>
      <c r="CI319" s="763"/>
      <c r="CW319" s="763"/>
      <c r="CX319" s="763"/>
      <c r="CY319" s="763"/>
      <c r="CZ319" s="763"/>
      <c r="DA319" s="763"/>
      <c r="DB319" s="763"/>
      <c r="DC319" s="763"/>
      <c r="DD319" s="763"/>
      <c r="DE319" s="763"/>
      <c r="DF319" s="763"/>
      <c r="DG319" s="763"/>
      <c r="DH319" s="763"/>
      <c r="DI319" s="763"/>
      <c r="DJ319" s="763"/>
      <c r="DK319" s="763"/>
      <c r="DL319" s="763"/>
      <c r="DM319" s="763"/>
      <c r="DN319" s="763"/>
      <c r="DO319" s="763"/>
      <c r="DP319" s="763"/>
      <c r="DQ319" s="763"/>
      <c r="DR319" s="763"/>
      <c r="DS319" s="763"/>
      <c r="DT319" s="763"/>
      <c r="DU319" s="763"/>
      <c r="DV319" s="763"/>
      <c r="DW319" s="763"/>
      <c r="DX319" s="763"/>
      <c r="DY319" s="763"/>
      <c r="DZ319" s="763"/>
      <c r="EA319" s="763"/>
      <c r="EB319" s="763"/>
      <c r="EC319" s="763"/>
      <c r="ED319" s="763"/>
      <c r="EE319" s="763"/>
      <c r="EF319" s="763"/>
      <c r="EG319" s="763"/>
      <c r="EH319" s="763"/>
      <c r="EI319" s="763"/>
      <c r="EJ319" s="763"/>
      <c r="EK319" s="763"/>
      <c r="EL319" s="763"/>
      <c r="EM319" s="763"/>
      <c r="EN319" s="763"/>
      <c r="EO319" s="763"/>
      <c r="EP319" s="763"/>
      <c r="EQ319" s="763"/>
      <c r="ER319" s="763"/>
      <c r="ES319" s="763"/>
      <c r="ET319" s="763"/>
      <c r="EU319" s="763"/>
      <c r="EV319" s="763"/>
      <c r="EW319" s="763"/>
      <c r="EX319" s="763"/>
      <c r="EY319" s="763"/>
      <c r="EZ319" s="763"/>
      <c r="FA319" s="763"/>
      <c r="FB319" s="763"/>
      <c r="FC319" s="763"/>
      <c r="FD319" s="763"/>
      <c r="FE319" s="763"/>
      <c r="FF319" s="763"/>
      <c r="FG319" s="763"/>
      <c r="FH319" s="763"/>
      <c r="FI319" s="763"/>
      <c r="FJ319" s="763"/>
      <c r="FK319" s="763"/>
      <c r="FL319" s="763"/>
      <c r="FM319" s="763"/>
      <c r="FN319" s="763"/>
      <c r="FO319" s="763"/>
      <c r="FP319" s="763"/>
      <c r="FQ319" s="763"/>
      <c r="FR319" s="763"/>
      <c r="FS319" s="763"/>
      <c r="FT319" s="763"/>
      <c r="FU319" s="763"/>
      <c r="FV319" s="763"/>
      <c r="FW319" s="763"/>
      <c r="FX319" s="763"/>
      <c r="FY319" s="763"/>
      <c r="FZ319" s="763"/>
      <c r="GA319" s="763"/>
      <c r="GB319" s="763"/>
      <c r="GC319" s="763"/>
      <c r="GD319" s="763"/>
      <c r="GE319" s="763"/>
      <c r="GF319" s="763"/>
      <c r="GG319" s="763"/>
      <c r="GH319" s="763"/>
      <c r="GI319" s="763"/>
      <c r="GJ319" s="763"/>
      <c r="GK319" s="763"/>
      <c r="GL319" s="763"/>
      <c r="GM319" s="763"/>
      <c r="GN319" s="763"/>
      <c r="GO319" s="763"/>
      <c r="GP319" s="763"/>
      <c r="GQ319" s="763"/>
      <c r="GR319" s="763"/>
      <c r="GS319" s="763"/>
      <c r="GT319" s="763"/>
      <c r="GU319" s="763"/>
      <c r="GV319" s="763"/>
      <c r="GW319" s="763"/>
      <c r="GX319" s="763"/>
      <c r="GY319" s="763"/>
      <c r="GZ319" s="763"/>
      <c r="HA319" s="763"/>
      <c r="HB319" s="763"/>
      <c r="HC319" s="763"/>
      <c r="HD319" s="763"/>
      <c r="HE319" s="763"/>
      <c r="HF319" s="763"/>
      <c r="HG319" s="763"/>
      <c r="HH319" s="763"/>
      <c r="HI319" s="763"/>
      <c r="HJ319" s="763"/>
      <c r="HK319" s="763"/>
      <c r="HL319" s="763"/>
      <c r="HM319" s="763"/>
      <c r="HN319" s="763"/>
      <c r="HO319" s="763"/>
      <c r="HP319" s="763"/>
      <c r="HQ319" s="763"/>
      <c r="HR319" s="763"/>
      <c r="HS319" s="763"/>
    </row>
    <row r="320" spans="1:227" s="552" customFormat="1">
      <c r="A320"/>
      <c r="B320" s="392"/>
      <c r="C320"/>
      <c r="D320" s="465"/>
      <c r="E320" s="684"/>
      <c r="F320" s="684"/>
      <c r="G320" s="354"/>
      <c r="H320"/>
      <c r="I320" s="140"/>
      <c r="J320"/>
      <c r="K320"/>
      <c r="L320"/>
      <c r="M320" s="359"/>
      <c r="N320" s="359"/>
      <c r="O320" s="359"/>
      <c r="P320" s="359"/>
      <c r="Q320" s="359"/>
      <c r="R320" s="359"/>
      <c r="S320" s="359"/>
      <c r="T320" s="359"/>
      <c r="U320" s="359"/>
      <c r="V320" s="359"/>
      <c r="W320" s="359"/>
      <c r="X320" s="359"/>
      <c r="Y320" s="359"/>
      <c r="Z320" s="359"/>
      <c r="AA320" s="359"/>
      <c r="AB320" s="47"/>
      <c r="AC320"/>
      <c r="AD320" s="127"/>
      <c r="AE320"/>
      <c r="AF320"/>
      <c r="AG320"/>
      <c r="AH320" s="137"/>
      <c r="AI320" s="137"/>
      <c r="AJ320" s="137"/>
      <c r="AK320" s="548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548"/>
      <c r="BB320" s="286"/>
      <c r="BC320" s="1138"/>
      <c r="BD320" s="1138"/>
      <c r="BE320" s="1138"/>
      <c r="BF320" s="1138"/>
      <c r="BG320" s="1138"/>
      <c r="BH320" s="1138"/>
      <c r="BI320" s="1138"/>
      <c r="BJ320" s="536"/>
      <c r="BK320" s="536"/>
      <c r="BL320" s="536"/>
      <c r="BM320" s="536"/>
      <c r="BN320" s="536"/>
      <c r="BO320" s="536"/>
      <c r="BP320" s="536"/>
      <c r="BQ320" s="536"/>
      <c r="BR320" s="536"/>
      <c r="BS320" s="536"/>
      <c r="BT320" s="536"/>
      <c r="BU320" s="286"/>
      <c r="BV320" s="763"/>
      <c r="BW320" s="763"/>
      <c r="BX320" s="763"/>
      <c r="BY320" s="763"/>
      <c r="BZ320" s="763"/>
      <c r="CA320" s="763"/>
      <c r="CB320" s="763"/>
      <c r="CC320" s="763"/>
      <c r="CD320" s="763"/>
      <c r="CE320" s="763"/>
      <c r="CF320" s="763"/>
      <c r="CG320" s="763"/>
      <c r="CH320" s="763"/>
      <c r="CI320" s="763"/>
      <c r="CW320" s="763"/>
      <c r="CX320" s="763"/>
      <c r="CY320" s="763"/>
      <c r="CZ320" s="763"/>
      <c r="DA320" s="763"/>
      <c r="DB320" s="763"/>
      <c r="DC320" s="763"/>
      <c r="DD320" s="763"/>
      <c r="DE320" s="763"/>
      <c r="DF320" s="763"/>
      <c r="DG320" s="763"/>
      <c r="DH320" s="763"/>
      <c r="DI320" s="763"/>
      <c r="DJ320" s="763"/>
      <c r="DK320" s="763"/>
      <c r="DL320" s="763"/>
      <c r="DM320" s="763"/>
      <c r="DN320" s="763"/>
      <c r="DO320" s="763"/>
      <c r="DP320" s="763"/>
      <c r="DQ320" s="763"/>
      <c r="DR320" s="763"/>
      <c r="DS320" s="763"/>
      <c r="DT320" s="763"/>
      <c r="DU320" s="763"/>
      <c r="DV320" s="763"/>
      <c r="DW320" s="763"/>
      <c r="DX320" s="763"/>
      <c r="DY320" s="763"/>
      <c r="DZ320" s="763"/>
      <c r="EA320" s="763"/>
      <c r="EB320" s="763"/>
      <c r="EC320" s="763"/>
      <c r="ED320" s="763"/>
      <c r="EE320" s="763"/>
      <c r="EF320" s="763"/>
      <c r="EG320" s="763"/>
      <c r="EH320" s="763"/>
      <c r="EI320" s="763"/>
      <c r="EJ320" s="763"/>
      <c r="EK320" s="763"/>
      <c r="EL320" s="763"/>
      <c r="EM320" s="763"/>
      <c r="EN320" s="763"/>
      <c r="EO320" s="763"/>
      <c r="EP320" s="763"/>
      <c r="EQ320" s="763"/>
      <c r="ER320" s="763"/>
      <c r="ES320" s="763"/>
      <c r="ET320" s="763"/>
      <c r="EU320" s="763"/>
      <c r="EV320" s="763"/>
      <c r="EW320" s="763"/>
      <c r="EX320" s="763"/>
      <c r="EY320" s="763"/>
      <c r="EZ320" s="763"/>
      <c r="FA320" s="763"/>
      <c r="FB320" s="763"/>
      <c r="FC320" s="763"/>
      <c r="FD320" s="763"/>
      <c r="FE320" s="763"/>
      <c r="FF320" s="763"/>
      <c r="FG320" s="763"/>
      <c r="FH320" s="763"/>
      <c r="FI320" s="763"/>
      <c r="FJ320" s="763"/>
      <c r="FK320" s="763"/>
      <c r="FL320" s="763"/>
      <c r="FM320" s="763"/>
      <c r="FN320" s="763"/>
      <c r="FO320" s="763"/>
      <c r="FP320" s="763"/>
      <c r="FQ320" s="763"/>
      <c r="FR320" s="763"/>
      <c r="FS320" s="763"/>
      <c r="FT320" s="763"/>
      <c r="FU320" s="763"/>
      <c r="FV320" s="763"/>
      <c r="FW320" s="763"/>
      <c r="FX320" s="763"/>
      <c r="FY320" s="763"/>
      <c r="FZ320" s="763"/>
      <c r="GA320" s="763"/>
      <c r="GB320" s="763"/>
      <c r="GC320" s="763"/>
      <c r="GD320" s="763"/>
      <c r="GE320" s="763"/>
      <c r="GF320" s="763"/>
      <c r="GG320" s="763"/>
      <c r="GH320" s="763"/>
      <c r="GI320" s="763"/>
      <c r="GJ320" s="763"/>
      <c r="GK320" s="763"/>
      <c r="GL320" s="763"/>
      <c r="GM320" s="763"/>
      <c r="GN320" s="763"/>
      <c r="GO320" s="763"/>
      <c r="GP320" s="763"/>
      <c r="GQ320" s="763"/>
      <c r="GR320" s="763"/>
      <c r="GS320" s="763"/>
      <c r="GT320" s="763"/>
      <c r="GU320" s="763"/>
      <c r="GV320" s="763"/>
      <c r="GW320" s="763"/>
      <c r="GX320" s="763"/>
      <c r="GY320" s="763"/>
      <c r="GZ320" s="763"/>
      <c r="HA320" s="763"/>
      <c r="HB320" s="763"/>
      <c r="HC320" s="763"/>
      <c r="HD320" s="763"/>
      <c r="HE320" s="763"/>
      <c r="HF320" s="763"/>
      <c r="HG320" s="763"/>
      <c r="HH320" s="763"/>
      <c r="HI320" s="763"/>
      <c r="HJ320" s="763"/>
      <c r="HK320" s="763"/>
      <c r="HL320" s="763"/>
      <c r="HM320" s="763"/>
      <c r="HN320" s="763"/>
      <c r="HO320" s="763"/>
      <c r="HP320" s="763"/>
      <c r="HQ320" s="763"/>
      <c r="HR320" s="763"/>
      <c r="HS320" s="763"/>
    </row>
    <row r="321" spans="1:227" s="552" customFormat="1">
      <c r="A321"/>
      <c r="B321" s="392"/>
      <c r="C321"/>
      <c r="D321" s="465"/>
      <c r="E321" s="684"/>
      <c r="F321" s="684"/>
      <c r="G321" s="354"/>
      <c r="H321"/>
      <c r="I321" s="140"/>
      <c r="J321"/>
      <c r="K321"/>
      <c r="L321"/>
      <c r="M321" s="359"/>
      <c r="N321" s="359"/>
      <c r="O321" s="359"/>
      <c r="P321" s="359"/>
      <c r="Q321" s="359"/>
      <c r="R321" s="359"/>
      <c r="S321" s="359"/>
      <c r="T321" s="359"/>
      <c r="U321" s="359"/>
      <c r="V321" s="359"/>
      <c r="W321" s="359"/>
      <c r="X321" s="359"/>
      <c r="Y321" s="359"/>
      <c r="Z321" s="359"/>
      <c r="AA321" s="359"/>
      <c r="AB321" s="47"/>
      <c r="AC321"/>
      <c r="AD321" s="127"/>
      <c r="AE321"/>
      <c r="AF321"/>
      <c r="AG321"/>
      <c r="AH321" s="137"/>
      <c r="AI321" s="137"/>
      <c r="AJ321" s="137"/>
      <c r="AK321" s="548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548"/>
      <c r="BB321" s="286"/>
      <c r="BC321" s="1138"/>
      <c r="BD321" s="1138"/>
      <c r="BE321" s="1138"/>
      <c r="BF321" s="1138"/>
      <c r="BG321" s="1138"/>
      <c r="BH321" s="1138"/>
      <c r="BI321" s="1138"/>
      <c r="BJ321" s="536"/>
      <c r="BK321" s="536"/>
      <c r="BL321" s="536"/>
      <c r="BM321" s="536"/>
      <c r="BN321" s="536"/>
      <c r="BO321" s="536"/>
      <c r="BP321" s="536"/>
      <c r="BQ321" s="536"/>
      <c r="BR321" s="536"/>
      <c r="BS321" s="536"/>
      <c r="BT321" s="536"/>
      <c r="BU321" s="286"/>
      <c r="BV321" s="763"/>
      <c r="BW321" s="763"/>
      <c r="BX321" s="763"/>
      <c r="BY321" s="763"/>
      <c r="BZ321" s="763"/>
      <c r="CA321" s="763"/>
      <c r="CB321" s="763"/>
      <c r="CC321" s="763"/>
      <c r="CD321" s="763"/>
      <c r="CE321" s="763"/>
      <c r="CF321" s="763"/>
      <c r="CG321" s="763"/>
      <c r="CH321" s="763"/>
      <c r="CI321" s="763"/>
      <c r="CW321" s="763"/>
      <c r="CX321" s="763"/>
      <c r="CY321" s="763"/>
      <c r="CZ321" s="763"/>
      <c r="DA321" s="763"/>
      <c r="DB321" s="763"/>
      <c r="DC321" s="763"/>
      <c r="DD321" s="763"/>
      <c r="DE321" s="763"/>
      <c r="DF321" s="763"/>
      <c r="DG321" s="763"/>
      <c r="DH321" s="763"/>
      <c r="DI321" s="763"/>
      <c r="DJ321" s="763"/>
      <c r="DK321" s="763"/>
      <c r="DL321" s="763"/>
      <c r="DM321" s="763"/>
      <c r="DN321" s="763"/>
      <c r="DO321" s="763"/>
      <c r="DP321" s="763"/>
      <c r="DQ321" s="763"/>
      <c r="DR321" s="763"/>
      <c r="DS321" s="763"/>
      <c r="DT321" s="763"/>
      <c r="DU321" s="763"/>
      <c r="DV321" s="763"/>
      <c r="DW321" s="763"/>
      <c r="DX321" s="763"/>
      <c r="DY321" s="763"/>
      <c r="DZ321" s="763"/>
      <c r="EA321" s="763"/>
      <c r="EB321" s="763"/>
      <c r="EC321" s="763"/>
      <c r="ED321" s="763"/>
      <c r="EE321" s="763"/>
      <c r="EF321" s="763"/>
      <c r="EG321" s="763"/>
      <c r="EH321" s="763"/>
      <c r="EI321" s="763"/>
      <c r="EJ321" s="763"/>
      <c r="EK321" s="763"/>
      <c r="EL321" s="763"/>
      <c r="EM321" s="763"/>
      <c r="EN321" s="763"/>
      <c r="EO321" s="763"/>
      <c r="EP321" s="763"/>
      <c r="EQ321" s="763"/>
      <c r="ER321" s="763"/>
      <c r="ES321" s="763"/>
      <c r="ET321" s="763"/>
      <c r="EU321" s="763"/>
      <c r="EV321" s="763"/>
      <c r="EW321" s="763"/>
      <c r="EX321" s="763"/>
      <c r="EY321" s="763"/>
      <c r="EZ321" s="763"/>
      <c r="FA321" s="763"/>
      <c r="FB321" s="763"/>
      <c r="FC321" s="763"/>
      <c r="FD321" s="763"/>
      <c r="FE321" s="763"/>
      <c r="FF321" s="763"/>
      <c r="FG321" s="763"/>
      <c r="FH321" s="763"/>
      <c r="FI321" s="763"/>
      <c r="FJ321" s="763"/>
      <c r="FK321" s="763"/>
      <c r="FL321" s="763"/>
      <c r="FM321" s="763"/>
      <c r="FN321" s="763"/>
      <c r="FO321" s="763"/>
      <c r="FP321" s="763"/>
      <c r="FQ321" s="763"/>
      <c r="FR321" s="763"/>
      <c r="FS321" s="763"/>
      <c r="FT321" s="763"/>
      <c r="FU321" s="763"/>
      <c r="FV321" s="763"/>
      <c r="FW321" s="763"/>
      <c r="FX321" s="763"/>
      <c r="FY321" s="763"/>
      <c r="FZ321" s="763"/>
      <c r="GA321" s="763"/>
      <c r="GB321" s="763"/>
      <c r="GC321" s="763"/>
      <c r="GD321" s="763"/>
      <c r="GE321" s="763"/>
      <c r="GF321" s="763"/>
      <c r="GG321" s="763"/>
      <c r="GH321" s="763"/>
      <c r="GI321" s="763"/>
      <c r="GJ321" s="763"/>
      <c r="GK321" s="763"/>
      <c r="GL321" s="763"/>
      <c r="GM321" s="763"/>
      <c r="GN321" s="763"/>
      <c r="GO321" s="763"/>
      <c r="GP321" s="763"/>
      <c r="GQ321" s="763"/>
      <c r="GR321" s="763"/>
      <c r="GS321" s="763"/>
      <c r="GT321" s="763"/>
      <c r="GU321" s="763"/>
      <c r="GV321" s="763"/>
      <c r="GW321" s="763"/>
      <c r="GX321" s="763"/>
      <c r="GY321" s="763"/>
      <c r="GZ321" s="763"/>
      <c r="HA321" s="763"/>
      <c r="HB321" s="763"/>
      <c r="HC321" s="763"/>
      <c r="HD321" s="763"/>
      <c r="HE321" s="763"/>
      <c r="HF321" s="763"/>
      <c r="HG321" s="763"/>
      <c r="HH321" s="763"/>
      <c r="HI321" s="763"/>
      <c r="HJ321" s="763"/>
      <c r="HK321" s="763"/>
      <c r="HL321" s="763"/>
      <c r="HM321" s="763"/>
      <c r="HN321" s="763"/>
      <c r="HO321" s="763"/>
      <c r="HP321" s="763"/>
      <c r="HQ321" s="763"/>
      <c r="HR321" s="763"/>
      <c r="HS321" s="763"/>
    </row>
    <row r="322" spans="1:227" s="552" customFormat="1">
      <c r="A322"/>
      <c r="B322" s="392"/>
      <c r="C322"/>
      <c r="D322" s="465"/>
      <c r="E322" s="684"/>
      <c r="F322" s="684"/>
      <c r="G322" s="354"/>
      <c r="H322"/>
      <c r="I322" s="140"/>
      <c r="J322"/>
      <c r="K322"/>
      <c r="L322"/>
      <c r="M322" s="359"/>
      <c r="N322" s="359"/>
      <c r="O322" s="359"/>
      <c r="P322" s="359"/>
      <c r="Q322" s="359"/>
      <c r="R322" s="359"/>
      <c r="S322" s="359"/>
      <c r="T322" s="359"/>
      <c r="U322" s="359"/>
      <c r="V322" s="359"/>
      <c r="W322" s="359"/>
      <c r="X322" s="359"/>
      <c r="Y322" s="359"/>
      <c r="Z322" s="359"/>
      <c r="AA322" s="359"/>
      <c r="AB322" s="47"/>
      <c r="AC322"/>
      <c r="AD322" s="127"/>
      <c r="AE322"/>
      <c r="AF322"/>
      <c r="AG322"/>
      <c r="AH322" s="137"/>
      <c r="AI322" s="137"/>
      <c r="AJ322" s="137"/>
      <c r="AK322" s="548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548"/>
      <c r="BB322" s="286"/>
      <c r="BC322" s="1138"/>
      <c r="BD322" s="1138"/>
      <c r="BE322" s="1138"/>
      <c r="BF322" s="1138"/>
      <c r="BG322" s="1138"/>
      <c r="BH322" s="1138"/>
      <c r="BI322" s="1138"/>
      <c r="BJ322" s="536"/>
      <c r="BK322" s="536"/>
      <c r="BL322" s="536"/>
      <c r="BM322" s="536"/>
      <c r="BN322" s="536"/>
      <c r="BO322" s="536"/>
      <c r="BP322" s="536"/>
      <c r="BQ322" s="536"/>
      <c r="BR322" s="536"/>
      <c r="BS322" s="536"/>
      <c r="BT322" s="536"/>
      <c r="BU322" s="286"/>
      <c r="BV322" s="763"/>
      <c r="BW322" s="763"/>
      <c r="BX322" s="763"/>
      <c r="BY322" s="763"/>
      <c r="BZ322" s="763"/>
      <c r="CA322" s="763"/>
      <c r="CB322" s="763"/>
      <c r="CC322" s="763"/>
      <c r="CD322" s="763"/>
      <c r="CE322" s="763"/>
      <c r="CF322" s="763"/>
      <c r="CG322" s="763"/>
      <c r="CH322" s="763"/>
      <c r="CI322" s="763"/>
      <c r="CW322" s="763"/>
      <c r="CX322" s="763"/>
      <c r="CY322" s="763"/>
      <c r="CZ322" s="763"/>
      <c r="DA322" s="763"/>
      <c r="DB322" s="763"/>
      <c r="DC322" s="763"/>
      <c r="DD322" s="763"/>
      <c r="DE322" s="763"/>
      <c r="DF322" s="763"/>
      <c r="DG322" s="763"/>
      <c r="DH322" s="763"/>
      <c r="DI322" s="763"/>
      <c r="DJ322" s="763"/>
      <c r="DK322" s="763"/>
      <c r="DL322" s="763"/>
      <c r="DM322" s="763"/>
      <c r="DN322" s="763"/>
      <c r="DO322" s="763"/>
      <c r="DP322" s="763"/>
      <c r="DQ322" s="763"/>
      <c r="DR322" s="763"/>
      <c r="DS322" s="763"/>
      <c r="DT322" s="763"/>
      <c r="DU322" s="763"/>
      <c r="DV322" s="763"/>
      <c r="DW322" s="763"/>
      <c r="DX322" s="763"/>
      <c r="DY322" s="763"/>
      <c r="DZ322" s="763"/>
      <c r="EA322" s="763"/>
      <c r="EB322" s="763"/>
      <c r="EC322" s="763"/>
      <c r="ED322" s="763"/>
      <c r="EE322" s="763"/>
      <c r="EF322" s="763"/>
      <c r="EG322" s="763"/>
      <c r="EH322" s="763"/>
      <c r="EI322" s="763"/>
      <c r="EJ322" s="763"/>
      <c r="EK322" s="763"/>
      <c r="EL322" s="763"/>
      <c r="EM322" s="763"/>
      <c r="EN322" s="763"/>
      <c r="EO322" s="763"/>
      <c r="EP322" s="763"/>
      <c r="EQ322" s="763"/>
      <c r="ER322" s="763"/>
      <c r="ES322" s="763"/>
      <c r="ET322" s="763"/>
      <c r="EU322" s="763"/>
      <c r="EV322" s="763"/>
      <c r="EW322" s="763"/>
      <c r="EX322" s="763"/>
      <c r="EY322" s="763"/>
      <c r="EZ322" s="763"/>
      <c r="FA322" s="763"/>
      <c r="FB322" s="763"/>
      <c r="FC322" s="763"/>
      <c r="FD322" s="763"/>
      <c r="FE322" s="763"/>
      <c r="FF322" s="763"/>
      <c r="FG322" s="763"/>
      <c r="FH322" s="763"/>
      <c r="FI322" s="763"/>
      <c r="FJ322" s="763"/>
      <c r="FK322" s="763"/>
      <c r="FL322" s="763"/>
      <c r="FM322" s="763"/>
      <c r="FN322" s="763"/>
      <c r="FO322" s="763"/>
      <c r="FP322" s="763"/>
      <c r="FQ322" s="763"/>
      <c r="FR322" s="763"/>
      <c r="FS322" s="763"/>
      <c r="FT322" s="763"/>
      <c r="FU322" s="763"/>
      <c r="FV322" s="763"/>
      <c r="FW322" s="763"/>
      <c r="FX322" s="763"/>
      <c r="FY322" s="763"/>
      <c r="FZ322" s="763"/>
      <c r="GA322" s="763"/>
      <c r="GB322" s="763"/>
      <c r="GC322" s="763"/>
      <c r="GD322" s="763"/>
      <c r="GE322" s="763"/>
      <c r="GF322" s="763"/>
      <c r="GG322" s="763"/>
      <c r="GH322" s="763"/>
      <c r="GI322" s="763"/>
      <c r="GJ322" s="763"/>
      <c r="GK322" s="763"/>
      <c r="GL322" s="763"/>
      <c r="GM322" s="763"/>
      <c r="GN322" s="763"/>
      <c r="GO322" s="763"/>
      <c r="GP322" s="763"/>
      <c r="GQ322" s="763"/>
      <c r="GR322" s="763"/>
      <c r="GS322" s="763"/>
      <c r="GT322" s="763"/>
      <c r="GU322" s="763"/>
      <c r="GV322" s="763"/>
      <c r="GW322" s="763"/>
      <c r="GX322" s="763"/>
      <c r="GY322" s="763"/>
      <c r="GZ322" s="763"/>
      <c r="HA322" s="763"/>
      <c r="HB322" s="763"/>
      <c r="HC322" s="763"/>
      <c r="HD322" s="763"/>
      <c r="HE322" s="763"/>
      <c r="HF322" s="763"/>
      <c r="HG322" s="763"/>
      <c r="HH322" s="763"/>
      <c r="HI322" s="763"/>
      <c r="HJ322" s="763"/>
      <c r="HK322" s="763"/>
      <c r="HL322" s="763"/>
      <c r="HM322" s="763"/>
      <c r="HN322" s="763"/>
      <c r="HO322" s="763"/>
      <c r="HP322" s="763"/>
      <c r="HQ322" s="763"/>
      <c r="HR322" s="763"/>
      <c r="HS322" s="763"/>
    </row>
    <row r="323" spans="1:227" s="552" customFormat="1">
      <c r="A323"/>
      <c r="B323" s="392"/>
      <c r="C323"/>
      <c r="D323" s="465"/>
      <c r="E323" s="684"/>
      <c r="F323" s="684"/>
      <c r="G323" s="354"/>
      <c r="H323"/>
      <c r="I323" s="140"/>
      <c r="J323"/>
      <c r="K323"/>
      <c r="L323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47"/>
      <c r="AC323"/>
      <c r="AD323" s="127"/>
      <c r="AE323"/>
      <c r="AF323"/>
      <c r="AG323"/>
      <c r="AH323" s="137"/>
      <c r="AI323" s="137"/>
      <c r="AJ323" s="137"/>
      <c r="AK323" s="548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548"/>
      <c r="BB323" s="286"/>
      <c r="BC323" s="1138"/>
      <c r="BD323" s="1138"/>
      <c r="BE323" s="1138"/>
      <c r="BF323" s="1138"/>
      <c r="BG323" s="1138"/>
      <c r="BH323" s="1138"/>
      <c r="BI323" s="1138"/>
      <c r="BJ323" s="536"/>
      <c r="BK323" s="536"/>
      <c r="BL323" s="536"/>
      <c r="BM323" s="536"/>
      <c r="BN323" s="536"/>
      <c r="BO323" s="536"/>
      <c r="BP323" s="536"/>
      <c r="BQ323" s="536"/>
      <c r="BR323" s="536"/>
      <c r="BS323" s="536"/>
      <c r="BT323" s="536"/>
      <c r="BU323" s="286"/>
      <c r="BV323" s="763"/>
      <c r="BW323" s="763"/>
      <c r="BX323" s="763"/>
      <c r="BY323" s="763"/>
      <c r="BZ323" s="763"/>
      <c r="CA323" s="763"/>
      <c r="CB323" s="763"/>
      <c r="CC323" s="763"/>
      <c r="CD323" s="763"/>
      <c r="CE323" s="763"/>
      <c r="CF323" s="763"/>
      <c r="CG323" s="763"/>
      <c r="CH323" s="763"/>
      <c r="CI323" s="763"/>
      <c r="CW323" s="763"/>
      <c r="CX323" s="763"/>
      <c r="CY323" s="763"/>
      <c r="CZ323" s="763"/>
      <c r="DA323" s="763"/>
      <c r="DB323" s="763"/>
      <c r="DC323" s="763"/>
      <c r="DD323" s="763"/>
      <c r="DE323" s="763"/>
      <c r="DF323" s="763"/>
      <c r="DG323" s="763"/>
      <c r="DH323" s="763"/>
      <c r="DI323" s="763"/>
      <c r="DJ323" s="763"/>
      <c r="DK323" s="763"/>
      <c r="DL323" s="763"/>
      <c r="DM323" s="763"/>
      <c r="DN323" s="763"/>
      <c r="DO323" s="763"/>
      <c r="DP323" s="763"/>
      <c r="DQ323" s="763"/>
      <c r="DR323" s="763"/>
      <c r="DS323" s="763"/>
      <c r="DT323" s="763"/>
      <c r="DU323" s="763"/>
      <c r="DV323" s="763"/>
      <c r="DW323" s="763"/>
      <c r="DX323" s="763"/>
      <c r="DY323" s="763"/>
      <c r="DZ323" s="763"/>
      <c r="EA323" s="763"/>
      <c r="EB323" s="763"/>
      <c r="EC323" s="763"/>
      <c r="ED323" s="763"/>
      <c r="EE323" s="763"/>
      <c r="EF323" s="763"/>
      <c r="EG323" s="763"/>
      <c r="EH323" s="763"/>
      <c r="EI323" s="763"/>
      <c r="EJ323" s="763"/>
      <c r="EK323" s="763"/>
      <c r="EL323" s="763"/>
      <c r="EM323" s="763"/>
      <c r="EN323" s="763"/>
      <c r="EO323" s="763"/>
      <c r="EP323" s="763"/>
      <c r="EQ323" s="763"/>
      <c r="ER323" s="763"/>
      <c r="ES323" s="763"/>
      <c r="ET323" s="763"/>
      <c r="EU323" s="763"/>
      <c r="EV323" s="763"/>
      <c r="EW323" s="763"/>
      <c r="EX323" s="763"/>
      <c r="EY323" s="763"/>
      <c r="EZ323" s="763"/>
      <c r="FA323" s="763"/>
      <c r="FB323" s="763"/>
      <c r="FC323" s="763"/>
      <c r="FD323" s="763"/>
      <c r="FE323" s="763"/>
      <c r="FF323" s="763"/>
      <c r="FG323" s="763"/>
      <c r="FH323" s="763"/>
      <c r="FI323" s="763"/>
      <c r="FJ323" s="763"/>
      <c r="FK323" s="763"/>
      <c r="FL323" s="763"/>
      <c r="FM323" s="763"/>
      <c r="FN323" s="763"/>
      <c r="FO323" s="763"/>
      <c r="FP323" s="763"/>
      <c r="FQ323" s="763"/>
      <c r="FR323" s="763"/>
      <c r="FS323" s="763"/>
      <c r="FT323" s="763"/>
      <c r="FU323" s="763"/>
      <c r="FV323" s="763"/>
      <c r="FW323" s="763"/>
      <c r="FX323" s="763"/>
      <c r="FY323" s="763"/>
      <c r="FZ323" s="763"/>
      <c r="GA323" s="763"/>
      <c r="GB323" s="763"/>
      <c r="GC323" s="763"/>
      <c r="GD323" s="763"/>
      <c r="GE323" s="763"/>
      <c r="GF323" s="763"/>
      <c r="GG323" s="763"/>
      <c r="GH323" s="763"/>
      <c r="GI323" s="763"/>
      <c r="GJ323" s="763"/>
      <c r="GK323" s="763"/>
      <c r="GL323" s="763"/>
      <c r="GM323" s="763"/>
      <c r="GN323" s="763"/>
      <c r="GO323" s="763"/>
      <c r="GP323" s="763"/>
      <c r="GQ323" s="763"/>
      <c r="GR323" s="763"/>
      <c r="GS323" s="763"/>
      <c r="GT323" s="763"/>
      <c r="GU323" s="763"/>
      <c r="GV323" s="763"/>
      <c r="GW323" s="763"/>
      <c r="GX323" s="763"/>
      <c r="GY323" s="763"/>
      <c r="GZ323" s="763"/>
      <c r="HA323" s="763"/>
      <c r="HB323" s="763"/>
      <c r="HC323" s="763"/>
      <c r="HD323" s="763"/>
      <c r="HE323" s="763"/>
      <c r="HF323" s="763"/>
      <c r="HG323" s="763"/>
      <c r="HH323" s="763"/>
      <c r="HI323" s="763"/>
      <c r="HJ323" s="763"/>
      <c r="HK323" s="763"/>
      <c r="HL323" s="763"/>
      <c r="HM323" s="763"/>
      <c r="HN323" s="763"/>
      <c r="HO323" s="763"/>
      <c r="HP323" s="763"/>
      <c r="HQ323" s="763"/>
      <c r="HR323" s="763"/>
      <c r="HS323" s="763"/>
    </row>
    <row r="324" spans="1:227" s="552" customFormat="1">
      <c r="A324"/>
      <c r="B324" s="392"/>
      <c r="C324"/>
      <c r="D324" s="465"/>
      <c r="E324" s="684"/>
      <c r="F324" s="684"/>
      <c r="G324" s="354"/>
      <c r="H324"/>
      <c r="I324" s="140"/>
      <c r="J324"/>
      <c r="K324"/>
      <c r="L324"/>
      <c r="M324" s="359"/>
      <c r="N324" s="359"/>
      <c r="O324" s="359"/>
      <c r="P324" s="359"/>
      <c r="Q324" s="359"/>
      <c r="R324" s="359"/>
      <c r="S324" s="359"/>
      <c r="T324" s="359"/>
      <c r="U324" s="359"/>
      <c r="V324" s="359"/>
      <c r="W324" s="359"/>
      <c r="X324" s="359"/>
      <c r="Y324" s="359"/>
      <c r="Z324" s="359"/>
      <c r="AA324" s="359"/>
      <c r="AB324" s="47"/>
      <c r="AC324"/>
      <c r="AD324" s="127"/>
      <c r="AE324"/>
      <c r="AF324"/>
      <c r="AG324"/>
      <c r="AH324" s="137"/>
      <c r="AI324" s="137"/>
      <c r="AJ324" s="137"/>
      <c r="AK324" s="548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548"/>
      <c r="BB324" s="286"/>
      <c r="BC324" s="1138"/>
      <c r="BD324" s="1138"/>
      <c r="BE324" s="1138"/>
      <c r="BF324" s="1138"/>
      <c r="BG324" s="1138"/>
      <c r="BH324" s="1138"/>
      <c r="BI324" s="1138"/>
      <c r="BJ324" s="536"/>
      <c r="BK324" s="536"/>
      <c r="BL324" s="536"/>
      <c r="BM324" s="536"/>
      <c r="BN324" s="536"/>
      <c r="BO324" s="536"/>
      <c r="BP324" s="536"/>
      <c r="BQ324" s="536"/>
      <c r="BR324" s="536"/>
      <c r="BS324" s="536"/>
      <c r="BT324" s="536"/>
      <c r="BU324" s="286"/>
      <c r="BV324" s="763"/>
      <c r="BW324" s="763"/>
      <c r="BX324" s="763"/>
      <c r="BY324" s="763"/>
      <c r="BZ324" s="763"/>
      <c r="CA324" s="763"/>
      <c r="CB324" s="763"/>
      <c r="CC324" s="763"/>
      <c r="CD324" s="763"/>
      <c r="CE324" s="763"/>
      <c r="CF324" s="763"/>
      <c r="CG324" s="763"/>
      <c r="CH324" s="763"/>
      <c r="CI324" s="763"/>
      <c r="CW324" s="763"/>
      <c r="CX324" s="763"/>
      <c r="CY324" s="763"/>
      <c r="CZ324" s="763"/>
      <c r="DA324" s="763"/>
      <c r="DB324" s="763"/>
      <c r="DC324" s="763"/>
      <c r="DD324" s="763"/>
      <c r="DE324" s="763"/>
      <c r="DF324" s="763"/>
      <c r="DG324" s="763"/>
      <c r="DH324" s="763"/>
      <c r="DI324" s="763"/>
      <c r="DJ324" s="763"/>
      <c r="DK324" s="763"/>
      <c r="DL324" s="763"/>
      <c r="DM324" s="763"/>
      <c r="DN324" s="763"/>
      <c r="DO324" s="763"/>
      <c r="DP324" s="763"/>
      <c r="DQ324" s="763"/>
      <c r="DR324" s="763"/>
      <c r="DS324" s="763"/>
      <c r="DT324" s="763"/>
      <c r="DU324" s="763"/>
      <c r="DV324" s="763"/>
      <c r="DW324" s="763"/>
      <c r="DX324" s="763"/>
      <c r="DY324" s="763"/>
      <c r="DZ324" s="763"/>
      <c r="EA324" s="763"/>
      <c r="EB324" s="763"/>
      <c r="EC324" s="763"/>
      <c r="ED324" s="763"/>
      <c r="EE324" s="763"/>
      <c r="EF324" s="763"/>
      <c r="EG324" s="763"/>
      <c r="EH324" s="763"/>
      <c r="EI324" s="763"/>
      <c r="EJ324" s="763"/>
      <c r="EK324" s="763"/>
      <c r="EL324" s="763"/>
      <c r="EM324" s="763"/>
      <c r="EN324" s="763"/>
      <c r="EO324" s="763"/>
      <c r="EP324" s="763"/>
      <c r="EQ324" s="763"/>
      <c r="ER324" s="763"/>
      <c r="ES324" s="763"/>
      <c r="ET324" s="763"/>
      <c r="EU324" s="763"/>
      <c r="EV324" s="763"/>
      <c r="EW324" s="763"/>
      <c r="EX324" s="763"/>
      <c r="EY324" s="763"/>
      <c r="EZ324" s="763"/>
      <c r="FA324" s="763"/>
      <c r="FB324" s="763"/>
      <c r="FC324" s="763"/>
      <c r="FD324" s="763"/>
      <c r="FE324" s="763"/>
      <c r="FF324" s="763"/>
      <c r="FG324" s="763"/>
      <c r="FH324" s="763"/>
      <c r="FI324" s="763"/>
      <c r="FJ324" s="763"/>
      <c r="FK324" s="763"/>
      <c r="FL324" s="763"/>
      <c r="FM324" s="763"/>
      <c r="FN324" s="763"/>
      <c r="FO324" s="763"/>
      <c r="FP324" s="763"/>
      <c r="FQ324" s="763"/>
      <c r="FR324" s="763"/>
      <c r="FS324" s="763"/>
      <c r="FT324" s="763"/>
      <c r="FU324" s="763"/>
      <c r="FV324" s="763"/>
      <c r="FW324" s="763"/>
      <c r="FX324" s="763"/>
      <c r="FY324" s="763"/>
      <c r="FZ324" s="763"/>
      <c r="GA324" s="763"/>
      <c r="GB324" s="763"/>
      <c r="GC324" s="763"/>
      <c r="GD324" s="763"/>
      <c r="GE324" s="763"/>
      <c r="GF324" s="763"/>
      <c r="GG324" s="763"/>
      <c r="GH324" s="763"/>
      <c r="GI324" s="763"/>
      <c r="GJ324" s="763"/>
      <c r="GK324" s="763"/>
      <c r="GL324" s="763"/>
      <c r="GM324" s="763"/>
      <c r="GN324" s="763"/>
      <c r="GO324" s="763"/>
      <c r="GP324" s="763"/>
      <c r="GQ324" s="763"/>
      <c r="GR324" s="763"/>
      <c r="GS324" s="763"/>
      <c r="GT324" s="763"/>
      <c r="GU324" s="763"/>
      <c r="GV324" s="763"/>
      <c r="GW324" s="763"/>
      <c r="GX324" s="763"/>
      <c r="GY324" s="763"/>
      <c r="GZ324" s="763"/>
      <c r="HA324" s="763"/>
      <c r="HB324" s="763"/>
      <c r="HC324" s="763"/>
      <c r="HD324" s="763"/>
      <c r="HE324" s="763"/>
      <c r="HF324" s="763"/>
      <c r="HG324" s="763"/>
      <c r="HH324" s="763"/>
      <c r="HI324" s="763"/>
      <c r="HJ324" s="763"/>
      <c r="HK324" s="763"/>
      <c r="HL324" s="763"/>
      <c r="HM324" s="763"/>
      <c r="HN324" s="763"/>
      <c r="HO324" s="763"/>
      <c r="HP324" s="763"/>
      <c r="HQ324" s="763"/>
      <c r="HR324" s="763"/>
      <c r="HS324" s="763"/>
    </row>
    <row r="325" spans="1:227" s="552" customFormat="1">
      <c r="A325"/>
      <c r="B325" s="392"/>
      <c r="C325"/>
      <c r="D325" s="465"/>
      <c r="E325" s="684"/>
      <c r="F325" s="684"/>
      <c r="G325" s="354"/>
      <c r="H325"/>
      <c r="I325" s="140"/>
      <c r="J325"/>
      <c r="K325"/>
      <c r="L325"/>
      <c r="M325" s="359"/>
      <c r="N325" s="359"/>
      <c r="O325" s="359"/>
      <c r="P325" s="359"/>
      <c r="Q325" s="359"/>
      <c r="R325" s="359"/>
      <c r="S325" s="359"/>
      <c r="T325" s="359"/>
      <c r="U325" s="359"/>
      <c r="V325" s="359"/>
      <c r="W325" s="359"/>
      <c r="X325" s="359"/>
      <c r="Y325" s="359"/>
      <c r="Z325" s="359"/>
      <c r="AA325" s="359"/>
      <c r="AB325" s="47"/>
      <c r="AC325"/>
      <c r="AD325" s="127"/>
      <c r="AE325"/>
      <c r="AF325"/>
      <c r="AG325"/>
      <c r="AH325" s="137"/>
      <c r="AI325" s="137"/>
      <c r="AJ325" s="137"/>
      <c r="AK325" s="548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548"/>
      <c r="BB325" s="286"/>
      <c r="BC325" s="1138"/>
      <c r="BD325" s="1138"/>
      <c r="BE325" s="1138"/>
      <c r="BF325" s="1138"/>
      <c r="BG325" s="1138"/>
      <c r="BH325" s="1138"/>
      <c r="BI325" s="1138"/>
      <c r="BJ325" s="536"/>
      <c r="BK325" s="536"/>
      <c r="BL325" s="536"/>
      <c r="BM325" s="536"/>
      <c r="BN325" s="536"/>
      <c r="BO325" s="536"/>
      <c r="BP325" s="536"/>
      <c r="BQ325" s="536"/>
      <c r="BR325" s="536"/>
      <c r="BS325" s="536"/>
      <c r="BT325" s="536"/>
      <c r="BU325" s="286"/>
      <c r="BV325" s="763"/>
      <c r="BW325" s="763"/>
      <c r="BX325" s="763"/>
      <c r="BY325" s="763"/>
      <c r="BZ325" s="763"/>
      <c r="CA325" s="763"/>
      <c r="CB325" s="763"/>
      <c r="CC325" s="763"/>
      <c r="CD325" s="763"/>
      <c r="CE325" s="763"/>
      <c r="CF325" s="763"/>
      <c r="CG325" s="763"/>
      <c r="CH325" s="763"/>
      <c r="CI325" s="763"/>
      <c r="CW325" s="763"/>
      <c r="CX325" s="763"/>
      <c r="CY325" s="763"/>
      <c r="CZ325" s="763"/>
      <c r="DA325" s="763"/>
      <c r="DB325" s="763"/>
      <c r="DC325" s="763"/>
      <c r="DD325" s="763"/>
      <c r="DE325" s="763"/>
      <c r="DF325" s="763"/>
      <c r="DG325" s="763"/>
      <c r="DH325" s="763"/>
      <c r="DI325" s="763"/>
      <c r="DJ325" s="763"/>
      <c r="DK325" s="763"/>
      <c r="DL325" s="763"/>
      <c r="DM325" s="763"/>
      <c r="DN325" s="763"/>
      <c r="DO325" s="763"/>
      <c r="DP325" s="763"/>
      <c r="DQ325" s="763"/>
      <c r="DR325" s="763"/>
      <c r="DS325" s="763"/>
      <c r="DT325" s="763"/>
      <c r="DU325" s="763"/>
      <c r="DV325" s="763"/>
      <c r="DW325" s="763"/>
      <c r="DX325" s="763"/>
      <c r="DY325" s="763"/>
      <c r="DZ325" s="763"/>
      <c r="EA325" s="763"/>
      <c r="EB325" s="763"/>
      <c r="EC325" s="763"/>
      <c r="ED325" s="763"/>
      <c r="EE325" s="763"/>
      <c r="EF325" s="763"/>
      <c r="EG325" s="763"/>
      <c r="EH325" s="763"/>
      <c r="EI325" s="763"/>
      <c r="EJ325" s="763"/>
      <c r="EK325" s="763"/>
      <c r="EL325" s="763"/>
      <c r="EM325" s="763"/>
      <c r="EN325" s="763"/>
      <c r="EO325" s="763"/>
      <c r="EP325" s="763"/>
      <c r="EQ325" s="763"/>
      <c r="ER325" s="763"/>
      <c r="ES325" s="763"/>
      <c r="ET325" s="763"/>
      <c r="EU325" s="763"/>
      <c r="EV325" s="763"/>
      <c r="EW325" s="763"/>
      <c r="EX325" s="763"/>
      <c r="EY325" s="763"/>
      <c r="EZ325" s="763"/>
      <c r="FA325" s="763"/>
      <c r="FB325" s="763"/>
      <c r="FC325" s="763"/>
      <c r="FD325" s="763"/>
      <c r="FE325" s="763"/>
      <c r="FF325" s="763"/>
      <c r="FG325" s="763"/>
      <c r="FH325" s="763"/>
      <c r="FI325" s="763"/>
      <c r="FJ325" s="763"/>
      <c r="FK325" s="763"/>
      <c r="FL325" s="763"/>
      <c r="FM325" s="763"/>
      <c r="FN325" s="763"/>
      <c r="FO325" s="763"/>
      <c r="FP325" s="763"/>
      <c r="FQ325" s="763"/>
      <c r="FR325" s="763"/>
      <c r="FS325" s="763"/>
      <c r="FT325" s="763"/>
      <c r="FU325" s="763"/>
      <c r="FV325" s="763"/>
      <c r="FW325" s="763"/>
      <c r="FX325" s="763"/>
      <c r="FY325" s="763"/>
      <c r="FZ325" s="763"/>
      <c r="GA325" s="763"/>
      <c r="GB325" s="763"/>
      <c r="GC325" s="763"/>
      <c r="GD325" s="763"/>
      <c r="GE325" s="763"/>
      <c r="GF325" s="763"/>
      <c r="GG325" s="763"/>
      <c r="GH325" s="763"/>
      <c r="GI325" s="763"/>
      <c r="GJ325" s="763"/>
      <c r="GK325" s="763"/>
      <c r="GL325" s="763"/>
      <c r="GM325" s="763"/>
      <c r="GN325" s="763"/>
      <c r="GO325" s="763"/>
      <c r="GP325" s="763"/>
      <c r="GQ325" s="763"/>
      <c r="GR325" s="763"/>
      <c r="GS325" s="763"/>
      <c r="GT325" s="763"/>
      <c r="GU325" s="763"/>
      <c r="GV325" s="763"/>
      <c r="GW325" s="763"/>
      <c r="GX325" s="763"/>
      <c r="GY325" s="763"/>
      <c r="GZ325" s="763"/>
      <c r="HA325" s="763"/>
      <c r="HB325" s="763"/>
      <c r="HC325" s="763"/>
      <c r="HD325" s="763"/>
      <c r="HE325" s="763"/>
      <c r="HF325" s="763"/>
      <c r="HG325" s="763"/>
      <c r="HH325" s="763"/>
      <c r="HI325" s="763"/>
      <c r="HJ325" s="763"/>
      <c r="HK325" s="763"/>
      <c r="HL325" s="763"/>
      <c r="HM325" s="763"/>
      <c r="HN325" s="763"/>
      <c r="HO325" s="763"/>
      <c r="HP325" s="763"/>
      <c r="HQ325" s="763"/>
      <c r="HR325" s="763"/>
      <c r="HS325" s="763"/>
    </row>
    <row r="326" spans="1:227" s="552" customFormat="1">
      <c r="A326"/>
      <c r="B326" s="392"/>
      <c r="C326"/>
      <c r="D326" s="465"/>
      <c r="E326" s="684"/>
      <c r="F326" s="684"/>
      <c r="G326" s="354"/>
      <c r="H326"/>
      <c r="I326" s="140"/>
      <c r="J326"/>
      <c r="K326"/>
      <c r="L326"/>
      <c r="M326" s="359"/>
      <c r="N326" s="359"/>
      <c r="O326" s="359"/>
      <c r="P326" s="359"/>
      <c r="Q326" s="359"/>
      <c r="R326" s="359"/>
      <c r="S326" s="359"/>
      <c r="T326" s="359"/>
      <c r="U326" s="359"/>
      <c r="V326" s="359"/>
      <c r="W326" s="359"/>
      <c r="X326" s="359"/>
      <c r="Y326" s="359"/>
      <c r="Z326" s="359"/>
      <c r="AA326" s="359"/>
      <c r="AB326" s="47"/>
      <c r="AC326"/>
      <c r="AD326" s="127"/>
      <c r="AE326"/>
      <c r="AF326"/>
      <c r="AG326"/>
      <c r="AH326" s="137"/>
      <c r="AI326" s="137"/>
      <c r="AJ326" s="137"/>
      <c r="AK326" s="548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  <c r="BA326" s="548"/>
      <c r="BB326" s="286"/>
      <c r="BC326" s="1138"/>
      <c r="BD326" s="1138"/>
      <c r="BE326" s="1138"/>
      <c r="BF326" s="1138"/>
      <c r="BG326" s="1138"/>
      <c r="BH326" s="1138"/>
      <c r="BI326" s="1138"/>
      <c r="BJ326" s="536"/>
      <c r="BK326" s="536"/>
      <c r="BL326" s="536"/>
      <c r="BM326" s="536"/>
      <c r="BN326" s="536"/>
      <c r="BO326" s="536"/>
      <c r="BP326" s="536"/>
      <c r="BQ326" s="536"/>
      <c r="BR326" s="536"/>
      <c r="BS326" s="536"/>
      <c r="BT326" s="536"/>
      <c r="BU326" s="286"/>
      <c r="BV326" s="763"/>
      <c r="BW326" s="763"/>
      <c r="BX326" s="763"/>
      <c r="BY326" s="763"/>
      <c r="BZ326" s="763"/>
      <c r="CA326" s="763"/>
      <c r="CB326" s="763"/>
      <c r="CC326" s="763"/>
      <c r="CD326" s="763"/>
      <c r="CE326" s="763"/>
      <c r="CF326" s="763"/>
      <c r="CG326" s="763"/>
      <c r="CH326" s="763"/>
      <c r="CI326" s="763"/>
      <c r="CW326" s="763"/>
      <c r="CX326" s="763"/>
      <c r="CY326" s="763"/>
      <c r="CZ326" s="763"/>
      <c r="DA326" s="763"/>
      <c r="DB326" s="763"/>
      <c r="DC326" s="763"/>
      <c r="DD326" s="763"/>
      <c r="DE326" s="763"/>
      <c r="DF326" s="763"/>
      <c r="DG326" s="763"/>
      <c r="DH326" s="763"/>
      <c r="DI326" s="763"/>
      <c r="DJ326" s="763"/>
      <c r="DK326" s="763"/>
      <c r="DL326" s="763"/>
      <c r="DM326" s="763"/>
      <c r="DN326" s="763"/>
      <c r="DO326" s="763"/>
      <c r="DP326" s="763"/>
      <c r="DQ326" s="763"/>
      <c r="DR326" s="763"/>
      <c r="DS326" s="763"/>
      <c r="DT326" s="763"/>
      <c r="DU326" s="763"/>
      <c r="DV326" s="763"/>
      <c r="DW326" s="763"/>
      <c r="DX326" s="763"/>
      <c r="DY326" s="763"/>
      <c r="DZ326" s="763"/>
      <c r="EA326" s="763"/>
      <c r="EB326" s="763"/>
      <c r="EC326" s="763"/>
      <c r="ED326" s="763"/>
      <c r="EE326" s="763"/>
      <c r="EF326" s="763"/>
      <c r="EG326" s="763"/>
      <c r="EH326" s="763"/>
      <c r="EI326" s="763"/>
      <c r="EJ326" s="763"/>
      <c r="EK326" s="763"/>
      <c r="EL326" s="763"/>
      <c r="EM326" s="763"/>
      <c r="EN326" s="763"/>
      <c r="EO326" s="763"/>
      <c r="EP326" s="763"/>
      <c r="EQ326" s="763"/>
      <c r="ER326" s="763"/>
      <c r="ES326" s="763"/>
      <c r="ET326" s="763"/>
      <c r="EU326" s="763"/>
      <c r="EV326" s="763"/>
      <c r="EW326" s="763"/>
      <c r="EX326" s="763"/>
      <c r="EY326" s="763"/>
      <c r="EZ326" s="763"/>
      <c r="FA326" s="763"/>
      <c r="FB326" s="763"/>
      <c r="FC326" s="763"/>
      <c r="FD326" s="763"/>
      <c r="FE326" s="763"/>
      <c r="FF326" s="763"/>
      <c r="FG326" s="763"/>
      <c r="FH326" s="763"/>
      <c r="FI326" s="763"/>
      <c r="FJ326" s="763"/>
      <c r="FK326" s="763"/>
      <c r="FL326" s="763"/>
      <c r="FM326" s="763"/>
      <c r="FN326" s="763"/>
      <c r="FO326" s="763"/>
      <c r="FP326" s="763"/>
      <c r="FQ326" s="763"/>
      <c r="FR326" s="763"/>
      <c r="FS326" s="763"/>
      <c r="FT326" s="763"/>
      <c r="FU326" s="763"/>
      <c r="FV326" s="763"/>
      <c r="FW326" s="763"/>
      <c r="FX326" s="763"/>
      <c r="FY326" s="763"/>
      <c r="FZ326" s="763"/>
      <c r="GA326" s="763"/>
      <c r="GB326" s="763"/>
      <c r="GC326" s="763"/>
      <c r="GD326" s="763"/>
      <c r="GE326" s="763"/>
      <c r="GF326" s="763"/>
      <c r="GG326" s="763"/>
      <c r="GH326" s="763"/>
      <c r="GI326" s="763"/>
      <c r="GJ326" s="763"/>
      <c r="GK326" s="763"/>
      <c r="GL326" s="763"/>
      <c r="GM326" s="763"/>
      <c r="GN326" s="763"/>
      <c r="GO326" s="763"/>
      <c r="GP326" s="763"/>
      <c r="GQ326" s="763"/>
      <c r="GR326" s="763"/>
      <c r="GS326" s="763"/>
      <c r="GT326" s="763"/>
      <c r="GU326" s="763"/>
      <c r="GV326" s="763"/>
      <c r="GW326" s="763"/>
      <c r="GX326" s="763"/>
      <c r="GY326" s="763"/>
      <c r="GZ326" s="763"/>
      <c r="HA326" s="763"/>
      <c r="HB326" s="763"/>
      <c r="HC326" s="763"/>
      <c r="HD326" s="763"/>
      <c r="HE326" s="763"/>
      <c r="HF326" s="763"/>
      <c r="HG326" s="763"/>
      <c r="HH326" s="763"/>
      <c r="HI326" s="763"/>
      <c r="HJ326" s="763"/>
      <c r="HK326" s="763"/>
      <c r="HL326" s="763"/>
      <c r="HM326" s="763"/>
      <c r="HN326" s="763"/>
      <c r="HO326" s="763"/>
      <c r="HP326" s="763"/>
      <c r="HQ326" s="763"/>
      <c r="HR326" s="763"/>
      <c r="HS326" s="763"/>
    </row>
    <row r="327" spans="1:227" s="552" customFormat="1">
      <c r="A327"/>
      <c r="B327" s="392"/>
      <c r="C327"/>
      <c r="D327" s="465"/>
      <c r="E327" s="684"/>
      <c r="F327" s="684"/>
      <c r="G327" s="354"/>
      <c r="H327"/>
      <c r="I327" s="140"/>
      <c r="J327"/>
      <c r="K327"/>
      <c r="L327"/>
      <c r="M327" s="359"/>
      <c r="N327" s="359"/>
      <c r="O327" s="359"/>
      <c r="P327" s="359"/>
      <c r="Q327" s="359"/>
      <c r="R327" s="359"/>
      <c r="S327" s="359"/>
      <c r="T327" s="359"/>
      <c r="U327" s="359"/>
      <c r="V327" s="359"/>
      <c r="W327" s="359"/>
      <c r="X327" s="359"/>
      <c r="Y327" s="359"/>
      <c r="Z327" s="359"/>
      <c r="AA327" s="359"/>
      <c r="AB327" s="47"/>
      <c r="AC327"/>
      <c r="AD327" s="127"/>
      <c r="AE327"/>
      <c r="AF327"/>
      <c r="AG327"/>
      <c r="AH327" s="137"/>
      <c r="AI327" s="137"/>
      <c r="AJ327" s="137"/>
      <c r="AK327" s="548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548"/>
      <c r="BB327" s="286"/>
      <c r="BC327" s="1138"/>
      <c r="BD327" s="1138"/>
      <c r="BE327" s="1138"/>
      <c r="BF327" s="1138"/>
      <c r="BG327" s="1138"/>
      <c r="BH327" s="1138"/>
      <c r="BI327" s="1138"/>
      <c r="BJ327" s="536"/>
      <c r="BK327" s="536"/>
      <c r="BL327" s="536"/>
      <c r="BM327" s="536"/>
      <c r="BN327" s="536"/>
      <c r="BO327" s="536"/>
      <c r="BP327" s="536"/>
      <c r="BQ327" s="536"/>
      <c r="BR327" s="536"/>
      <c r="BS327" s="536"/>
      <c r="BT327" s="536"/>
      <c r="BU327" s="286"/>
      <c r="BV327" s="763"/>
      <c r="BW327" s="763"/>
      <c r="BX327" s="763"/>
      <c r="BY327" s="763"/>
      <c r="BZ327" s="763"/>
      <c r="CA327" s="763"/>
      <c r="CB327" s="763"/>
      <c r="CC327" s="763"/>
      <c r="CD327" s="763"/>
      <c r="CE327" s="763"/>
      <c r="CF327" s="763"/>
      <c r="CG327" s="763"/>
      <c r="CH327" s="763"/>
      <c r="CI327" s="763"/>
      <c r="CW327" s="763"/>
      <c r="CX327" s="763"/>
      <c r="CY327" s="763"/>
      <c r="CZ327" s="763"/>
      <c r="DA327" s="763"/>
      <c r="DB327" s="763"/>
      <c r="DC327" s="763"/>
      <c r="DD327" s="763"/>
      <c r="DE327" s="763"/>
      <c r="DF327" s="763"/>
      <c r="DG327" s="763"/>
      <c r="DH327" s="763"/>
      <c r="DI327" s="763"/>
      <c r="DJ327" s="763"/>
      <c r="DK327" s="763"/>
      <c r="DL327" s="763"/>
      <c r="DM327" s="763"/>
      <c r="DN327" s="763"/>
      <c r="DO327" s="763"/>
      <c r="DP327" s="763"/>
      <c r="DQ327" s="763"/>
      <c r="DR327" s="763"/>
      <c r="DS327" s="763"/>
      <c r="DT327" s="763"/>
      <c r="DU327" s="763"/>
      <c r="DV327" s="763"/>
      <c r="DW327" s="763"/>
      <c r="DX327" s="763"/>
      <c r="DY327" s="763"/>
      <c r="DZ327" s="763"/>
      <c r="EA327" s="763"/>
      <c r="EB327" s="763"/>
      <c r="EC327" s="763"/>
      <c r="ED327" s="763"/>
      <c r="EE327" s="763"/>
      <c r="EF327" s="763"/>
      <c r="EG327" s="763"/>
      <c r="EH327" s="763"/>
      <c r="EI327" s="763"/>
      <c r="EJ327" s="763"/>
      <c r="EK327" s="763"/>
      <c r="EL327" s="763"/>
      <c r="EM327" s="763"/>
      <c r="EN327" s="763"/>
      <c r="EO327" s="763"/>
      <c r="EP327" s="763"/>
      <c r="EQ327" s="763"/>
      <c r="ER327" s="763"/>
      <c r="ES327" s="763"/>
      <c r="ET327" s="763"/>
      <c r="EU327" s="763"/>
      <c r="EV327" s="763"/>
      <c r="EW327" s="763"/>
      <c r="EX327" s="763"/>
      <c r="EY327" s="763"/>
      <c r="EZ327" s="763"/>
      <c r="FA327" s="763"/>
      <c r="FB327" s="763"/>
      <c r="FC327" s="763"/>
      <c r="FD327" s="763"/>
      <c r="FE327" s="763"/>
      <c r="FF327" s="763"/>
      <c r="FG327" s="763"/>
      <c r="FH327" s="763"/>
      <c r="FI327" s="763"/>
      <c r="FJ327" s="763"/>
      <c r="FK327" s="763"/>
      <c r="FL327" s="763"/>
      <c r="FM327" s="763"/>
      <c r="FN327" s="763"/>
      <c r="FO327" s="763"/>
      <c r="FP327" s="763"/>
      <c r="FQ327" s="763"/>
      <c r="FR327" s="763"/>
      <c r="FS327" s="763"/>
      <c r="FT327" s="763"/>
      <c r="FU327" s="763"/>
      <c r="FV327" s="763"/>
      <c r="FW327" s="763"/>
      <c r="FX327" s="763"/>
      <c r="FY327" s="763"/>
      <c r="FZ327" s="763"/>
      <c r="GA327" s="763"/>
      <c r="GB327" s="763"/>
      <c r="GC327" s="763"/>
      <c r="GD327" s="763"/>
      <c r="GE327" s="763"/>
      <c r="GF327" s="763"/>
      <c r="GG327" s="763"/>
      <c r="GH327" s="763"/>
      <c r="GI327" s="763"/>
      <c r="GJ327" s="763"/>
      <c r="GK327" s="763"/>
      <c r="GL327" s="763"/>
      <c r="GM327" s="763"/>
      <c r="GN327" s="763"/>
      <c r="GO327" s="763"/>
      <c r="GP327" s="763"/>
      <c r="GQ327" s="763"/>
      <c r="GR327" s="763"/>
      <c r="GS327" s="763"/>
      <c r="GT327" s="763"/>
      <c r="GU327" s="763"/>
      <c r="GV327" s="763"/>
      <c r="GW327" s="763"/>
      <c r="GX327" s="763"/>
      <c r="GY327" s="763"/>
      <c r="GZ327" s="763"/>
      <c r="HA327" s="763"/>
      <c r="HB327" s="763"/>
      <c r="HC327" s="763"/>
      <c r="HD327" s="763"/>
      <c r="HE327" s="763"/>
      <c r="HF327" s="763"/>
      <c r="HG327" s="763"/>
      <c r="HH327" s="763"/>
      <c r="HI327" s="763"/>
      <c r="HJ327" s="763"/>
      <c r="HK327" s="763"/>
      <c r="HL327" s="763"/>
      <c r="HM327" s="763"/>
      <c r="HN327" s="763"/>
      <c r="HO327" s="763"/>
      <c r="HP327" s="763"/>
      <c r="HQ327" s="763"/>
      <c r="HR327" s="763"/>
      <c r="HS327" s="763"/>
    </row>
    <row r="328" spans="1:227" s="552" customFormat="1">
      <c r="A328"/>
      <c r="B328" s="392"/>
      <c r="C328"/>
      <c r="D328" s="465"/>
      <c r="E328" s="684"/>
      <c r="F328" s="684"/>
      <c r="G328" s="354"/>
      <c r="H328"/>
      <c r="I328" s="140"/>
      <c r="J328"/>
      <c r="K328"/>
      <c r="L328"/>
      <c r="M328" s="359"/>
      <c r="N328" s="359"/>
      <c r="O328" s="359"/>
      <c r="P328" s="359"/>
      <c r="Q328" s="359"/>
      <c r="R328" s="359"/>
      <c r="S328" s="359"/>
      <c r="T328" s="359"/>
      <c r="U328" s="359"/>
      <c r="V328" s="359"/>
      <c r="W328" s="359"/>
      <c r="X328" s="359"/>
      <c r="Y328" s="359"/>
      <c r="Z328" s="359"/>
      <c r="AA328" s="359"/>
      <c r="AB328" s="47"/>
      <c r="AC328"/>
      <c r="AD328" s="127"/>
      <c r="AE328"/>
      <c r="AF328"/>
      <c r="AG328"/>
      <c r="AH328" s="137"/>
      <c r="AI328" s="137"/>
      <c r="AJ328" s="137"/>
      <c r="AK328" s="548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  <c r="BA328" s="548"/>
      <c r="BB328" s="286"/>
      <c r="BC328" s="1138"/>
      <c r="BD328" s="1138"/>
      <c r="BE328" s="1138"/>
      <c r="BF328" s="1138"/>
      <c r="BG328" s="1138"/>
      <c r="BH328" s="1138"/>
      <c r="BI328" s="1138"/>
      <c r="BJ328" s="536"/>
      <c r="BK328" s="536"/>
      <c r="BL328" s="536"/>
      <c r="BM328" s="536"/>
      <c r="BN328" s="536"/>
      <c r="BO328" s="536"/>
      <c r="BP328" s="536"/>
      <c r="BQ328" s="536"/>
      <c r="BR328" s="536"/>
      <c r="BS328" s="536"/>
      <c r="BT328" s="536"/>
      <c r="BU328" s="286"/>
      <c r="BV328" s="763"/>
      <c r="BW328" s="763"/>
      <c r="BX328" s="763"/>
      <c r="BY328" s="763"/>
      <c r="BZ328" s="763"/>
      <c r="CA328" s="763"/>
      <c r="CB328" s="763"/>
      <c r="CC328" s="763"/>
      <c r="CD328" s="763"/>
      <c r="CE328" s="763"/>
      <c r="CF328" s="763"/>
      <c r="CG328" s="763"/>
      <c r="CH328" s="763"/>
      <c r="CI328" s="763"/>
      <c r="CW328" s="763"/>
      <c r="CX328" s="763"/>
      <c r="CY328" s="763"/>
      <c r="CZ328" s="763"/>
      <c r="DA328" s="763"/>
      <c r="DB328" s="763"/>
      <c r="DC328" s="763"/>
      <c r="DD328" s="763"/>
      <c r="DE328" s="763"/>
      <c r="DF328" s="763"/>
      <c r="DG328" s="763"/>
      <c r="DH328" s="763"/>
      <c r="DI328" s="763"/>
      <c r="DJ328" s="763"/>
      <c r="DK328" s="763"/>
      <c r="DL328" s="763"/>
      <c r="DM328" s="763"/>
      <c r="DN328" s="763"/>
      <c r="DO328" s="763"/>
      <c r="DP328" s="763"/>
      <c r="DQ328" s="763"/>
      <c r="DR328" s="763"/>
      <c r="DS328" s="763"/>
      <c r="DT328" s="763"/>
      <c r="DU328" s="763"/>
      <c r="DV328" s="763"/>
      <c r="DW328" s="763"/>
      <c r="DX328" s="763"/>
      <c r="DY328" s="763"/>
      <c r="DZ328" s="763"/>
      <c r="EA328" s="763"/>
      <c r="EB328" s="763"/>
      <c r="EC328" s="763"/>
      <c r="ED328" s="763"/>
      <c r="EE328" s="763"/>
      <c r="EF328" s="763"/>
      <c r="EG328" s="763"/>
      <c r="EH328" s="763"/>
      <c r="EI328" s="763"/>
      <c r="EJ328" s="763"/>
      <c r="EK328" s="763"/>
      <c r="EL328" s="763"/>
      <c r="EM328" s="763"/>
      <c r="EN328" s="763"/>
      <c r="EO328" s="763"/>
      <c r="EP328" s="763"/>
      <c r="EQ328" s="763"/>
      <c r="ER328" s="763"/>
      <c r="ES328" s="763"/>
      <c r="ET328" s="763"/>
      <c r="EU328" s="763"/>
      <c r="EV328" s="763"/>
      <c r="EW328" s="763"/>
      <c r="EX328" s="763"/>
      <c r="EY328" s="763"/>
      <c r="EZ328" s="763"/>
      <c r="FA328" s="763"/>
      <c r="FB328" s="763"/>
      <c r="FC328" s="763"/>
      <c r="FD328" s="763"/>
      <c r="FE328" s="763"/>
      <c r="FF328" s="763"/>
      <c r="FG328" s="763"/>
      <c r="FH328" s="763"/>
      <c r="FI328" s="763"/>
      <c r="FJ328" s="763"/>
      <c r="FK328" s="763"/>
      <c r="FL328" s="763"/>
      <c r="FM328" s="763"/>
      <c r="FN328" s="763"/>
      <c r="FO328" s="763"/>
      <c r="FP328" s="763"/>
      <c r="FQ328" s="763"/>
      <c r="FR328" s="763"/>
      <c r="FS328" s="763"/>
      <c r="FT328" s="763"/>
      <c r="FU328" s="763"/>
      <c r="FV328" s="763"/>
      <c r="FW328" s="763"/>
      <c r="FX328" s="763"/>
      <c r="FY328" s="763"/>
      <c r="FZ328" s="763"/>
      <c r="GA328" s="763"/>
      <c r="GB328" s="763"/>
      <c r="GC328" s="763"/>
      <c r="GD328" s="763"/>
      <c r="GE328" s="763"/>
      <c r="GF328" s="763"/>
      <c r="GG328" s="763"/>
      <c r="GH328" s="763"/>
      <c r="GI328" s="763"/>
      <c r="GJ328" s="763"/>
      <c r="GK328" s="763"/>
      <c r="GL328" s="763"/>
      <c r="GM328" s="763"/>
      <c r="GN328" s="763"/>
      <c r="GO328" s="763"/>
      <c r="GP328" s="763"/>
      <c r="GQ328" s="763"/>
      <c r="GR328" s="763"/>
      <c r="GS328" s="763"/>
      <c r="GT328" s="763"/>
      <c r="GU328" s="763"/>
      <c r="GV328" s="763"/>
      <c r="GW328" s="763"/>
      <c r="GX328" s="763"/>
      <c r="GY328" s="763"/>
      <c r="GZ328" s="763"/>
      <c r="HA328" s="763"/>
      <c r="HB328" s="763"/>
      <c r="HC328" s="763"/>
      <c r="HD328" s="763"/>
      <c r="HE328" s="763"/>
      <c r="HF328" s="763"/>
      <c r="HG328" s="763"/>
      <c r="HH328" s="763"/>
      <c r="HI328" s="763"/>
      <c r="HJ328" s="763"/>
      <c r="HK328" s="763"/>
      <c r="HL328" s="763"/>
      <c r="HM328" s="763"/>
      <c r="HN328" s="763"/>
      <c r="HO328" s="763"/>
      <c r="HP328" s="763"/>
      <c r="HQ328" s="763"/>
      <c r="HR328" s="763"/>
      <c r="HS328" s="763"/>
    </row>
    <row r="329" spans="1:227" s="552" customFormat="1">
      <c r="A329"/>
      <c r="B329" s="392"/>
      <c r="C329"/>
      <c r="D329" s="465"/>
      <c r="E329" s="684"/>
      <c r="F329" s="684"/>
      <c r="G329" s="354"/>
      <c r="H329"/>
      <c r="I329" s="140"/>
      <c r="J329"/>
      <c r="K329"/>
      <c r="L329"/>
      <c r="M329" s="359"/>
      <c r="N329" s="359"/>
      <c r="O329" s="359"/>
      <c r="P329" s="359"/>
      <c r="Q329" s="359"/>
      <c r="R329" s="359"/>
      <c r="S329" s="359"/>
      <c r="T329" s="359"/>
      <c r="U329" s="359"/>
      <c r="V329" s="359"/>
      <c r="W329" s="359"/>
      <c r="X329" s="359"/>
      <c r="Y329" s="359"/>
      <c r="Z329" s="359"/>
      <c r="AA329" s="359"/>
      <c r="AB329" s="47"/>
      <c r="AC329"/>
      <c r="AD329" s="127"/>
      <c r="AE329"/>
      <c r="AF329"/>
      <c r="AG329"/>
      <c r="AH329" s="137"/>
      <c r="AI329" s="137"/>
      <c r="AJ329" s="137"/>
      <c r="AK329" s="548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548"/>
      <c r="BB329" s="286"/>
      <c r="BC329" s="1138"/>
      <c r="BD329" s="1138"/>
      <c r="BE329" s="1138"/>
      <c r="BF329" s="1138"/>
      <c r="BG329" s="1138"/>
      <c r="BH329" s="1138"/>
      <c r="BI329" s="1138"/>
      <c r="BJ329" s="536"/>
      <c r="BK329" s="536"/>
      <c r="BL329" s="536"/>
      <c r="BM329" s="536"/>
      <c r="BN329" s="536"/>
      <c r="BO329" s="536"/>
      <c r="BP329" s="536"/>
      <c r="BQ329" s="536"/>
      <c r="BR329" s="536"/>
      <c r="BS329" s="536"/>
      <c r="BT329" s="536"/>
      <c r="BU329" s="286"/>
      <c r="BV329" s="763"/>
      <c r="BW329" s="763"/>
      <c r="BX329" s="763"/>
      <c r="BY329" s="763"/>
      <c r="BZ329" s="763"/>
      <c r="CA329" s="763"/>
      <c r="CB329" s="763"/>
      <c r="CC329" s="763"/>
      <c r="CD329" s="763"/>
      <c r="CE329" s="763"/>
      <c r="CF329" s="763"/>
      <c r="CG329" s="763"/>
      <c r="CH329" s="763"/>
      <c r="CI329" s="763"/>
      <c r="CW329" s="763"/>
      <c r="CX329" s="763"/>
      <c r="CY329" s="763"/>
      <c r="CZ329" s="763"/>
      <c r="DA329" s="763"/>
      <c r="DB329" s="763"/>
      <c r="DC329" s="763"/>
      <c r="DD329" s="763"/>
      <c r="DE329" s="763"/>
      <c r="DF329" s="763"/>
      <c r="DG329" s="763"/>
      <c r="DH329" s="763"/>
      <c r="DI329" s="763"/>
      <c r="DJ329" s="763"/>
      <c r="DK329" s="763"/>
      <c r="DL329" s="763"/>
      <c r="DM329" s="763"/>
      <c r="DN329" s="763"/>
      <c r="DO329" s="763"/>
      <c r="DP329" s="763"/>
      <c r="DQ329" s="763"/>
      <c r="DR329" s="763"/>
      <c r="DS329" s="763"/>
      <c r="DT329" s="763"/>
      <c r="DU329" s="763"/>
      <c r="DV329" s="763"/>
      <c r="DW329" s="763"/>
      <c r="DX329" s="763"/>
      <c r="DY329" s="763"/>
      <c r="DZ329" s="763"/>
      <c r="EA329" s="763"/>
      <c r="EB329" s="763"/>
      <c r="EC329" s="763"/>
      <c r="ED329" s="763"/>
      <c r="EE329" s="763"/>
      <c r="EF329" s="763"/>
      <c r="EG329" s="763"/>
      <c r="EH329" s="763"/>
      <c r="EI329" s="763"/>
      <c r="EJ329" s="763"/>
      <c r="EK329" s="763"/>
      <c r="EL329" s="763"/>
      <c r="EM329" s="763"/>
      <c r="EN329" s="763"/>
      <c r="EO329" s="763"/>
      <c r="EP329" s="763"/>
      <c r="EQ329" s="763"/>
      <c r="ER329" s="763"/>
      <c r="ES329" s="763"/>
      <c r="ET329" s="763"/>
      <c r="EU329" s="763"/>
      <c r="EV329" s="763"/>
      <c r="EW329" s="763"/>
      <c r="EX329" s="763"/>
      <c r="EY329" s="763"/>
      <c r="EZ329" s="763"/>
      <c r="FA329" s="763"/>
      <c r="FB329" s="763"/>
      <c r="FC329" s="763"/>
      <c r="FD329" s="763"/>
      <c r="FE329" s="763"/>
      <c r="FF329" s="763"/>
      <c r="FG329" s="763"/>
      <c r="FH329" s="763"/>
      <c r="FI329" s="763"/>
      <c r="FJ329" s="763"/>
      <c r="FK329" s="763"/>
      <c r="FL329" s="763"/>
      <c r="FM329" s="763"/>
      <c r="FN329" s="763"/>
      <c r="FO329" s="763"/>
      <c r="FP329" s="763"/>
      <c r="FQ329" s="763"/>
      <c r="FR329" s="763"/>
      <c r="FS329" s="763"/>
      <c r="FT329" s="763"/>
      <c r="FU329" s="763"/>
      <c r="FV329" s="763"/>
      <c r="FW329" s="763"/>
      <c r="FX329" s="763"/>
      <c r="FY329" s="763"/>
      <c r="FZ329" s="763"/>
      <c r="GA329" s="763"/>
      <c r="GB329" s="763"/>
      <c r="GC329" s="763"/>
      <c r="GD329" s="763"/>
      <c r="GE329" s="763"/>
      <c r="GF329" s="763"/>
      <c r="GG329" s="763"/>
      <c r="GH329" s="763"/>
      <c r="GI329" s="763"/>
      <c r="GJ329" s="763"/>
      <c r="GK329" s="763"/>
      <c r="GL329" s="763"/>
      <c r="GM329" s="763"/>
      <c r="GN329" s="763"/>
      <c r="GO329" s="763"/>
      <c r="GP329" s="763"/>
      <c r="GQ329" s="763"/>
      <c r="GR329" s="763"/>
      <c r="GS329" s="763"/>
      <c r="GT329" s="763"/>
      <c r="GU329" s="763"/>
      <c r="GV329" s="763"/>
      <c r="GW329" s="763"/>
      <c r="GX329" s="763"/>
      <c r="GY329" s="763"/>
      <c r="GZ329" s="763"/>
      <c r="HA329" s="763"/>
      <c r="HB329" s="763"/>
      <c r="HC329" s="763"/>
      <c r="HD329" s="763"/>
      <c r="HE329" s="763"/>
      <c r="HF329" s="763"/>
      <c r="HG329" s="763"/>
      <c r="HH329" s="763"/>
      <c r="HI329" s="763"/>
      <c r="HJ329" s="763"/>
      <c r="HK329" s="763"/>
      <c r="HL329" s="763"/>
      <c r="HM329" s="763"/>
      <c r="HN329" s="763"/>
      <c r="HO329" s="763"/>
      <c r="HP329" s="763"/>
      <c r="HQ329" s="763"/>
      <c r="HR329" s="763"/>
      <c r="HS329" s="763"/>
    </row>
    <row r="330" spans="1:227" s="552" customFormat="1">
      <c r="A330"/>
      <c r="B330" s="392"/>
      <c r="C330"/>
      <c r="D330" s="465"/>
      <c r="E330" s="684"/>
      <c r="F330" s="684"/>
      <c r="G330" s="354"/>
      <c r="H330"/>
      <c r="I330" s="140"/>
      <c r="J330"/>
      <c r="K330"/>
      <c r="L330"/>
      <c r="M330" s="359"/>
      <c r="N330" s="359"/>
      <c r="O330" s="359"/>
      <c r="P330" s="359"/>
      <c r="Q330" s="359"/>
      <c r="R330" s="359"/>
      <c r="S330" s="359"/>
      <c r="T330" s="359"/>
      <c r="U330" s="359"/>
      <c r="V330" s="359"/>
      <c r="W330" s="359"/>
      <c r="X330" s="359"/>
      <c r="Y330" s="359"/>
      <c r="Z330" s="359"/>
      <c r="AA330" s="359"/>
      <c r="AB330" s="47"/>
      <c r="AC330"/>
      <c r="AD330" s="127"/>
      <c r="AE330"/>
      <c r="AF330"/>
      <c r="AG330"/>
      <c r="AH330" s="137"/>
      <c r="AI330" s="137"/>
      <c r="AJ330" s="137"/>
      <c r="AK330" s="548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548"/>
      <c r="BB330" s="286"/>
      <c r="BC330" s="1138"/>
      <c r="BD330" s="1138"/>
      <c r="BE330" s="1138"/>
      <c r="BF330" s="1138"/>
      <c r="BG330" s="1138"/>
      <c r="BH330" s="1138"/>
      <c r="BI330" s="1138"/>
      <c r="BJ330" s="536"/>
      <c r="BK330" s="536"/>
      <c r="BL330" s="536"/>
      <c r="BM330" s="536"/>
      <c r="BN330" s="536"/>
      <c r="BO330" s="536"/>
      <c r="BP330" s="536"/>
      <c r="BQ330" s="536"/>
      <c r="BR330" s="536"/>
      <c r="BS330" s="536"/>
      <c r="BT330" s="536"/>
      <c r="BU330" s="286"/>
      <c r="BV330" s="763"/>
      <c r="BW330" s="763"/>
      <c r="BX330" s="763"/>
      <c r="BY330" s="763"/>
      <c r="BZ330" s="763"/>
      <c r="CA330" s="763"/>
      <c r="CB330" s="763"/>
      <c r="CC330" s="763"/>
      <c r="CD330" s="763"/>
      <c r="CE330" s="763"/>
      <c r="CF330" s="763"/>
      <c r="CG330" s="763"/>
      <c r="CH330" s="763"/>
      <c r="CI330" s="763"/>
      <c r="CW330" s="763"/>
      <c r="CX330" s="763"/>
      <c r="CY330" s="763"/>
      <c r="CZ330" s="763"/>
      <c r="DA330" s="763"/>
      <c r="DB330" s="763"/>
      <c r="DC330" s="763"/>
      <c r="DD330" s="763"/>
      <c r="DE330" s="763"/>
      <c r="DF330" s="763"/>
      <c r="DG330" s="763"/>
      <c r="DH330" s="763"/>
      <c r="DI330" s="763"/>
      <c r="DJ330" s="763"/>
      <c r="DK330" s="763"/>
      <c r="DL330" s="763"/>
      <c r="DM330" s="763"/>
      <c r="DN330" s="763"/>
      <c r="DO330" s="763"/>
      <c r="DP330" s="763"/>
      <c r="DQ330" s="763"/>
      <c r="DR330" s="763"/>
      <c r="DS330" s="763"/>
      <c r="DT330" s="763"/>
      <c r="DU330" s="763"/>
      <c r="DV330" s="763"/>
      <c r="DW330" s="763"/>
      <c r="DX330" s="763"/>
      <c r="DY330" s="763"/>
      <c r="DZ330" s="763"/>
      <c r="EA330" s="763"/>
      <c r="EB330" s="763"/>
      <c r="EC330" s="763"/>
      <c r="ED330" s="763"/>
      <c r="EE330" s="763"/>
      <c r="EF330" s="763"/>
      <c r="EG330" s="763"/>
      <c r="EH330" s="763"/>
      <c r="EI330" s="763"/>
      <c r="EJ330" s="763"/>
      <c r="EK330" s="763"/>
      <c r="EL330" s="763"/>
      <c r="EM330" s="763"/>
      <c r="EN330" s="763"/>
      <c r="EO330" s="763"/>
      <c r="EP330" s="763"/>
      <c r="EQ330" s="763"/>
      <c r="ER330" s="763"/>
      <c r="ES330" s="763"/>
      <c r="ET330" s="763"/>
      <c r="EU330" s="763"/>
      <c r="EV330" s="763"/>
      <c r="EW330" s="763"/>
      <c r="EX330" s="763"/>
      <c r="EY330" s="763"/>
      <c r="EZ330" s="763"/>
      <c r="FA330" s="763"/>
      <c r="FB330" s="763"/>
      <c r="FC330" s="763"/>
      <c r="FD330" s="763"/>
      <c r="FE330" s="763"/>
      <c r="FF330" s="763"/>
      <c r="FG330" s="763"/>
      <c r="FH330" s="763"/>
      <c r="FI330" s="763"/>
      <c r="FJ330" s="763"/>
      <c r="FK330" s="763"/>
      <c r="FL330" s="763"/>
      <c r="FM330" s="763"/>
      <c r="FN330" s="763"/>
      <c r="FO330" s="763"/>
      <c r="FP330" s="763"/>
      <c r="FQ330" s="763"/>
      <c r="FR330" s="763"/>
      <c r="FS330" s="763"/>
      <c r="FT330" s="763"/>
      <c r="FU330" s="763"/>
      <c r="FV330" s="763"/>
      <c r="FW330" s="763"/>
      <c r="FX330" s="763"/>
      <c r="FY330" s="763"/>
      <c r="FZ330" s="763"/>
      <c r="GA330" s="763"/>
      <c r="GB330" s="763"/>
      <c r="GC330" s="763"/>
      <c r="GD330" s="763"/>
      <c r="GE330" s="763"/>
      <c r="GF330" s="763"/>
      <c r="GG330" s="763"/>
      <c r="GH330" s="763"/>
      <c r="GI330" s="763"/>
      <c r="GJ330" s="763"/>
      <c r="GK330" s="763"/>
      <c r="GL330" s="763"/>
      <c r="GM330" s="763"/>
      <c r="GN330" s="763"/>
      <c r="GO330" s="763"/>
      <c r="GP330" s="763"/>
      <c r="GQ330" s="763"/>
      <c r="GR330" s="763"/>
      <c r="GS330" s="763"/>
      <c r="GT330" s="763"/>
      <c r="GU330" s="763"/>
      <c r="GV330" s="763"/>
      <c r="GW330" s="763"/>
      <c r="GX330" s="763"/>
      <c r="GY330" s="763"/>
      <c r="GZ330" s="763"/>
      <c r="HA330" s="763"/>
      <c r="HB330" s="763"/>
      <c r="HC330" s="763"/>
      <c r="HD330" s="763"/>
      <c r="HE330" s="763"/>
      <c r="HF330" s="763"/>
      <c r="HG330" s="763"/>
      <c r="HH330" s="763"/>
      <c r="HI330" s="763"/>
      <c r="HJ330" s="763"/>
      <c r="HK330" s="763"/>
      <c r="HL330" s="763"/>
      <c r="HM330" s="763"/>
      <c r="HN330" s="763"/>
      <c r="HO330" s="763"/>
      <c r="HP330" s="763"/>
      <c r="HQ330" s="763"/>
      <c r="HR330" s="763"/>
      <c r="HS330" s="763"/>
    </row>
    <row r="331" spans="1:227" s="552" customFormat="1">
      <c r="A331"/>
      <c r="B331" s="392"/>
      <c r="C331"/>
      <c r="D331" s="465"/>
      <c r="E331" s="684"/>
      <c r="F331" s="684"/>
      <c r="G331" s="354"/>
      <c r="H331"/>
      <c r="I331" s="140"/>
      <c r="J331"/>
      <c r="K331"/>
      <c r="L331"/>
      <c r="M331" s="359"/>
      <c r="N331" s="359"/>
      <c r="O331" s="359"/>
      <c r="P331" s="359"/>
      <c r="Q331" s="359"/>
      <c r="R331" s="359"/>
      <c r="S331" s="359"/>
      <c r="T331" s="359"/>
      <c r="U331" s="359"/>
      <c r="V331" s="359"/>
      <c r="W331" s="359"/>
      <c r="X331" s="359"/>
      <c r="Y331" s="359"/>
      <c r="Z331" s="359"/>
      <c r="AA331" s="359"/>
      <c r="AB331" s="47"/>
      <c r="AC331"/>
      <c r="AD331" s="127"/>
      <c r="AE331"/>
      <c r="AF331"/>
      <c r="AG331"/>
      <c r="AH331" s="137"/>
      <c r="AI331" s="137"/>
      <c r="AJ331" s="137"/>
      <c r="AK331" s="548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548"/>
      <c r="BB331" s="286"/>
      <c r="BC331" s="1138"/>
      <c r="BD331" s="1138"/>
      <c r="BE331" s="1138"/>
      <c r="BF331" s="1138"/>
      <c r="BG331" s="1138"/>
      <c r="BH331" s="1138"/>
      <c r="BI331" s="1138"/>
      <c r="BJ331" s="536"/>
      <c r="BK331" s="536"/>
      <c r="BL331" s="536"/>
      <c r="BM331" s="536"/>
      <c r="BN331" s="536"/>
      <c r="BO331" s="536"/>
      <c r="BP331" s="536"/>
      <c r="BQ331" s="536"/>
      <c r="BR331" s="536"/>
      <c r="BS331" s="536"/>
      <c r="BT331" s="536"/>
      <c r="BU331" s="286"/>
      <c r="BV331" s="763"/>
      <c r="BW331" s="763"/>
      <c r="BX331" s="763"/>
      <c r="BY331" s="763"/>
      <c r="BZ331" s="763"/>
      <c r="CA331" s="763"/>
      <c r="CB331" s="763"/>
      <c r="CC331" s="763"/>
      <c r="CD331" s="763"/>
      <c r="CE331" s="763"/>
      <c r="CF331" s="763"/>
      <c r="CG331" s="763"/>
      <c r="CH331" s="763"/>
      <c r="CI331" s="763"/>
      <c r="CW331" s="763"/>
      <c r="CX331" s="763"/>
      <c r="CY331" s="763"/>
      <c r="CZ331" s="763"/>
      <c r="DA331" s="763"/>
      <c r="DB331" s="763"/>
      <c r="DC331" s="763"/>
      <c r="DD331" s="763"/>
      <c r="DE331" s="763"/>
      <c r="DF331" s="763"/>
      <c r="DG331" s="763"/>
      <c r="DH331" s="763"/>
      <c r="DI331" s="763"/>
      <c r="DJ331" s="763"/>
      <c r="DK331" s="763"/>
      <c r="DL331" s="763"/>
      <c r="DM331" s="763"/>
      <c r="DN331" s="763"/>
      <c r="DO331" s="763"/>
      <c r="DP331" s="763"/>
      <c r="DQ331" s="763"/>
      <c r="DR331" s="763"/>
      <c r="DS331" s="763"/>
      <c r="DT331" s="763"/>
      <c r="DU331" s="763"/>
      <c r="DV331" s="763"/>
      <c r="DW331" s="763"/>
      <c r="DX331" s="763"/>
      <c r="DY331" s="763"/>
      <c r="DZ331" s="763"/>
      <c r="EA331" s="763"/>
      <c r="EB331" s="763"/>
      <c r="EC331" s="763"/>
      <c r="ED331" s="763"/>
      <c r="EE331" s="763"/>
      <c r="EF331" s="763"/>
      <c r="EG331" s="763"/>
      <c r="EH331" s="763"/>
      <c r="EI331" s="763"/>
      <c r="EJ331" s="763"/>
      <c r="EK331" s="763"/>
      <c r="EL331" s="763"/>
      <c r="EM331" s="763"/>
      <c r="EN331" s="763"/>
      <c r="EO331" s="763"/>
      <c r="EP331" s="763"/>
      <c r="EQ331" s="763"/>
      <c r="ER331" s="763"/>
      <c r="ES331" s="763"/>
      <c r="ET331" s="763"/>
      <c r="EU331" s="763"/>
      <c r="EV331" s="763"/>
      <c r="EW331" s="763"/>
      <c r="EX331" s="763"/>
      <c r="EY331" s="763"/>
      <c r="EZ331" s="763"/>
      <c r="FA331" s="763"/>
      <c r="FB331" s="763"/>
      <c r="FC331" s="763"/>
      <c r="FD331" s="763"/>
      <c r="FE331" s="763"/>
      <c r="FF331" s="763"/>
      <c r="FG331" s="763"/>
      <c r="FH331" s="763"/>
      <c r="FI331" s="763"/>
      <c r="FJ331" s="763"/>
      <c r="FK331" s="763"/>
      <c r="FL331" s="763"/>
      <c r="FM331" s="763"/>
      <c r="FN331" s="763"/>
      <c r="FO331" s="763"/>
      <c r="FP331" s="763"/>
      <c r="FQ331" s="763"/>
      <c r="FR331" s="763"/>
      <c r="FS331" s="763"/>
      <c r="FT331" s="763"/>
      <c r="FU331" s="763"/>
      <c r="FV331" s="763"/>
      <c r="FW331" s="763"/>
      <c r="FX331" s="763"/>
      <c r="FY331" s="763"/>
      <c r="FZ331" s="763"/>
      <c r="GA331" s="763"/>
      <c r="GB331" s="763"/>
      <c r="GC331" s="763"/>
      <c r="GD331" s="763"/>
      <c r="GE331" s="763"/>
      <c r="GF331" s="763"/>
      <c r="GG331" s="763"/>
      <c r="GH331" s="763"/>
      <c r="GI331" s="763"/>
      <c r="GJ331" s="763"/>
      <c r="GK331" s="763"/>
      <c r="GL331" s="763"/>
      <c r="GM331" s="763"/>
      <c r="GN331" s="763"/>
      <c r="GO331" s="763"/>
      <c r="GP331" s="763"/>
      <c r="GQ331" s="763"/>
      <c r="GR331" s="763"/>
      <c r="GS331" s="763"/>
      <c r="GT331" s="763"/>
      <c r="GU331" s="763"/>
      <c r="GV331" s="763"/>
      <c r="GW331" s="763"/>
      <c r="GX331" s="763"/>
      <c r="GY331" s="763"/>
      <c r="GZ331" s="763"/>
      <c r="HA331" s="763"/>
      <c r="HB331" s="763"/>
      <c r="HC331" s="763"/>
      <c r="HD331" s="763"/>
      <c r="HE331" s="763"/>
      <c r="HF331" s="763"/>
      <c r="HG331" s="763"/>
      <c r="HH331" s="763"/>
      <c r="HI331" s="763"/>
      <c r="HJ331" s="763"/>
      <c r="HK331" s="763"/>
      <c r="HL331" s="763"/>
      <c r="HM331" s="763"/>
      <c r="HN331" s="763"/>
      <c r="HO331" s="763"/>
      <c r="HP331" s="763"/>
      <c r="HQ331" s="763"/>
      <c r="HR331" s="763"/>
      <c r="HS331" s="763"/>
    </row>
    <row r="332" spans="1:227" s="552" customFormat="1">
      <c r="A332"/>
      <c r="B332" s="392"/>
      <c r="C332"/>
      <c r="D332" s="465"/>
      <c r="E332" s="684"/>
      <c r="F332" s="684"/>
      <c r="G332" s="354"/>
      <c r="H332"/>
      <c r="I332" s="140"/>
      <c r="J332"/>
      <c r="K332"/>
      <c r="L332"/>
      <c r="M332" s="359"/>
      <c r="N332" s="359"/>
      <c r="O332" s="359"/>
      <c r="P332" s="359"/>
      <c r="Q332" s="359"/>
      <c r="R332" s="359"/>
      <c r="S332" s="359"/>
      <c r="T332" s="359"/>
      <c r="U332" s="359"/>
      <c r="V332" s="359"/>
      <c r="W332" s="359"/>
      <c r="X332" s="359"/>
      <c r="Y332" s="359"/>
      <c r="Z332" s="359"/>
      <c r="AA332" s="359"/>
      <c r="AB332" s="47"/>
      <c r="AC332"/>
      <c r="AD332" s="127"/>
      <c r="AE332"/>
      <c r="AF332"/>
      <c r="AG332"/>
      <c r="AH332" s="137"/>
      <c r="AI332" s="137"/>
      <c r="AJ332" s="137"/>
      <c r="AK332" s="548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  <c r="BA332" s="548"/>
      <c r="BB332" s="286"/>
      <c r="BC332" s="1138"/>
      <c r="BD332" s="1138"/>
      <c r="BE332" s="1138"/>
      <c r="BF332" s="1138"/>
      <c r="BG332" s="1138"/>
      <c r="BH332" s="1138"/>
      <c r="BI332" s="1138"/>
      <c r="BJ332" s="536"/>
      <c r="BK332" s="536"/>
      <c r="BL332" s="536"/>
      <c r="BM332" s="536"/>
      <c r="BN332" s="536"/>
      <c r="BO332" s="536"/>
      <c r="BP332" s="536"/>
      <c r="BQ332" s="536"/>
      <c r="BR332" s="536"/>
      <c r="BS332" s="536"/>
      <c r="BT332" s="536"/>
      <c r="BU332" s="286"/>
      <c r="BV332" s="763"/>
      <c r="BW332" s="763"/>
      <c r="BX332" s="763"/>
      <c r="BY332" s="763"/>
      <c r="BZ332" s="763"/>
      <c r="CA332" s="763"/>
      <c r="CB332" s="763"/>
      <c r="CC332" s="763"/>
      <c r="CD332" s="763"/>
      <c r="CE332" s="763"/>
      <c r="CF332" s="763"/>
      <c r="CG332" s="763"/>
      <c r="CH332" s="763"/>
      <c r="CI332" s="763"/>
      <c r="CW332" s="763"/>
      <c r="CX332" s="763"/>
      <c r="CY332" s="763"/>
      <c r="CZ332" s="763"/>
      <c r="DA332" s="763"/>
      <c r="DB332" s="763"/>
      <c r="DC332" s="763"/>
      <c r="DD332" s="763"/>
      <c r="DE332" s="763"/>
      <c r="DF332" s="763"/>
      <c r="DG332" s="763"/>
      <c r="DH332" s="763"/>
      <c r="DI332" s="763"/>
      <c r="DJ332" s="763"/>
      <c r="DK332" s="763"/>
      <c r="DL332" s="763"/>
      <c r="DM332" s="763"/>
      <c r="DN332" s="763"/>
      <c r="DO332" s="763"/>
      <c r="DP332" s="763"/>
      <c r="DQ332" s="763"/>
      <c r="DR332" s="763"/>
      <c r="DS332" s="763"/>
      <c r="DT332" s="763"/>
      <c r="DU332" s="763"/>
      <c r="DV332" s="763"/>
      <c r="DW332" s="763"/>
      <c r="DX332" s="763"/>
      <c r="DY332" s="763"/>
      <c r="DZ332" s="763"/>
      <c r="EA332" s="763"/>
      <c r="EB332" s="763"/>
      <c r="EC332" s="763"/>
      <c r="ED332" s="763"/>
      <c r="EE332" s="763"/>
      <c r="EF332" s="763"/>
      <c r="EG332" s="763"/>
      <c r="EH332" s="763"/>
      <c r="EI332" s="763"/>
      <c r="EJ332" s="763"/>
      <c r="EK332" s="763"/>
      <c r="EL332" s="763"/>
      <c r="EM332" s="763"/>
      <c r="EN332" s="763"/>
      <c r="EO332" s="763"/>
      <c r="EP332" s="763"/>
      <c r="EQ332" s="763"/>
      <c r="ER332" s="763"/>
      <c r="ES332" s="763"/>
      <c r="ET332" s="763"/>
      <c r="EU332" s="763"/>
      <c r="EV332" s="763"/>
      <c r="EW332" s="763"/>
      <c r="EX332" s="763"/>
      <c r="EY332" s="763"/>
      <c r="EZ332" s="763"/>
      <c r="FA332" s="763"/>
      <c r="FB332" s="763"/>
      <c r="FC332" s="763"/>
      <c r="FD332" s="763"/>
      <c r="FE332" s="763"/>
      <c r="FF332" s="763"/>
      <c r="FG332" s="763"/>
      <c r="FH332" s="763"/>
      <c r="FI332" s="763"/>
      <c r="FJ332" s="763"/>
      <c r="FK332" s="763"/>
      <c r="FL332" s="763"/>
      <c r="FM332" s="763"/>
      <c r="FN332" s="763"/>
      <c r="FO332" s="763"/>
      <c r="FP332" s="763"/>
      <c r="FQ332" s="763"/>
      <c r="FR332" s="763"/>
      <c r="FS332" s="763"/>
      <c r="FT332" s="763"/>
      <c r="FU332" s="763"/>
      <c r="FV332" s="763"/>
      <c r="FW332" s="763"/>
      <c r="FX332" s="763"/>
      <c r="FY332" s="763"/>
      <c r="FZ332" s="763"/>
      <c r="GA332" s="763"/>
      <c r="GB332" s="763"/>
      <c r="GC332" s="763"/>
      <c r="GD332" s="763"/>
      <c r="GE332" s="763"/>
      <c r="GF332" s="763"/>
      <c r="GG332" s="763"/>
      <c r="GH332" s="763"/>
      <c r="GI332" s="763"/>
      <c r="GJ332" s="763"/>
      <c r="GK332" s="763"/>
      <c r="GL332" s="763"/>
      <c r="GM332" s="763"/>
      <c r="GN332" s="763"/>
      <c r="GO332" s="763"/>
      <c r="GP332" s="763"/>
      <c r="GQ332" s="763"/>
      <c r="GR332" s="763"/>
      <c r="GS332" s="763"/>
      <c r="GT332" s="763"/>
      <c r="GU332" s="763"/>
      <c r="GV332" s="763"/>
      <c r="GW332" s="763"/>
      <c r="GX332" s="763"/>
      <c r="GY332" s="763"/>
      <c r="GZ332" s="763"/>
      <c r="HA332" s="763"/>
      <c r="HB332" s="763"/>
      <c r="HC332" s="763"/>
      <c r="HD332" s="763"/>
      <c r="HE332" s="763"/>
      <c r="HF332" s="763"/>
      <c r="HG332" s="763"/>
      <c r="HH332" s="763"/>
      <c r="HI332" s="763"/>
      <c r="HJ332" s="763"/>
      <c r="HK332" s="763"/>
      <c r="HL332" s="763"/>
      <c r="HM332" s="763"/>
      <c r="HN332" s="763"/>
      <c r="HO332" s="763"/>
      <c r="HP332" s="763"/>
      <c r="HQ332" s="763"/>
      <c r="HR332" s="763"/>
      <c r="HS332" s="763"/>
    </row>
    <row r="333" spans="1:227" s="552" customFormat="1">
      <c r="A333"/>
      <c r="B333" s="392"/>
      <c r="C333"/>
      <c r="D333" s="465"/>
      <c r="E333" s="684"/>
      <c r="F333" s="684"/>
      <c r="G333" s="354"/>
      <c r="H333"/>
      <c r="I333" s="140"/>
      <c r="J333"/>
      <c r="K333"/>
      <c r="L333"/>
      <c r="M333" s="359"/>
      <c r="N333" s="359"/>
      <c r="O333" s="359"/>
      <c r="P333" s="359"/>
      <c r="Q333" s="359"/>
      <c r="R333" s="359"/>
      <c r="S333" s="359"/>
      <c r="T333" s="359"/>
      <c r="U333" s="359"/>
      <c r="V333" s="359"/>
      <c r="W333" s="359"/>
      <c r="X333" s="359"/>
      <c r="Y333" s="359"/>
      <c r="Z333" s="359"/>
      <c r="AA333" s="359"/>
      <c r="AB333" s="47"/>
      <c r="AC333"/>
      <c r="AD333" s="127"/>
      <c r="AE333"/>
      <c r="AF333"/>
      <c r="AG333"/>
      <c r="AH333" s="137"/>
      <c r="AI333" s="137"/>
      <c r="AJ333" s="137"/>
      <c r="AK333" s="548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548"/>
      <c r="BB333" s="286"/>
      <c r="BC333" s="1138"/>
      <c r="BD333" s="1138"/>
      <c r="BE333" s="1138"/>
      <c r="BF333" s="1138"/>
      <c r="BG333" s="1138"/>
      <c r="BH333" s="1138"/>
      <c r="BI333" s="1138"/>
      <c r="BJ333" s="536"/>
      <c r="BK333" s="536"/>
      <c r="BL333" s="536"/>
      <c r="BM333" s="536"/>
      <c r="BN333" s="536"/>
      <c r="BO333" s="536"/>
      <c r="BP333" s="536"/>
      <c r="BQ333" s="536"/>
      <c r="BR333" s="536"/>
      <c r="BS333" s="536"/>
      <c r="BT333" s="536"/>
      <c r="BU333" s="286"/>
      <c r="BV333" s="763"/>
      <c r="BW333" s="763"/>
      <c r="BX333" s="763"/>
      <c r="BY333" s="763"/>
      <c r="BZ333" s="763"/>
      <c r="CA333" s="763"/>
      <c r="CB333" s="763"/>
      <c r="CC333" s="763"/>
      <c r="CD333" s="763"/>
      <c r="CE333" s="763"/>
      <c r="CF333" s="763"/>
      <c r="CG333" s="763"/>
      <c r="CH333" s="763"/>
      <c r="CI333" s="763"/>
      <c r="CW333" s="763"/>
      <c r="CX333" s="763"/>
      <c r="CY333" s="763"/>
      <c r="CZ333" s="763"/>
      <c r="DA333" s="763"/>
      <c r="DB333" s="763"/>
      <c r="DC333" s="763"/>
      <c r="DD333" s="763"/>
      <c r="DE333" s="763"/>
      <c r="DF333" s="763"/>
      <c r="DG333" s="763"/>
      <c r="DH333" s="763"/>
      <c r="DI333" s="763"/>
      <c r="DJ333" s="763"/>
      <c r="DK333" s="763"/>
      <c r="DL333" s="763"/>
      <c r="DM333" s="763"/>
      <c r="DN333" s="763"/>
      <c r="DO333" s="763"/>
      <c r="DP333" s="763"/>
      <c r="DQ333" s="763"/>
      <c r="DR333" s="763"/>
      <c r="DS333" s="763"/>
      <c r="DT333" s="763"/>
      <c r="DU333" s="763"/>
      <c r="DV333" s="763"/>
      <c r="DW333" s="763"/>
      <c r="DX333" s="763"/>
      <c r="DY333" s="763"/>
      <c r="DZ333" s="763"/>
      <c r="EA333" s="763"/>
      <c r="EB333" s="763"/>
      <c r="EC333" s="763"/>
      <c r="ED333" s="763"/>
      <c r="EE333" s="763"/>
      <c r="EF333" s="763"/>
      <c r="EG333" s="763"/>
      <c r="EH333" s="763"/>
      <c r="EI333" s="763"/>
      <c r="EJ333" s="763"/>
      <c r="EK333" s="763"/>
      <c r="EL333" s="763"/>
      <c r="EM333" s="763"/>
      <c r="EN333" s="763"/>
      <c r="EO333" s="763"/>
      <c r="EP333" s="763"/>
      <c r="EQ333" s="763"/>
      <c r="ER333" s="763"/>
      <c r="ES333" s="763"/>
      <c r="ET333" s="763"/>
      <c r="EU333" s="763"/>
      <c r="EV333" s="763"/>
      <c r="EW333" s="763"/>
      <c r="EX333" s="763"/>
      <c r="EY333" s="763"/>
      <c r="EZ333" s="763"/>
      <c r="FA333" s="763"/>
      <c r="FB333" s="763"/>
      <c r="FC333" s="763"/>
      <c r="FD333" s="763"/>
      <c r="FE333" s="763"/>
      <c r="FF333" s="763"/>
      <c r="FG333" s="763"/>
      <c r="FH333" s="763"/>
      <c r="FI333" s="763"/>
      <c r="FJ333" s="763"/>
      <c r="FK333" s="763"/>
      <c r="FL333" s="763"/>
      <c r="FM333" s="763"/>
      <c r="FN333" s="763"/>
      <c r="FO333" s="763"/>
      <c r="FP333" s="763"/>
      <c r="FQ333" s="763"/>
      <c r="FR333" s="763"/>
      <c r="FS333" s="763"/>
      <c r="FT333" s="763"/>
      <c r="FU333" s="763"/>
      <c r="FV333" s="763"/>
      <c r="FW333" s="763"/>
      <c r="FX333" s="763"/>
      <c r="FY333" s="763"/>
      <c r="FZ333" s="763"/>
      <c r="GA333" s="763"/>
      <c r="GB333" s="763"/>
      <c r="GC333" s="763"/>
      <c r="GD333" s="763"/>
      <c r="GE333" s="763"/>
      <c r="GF333" s="763"/>
      <c r="GG333" s="763"/>
      <c r="GH333" s="763"/>
      <c r="GI333" s="763"/>
      <c r="GJ333" s="763"/>
      <c r="GK333" s="763"/>
      <c r="GL333" s="763"/>
      <c r="GM333" s="763"/>
      <c r="GN333" s="763"/>
      <c r="GO333" s="763"/>
      <c r="GP333" s="763"/>
      <c r="GQ333" s="763"/>
      <c r="GR333" s="763"/>
      <c r="GS333" s="763"/>
      <c r="GT333" s="763"/>
      <c r="GU333" s="763"/>
      <c r="GV333" s="763"/>
      <c r="GW333" s="763"/>
      <c r="GX333" s="763"/>
      <c r="GY333" s="763"/>
      <c r="GZ333" s="763"/>
      <c r="HA333" s="763"/>
      <c r="HB333" s="763"/>
      <c r="HC333" s="763"/>
      <c r="HD333" s="763"/>
      <c r="HE333" s="763"/>
      <c r="HF333" s="763"/>
      <c r="HG333" s="763"/>
      <c r="HH333" s="763"/>
      <c r="HI333" s="763"/>
      <c r="HJ333" s="763"/>
      <c r="HK333" s="763"/>
      <c r="HL333" s="763"/>
      <c r="HM333" s="763"/>
      <c r="HN333" s="763"/>
      <c r="HO333" s="763"/>
      <c r="HP333" s="763"/>
      <c r="HQ333" s="763"/>
      <c r="HR333" s="763"/>
      <c r="HS333" s="763"/>
    </row>
    <row r="334" spans="1:227" s="552" customFormat="1">
      <c r="A334"/>
      <c r="B334" s="392"/>
      <c r="C334"/>
      <c r="D334" s="465"/>
      <c r="E334" s="684"/>
      <c r="F334" s="684"/>
      <c r="G334" s="354"/>
      <c r="H334"/>
      <c r="I334" s="140"/>
      <c r="J334"/>
      <c r="K334"/>
      <c r="L334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9"/>
      <c r="Y334" s="359"/>
      <c r="Z334" s="359"/>
      <c r="AA334" s="359"/>
      <c r="AB334" s="47"/>
      <c r="AC334"/>
      <c r="AD334" s="127"/>
      <c r="AE334"/>
      <c r="AF334"/>
      <c r="AG334"/>
      <c r="AH334" s="137"/>
      <c r="AI334" s="137"/>
      <c r="AJ334" s="137"/>
      <c r="AK334" s="548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548"/>
      <c r="BB334" s="286"/>
      <c r="BC334" s="1138"/>
      <c r="BD334" s="1138"/>
      <c r="BE334" s="1138"/>
      <c r="BF334" s="1138"/>
      <c r="BG334" s="1138"/>
      <c r="BH334" s="1138"/>
      <c r="BI334" s="1138"/>
      <c r="BJ334" s="536"/>
      <c r="BK334" s="536"/>
      <c r="BL334" s="536"/>
      <c r="BM334" s="536"/>
      <c r="BN334" s="536"/>
      <c r="BO334" s="536"/>
      <c r="BP334" s="536"/>
      <c r="BQ334" s="536"/>
      <c r="BR334" s="536"/>
      <c r="BS334" s="536"/>
      <c r="BT334" s="536"/>
      <c r="BU334" s="286"/>
      <c r="BV334" s="763"/>
      <c r="BW334" s="763"/>
      <c r="BX334" s="763"/>
      <c r="BY334" s="763"/>
      <c r="BZ334" s="763"/>
      <c r="CA334" s="763"/>
      <c r="CB334" s="763"/>
      <c r="CC334" s="763"/>
      <c r="CD334" s="763"/>
      <c r="CE334" s="763"/>
      <c r="CF334" s="763"/>
      <c r="CG334" s="763"/>
      <c r="CH334" s="763"/>
      <c r="CI334" s="763"/>
      <c r="CW334" s="763"/>
      <c r="CX334" s="763"/>
      <c r="CY334" s="763"/>
      <c r="CZ334" s="763"/>
      <c r="DA334" s="763"/>
      <c r="DB334" s="763"/>
      <c r="DC334" s="763"/>
      <c r="DD334" s="763"/>
      <c r="DE334" s="763"/>
      <c r="DF334" s="763"/>
      <c r="DG334" s="763"/>
      <c r="DH334" s="763"/>
      <c r="DI334" s="763"/>
      <c r="DJ334" s="763"/>
      <c r="DK334" s="763"/>
      <c r="DL334" s="763"/>
      <c r="DM334" s="763"/>
      <c r="DN334" s="763"/>
      <c r="DO334" s="763"/>
      <c r="DP334" s="763"/>
      <c r="DQ334" s="763"/>
      <c r="DR334" s="763"/>
      <c r="DS334" s="763"/>
      <c r="DT334" s="763"/>
      <c r="DU334" s="763"/>
      <c r="DV334" s="763"/>
      <c r="DW334" s="763"/>
      <c r="DX334" s="763"/>
      <c r="DY334" s="763"/>
      <c r="DZ334" s="763"/>
      <c r="EA334" s="763"/>
      <c r="EB334" s="763"/>
      <c r="EC334" s="763"/>
      <c r="ED334" s="763"/>
      <c r="EE334" s="763"/>
      <c r="EF334" s="763"/>
      <c r="EG334" s="763"/>
      <c r="EH334" s="763"/>
      <c r="EI334" s="763"/>
      <c r="EJ334" s="763"/>
      <c r="EK334" s="763"/>
      <c r="EL334" s="763"/>
      <c r="EM334" s="763"/>
      <c r="EN334" s="763"/>
      <c r="EO334" s="763"/>
      <c r="EP334" s="763"/>
      <c r="EQ334" s="763"/>
      <c r="ER334" s="763"/>
      <c r="ES334" s="763"/>
      <c r="ET334" s="763"/>
      <c r="EU334" s="763"/>
      <c r="EV334" s="763"/>
      <c r="EW334" s="763"/>
      <c r="EX334" s="763"/>
      <c r="EY334" s="763"/>
      <c r="EZ334" s="763"/>
      <c r="FA334" s="763"/>
      <c r="FB334" s="763"/>
      <c r="FC334" s="763"/>
      <c r="FD334" s="763"/>
      <c r="FE334" s="763"/>
      <c r="FF334" s="763"/>
      <c r="FG334" s="763"/>
      <c r="FH334" s="763"/>
      <c r="FI334" s="763"/>
      <c r="FJ334" s="763"/>
      <c r="FK334" s="763"/>
      <c r="FL334" s="763"/>
      <c r="FM334" s="763"/>
      <c r="FN334" s="763"/>
      <c r="FO334" s="763"/>
      <c r="FP334" s="763"/>
      <c r="FQ334" s="763"/>
      <c r="FR334" s="763"/>
      <c r="FS334" s="763"/>
      <c r="FT334" s="763"/>
      <c r="FU334" s="763"/>
      <c r="FV334" s="763"/>
      <c r="FW334" s="763"/>
      <c r="FX334" s="763"/>
      <c r="FY334" s="763"/>
      <c r="FZ334" s="763"/>
      <c r="GA334" s="763"/>
      <c r="GB334" s="763"/>
      <c r="GC334" s="763"/>
      <c r="GD334" s="763"/>
      <c r="GE334" s="763"/>
      <c r="GF334" s="763"/>
      <c r="GG334" s="763"/>
      <c r="GH334" s="763"/>
      <c r="GI334" s="763"/>
      <c r="GJ334" s="763"/>
      <c r="GK334" s="763"/>
      <c r="GL334" s="763"/>
      <c r="GM334" s="763"/>
      <c r="GN334" s="763"/>
      <c r="GO334" s="763"/>
      <c r="GP334" s="763"/>
      <c r="GQ334" s="763"/>
      <c r="GR334" s="763"/>
      <c r="GS334" s="763"/>
      <c r="GT334" s="763"/>
      <c r="GU334" s="763"/>
      <c r="GV334" s="763"/>
      <c r="GW334" s="763"/>
      <c r="GX334" s="763"/>
      <c r="GY334" s="763"/>
      <c r="GZ334" s="763"/>
      <c r="HA334" s="763"/>
      <c r="HB334" s="763"/>
      <c r="HC334" s="763"/>
      <c r="HD334" s="763"/>
      <c r="HE334" s="763"/>
      <c r="HF334" s="763"/>
      <c r="HG334" s="763"/>
      <c r="HH334" s="763"/>
      <c r="HI334" s="763"/>
      <c r="HJ334" s="763"/>
      <c r="HK334" s="763"/>
      <c r="HL334" s="763"/>
      <c r="HM334" s="763"/>
      <c r="HN334" s="763"/>
      <c r="HO334" s="763"/>
      <c r="HP334" s="763"/>
      <c r="HQ334" s="763"/>
      <c r="HR334" s="763"/>
      <c r="HS334" s="763"/>
    </row>
    <row r="335" spans="1:227" s="552" customFormat="1">
      <c r="A335"/>
      <c r="B335" s="392"/>
      <c r="C335"/>
      <c r="D335" s="465"/>
      <c r="E335" s="684"/>
      <c r="F335" s="684"/>
      <c r="G335" s="354"/>
      <c r="H335"/>
      <c r="I335" s="140"/>
      <c r="J335"/>
      <c r="K335"/>
      <c r="L335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59"/>
      <c r="Z335" s="359"/>
      <c r="AA335" s="359"/>
      <c r="AB335" s="47"/>
      <c r="AC335"/>
      <c r="AD335" s="127"/>
      <c r="AE335"/>
      <c r="AF335"/>
      <c r="AG335"/>
      <c r="AH335" s="137"/>
      <c r="AI335" s="137"/>
      <c r="AJ335" s="137"/>
      <c r="AK335" s="548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  <c r="BA335" s="548"/>
      <c r="BB335" s="286"/>
      <c r="BC335" s="1138"/>
      <c r="BD335" s="1138"/>
      <c r="BE335" s="1138"/>
      <c r="BF335" s="1138"/>
      <c r="BG335" s="1138"/>
      <c r="BH335" s="1138"/>
      <c r="BI335" s="1138"/>
      <c r="BJ335" s="536"/>
      <c r="BK335" s="536"/>
      <c r="BL335" s="536"/>
      <c r="BM335" s="536"/>
      <c r="BN335" s="536"/>
      <c r="BO335" s="536"/>
      <c r="BP335" s="536"/>
      <c r="BQ335" s="536"/>
      <c r="BR335" s="536"/>
      <c r="BS335" s="536"/>
      <c r="BT335" s="536"/>
      <c r="BU335" s="286"/>
      <c r="BV335" s="763"/>
      <c r="BW335" s="763"/>
      <c r="BX335" s="763"/>
      <c r="BY335" s="763"/>
      <c r="BZ335" s="763"/>
      <c r="CA335" s="763"/>
      <c r="CB335" s="763"/>
      <c r="CC335" s="763"/>
      <c r="CD335" s="763"/>
      <c r="CE335" s="763"/>
      <c r="CF335" s="763"/>
      <c r="CG335" s="763"/>
      <c r="CH335" s="763"/>
      <c r="CI335" s="763"/>
      <c r="CW335" s="763"/>
      <c r="CX335" s="763"/>
      <c r="CY335" s="763"/>
      <c r="CZ335" s="763"/>
      <c r="DA335" s="763"/>
      <c r="DB335" s="763"/>
      <c r="DC335" s="763"/>
      <c r="DD335" s="763"/>
      <c r="DE335" s="763"/>
      <c r="DF335" s="763"/>
      <c r="DG335" s="763"/>
      <c r="DH335" s="763"/>
      <c r="DI335" s="763"/>
      <c r="DJ335" s="763"/>
      <c r="DK335" s="763"/>
      <c r="DL335" s="763"/>
      <c r="DM335" s="763"/>
      <c r="DN335" s="763"/>
      <c r="DO335" s="763"/>
      <c r="DP335" s="763"/>
      <c r="DQ335" s="763"/>
      <c r="DR335" s="763"/>
      <c r="DS335" s="763"/>
      <c r="DT335" s="763"/>
      <c r="DU335" s="763"/>
      <c r="DV335" s="763"/>
      <c r="DW335" s="763"/>
      <c r="DX335" s="763"/>
      <c r="DY335" s="763"/>
      <c r="DZ335" s="763"/>
      <c r="EA335" s="763"/>
      <c r="EB335" s="763"/>
      <c r="EC335" s="763"/>
      <c r="ED335" s="763"/>
      <c r="EE335" s="763"/>
      <c r="EF335" s="763"/>
      <c r="EG335" s="763"/>
      <c r="EH335" s="763"/>
      <c r="EI335" s="763"/>
      <c r="EJ335" s="763"/>
      <c r="EK335" s="763"/>
      <c r="EL335" s="763"/>
      <c r="EM335" s="763"/>
      <c r="EN335" s="763"/>
      <c r="EO335" s="763"/>
      <c r="EP335" s="763"/>
      <c r="EQ335" s="763"/>
      <c r="ER335" s="763"/>
      <c r="ES335" s="763"/>
      <c r="ET335" s="763"/>
      <c r="EU335" s="763"/>
      <c r="EV335" s="763"/>
      <c r="EW335" s="763"/>
      <c r="EX335" s="763"/>
      <c r="EY335" s="763"/>
      <c r="EZ335" s="763"/>
      <c r="FA335" s="763"/>
      <c r="FB335" s="763"/>
      <c r="FC335" s="763"/>
      <c r="FD335" s="763"/>
      <c r="FE335" s="763"/>
      <c r="FF335" s="763"/>
      <c r="FG335" s="763"/>
      <c r="FH335" s="763"/>
      <c r="FI335" s="763"/>
      <c r="FJ335" s="763"/>
      <c r="FK335" s="763"/>
      <c r="FL335" s="763"/>
      <c r="FM335" s="763"/>
      <c r="FN335" s="763"/>
      <c r="FO335" s="763"/>
      <c r="FP335" s="763"/>
      <c r="FQ335" s="763"/>
      <c r="FR335" s="763"/>
      <c r="FS335" s="763"/>
      <c r="FT335" s="763"/>
      <c r="FU335" s="763"/>
      <c r="FV335" s="763"/>
      <c r="FW335" s="763"/>
      <c r="FX335" s="763"/>
      <c r="FY335" s="763"/>
      <c r="FZ335" s="763"/>
      <c r="GA335" s="763"/>
      <c r="GB335" s="763"/>
      <c r="GC335" s="763"/>
      <c r="GD335" s="763"/>
      <c r="GE335" s="763"/>
      <c r="GF335" s="763"/>
      <c r="GG335" s="763"/>
      <c r="GH335" s="763"/>
      <c r="GI335" s="763"/>
      <c r="GJ335" s="763"/>
      <c r="GK335" s="763"/>
      <c r="GL335" s="763"/>
      <c r="GM335" s="763"/>
      <c r="GN335" s="763"/>
      <c r="GO335" s="763"/>
      <c r="GP335" s="763"/>
      <c r="GQ335" s="763"/>
      <c r="GR335" s="763"/>
      <c r="GS335" s="763"/>
      <c r="GT335" s="763"/>
      <c r="GU335" s="763"/>
      <c r="GV335" s="763"/>
      <c r="GW335" s="763"/>
      <c r="GX335" s="763"/>
      <c r="GY335" s="763"/>
      <c r="GZ335" s="763"/>
      <c r="HA335" s="763"/>
      <c r="HB335" s="763"/>
      <c r="HC335" s="763"/>
      <c r="HD335" s="763"/>
      <c r="HE335" s="763"/>
      <c r="HF335" s="763"/>
      <c r="HG335" s="763"/>
      <c r="HH335" s="763"/>
      <c r="HI335" s="763"/>
      <c r="HJ335" s="763"/>
      <c r="HK335" s="763"/>
      <c r="HL335" s="763"/>
      <c r="HM335" s="763"/>
      <c r="HN335" s="763"/>
      <c r="HO335" s="763"/>
      <c r="HP335" s="763"/>
      <c r="HQ335" s="763"/>
      <c r="HR335" s="763"/>
      <c r="HS335" s="763"/>
    </row>
    <row r="336" spans="1:227" s="552" customFormat="1">
      <c r="A336"/>
      <c r="B336" s="392"/>
      <c r="C336"/>
      <c r="D336" s="465"/>
      <c r="E336" s="684"/>
      <c r="F336" s="684"/>
      <c r="G336" s="354"/>
      <c r="H336"/>
      <c r="I336" s="140"/>
      <c r="J336"/>
      <c r="K336"/>
      <c r="L336"/>
      <c r="M336" s="359"/>
      <c r="N336" s="359"/>
      <c r="O336" s="359"/>
      <c r="P336" s="359"/>
      <c r="Q336" s="359"/>
      <c r="R336" s="359"/>
      <c r="S336" s="359"/>
      <c r="T336" s="359"/>
      <c r="U336" s="359"/>
      <c r="V336" s="359"/>
      <c r="W336" s="359"/>
      <c r="X336" s="359"/>
      <c r="Y336" s="359"/>
      <c r="Z336" s="359"/>
      <c r="AA336" s="359"/>
      <c r="AB336" s="47"/>
      <c r="AC336"/>
      <c r="AD336" s="127"/>
      <c r="AE336"/>
      <c r="AF336"/>
      <c r="AG336"/>
      <c r="AH336" s="137"/>
      <c r="AI336" s="137"/>
      <c r="AJ336" s="137"/>
      <c r="AK336" s="548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548"/>
      <c r="BB336" s="286"/>
      <c r="BC336" s="1138"/>
      <c r="BD336" s="1138"/>
      <c r="BE336" s="1138"/>
      <c r="BF336" s="1138"/>
      <c r="BG336" s="1138"/>
      <c r="BH336" s="1138"/>
      <c r="BI336" s="1138"/>
      <c r="BJ336" s="536"/>
      <c r="BK336" s="536"/>
      <c r="BL336" s="536"/>
      <c r="BM336" s="536"/>
      <c r="BN336" s="536"/>
      <c r="BO336" s="536"/>
      <c r="BP336" s="536"/>
      <c r="BQ336" s="536"/>
      <c r="BR336" s="536"/>
      <c r="BS336" s="536"/>
      <c r="BT336" s="536"/>
      <c r="BU336" s="286"/>
      <c r="BV336" s="763"/>
      <c r="BW336" s="763"/>
      <c r="BX336" s="763"/>
      <c r="BY336" s="763"/>
      <c r="BZ336" s="763"/>
      <c r="CA336" s="763"/>
      <c r="CB336" s="763"/>
      <c r="CC336" s="763"/>
      <c r="CD336" s="763"/>
      <c r="CE336" s="763"/>
      <c r="CF336" s="763"/>
      <c r="CG336" s="763"/>
      <c r="CH336" s="763"/>
      <c r="CI336" s="763"/>
      <c r="CW336" s="763"/>
      <c r="CX336" s="763"/>
      <c r="CY336" s="763"/>
      <c r="CZ336" s="763"/>
      <c r="DA336" s="763"/>
      <c r="DB336" s="763"/>
      <c r="DC336" s="763"/>
      <c r="DD336" s="763"/>
      <c r="DE336" s="763"/>
      <c r="DF336" s="763"/>
      <c r="DG336" s="763"/>
      <c r="DH336" s="763"/>
      <c r="DI336" s="763"/>
      <c r="DJ336" s="763"/>
      <c r="DK336" s="763"/>
      <c r="DL336" s="763"/>
      <c r="DM336" s="763"/>
      <c r="DN336" s="763"/>
      <c r="DO336" s="763"/>
      <c r="DP336" s="763"/>
      <c r="DQ336" s="763"/>
      <c r="DR336" s="763"/>
      <c r="DS336" s="763"/>
      <c r="DT336" s="763"/>
      <c r="DU336" s="763"/>
      <c r="DV336" s="763"/>
      <c r="DW336" s="763"/>
      <c r="DX336" s="763"/>
      <c r="DY336" s="763"/>
      <c r="DZ336" s="763"/>
      <c r="EA336" s="763"/>
      <c r="EB336" s="763"/>
      <c r="EC336" s="763"/>
      <c r="ED336" s="763"/>
      <c r="EE336" s="763"/>
      <c r="EF336" s="763"/>
      <c r="EG336" s="763"/>
      <c r="EH336" s="763"/>
      <c r="EI336" s="763"/>
      <c r="EJ336" s="763"/>
      <c r="EK336" s="763"/>
      <c r="EL336" s="763"/>
      <c r="EM336" s="763"/>
      <c r="EN336" s="763"/>
      <c r="EO336" s="763"/>
      <c r="EP336" s="763"/>
      <c r="EQ336" s="763"/>
      <c r="ER336" s="763"/>
      <c r="ES336" s="763"/>
      <c r="ET336" s="763"/>
      <c r="EU336" s="763"/>
      <c r="EV336" s="763"/>
      <c r="EW336" s="763"/>
      <c r="EX336" s="763"/>
      <c r="EY336" s="763"/>
      <c r="EZ336" s="763"/>
      <c r="FA336" s="763"/>
      <c r="FB336" s="763"/>
      <c r="FC336" s="763"/>
      <c r="FD336" s="763"/>
      <c r="FE336" s="763"/>
      <c r="FF336" s="763"/>
      <c r="FG336" s="763"/>
      <c r="FH336" s="763"/>
      <c r="FI336" s="763"/>
      <c r="FJ336" s="763"/>
      <c r="FK336" s="763"/>
      <c r="FL336" s="763"/>
      <c r="FM336" s="763"/>
      <c r="FN336" s="763"/>
      <c r="FO336" s="763"/>
      <c r="FP336" s="763"/>
      <c r="FQ336" s="763"/>
      <c r="FR336" s="763"/>
      <c r="FS336" s="763"/>
      <c r="FT336" s="763"/>
      <c r="FU336" s="763"/>
      <c r="FV336" s="763"/>
      <c r="FW336" s="763"/>
      <c r="FX336" s="763"/>
      <c r="FY336" s="763"/>
      <c r="FZ336" s="763"/>
      <c r="GA336" s="763"/>
      <c r="GB336" s="763"/>
      <c r="GC336" s="763"/>
      <c r="GD336" s="763"/>
      <c r="GE336" s="763"/>
      <c r="GF336" s="763"/>
      <c r="GG336" s="763"/>
      <c r="GH336" s="763"/>
      <c r="GI336" s="763"/>
      <c r="GJ336" s="763"/>
      <c r="GK336" s="763"/>
      <c r="GL336" s="763"/>
      <c r="GM336" s="763"/>
      <c r="GN336" s="763"/>
      <c r="GO336" s="763"/>
      <c r="GP336" s="763"/>
      <c r="GQ336" s="763"/>
      <c r="GR336" s="763"/>
      <c r="GS336" s="763"/>
      <c r="GT336" s="763"/>
      <c r="GU336" s="763"/>
      <c r="GV336" s="763"/>
      <c r="GW336" s="763"/>
      <c r="GX336" s="763"/>
      <c r="GY336" s="763"/>
      <c r="GZ336" s="763"/>
      <c r="HA336" s="763"/>
      <c r="HB336" s="763"/>
      <c r="HC336" s="763"/>
      <c r="HD336" s="763"/>
      <c r="HE336" s="763"/>
      <c r="HF336" s="763"/>
      <c r="HG336" s="763"/>
      <c r="HH336" s="763"/>
      <c r="HI336" s="763"/>
      <c r="HJ336" s="763"/>
      <c r="HK336" s="763"/>
      <c r="HL336" s="763"/>
      <c r="HM336" s="763"/>
      <c r="HN336" s="763"/>
      <c r="HO336" s="763"/>
      <c r="HP336" s="763"/>
      <c r="HQ336" s="763"/>
      <c r="HR336" s="763"/>
      <c r="HS336" s="763"/>
    </row>
    <row r="337" spans="1:227" s="552" customFormat="1">
      <c r="A337"/>
      <c r="B337" s="392"/>
      <c r="C337"/>
      <c r="D337" s="465"/>
      <c r="E337" s="684"/>
      <c r="F337" s="684"/>
      <c r="G337" s="354"/>
      <c r="H337"/>
      <c r="I337" s="140"/>
      <c r="J337"/>
      <c r="K337"/>
      <c r="L337"/>
      <c r="M337" s="359"/>
      <c r="N337" s="359"/>
      <c r="O337" s="359"/>
      <c r="P337" s="359"/>
      <c r="Q337" s="359"/>
      <c r="R337" s="359"/>
      <c r="S337" s="359"/>
      <c r="T337" s="359"/>
      <c r="U337" s="359"/>
      <c r="V337" s="359"/>
      <c r="W337" s="359"/>
      <c r="X337" s="359"/>
      <c r="Y337" s="359"/>
      <c r="Z337" s="359"/>
      <c r="AA337" s="359"/>
      <c r="AB337" s="47"/>
      <c r="AC337"/>
      <c r="AD337" s="127"/>
      <c r="AE337"/>
      <c r="AF337"/>
      <c r="AG337"/>
      <c r="AH337" s="137"/>
      <c r="AI337" s="137"/>
      <c r="AJ337" s="137"/>
      <c r="AK337" s="548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548"/>
      <c r="BB337" s="286"/>
      <c r="BC337" s="1138"/>
      <c r="BD337" s="1138"/>
      <c r="BE337" s="1138"/>
      <c r="BF337" s="1138"/>
      <c r="BG337" s="1138"/>
      <c r="BH337" s="1138"/>
      <c r="BI337" s="1138"/>
      <c r="BJ337" s="536"/>
      <c r="BK337" s="536"/>
      <c r="BL337" s="536"/>
      <c r="BM337" s="536"/>
      <c r="BN337" s="536"/>
      <c r="BO337" s="536"/>
      <c r="BP337" s="536"/>
      <c r="BQ337" s="536"/>
      <c r="BR337" s="536"/>
      <c r="BS337" s="536"/>
      <c r="BT337" s="536"/>
      <c r="BU337" s="286"/>
      <c r="BV337" s="763"/>
      <c r="BW337" s="763"/>
      <c r="BX337" s="763"/>
      <c r="BY337" s="763"/>
      <c r="BZ337" s="763"/>
      <c r="CA337" s="763"/>
      <c r="CB337" s="763"/>
      <c r="CC337" s="763"/>
      <c r="CD337" s="763"/>
      <c r="CE337" s="763"/>
      <c r="CF337" s="763"/>
      <c r="CG337" s="763"/>
      <c r="CH337" s="763"/>
      <c r="CI337" s="763"/>
      <c r="CW337" s="763"/>
      <c r="CX337" s="763"/>
      <c r="CY337" s="763"/>
      <c r="CZ337" s="763"/>
      <c r="DA337" s="763"/>
      <c r="DB337" s="763"/>
      <c r="DC337" s="763"/>
      <c r="DD337" s="763"/>
      <c r="DE337" s="763"/>
      <c r="DF337" s="763"/>
      <c r="DG337" s="763"/>
      <c r="DH337" s="763"/>
      <c r="DI337" s="763"/>
      <c r="DJ337" s="763"/>
      <c r="DK337" s="763"/>
      <c r="DL337" s="763"/>
      <c r="DM337" s="763"/>
      <c r="DN337" s="763"/>
      <c r="DO337" s="763"/>
      <c r="DP337" s="763"/>
      <c r="DQ337" s="763"/>
      <c r="DR337" s="763"/>
      <c r="DS337" s="763"/>
      <c r="DT337" s="763"/>
      <c r="DU337" s="763"/>
      <c r="DV337" s="763"/>
      <c r="DW337" s="763"/>
      <c r="DX337" s="763"/>
      <c r="DY337" s="763"/>
      <c r="DZ337" s="763"/>
      <c r="EA337" s="763"/>
      <c r="EB337" s="763"/>
      <c r="EC337" s="763"/>
      <c r="ED337" s="763"/>
      <c r="EE337" s="763"/>
      <c r="EF337" s="763"/>
      <c r="EG337" s="763"/>
      <c r="EH337" s="763"/>
      <c r="EI337" s="763"/>
      <c r="EJ337" s="763"/>
      <c r="EK337" s="763"/>
      <c r="EL337" s="763"/>
      <c r="EM337" s="763"/>
      <c r="EN337" s="763"/>
      <c r="EO337" s="763"/>
      <c r="EP337" s="763"/>
      <c r="EQ337" s="763"/>
      <c r="ER337" s="763"/>
      <c r="ES337" s="763"/>
      <c r="ET337" s="763"/>
      <c r="EU337" s="763"/>
      <c r="EV337" s="763"/>
      <c r="EW337" s="763"/>
      <c r="EX337" s="763"/>
      <c r="EY337" s="763"/>
      <c r="EZ337" s="763"/>
      <c r="FA337" s="763"/>
      <c r="FB337" s="763"/>
      <c r="FC337" s="763"/>
      <c r="FD337" s="763"/>
      <c r="FE337" s="763"/>
      <c r="FF337" s="763"/>
      <c r="FG337" s="763"/>
      <c r="FH337" s="763"/>
      <c r="FI337" s="763"/>
      <c r="FJ337" s="763"/>
      <c r="FK337" s="763"/>
      <c r="FL337" s="763"/>
      <c r="FM337" s="763"/>
      <c r="FN337" s="763"/>
      <c r="FO337" s="763"/>
      <c r="FP337" s="763"/>
      <c r="FQ337" s="763"/>
      <c r="FR337" s="763"/>
      <c r="FS337" s="763"/>
      <c r="FT337" s="763"/>
      <c r="FU337" s="763"/>
      <c r="FV337" s="763"/>
      <c r="FW337" s="763"/>
      <c r="FX337" s="763"/>
      <c r="FY337" s="763"/>
      <c r="FZ337" s="763"/>
      <c r="GA337" s="763"/>
      <c r="GB337" s="763"/>
      <c r="GC337" s="763"/>
      <c r="GD337" s="763"/>
      <c r="GE337" s="763"/>
      <c r="GF337" s="763"/>
      <c r="GG337" s="763"/>
      <c r="GH337" s="763"/>
      <c r="GI337" s="763"/>
      <c r="GJ337" s="763"/>
      <c r="GK337" s="763"/>
      <c r="GL337" s="763"/>
      <c r="GM337" s="763"/>
      <c r="GN337" s="763"/>
      <c r="GO337" s="763"/>
      <c r="GP337" s="763"/>
      <c r="GQ337" s="763"/>
      <c r="GR337" s="763"/>
      <c r="GS337" s="763"/>
      <c r="GT337" s="763"/>
      <c r="GU337" s="763"/>
      <c r="GV337" s="763"/>
      <c r="GW337" s="763"/>
      <c r="GX337" s="763"/>
      <c r="GY337" s="763"/>
      <c r="GZ337" s="763"/>
      <c r="HA337" s="763"/>
      <c r="HB337" s="763"/>
      <c r="HC337" s="763"/>
      <c r="HD337" s="763"/>
      <c r="HE337" s="763"/>
      <c r="HF337" s="763"/>
      <c r="HG337" s="763"/>
      <c r="HH337" s="763"/>
      <c r="HI337" s="763"/>
      <c r="HJ337" s="763"/>
      <c r="HK337" s="763"/>
      <c r="HL337" s="763"/>
      <c r="HM337" s="763"/>
      <c r="HN337" s="763"/>
      <c r="HO337" s="763"/>
      <c r="HP337" s="763"/>
      <c r="HQ337" s="763"/>
      <c r="HR337" s="763"/>
      <c r="HS337" s="763"/>
    </row>
    <row r="338" spans="1:227" s="552" customFormat="1">
      <c r="A338"/>
      <c r="B338" s="392"/>
      <c r="C338"/>
      <c r="D338" s="465"/>
      <c r="E338" s="684"/>
      <c r="F338" s="684"/>
      <c r="G338" s="354"/>
      <c r="H338"/>
      <c r="I338" s="140"/>
      <c r="J338"/>
      <c r="K338"/>
      <c r="L338"/>
      <c r="M338" s="359"/>
      <c r="N338" s="359"/>
      <c r="O338" s="359"/>
      <c r="P338" s="359"/>
      <c r="Q338" s="359"/>
      <c r="R338" s="359"/>
      <c r="S338" s="359"/>
      <c r="T338" s="359"/>
      <c r="U338" s="359"/>
      <c r="V338" s="359"/>
      <c r="W338" s="359"/>
      <c r="X338" s="359"/>
      <c r="Y338" s="359"/>
      <c r="Z338" s="359"/>
      <c r="AA338" s="359"/>
      <c r="AB338" s="47"/>
      <c r="AC338"/>
      <c r="AD338" s="127"/>
      <c r="AE338"/>
      <c r="AF338"/>
      <c r="AG338"/>
      <c r="AH338" s="137"/>
      <c r="AI338" s="137"/>
      <c r="AJ338" s="137"/>
      <c r="AK338" s="548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548"/>
      <c r="BB338" s="286"/>
      <c r="BC338" s="1138"/>
      <c r="BD338" s="1138"/>
      <c r="BE338" s="1138"/>
      <c r="BF338" s="1138"/>
      <c r="BG338" s="1138"/>
      <c r="BH338" s="1138"/>
      <c r="BI338" s="1138"/>
      <c r="BJ338" s="536"/>
      <c r="BK338" s="536"/>
      <c r="BL338" s="536"/>
      <c r="BM338" s="536"/>
      <c r="BN338" s="536"/>
      <c r="BO338" s="536"/>
      <c r="BP338" s="536"/>
      <c r="BQ338" s="536"/>
      <c r="BR338" s="536"/>
      <c r="BS338" s="536"/>
      <c r="BT338" s="536"/>
      <c r="BU338" s="286"/>
      <c r="BV338" s="763"/>
      <c r="BW338" s="763"/>
      <c r="BX338" s="763"/>
      <c r="BY338" s="763"/>
      <c r="BZ338" s="763"/>
      <c r="CA338" s="763"/>
      <c r="CB338" s="763"/>
      <c r="CC338" s="763"/>
      <c r="CD338" s="763"/>
      <c r="CE338" s="763"/>
      <c r="CF338" s="763"/>
      <c r="CG338" s="763"/>
      <c r="CH338" s="763"/>
      <c r="CI338" s="763"/>
      <c r="CW338" s="763"/>
      <c r="CX338" s="763"/>
      <c r="CY338" s="763"/>
      <c r="CZ338" s="763"/>
      <c r="DA338" s="763"/>
      <c r="DB338" s="763"/>
      <c r="DC338" s="763"/>
      <c r="DD338" s="763"/>
      <c r="DE338" s="763"/>
      <c r="DF338" s="763"/>
      <c r="DG338" s="763"/>
      <c r="DH338" s="763"/>
      <c r="DI338" s="763"/>
      <c r="DJ338" s="763"/>
      <c r="DK338" s="763"/>
      <c r="DL338" s="763"/>
      <c r="DM338" s="763"/>
      <c r="DN338" s="763"/>
      <c r="DO338" s="763"/>
      <c r="DP338" s="763"/>
      <c r="DQ338" s="763"/>
      <c r="DR338" s="763"/>
      <c r="DS338" s="763"/>
      <c r="DT338" s="763"/>
      <c r="DU338" s="763"/>
      <c r="DV338" s="763"/>
      <c r="DW338" s="763"/>
      <c r="DX338" s="763"/>
      <c r="DY338" s="763"/>
      <c r="DZ338" s="763"/>
      <c r="EA338" s="763"/>
      <c r="EB338" s="763"/>
      <c r="EC338" s="763"/>
      <c r="ED338" s="763"/>
      <c r="EE338" s="763"/>
      <c r="EF338" s="763"/>
      <c r="EG338" s="763"/>
      <c r="EH338" s="763"/>
      <c r="EI338" s="763"/>
      <c r="EJ338" s="763"/>
      <c r="EK338" s="763"/>
      <c r="EL338" s="763"/>
      <c r="EM338" s="763"/>
      <c r="EN338" s="763"/>
      <c r="EO338" s="763"/>
      <c r="EP338" s="763"/>
      <c r="EQ338" s="763"/>
      <c r="ER338" s="763"/>
      <c r="ES338" s="763"/>
      <c r="ET338" s="763"/>
      <c r="EU338" s="763"/>
      <c r="EV338" s="763"/>
      <c r="EW338" s="763"/>
      <c r="EX338" s="763"/>
      <c r="EY338" s="763"/>
      <c r="EZ338" s="763"/>
      <c r="FA338" s="763"/>
      <c r="FB338" s="763"/>
      <c r="FC338" s="763"/>
      <c r="FD338" s="763"/>
      <c r="FE338" s="763"/>
      <c r="FF338" s="763"/>
      <c r="FG338" s="763"/>
      <c r="FH338" s="763"/>
      <c r="FI338" s="763"/>
      <c r="FJ338" s="763"/>
      <c r="FK338" s="763"/>
      <c r="FL338" s="763"/>
      <c r="FM338" s="763"/>
      <c r="FN338" s="763"/>
      <c r="FO338" s="763"/>
      <c r="FP338" s="763"/>
      <c r="FQ338" s="763"/>
      <c r="FR338" s="763"/>
      <c r="FS338" s="763"/>
      <c r="FT338" s="763"/>
      <c r="FU338" s="763"/>
      <c r="FV338" s="763"/>
      <c r="FW338" s="763"/>
      <c r="FX338" s="763"/>
      <c r="FY338" s="763"/>
      <c r="FZ338" s="763"/>
      <c r="GA338" s="763"/>
      <c r="GB338" s="763"/>
      <c r="GC338" s="763"/>
      <c r="GD338" s="763"/>
      <c r="GE338" s="763"/>
      <c r="GF338" s="763"/>
      <c r="GG338" s="763"/>
      <c r="GH338" s="763"/>
      <c r="GI338" s="763"/>
      <c r="GJ338" s="763"/>
      <c r="GK338" s="763"/>
      <c r="GL338" s="763"/>
      <c r="GM338" s="763"/>
      <c r="GN338" s="763"/>
      <c r="GO338" s="763"/>
      <c r="GP338" s="763"/>
      <c r="GQ338" s="763"/>
      <c r="GR338" s="763"/>
      <c r="GS338" s="763"/>
      <c r="GT338" s="763"/>
      <c r="GU338" s="763"/>
      <c r="GV338" s="763"/>
      <c r="GW338" s="763"/>
      <c r="GX338" s="763"/>
      <c r="GY338" s="763"/>
      <c r="GZ338" s="763"/>
      <c r="HA338" s="763"/>
      <c r="HB338" s="763"/>
      <c r="HC338" s="763"/>
      <c r="HD338" s="763"/>
      <c r="HE338" s="763"/>
      <c r="HF338" s="763"/>
      <c r="HG338" s="763"/>
      <c r="HH338" s="763"/>
      <c r="HI338" s="763"/>
      <c r="HJ338" s="763"/>
      <c r="HK338" s="763"/>
      <c r="HL338" s="763"/>
      <c r="HM338" s="763"/>
      <c r="HN338" s="763"/>
      <c r="HO338" s="763"/>
      <c r="HP338" s="763"/>
      <c r="HQ338" s="763"/>
      <c r="HR338" s="763"/>
      <c r="HS338" s="763"/>
    </row>
    <row r="339" spans="1:227" s="552" customFormat="1">
      <c r="A339"/>
      <c r="B339" s="392"/>
      <c r="C339"/>
      <c r="D339" s="465"/>
      <c r="E339" s="684"/>
      <c r="F339" s="684"/>
      <c r="G339" s="354"/>
      <c r="H339"/>
      <c r="I339" s="140"/>
      <c r="J339"/>
      <c r="K339"/>
      <c r="L33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47"/>
      <c r="AC339"/>
      <c r="AD339" s="127"/>
      <c r="AE339"/>
      <c r="AF339"/>
      <c r="AG339"/>
      <c r="AH339" s="137"/>
      <c r="AI339" s="137"/>
      <c r="AJ339" s="137"/>
      <c r="AK339" s="548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  <c r="BA339" s="548"/>
      <c r="BB339" s="286"/>
      <c r="BC339" s="1138"/>
      <c r="BD339" s="1138"/>
      <c r="BE339" s="1138"/>
      <c r="BF339" s="1138"/>
      <c r="BG339" s="1138"/>
      <c r="BH339" s="1138"/>
      <c r="BI339" s="1138"/>
      <c r="BJ339" s="536"/>
      <c r="BK339" s="536"/>
      <c r="BL339" s="536"/>
      <c r="BM339" s="536"/>
      <c r="BN339" s="536"/>
      <c r="BO339" s="536"/>
      <c r="BP339" s="536"/>
      <c r="BQ339" s="536"/>
      <c r="BR339" s="536"/>
      <c r="BS339" s="536"/>
      <c r="BT339" s="536"/>
      <c r="BU339" s="286"/>
      <c r="BV339" s="763"/>
      <c r="BW339" s="763"/>
      <c r="BX339" s="763"/>
      <c r="BY339" s="763"/>
      <c r="BZ339" s="763"/>
      <c r="CA339" s="763"/>
      <c r="CB339" s="763"/>
      <c r="CC339" s="763"/>
      <c r="CD339" s="763"/>
      <c r="CE339" s="763"/>
      <c r="CF339" s="763"/>
      <c r="CG339" s="763"/>
      <c r="CH339" s="763"/>
      <c r="CI339" s="763"/>
      <c r="CW339" s="763"/>
      <c r="CX339" s="763"/>
      <c r="CY339" s="763"/>
      <c r="CZ339" s="763"/>
      <c r="DA339" s="763"/>
      <c r="DB339" s="763"/>
      <c r="DC339" s="763"/>
      <c r="DD339" s="763"/>
      <c r="DE339" s="763"/>
      <c r="DF339" s="763"/>
      <c r="DG339" s="763"/>
      <c r="DH339" s="763"/>
      <c r="DI339" s="763"/>
      <c r="DJ339" s="763"/>
      <c r="DK339" s="763"/>
      <c r="DL339" s="763"/>
      <c r="DM339" s="763"/>
      <c r="DN339" s="763"/>
      <c r="DO339" s="763"/>
      <c r="DP339" s="763"/>
      <c r="DQ339" s="763"/>
      <c r="DR339" s="763"/>
      <c r="DS339" s="763"/>
      <c r="DT339" s="763"/>
      <c r="DU339" s="763"/>
      <c r="DV339" s="763"/>
      <c r="DW339" s="763"/>
      <c r="DX339" s="763"/>
      <c r="DY339" s="763"/>
      <c r="DZ339" s="763"/>
      <c r="EA339" s="763"/>
      <c r="EB339" s="763"/>
      <c r="EC339" s="763"/>
      <c r="ED339" s="763"/>
      <c r="EE339" s="763"/>
      <c r="EF339" s="763"/>
      <c r="EG339" s="763"/>
      <c r="EH339" s="763"/>
      <c r="EI339" s="763"/>
      <c r="EJ339" s="763"/>
      <c r="EK339" s="763"/>
      <c r="EL339" s="763"/>
      <c r="EM339" s="763"/>
      <c r="EN339" s="763"/>
      <c r="EO339" s="763"/>
      <c r="EP339" s="763"/>
      <c r="EQ339" s="763"/>
      <c r="ER339" s="763"/>
      <c r="ES339" s="763"/>
      <c r="ET339" s="763"/>
      <c r="EU339" s="763"/>
      <c r="EV339" s="763"/>
      <c r="EW339" s="763"/>
      <c r="EX339" s="763"/>
      <c r="EY339" s="763"/>
      <c r="EZ339" s="763"/>
      <c r="FA339" s="763"/>
      <c r="FB339" s="763"/>
      <c r="FC339" s="763"/>
      <c r="FD339" s="763"/>
      <c r="FE339" s="763"/>
      <c r="FF339" s="763"/>
      <c r="FG339" s="763"/>
      <c r="FH339" s="763"/>
      <c r="FI339" s="763"/>
      <c r="FJ339" s="763"/>
      <c r="FK339" s="763"/>
      <c r="FL339" s="763"/>
      <c r="FM339" s="763"/>
      <c r="FN339" s="763"/>
      <c r="FO339" s="763"/>
      <c r="FP339" s="763"/>
      <c r="FQ339" s="763"/>
      <c r="FR339" s="763"/>
      <c r="FS339" s="763"/>
      <c r="FT339" s="763"/>
      <c r="FU339" s="763"/>
      <c r="FV339" s="763"/>
      <c r="FW339" s="763"/>
      <c r="FX339" s="763"/>
      <c r="FY339" s="763"/>
      <c r="FZ339" s="763"/>
      <c r="GA339" s="763"/>
      <c r="GB339" s="763"/>
      <c r="GC339" s="763"/>
      <c r="GD339" s="763"/>
      <c r="GE339" s="763"/>
      <c r="GF339" s="763"/>
      <c r="GG339" s="763"/>
      <c r="GH339" s="763"/>
      <c r="GI339" s="763"/>
      <c r="GJ339" s="763"/>
      <c r="GK339" s="763"/>
      <c r="GL339" s="763"/>
      <c r="GM339" s="763"/>
      <c r="GN339" s="763"/>
      <c r="GO339" s="763"/>
      <c r="GP339" s="763"/>
      <c r="GQ339" s="763"/>
      <c r="GR339" s="763"/>
      <c r="GS339" s="763"/>
      <c r="GT339" s="763"/>
      <c r="GU339" s="763"/>
      <c r="GV339" s="763"/>
      <c r="GW339" s="763"/>
      <c r="GX339" s="763"/>
      <c r="GY339" s="763"/>
      <c r="GZ339" s="763"/>
      <c r="HA339" s="763"/>
      <c r="HB339" s="763"/>
      <c r="HC339" s="763"/>
      <c r="HD339" s="763"/>
      <c r="HE339" s="763"/>
      <c r="HF339" s="763"/>
      <c r="HG339" s="763"/>
      <c r="HH339" s="763"/>
      <c r="HI339" s="763"/>
      <c r="HJ339" s="763"/>
      <c r="HK339" s="763"/>
      <c r="HL339" s="763"/>
      <c r="HM339" s="763"/>
      <c r="HN339" s="763"/>
      <c r="HO339" s="763"/>
      <c r="HP339" s="763"/>
      <c r="HQ339" s="763"/>
      <c r="HR339" s="763"/>
      <c r="HS339" s="763"/>
    </row>
    <row r="340" spans="1:227" s="552" customFormat="1">
      <c r="A340"/>
      <c r="B340" s="392"/>
      <c r="C340"/>
      <c r="D340" s="465"/>
      <c r="E340" s="684"/>
      <c r="F340" s="684"/>
      <c r="G340" s="354"/>
      <c r="H340"/>
      <c r="I340" s="140"/>
      <c r="J340"/>
      <c r="K340"/>
      <c r="L340"/>
      <c r="M340" s="359"/>
      <c r="N340" s="359"/>
      <c r="O340" s="359"/>
      <c r="P340" s="359"/>
      <c r="Q340" s="359"/>
      <c r="R340" s="359"/>
      <c r="S340" s="359"/>
      <c r="T340" s="359"/>
      <c r="U340" s="359"/>
      <c r="V340" s="359"/>
      <c r="W340" s="359"/>
      <c r="X340" s="359"/>
      <c r="Y340" s="359"/>
      <c r="Z340" s="359"/>
      <c r="AA340" s="359"/>
      <c r="AB340" s="47"/>
      <c r="AC340"/>
      <c r="AD340" s="127"/>
      <c r="AE340"/>
      <c r="AF340"/>
      <c r="AG340"/>
      <c r="AH340" s="137"/>
      <c r="AI340" s="137"/>
      <c r="AJ340" s="137"/>
      <c r="AK340" s="548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548"/>
      <c r="BB340" s="286"/>
      <c r="BC340" s="1138"/>
      <c r="BD340" s="1138"/>
      <c r="BE340" s="1138"/>
      <c r="BF340" s="1138"/>
      <c r="BG340" s="1138"/>
      <c r="BH340" s="1138"/>
      <c r="BI340" s="1138"/>
      <c r="BJ340" s="536"/>
      <c r="BK340" s="536"/>
      <c r="BL340" s="536"/>
      <c r="BM340" s="536"/>
      <c r="BN340" s="536"/>
      <c r="BO340" s="536"/>
      <c r="BP340" s="536"/>
      <c r="BQ340" s="536"/>
      <c r="BR340" s="536"/>
      <c r="BS340" s="536"/>
      <c r="BT340" s="536"/>
      <c r="BU340" s="286"/>
      <c r="BV340" s="763"/>
      <c r="BW340" s="763"/>
      <c r="BX340" s="763"/>
      <c r="BY340" s="763"/>
      <c r="BZ340" s="763"/>
      <c r="CA340" s="763"/>
      <c r="CB340" s="763"/>
      <c r="CC340" s="763"/>
      <c r="CD340" s="763"/>
      <c r="CE340" s="763"/>
      <c r="CF340" s="763"/>
      <c r="CG340" s="763"/>
      <c r="CH340" s="763"/>
      <c r="CI340" s="763"/>
      <c r="CW340" s="763"/>
      <c r="CX340" s="763"/>
      <c r="CY340" s="763"/>
      <c r="CZ340" s="763"/>
      <c r="DA340" s="763"/>
      <c r="DB340" s="763"/>
      <c r="DC340" s="763"/>
      <c r="DD340" s="763"/>
      <c r="DE340" s="763"/>
      <c r="DF340" s="763"/>
      <c r="DG340" s="763"/>
      <c r="DH340" s="763"/>
      <c r="DI340" s="763"/>
      <c r="DJ340" s="763"/>
      <c r="DK340" s="763"/>
      <c r="DL340" s="763"/>
      <c r="DM340" s="763"/>
      <c r="DN340" s="763"/>
      <c r="DO340" s="763"/>
      <c r="DP340" s="763"/>
      <c r="DQ340" s="763"/>
      <c r="DR340" s="763"/>
      <c r="DS340" s="763"/>
      <c r="DT340" s="763"/>
      <c r="DU340" s="763"/>
      <c r="DV340" s="763"/>
      <c r="DW340" s="763"/>
      <c r="DX340" s="763"/>
      <c r="DY340" s="763"/>
      <c r="DZ340" s="763"/>
      <c r="EA340" s="763"/>
      <c r="EB340" s="763"/>
      <c r="EC340" s="763"/>
      <c r="ED340" s="763"/>
      <c r="EE340" s="763"/>
      <c r="EF340" s="763"/>
      <c r="EG340" s="763"/>
      <c r="EH340" s="763"/>
      <c r="EI340" s="763"/>
      <c r="EJ340" s="763"/>
      <c r="EK340" s="763"/>
      <c r="EL340" s="763"/>
      <c r="EM340" s="763"/>
      <c r="EN340" s="763"/>
      <c r="EO340" s="763"/>
      <c r="EP340" s="763"/>
      <c r="EQ340" s="763"/>
      <c r="ER340" s="763"/>
      <c r="ES340" s="763"/>
      <c r="ET340" s="763"/>
      <c r="EU340" s="763"/>
      <c r="EV340" s="763"/>
      <c r="EW340" s="763"/>
      <c r="EX340" s="763"/>
      <c r="EY340" s="763"/>
      <c r="EZ340" s="763"/>
      <c r="FA340" s="763"/>
      <c r="FB340" s="763"/>
      <c r="FC340" s="763"/>
      <c r="FD340" s="763"/>
      <c r="FE340" s="763"/>
      <c r="FF340" s="763"/>
      <c r="FG340" s="763"/>
      <c r="FH340" s="763"/>
      <c r="FI340" s="763"/>
      <c r="FJ340" s="763"/>
      <c r="FK340" s="763"/>
      <c r="FL340" s="763"/>
      <c r="FM340" s="763"/>
      <c r="FN340" s="763"/>
      <c r="FO340" s="763"/>
      <c r="FP340" s="763"/>
      <c r="FQ340" s="763"/>
      <c r="FR340" s="763"/>
      <c r="FS340" s="763"/>
      <c r="FT340" s="763"/>
      <c r="FU340" s="763"/>
      <c r="FV340" s="763"/>
      <c r="FW340" s="763"/>
      <c r="FX340" s="763"/>
      <c r="FY340" s="763"/>
      <c r="FZ340" s="763"/>
      <c r="GA340" s="763"/>
      <c r="GB340" s="763"/>
      <c r="GC340" s="763"/>
      <c r="GD340" s="763"/>
      <c r="GE340" s="763"/>
      <c r="GF340" s="763"/>
      <c r="GG340" s="763"/>
      <c r="GH340" s="763"/>
      <c r="GI340" s="763"/>
      <c r="GJ340" s="763"/>
      <c r="GK340" s="763"/>
      <c r="GL340" s="763"/>
      <c r="GM340" s="763"/>
      <c r="GN340" s="763"/>
      <c r="GO340" s="763"/>
      <c r="GP340" s="763"/>
      <c r="GQ340" s="763"/>
      <c r="GR340" s="763"/>
      <c r="GS340" s="763"/>
      <c r="GT340" s="763"/>
      <c r="GU340" s="763"/>
      <c r="GV340" s="763"/>
      <c r="GW340" s="763"/>
      <c r="GX340" s="763"/>
      <c r="GY340" s="763"/>
      <c r="GZ340" s="763"/>
      <c r="HA340" s="763"/>
      <c r="HB340" s="763"/>
      <c r="HC340" s="763"/>
      <c r="HD340" s="763"/>
      <c r="HE340" s="763"/>
      <c r="HF340" s="763"/>
      <c r="HG340" s="763"/>
      <c r="HH340" s="763"/>
      <c r="HI340" s="763"/>
      <c r="HJ340" s="763"/>
      <c r="HK340" s="763"/>
      <c r="HL340" s="763"/>
      <c r="HM340" s="763"/>
      <c r="HN340" s="763"/>
      <c r="HO340" s="763"/>
      <c r="HP340" s="763"/>
      <c r="HQ340" s="763"/>
      <c r="HR340" s="763"/>
      <c r="HS340" s="763"/>
    </row>
    <row r="341" spans="1:227" s="552" customFormat="1">
      <c r="A341"/>
      <c r="B341" s="392"/>
      <c r="C341"/>
      <c r="D341" s="465"/>
      <c r="E341" s="684"/>
      <c r="F341" s="684"/>
      <c r="G341" s="354"/>
      <c r="H341"/>
      <c r="I341" s="140"/>
      <c r="J341"/>
      <c r="K341"/>
      <c r="L341"/>
      <c r="M341" s="359"/>
      <c r="N341" s="359"/>
      <c r="O341" s="359"/>
      <c r="P341" s="359"/>
      <c r="Q341" s="359"/>
      <c r="R341" s="359"/>
      <c r="S341" s="359"/>
      <c r="T341" s="359"/>
      <c r="U341" s="359"/>
      <c r="V341" s="359"/>
      <c r="W341" s="359"/>
      <c r="X341" s="359"/>
      <c r="Y341" s="359"/>
      <c r="Z341" s="359"/>
      <c r="AA341" s="359"/>
      <c r="AB341" s="47"/>
      <c r="AC341"/>
      <c r="AD341" s="127"/>
      <c r="AE341"/>
      <c r="AF341"/>
      <c r="AG341"/>
      <c r="AH341" s="137"/>
      <c r="AI341" s="137"/>
      <c r="AJ341" s="137"/>
      <c r="AK341" s="548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  <c r="BA341" s="548"/>
      <c r="BB341" s="286"/>
      <c r="BC341" s="1138"/>
      <c r="BD341" s="1138"/>
      <c r="BE341" s="1138"/>
      <c r="BF341" s="1138"/>
      <c r="BG341" s="1138"/>
      <c r="BH341" s="1138"/>
      <c r="BI341" s="1138"/>
      <c r="BJ341" s="536"/>
      <c r="BK341" s="536"/>
      <c r="BL341" s="536"/>
      <c r="BM341" s="536"/>
      <c r="BN341" s="536"/>
      <c r="BO341" s="536"/>
      <c r="BP341" s="536"/>
      <c r="BQ341" s="536"/>
      <c r="BR341" s="536"/>
      <c r="BS341" s="536"/>
      <c r="BT341" s="536"/>
      <c r="BU341" s="286"/>
      <c r="BV341" s="763"/>
      <c r="BW341" s="763"/>
      <c r="BX341" s="763"/>
      <c r="BY341" s="763"/>
      <c r="BZ341" s="763"/>
      <c r="CA341" s="763"/>
      <c r="CB341" s="763"/>
      <c r="CC341" s="763"/>
      <c r="CD341" s="763"/>
      <c r="CE341" s="763"/>
      <c r="CF341" s="763"/>
      <c r="CG341" s="763"/>
      <c r="CH341" s="763"/>
      <c r="CI341" s="763"/>
      <c r="CW341" s="763"/>
      <c r="CX341" s="763"/>
      <c r="CY341" s="763"/>
      <c r="CZ341" s="763"/>
      <c r="DA341" s="763"/>
      <c r="DB341" s="763"/>
      <c r="DC341" s="763"/>
      <c r="DD341" s="763"/>
      <c r="DE341" s="763"/>
      <c r="DF341" s="763"/>
      <c r="DG341" s="763"/>
      <c r="DH341" s="763"/>
      <c r="DI341" s="763"/>
      <c r="DJ341" s="763"/>
      <c r="DK341" s="763"/>
      <c r="DL341" s="763"/>
      <c r="DM341" s="763"/>
      <c r="DN341" s="763"/>
      <c r="DO341" s="763"/>
      <c r="DP341" s="763"/>
      <c r="DQ341" s="763"/>
      <c r="DR341" s="763"/>
      <c r="DS341" s="763"/>
      <c r="DT341" s="763"/>
      <c r="DU341" s="763"/>
      <c r="DV341" s="763"/>
      <c r="DW341" s="763"/>
      <c r="DX341" s="763"/>
      <c r="DY341" s="763"/>
      <c r="DZ341" s="763"/>
      <c r="EA341" s="763"/>
      <c r="EB341" s="763"/>
      <c r="EC341" s="763"/>
      <c r="ED341" s="763"/>
      <c r="EE341" s="763"/>
      <c r="EF341" s="763"/>
      <c r="EG341" s="763"/>
      <c r="EH341" s="763"/>
      <c r="EI341" s="763"/>
      <c r="EJ341" s="763"/>
      <c r="EK341" s="763"/>
      <c r="EL341" s="763"/>
      <c r="EM341" s="763"/>
      <c r="EN341" s="763"/>
      <c r="EO341" s="763"/>
      <c r="EP341" s="763"/>
      <c r="EQ341" s="763"/>
      <c r="ER341" s="763"/>
      <c r="ES341" s="763"/>
      <c r="ET341" s="763"/>
      <c r="EU341" s="763"/>
      <c r="EV341" s="763"/>
      <c r="EW341" s="763"/>
      <c r="EX341" s="763"/>
      <c r="EY341" s="763"/>
      <c r="EZ341" s="763"/>
      <c r="FA341" s="763"/>
      <c r="FB341" s="763"/>
      <c r="FC341" s="763"/>
      <c r="FD341" s="763"/>
      <c r="FE341" s="763"/>
      <c r="FF341" s="763"/>
      <c r="FG341" s="763"/>
      <c r="FH341" s="763"/>
      <c r="FI341" s="763"/>
      <c r="FJ341" s="763"/>
      <c r="FK341" s="763"/>
      <c r="FL341" s="763"/>
      <c r="FM341" s="763"/>
      <c r="FN341" s="763"/>
      <c r="FO341" s="763"/>
      <c r="FP341" s="763"/>
      <c r="FQ341" s="763"/>
      <c r="FR341" s="763"/>
      <c r="FS341" s="763"/>
      <c r="FT341" s="763"/>
      <c r="FU341" s="763"/>
      <c r="FV341" s="763"/>
      <c r="FW341" s="763"/>
      <c r="FX341" s="763"/>
      <c r="FY341" s="763"/>
      <c r="FZ341" s="763"/>
      <c r="GA341" s="763"/>
      <c r="GB341" s="763"/>
      <c r="GC341" s="763"/>
      <c r="GD341" s="763"/>
      <c r="GE341" s="763"/>
      <c r="GF341" s="763"/>
      <c r="GG341" s="763"/>
      <c r="GH341" s="763"/>
      <c r="GI341" s="763"/>
      <c r="GJ341" s="763"/>
      <c r="GK341" s="763"/>
      <c r="GL341" s="763"/>
      <c r="GM341" s="763"/>
      <c r="GN341" s="763"/>
      <c r="GO341" s="763"/>
      <c r="GP341" s="763"/>
      <c r="GQ341" s="763"/>
      <c r="GR341" s="763"/>
      <c r="GS341" s="763"/>
      <c r="GT341" s="763"/>
      <c r="GU341" s="763"/>
      <c r="GV341" s="763"/>
      <c r="GW341" s="763"/>
      <c r="GX341" s="763"/>
      <c r="GY341" s="763"/>
      <c r="GZ341" s="763"/>
      <c r="HA341" s="763"/>
      <c r="HB341" s="763"/>
      <c r="HC341" s="763"/>
      <c r="HD341" s="763"/>
      <c r="HE341" s="763"/>
      <c r="HF341" s="763"/>
      <c r="HG341" s="763"/>
      <c r="HH341" s="763"/>
      <c r="HI341" s="763"/>
      <c r="HJ341" s="763"/>
      <c r="HK341" s="763"/>
      <c r="HL341" s="763"/>
      <c r="HM341" s="763"/>
      <c r="HN341" s="763"/>
      <c r="HO341" s="763"/>
      <c r="HP341" s="763"/>
      <c r="HQ341" s="763"/>
      <c r="HR341" s="763"/>
      <c r="HS341" s="763"/>
    </row>
    <row r="342" spans="1:227" s="552" customFormat="1">
      <c r="A342"/>
      <c r="B342" s="392"/>
      <c r="C342"/>
      <c r="D342" s="465"/>
      <c r="E342" s="684"/>
      <c r="F342" s="684"/>
      <c r="G342" s="354"/>
      <c r="H342"/>
      <c r="I342" s="140"/>
      <c r="J342"/>
      <c r="K342"/>
      <c r="L342"/>
      <c r="M342" s="359"/>
      <c r="N342" s="359"/>
      <c r="O342" s="359"/>
      <c r="P342" s="359"/>
      <c r="Q342" s="359"/>
      <c r="R342" s="359"/>
      <c r="S342" s="359"/>
      <c r="T342" s="359"/>
      <c r="U342" s="359"/>
      <c r="V342" s="359"/>
      <c r="W342" s="359"/>
      <c r="X342" s="359"/>
      <c r="Y342" s="359"/>
      <c r="Z342" s="359"/>
      <c r="AA342" s="359"/>
      <c r="AB342" s="47"/>
      <c r="AC342"/>
      <c r="AD342" s="127"/>
      <c r="AE342"/>
      <c r="AF342"/>
      <c r="AG342"/>
      <c r="AH342" s="137"/>
      <c r="AI342" s="137"/>
      <c r="AJ342" s="137"/>
      <c r="AK342" s="548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  <c r="BA342" s="548"/>
      <c r="BB342" s="286"/>
      <c r="BC342" s="1138"/>
      <c r="BD342" s="1138"/>
      <c r="BE342" s="1138"/>
      <c r="BF342" s="1138"/>
      <c r="BG342" s="1138"/>
      <c r="BH342" s="1138"/>
      <c r="BI342" s="1138"/>
      <c r="BJ342" s="536"/>
      <c r="BK342" s="536"/>
      <c r="BL342" s="536"/>
      <c r="BM342" s="536"/>
      <c r="BN342" s="536"/>
      <c r="BO342" s="536"/>
      <c r="BP342" s="536"/>
      <c r="BQ342" s="536"/>
      <c r="BR342" s="536"/>
      <c r="BS342" s="536"/>
      <c r="BT342" s="536"/>
      <c r="BU342" s="286"/>
      <c r="BV342" s="763"/>
      <c r="BW342" s="763"/>
      <c r="BX342" s="763"/>
      <c r="BY342" s="763"/>
      <c r="BZ342" s="763"/>
      <c r="CA342" s="763"/>
      <c r="CB342" s="763"/>
      <c r="CC342" s="763"/>
      <c r="CD342" s="763"/>
      <c r="CE342" s="763"/>
      <c r="CF342" s="763"/>
      <c r="CG342" s="763"/>
      <c r="CH342" s="763"/>
      <c r="CI342" s="763"/>
      <c r="CW342" s="763"/>
      <c r="CX342" s="763"/>
      <c r="CY342" s="763"/>
      <c r="CZ342" s="763"/>
      <c r="DA342" s="763"/>
      <c r="DB342" s="763"/>
      <c r="DC342" s="763"/>
      <c r="DD342" s="763"/>
      <c r="DE342" s="763"/>
      <c r="DF342" s="763"/>
      <c r="DG342" s="763"/>
      <c r="DH342" s="763"/>
      <c r="DI342" s="763"/>
      <c r="DJ342" s="763"/>
      <c r="DK342" s="763"/>
      <c r="DL342" s="763"/>
      <c r="DM342" s="763"/>
      <c r="DN342" s="763"/>
      <c r="DO342" s="763"/>
      <c r="DP342" s="763"/>
      <c r="DQ342" s="763"/>
      <c r="DR342" s="763"/>
      <c r="DS342" s="763"/>
      <c r="DT342" s="763"/>
      <c r="DU342" s="763"/>
      <c r="DV342" s="763"/>
      <c r="DW342" s="763"/>
      <c r="DX342" s="763"/>
      <c r="DY342" s="763"/>
      <c r="DZ342" s="763"/>
      <c r="EA342" s="763"/>
      <c r="EB342" s="763"/>
      <c r="EC342" s="763"/>
      <c r="ED342" s="763"/>
      <c r="EE342" s="763"/>
      <c r="EF342" s="763"/>
      <c r="EG342" s="763"/>
      <c r="EH342" s="763"/>
      <c r="EI342" s="763"/>
      <c r="EJ342" s="763"/>
      <c r="EK342" s="763"/>
      <c r="EL342" s="763"/>
      <c r="EM342" s="763"/>
      <c r="EN342" s="763"/>
      <c r="EO342" s="763"/>
      <c r="EP342" s="763"/>
      <c r="EQ342" s="763"/>
      <c r="ER342" s="763"/>
      <c r="ES342" s="763"/>
      <c r="ET342" s="763"/>
      <c r="EU342" s="763"/>
      <c r="EV342" s="763"/>
      <c r="EW342" s="763"/>
      <c r="EX342" s="763"/>
      <c r="EY342" s="763"/>
      <c r="EZ342" s="763"/>
      <c r="FA342" s="763"/>
      <c r="FB342" s="763"/>
      <c r="FC342" s="763"/>
      <c r="FD342" s="763"/>
      <c r="FE342" s="763"/>
      <c r="FF342" s="763"/>
      <c r="FG342" s="763"/>
      <c r="FH342" s="763"/>
      <c r="FI342" s="763"/>
      <c r="FJ342" s="763"/>
      <c r="FK342" s="763"/>
      <c r="FL342" s="763"/>
      <c r="FM342" s="763"/>
      <c r="FN342" s="763"/>
      <c r="FO342" s="763"/>
      <c r="FP342" s="763"/>
      <c r="FQ342" s="763"/>
      <c r="FR342" s="763"/>
      <c r="FS342" s="763"/>
      <c r="FT342" s="763"/>
      <c r="FU342" s="763"/>
      <c r="FV342" s="763"/>
      <c r="FW342" s="763"/>
      <c r="FX342" s="763"/>
      <c r="FY342" s="763"/>
      <c r="FZ342" s="763"/>
      <c r="GA342" s="763"/>
      <c r="GB342" s="763"/>
      <c r="GC342" s="763"/>
      <c r="GD342" s="763"/>
      <c r="GE342" s="763"/>
      <c r="GF342" s="763"/>
      <c r="GG342" s="763"/>
      <c r="GH342" s="763"/>
      <c r="GI342" s="763"/>
      <c r="GJ342" s="763"/>
      <c r="GK342" s="763"/>
      <c r="GL342" s="763"/>
      <c r="GM342" s="763"/>
      <c r="GN342" s="763"/>
      <c r="GO342" s="763"/>
      <c r="GP342" s="763"/>
      <c r="GQ342" s="763"/>
      <c r="GR342" s="763"/>
      <c r="GS342" s="763"/>
      <c r="GT342" s="763"/>
      <c r="GU342" s="763"/>
      <c r="GV342" s="763"/>
      <c r="GW342" s="763"/>
      <c r="GX342" s="763"/>
      <c r="GY342" s="763"/>
      <c r="GZ342" s="763"/>
      <c r="HA342" s="763"/>
      <c r="HB342" s="763"/>
      <c r="HC342" s="763"/>
      <c r="HD342" s="763"/>
      <c r="HE342" s="763"/>
      <c r="HF342" s="763"/>
      <c r="HG342" s="763"/>
      <c r="HH342" s="763"/>
      <c r="HI342" s="763"/>
      <c r="HJ342" s="763"/>
      <c r="HK342" s="763"/>
      <c r="HL342" s="763"/>
      <c r="HM342" s="763"/>
      <c r="HN342" s="763"/>
      <c r="HO342" s="763"/>
      <c r="HP342" s="763"/>
      <c r="HQ342" s="763"/>
      <c r="HR342" s="763"/>
      <c r="HS342" s="763"/>
    </row>
    <row r="343" spans="1:227" s="552" customFormat="1">
      <c r="A343"/>
      <c r="B343" s="392"/>
      <c r="C343"/>
      <c r="D343" s="465"/>
      <c r="E343" s="684"/>
      <c r="F343" s="684"/>
      <c r="G343" s="354"/>
      <c r="H343"/>
      <c r="I343" s="140"/>
      <c r="J343"/>
      <c r="K343"/>
      <c r="L343"/>
      <c r="M343" s="359"/>
      <c r="N343" s="359"/>
      <c r="O343" s="359"/>
      <c r="P343" s="359"/>
      <c r="Q343" s="359"/>
      <c r="R343" s="359"/>
      <c r="S343" s="359"/>
      <c r="T343" s="359"/>
      <c r="U343" s="359"/>
      <c r="V343" s="359"/>
      <c r="W343" s="359"/>
      <c r="X343" s="359"/>
      <c r="Y343" s="359"/>
      <c r="Z343" s="359"/>
      <c r="AA343" s="359"/>
      <c r="AB343" s="47"/>
      <c r="AC343"/>
      <c r="AD343" s="127"/>
      <c r="AE343"/>
      <c r="AF343"/>
      <c r="AG343"/>
      <c r="AH343" s="137"/>
      <c r="AI343" s="137"/>
      <c r="AJ343" s="137"/>
      <c r="AK343" s="548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548"/>
      <c r="BB343" s="286"/>
      <c r="BC343" s="1138"/>
      <c r="BD343" s="1138"/>
      <c r="BE343" s="1138"/>
      <c r="BF343" s="1138"/>
      <c r="BG343" s="1138"/>
      <c r="BH343" s="1138"/>
      <c r="BI343" s="1138"/>
      <c r="BJ343" s="536"/>
      <c r="BK343" s="536"/>
      <c r="BL343" s="536"/>
      <c r="BM343" s="536"/>
      <c r="BN343" s="536"/>
      <c r="BO343" s="536"/>
      <c r="BP343" s="536"/>
      <c r="BQ343" s="536"/>
      <c r="BR343" s="536"/>
      <c r="BS343" s="536"/>
      <c r="BT343" s="536"/>
      <c r="BU343" s="286"/>
      <c r="BV343" s="763"/>
      <c r="BW343" s="763"/>
      <c r="BX343" s="763"/>
      <c r="BY343" s="763"/>
      <c r="BZ343" s="763"/>
      <c r="CA343" s="763"/>
      <c r="CB343" s="763"/>
      <c r="CC343" s="763"/>
      <c r="CD343" s="763"/>
      <c r="CE343" s="763"/>
      <c r="CF343" s="763"/>
      <c r="CG343" s="763"/>
      <c r="CH343" s="763"/>
      <c r="CI343" s="763"/>
      <c r="CW343" s="763"/>
      <c r="CX343" s="763"/>
      <c r="CY343" s="763"/>
      <c r="CZ343" s="763"/>
      <c r="DA343" s="763"/>
      <c r="DB343" s="763"/>
      <c r="DC343" s="763"/>
      <c r="DD343" s="763"/>
      <c r="DE343" s="763"/>
      <c r="DF343" s="763"/>
      <c r="DG343" s="763"/>
      <c r="DH343" s="763"/>
      <c r="DI343" s="763"/>
      <c r="DJ343" s="763"/>
      <c r="DK343" s="763"/>
      <c r="DL343" s="763"/>
      <c r="DM343" s="763"/>
      <c r="DN343" s="763"/>
      <c r="DO343" s="763"/>
      <c r="DP343" s="763"/>
      <c r="DQ343" s="763"/>
      <c r="DR343" s="763"/>
      <c r="DS343" s="763"/>
      <c r="DT343" s="763"/>
      <c r="DU343" s="763"/>
      <c r="DV343" s="763"/>
      <c r="DW343" s="763"/>
      <c r="DX343" s="763"/>
      <c r="DY343" s="763"/>
      <c r="DZ343" s="763"/>
      <c r="EA343" s="763"/>
      <c r="EB343" s="763"/>
      <c r="EC343" s="763"/>
      <c r="ED343" s="763"/>
      <c r="EE343" s="763"/>
      <c r="EF343" s="763"/>
      <c r="EG343" s="763"/>
      <c r="EH343" s="763"/>
      <c r="EI343" s="763"/>
      <c r="EJ343" s="763"/>
      <c r="EK343" s="763"/>
      <c r="EL343" s="763"/>
      <c r="EM343" s="763"/>
      <c r="EN343" s="763"/>
      <c r="EO343" s="763"/>
      <c r="EP343" s="763"/>
      <c r="EQ343" s="763"/>
      <c r="ER343" s="763"/>
      <c r="ES343" s="763"/>
      <c r="ET343" s="763"/>
      <c r="EU343" s="763"/>
      <c r="EV343" s="763"/>
      <c r="EW343" s="763"/>
      <c r="EX343" s="763"/>
      <c r="EY343" s="763"/>
      <c r="EZ343" s="763"/>
      <c r="FA343" s="763"/>
      <c r="FB343" s="763"/>
      <c r="FC343" s="763"/>
      <c r="FD343" s="763"/>
      <c r="FE343" s="763"/>
      <c r="FF343" s="763"/>
      <c r="FG343" s="763"/>
      <c r="FH343" s="763"/>
      <c r="FI343" s="763"/>
      <c r="FJ343" s="763"/>
      <c r="FK343" s="763"/>
      <c r="FL343" s="763"/>
      <c r="FM343" s="763"/>
      <c r="FN343" s="763"/>
      <c r="FO343" s="763"/>
      <c r="FP343" s="763"/>
      <c r="FQ343" s="763"/>
      <c r="FR343" s="763"/>
      <c r="FS343" s="763"/>
      <c r="FT343" s="763"/>
      <c r="FU343" s="763"/>
      <c r="FV343" s="763"/>
      <c r="FW343" s="763"/>
      <c r="FX343" s="763"/>
      <c r="FY343" s="763"/>
      <c r="FZ343" s="763"/>
      <c r="GA343" s="763"/>
      <c r="GB343" s="763"/>
      <c r="GC343" s="763"/>
      <c r="GD343" s="763"/>
      <c r="GE343" s="763"/>
      <c r="GF343" s="763"/>
      <c r="GG343" s="763"/>
      <c r="GH343" s="763"/>
      <c r="GI343" s="763"/>
      <c r="GJ343" s="763"/>
      <c r="GK343" s="763"/>
      <c r="GL343" s="763"/>
      <c r="GM343" s="763"/>
      <c r="GN343" s="763"/>
      <c r="GO343" s="763"/>
      <c r="GP343" s="763"/>
      <c r="GQ343" s="763"/>
      <c r="GR343" s="763"/>
      <c r="GS343" s="763"/>
      <c r="GT343" s="763"/>
      <c r="GU343" s="763"/>
      <c r="GV343" s="763"/>
      <c r="GW343" s="763"/>
      <c r="GX343" s="763"/>
      <c r="GY343" s="763"/>
      <c r="GZ343" s="763"/>
      <c r="HA343" s="763"/>
      <c r="HB343" s="763"/>
      <c r="HC343" s="763"/>
      <c r="HD343" s="763"/>
      <c r="HE343" s="763"/>
      <c r="HF343" s="763"/>
      <c r="HG343" s="763"/>
      <c r="HH343" s="763"/>
      <c r="HI343" s="763"/>
      <c r="HJ343" s="763"/>
      <c r="HK343" s="763"/>
      <c r="HL343" s="763"/>
      <c r="HM343" s="763"/>
      <c r="HN343" s="763"/>
      <c r="HO343" s="763"/>
      <c r="HP343" s="763"/>
      <c r="HQ343" s="763"/>
      <c r="HR343" s="763"/>
      <c r="HS343" s="763"/>
    </row>
    <row r="344" spans="1:227" s="552" customFormat="1">
      <c r="A344"/>
      <c r="B344" s="392"/>
      <c r="C344"/>
      <c r="D344" s="465"/>
      <c r="E344" s="684"/>
      <c r="F344" s="684"/>
      <c r="G344" s="354"/>
      <c r="H344"/>
      <c r="I344" s="140"/>
      <c r="J344"/>
      <c r="K344"/>
      <c r="L344"/>
      <c r="M344" s="359"/>
      <c r="N344" s="359"/>
      <c r="O344" s="359"/>
      <c r="P344" s="359"/>
      <c r="Q344" s="359"/>
      <c r="R344" s="359"/>
      <c r="S344" s="359"/>
      <c r="T344" s="359"/>
      <c r="U344" s="359"/>
      <c r="V344" s="359"/>
      <c r="W344" s="359"/>
      <c r="X344" s="359"/>
      <c r="Y344" s="359"/>
      <c r="Z344" s="359"/>
      <c r="AA344" s="359"/>
      <c r="AB344" s="47"/>
      <c r="AC344"/>
      <c r="AD344" s="127"/>
      <c r="AE344"/>
      <c r="AF344"/>
      <c r="AG344"/>
      <c r="AH344" s="137"/>
      <c r="AI344" s="137"/>
      <c r="AJ344" s="137"/>
      <c r="AK344" s="548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548"/>
      <c r="BB344" s="286"/>
      <c r="BC344" s="1138"/>
      <c r="BD344" s="1138"/>
      <c r="BE344" s="1138"/>
      <c r="BF344" s="1138"/>
      <c r="BG344" s="1138"/>
      <c r="BH344" s="1138"/>
      <c r="BI344" s="1138"/>
      <c r="BJ344" s="536"/>
      <c r="BK344" s="536"/>
      <c r="BL344" s="536"/>
      <c r="BM344" s="536"/>
      <c r="BN344" s="536"/>
      <c r="BO344" s="536"/>
      <c r="BP344" s="536"/>
      <c r="BQ344" s="536"/>
      <c r="BR344" s="536"/>
      <c r="BS344" s="536"/>
      <c r="BT344" s="536"/>
      <c r="BU344" s="286"/>
      <c r="BV344" s="763"/>
      <c r="BW344" s="763"/>
      <c r="BX344" s="763"/>
      <c r="BY344" s="763"/>
      <c r="BZ344" s="763"/>
      <c r="CA344" s="763"/>
      <c r="CB344" s="763"/>
      <c r="CC344" s="763"/>
      <c r="CD344" s="763"/>
      <c r="CE344" s="763"/>
      <c r="CF344" s="763"/>
      <c r="CG344" s="763"/>
      <c r="CH344" s="763"/>
      <c r="CI344" s="763"/>
      <c r="CW344" s="763"/>
      <c r="CX344" s="763"/>
      <c r="CY344" s="763"/>
      <c r="CZ344" s="763"/>
      <c r="DA344" s="763"/>
      <c r="DB344" s="763"/>
      <c r="DC344" s="763"/>
      <c r="DD344" s="763"/>
      <c r="DE344" s="763"/>
      <c r="DF344" s="763"/>
      <c r="DG344" s="763"/>
      <c r="DH344" s="763"/>
      <c r="DI344" s="763"/>
      <c r="DJ344" s="763"/>
      <c r="DK344" s="763"/>
      <c r="DL344" s="763"/>
      <c r="DM344" s="763"/>
      <c r="DN344" s="763"/>
      <c r="DO344" s="763"/>
      <c r="DP344" s="763"/>
      <c r="DQ344" s="763"/>
      <c r="DR344" s="763"/>
      <c r="DS344" s="763"/>
      <c r="DT344" s="763"/>
      <c r="DU344" s="763"/>
      <c r="DV344" s="763"/>
      <c r="DW344" s="763"/>
      <c r="DX344" s="763"/>
      <c r="DY344" s="763"/>
      <c r="DZ344" s="763"/>
      <c r="EA344" s="763"/>
      <c r="EB344" s="763"/>
      <c r="EC344" s="763"/>
      <c r="ED344" s="763"/>
      <c r="EE344" s="763"/>
      <c r="EF344" s="763"/>
      <c r="EG344" s="763"/>
      <c r="EH344" s="763"/>
      <c r="EI344" s="763"/>
      <c r="EJ344" s="763"/>
      <c r="EK344" s="763"/>
      <c r="EL344" s="763"/>
      <c r="EM344" s="763"/>
      <c r="EN344" s="763"/>
      <c r="EO344" s="763"/>
      <c r="EP344" s="763"/>
      <c r="EQ344" s="763"/>
      <c r="ER344" s="763"/>
      <c r="ES344" s="763"/>
      <c r="ET344" s="763"/>
      <c r="EU344" s="763"/>
      <c r="EV344" s="763"/>
      <c r="EW344" s="763"/>
      <c r="EX344" s="763"/>
      <c r="EY344" s="763"/>
      <c r="EZ344" s="763"/>
      <c r="FA344" s="763"/>
      <c r="FB344" s="763"/>
      <c r="FC344" s="763"/>
      <c r="FD344" s="763"/>
      <c r="FE344" s="763"/>
      <c r="FF344" s="763"/>
      <c r="FG344" s="763"/>
      <c r="FH344" s="763"/>
      <c r="FI344" s="763"/>
      <c r="FJ344" s="763"/>
      <c r="FK344" s="763"/>
      <c r="FL344" s="763"/>
      <c r="FM344" s="763"/>
      <c r="FN344" s="763"/>
      <c r="FO344" s="763"/>
      <c r="FP344" s="763"/>
      <c r="FQ344" s="763"/>
      <c r="FR344" s="763"/>
      <c r="FS344" s="763"/>
      <c r="FT344" s="763"/>
      <c r="FU344" s="763"/>
      <c r="FV344" s="763"/>
      <c r="FW344" s="763"/>
      <c r="FX344" s="763"/>
      <c r="FY344" s="763"/>
      <c r="FZ344" s="763"/>
      <c r="GA344" s="763"/>
      <c r="GB344" s="763"/>
      <c r="GC344" s="763"/>
      <c r="GD344" s="763"/>
      <c r="GE344" s="763"/>
      <c r="GF344" s="763"/>
      <c r="GG344" s="763"/>
      <c r="GH344" s="763"/>
      <c r="GI344" s="763"/>
      <c r="GJ344" s="763"/>
      <c r="GK344" s="763"/>
      <c r="GL344" s="763"/>
      <c r="GM344" s="763"/>
      <c r="GN344" s="763"/>
      <c r="GO344" s="763"/>
      <c r="GP344" s="763"/>
      <c r="GQ344" s="763"/>
      <c r="GR344" s="763"/>
      <c r="GS344" s="763"/>
      <c r="GT344" s="763"/>
      <c r="GU344" s="763"/>
      <c r="GV344" s="763"/>
      <c r="GW344" s="763"/>
      <c r="GX344" s="763"/>
      <c r="GY344" s="763"/>
      <c r="GZ344" s="763"/>
      <c r="HA344" s="763"/>
      <c r="HB344" s="763"/>
      <c r="HC344" s="763"/>
      <c r="HD344" s="763"/>
      <c r="HE344" s="763"/>
      <c r="HF344" s="763"/>
      <c r="HG344" s="763"/>
      <c r="HH344" s="763"/>
      <c r="HI344" s="763"/>
      <c r="HJ344" s="763"/>
      <c r="HK344" s="763"/>
      <c r="HL344" s="763"/>
      <c r="HM344" s="763"/>
      <c r="HN344" s="763"/>
      <c r="HO344" s="763"/>
      <c r="HP344" s="763"/>
      <c r="HQ344" s="763"/>
      <c r="HR344" s="763"/>
      <c r="HS344" s="763"/>
    </row>
    <row r="345" spans="1:227" s="552" customFormat="1">
      <c r="A345"/>
      <c r="B345" s="392"/>
      <c r="C345"/>
      <c r="D345" s="465"/>
      <c r="E345" s="684"/>
      <c r="F345" s="684"/>
      <c r="G345" s="354"/>
      <c r="H345"/>
      <c r="I345" s="140"/>
      <c r="J345"/>
      <c r="K345"/>
      <c r="L345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  <c r="X345" s="359"/>
      <c r="Y345" s="359"/>
      <c r="Z345" s="359"/>
      <c r="AA345" s="359"/>
      <c r="AB345" s="47"/>
      <c r="AC345"/>
      <c r="AD345" s="127"/>
      <c r="AE345"/>
      <c r="AF345"/>
      <c r="AG345"/>
      <c r="AH345" s="137"/>
      <c r="AI345" s="137"/>
      <c r="AJ345" s="137"/>
      <c r="AK345" s="548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548"/>
      <c r="BB345" s="286"/>
      <c r="BC345" s="1138"/>
      <c r="BD345" s="1138"/>
      <c r="BE345" s="1138"/>
      <c r="BF345" s="1138"/>
      <c r="BG345" s="1138"/>
      <c r="BH345" s="1138"/>
      <c r="BI345" s="1138"/>
      <c r="BJ345" s="536"/>
      <c r="BK345" s="536"/>
      <c r="BL345" s="536"/>
      <c r="BM345" s="536"/>
      <c r="BN345" s="536"/>
      <c r="BO345" s="536"/>
      <c r="BP345" s="536"/>
      <c r="BQ345" s="536"/>
      <c r="BR345" s="536"/>
      <c r="BS345" s="536"/>
      <c r="BT345" s="536"/>
      <c r="BU345" s="286"/>
      <c r="BV345" s="763"/>
      <c r="BW345" s="763"/>
      <c r="BX345" s="763"/>
      <c r="BY345" s="763"/>
      <c r="BZ345" s="763"/>
      <c r="CA345" s="763"/>
      <c r="CB345" s="763"/>
      <c r="CC345" s="763"/>
      <c r="CD345" s="763"/>
      <c r="CE345" s="763"/>
      <c r="CF345" s="763"/>
      <c r="CG345" s="763"/>
      <c r="CH345" s="763"/>
      <c r="CI345" s="763"/>
      <c r="CW345" s="763"/>
      <c r="CX345" s="763"/>
      <c r="CY345" s="763"/>
      <c r="CZ345" s="763"/>
      <c r="DA345" s="763"/>
      <c r="DB345" s="763"/>
      <c r="DC345" s="763"/>
      <c r="DD345" s="763"/>
      <c r="DE345" s="763"/>
      <c r="DF345" s="763"/>
      <c r="DG345" s="763"/>
      <c r="DH345" s="763"/>
      <c r="DI345" s="763"/>
      <c r="DJ345" s="763"/>
      <c r="DK345" s="763"/>
      <c r="DL345" s="763"/>
      <c r="DM345" s="763"/>
      <c r="DN345" s="763"/>
      <c r="DO345" s="763"/>
      <c r="DP345" s="763"/>
      <c r="DQ345" s="763"/>
      <c r="DR345" s="763"/>
      <c r="DS345" s="763"/>
      <c r="DT345" s="763"/>
      <c r="DU345" s="763"/>
      <c r="DV345" s="763"/>
      <c r="DW345" s="763"/>
      <c r="DX345" s="763"/>
      <c r="DY345" s="763"/>
      <c r="DZ345" s="763"/>
      <c r="EA345" s="763"/>
      <c r="EB345" s="763"/>
      <c r="EC345" s="763"/>
      <c r="ED345" s="763"/>
      <c r="EE345" s="763"/>
      <c r="EF345" s="763"/>
      <c r="EG345" s="763"/>
      <c r="EH345" s="763"/>
      <c r="EI345" s="763"/>
      <c r="EJ345" s="763"/>
      <c r="EK345" s="763"/>
      <c r="EL345" s="763"/>
      <c r="EM345" s="763"/>
      <c r="EN345" s="763"/>
      <c r="EO345" s="763"/>
      <c r="EP345" s="763"/>
      <c r="EQ345" s="763"/>
      <c r="ER345" s="763"/>
      <c r="ES345" s="763"/>
      <c r="ET345" s="763"/>
      <c r="EU345" s="763"/>
      <c r="EV345" s="763"/>
      <c r="EW345" s="763"/>
      <c r="EX345" s="763"/>
      <c r="EY345" s="763"/>
      <c r="EZ345" s="763"/>
      <c r="FA345" s="763"/>
      <c r="FB345" s="763"/>
      <c r="FC345" s="763"/>
      <c r="FD345" s="763"/>
      <c r="FE345" s="763"/>
      <c r="FF345" s="763"/>
      <c r="FG345" s="763"/>
      <c r="FH345" s="763"/>
      <c r="FI345" s="763"/>
      <c r="FJ345" s="763"/>
      <c r="FK345" s="763"/>
      <c r="FL345" s="763"/>
      <c r="FM345" s="763"/>
      <c r="FN345" s="763"/>
      <c r="FO345" s="763"/>
      <c r="FP345" s="763"/>
      <c r="FQ345" s="763"/>
      <c r="FR345" s="763"/>
      <c r="FS345" s="763"/>
      <c r="FT345" s="763"/>
      <c r="FU345" s="763"/>
      <c r="FV345" s="763"/>
      <c r="FW345" s="763"/>
      <c r="FX345" s="763"/>
      <c r="FY345" s="763"/>
      <c r="FZ345" s="763"/>
      <c r="GA345" s="763"/>
      <c r="GB345" s="763"/>
      <c r="GC345" s="763"/>
      <c r="GD345" s="763"/>
      <c r="GE345" s="763"/>
      <c r="GF345" s="763"/>
      <c r="GG345" s="763"/>
      <c r="GH345" s="763"/>
      <c r="GI345" s="763"/>
      <c r="GJ345" s="763"/>
      <c r="GK345" s="763"/>
      <c r="GL345" s="763"/>
      <c r="GM345" s="763"/>
      <c r="GN345" s="763"/>
      <c r="GO345" s="763"/>
      <c r="GP345" s="763"/>
      <c r="GQ345" s="763"/>
      <c r="GR345" s="763"/>
      <c r="GS345" s="763"/>
      <c r="GT345" s="763"/>
      <c r="GU345" s="763"/>
      <c r="GV345" s="763"/>
      <c r="GW345" s="763"/>
      <c r="GX345" s="763"/>
      <c r="GY345" s="763"/>
      <c r="GZ345" s="763"/>
      <c r="HA345" s="763"/>
      <c r="HB345" s="763"/>
      <c r="HC345" s="763"/>
      <c r="HD345" s="763"/>
      <c r="HE345" s="763"/>
      <c r="HF345" s="763"/>
      <c r="HG345" s="763"/>
      <c r="HH345" s="763"/>
      <c r="HI345" s="763"/>
      <c r="HJ345" s="763"/>
      <c r="HK345" s="763"/>
      <c r="HL345" s="763"/>
      <c r="HM345" s="763"/>
      <c r="HN345" s="763"/>
      <c r="HO345" s="763"/>
      <c r="HP345" s="763"/>
      <c r="HQ345" s="763"/>
      <c r="HR345" s="763"/>
      <c r="HS345" s="763"/>
    </row>
    <row r="346" spans="1:227" s="552" customFormat="1">
      <c r="A346"/>
      <c r="B346" s="392"/>
      <c r="C346"/>
      <c r="D346" s="465"/>
      <c r="E346" s="684"/>
      <c r="F346" s="684"/>
      <c r="G346" s="354"/>
      <c r="H346"/>
      <c r="I346" s="140"/>
      <c r="J346"/>
      <c r="K346"/>
      <c r="L346"/>
      <c r="M346" s="359"/>
      <c r="N346" s="359"/>
      <c r="O346" s="359"/>
      <c r="P346" s="359"/>
      <c r="Q346" s="359"/>
      <c r="R346" s="359"/>
      <c r="S346" s="359"/>
      <c r="T346" s="359"/>
      <c r="U346" s="359"/>
      <c r="V346" s="359"/>
      <c r="W346" s="359"/>
      <c r="X346" s="359"/>
      <c r="Y346" s="359"/>
      <c r="Z346" s="359"/>
      <c r="AA346" s="359"/>
      <c r="AB346" s="47"/>
      <c r="AC346"/>
      <c r="AD346" s="127"/>
      <c r="AE346"/>
      <c r="AF346"/>
      <c r="AG346"/>
      <c r="AH346" s="137"/>
      <c r="AI346" s="137"/>
      <c r="AJ346" s="137"/>
      <c r="AK346" s="548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548"/>
      <c r="BB346" s="286"/>
      <c r="BC346" s="1138"/>
      <c r="BD346" s="1138"/>
      <c r="BE346" s="1138"/>
      <c r="BF346" s="1138"/>
      <c r="BG346" s="1138"/>
      <c r="BH346" s="1138"/>
      <c r="BI346" s="1138"/>
      <c r="BJ346" s="536"/>
      <c r="BK346" s="536"/>
      <c r="BL346" s="536"/>
      <c r="BM346" s="536"/>
      <c r="BN346" s="536"/>
      <c r="BO346" s="536"/>
      <c r="BP346" s="536"/>
      <c r="BQ346" s="536"/>
      <c r="BR346" s="536"/>
      <c r="BS346" s="536"/>
      <c r="BT346" s="536"/>
      <c r="BU346" s="286"/>
      <c r="BV346" s="763"/>
      <c r="BW346" s="763"/>
      <c r="BX346" s="763"/>
      <c r="BY346" s="763"/>
      <c r="BZ346" s="763"/>
      <c r="CA346" s="763"/>
      <c r="CB346" s="763"/>
      <c r="CC346" s="763"/>
      <c r="CD346" s="763"/>
      <c r="CE346" s="763"/>
      <c r="CF346" s="763"/>
      <c r="CG346" s="763"/>
      <c r="CH346" s="763"/>
      <c r="CI346" s="763"/>
      <c r="CW346" s="763"/>
      <c r="CX346" s="763"/>
      <c r="CY346" s="763"/>
      <c r="CZ346" s="763"/>
      <c r="DA346" s="763"/>
      <c r="DB346" s="763"/>
      <c r="DC346" s="763"/>
      <c r="DD346" s="763"/>
      <c r="DE346" s="763"/>
      <c r="DF346" s="763"/>
      <c r="DG346" s="763"/>
      <c r="DH346" s="763"/>
      <c r="DI346" s="763"/>
      <c r="DJ346" s="763"/>
      <c r="DK346" s="763"/>
      <c r="DL346" s="763"/>
      <c r="DM346" s="763"/>
      <c r="DN346" s="763"/>
      <c r="DO346" s="763"/>
      <c r="DP346" s="763"/>
      <c r="DQ346" s="763"/>
      <c r="DR346" s="763"/>
      <c r="DS346" s="763"/>
      <c r="DT346" s="763"/>
      <c r="DU346" s="763"/>
      <c r="DV346" s="763"/>
      <c r="DW346" s="763"/>
      <c r="DX346" s="763"/>
      <c r="DY346" s="763"/>
      <c r="DZ346" s="763"/>
      <c r="EA346" s="763"/>
      <c r="EB346" s="763"/>
      <c r="EC346" s="763"/>
      <c r="ED346" s="763"/>
      <c r="EE346" s="763"/>
      <c r="EF346" s="763"/>
      <c r="EG346" s="763"/>
      <c r="EH346" s="763"/>
      <c r="EI346" s="763"/>
      <c r="EJ346" s="763"/>
      <c r="EK346" s="763"/>
      <c r="EL346" s="763"/>
      <c r="EM346" s="763"/>
      <c r="EN346" s="763"/>
      <c r="EO346" s="763"/>
      <c r="EP346" s="763"/>
      <c r="EQ346" s="763"/>
      <c r="ER346" s="763"/>
      <c r="ES346" s="763"/>
      <c r="ET346" s="763"/>
      <c r="EU346" s="763"/>
      <c r="EV346" s="763"/>
      <c r="EW346" s="763"/>
      <c r="EX346" s="763"/>
      <c r="EY346" s="763"/>
      <c r="EZ346" s="763"/>
      <c r="FA346" s="763"/>
      <c r="FB346" s="763"/>
      <c r="FC346" s="763"/>
      <c r="FD346" s="763"/>
      <c r="FE346" s="763"/>
      <c r="FF346" s="763"/>
      <c r="FG346" s="763"/>
      <c r="FH346" s="763"/>
      <c r="FI346" s="763"/>
      <c r="FJ346" s="763"/>
      <c r="FK346" s="763"/>
      <c r="FL346" s="763"/>
      <c r="FM346" s="763"/>
      <c r="FN346" s="763"/>
      <c r="FO346" s="763"/>
      <c r="FP346" s="763"/>
      <c r="FQ346" s="763"/>
      <c r="FR346" s="763"/>
      <c r="FS346" s="763"/>
      <c r="FT346" s="763"/>
      <c r="FU346" s="763"/>
      <c r="FV346" s="763"/>
      <c r="FW346" s="763"/>
      <c r="FX346" s="763"/>
      <c r="FY346" s="763"/>
      <c r="FZ346" s="763"/>
      <c r="GA346" s="763"/>
      <c r="GB346" s="763"/>
      <c r="GC346" s="763"/>
      <c r="GD346" s="763"/>
      <c r="GE346" s="763"/>
      <c r="GF346" s="763"/>
      <c r="GG346" s="763"/>
      <c r="GH346" s="763"/>
      <c r="GI346" s="763"/>
      <c r="GJ346" s="763"/>
      <c r="GK346" s="763"/>
      <c r="GL346" s="763"/>
      <c r="GM346" s="763"/>
      <c r="GN346" s="763"/>
      <c r="GO346" s="763"/>
      <c r="GP346" s="763"/>
      <c r="GQ346" s="763"/>
      <c r="GR346" s="763"/>
      <c r="GS346" s="763"/>
      <c r="GT346" s="763"/>
      <c r="GU346" s="763"/>
      <c r="GV346" s="763"/>
      <c r="GW346" s="763"/>
      <c r="GX346" s="763"/>
      <c r="GY346" s="763"/>
      <c r="GZ346" s="763"/>
      <c r="HA346" s="763"/>
      <c r="HB346" s="763"/>
      <c r="HC346" s="763"/>
      <c r="HD346" s="763"/>
      <c r="HE346" s="763"/>
      <c r="HF346" s="763"/>
      <c r="HG346" s="763"/>
      <c r="HH346" s="763"/>
      <c r="HI346" s="763"/>
      <c r="HJ346" s="763"/>
      <c r="HK346" s="763"/>
      <c r="HL346" s="763"/>
      <c r="HM346" s="763"/>
      <c r="HN346" s="763"/>
      <c r="HO346" s="763"/>
      <c r="HP346" s="763"/>
      <c r="HQ346" s="763"/>
      <c r="HR346" s="763"/>
      <c r="HS346" s="763"/>
    </row>
    <row r="347" spans="1:227" s="552" customFormat="1">
      <c r="A347"/>
      <c r="B347" s="392"/>
      <c r="C347"/>
      <c r="D347" s="465"/>
      <c r="E347" s="684"/>
      <c r="F347" s="684"/>
      <c r="G347" s="354"/>
      <c r="H347"/>
      <c r="I347" s="140"/>
      <c r="J347"/>
      <c r="K347"/>
      <c r="L347"/>
      <c r="M347" s="359"/>
      <c r="N347" s="359"/>
      <c r="O347" s="359"/>
      <c r="P347" s="359"/>
      <c r="Q347" s="359"/>
      <c r="R347" s="359"/>
      <c r="S347" s="359"/>
      <c r="T347" s="359"/>
      <c r="U347" s="359"/>
      <c r="V347" s="359"/>
      <c r="W347" s="359"/>
      <c r="X347" s="359"/>
      <c r="Y347" s="359"/>
      <c r="Z347" s="359"/>
      <c r="AA347" s="359"/>
      <c r="AB347" s="47"/>
      <c r="AC347"/>
      <c r="AD347" s="127"/>
      <c r="AE347"/>
      <c r="AF347"/>
      <c r="AG347"/>
      <c r="AH347" s="137"/>
      <c r="AI347" s="137"/>
      <c r="AJ347" s="137"/>
      <c r="AK347" s="548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548"/>
      <c r="BB347" s="286"/>
      <c r="BC347" s="1138"/>
      <c r="BD347" s="1138"/>
      <c r="BE347" s="1138"/>
      <c r="BF347" s="1138"/>
      <c r="BG347" s="1138"/>
      <c r="BH347" s="1138"/>
      <c r="BI347" s="1138"/>
      <c r="BJ347" s="536"/>
      <c r="BK347" s="536"/>
      <c r="BL347" s="536"/>
      <c r="BM347" s="536"/>
      <c r="BN347" s="536"/>
      <c r="BO347" s="536"/>
      <c r="BP347" s="536"/>
      <c r="BQ347" s="536"/>
      <c r="BR347" s="536"/>
      <c r="BS347" s="536"/>
      <c r="BT347" s="536"/>
      <c r="BU347" s="286"/>
      <c r="BV347" s="763"/>
      <c r="BW347" s="763"/>
      <c r="BX347" s="763"/>
      <c r="BY347" s="763"/>
      <c r="BZ347" s="763"/>
      <c r="CA347" s="763"/>
      <c r="CB347" s="763"/>
      <c r="CC347" s="763"/>
      <c r="CD347" s="763"/>
      <c r="CE347" s="763"/>
      <c r="CF347" s="763"/>
      <c r="CG347" s="763"/>
      <c r="CH347" s="763"/>
      <c r="CI347" s="763"/>
      <c r="CW347" s="763"/>
      <c r="CX347" s="763"/>
      <c r="CY347" s="763"/>
      <c r="CZ347" s="763"/>
      <c r="DA347" s="763"/>
      <c r="DB347" s="763"/>
      <c r="DC347" s="763"/>
      <c r="DD347" s="763"/>
      <c r="DE347" s="763"/>
      <c r="DF347" s="763"/>
      <c r="DG347" s="763"/>
      <c r="DH347" s="763"/>
      <c r="DI347" s="763"/>
      <c r="DJ347" s="763"/>
      <c r="DK347" s="763"/>
      <c r="DL347" s="763"/>
      <c r="DM347" s="763"/>
      <c r="DN347" s="763"/>
      <c r="DO347" s="763"/>
      <c r="DP347" s="763"/>
      <c r="DQ347" s="763"/>
      <c r="DR347" s="763"/>
      <c r="DS347" s="763"/>
      <c r="DT347" s="763"/>
      <c r="DU347" s="763"/>
      <c r="DV347" s="763"/>
      <c r="DW347" s="763"/>
      <c r="DX347" s="763"/>
      <c r="DY347" s="763"/>
      <c r="DZ347" s="763"/>
      <c r="EA347" s="763"/>
      <c r="EB347" s="763"/>
      <c r="EC347" s="763"/>
      <c r="ED347" s="763"/>
      <c r="EE347" s="763"/>
      <c r="EF347" s="763"/>
      <c r="EG347" s="763"/>
      <c r="EH347" s="763"/>
      <c r="EI347" s="763"/>
      <c r="EJ347" s="763"/>
      <c r="EK347" s="763"/>
      <c r="EL347" s="763"/>
      <c r="EM347" s="763"/>
      <c r="EN347" s="763"/>
      <c r="EO347" s="763"/>
      <c r="EP347" s="763"/>
      <c r="EQ347" s="763"/>
      <c r="ER347" s="763"/>
      <c r="ES347" s="763"/>
      <c r="ET347" s="763"/>
      <c r="EU347" s="763"/>
      <c r="EV347" s="763"/>
      <c r="EW347" s="763"/>
      <c r="EX347" s="763"/>
      <c r="EY347" s="763"/>
      <c r="EZ347" s="763"/>
      <c r="FA347" s="763"/>
      <c r="FB347" s="763"/>
      <c r="FC347" s="763"/>
      <c r="FD347" s="763"/>
      <c r="FE347" s="763"/>
      <c r="FF347" s="763"/>
      <c r="FG347" s="763"/>
      <c r="FH347" s="763"/>
      <c r="FI347" s="763"/>
      <c r="FJ347" s="763"/>
      <c r="FK347" s="763"/>
      <c r="FL347" s="763"/>
      <c r="FM347" s="763"/>
      <c r="FN347" s="763"/>
      <c r="FO347" s="763"/>
      <c r="FP347" s="763"/>
      <c r="FQ347" s="763"/>
      <c r="FR347" s="763"/>
      <c r="FS347" s="763"/>
      <c r="FT347" s="763"/>
      <c r="FU347" s="763"/>
      <c r="FV347" s="763"/>
      <c r="FW347" s="763"/>
      <c r="FX347" s="763"/>
      <c r="FY347" s="763"/>
      <c r="FZ347" s="763"/>
      <c r="GA347" s="763"/>
      <c r="GB347" s="763"/>
      <c r="GC347" s="763"/>
      <c r="GD347" s="763"/>
      <c r="GE347" s="763"/>
      <c r="GF347" s="763"/>
      <c r="GG347" s="763"/>
      <c r="GH347" s="763"/>
      <c r="GI347" s="763"/>
      <c r="GJ347" s="763"/>
      <c r="GK347" s="763"/>
      <c r="GL347" s="763"/>
      <c r="GM347" s="763"/>
      <c r="GN347" s="763"/>
      <c r="GO347" s="763"/>
      <c r="GP347" s="763"/>
      <c r="GQ347" s="763"/>
      <c r="GR347" s="763"/>
      <c r="GS347" s="763"/>
      <c r="GT347" s="763"/>
      <c r="GU347" s="763"/>
      <c r="GV347" s="763"/>
      <c r="GW347" s="763"/>
      <c r="GX347" s="763"/>
      <c r="GY347" s="763"/>
      <c r="GZ347" s="763"/>
      <c r="HA347" s="763"/>
      <c r="HB347" s="763"/>
      <c r="HC347" s="763"/>
      <c r="HD347" s="763"/>
      <c r="HE347" s="763"/>
      <c r="HF347" s="763"/>
      <c r="HG347" s="763"/>
      <c r="HH347" s="763"/>
      <c r="HI347" s="763"/>
      <c r="HJ347" s="763"/>
      <c r="HK347" s="763"/>
      <c r="HL347" s="763"/>
      <c r="HM347" s="763"/>
      <c r="HN347" s="763"/>
      <c r="HO347" s="763"/>
      <c r="HP347" s="763"/>
      <c r="HQ347" s="763"/>
      <c r="HR347" s="763"/>
      <c r="HS347" s="763"/>
    </row>
    <row r="348" spans="1:227" s="552" customFormat="1">
      <c r="A348"/>
      <c r="B348" s="392"/>
      <c r="C348"/>
      <c r="D348" s="465"/>
      <c r="E348" s="684"/>
      <c r="F348" s="684"/>
      <c r="G348" s="354"/>
      <c r="H348"/>
      <c r="I348" s="140"/>
      <c r="J348"/>
      <c r="K348"/>
      <c r="L348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  <c r="X348" s="359"/>
      <c r="Y348" s="359"/>
      <c r="Z348" s="359"/>
      <c r="AA348" s="359"/>
      <c r="AB348" s="47"/>
      <c r="AC348"/>
      <c r="AD348" s="127"/>
      <c r="AE348"/>
      <c r="AF348"/>
      <c r="AG348"/>
      <c r="AH348" s="137"/>
      <c r="AI348" s="137"/>
      <c r="AJ348" s="137"/>
      <c r="AK348" s="548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  <c r="BA348" s="548"/>
      <c r="BB348" s="286"/>
      <c r="BC348" s="1138"/>
      <c r="BD348" s="1138"/>
      <c r="BE348" s="1138"/>
      <c r="BF348" s="1138"/>
      <c r="BG348" s="1138"/>
      <c r="BH348" s="1138"/>
      <c r="BI348" s="1138"/>
      <c r="BJ348" s="536"/>
      <c r="BK348" s="536"/>
      <c r="BL348" s="536"/>
      <c r="BM348" s="536"/>
      <c r="BN348" s="536"/>
      <c r="BO348" s="536"/>
      <c r="BP348" s="536"/>
      <c r="BQ348" s="536"/>
      <c r="BR348" s="536"/>
      <c r="BS348" s="536"/>
      <c r="BT348" s="536"/>
      <c r="BU348" s="286"/>
      <c r="BV348" s="763"/>
      <c r="BW348" s="763"/>
      <c r="BX348" s="763"/>
      <c r="BY348" s="763"/>
      <c r="BZ348" s="763"/>
      <c r="CA348" s="763"/>
      <c r="CB348" s="763"/>
      <c r="CC348" s="763"/>
      <c r="CD348" s="763"/>
      <c r="CE348" s="763"/>
      <c r="CF348" s="763"/>
      <c r="CG348" s="763"/>
      <c r="CH348" s="763"/>
      <c r="CI348" s="763"/>
      <c r="CW348" s="763"/>
      <c r="CX348" s="763"/>
      <c r="CY348" s="763"/>
      <c r="CZ348" s="763"/>
      <c r="DA348" s="763"/>
      <c r="DB348" s="763"/>
      <c r="DC348" s="763"/>
      <c r="DD348" s="763"/>
      <c r="DE348" s="763"/>
      <c r="DF348" s="763"/>
      <c r="DG348" s="763"/>
      <c r="DH348" s="763"/>
      <c r="DI348" s="763"/>
      <c r="DJ348" s="763"/>
      <c r="DK348" s="763"/>
      <c r="DL348" s="763"/>
      <c r="DM348" s="763"/>
      <c r="DN348" s="763"/>
      <c r="DO348" s="763"/>
      <c r="DP348" s="763"/>
      <c r="DQ348" s="763"/>
      <c r="DR348" s="763"/>
      <c r="DS348" s="763"/>
      <c r="DT348" s="763"/>
      <c r="DU348" s="763"/>
      <c r="DV348" s="763"/>
      <c r="DW348" s="763"/>
      <c r="DX348" s="763"/>
      <c r="DY348" s="763"/>
      <c r="DZ348" s="763"/>
      <c r="EA348" s="763"/>
      <c r="EB348" s="763"/>
      <c r="EC348" s="763"/>
      <c r="ED348" s="763"/>
      <c r="EE348" s="763"/>
      <c r="EF348" s="763"/>
      <c r="EG348" s="763"/>
      <c r="EH348" s="763"/>
      <c r="EI348" s="763"/>
      <c r="EJ348" s="763"/>
      <c r="EK348" s="763"/>
      <c r="EL348" s="763"/>
      <c r="EM348" s="763"/>
      <c r="EN348" s="763"/>
      <c r="EO348" s="763"/>
      <c r="EP348" s="763"/>
      <c r="EQ348" s="763"/>
      <c r="ER348" s="763"/>
      <c r="ES348" s="763"/>
      <c r="ET348" s="763"/>
      <c r="EU348" s="763"/>
      <c r="EV348" s="763"/>
      <c r="EW348" s="763"/>
      <c r="EX348" s="763"/>
      <c r="EY348" s="763"/>
      <c r="EZ348" s="763"/>
      <c r="FA348" s="763"/>
      <c r="FB348" s="763"/>
      <c r="FC348" s="763"/>
      <c r="FD348" s="763"/>
      <c r="FE348" s="763"/>
      <c r="FF348" s="763"/>
      <c r="FG348" s="763"/>
      <c r="FH348" s="763"/>
      <c r="FI348" s="763"/>
      <c r="FJ348" s="763"/>
      <c r="FK348" s="763"/>
      <c r="FL348" s="763"/>
      <c r="FM348" s="763"/>
      <c r="FN348" s="763"/>
      <c r="FO348" s="763"/>
      <c r="FP348" s="763"/>
      <c r="FQ348" s="763"/>
      <c r="FR348" s="763"/>
      <c r="FS348" s="763"/>
      <c r="FT348" s="763"/>
      <c r="FU348" s="763"/>
      <c r="FV348" s="763"/>
      <c r="FW348" s="763"/>
      <c r="FX348" s="763"/>
      <c r="FY348" s="763"/>
      <c r="FZ348" s="763"/>
      <c r="GA348" s="763"/>
      <c r="GB348" s="763"/>
      <c r="GC348" s="763"/>
      <c r="GD348" s="763"/>
      <c r="GE348" s="763"/>
      <c r="GF348" s="763"/>
      <c r="GG348" s="763"/>
      <c r="GH348" s="763"/>
      <c r="GI348" s="763"/>
      <c r="GJ348" s="763"/>
      <c r="GK348" s="763"/>
      <c r="GL348" s="763"/>
      <c r="GM348" s="763"/>
      <c r="GN348" s="763"/>
      <c r="GO348" s="763"/>
      <c r="GP348" s="763"/>
      <c r="GQ348" s="763"/>
      <c r="GR348" s="763"/>
      <c r="GS348" s="763"/>
      <c r="GT348" s="763"/>
      <c r="GU348" s="763"/>
      <c r="GV348" s="763"/>
      <c r="GW348" s="763"/>
      <c r="GX348" s="763"/>
      <c r="GY348" s="763"/>
      <c r="GZ348" s="763"/>
      <c r="HA348" s="763"/>
      <c r="HB348" s="763"/>
      <c r="HC348" s="763"/>
      <c r="HD348" s="763"/>
      <c r="HE348" s="763"/>
      <c r="HF348" s="763"/>
      <c r="HG348" s="763"/>
      <c r="HH348" s="763"/>
      <c r="HI348" s="763"/>
      <c r="HJ348" s="763"/>
      <c r="HK348" s="763"/>
      <c r="HL348" s="763"/>
      <c r="HM348" s="763"/>
      <c r="HN348" s="763"/>
      <c r="HO348" s="763"/>
      <c r="HP348" s="763"/>
      <c r="HQ348" s="763"/>
      <c r="HR348" s="763"/>
      <c r="HS348" s="763"/>
    </row>
    <row r="349" spans="1:227" s="552" customFormat="1">
      <c r="A349"/>
      <c r="B349" s="392"/>
      <c r="C349"/>
      <c r="D349" s="465"/>
      <c r="E349" s="684"/>
      <c r="F349" s="684"/>
      <c r="G349" s="354"/>
      <c r="H349"/>
      <c r="I349" s="140"/>
      <c r="J349"/>
      <c r="K349"/>
      <c r="L349"/>
      <c r="M349" s="359"/>
      <c r="N349" s="359"/>
      <c r="O349" s="359"/>
      <c r="P349" s="359"/>
      <c r="Q349" s="359"/>
      <c r="R349" s="359"/>
      <c r="S349" s="359"/>
      <c r="T349" s="359"/>
      <c r="U349" s="359"/>
      <c r="V349" s="359"/>
      <c r="W349" s="359"/>
      <c r="X349" s="359"/>
      <c r="Y349" s="359"/>
      <c r="Z349" s="359"/>
      <c r="AA349" s="359"/>
      <c r="AB349" s="47"/>
      <c r="AC349"/>
      <c r="AD349" s="127"/>
      <c r="AE349"/>
      <c r="AF349"/>
      <c r="AG349"/>
      <c r="AH349" s="137"/>
      <c r="AI349" s="137"/>
      <c r="AJ349" s="137"/>
      <c r="AK349" s="548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  <c r="BA349" s="548"/>
      <c r="BB349" s="286"/>
      <c r="BC349" s="1138"/>
      <c r="BD349" s="1138"/>
      <c r="BE349" s="1138"/>
      <c r="BF349" s="1138"/>
      <c r="BG349" s="1138"/>
      <c r="BH349" s="1138"/>
      <c r="BI349" s="1138"/>
      <c r="BJ349" s="536"/>
      <c r="BK349" s="536"/>
      <c r="BL349" s="536"/>
      <c r="BM349" s="536"/>
      <c r="BN349" s="536"/>
      <c r="BO349" s="536"/>
      <c r="BP349" s="536"/>
      <c r="BQ349" s="536"/>
      <c r="BR349" s="536"/>
      <c r="BS349" s="536"/>
      <c r="BT349" s="536"/>
      <c r="BU349" s="286"/>
      <c r="BV349" s="763"/>
      <c r="BW349" s="763"/>
      <c r="BX349" s="763"/>
      <c r="BY349" s="763"/>
      <c r="BZ349" s="763"/>
      <c r="CA349" s="763"/>
      <c r="CB349" s="763"/>
      <c r="CC349" s="763"/>
      <c r="CD349" s="763"/>
      <c r="CE349" s="763"/>
      <c r="CF349" s="763"/>
      <c r="CG349" s="763"/>
      <c r="CH349" s="763"/>
      <c r="CI349" s="763"/>
      <c r="CW349" s="763"/>
      <c r="CX349" s="763"/>
      <c r="CY349" s="763"/>
      <c r="CZ349" s="763"/>
      <c r="DA349" s="763"/>
      <c r="DB349" s="763"/>
      <c r="DC349" s="763"/>
      <c r="DD349" s="763"/>
      <c r="DE349" s="763"/>
      <c r="DF349" s="763"/>
      <c r="DG349" s="763"/>
      <c r="DH349" s="763"/>
      <c r="DI349" s="763"/>
      <c r="DJ349" s="763"/>
      <c r="DK349" s="763"/>
      <c r="DL349" s="763"/>
      <c r="DM349" s="763"/>
      <c r="DN349" s="763"/>
      <c r="DO349" s="763"/>
      <c r="DP349" s="763"/>
      <c r="DQ349" s="763"/>
      <c r="DR349" s="763"/>
      <c r="DS349" s="763"/>
      <c r="DT349" s="763"/>
      <c r="DU349" s="763"/>
      <c r="DV349" s="763"/>
      <c r="DW349" s="763"/>
      <c r="DX349" s="763"/>
      <c r="DY349" s="763"/>
      <c r="DZ349" s="763"/>
      <c r="EA349" s="763"/>
      <c r="EB349" s="763"/>
      <c r="EC349" s="763"/>
      <c r="ED349" s="763"/>
      <c r="EE349" s="763"/>
      <c r="EF349" s="763"/>
      <c r="EG349" s="763"/>
      <c r="EH349" s="763"/>
      <c r="EI349" s="763"/>
      <c r="EJ349" s="763"/>
      <c r="EK349" s="763"/>
      <c r="EL349" s="763"/>
      <c r="EM349" s="763"/>
      <c r="EN349" s="763"/>
      <c r="EO349" s="763"/>
      <c r="EP349" s="763"/>
      <c r="EQ349" s="763"/>
      <c r="ER349" s="763"/>
      <c r="ES349" s="763"/>
      <c r="ET349" s="763"/>
      <c r="EU349" s="763"/>
      <c r="EV349" s="763"/>
      <c r="EW349" s="763"/>
      <c r="EX349" s="763"/>
      <c r="EY349" s="763"/>
      <c r="EZ349" s="763"/>
      <c r="FA349" s="763"/>
      <c r="FB349" s="763"/>
      <c r="FC349" s="763"/>
      <c r="FD349" s="763"/>
      <c r="FE349" s="763"/>
      <c r="FF349" s="763"/>
      <c r="FG349" s="763"/>
      <c r="FH349" s="763"/>
      <c r="FI349" s="763"/>
      <c r="FJ349" s="763"/>
      <c r="FK349" s="763"/>
      <c r="FL349" s="763"/>
      <c r="FM349" s="763"/>
      <c r="FN349" s="763"/>
      <c r="FO349" s="763"/>
      <c r="FP349" s="763"/>
      <c r="FQ349" s="763"/>
      <c r="FR349" s="763"/>
      <c r="FS349" s="763"/>
      <c r="FT349" s="763"/>
      <c r="FU349" s="763"/>
      <c r="FV349" s="763"/>
      <c r="FW349" s="763"/>
      <c r="FX349" s="763"/>
      <c r="FY349" s="763"/>
      <c r="FZ349" s="763"/>
      <c r="GA349" s="763"/>
      <c r="GB349" s="763"/>
      <c r="GC349" s="763"/>
      <c r="GD349" s="763"/>
      <c r="GE349" s="763"/>
      <c r="GF349" s="763"/>
      <c r="GG349" s="763"/>
      <c r="GH349" s="763"/>
      <c r="GI349" s="763"/>
      <c r="GJ349" s="763"/>
      <c r="GK349" s="763"/>
      <c r="GL349" s="763"/>
      <c r="GM349" s="763"/>
      <c r="GN349" s="763"/>
      <c r="GO349" s="763"/>
      <c r="GP349" s="763"/>
      <c r="GQ349" s="763"/>
      <c r="GR349" s="763"/>
      <c r="GS349" s="763"/>
      <c r="GT349" s="763"/>
      <c r="GU349" s="763"/>
      <c r="GV349" s="763"/>
      <c r="GW349" s="763"/>
      <c r="GX349" s="763"/>
      <c r="GY349" s="763"/>
      <c r="GZ349" s="763"/>
      <c r="HA349" s="763"/>
      <c r="HB349" s="763"/>
      <c r="HC349" s="763"/>
      <c r="HD349" s="763"/>
      <c r="HE349" s="763"/>
      <c r="HF349" s="763"/>
      <c r="HG349" s="763"/>
      <c r="HH349" s="763"/>
      <c r="HI349" s="763"/>
      <c r="HJ349" s="763"/>
      <c r="HK349" s="763"/>
      <c r="HL349" s="763"/>
      <c r="HM349" s="763"/>
      <c r="HN349" s="763"/>
      <c r="HO349" s="763"/>
      <c r="HP349" s="763"/>
      <c r="HQ349" s="763"/>
      <c r="HR349" s="763"/>
      <c r="HS349" s="763"/>
    </row>
    <row r="350" spans="1:227" s="552" customFormat="1">
      <c r="A350"/>
      <c r="B350" s="392"/>
      <c r="C350"/>
      <c r="D350" s="465"/>
      <c r="E350" s="684"/>
      <c r="F350" s="684"/>
      <c r="G350" s="354"/>
      <c r="H350"/>
      <c r="I350" s="140"/>
      <c r="J350"/>
      <c r="K350"/>
      <c r="L350"/>
      <c r="M350" s="359"/>
      <c r="N350" s="359"/>
      <c r="O350" s="359"/>
      <c r="P350" s="359"/>
      <c r="Q350" s="359"/>
      <c r="R350" s="359"/>
      <c r="S350" s="359"/>
      <c r="T350" s="359"/>
      <c r="U350" s="359"/>
      <c r="V350" s="359"/>
      <c r="W350" s="359"/>
      <c r="X350" s="359"/>
      <c r="Y350" s="359"/>
      <c r="Z350" s="359"/>
      <c r="AA350" s="359"/>
      <c r="AB350" s="47"/>
      <c r="AC350"/>
      <c r="AD350" s="127"/>
      <c r="AE350"/>
      <c r="AF350"/>
      <c r="AG350"/>
      <c r="AH350" s="137"/>
      <c r="AI350" s="137"/>
      <c r="AJ350" s="137"/>
      <c r="AK350" s="548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548"/>
      <c r="BB350" s="286"/>
      <c r="BC350" s="1138"/>
      <c r="BD350" s="1138"/>
      <c r="BE350" s="1138"/>
      <c r="BF350" s="1138"/>
      <c r="BG350" s="1138"/>
      <c r="BH350" s="1138"/>
      <c r="BI350" s="1138"/>
      <c r="BJ350" s="536"/>
      <c r="BK350" s="536"/>
      <c r="BL350" s="536"/>
      <c r="BM350" s="536"/>
      <c r="BN350" s="536"/>
      <c r="BO350" s="536"/>
      <c r="BP350" s="536"/>
      <c r="BQ350" s="536"/>
      <c r="BR350" s="536"/>
      <c r="BS350" s="536"/>
      <c r="BT350" s="536"/>
      <c r="BU350" s="286"/>
      <c r="BV350" s="763"/>
      <c r="BW350" s="763"/>
      <c r="BX350" s="763"/>
      <c r="BY350" s="763"/>
      <c r="BZ350" s="763"/>
      <c r="CA350" s="763"/>
      <c r="CB350" s="763"/>
      <c r="CC350" s="763"/>
      <c r="CD350" s="763"/>
      <c r="CE350" s="763"/>
      <c r="CF350" s="763"/>
      <c r="CG350" s="763"/>
      <c r="CH350" s="763"/>
      <c r="CI350" s="763"/>
      <c r="CW350" s="763"/>
      <c r="CX350" s="763"/>
      <c r="CY350" s="763"/>
      <c r="CZ350" s="763"/>
      <c r="DA350" s="763"/>
      <c r="DB350" s="763"/>
      <c r="DC350" s="763"/>
      <c r="DD350" s="763"/>
      <c r="DE350" s="763"/>
      <c r="DF350" s="763"/>
      <c r="DG350" s="763"/>
      <c r="DH350" s="763"/>
      <c r="DI350" s="763"/>
      <c r="DJ350" s="763"/>
      <c r="DK350" s="763"/>
      <c r="DL350" s="763"/>
      <c r="DM350" s="763"/>
      <c r="DN350" s="763"/>
      <c r="DO350" s="763"/>
      <c r="DP350" s="763"/>
      <c r="DQ350" s="763"/>
      <c r="DR350" s="763"/>
      <c r="DS350" s="763"/>
      <c r="DT350" s="763"/>
      <c r="DU350" s="763"/>
      <c r="DV350" s="763"/>
      <c r="DW350" s="763"/>
      <c r="DX350" s="763"/>
      <c r="DY350" s="763"/>
      <c r="DZ350" s="763"/>
      <c r="EA350" s="763"/>
      <c r="EB350" s="763"/>
      <c r="EC350" s="763"/>
      <c r="ED350" s="763"/>
      <c r="EE350" s="763"/>
      <c r="EF350" s="763"/>
      <c r="EG350" s="763"/>
      <c r="EH350" s="763"/>
      <c r="EI350" s="763"/>
      <c r="EJ350" s="763"/>
      <c r="EK350" s="763"/>
      <c r="EL350" s="763"/>
      <c r="EM350" s="763"/>
      <c r="EN350" s="763"/>
      <c r="EO350" s="763"/>
      <c r="EP350" s="763"/>
      <c r="EQ350" s="763"/>
      <c r="ER350" s="763"/>
      <c r="ES350" s="763"/>
      <c r="ET350" s="763"/>
      <c r="EU350" s="763"/>
      <c r="EV350" s="763"/>
      <c r="EW350" s="763"/>
      <c r="EX350" s="763"/>
      <c r="EY350" s="763"/>
      <c r="EZ350" s="763"/>
      <c r="FA350" s="763"/>
      <c r="FB350" s="763"/>
      <c r="FC350" s="763"/>
      <c r="FD350" s="763"/>
      <c r="FE350" s="763"/>
      <c r="FF350" s="763"/>
      <c r="FG350" s="763"/>
      <c r="FH350" s="763"/>
      <c r="FI350" s="763"/>
      <c r="FJ350" s="763"/>
      <c r="FK350" s="763"/>
      <c r="FL350" s="763"/>
      <c r="FM350" s="763"/>
      <c r="FN350" s="763"/>
      <c r="FO350" s="763"/>
      <c r="FP350" s="763"/>
      <c r="FQ350" s="763"/>
      <c r="FR350" s="763"/>
      <c r="FS350" s="763"/>
      <c r="FT350" s="763"/>
      <c r="FU350" s="763"/>
      <c r="FV350" s="763"/>
      <c r="FW350" s="763"/>
      <c r="FX350" s="763"/>
      <c r="FY350" s="763"/>
      <c r="FZ350" s="763"/>
      <c r="GA350" s="763"/>
      <c r="GB350" s="763"/>
      <c r="GC350" s="763"/>
      <c r="GD350" s="763"/>
      <c r="GE350" s="763"/>
      <c r="GF350" s="763"/>
      <c r="GG350" s="763"/>
      <c r="GH350" s="763"/>
      <c r="GI350" s="763"/>
      <c r="GJ350" s="763"/>
      <c r="GK350" s="763"/>
      <c r="GL350" s="763"/>
      <c r="GM350" s="763"/>
      <c r="GN350" s="763"/>
      <c r="GO350" s="763"/>
      <c r="GP350" s="763"/>
      <c r="GQ350" s="763"/>
      <c r="GR350" s="763"/>
      <c r="GS350" s="763"/>
      <c r="GT350" s="763"/>
      <c r="GU350" s="763"/>
      <c r="GV350" s="763"/>
      <c r="GW350" s="763"/>
      <c r="GX350" s="763"/>
      <c r="GY350" s="763"/>
      <c r="GZ350" s="763"/>
      <c r="HA350" s="763"/>
      <c r="HB350" s="763"/>
      <c r="HC350" s="763"/>
      <c r="HD350" s="763"/>
      <c r="HE350" s="763"/>
      <c r="HF350" s="763"/>
      <c r="HG350" s="763"/>
      <c r="HH350" s="763"/>
      <c r="HI350" s="763"/>
      <c r="HJ350" s="763"/>
      <c r="HK350" s="763"/>
      <c r="HL350" s="763"/>
      <c r="HM350" s="763"/>
      <c r="HN350" s="763"/>
      <c r="HO350" s="763"/>
      <c r="HP350" s="763"/>
      <c r="HQ350" s="763"/>
      <c r="HR350" s="763"/>
      <c r="HS350" s="763"/>
    </row>
    <row r="351" spans="1:227" s="552" customFormat="1">
      <c r="A351"/>
      <c r="B351" s="392"/>
      <c r="C351"/>
      <c r="D351" s="465"/>
      <c r="E351" s="684"/>
      <c r="F351" s="684"/>
      <c r="G351" s="354"/>
      <c r="H351"/>
      <c r="I351" s="140"/>
      <c r="J351"/>
      <c r="K351"/>
      <c r="L351"/>
      <c r="M351" s="359"/>
      <c r="N351" s="359"/>
      <c r="O351" s="359"/>
      <c r="P351" s="359"/>
      <c r="Q351" s="359"/>
      <c r="R351" s="359"/>
      <c r="S351" s="359"/>
      <c r="T351" s="359"/>
      <c r="U351" s="359"/>
      <c r="V351" s="359"/>
      <c r="W351" s="359"/>
      <c r="X351" s="359"/>
      <c r="Y351" s="359"/>
      <c r="Z351" s="359"/>
      <c r="AA351" s="359"/>
      <c r="AB351" s="47"/>
      <c r="AC351"/>
      <c r="AD351" s="127"/>
      <c r="AE351"/>
      <c r="AF351"/>
      <c r="AG351"/>
      <c r="AH351" s="137"/>
      <c r="AI351" s="137"/>
      <c r="AJ351" s="137"/>
      <c r="AK351" s="548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548"/>
      <c r="BB351" s="286"/>
      <c r="BC351" s="1138"/>
      <c r="BD351" s="1138"/>
      <c r="BE351" s="1138"/>
      <c r="BF351" s="1138"/>
      <c r="BG351" s="1138"/>
      <c r="BH351" s="1138"/>
      <c r="BI351" s="1138"/>
      <c r="BJ351" s="536"/>
      <c r="BK351" s="536"/>
      <c r="BL351" s="536"/>
      <c r="BM351" s="536"/>
      <c r="BN351" s="536"/>
      <c r="BO351" s="536"/>
      <c r="BP351" s="536"/>
      <c r="BQ351" s="536"/>
      <c r="BR351" s="536"/>
      <c r="BS351" s="536"/>
      <c r="BT351" s="536"/>
      <c r="BU351" s="286"/>
      <c r="BV351" s="763"/>
      <c r="BW351" s="763"/>
      <c r="BX351" s="763"/>
      <c r="BY351" s="763"/>
      <c r="BZ351" s="763"/>
      <c r="CA351" s="763"/>
      <c r="CB351" s="763"/>
      <c r="CC351" s="763"/>
      <c r="CD351" s="763"/>
      <c r="CE351" s="763"/>
      <c r="CF351" s="763"/>
      <c r="CG351" s="763"/>
      <c r="CH351" s="763"/>
      <c r="CI351" s="763"/>
      <c r="CW351" s="763"/>
      <c r="CX351" s="763"/>
      <c r="CY351" s="763"/>
      <c r="CZ351" s="763"/>
      <c r="DA351" s="763"/>
      <c r="DB351" s="763"/>
      <c r="DC351" s="763"/>
      <c r="DD351" s="763"/>
      <c r="DE351" s="763"/>
      <c r="DF351" s="763"/>
      <c r="DG351" s="763"/>
      <c r="DH351" s="763"/>
      <c r="DI351" s="763"/>
      <c r="DJ351" s="763"/>
      <c r="DK351" s="763"/>
      <c r="DL351" s="763"/>
      <c r="DM351" s="763"/>
      <c r="DN351" s="763"/>
      <c r="DO351" s="763"/>
      <c r="DP351" s="763"/>
      <c r="DQ351" s="763"/>
      <c r="DR351" s="763"/>
      <c r="DS351" s="763"/>
      <c r="DT351" s="763"/>
      <c r="DU351" s="763"/>
      <c r="DV351" s="763"/>
      <c r="DW351" s="763"/>
      <c r="DX351" s="763"/>
      <c r="DY351" s="763"/>
      <c r="DZ351" s="763"/>
      <c r="EA351" s="763"/>
      <c r="EB351" s="763"/>
      <c r="EC351" s="763"/>
      <c r="ED351" s="763"/>
      <c r="EE351" s="763"/>
      <c r="EF351" s="763"/>
      <c r="EG351" s="763"/>
      <c r="EH351" s="763"/>
      <c r="EI351" s="763"/>
      <c r="EJ351" s="763"/>
      <c r="EK351" s="763"/>
      <c r="EL351" s="763"/>
      <c r="EM351" s="763"/>
      <c r="EN351" s="763"/>
      <c r="EO351" s="763"/>
      <c r="EP351" s="763"/>
      <c r="EQ351" s="763"/>
      <c r="ER351" s="763"/>
      <c r="ES351" s="763"/>
      <c r="ET351" s="763"/>
      <c r="EU351" s="763"/>
      <c r="EV351" s="763"/>
      <c r="EW351" s="763"/>
      <c r="EX351" s="763"/>
      <c r="EY351" s="763"/>
      <c r="EZ351" s="763"/>
      <c r="FA351" s="763"/>
      <c r="FB351" s="763"/>
      <c r="FC351" s="763"/>
      <c r="FD351" s="763"/>
      <c r="FE351" s="763"/>
      <c r="FF351" s="763"/>
      <c r="FG351" s="763"/>
      <c r="FH351" s="763"/>
      <c r="FI351" s="763"/>
      <c r="FJ351" s="763"/>
      <c r="FK351" s="763"/>
      <c r="FL351" s="763"/>
      <c r="FM351" s="763"/>
      <c r="FN351" s="763"/>
      <c r="FO351" s="763"/>
      <c r="FP351" s="763"/>
      <c r="FQ351" s="763"/>
      <c r="FR351" s="763"/>
      <c r="FS351" s="763"/>
      <c r="FT351" s="763"/>
      <c r="FU351" s="763"/>
      <c r="FV351" s="763"/>
      <c r="FW351" s="763"/>
      <c r="FX351" s="763"/>
      <c r="FY351" s="763"/>
      <c r="FZ351" s="763"/>
      <c r="GA351" s="763"/>
      <c r="GB351" s="763"/>
      <c r="GC351" s="763"/>
      <c r="GD351" s="763"/>
      <c r="GE351" s="763"/>
      <c r="GF351" s="763"/>
      <c r="GG351" s="763"/>
      <c r="GH351" s="763"/>
      <c r="GI351" s="763"/>
      <c r="GJ351" s="763"/>
      <c r="GK351" s="763"/>
      <c r="GL351" s="763"/>
      <c r="GM351" s="763"/>
      <c r="GN351" s="763"/>
      <c r="GO351" s="763"/>
      <c r="GP351" s="763"/>
      <c r="GQ351" s="763"/>
      <c r="GR351" s="763"/>
      <c r="GS351" s="763"/>
      <c r="GT351" s="763"/>
      <c r="GU351" s="763"/>
      <c r="GV351" s="763"/>
      <c r="GW351" s="763"/>
      <c r="GX351" s="763"/>
      <c r="GY351" s="763"/>
      <c r="GZ351" s="763"/>
      <c r="HA351" s="763"/>
      <c r="HB351" s="763"/>
      <c r="HC351" s="763"/>
      <c r="HD351" s="763"/>
      <c r="HE351" s="763"/>
      <c r="HF351" s="763"/>
      <c r="HG351" s="763"/>
      <c r="HH351" s="763"/>
      <c r="HI351" s="763"/>
      <c r="HJ351" s="763"/>
      <c r="HK351" s="763"/>
      <c r="HL351" s="763"/>
      <c r="HM351" s="763"/>
      <c r="HN351" s="763"/>
      <c r="HO351" s="763"/>
      <c r="HP351" s="763"/>
      <c r="HQ351" s="763"/>
      <c r="HR351" s="763"/>
      <c r="HS351" s="763"/>
    </row>
    <row r="352" spans="1:227" s="552" customFormat="1">
      <c r="A352"/>
      <c r="B352" s="392"/>
      <c r="C352"/>
      <c r="D352" s="465"/>
      <c r="E352" s="684"/>
      <c r="F352" s="684"/>
      <c r="G352" s="354"/>
      <c r="H352"/>
      <c r="I352" s="140"/>
      <c r="J352"/>
      <c r="K352"/>
      <c r="L352"/>
      <c r="M352" s="359"/>
      <c r="N352" s="359"/>
      <c r="O352" s="359"/>
      <c r="P352" s="359"/>
      <c r="Q352" s="359"/>
      <c r="R352" s="359"/>
      <c r="S352" s="359"/>
      <c r="T352" s="359"/>
      <c r="U352" s="359"/>
      <c r="V352" s="359"/>
      <c r="W352" s="359"/>
      <c r="X352" s="359"/>
      <c r="Y352" s="359"/>
      <c r="Z352" s="359"/>
      <c r="AA352" s="359"/>
      <c r="AB352" s="47"/>
      <c r="AC352"/>
      <c r="AD352" s="127"/>
      <c r="AE352"/>
      <c r="AF352"/>
      <c r="AG352"/>
      <c r="AH352" s="137"/>
      <c r="AI352" s="137"/>
      <c r="AJ352" s="137"/>
      <c r="AK352" s="548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548"/>
      <c r="BB352" s="286"/>
      <c r="BC352" s="1138"/>
      <c r="BD352" s="1138"/>
      <c r="BE352" s="1138"/>
      <c r="BF352" s="1138"/>
      <c r="BG352" s="1138"/>
      <c r="BH352" s="1138"/>
      <c r="BI352" s="1138"/>
      <c r="BJ352" s="536"/>
      <c r="BK352" s="536"/>
      <c r="BL352" s="536"/>
      <c r="BM352" s="536"/>
      <c r="BN352" s="536"/>
      <c r="BO352" s="536"/>
      <c r="BP352" s="536"/>
      <c r="BQ352" s="536"/>
      <c r="BR352" s="536"/>
      <c r="BS352" s="536"/>
      <c r="BT352" s="536"/>
      <c r="BU352" s="286"/>
      <c r="BV352" s="763"/>
      <c r="BW352" s="763"/>
      <c r="BX352" s="763"/>
      <c r="BY352" s="763"/>
      <c r="BZ352" s="763"/>
      <c r="CA352" s="763"/>
      <c r="CB352" s="763"/>
      <c r="CC352" s="763"/>
      <c r="CD352" s="763"/>
      <c r="CE352" s="763"/>
      <c r="CF352" s="763"/>
      <c r="CG352" s="763"/>
      <c r="CH352" s="763"/>
      <c r="CI352" s="763"/>
      <c r="CW352" s="763"/>
      <c r="CX352" s="763"/>
      <c r="CY352" s="763"/>
      <c r="CZ352" s="763"/>
      <c r="DA352" s="763"/>
      <c r="DB352" s="763"/>
      <c r="DC352" s="763"/>
      <c r="DD352" s="763"/>
      <c r="DE352" s="763"/>
      <c r="DF352" s="763"/>
      <c r="DG352" s="763"/>
      <c r="DH352" s="763"/>
      <c r="DI352" s="763"/>
      <c r="DJ352" s="763"/>
      <c r="DK352" s="763"/>
      <c r="DL352" s="763"/>
      <c r="DM352" s="763"/>
      <c r="DN352" s="763"/>
      <c r="DO352" s="763"/>
      <c r="DP352" s="763"/>
      <c r="DQ352" s="763"/>
      <c r="DR352" s="763"/>
      <c r="DS352" s="763"/>
      <c r="DT352" s="763"/>
      <c r="DU352" s="763"/>
      <c r="DV352" s="763"/>
      <c r="DW352" s="763"/>
      <c r="DX352" s="763"/>
      <c r="DY352" s="763"/>
      <c r="DZ352" s="763"/>
      <c r="EA352" s="763"/>
      <c r="EB352" s="763"/>
      <c r="EC352" s="763"/>
      <c r="ED352" s="763"/>
      <c r="EE352" s="763"/>
      <c r="EF352" s="763"/>
      <c r="EG352" s="763"/>
      <c r="EH352" s="763"/>
      <c r="EI352" s="763"/>
      <c r="EJ352" s="763"/>
      <c r="EK352" s="763"/>
      <c r="EL352" s="763"/>
      <c r="EM352" s="763"/>
      <c r="EN352" s="763"/>
      <c r="EO352" s="763"/>
      <c r="EP352" s="763"/>
      <c r="EQ352" s="763"/>
      <c r="ER352" s="763"/>
      <c r="ES352" s="763"/>
      <c r="ET352" s="763"/>
      <c r="EU352" s="763"/>
      <c r="EV352" s="763"/>
      <c r="EW352" s="763"/>
      <c r="EX352" s="763"/>
      <c r="EY352" s="763"/>
      <c r="EZ352" s="763"/>
      <c r="FA352" s="763"/>
      <c r="FB352" s="763"/>
      <c r="FC352" s="763"/>
      <c r="FD352" s="763"/>
      <c r="FE352" s="763"/>
      <c r="FF352" s="763"/>
      <c r="FG352" s="763"/>
      <c r="FH352" s="763"/>
      <c r="FI352" s="763"/>
      <c r="FJ352" s="763"/>
      <c r="FK352" s="763"/>
      <c r="FL352" s="763"/>
      <c r="FM352" s="763"/>
      <c r="FN352" s="763"/>
      <c r="FO352" s="763"/>
      <c r="FP352" s="763"/>
      <c r="FQ352" s="763"/>
      <c r="FR352" s="763"/>
      <c r="FS352" s="763"/>
      <c r="FT352" s="763"/>
      <c r="FU352" s="763"/>
      <c r="FV352" s="763"/>
      <c r="FW352" s="763"/>
      <c r="FX352" s="763"/>
      <c r="FY352" s="763"/>
      <c r="FZ352" s="763"/>
      <c r="GA352" s="763"/>
      <c r="GB352" s="763"/>
      <c r="GC352" s="763"/>
      <c r="GD352" s="763"/>
      <c r="GE352" s="763"/>
      <c r="GF352" s="763"/>
      <c r="GG352" s="763"/>
      <c r="GH352" s="763"/>
      <c r="GI352" s="763"/>
      <c r="GJ352" s="763"/>
      <c r="GK352" s="763"/>
      <c r="GL352" s="763"/>
      <c r="GM352" s="763"/>
      <c r="GN352" s="763"/>
      <c r="GO352" s="763"/>
      <c r="GP352" s="763"/>
      <c r="GQ352" s="763"/>
      <c r="GR352" s="763"/>
      <c r="GS352" s="763"/>
      <c r="GT352" s="763"/>
      <c r="GU352" s="763"/>
      <c r="GV352" s="763"/>
      <c r="GW352" s="763"/>
      <c r="GX352" s="763"/>
      <c r="GY352" s="763"/>
      <c r="GZ352" s="763"/>
      <c r="HA352" s="763"/>
      <c r="HB352" s="763"/>
      <c r="HC352" s="763"/>
      <c r="HD352" s="763"/>
      <c r="HE352" s="763"/>
      <c r="HF352" s="763"/>
      <c r="HG352" s="763"/>
      <c r="HH352" s="763"/>
      <c r="HI352" s="763"/>
      <c r="HJ352" s="763"/>
      <c r="HK352" s="763"/>
      <c r="HL352" s="763"/>
      <c r="HM352" s="763"/>
      <c r="HN352" s="763"/>
      <c r="HO352" s="763"/>
      <c r="HP352" s="763"/>
      <c r="HQ352" s="763"/>
      <c r="HR352" s="763"/>
      <c r="HS352" s="763"/>
    </row>
    <row r="353" spans="1:227" s="552" customFormat="1">
      <c r="A353"/>
      <c r="B353" s="392"/>
      <c r="C353"/>
      <c r="D353" s="465"/>
      <c r="E353" s="684"/>
      <c r="F353" s="684"/>
      <c r="G353" s="354"/>
      <c r="H353"/>
      <c r="I353" s="140"/>
      <c r="J353"/>
      <c r="K353"/>
      <c r="L353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47"/>
      <c r="AC353"/>
      <c r="AD353" s="127"/>
      <c r="AE353"/>
      <c r="AF353"/>
      <c r="AG353"/>
      <c r="AH353" s="137"/>
      <c r="AI353" s="137"/>
      <c r="AJ353" s="137"/>
      <c r="AK353" s="548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  <c r="BA353" s="548"/>
      <c r="BB353" s="286"/>
      <c r="BC353" s="1138"/>
      <c r="BD353" s="1138"/>
      <c r="BE353" s="1138"/>
      <c r="BF353" s="1138"/>
      <c r="BG353" s="1138"/>
      <c r="BH353" s="1138"/>
      <c r="BI353" s="1138"/>
      <c r="BJ353" s="536"/>
      <c r="BK353" s="536"/>
      <c r="BL353" s="536"/>
      <c r="BM353" s="536"/>
      <c r="BN353" s="536"/>
      <c r="BO353" s="536"/>
      <c r="BP353" s="536"/>
      <c r="BQ353" s="536"/>
      <c r="BR353" s="536"/>
      <c r="BS353" s="536"/>
      <c r="BT353" s="536"/>
      <c r="BU353" s="286"/>
      <c r="BV353" s="763"/>
      <c r="BW353" s="763"/>
      <c r="BX353" s="763"/>
      <c r="BY353" s="763"/>
      <c r="BZ353" s="763"/>
      <c r="CA353" s="763"/>
      <c r="CB353" s="763"/>
      <c r="CC353" s="763"/>
      <c r="CD353" s="763"/>
      <c r="CE353" s="763"/>
      <c r="CF353" s="763"/>
      <c r="CG353" s="763"/>
      <c r="CH353" s="763"/>
      <c r="CI353" s="763"/>
      <c r="CW353" s="763"/>
      <c r="CX353" s="763"/>
      <c r="CY353" s="763"/>
      <c r="CZ353" s="763"/>
      <c r="DA353" s="763"/>
      <c r="DB353" s="763"/>
      <c r="DC353" s="763"/>
      <c r="DD353" s="763"/>
      <c r="DE353" s="763"/>
      <c r="DF353" s="763"/>
      <c r="DG353" s="763"/>
      <c r="DH353" s="763"/>
      <c r="DI353" s="763"/>
      <c r="DJ353" s="763"/>
      <c r="DK353" s="763"/>
      <c r="DL353" s="763"/>
      <c r="DM353" s="763"/>
      <c r="DN353" s="763"/>
      <c r="DO353" s="763"/>
      <c r="DP353" s="763"/>
      <c r="DQ353" s="763"/>
      <c r="DR353" s="763"/>
      <c r="DS353" s="763"/>
      <c r="DT353" s="763"/>
      <c r="DU353" s="763"/>
      <c r="DV353" s="763"/>
      <c r="DW353" s="763"/>
      <c r="DX353" s="763"/>
      <c r="DY353" s="763"/>
      <c r="DZ353" s="763"/>
      <c r="EA353" s="763"/>
      <c r="EB353" s="763"/>
      <c r="EC353" s="763"/>
      <c r="ED353" s="763"/>
      <c r="EE353" s="763"/>
      <c r="EF353" s="763"/>
      <c r="EG353" s="763"/>
      <c r="EH353" s="763"/>
      <c r="EI353" s="763"/>
      <c r="EJ353" s="763"/>
      <c r="EK353" s="763"/>
      <c r="EL353" s="763"/>
      <c r="EM353" s="763"/>
      <c r="EN353" s="763"/>
      <c r="EO353" s="763"/>
      <c r="EP353" s="763"/>
      <c r="EQ353" s="763"/>
      <c r="ER353" s="763"/>
      <c r="ES353" s="763"/>
      <c r="ET353" s="763"/>
      <c r="EU353" s="763"/>
      <c r="EV353" s="763"/>
      <c r="EW353" s="763"/>
      <c r="EX353" s="763"/>
      <c r="EY353" s="763"/>
      <c r="EZ353" s="763"/>
      <c r="FA353" s="763"/>
      <c r="FB353" s="763"/>
      <c r="FC353" s="763"/>
      <c r="FD353" s="763"/>
      <c r="FE353" s="763"/>
      <c r="FF353" s="763"/>
      <c r="FG353" s="763"/>
      <c r="FH353" s="763"/>
      <c r="FI353" s="763"/>
      <c r="FJ353" s="763"/>
      <c r="FK353" s="763"/>
      <c r="FL353" s="763"/>
      <c r="FM353" s="763"/>
      <c r="FN353" s="763"/>
      <c r="FO353" s="763"/>
      <c r="FP353" s="763"/>
      <c r="FQ353" s="763"/>
      <c r="FR353" s="763"/>
      <c r="FS353" s="763"/>
      <c r="FT353" s="763"/>
      <c r="FU353" s="763"/>
      <c r="FV353" s="763"/>
      <c r="FW353" s="763"/>
      <c r="FX353" s="763"/>
      <c r="FY353" s="763"/>
      <c r="FZ353" s="763"/>
      <c r="GA353" s="763"/>
      <c r="GB353" s="763"/>
      <c r="GC353" s="763"/>
      <c r="GD353" s="763"/>
      <c r="GE353" s="763"/>
      <c r="GF353" s="763"/>
      <c r="GG353" s="763"/>
      <c r="GH353" s="763"/>
      <c r="GI353" s="763"/>
      <c r="GJ353" s="763"/>
      <c r="GK353" s="763"/>
      <c r="GL353" s="763"/>
      <c r="GM353" s="763"/>
      <c r="GN353" s="763"/>
      <c r="GO353" s="763"/>
      <c r="GP353" s="763"/>
      <c r="GQ353" s="763"/>
      <c r="GR353" s="763"/>
      <c r="GS353" s="763"/>
      <c r="GT353" s="763"/>
      <c r="GU353" s="763"/>
      <c r="GV353" s="763"/>
      <c r="GW353" s="763"/>
      <c r="GX353" s="763"/>
      <c r="GY353" s="763"/>
      <c r="GZ353" s="763"/>
      <c r="HA353" s="763"/>
      <c r="HB353" s="763"/>
      <c r="HC353" s="763"/>
      <c r="HD353" s="763"/>
      <c r="HE353" s="763"/>
      <c r="HF353" s="763"/>
      <c r="HG353" s="763"/>
      <c r="HH353" s="763"/>
      <c r="HI353" s="763"/>
      <c r="HJ353" s="763"/>
      <c r="HK353" s="763"/>
      <c r="HL353" s="763"/>
      <c r="HM353" s="763"/>
      <c r="HN353" s="763"/>
      <c r="HO353" s="763"/>
      <c r="HP353" s="763"/>
      <c r="HQ353" s="763"/>
      <c r="HR353" s="763"/>
      <c r="HS353" s="763"/>
    </row>
    <row r="354" spans="1:227" s="552" customFormat="1">
      <c r="A354"/>
      <c r="B354" s="392"/>
      <c r="C354"/>
      <c r="D354" s="465"/>
      <c r="E354" s="684"/>
      <c r="F354" s="684"/>
      <c r="G354" s="354"/>
      <c r="H354"/>
      <c r="I354" s="140"/>
      <c r="J354"/>
      <c r="K354"/>
      <c r="L354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47"/>
      <c r="AC354"/>
      <c r="AD354" s="127"/>
      <c r="AE354"/>
      <c r="AF354"/>
      <c r="AG354"/>
      <c r="AH354" s="137"/>
      <c r="AI354" s="137"/>
      <c r="AJ354" s="137"/>
      <c r="AK354" s="548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548"/>
      <c r="BB354" s="286"/>
      <c r="BC354" s="1138"/>
      <c r="BD354" s="1138"/>
      <c r="BE354" s="1138"/>
      <c r="BF354" s="1138"/>
      <c r="BG354" s="1138"/>
      <c r="BH354" s="1138"/>
      <c r="BI354" s="1138"/>
      <c r="BJ354" s="536"/>
      <c r="BK354" s="536"/>
      <c r="BL354" s="536"/>
      <c r="BM354" s="536"/>
      <c r="BN354" s="536"/>
      <c r="BO354" s="536"/>
      <c r="BP354" s="536"/>
      <c r="BQ354" s="536"/>
      <c r="BR354" s="536"/>
      <c r="BS354" s="536"/>
      <c r="BT354" s="536"/>
      <c r="BU354" s="286"/>
      <c r="BV354" s="763"/>
      <c r="BW354" s="763"/>
      <c r="BX354" s="763"/>
      <c r="BY354" s="763"/>
      <c r="BZ354" s="763"/>
      <c r="CA354" s="763"/>
      <c r="CB354" s="763"/>
      <c r="CC354" s="763"/>
      <c r="CD354" s="763"/>
      <c r="CE354" s="763"/>
      <c r="CF354" s="763"/>
      <c r="CG354" s="763"/>
      <c r="CH354" s="763"/>
      <c r="CI354" s="763"/>
      <c r="CW354" s="763"/>
      <c r="CX354" s="763"/>
      <c r="CY354" s="763"/>
      <c r="CZ354" s="763"/>
      <c r="DA354" s="763"/>
      <c r="DB354" s="763"/>
      <c r="DC354" s="763"/>
      <c r="DD354" s="763"/>
      <c r="DE354" s="763"/>
      <c r="DF354" s="763"/>
      <c r="DG354" s="763"/>
      <c r="DH354" s="763"/>
      <c r="DI354" s="763"/>
      <c r="DJ354" s="763"/>
      <c r="DK354" s="763"/>
      <c r="DL354" s="763"/>
      <c r="DM354" s="763"/>
      <c r="DN354" s="763"/>
      <c r="DO354" s="763"/>
      <c r="DP354" s="763"/>
      <c r="DQ354" s="763"/>
      <c r="DR354" s="763"/>
      <c r="DS354" s="763"/>
      <c r="DT354" s="763"/>
      <c r="DU354" s="763"/>
      <c r="DV354" s="763"/>
      <c r="DW354" s="763"/>
      <c r="DX354" s="763"/>
      <c r="DY354" s="763"/>
      <c r="DZ354" s="763"/>
      <c r="EA354" s="763"/>
      <c r="EB354" s="763"/>
      <c r="EC354" s="763"/>
      <c r="ED354" s="763"/>
      <c r="EE354" s="763"/>
      <c r="EF354" s="763"/>
      <c r="EG354" s="763"/>
      <c r="EH354" s="763"/>
      <c r="EI354" s="763"/>
      <c r="EJ354" s="763"/>
      <c r="EK354" s="763"/>
      <c r="EL354" s="763"/>
      <c r="EM354" s="763"/>
      <c r="EN354" s="763"/>
      <c r="EO354" s="763"/>
      <c r="EP354" s="763"/>
      <c r="EQ354" s="763"/>
      <c r="ER354" s="763"/>
      <c r="ES354" s="763"/>
      <c r="ET354" s="763"/>
      <c r="EU354" s="763"/>
      <c r="EV354" s="763"/>
      <c r="EW354" s="763"/>
      <c r="EX354" s="763"/>
      <c r="EY354" s="763"/>
      <c r="EZ354" s="763"/>
      <c r="FA354" s="763"/>
      <c r="FB354" s="763"/>
      <c r="FC354" s="763"/>
      <c r="FD354" s="763"/>
      <c r="FE354" s="763"/>
      <c r="FF354" s="763"/>
      <c r="FG354" s="763"/>
      <c r="FH354" s="763"/>
      <c r="FI354" s="763"/>
      <c r="FJ354" s="763"/>
      <c r="FK354" s="763"/>
      <c r="FL354" s="763"/>
      <c r="FM354" s="763"/>
      <c r="FN354" s="763"/>
      <c r="FO354" s="763"/>
      <c r="FP354" s="763"/>
      <c r="FQ354" s="763"/>
      <c r="FR354" s="763"/>
      <c r="FS354" s="763"/>
      <c r="FT354" s="763"/>
      <c r="FU354" s="763"/>
      <c r="FV354" s="763"/>
      <c r="FW354" s="763"/>
      <c r="FX354" s="763"/>
      <c r="FY354" s="763"/>
      <c r="FZ354" s="763"/>
      <c r="GA354" s="763"/>
      <c r="GB354" s="763"/>
      <c r="GC354" s="763"/>
      <c r="GD354" s="763"/>
      <c r="GE354" s="763"/>
      <c r="GF354" s="763"/>
      <c r="GG354" s="763"/>
      <c r="GH354" s="763"/>
      <c r="GI354" s="763"/>
      <c r="GJ354" s="763"/>
      <c r="GK354" s="763"/>
      <c r="GL354" s="763"/>
      <c r="GM354" s="763"/>
      <c r="GN354" s="763"/>
      <c r="GO354" s="763"/>
      <c r="GP354" s="763"/>
      <c r="GQ354" s="763"/>
      <c r="GR354" s="763"/>
      <c r="GS354" s="763"/>
      <c r="GT354" s="763"/>
      <c r="GU354" s="763"/>
      <c r="GV354" s="763"/>
      <c r="GW354" s="763"/>
      <c r="GX354" s="763"/>
      <c r="GY354" s="763"/>
      <c r="GZ354" s="763"/>
      <c r="HA354" s="763"/>
      <c r="HB354" s="763"/>
      <c r="HC354" s="763"/>
      <c r="HD354" s="763"/>
      <c r="HE354" s="763"/>
      <c r="HF354" s="763"/>
      <c r="HG354" s="763"/>
      <c r="HH354" s="763"/>
      <c r="HI354" s="763"/>
      <c r="HJ354" s="763"/>
      <c r="HK354" s="763"/>
      <c r="HL354" s="763"/>
      <c r="HM354" s="763"/>
      <c r="HN354" s="763"/>
      <c r="HO354" s="763"/>
      <c r="HP354" s="763"/>
      <c r="HQ354" s="763"/>
      <c r="HR354" s="763"/>
      <c r="HS354" s="763"/>
    </row>
    <row r="355" spans="1:227" s="552" customFormat="1">
      <c r="A355"/>
      <c r="B355" s="392"/>
      <c r="C355"/>
      <c r="D355" s="465"/>
      <c r="E355" s="684"/>
      <c r="F355" s="684"/>
      <c r="G355" s="354"/>
      <c r="H355"/>
      <c r="I355" s="140"/>
      <c r="J355"/>
      <c r="K355"/>
      <c r="L355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47"/>
      <c r="AC355"/>
      <c r="AD355" s="127"/>
      <c r="AE355"/>
      <c r="AF355"/>
      <c r="AG355"/>
      <c r="AH355" s="137"/>
      <c r="AI355" s="137"/>
      <c r="AJ355" s="137"/>
      <c r="AK355" s="548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  <c r="BA355" s="548"/>
      <c r="BB355" s="286"/>
      <c r="BC355" s="1138"/>
      <c r="BD355" s="1138"/>
      <c r="BE355" s="1138"/>
      <c r="BF355" s="1138"/>
      <c r="BG355" s="1138"/>
      <c r="BH355" s="1138"/>
      <c r="BI355" s="1138"/>
      <c r="BJ355" s="536"/>
      <c r="BK355" s="536"/>
      <c r="BL355" s="536"/>
      <c r="BM355" s="536"/>
      <c r="BN355" s="536"/>
      <c r="BO355" s="536"/>
      <c r="BP355" s="536"/>
      <c r="BQ355" s="536"/>
      <c r="BR355" s="536"/>
      <c r="BS355" s="536"/>
      <c r="BT355" s="536"/>
      <c r="BU355" s="286"/>
      <c r="BV355" s="763"/>
      <c r="BW355" s="763"/>
      <c r="BX355" s="763"/>
      <c r="BY355" s="763"/>
      <c r="BZ355" s="763"/>
      <c r="CA355" s="763"/>
      <c r="CB355" s="763"/>
      <c r="CC355" s="763"/>
      <c r="CD355" s="763"/>
      <c r="CE355" s="763"/>
      <c r="CF355" s="763"/>
      <c r="CG355" s="763"/>
      <c r="CH355" s="763"/>
      <c r="CI355" s="763"/>
      <c r="CW355" s="763"/>
      <c r="CX355" s="763"/>
      <c r="CY355" s="763"/>
      <c r="CZ355" s="763"/>
      <c r="DA355" s="763"/>
      <c r="DB355" s="763"/>
      <c r="DC355" s="763"/>
      <c r="DD355" s="763"/>
      <c r="DE355" s="763"/>
      <c r="DF355" s="763"/>
      <c r="DG355" s="763"/>
      <c r="DH355" s="763"/>
      <c r="DI355" s="763"/>
      <c r="DJ355" s="763"/>
      <c r="DK355" s="763"/>
      <c r="DL355" s="763"/>
      <c r="DM355" s="763"/>
      <c r="DN355" s="763"/>
      <c r="DO355" s="763"/>
      <c r="DP355" s="763"/>
      <c r="DQ355" s="763"/>
      <c r="DR355" s="763"/>
      <c r="DS355" s="763"/>
      <c r="DT355" s="763"/>
      <c r="DU355" s="763"/>
      <c r="DV355" s="763"/>
      <c r="DW355" s="763"/>
      <c r="DX355" s="763"/>
      <c r="DY355" s="763"/>
      <c r="DZ355" s="763"/>
      <c r="EA355" s="763"/>
      <c r="EB355" s="763"/>
      <c r="EC355" s="763"/>
      <c r="ED355" s="763"/>
      <c r="EE355" s="763"/>
      <c r="EF355" s="763"/>
      <c r="EG355" s="763"/>
      <c r="EH355" s="763"/>
      <c r="EI355" s="763"/>
      <c r="EJ355" s="763"/>
      <c r="EK355" s="763"/>
      <c r="EL355" s="763"/>
      <c r="EM355" s="763"/>
      <c r="EN355" s="763"/>
      <c r="EO355" s="763"/>
      <c r="EP355" s="763"/>
      <c r="EQ355" s="763"/>
      <c r="ER355" s="763"/>
      <c r="ES355" s="763"/>
      <c r="ET355" s="763"/>
      <c r="EU355" s="763"/>
      <c r="EV355" s="763"/>
      <c r="EW355" s="763"/>
      <c r="EX355" s="763"/>
      <c r="EY355" s="763"/>
      <c r="EZ355" s="763"/>
      <c r="FA355" s="763"/>
      <c r="FB355" s="763"/>
      <c r="FC355" s="763"/>
      <c r="FD355" s="763"/>
      <c r="FE355" s="763"/>
      <c r="FF355" s="763"/>
      <c r="FG355" s="763"/>
      <c r="FH355" s="763"/>
      <c r="FI355" s="763"/>
      <c r="FJ355" s="763"/>
      <c r="FK355" s="763"/>
      <c r="FL355" s="763"/>
      <c r="FM355" s="763"/>
      <c r="FN355" s="763"/>
      <c r="FO355" s="763"/>
      <c r="FP355" s="763"/>
      <c r="FQ355" s="763"/>
      <c r="FR355" s="763"/>
      <c r="FS355" s="763"/>
      <c r="FT355" s="763"/>
      <c r="FU355" s="763"/>
      <c r="FV355" s="763"/>
      <c r="FW355" s="763"/>
      <c r="FX355" s="763"/>
      <c r="FY355" s="763"/>
      <c r="FZ355" s="763"/>
      <c r="GA355" s="763"/>
      <c r="GB355" s="763"/>
      <c r="GC355" s="763"/>
      <c r="GD355" s="763"/>
      <c r="GE355" s="763"/>
      <c r="GF355" s="763"/>
      <c r="GG355" s="763"/>
      <c r="GH355" s="763"/>
      <c r="GI355" s="763"/>
      <c r="GJ355" s="763"/>
      <c r="GK355" s="763"/>
      <c r="GL355" s="763"/>
      <c r="GM355" s="763"/>
      <c r="GN355" s="763"/>
      <c r="GO355" s="763"/>
      <c r="GP355" s="763"/>
      <c r="GQ355" s="763"/>
      <c r="GR355" s="763"/>
      <c r="GS355" s="763"/>
      <c r="GT355" s="763"/>
      <c r="GU355" s="763"/>
      <c r="GV355" s="763"/>
      <c r="GW355" s="763"/>
      <c r="GX355" s="763"/>
      <c r="GY355" s="763"/>
      <c r="GZ355" s="763"/>
      <c r="HA355" s="763"/>
      <c r="HB355" s="763"/>
      <c r="HC355" s="763"/>
      <c r="HD355" s="763"/>
      <c r="HE355" s="763"/>
      <c r="HF355" s="763"/>
      <c r="HG355" s="763"/>
      <c r="HH355" s="763"/>
      <c r="HI355" s="763"/>
      <c r="HJ355" s="763"/>
      <c r="HK355" s="763"/>
      <c r="HL355" s="763"/>
      <c r="HM355" s="763"/>
      <c r="HN355" s="763"/>
      <c r="HO355" s="763"/>
      <c r="HP355" s="763"/>
      <c r="HQ355" s="763"/>
      <c r="HR355" s="763"/>
      <c r="HS355" s="763"/>
    </row>
    <row r="356" spans="1:227" s="552" customFormat="1">
      <c r="A356"/>
      <c r="B356" s="392"/>
      <c r="C356"/>
      <c r="D356" s="465"/>
      <c r="E356" s="684"/>
      <c r="F356" s="684"/>
      <c r="G356" s="354"/>
      <c r="H356"/>
      <c r="I356" s="140"/>
      <c r="J356"/>
      <c r="K356"/>
      <c r="L356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47"/>
      <c r="AC356"/>
      <c r="AD356" s="127"/>
      <c r="AE356"/>
      <c r="AF356"/>
      <c r="AG356"/>
      <c r="AH356" s="137"/>
      <c r="AI356" s="137"/>
      <c r="AJ356" s="137"/>
      <c r="AK356" s="548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  <c r="BA356" s="548"/>
      <c r="BB356" s="286"/>
      <c r="BC356" s="1138"/>
      <c r="BD356" s="1138"/>
      <c r="BE356" s="1138"/>
      <c r="BF356" s="1138"/>
      <c r="BG356" s="1138"/>
      <c r="BH356" s="1138"/>
      <c r="BI356" s="1138"/>
      <c r="BJ356" s="536"/>
      <c r="BK356" s="536"/>
      <c r="BL356" s="536"/>
      <c r="BM356" s="536"/>
      <c r="BN356" s="536"/>
      <c r="BO356" s="536"/>
      <c r="BP356" s="536"/>
      <c r="BQ356" s="536"/>
      <c r="BR356" s="536"/>
      <c r="BS356" s="536"/>
      <c r="BT356" s="536"/>
      <c r="BU356" s="286"/>
      <c r="BV356" s="763"/>
      <c r="BW356" s="763"/>
      <c r="BX356" s="763"/>
      <c r="BY356" s="763"/>
      <c r="BZ356" s="763"/>
      <c r="CA356" s="763"/>
      <c r="CB356" s="763"/>
      <c r="CC356" s="763"/>
      <c r="CD356" s="763"/>
      <c r="CE356" s="763"/>
      <c r="CF356" s="763"/>
      <c r="CG356" s="763"/>
      <c r="CH356" s="763"/>
      <c r="CI356" s="763"/>
      <c r="CW356" s="763"/>
      <c r="CX356" s="763"/>
      <c r="CY356" s="763"/>
      <c r="CZ356" s="763"/>
      <c r="DA356" s="763"/>
      <c r="DB356" s="763"/>
      <c r="DC356" s="763"/>
      <c r="DD356" s="763"/>
      <c r="DE356" s="763"/>
      <c r="DF356" s="763"/>
      <c r="DG356" s="763"/>
      <c r="DH356" s="763"/>
      <c r="DI356" s="763"/>
      <c r="DJ356" s="763"/>
      <c r="DK356" s="763"/>
      <c r="DL356" s="763"/>
      <c r="DM356" s="763"/>
      <c r="DN356" s="763"/>
      <c r="DO356" s="763"/>
      <c r="DP356" s="763"/>
      <c r="DQ356" s="763"/>
      <c r="DR356" s="763"/>
      <c r="DS356" s="763"/>
      <c r="DT356" s="763"/>
      <c r="DU356" s="763"/>
      <c r="DV356" s="763"/>
      <c r="DW356" s="763"/>
      <c r="DX356" s="763"/>
      <c r="DY356" s="763"/>
      <c r="DZ356" s="763"/>
      <c r="EA356" s="763"/>
      <c r="EB356" s="763"/>
      <c r="EC356" s="763"/>
      <c r="ED356" s="763"/>
      <c r="EE356" s="763"/>
      <c r="EF356" s="763"/>
      <c r="EG356" s="763"/>
      <c r="EH356" s="763"/>
      <c r="EI356" s="763"/>
      <c r="EJ356" s="763"/>
      <c r="EK356" s="763"/>
      <c r="EL356" s="763"/>
      <c r="EM356" s="763"/>
      <c r="EN356" s="763"/>
      <c r="EO356" s="763"/>
      <c r="EP356" s="763"/>
      <c r="EQ356" s="763"/>
      <c r="ER356" s="763"/>
      <c r="ES356" s="763"/>
      <c r="ET356" s="763"/>
      <c r="EU356" s="763"/>
      <c r="EV356" s="763"/>
      <c r="EW356" s="763"/>
      <c r="EX356" s="763"/>
      <c r="EY356" s="763"/>
      <c r="EZ356" s="763"/>
      <c r="FA356" s="763"/>
      <c r="FB356" s="763"/>
      <c r="FC356" s="763"/>
      <c r="FD356" s="763"/>
      <c r="FE356" s="763"/>
      <c r="FF356" s="763"/>
      <c r="FG356" s="763"/>
      <c r="FH356" s="763"/>
      <c r="FI356" s="763"/>
      <c r="FJ356" s="763"/>
      <c r="FK356" s="763"/>
      <c r="FL356" s="763"/>
      <c r="FM356" s="763"/>
      <c r="FN356" s="763"/>
      <c r="FO356" s="763"/>
      <c r="FP356" s="763"/>
      <c r="FQ356" s="763"/>
      <c r="FR356" s="763"/>
      <c r="FS356" s="763"/>
      <c r="FT356" s="763"/>
      <c r="FU356" s="763"/>
      <c r="FV356" s="763"/>
      <c r="FW356" s="763"/>
      <c r="FX356" s="763"/>
      <c r="FY356" s="763"/>
      <c r="FZ356" s="763"/>
      <c r="GA356" s="763"/>
      <c r="GB356" s="763"/>
      <c r="GC356" s="763"/>
      <c r="GD356" s="763"/>
      <c r="GE356" s="763"/>
      <c r="GF356" s="763"/>
      <c r="GG356" s="763"/>
      <c r="GH356" s="763"/>
      <c r="GI356" s="763"/>
      <c r="GJ356" s="763"/>
      <c r="GK356" s="763"/>
      <c r="GL356" s="763"/>
      <c r="GM356" s="763"/>
      <c r="GN356" s="763"/>
      <c r="GO356" s="763"/>
      <c r="GP356" s="763"/>
      <c r="GQ356" s="763"/>
      <c r="GR356" s="763"/>
      <c r="GS356" s="763"/>
      <c r="GT356" s="763"/>
      <c r="GU356" s="763"/>
      <c r="GV356" s="763"/>
      <c r="GW356" s="763"/>
      <c r="GX356" s="763"/>
      <c r="GY356" s="763"/>
      <c r="GZ356" s="763"/>
      <c r="HA356" s="763"/>
      <c r="HB356" s="763"/>
      <c r="HC356" s="763"/>
      <c r="HD356" s="763"/>
      <c r="HE356" s="763"/>
      <c r="HF356" s="763"/>
      <c r="HG356" s="763"/>
      <c r="HH356" s="763"/>
      <c r="HI356" s="763"/>
      <c r="HJ356" s="763"/>
      <c r="HK356" s="763"/>
      <c r="HL356" s="763"/>
      <c r="HM356" s="763"/>
      <c r="HN356" s="763"/>
      <c r="HO356" s="763"/>
      <c r="HP356" s="763"/>
      <c r="HQ356" s="763"/>
      <c r="HR356" s="763"/>
      <c r="HS356" s="763"/>
    </row>
    <row r="357" spans="1:227" s="552" customFormat="1">
      <c r="A357"/>
      <c r="B357" s="392"/>
      <c r="C357"/>
      <c r="D357" s="465"/>
      <c r="E357" s="684"/>
      <c r="F357" s="684"/>
      <c r="G357" s="354"/>
      <c r="H357"/>
      <c r="I357" s="140"/>
      <c r="J357"/>
      <c r="K357"/>
      <c r="L357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47"/>
      <c r="AC357"/>
      <c r="AD357" s="127"/>
      <c r="AE357"/>
      <c r="AF357"/>
      <c r="AG357"/>
      <c r="AH357" s="137"/>
      <c r="AI357" s="137"/>
      <c r="AJ357" s="137"/>
      <c r="AK357" s="548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548"/>
      <c r="BB357" s="286"/>
      <c r="BC357" s="1138"/>
      <c r="BD357" s="1138"/>
      <c r="BE357" s="1138"/>
      <c r="BF357" s="1138"/>
      <c r="BG357" s="1138"/>
      <c r="BH357" s="1138"/>
      <c r="BI357" s="1138"/>
      <c r="BJ357" s="536"/>
      <c r="BK357" s="536"/>
      <c r="BL357" s="536"/>
      <c r="BM357" s="536"/>
      <c r="BN357" s="536"/>
      <c r="BO357" s="536"/>
      <c r="BP357" s="536"/>
      <c r="BQ357" s="536"/>
      <c r="BR357" s="536"/>
      <c r="BS357" s="536"/>
      <c r="BT357" s="536"/>
      <c r="BU357" s="286"/>
      <c r="BV357" s="763"/>
      <c r="BW357" s="763"/>
      <c r="BX357" s="763"/>
      <c r="BY357" s="763"/>
      <c r="BZ357" s="763"/>
      <c r="CA357" s="763"/>
      <c r="CB357" s="763"/>
      <c r="CC357" s="763"/>
      <c r="CD357" s="763"/>
      <c r="CE357" s="763"/>
      <c r="CF357" s="763"/>
      <c r="CG357" s="763"/>
      <c r="CH357" s="763"/>
      <c r="CI357" s="763"/>
      <c r="CW357" s="763"/>
      <c r="CX357" s="763"/>
      <c r="CY357" s="763"/>
      <c r="CZ357" s="763"/>
      <c r="DA357" s="763"/>
      <c r="DB357" s="763"/>
      <c r="DC357" s="763"/>
      <c r="DD357" s="763"/>
      <c r="DE357" s="763"/>
      <c r="DF357" s="763"/>
      <c r="DG357" s="763"/>
      <c r="DH357" s="763"/>
      <c r="DI357" s="763"/>
      <c r="DJ357" s="763"/>
      <c r="DK357" s="763"/>
      <c r="DL357" s="763"/>
      <c r="DM357" s="763"/>
      <c r="DN357" s="763"/>
      <c r="DO357" s="763"/>
      <c r="DP357" s="763"/>
      <c r="DQ357" s="763"/>
      <c r="DR357" s="763"/>
      <c r="DS357" s="763"/>
      <c r="DT357" s="763"/>
      <c r="DU357" s="763"/>
      <c r="DV357" s="763"/>
      <c r="DW357" s="763"/>
      <c r="DX357" s="763"/>
      <c r="DY357" s="763"/>
      <c r="DZ357" s="763"/>
      <c r="EA357" s="763"/>
      <c r="EB357" s="763"/>
      <c r="EC357" s="763"/>
      <c r="ED357" s="763"/>
      <c r="EE357" s="763"/>
      <c r="EF357" s="763"/>
      <c r="EG357" s="763"/>
      <c r="EH357" s="763"/>
      <c r="EI357" s="763"/>
      <c r="EJ357" s="763"/>
      <c r="EK357" s="763"/>
      <c r="EL357" s="763"/>
      <c r="EM357" s="763"/>
      <c r="EN357" s="763"/>
      <c r="EO357" s="763"/>
      <c r="EP357" s="763"/>
      <c r="EQ357" s="763"/>
      <c r="ER357" s="763"/>
      <c r="ES357" s="763"/>
      <c r="ET357" s="763"/>
      <c r="EU357" s="763"/>
      <c r="EV357" s="763"/>
      <c r="EW357" s="763"/>
      <c r="EX357" s="763"/>
      <c r="EY357" s="763"/>
      <c r="EZ357" s="763"/>
      <c r="FA357" s="763"/>
      <c r="FB357" s="763"/>
      <c r="FC357" s="763"/>
      <c r="FD357" s="763"/>
      <c r="FE357" s="763"/>
      <c r="FF357" s="763"/>
      <c r="FG357" s="763"/>
      <c r="FH357" s="763"/>
      <c r="FI357" s="763"/>
      <c r="FJ357" s="763"/>
      <c r="FK357" s="763"/>
      <c r="FL357" s="763"/>
      <c r="FM357" s="763"/>
      <c r="FN357" s="763"/>
      <c r="FO357" s="763"/>
      <c r="FP357" s="763"/>
      <c r="FQ357" s="763"/>
      <c r="FR357" s="763"/>
      <c r="FS357" s="763"/>
      <c r="FT357" s="763"/>
      <c r="FU357" s="763"/>
      <c r="FV357" s="763"/>
      <c r="FW357" s="763"/>
      <c r="FX357" s="763"/>
      <c r="FY357" s="763"/>
      <c r="FZ357" s="763"/>
      <c r="GA357" s="763"/>
      <c r="GB357" s="763"/>
      <c r="GC357" s="763"/>
      <c r="GD357" s="763"/>
      <c r="GE357" s="763"/>
      <c r="GF357" s="763"/>
      <c r="GG357" s="763"/>
      <c r="GH357" s="763"/>
      <c r="GI357" s="763"/>
      <c r="GJ357" s="763"/>
      <c r="GK357" s="763"/>
      <c r="GL357" s="763"/>
      <c r="GM357" s="763"/>
      <c r="GN357" s="763"/>
      <c r="GO357" s="763"/>
      <c r="GP357" s="763"/>
      <c r="GQ357" s="763"/>
      <c r="GR357" s="763"/>
      <c r="GS357" s="763"/>
      <c r="GT357" s="763"/>
      <c r="GU357" s="763"/>
      <c r="GV357" s="763"/>
      <c r="GW357" s="763"/>
      <c r="GX357" s="763"/>
      <c r="GY357" s="763"/>
      <c r="GZ357" s="763"/>
      <c r="HA357" s="763"/>
      <c r="HB357" s="763"/>
      <c r="HC357" s="763"/>
      <c r="HD357" s="763"/>
      <c r="HE357" s="763"/>
      <c r="HF357" s="763"/>
      <c r="HG357" s="763"/>
      <c r="HH357" s="763"/>
      <c r="HI357" s="763"/>
      <c r="HJ357" s="763"/>
      <c r="HK357" s="763"/>
      <c r="HL357" s="763"/>
      <c r="HM357" s="763"/>
      <c r="HN357" s="763"/>
      <c r="HO357" s="763"/>
      <c r="HP357" s="763"/>
      <c r="HQ357" s="763"/>
      <c r="HR357" s="763"/>
      <c r="HS357" s="763"/>
    </row>
    <row r="358" spans="1:227" s="552" customFormat="1">
      <c r="A358"/>
      <c r="B358" s="392"/>
      <c r="C358"/>
      <c r="D358" s="465"/>
      <c r="E358" s="684"/>
      <c r="F358" s="684"/>
      <c r="G358" s="354"/>
      <c r="H358"/>
      <c r="I358" s="140"/>
      <c r="J358"/>
      <c r="K358"/>
      <c r="L358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47"/>
      <c r="AC358"/>
      <c r="AD358" s="127"/>
      <c r="AE358"/>
      <c r="AF358"/>
      <c r="AG358"/>
      <c r="AH358" s="137"/>
      <c r="AI358" s="137"/>
      <c r="AJ358" s="137"/>
      <c r="AK358" s="548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548"/>
      <c r="BB358" s="286"/>
      <c r="BC358" s="1138"/>
      <c r="BD358" s="1138"/>
      <c r="BE358" s="1138"/>
      <c r="BF358" s="1138"/>
      <c r="BG358" s="1138"/>
      <c r="BH358" s="1138"/>
      <c r="BI358" s="1138"/>
      <c r="BJ358" s="536"/>
      <c r="BK358" s="536"/>
      <c r="BL358" s="536"/>
      <c r="BM358" s="536"/>
      <c r="BN358" s="536"/>
      <c r="BO358" s="536"/>
      <c r="BP358" s="536"/>
      <c r="BQ358" s="536"/>
      <c r="BR358" s="536"/>
      <c r="BS358" s="536"/>
      <c r="BT358" s="536"/>
      <c r="BU358" s="286"/>
      <c r="BV358" s="763"/>
      <c r="BW358" s="763"/>
      <c r="BX358" s="763"/>
      <c r="BY358" s="763"/>
      <c r="BZ358" s="763"/>
      <c r="CA358" s="763"/>
      <c r="CB358" s="763"/>
      <c r="CC358" s="763"/>
      <c r="CD358" s="763"/>
      <c r="CE358" s="763"/>
      <c r="CF358" s="763"/>
      <c r="CG358" s="763"/>
      <c r="CH358" s="763"/>
      <c r="CI358" s="763"/>
      <c r="CW358" s="763"/>
      <c r="CX358" s="763"/>
      <c r="CY358" s="763"/>
      <c r="CZ358" s="763"/>
      <c r="DA358" s="763"/>
      <c r="DB358" s="763"/>
      <c r="DC358" s="763"/>
      <c r="DD358" s="763"/>
      <c r="DE358" s="763"/>
      <c r="DF358" s="763"/>
      <c r="DG358" s="763"/>
      <c r="DH358" s="763"/>
      <c r="DI358" s="763"/>
      <c r="DJ358" s="763"/>
      <c r="DK358" s="763"/>
      <c r="DL358" s="763"/>
      <c r="DM358" s="763"/>
      <c r="DN358" s="763"/>
      <c r="DO358" s="763"/>
      <c r="DP358" s="763"/>
      <c r="DQ358" s="763"/>
      <c r="DR358" s="763"/>
      <c r="DS358" s="763"/>
      <c r="DT358" s="763"/>
      <c r="DU358" s="763"/>
      <c r="DV358" s="763"/>
      <c r="DW358" s="763"/>
      <c r="DX358" s="763"/>
      <c r="DY358" s="763"/>
      <c r="DZ358" s="763"/>
      <c r="EA358" s="763"/>
      <c r="EB358" s="763"/>
      <c r="EC358" s="763"/>
      <c r="ED358" s="763"/>
      <c r="EE358" s="763"/>
      <c r="EF358" s="763"/>
      <c r="EG358" s="763"/>
      <c r="EH358" s="763"/>
      <c r="EI358" s="763"/>
      <c r="EJ358" s="763"/>
      <c r="EK358" s="763"/>
      <c r="EL358" s="763"/>
      <c r="EM358" s="763"/>
      <c r="EN358" s="763"/>
      <c r="EO358" s="763"/>
      <c r="EP358" s="763"/>
      <c r="EQ358" s="763"/>
      <c r="ER358" s="763"/>
      <c r="ES358" s="763"/>
      <c r="ET358" s="763"/>
      <c r="EU358" s="763"/>
      <c r="EV358" s="763"/>
      <c r="EW358" s="763"/>
      <c r="EX358" s="763"/>
      <c r="EY358" s="763"/>
      <c r="EZ358" s="763"/>
      <c r="FA358" s="763"/>
      <c r="FB358" s="763"/>
      <c r="FC358" s="763"/>
      <c r="FD358" s="763"/>
      <c r="FE358" s="763"/>
      <c r="FF358" s="763"/>
      <c r="FG358" s="763"/>
      <c r="FH358" s="763"/>
      <c r="FI358" s="763"/>
      <c r="FJ358" s="763"/>
      <c r="FK358" s="763"/>
      <c r="FL358" s="763"/>
      <c r="FM358" s="763"/>
      <c r="FN358" s="763"/>
      <c r="FO358" s="763"/>
      <c r="FP358" s="763"/>
      <c r="FQ358" s="763"/>
      <c r="FR358" s="763"/>
      <c r="FS358" s="763"/>
      <c r="FT358" s="763"/>
      <c r="FU358" s="763"/>
      <c r="FV358" s="763"/>
      <c r="FW358" s="763"/>
      <c r="FX358" s="763"/>
      <c r="FY358" s="763"/>
      <c r="FZ358" s="763"/>
      <c r="GA358" s="763"/>
      <c r="GB358" s="763"/>
      <c r="GC358" s="763"/>
      <c r="GD358" s="763"/>
      <c r="GE358" s="763"/>
      <c r="GF358" s="763"/>
      <c r="GG358" s="763"/>
      <c r="GH358" s="763"/>
      <c r="GI358" s="763"/>
      <c r="GJ358" s="763"/>
      <c r="GK358" s="763"/>
      <c r="GL358" s="763"/>
      <c r="GM358" s="763"/>
      <c r="GN358" s="763"/>
      <c r="GO358" s="763"/>
      <c r="GP358" s="763"/>
      <c r="GQ358" s="763"/>
      <c r="GR358" s="763"/>
      <c r="GS358" s="763"/>
      <c r="GT358" s="763"/>
      <c r="GU358" s="763"/>
      <c r="GV358" s="763"/>
      <c r="GW358" s="763"/>
      <c r="GX358" s="763"/>
      <c r="GY358" s="763"/>
      <c r="GZ358" s="763"/>
      <c r="HA358" s="763"/>
      <c r="HB358" s="763"/>
      <c r="HC358" s="763"/>
      <c r="HD358" s="763"/>
      <c r="HE358" s="763"/>
      <c r="HF358" s="763"/>
      <c r="HG358" s="763"/>
      <c r="HH358" s="763"/>
      <c r="HI358" s="763"/>
      <c r="HJ358" s="763"/>
      <c r="HK358" s="763"/>
      <c r="HL358" s="763"/>
      <c r="HM358" s="763"/>
      <c r="HN358" s="763"/>
      <c r="HO358" s="763"/>
      <c r="HP358" s="763"/>
      <c r="HQ358" s="763"/>
      <c r="HR358" s="763"/>
      <c r="HS358" s="763"/>
    </row>
    <row r="359" spans="1:227" s="552" customFormat="1">
      <c r="A359"/>
      <c r="B359" s="392"/>
      <c r="C359"/>
      <c r="D359" s="465"/>
      <c r="E359" s="684"/>
      <c r="F359" s="684"/>
      <c r="G359" s="354"/>
      <c r="H359"/>
      <c r="I359" s="140"/>
      <c r="J359"/>
      <c r="K359"/>
      <c r="L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47"/>
      <c r="AC359"/>
      <c r="AD359" s="127"/>
      <c r="AE359"/>
      <c r="AF359"/>
      <c r="AG359"/>
      <c r="AH359" s="137"/>
      <c r="AI359" s="137"/>
      <c r="AJ359" s="137"/>
      <c r="AK359" s="548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548"/>
      <c r="BB359" s="286"/>
      <c r="BC359" s="1138"/>
      <c r="BD359" s="1138"/>
      <c r="BE359" s="1138"/>
      <c r="BF359" s="1138"/>
      <c r="BG359" s="1138"/>
      <c r="BH359" s="1138"/>
      <c r="BI359" s="1138"/>
      <c r="BJ359" s="536"/>
      <c r="BK359" s="536"/>
      <c r="BL359" s="536"/>
      <c r="BM359" s="536"/>
      <c r="BN359" s="536"/>
      <c r="BO359" s="536"/>
      <c r="BP359" s="536"/>
      <c r="BQ359" s="536"/>
      <c r="BR359" s="536"/>
      <c r="BS359" s="536"/>
      <c r="BT359" s="536"/>
      <c r="BU359" s="286"/>
      <c r="BV359" s="763"/>
      <c r="BW359" s="763"/>
      <c r="BX359" s="763"/>
      <c r="BY359" s="763"/>
      <c r="BZ359" s="763"/>
      <c r="CA359" s="763"/>
      <c r="CB359" s="763"/>
      <c r="CC359" s="763"/>
      <c r="CD359" s="763"/>
      <c r="CE359" s="763"/>
      <c r="CF359" s="763"/>
      <c r="CG359" s="763"/>
      <c r="CH359" s="763"/>
      <c r="CI359" s="763"/>
      <c r="CW359" s="763"/>
      <c r="CX359" s="763"/>
      <c r="CY359" s="763"/>
      <c r="CZ359" s="763"/>
      <c r="DA359" s="763"/>
      <c r="DB359" s="763"/>
      <c r="DC359" s="763"/>
      <c r="DD359" s="763"/>
      <c r="DE359" s="763"/>
      <c r="DF359" s="763"/>
      <c r="DG359" s="763"/>
      <c r="DH359" s="763"/>
      <c r="DI359" s="763"/>
      <c r="DJ359" s="763"/>
      <c r="DK359" s="763"/>
      <c r="DL359" s="763"/>
      <c r="DM359" s="763"/>
      <c r="DN359" s="763"/>
      <c r="DO359" s="763"/>
      <c r="DP359" s="763"/>
      <c r="DQ359" s="763"/>
      <c r="DR359" s="763"/>
      <c r="DS359" s="763"/>
      <c r="DT359" s="763"/>
      <c r="DU359" s="763"/>
      <c r="DV359" s="763"/>
      <c r="DW359" s="763"/>
      <c r="DX359" s="763"/>
      <c r="DY359" s="763"/>
      <c r="DZ359" s="763"/>
      <c r="EA359" s="763"/>
      <c r="EB359" s="763"/>
      <c r="EC359" s="763"/>
      <c r="ED359" s="763"/>
      <c r="EE359" s="763"/>
      <c r="EF359" s="763"/>
      <c r="EG359" s="763"/>
      <c r="EH359" s="763"/>
      <c r="EI359" s="763"/>
      <c r="EJ359" s="763"/>
      <c r="EK359" s="763"/>
      <c r="EL359" s="763"/>
      <c r="EM359" s="763"/>
      <c r="EN359" s="763"/>
      <c r="EO359" s="763"/>
      <c r="EP359" s="763"/>
      <c r="EQ359" s="763"/>
      <c r="ER359" s="763"/>
      <c r="ES359" s="763"/>
      <c r="ET359" s="763"/>
      <c r="EU359" s="763"/>
      <c r="EV359" s="763"/>
      <c r="EW359" s="763"/>
      <c r="EX359" s="763"/>
      <c r="EY359" s="763"/>
      <c r="EZ359" s="763"/>
      <c r="FA359" s="763"/>
      <c r="FB359" s="763"/>
      <c r="FC359" s="763"/>
      <c r="FD359" s="763"/>
      <c r="FE359" s="763"/>
      <c r="FF359" s="763"/>
      <c r="FG359" s="763"/>
      <c r="FH359" s="763"/>
      <c r="FI359" s="763"/>
      <c r="FJ359" s="763"/>
      <c r="FK359" s="763"/>
      <c r="FL359" s="763"/>
      <c r="FM359" s="763"/>
      <c r="FN359" s="763"/>
      <c r="FO359" s="763"/>
      <c r="FP359" s="763"/>
      <c r="FQ359" s="763"/>
      <c r="FR359" s="763"/>
      <c r="FS359" s="763"/>
      <c r="FT359" s="763"/>
      <c r="FU359" s="763"/>
      <c r="FV359" s="763"/>
      <c r="FW359" s="763"/>
      <c r="FX359" s="763"/>
      <c r="FY359" s="763"/>
      <c r="FZ359" s="763"/>
      <c r="GA359" s="763"/>
      <c r="GB359" s="763"/>
      <c r="GC359" s="763"/>
      <c r="GD359" s="763"/>
      <c r="GE359" s="763"/>
      <c r="GF359" s="763"/>
      <c r="GG359" s="763"/>
      <c r="GH359" s="763"/>
      <c r="GI359" s="763"/>
      <c r="GJ359" s="763"/>
      <c r="GK359" s="763"/>
      <c r="GL359" s="763"/>
      <c r="GM359" s="763"/>
      <c r="GN359" s="763"/>
      <c r="GO359" s="763"/>
      <c r="GP359" s="763"/>
      <c r="GQ359" s="763"/>
      <c r="GR359" s="763"/>
      <c r="GS359" s="763"/>
      <c r="GT359" s="763"/>
      <c r="GU359" s="763"/>
      <c r="GV359" s="763"/>
      <c r="GW359" s="763"/>
      <c r="GX359" s="763"/>
      <c r="GY359" s="763"/>
      <c r="GZ359" s="763"/>
      <c r="HA359" s="763"/>
      <c r="HB359" s="763"/>
      <c r="HC359" s="763"/>
      <c r="HD359" s="763"/>
      <c r="HE359" s="763"/>
      <c r="HF359" s="763"/>
      <c r="HG359" s="763"/>
      <c r="HH359" s="763"/>
      <c r="HI359" s="763"/>
      <c r="HJ359" s="763"/>
      <c r="HK359" s="763"/>
      <c r="HL359" s="763"/>
      <c r="HM359" s="763"/>
      <c r="HN359" s="763"/>
      <c r="HO359" s="763"/>
      <c r="HP359" s="763"/>
      <c r="HQ359" s="763"/>
      <c r="HR359" s="763"/>
      <c r="HS359" s="763"/>
    </row>
    <row r="360" spans="1:227" s="552" customFormat="1">
      <c r="A360"/>
      <c r="B360" s="392"/>
      <c r="C360"/>
      <c r="D360" s="465"/>
      <c r="E360" s="684"/>
      <c r="F360" s="684"/>
      <c r="G360" s="354"/>
      <c r="H360"/>
      <c r="I360" s="140"/>
      <c r="J360"/>
      <c r="K360"/>
      <c r="L360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47"/>
      <c r="AC360"/>
      <c r="AD360" s="127"/>
      <c r="AE360"/>
      <c r="AF360"/>
      <c r="AG360"/>
      <c r="AH360" s="137"/>
      <c r="AI360" s="137"/>
      <c r="AJ360" s="137"/>
      <c r="AK360" s="548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  <c r="BA360" s="548"/>
      <c r="BB360" s="286"/>
      <c r="BC360" s="1138"/>
      <c r="BD360" s="1138"/>
      <c r="BE360" s="1138"/>
      <c r="BF360" s="1138"/>
      <c r="BG360" s="1138"/>
      <c r="BH360" s="1138"/>
      <c r="BI360" s="1138"/>
      <c r="BJ360" s="536"/>
      <c r="BK360" s="536"/>
      <c r="BL360" s="536"/>
      <c r="BM360" s="536"/>
      <c r="BN360" s="536"/>
      <c r="BO360" s="536"/>
      <c r="BP360" s="536"/>
      <c r="BQ360" s="536"/>
      <c r="BR360" s="536"/>
      <c r="BS360" s="536"/>
      <c r="BT360" s="536"/>
      <c r="BU360" s="286"/>
      <c r="BV360" s="763"/>
      <c r="BW360" s="763"/>
      <c r="BX360" s="763"/>
      <c r="BY360" s="763"/>
      <c r="BZ360" s="763"/>
      <c r="CA360" s="763"/>
      <c r="CB360" s="763"/>
      <c r="CC360" s="763"/>
      <c r="CD360" s="763"/>
      <c r="CE360" s="763"/>
      <c r="CF360" s="763"/>
      <c r="CG360" s="763"/>
      <c r="CH360" s="763"/>
      <c r="CI360" s="763"/>
      <c r="CW360" s="763"/>
      <c r="CX360" s="763"/>
      <c r="CY360" s="763"/>
      <c r="CZ360" s="763"/>
      <c r="DA360" s="763"/>
      <c r="DB360" s="763"/>
      <c r="DC360" s="763"/>
      <c r="DD360" s="763"/>
      <c r="DE360" s="763"/>
      <c r="DF360" s="763"/>
      <c r="DG360" s="763"/>
      <c r="DH360" s="763"/>
      <c r="DI360" s="763"/>
      <c r="DJ360" s="763"/>
      <c r="DK360" s="763"/>
      <c r="DL360" s="763"/>
      <c r="DM360" s="763"/>
      <c r="DN360" s="763"/>
      <c r="DO360" s="763"/>
      <c r="DP360" s="763"/>
      <c r="DQ360" s="763"/>
      <c r="DR360" s="763"/>
      <c r="DS360" s="763"/>
      <c r="DT360" s="763"/>
      <c r="DU360" s="763"/>
      <c r="DV360" s="763"/>
      <c r="DW360" s="763"/>
      <c r="DX360" s="763"/>
      <c r="DY360" s="763"/>
      <c r="DZ360" s="763"/>
      <c r="EA360" s="763"/>
      <c r="EB360" s="763"/>
      <c r="EC360" s="763"/>
      <c r="ED360" s="763"/>
      <c r="EE360" s="763"/>
      <c r="EF360" s="763"/>
      <c r="EG360" s="763"/>
      <c r="EH360" s="763"/>
      <c r="EI360" s="763"/>
      <c r="EJ360" s="763"/>
      <c r="EK360" s="763"/>
      <c r="EL360" s="763"/>
      <c r="EM360" s="763"/>
      <c r="EN360" s="763"/>
      <c r="EO360" s="763"/>
      <c r="EP360" s="763"/>
      <c r="EQ360" s="763"/>
      <c r="ER360" s="763"/>
      <c r="ES360" s="763"/>
      <c r="ET360" s="763"/>
      <c r="EU360" s="763"/>
      <c r="EV360" s="763"/>
      <c r="EW360" s="763"/>
      <c r="EX360" s="763"/>
      <c r="EY360" s="763"/>
      <c r="EZ360" s="763"/>
      <c r="FA360" s="763"/>
      <c r="FB360" s="763"/>
      <c r="FC360" s="763"/>
      <c r="FD360" s="763"/>
      <c r="FE360" s="763"/>
      <c r="FF360" s="763"/>
      <c r="FG360" s="763"/>
      <c r="FH360" s="763"/>
      <c r="FI360" s="763"/>
      <c r="FJ360" s="763"/>
      <c r="FK360" s="763"/>
      <c r="FL360" s="763"/>
      <c r="FM360" s="763"/>
      <c r="FN360" s="763"/>
      <c r="FO360" s="763"/>
      <c r="FP360" s="763"/>
      <c r="FQ360" s="763"/>
      <c r="FR360" s="763"/>
      <c r="FS360" s="763"/>
      <c r="FT360" s="763"/>
      <c r="FU360" s="763"/>
      <c r="FV360" s="763"/>
      <c r="FW360" s="763"/>
      <c r="FX360" s="763"/>
      <c r="FY360" s="763"/>
      <c r="FZ360" s="763"/>
      <c r="GA360" s="763"/>
      <c r="GB360" s="763"/>
      <c r="GC360" s="763"/>
      <c r="GD360" s="763"/>
      <c r="GE360" s="763"/>
      <c r="GF360" s="763"/>
      <c r="GG360" s="763"/>
      <c r="GH360" s="763"/>
      <c r="GI360" s="763"/>
      <c r="GJ360" s="763"/>
      <c r="GK360" s="763"/>
      <c r="GL360" s="763"/>
      <c r="GM360" s="763"/>
      <c r="GN360" s="763"/>
      <c r="GO360" s="763"/>
      <c r="GP360" s="763"/>
      <c r="GQ360" s="763"/>
      <c r="GR360" s="763"/>
      <c r="GS360" s="763"/>
      <c r="GT360" s="763"/>
      <c r="GU360" s="763"/>
      <c r="GV360" s="763"/>
      <c r="GW360" s="763"/>
      <c r="GX360" s="763"/>
      <c r="GY360" s="763"/>
      <c r="GZ360" s="763"/>
      <c r="HA360" s="763"/>
      <c r="HB360" s="763"/>
      <c r="HC360" s="763"/>
      <c r="HD360" s="763"/>
      <c r="HE360" s="763"/>
      <c r="HF360" s="763"/>
      <c r="HG360" s="763"/>
      <c r="HH360" s="763"/>
      <c r="HI360" s="763"/>
      <c r="HJ360" s="763"/>
      <c r="HK360" s="763"/>
      <c r="HL360" s="763"/>
      <c r="HM360" s="763"/>
      <c r="HN360" s="763"/>
      <c r="HO360" s="763"/>
      <c r="HP360" s="763"/>
      <c r="HQ360" s="763"/>
      <c r="HR360" s="763"/>
      <c r="HS360" s="763"/>
    </row>
    <row r="361" spans="1:227" s="552" customFormat="1">
      <c r="A361"/>
      <c r="B361" s="392"/>
      <c r="C361"/>
      <c r="D361" s="465"/>
      <c r="E361" s="684"/>
      <c r="F361" s="684"/>
      <c r="G361" s="354"/>
      <c r="H361"/>
      <c r="I361" s="140"/>
      <c r="J361"/>
      <c r="K361"/>
      <c r="L361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47"/>
      <c r="AC361"/>
      <c r="AD361" s="127"/>
      <c r="AE361"/>
      <c r="AF361"/>
      <c r="AG361"/>
      <c r="AH361" s="137"/>
      <c r="AI361" s="137"/>
      <c r="AJ361" s="137"/>
      <c r="AK361" s="548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  <c r="BA361" s="548"/>
      <c r="BB361" s="286"/>
      <c r="BC361" s="1138"/>
      <c r="BD361" s="1138"/>
      <c r="BE361" s="1138"/>
      <c r="BF361" s="1138"/>
      <c r="BG361" s="1138"/>
      <c r="BH361" s="1138"/>
      <c r="BI361" s="1138"/>
      <c r="BJ361" s="536"/>
      <c r="BK361" s="536"/>
      <c r="BL361" s="536"/>
      <c r="BM361" s="536"/>
      <c r="BN361" s="536"/>
      <c r="BO361" s="536"/>
      <c r="BP361" s="536"/>
      <c r="BQ361" s="536"/>
      <c r="BR361" s="536"/>
      <c r="BS361" s="536"/>
      <c r="BT361" s="536"/>
      <c r="BU361" s="286"/>
      <c r="BV361" s="763"/>
      <c r="BW361" s="763"/>
      <c r="BX361" s="763"/>
      <c r="BY361" s="763"/>
      <c r="BZ361" s="763"/>
      <c r="CA361" s="763"/>
      <c r="CB361" s="763"/>
      <c r="CC361" s="763"/>
      <c r="CD361" s="763"/>
      <c r="CE361" s="763"/>
      <c r="CF361" s="763"/>
      <c r="CG361" s="763"/>
      <c r="CH361" s="763"/>
      <c r="CI361" s="763"/>
      <c r="CW361" s="763"/>
      <c r="CX361" s="763"/>
      <c r="CY361" s="763"/>
      <c r="CZ361" s="763"/>
      <c r="DA361" s="763"/>
      <c r="DB361" s="763"/>
      <c r="DC361" s="763"/>
      <c r="DD361" s="763"/>
      <c r="DE361" s="763"/>
      <c r="DF361" s="763"/>
      <c r="DG361" s="763"/>
      <c r="DH361" s="763"/>
      <c r="DI361" s="763"/>
      <c r="DJ361" s="763"/>
      <c r="DK361" s="763"/>
      <c r="DL361" s="763"/>
      <c r="DM361" s="763"/>
      <c r="DN361" s="763"/>
      <c r="DO361" s="763"/>
      <c r="DP361" s="763"/>
      <c r="DQ361" s="763"/>
      <c r="DR361" s="763"/>
      <c r="DS361" s="763"/>
      <c r="DT361" s="763"/>
      <c r="DU361" s="763"/>
      <c r="DV361" s="763"/>
      <c r="DW361" s="763"/>
      <c r="DX361" s="763"/>
      <c r="DY361" s="763"/>
      <c r="DZ361" s="763"/>
      <c r="EA361" s="763"/>
      <c r="EB361" s="763"/>
      <c r="EC361" s="763"/>
      <c r="ED361" s="763"/>
      <c r="EE361" s="763"/>
      <c r="EF361" s="763"/>
      <c r="EG361" s="763"/>
      <c r="EH361" s="763"/>
      <c r="EI361" s="763"/>
      <c r="EJ361" s="763"/>
      <c r="EK361" s="763"/>
      <c r="EL361" s="763"/>
      <c r="EM361" s="763"/>
      <c r="EN361" s="763"/>
      <c r="EO361" s="763"/>
      <c r="EP361" s="763"/>
      <c r="EQ361" s="763"/>
      <c r="ER361" s="763"/>
      <c r="ES361" s="763"/>
      <c r="ET361" s="763"/>
      <c r="EU361" s="763"/>
      <c r="EV361" s="763"/>
      <c r="EW361" s="763"/>
      <c r="EX361" s="763"/>
      <c r="EY361" s="763"/>
      <c r="EZ361" s="763"/>
      <c r="FA361" s="763"/>
      <c r="FB361" s="763"/>
      <c r="FC361" s="763"/>
      <c r="FD361" s="763"/>
      <c r="FE361" s="763"/>
      <c r="FF361" s="763"/>
      <c r="FG361" s="763"/>
      <c r="FH361" s="763"/>
      <c r="FI361" s="763"/>
      <c r="FJ361" s="763"/>
      <c r="FK361" s="763"/>
      <c r="FL361" s="763"/>
      <c r="FM361" s="763"/>
      <c r="FN361" s="763"/>
      <c r="FO361" s="763"/>
      <c r="FP361" s="763"/>
      <c r="FQ361" s="763"/>
      <c r="FR361" s="763"/>
      <c r="FS361" s="763"/>
      <c r="FT361" s="763"/>
      <c r="FU361" s="763"/>
      <c r="FV361" s="763"/>
      <c r="FW361" s="763"/>
      <c r="FX361" s="763"/>
      <c r="FY361" s="763"/>
      <c r="FZ361" s="763"/>
      <c r="GA361" s="763"/>
      <c r="GB361" s="763"/>
      <c r="GC361" s="763"/>
      <c r="GD361" s="763"/>
      <c r="GE361" s="763"/>
      <c r="GF361" s="763"/>
      <c r="GG361" s="763"/>
      <c r="GH361" s="763"/>
      <c r="GI361" s="763"/>
      <c r="GJ361" s="763"/>
      <c r="GK361" s="763"/>
      <c r="GL361" s="763"/>
      <c r="GM361" s="763"/>
      <c r="GN361" s="763"/>
      <c r="GO361" s="763"/>
      <c r="GP361" s="763"/>
      <c r="GQ361" s="763"/>
      <c r="GR361" s="763"/>
      <c r="GS361" s="763"/>
      <c r="GT361" s="763"/>
      <c r="GU361" s="763"/>
      <c r="GV361" s="763"/>
      <c r="GW361" s="763"/>
      <c r="GX361" s="763"/>
      <c r="GY361" s="763"/>
      <c r="GZ361" s="763"/>
      <c r="HA361" s="763"/>
      <c r="HB361" s="763"/>
      <c r="HC361" s="763"/>
      <c r="HD361" s="763"/>
      <c r="HE361" s="763"/>
      <c r="HF361" s="763"/>
      <c r="HG361" s="763"/>
      <c r="HH361" s="763"/>
      <c r="HI361" s="763"/>
      <c r="HJ361" s="763"/>
      <c r="HK361" s="763"/>
      <c r="HL361" s="763"/>
      <c r="HM361" s="763"/>
      <c r="HN361" s="763"/>
      <c r="HO361" s="763"/>
      <c r="HP361" s="763"/>
      <c r="HQ361" s="763"/>
      <c r="HR361" s="763"/>
      <c r="HS361" s="763"/>
    </row>
    <row r="362" spans="1:227" s="552" customFormat="1">
      <c r="A362"/>
      <c r="B362" s="392"/>
      <c r="C362"/>
      <c r="D362" s="465"/>
      <c r="E362" s="684"/>
      <c r="F362" s="684"/>
      <c r="G362" s="354"/>
      <c r="H362"/>
      <c r="I362" s="140"/>
      <c r="J362"/>
      <c r="K362"/>
      <c r="L362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47"/>
      <c r="AC362"/>
      <c r="AD362" s="127"/>
      <c r="AE362"/>
      <c r="AF362"/>
      <c r="AG362"/>
      <c r="AH362" s="137"/>
      <c r="AI362" s="137"/>
      <c r="AJ362" s="137"/>
      <c r="AK362" s="548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548"/>
      <c r="BB362" s="286"/>
      <c r="BC362" s="1138"/>
      <c r="BD362" s="1138"/>
      <c r="BE362" s="1138"/>
      <c r="BF362" s="1138"/>
      <c r="BG362" s="1138"/>
      <c r="BH362" s="1138"/>
      <c r="BI362" s="1138"/>
      <c r="BJ362" s="536"/>
      <c r="BK362" s="536"/>
      <c r="BL362" s="536"/>
      <c r="BM362" s="536"/>
      <c r="BN362" s="536"/>
      <c r="BO362" s="536"/>
      <c r="BP362" s="536"/>
      <c r="BQ362" s="536"/>
      <c r="BR362" s="536"/>
      <c r="BS362" s="536"/>
      <c r="BT362" s="536"/>
      <c r="BU362" s="286"/>
      <c r="BV362" s="763"/>
      <c r="BW362" s="763"/>
      <c r="BX362" s="763"/>
      <c r="BY362" s="763"/>
      <c r="BZ362" s="763"/>
      <c r="CA362" s="763"/>
      <c r="CB362" s="763"/>
      <c r="CC362" s="763"/>
      <c r="CD362" s="763"/>
      <c r="CE362" s="763"/>
      <c r="CF362" s="763"/>
      <c r="CG362" s="763"/>
      <c r="CH362" s="763"/>
      <c r="CI362" s="763"/>
      <c r="CW362" s="763"/>
      <c r="CX362" s="763"/>
      <c r="CY362" s="763"/>
      <c r="CZ362" s="763"/>
      <c r="DA362" s="763"/>
      <c r="DB362" s="763"/>
      <c r="DC362" s="763"/>
      <c r="DD362" s="763"/>
      <c r="DE362" s="763"/>
      <c r="DF362" s="763"/>
      <c r="DG362" s="763"/>
      <c r="DH362" s="763"/>
      <c r="DI362" s="763"/>
      <c r="DJ362" s="763"/>
      <c r="DK362" s="763"/>
      <c r="DL362" s="763"/>
      <c r="DM362" s="763"/>
      <c r="DN362" s="763"/>
      <c r="DO362" s="763"/>
      <c r="DP362" s="763"/>
      <c r="DQ362" s="763"/>
      <c r="DR362" s="763"/>
      <c r="DS362" s="763"/>
      <c r="DT362" s="763"/>
      <c r="DU362" s="763"/>
      <c r="DV362" s="763"/>
      <c r="DW362" s="763"/>
      <c r="DX362" s="763"/>
      <c r="DY362" s="763"/>
      <c r="DZ362" s="763"/>
      <c r="EA362" s="763"/>
      <c r="EB362" s="763"/>
      <c r="EC362" s="763"/>
      <c r="ED362" s="763"/>
      <c r="EE362" s="763"/>
      <c r="EF362" s="763"/>
      <c r="EG362" s="763"/>
      <c r="EH362" s="763"/>
      <c r="EI362" s="763"/>
      <c r="EJ362" s="763"/>
      <c r="EK362" s="763"/>
      <c r="EL362" s="763"/>
      <c r="EM362" s="763"/>
      <c r="EN362" s="763"/>
      <c r="EO362" s="763"/>
      <c r="EP362" s="763"/>
      <c r="EQ362" s="763"/>
      <c r="ER362" s="763"/>
      <c r="ES362" s="763"/>
      <c r="ET362" s="763"/>
      <c r="EU362" s="763"/>
      <c r="EV362" s="763"/>
      <c r="EW362" s="763"/>
      <c r="EX362" s="763"/>
      <c r="EY362" s="763"/>
      <c r="EZ362" s="763"/>
      <c r="FA362" s="763"/>
      <c r="FB362" s="763"/>
      <c r="FC362" s="763"/>
      <c r="FD362" s="763"/>
      <c r="FE362" s="763"/>
      <c r="FF362" s="763"/>
      <c r="FG362" s="763"/>
      <c r="FH362" s="763"/>
      <c r="FI362" s="763"/>
      <c r="FJ362" s="763"/>
      <c r="FK362" s="763"/>
      <c r="FL362" s="763"/>
      <c r="FM362" s="763"/>
      <c r="FN362" s="763"/>
      <c r="FO362" s="763"/>
      <c r="FP362" s="763"/>
      <c r="FQ362" s="763"/>
      <c r="FR362" s="763"/>
      <c r="FS362" s="763"/>
      <c r="FT362" s="763"/>
      <c r="FU362" s="763"/>
      <c r="FV362" s="763"/>
      <c r="FW362" s="763"/>
      <c r="FX362" s="763"/>
      <c r="FY362" s="763"/>
      <c r="FZ362" s="763"/>
      <c r="GA362" s="763"/>
      <c r="GB362" s="763"/>
      <c r="GC362" s="763"/>
      <c r="GD362" s="763"/>
      <c r="GE362" s="763"/>
      <c r="GF362" s="763"/>
      <c r="GG362" s="763"/>
      <c r="GH362" s="763"/>
      <c r="GI362" s="763"/>
      <c r="GJ362" s="763"/>
      <c r="GK362" s="763"/>
      <c r="GL362" s="763"/>
      <c r="GM362" s="763"/>
      <c r="GN362" s="763"/>
      <c r="GO362" s="763"/>
      <c r="GP362" s="763"/>
      <c r="GQ362" s="763"/>
      <c r="GR362" s="763"/>
      <c r="GS362" s="763"/>
      <c r="GT362" s="763"/>
      <c r="GU362" s="763"/>
      <c r="GV362" s="763"/>
      <c r="GW362" s="763"/>
      <c r="GX362" s="763"/>
      <c r="GY362" s="763"/>
      <c r="GZ362" s="763"/>
      <c r="HA362" s="763"/>
      <c r="HB362" s="763"/>
      <c r="HC362" s="763"/>
      <c r="HD362" s="763"/>
      <c r="HE362" s="763"/>
      <c r="HF362" s="763"/>
      <c r="HG362" s="763"/>
      <c r="HH362" s="763"/>
      <c r="HI362" s="763"/>
      <c r="HJ362" s="763"/>
      <c r="HK362" s="763"/>
      <c r="HL362" s="763"/>
      <c r="HM362" s="763"/>
      <c r="HN362" s="763"/>
      <c r="HO362" s="763"/>
      <c r="HP362" s="763"/>
      <c r="HQ362" s="763"/>
      <c r="HR362" s="763"/>
      <c r="HS362" s="763"/>
    </row>
    <row r="363" spans="1:227" s="552" customFormat="1">
      <c r="A363"/>
      <c r="B363" s="392"/>
      <c r="C363"/>
      <c r="D363" s="465"/>
      <c r="E363" s="684"/>
      <c r="F363" s="684"/>
      <c r="G363" s="354"/>
      <c r="H363"/>
      <c r="I363" s="140"/>
      <c r="J363"/>
      <c r="K363"/>
      <c r="L363"/>
      <c r="M363" s="359"/>
      <c r="N363" s="359"/>
      <c r="O363" s="359"/>
      <c r="P363" s="359"/>
      <c r="Q363" s="359"/>
      <c r="R363" s="359"/>
      <c r="S363" s="359"/>
      <c r="T363" s="359"/>
      <c r="U363" s="359"/>
      <c r="V363" s="359"/>
      <c r="W363" s="359"/>
      <c r="X363" s="359"/>
      <c r="Y363" s="359"/>
      <c r="Z363" s="359"/>
      <c r="AA363" s="359"/>
      <c r="AB363" s="47"/>
      <c r="AC363"/>
      <c r="AD363" s="127"/>
      <c r="AE363"/>
      <c r="AF363"/>
      <c r="AG363"/>
      <c r="AH363" s="137"/>
      <c r="AI363" s="137"/>
      <c r="AJ363" s="137"/>
      <c r="AK363" s="548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548"/>
      <c r="BB363" s="286"/>
      <c r="BC363" s="1138"/>
      <c r="BD363" s="1138"/>
      <c r="BE363" s="1138"/>
      <c r="BF363" s="1138"/>
      <c r="BG363" s="1138"/>
      <c r="BH363" s="1138"/>
      <c r="BI363" s="1138"/>
      <c r="BJ363" s="536"/>
      <c r="BK363" s="536"/>
      <c r="BL363" s="536"/>
      <c r="BM363" s="536"/>
      <c r="BN363" s="536"/>
      <c r="BO363" s="536"/>
      <c r="BP363" s="536"/>
      <c r="BQ363" s="536"/>
      <c r="BR363" s="536"/>
      <c r="BS363" s="536"/>
      <c r="BT363" s="536"/>
      <c r="BU363" s="286"/>
      <c r="BV363" s="763"/>
      <c r="BW363" s="763"/>
      <c r="BX363" s="763"/>
      <c r="BY363" s="763"/>
      <c r="BZ363" s="763"/>
      <c r="CA363" s="763"/>
      <c r="CB363" s="763"/>
      <c r="CC363" s="763"/>
      <c r="CD363" s="763"/>
      <c r="CE363" s="763"/>
      <c r="CF363" s="763"/>
      <c r="CG363" s="763"/>
      <c r="CH363" s="763"/>
      <c r="CI363" s="763"/>
      <c r="CW363" s="763"/>
      <c r="CX363" s="763"/>
      <c r="CY363" s="763"/>
      <c r="CZ363" s="763"/>
      <c r="DA363" s="763"/>
      <c r="DB363" s="763"/>
      <c r="DC363" s="763"/>
      <c r="DD363" s="763"/>
      <c r="DE363" s="763"/>
      <c r="DF363" s="763"/>
      <c r="DG363" s="763"/>
      <c r="DH363" s="763"/>
      <c r="DI363" s="763"/>
      <c r="DJ363" s="763"/>
      <c r="DK363" s="763"/>
      <c r="DL363" s="763"/>
      <c r="DM363" s="763"/>
      <c r="DN363" s="763"/>
      <c r="DO363" s="763"/>
      <c r="DP363" s="763"/>
      <c r="DQ363" s="763"/>
      <c r="DR363" s="763"/>
      <c r="DS363" s="763"/>
      <c r="DT363" s="763"/>
      <c r="DU363" s="763"/>
      <c r="DV363" s="763"/>
      <c r="DW363" s="763"/>
      <c r="DX363" s="763"/>
      <c r="DY363" s="763"/>
      <c r="DZ363" s="763"/>
      <c r="EA363" s="763"/>
      <c r="EB363" s="763"/>
      <c r="EC363" s="763"/>
      <c r="ED363" s="763"/>
      <c r="EE363" s="763"/>
      <c r="EF363" s="763"/>
      <c r="EG363" s="763"/>
      <c r="EH363" s="763"/>
      <c r="EI363" s="763"/>
      <c r="EJ363" s="763"/>
      <c r="EK363" s="763"/>
      <c r="EL363" s="763"/>
      <c r="EM363" s="763"/>
      <c r="EN363" s="763"/>
      <c r="EO363" s="763"/>
      <c r="EP363" s="763"/>
      <c r="EQ363" s="763"/>
      <c r="ER363" s="763"/>
      <c r="ES363" s="763"/>
      <c r="ET363" s="763"/>
      <c r="EU363" s="763"/>
      <c r="EV363" s="763"/>
      <c r="EW363" s="763"/>
      <c r="EX363" s="763"/>
      <c r="EY363" s="763"/>
      <c r="EZ363" s="763"/>
      <c r="FA363" s="763"/>
      <c r="FB363" s="763"/>
      <c r="FC363" s="763"/>
      <c r="FD363" s="763"/>
      <c r="FE363" s="763"/>
      <c r="FF363" s="763"/>
      <c r="FG363" s="763"/>
      <c r="FH363" s="763"/>
      <c r="FI363" s="763"/>
      <c r="FJ363" s="763"/>
      <c r="FK363" s="763"/>
      <c r="FL363" s="763"/>
      <c r="FM363" s="763"/>
      <c r="FN363" s="763"/>
      <c r="FO363" s="763"/>
      <c r="FP363" s="763"/>
      <c r="FQ363" s="763"/>
      <c r="FR363" s="763"/>
      <c r="FS363" s="763"/>
      <c r="FT363" s="763"/>
      <c r="FU363" s="763"/>
      <c r="FV363" s="763"/>
      <c r="FW363" s="763"/>
      <c r="FX363" s="763"/>
      <c r="FY363" s="763"/>
      <c r="FZ363" s="763"/>
      <c r="GA363" s="763"/>
      <c r="GB363" s="763"/>
      <c r="GC363" s="763"/>
      <c r="GD363" s="763"/>
      <c r="GE363" s="763"/>
      <c r="GF363" s="763"/>
      <c r="GG363" s="763"/>
      <c r="GH363" s="763"/>
      <c r="GI363" s="763"/>
      <c r="GJ363" s="763"/>
      <c r="GK363" s="763"/>
      <c r="GL363" s="763"/>
      <c r="GM363" s="763"/>
      <c r="GN363" s="763"/>
      <c r="GO363" s="763"/>
      <c r="GP363" s="763"/>
      <c r="GQ363" s="763"/>
      <c r="GR363" s="763"/>
      <c r="GS363" s="763"/>
      <c r="GT363" s="763"/>
      <c r="GU363" s="763"/>
      <c r="GV363" s="763"/>
      <c r="GW363" s="763"/>
      <c r="GX363" s="763"/>
      <c r="GY363" s="763"/>
      <c r="GZ363" s="763"/>
      <c r="HA363" s="763"/>
      <c r="HB363" s="763"/>
      <c r="HC363" s="763"/>
      <c r="HD363" s="763"/>
      <c r="HE363" s="763"/>
      <c r="HF363" s="763"/>
      <c r="HG363" s="763"/>
      <c r="HH363" s="763"/>
      <c r="HI363" s="763"/>
      <c r="HJ363" s="763"/>
      <c r="HK363" s="763"/>
      <c r="HL363" s="763"/>
      <c r="HM363" s="763"/>
      <c r="HN363" s="763"/>
      <c r="HO363" s="763"/>
      <c r="HP363" s="763"/>
      <c r="HQ363" s="763"/>
      <c r="HR363" s="763"/>
      <c r="HS363" s="763"/>
    </row>
    <row r="364" spans="1:227" s="552" customFormat="1">
      <c r="A364"/>
      <c r="B364" s="392"/>
      <c r="C364"/>
      <c r="D364" s="465"/>
      <c r="E364" s="684"/>
      <c r="F364" s="684"/>
      <c r="G364" s="354"/>
      <c r="H364"/>
      <c r="I364" s="140"/>
      <c r="J364"/>
      <c r="K364"/>
      <c r="L364"/>
      <c r="M364" s="359"/>
      <c r="N364" s="359"/>
      <c r="O364" s="359"/>
      <c r="P364" s="359"/>
      <c r="Q364" s="359"/>
      <c r="R364" s="359"/>
      <c r="S364" s="359"/>
      <c r="T364" s="359"/>
      <c r="U364" s="359"/>
      <c r="V364" s="359"/>
      <c r="W364" s="359"/>
      <c r="X364" s="359"/>
      <c r="Y364" s="359"/>
      <c r="Z364" s="359"/>
      <c r="AA364" s="359"/>
      <c r="AB364" s="47"/>
      <c r="AC364"/>
      <c r="AD364" s="127"/>
      <c r="AE364"/>
      <c r="AF364"/>
      <c r="AG364"/>
      <c r="AH364" s="137"/>
      <c r="AI364" s="137"/>
      <c r="AJ364" s="137"/>
      <c r="AK364" s="548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548"/>
      <c r="BB364" s="286"/>
      <c r="BC364" s="1138"/>
      <c r="BD364" s="1138"/>
      <c r="BE364" s="1138"/>
      <c r="BF364" s="1138"/>
      <c r="BG364" s="1138"/>
      <c r="BH364" s="1138"/>
      <c r="BI364" s="1138"/>
      <c r="BJ364" s="536"/>
      <c r="BK364" s="536"/>
      <c r="BL364" s="536"/>
      <c r="BM364" s="536"/>
      <c r="BN364" s="536"/>
      <c r="BO364" s="536"/>
      <c r="BP364" s="536"/>
      <c r="BQ364" s="536"/>
      <c r="BR364" s="536"/>
      <c r="BS364" s="536"/>
      <c r="BT364" s="536"/>
      <c r="BU364" s="286"/>
      <c r="BV364" s="763"/>
      <c r="BW364" s="763"/>
      <c r="BX364" s="763"/>
      <c r="BY364" s="763"/>
      <c r="BZ364" s="763"/>
      <c r="CA364" s="763"/>
      <c r="CB364" s="763"/>
      <c r="CC364" s="763"/>
      <c r="CD364" s="763"/>
      <c r="CE364" s="763"/>
      <c r="CF364" s="763"/>
      <c r="CG364" s="763"/>
      <c r="CH364" s="763"/>
      <c r="CI364" s="763"/>
      <c r="CW364" s="763"/>
      <c r="CX364" s="763"/>
      <c r="CY364" s="763"/>
      <c r="CZ364" s="763"/>
      <c r="DA364" s="763"/>
      <c r="DB364" s="763"/>
      <c r="DC364" s="763"/>
      <c r="DD364" s="763"/>
      <c r="DE364" s="763"/>
      <c r="DF364" s="763"/>
      <c r="DG364" s="763"/>
      <c r="DH364" s="763"/>
      <c r="DI364" s="763"/>
      <c r="DJ364" s="763"/>
      <c r="DK364" s="763"/>
      <c r="DL364" s="763"/>
      <c r="DM364" s="763"/>
      <c r="DN364" s="763"/>
      <c r="DO364" s="763"/>
      <c r="DP364" s="763"/>
      <c r="DQ364" s="763"/>
      <c r="DR364" s="763"/>
      <c r="DS364" s="763"/>
      <c r="DT364" s="763"/>
      <c r="DU364" s="763"/>
      <c r="DV364" s="763"/>
      <c r="DW364" s="763"/>
      <c r="DX364" s="763"/>
      <c r="DY364" s="763"/>
      <c r="DZ364" s="763"/>
      <c r="EA364" s="763"/>
      <c r="EB364" s="763"/>
      <c r="EC364" s="763"/>
      <c r="ED364" s="763"/>
      <c r="EE364" s="763"/>
      <c r="EF364" s="763"/>
      <c r="EG364" s="763"/>
      <c r="EH364" s="763"/>
      <c r="EI364" s="763"/>
      <c r="EJ364" s="763"/>
      <c r="EK364" s="763"/>
      <c r="EL364" s="763"/>
      <c r="EM364" s="763"/>
      <c r="EN364" s="763"/>
      <c r="EO364" s="763"/>
      <c r="EP364" s="763"/>
      <c r="EQ364" s="763"/>
      <c r="ER364" s="763"/>
      <c r="ES364" s="763"/>
      <c r="ET364" s="763"/>
      <c r="EU364" s="763"/>
      <c r="EV364" s="763"/>
      <c r="EW364" s="763"/>
      <c r="EX364" s="763"/>
      <c r="EY364" s="763"/>
      <c r="EZ364" s="763"/>
      <c r="FA364" s="763"/>
      <c r="FB364" s="763"/>
      <c r="FC364" s="763"/>
      <c r="FD364" s="763"/>
      <c r="FE364" s="763"/>
      <c r="FF364" s="763"/>
      <c r="FG364" s="763"/>
      <c r="FH364" s="763"/>
      <c r="FI364" s="763"/>
      <c r="FJ364" s="763"/>
      <c r="FK364" s="763"/>
      <c r="FL364" s="763"/>
      <c r="FM364" s="763"/>
      <c r="FN364" s="763"/>
      <c r="FO364" s="763"/>
      <c r="FP364" s="763"/>
      <c r="FQ364" s="763"/>
      <c r="FR364" s="763"/>
      <c r="FS364" s="763"/>
      <c r="FT364" s="763"/>
      <c r="FU364" s="763"/>
      <c r="FV364" s="763"/>
      <c r="FW364" s="763"/>
      <c r="FX364" s="763"/>
      <c r="FY364" s="763"/>
      <c r="FZ364" s="763"/>
      <c r="GA364" s="763"/>
      <c r="GB364" s="763"/>
      <c r="GC364" s="763"/>
      <c r="GD364" s="763"/>
      <c r="GE364" s="763"/>
      <c r="GF364" s="763"/>
      <c r="GG364" s="763"/>
      <c r="GH364" s="763"/>
      <c r="GI364" s="763"/>
      <c r="GJ364" s="763"/>
      <c r="GK364" s="763"/>
      <c r="GL364" s="763"/>
      <c r="GM364" s="763"/>
      <c r="GN364" s="763"/>
      <c r="GO364" s="763"/>
      <c r="GP364" s="763"/>
      <c r="GQ364" s="763"/>
      <c r="GR364" s="763"/>
      <c r="GS364" s="763"/>
      <c r="GT364" s="763"/>
      <c r="GU364" s="763"/>
      <c r="GV364" s="763"/>
      <c r="GW364" s="763"/>
      <c r="GX364" s="763"/>
      <c r="GY364" s="763"/>
      <c r="GZ364" s="763"/>
      <c r="HA364" s="763"/>
      <c r="HB364" s="763"/>
      <c r="HC364" s="763"/>
      <c r="HD364" s="763"/>
      <c r="HE364" s="763"/>
      <c r="HF364" s="763"/>
      <c r="HG364" s="763"/>
      <c r="HH364" s="763"/>
      <c r="HI364" s="763"/>
      <c r="HJ364" s="763"/>
      <c r="HK364" s="763"/>
      <c r="HL364" s="763"/>
      <c r="HM364" s="763"/>
      <c r="HN364" s="763"/>
      <c r="HO364" s="763"/>
      <c r="HP364" s="763"/>
      <c r="HQ364" s="763"/>
      <c r="HR364" s="763"/>
      <c r="HS364" s="763"/>
    </row>
    <row r="365" spans="1:227" s="552" customFormat="1">
      <c r="A365"/>
      <c r="B365" s="392"/>
      <c r="C365"/>
      <c r="D365" s="465"/>
      <c r="E365" s="684"/>
      <c r="F365" s="684"/>
      <c r="G365" s="354"/>
      <c r="H365"/>
      <c r="I365" s="140"/>
      <c r="J365"/>
      <c r="K365"/>
      <c r="L365"/>
      <c r="M365" s="359"/>
      <c r="N365" s="359"/>
      <c r="O365" s="359"/>
      <c r="P365" s="359"/>
      <c r="Q365" s="359"/>
      <c r="R365" s="359"/>
      <c r="S365" s="359"/>
      <c r="T365" s="359"/>
      <c r="U365" s="359"/>
      <c r="V365" s="359"/>
      <c r="W365" s="359"/>
      <c r="X365" s="359"/>
      <c r="Y365" s="359"/>
      <c r="Z365" s="359"/>
      <c r="AA365" s="359"/>
      <c r="AB365" s="47"/>
      <c r="AC365"/>
      <c r="AD365" s="127"/>
      <c r="AE365"/>
      <c r="AF365"/>
      <c r="AG365"/>
      <c r="AH365" s="137"/>
      <c r="AI365" s="137"/>
      <c r="AJ365" s="137"/>
      <c r="AK365" s="548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548"/>
      <c r="BB365" s="286"/>
      <c r="BC365" s="1138"/>
      <c r="BD365" s="1138"/>
      <c r="BE365" s="1138"/>
      <c r="BF365" s="1138"/>
      <c r="BG365" s="1138"/>
      <c r="BH365" s="1138"/>
      <c r="BI365" s="1138"/>
      <c r="BJ365" s="536"/>
      <c r="BK365" s="536"/>
      <c r="BL365" s="536"/>
      <c r="BM365" s="536"/>
      <c r="BN365" s="536"/>
      <c r="BO365" s="536"/>
      <c r="BP365" s="536"/>
      <c r="BQ365" s="536"/>
      <c r="BR365" s="536"/>
      <c r="BS365" s="536"/>
      <c r="BT365" s="536"/>
      <c r="BU365" s="286"/>
      <c r="BV365" s="763"/>
      <c r="BW365" s="763"/>
      <c r="BX365" s="763"/>
      <c r="BY365" s="763"/>
      <c r="BZ365" s="763"/>
      <c r="CA365" s="763"/>
      <c r="CB365" s="763"/>
      <c r="CC365" s="763"/>
      <c r="CD365" s="763"/>
      <c r="CE365" s="763"/>
      <c r="CF365" s="763"/>
      <c r="CG365" s="763"/>
      <c r="CH365" s="763"/>
      <c r="CI365" s="763"/>
      <c r="CW365" s="763"/>
      <c r="CX365" s="763"/>
      <c r="CY365" s="763"/>
      <c r="CZ365" s="763"/>
      <c r="DA365" s="763"/>
      <c r="DB365" s="763"/>
      <c r="DC365" s="763"/>
      <c r="DD365" s="763"/>
      <c r="DE365" s="763"/>
      <c r="DF365" s="763"/>
      <c r="DG365" s="763"/>
      <c r="DH365" s="763"/>
      <c r="DI365" s="763"/>
      <c r="DJ365" s="763"/>
      <c r="DK365" s="763"/>
      <c r="DL365" s="763"/>
      <c r="DM365" s="763"/>
      <c r="DN365" s="763"/>
      <c r="DO365" s="763"/>
      <c r="DP365" s="763"/>
      <c r="DQ365" s="763"/>
      <c r="DR365" s="763"/>
      <c r="DS365" s="763"/>
      <c r="DT365" s="763"/>
      <c r="DU365" s="763"/>
      <c r="DV365" s="763"/>
      <c r="DW365" s="763"/>
      <c r="DX365" s="763"/>
      <c r="DY365" s="763"/>
      <c r="DZ365" s="763"/>
      <c r="EA365" s="763"/>
      <c r="EB365" s="763"/>
      <c r="EC365" s="763"/>
      <c r="ED365" s="763"/>
      <c r="EE365" s="763"/>
      <c r="EF365" s="763"/>
      <c r="EG365" s="763"/>
      <c r="EH365" s="763"/>
      <c r="EI365" s="763"/>
      <c r="EJ365" s="763"/>
      <c r="EK365" s="763"/>
      <c r="EL365" s="763"/>
      <c r="EM365" s="763"/>
      <c r="EN365" s="763"/>
      <c r="EO365" s="763"/>
      <c r="EP365" s="763"/>
      <c r="EQ365" s="763"/>
      <c r="ER365" s="763"/>
      <c r="ES365" s="763"/>
      <c r="ET365" s="763"/>
      <c r="EU365" s="763"/>
      <c r="EV365" s="763"/>
      <c r="EW365" s="763"/>
      <c r="EX365" s="763"/>
      <c r="EY365" s="763"/>
      <c r="EZ365" s="763"/>
      <c r="FA365" s="763"/>
      <c r="FB365" s="763"/>
      <c r="FC365" s="763"/>
      <c r="FD365" s="763"/>
      <c r="FE365" s="763"/>
      <c r="FF365" s="763"/>
      <c r="FG365" s="763"/>
      <c r="FH365" s="763"/>
      <c r="FI365" s="763"/>
      <c r="FJ365" s="763"/>
      <c r="FK365" s="763"/>
      <c r="FL365" s="763"/>
      <c r="FM365" s="763"/>
      <c r="FN365" s="763"/>
      <c r="FO365" s="763"/>
      <c r="FP365" s="763"/>
      <c r="FQ365" s="763"/>
      <c r="FR365" s="763"/>
      <c r="FS365" s="763"/>
      <c r="FT365" s="763"/>
      <c r="FU365" s="763"/>
      <c r="FV365" s="763"/>
      <c r="FW365" s="763"/>
      <c r="FX365" s="763"/>
      <c r="FY365" s="763"/>
      <c r="FZ365" s="763"/>
      <c r="GA365" s="763"/>
      <c r="GB365" s="763"/>
      <c r="GC365" s="763"/>
      <c r="GD365" s="763"/>
      <c r="GE365" s="763"/>
      <c r="GF365" s="763"/>
      <c r="GG365" s="763"/>
      <c r="GH365" s="763"/>
      <c r="GI365" s="763"/>
      <c r="GJ365" s="763"/>
      <c r="GK365" s="763"/>
      <c r="GL365" s="763"/>
      <c r="GM365" s="763"/>
      <c r="GN365" s="763"/>
      <c r="GO365" s="763"/>
      <c r="GP365" s="763"/>
      <c r="GQ365" s="763"/>
      <c r="GR365" s="763"/>
      <c r="GS365" s="763"/>
      <c r="GT365" s="763"/>
      <c r="GU365" s="763"/>
      <c r="GV365" s="763"/>
      <c r="GW365" s="763"/>
      <c r="GX365" s="763"/>
      <c r="GY365" s="763"/>
      <c r="GZ365" s="763"/>
      <c r="HA365" s="763"/>
      <c r="HB365" s="763"/>
      <c r="HC365" s="763"/>
      <c r="HD365" s="763"/>
      <c r="HE365" s="763"/>
      <c r="HF365" s="763"/>
      <c r="HG365" s="763"/>
      <c r="HH365" s="763"/>
      <c r="HI365" s="763"/>
      <c r="HJ365" s="763"/>
      <c r="HK365" s="763"/>
      <c r="HL365" s="763"/>
      <c r="HM365" s="763"/>
      <c r="HN365" s="763"/>
      <c r="HO365" s="763"/>
      <c r="HP365" s="763"/>
      <c r="HQ365" s="763"/>
      <c r="HR365" s="763"/>
      <c r="HS365" s="763"/>
    </row>
    <row r="366" spans="1:227" s="552" customFormat="1">
      <c r="A366"/>
      <c r="B366" s="392"/>
      <c r="C366"/>
      <c r="D366" s="465"/>
      <c r="E366" s="684"/>
      <c r="F366" s="684"/>
      <c r="G366" s="354"/>
      <c r="H366"/>
      <c r="I366" s="140"/>
      <c r="J366"/>
      <c r="K366"/>
      <c r="L366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59"/>
      <c r="Z366" s="359"/>
      <c r="AA366" s="359"/>
      <c r="AB366" s="47"/>
      <c r="AC366"/>
      <c r="AD366" s="127"/>
      <c r="AE366"/>
      <c r="AF366"/>
      <c r="AG366"/>
      <c r="AH366" s="137"/>
      <c r="AI366" s="137"/>
      <c r="AJ366" s="137"/>
      <c r="AK366" s="548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548"/>
      <c r="BB366" s="286"/>
      <c r="BC366" s="1138"/>
      <c r="BD366" s="1138"/>
      <c r="BE366" s="1138"/>
      <c r="BF366" s="1138"/>
      <c r="BG366" s="1138"/>
      <c r="BH366" s="1138"/>
      <c r="BI366" s="1138"/>
      <c r="BJ366" s="536"/>
      <c r="BK366" s="536"/>
      <c r="BL366" s="536"/>
      <c r="BM366" s="536"/>
      <c r="BN366" s="536"/>
      <c r="BO366" s="536"/>
      <c r="BP366" s="536"/>
      <c r="BQ366" s="536"/>
      <c r="BR366" s="536"/>
      <c r="BS366" s="536"/>
      <c r="BT366" s="536"/>
      <c r="BU366" s="286"/>
      <c r="BV366" s="763"/>
      <c r="BW366" s="763"/>
      <c r="BX366" s="763"/>
      <c r="BY366" s="763"/>
      <c r="BZ366" s="763"/>
      <c r="CA366" s="763"/>
      <c r="CB366" s="763"/>
      <c r="CC366" s="763"/>
      <c r="CD366" s="763"/>
      <c r="CE366" s="763"/>
      <c r="CF366" s="763"/>
      <c r="CG366" s="763"/>
      <c r="CH366" s="763"/>
      <c r="CI366" s="763"/>
      <c r="CW366" s="763"/>
      <c r="CX366" s="763"/>
      <c r="CY366" s="763"/>
      <c r="CZ366" s="763"/>
      <c r="DA366" s="763"/>
      <c r="DB366" s="763"/>
      <c r="DC366" s="763"/>
      <c r="DD366" s="763"/>
      <c r="DE366" s="763"/>
      <c r="DF366" s="763"/>
      <c r="DG366" s="763"/>
      <c r="DH366" s="763"/>
      <c r="DI366" s="763"/>
      <c r="DJ366" s="763"/>
      <c r="DK366" s="763"/>
      <c r="DL366" s="763"/>
      <c r="DM366" s="763"/>
      <c r="DN366" s="763"/>
      <c r="DO366" s="763"/>
      <c r="DP366" s="763"/>
      <c r="DQ366" s="763"/>
      <c r="DR366" s="763"/>
      <c r="DS366" s="763"/>
      <c r="DT366" s="763"/>
      <c r="DU366" s="763"/>
      <c r="DV366" s="763"/>
      <c r="DW366" s="763"/>
      <c r="DX366" s="763"/>
      <c r="DY366" s="763"/>
      <c r="DZ366" s="763"/>
      <c r="EA366" s="763"/>
      <c r="EB366" s="763"/>
      <c r="EC366" s="763"/>
      <c r="ED366" s="763"/>
      <c r="EE366" s="763"/>
      <c r="EF366" s="763"/>
      <c r="EG366" s="763"/>
      <c r="EH366" s="763"/>
      <c r="EI366" s="763"/>
      <c r="EJ366" s="763"/>
      <c r="EK366" s="763"/>
      <c r="EL366" s="763"/>
      <c r="EM366" s="763"/>
      <c r="EN366" s="763"/>
      <c r="EO366" s="763"/>
      <c r="EP366" s="763"/>
      <c r="EQ366" s="763"/>
      <c r="ER366" s="763"/>
      <c r="ES366" s="763"/>
      <c r="ET366" s="763"/>
      <c r="EU366" s="763"/>
      <c r="EV366" s="763"/>
      <c r="EW366" s="763"/>
      <c r="EX366" s="763"/>
      <c r="EY366" s="763"/>
      <c r="EZ366" s="763"/>
      <c r="FA366" s="763"/>
      <c r="FB366" s="763"/>
      <c r="FC366" s="763"/>
      <c r="FD366" s="763"/>
      <c r="FE366" s="763"/>
      <c r="FF366" s="763"/>
      <c r="FG366" s="763"/>
      <c r="FH366" s="763"/>
      <c r="FI366" s="763"/>
      <c r="FJ366" s="763"/>
      <c r="FK366" s="763"/>
      <c r="FL366" s="763"/>
      <c r="FM366" s="763"/>
      <c r="FN366" s="763"/>
      <c r="FO366" s="763"/>
      <c r="FP366" s="763"/>
      <c r="FQ366" s="763"/>
      <c r="FR366" s="763"/>
      <c r="FS366" s="763"/>
      <c r="FT366" s="763"/>
      <c r="FU366" s="763"/>
      <c r="FV366" s="763"/>
      <c r="FW366" s="763"/>
      <c r="FX366" s="763"/>
      <c r="FY366" s="763"/>
      <c r="FZ366" s="763"/>
      <c r="GA366" s="763"/>
      <c r="GB366" s="763"/>
      <c r="GC366" s="763"/>
      <c r="GD366" s="763"/>
      <c r="GE366" s="763"/>
      <c r="GF366" s="763"/>
      <c r="GG366" s="763"/>
      <c r="GH366" s="763"/>
      <c r="GI366" s="763"/>
      <c r="GJ366" s="763"/>
      <c r="GK366" s="763"/>
      <c r="GL366" s="763"/>
      <c r="GM366" s="763"/>
      <c r="GN366" s="763"/>
      <c r="GO366" s="763"/>
      <c r="GP366" s="763"/>
      <c r="GQ366" s="763"/>
      <c r="GR366" s="763"/>
      <c r="GS366" s="763"/>
      <c r="GT366" s="763"/>
      <c r="GU366" s="763"/>
      <c r="GV366" s="763"/>
      <c r="GW366" s="763"/>
      <c r="GX366" s="763"/>
      <c r="GY366" s="763"/>
      <c r="GZ366" s="763"/>
      <c r="HA366" s="763"/>
      <c r="HB366" s="763"/>
      <c r="HC366" s="763"/>
      <c r="HD366" s="763"/>
      <c r="HE366" s="763"/>
      <c r="HF366" s="763"/>
      <c r="HG366" s="763"/>
      <c r="HH366" s="763"/>
      <c r="HI366" s="763"/>
      <c r="HJ366" s="763"/>
      <c r="HK366" s="763"/>
      <c r="HL366" s="763"/>
      <c r="HM366" s="763"/>
      <c r="HN366" s="763"/>
      <c r="HO366" s="763"/>
      <c r="HP366" s="763"/>
      <c r="HQ366" s="763"/>
      <c r="HR366" s="763"/>
      <c r="HS366" s="763"/>
    </row>
    <row r="367" spans="1:227" s="552" customFormat="1">
      <c r="A367"/>
      <c r="B367" s="392"/>
      <c r="C367"/>
      <c r="D367" s="465"/>
      <c r="E367" s="684"/>
      <c r="F367" s="684"/>
      <c r="G367" s="354"/>
      <c r="H367"/>
      <c r="I367" s="140"/>
      <c r="J367"/>
      <c r="K367"/>
      <c r="L367"/>
      <c r="M367" s="359"/>
      <c r="N367" s="359"/>
      <c r="O367" s="359"/>
      <c r="P367" s="359"/>
      <c r="Q367" s="359"/>
      <c r="R367" s="359"/>
      <c r="S367" s="359"/>
      <c r="T367" s="359"/>
      <c r="U367" s="359"/>
      <c r="V367" s="359"/>
      <c r="W367" s="359"/>
      <c r="X367" s="359"/>
      <c r="Y367" s="359"/>
      <c r="Z367" s="359"/>
      <c r="AA367" s="359"/>
      <c r="AB367" s="47"/>
      <c r="AC367"/>
      <c r="AD367" s="127"/>
      <c r="AE367"/>
      <c r="AF367"/>
      <c r="AG367"/>
      <c r="AH367" s="137"/>
      <c r="AI367" s="137"/>
      <c r="AJ367" s="137"/>
      <c r="AK367" s="548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548"/>
      <c r="BB367" s="286"/>
      <c r="BC367" s="1138"/>
      <c r="BD367" s="1138"/>
      <c r="BE367" s="1138"/>
      <c r="BF367" s="1138"/>
      <c r="BG367" s="1138"/>
      <c r="BH367" s="1138"/>
      <c r="BI367" s="1138"/>
      <c r="BJ367" s="536"/>
      <c r="BK367" s="536"/>
      <c r="BL367" s="536"/>
      <c r="BM367" s="536"/>
      <c r="BN367" s="536"/>
      <c r="BO367" s="536"/>
      <c r="BP367" s="536"/>
      <c r="BQ367" s="536"/>
      <c r="BR367" s="536"/>
      <c r="BS367" s="536"/>
      <c r="BT367" s="536"/>
      <c r="BU367" s="286"/>
      <c r="BV367" s="763"/>
      <c r="BW367" s="763"/>
      <c r="BX367" s="763"/>
      <c r="BY367" s="763"/>
      <c r="BZ367" s="763"/>
      <c r="CA367" s="763"/>
      <c r="CB367" s="763"/>
      <c r="CC367" s="763"/>
      <c r="CD367" s="763"/>
      <c r="CE367" s="763"/>
      <c r="CF367" s="763"/>
      <c r="CG367" s="763"/>
      <c r="CH367" s="763"/>
      <c r="CI367" s="763"/>
      <c r="CW367" s="763"/>
      <c r="CX367" s="763"/>
      <c r="CY367" s="763"/>
      <c r="CZ367" s="763"/>
      <c r="DA367" s="763"/>
      <c r="DB367" s="763"/>
      <c r="DC367" s="763"/>
      <c r="DD367" s="763"/>
      <c r="DE367" s="763"/>
      <c r="DF367" s="763"/>
      <c r="DG367" s="763"/>
      <c r="DH367" s="763"/>
      <c r="DI367" s="763"/>
      <c r="DJ367" s="763"/>
      <c r="DK367" s="763"/>
      <c r="DL367" s="763"/>
      <c r="DM367" s="763"/>
      <c r="DN367" s="763"/>
      <c r="DO367" s="763"/>
      <c r="DP367" s="763"/>
      <c r="DQ367" s="763"/>
      <c r="DR367" s="763"/>
      <c r="DS367" s="763"/>
      <c r="DT367" s="763"/>
      <c r="DU367" s="763"/>
      <c r="DV367" s="763"/>
      <c r="DW367" s="763"/>
      <c r="DX367" s="763"/>
      <c r="DY367" s="763"/>
      <c r="DZ367" s="763"/>
      <c r="EA367" s="763"/>
      <c r="EB367" s="763"/>
      <c r="EC367" s="763"/>
      <c r="ED367" s="763"/>
      <c r="EE367" s="763"/>
      <c r="EF367" s="763"/>
      <c r="EG367" s="763"/>
      <c r="EH367" s="763"/>
      <c r="EI367" s="763"/>
      <c r="EJ367" s="763"/>
      <c r="EK367" s="763"/>
      <c r="EL367" s="763"/>
      <c r="EM367" s="763"/>
      <c r="EN367" s="763"/>
      <c r="EO367" s="763"/>
      <c r="EP367" s="763"/>
      <c r="EQ367" s="763"/>
      <c r="ER367" s="763"/>
      <c r="ES367" s="763"/>
      <c r="ET367" s="763"/>
      <c r="EU367" s="763"/>
      <c r="EV367" s="763"/>
      <c r="EW367" s="763"/>
      <c r="EX367" s="763"/>
      <c r="EY367" s="763"/>
      <c r="EZ367" s="763"/>
      <c r="FA367" s="763"/>
      <c r="FB367" s="763"/>
      <c r="FC367" s="763"/>
      <c r="FD367" s="763"/>
      <c r="FE367" s="763"/>
      <c r="FF367" s="763"/>
      <c r="FG367" s="763"/>
      <c r="FH367" s="763"/>
      <c r="FI367" s="763"/>
      <c r="FJ367" s="763"/>
      <c r="FK367" s="763"/>
      <c r="FL367" s="763"/>
      <c r="FM367" s="763"/>
      <c r="FN367" s="763"/>
      <c r="FO367" s="763"/>
      <c r="FP367" s="763"/>
      <c r="FQ367" s="763"/>
      <c r="FR367" s="763"/>
      <c r="FS367" s="763"/>
      <c r="FT367" s="763"/>
      <c r="FU367" s="763"/>
      <c r="FV367" s="763"/>
      <c r="FW367" s="763"/>
      <c r="FX367" s="763"/>
      <c r="FY367" s="763"/>
      <c r="FZ367" s="763"/>
      <c r="GA367" s="763"/>
      <c r="GB367" s="763"/>
      <c r="GC367" s="763"/>
      <c r="GD367" s="763"/>
      <c r="GE367" s="763"/>
      <c r="GF367" s="763"/>
      <c r="GG367" s="763"/>
      <c r="GH367" s="763"/>
      <c r="GI367" s="763"/>
      <c r="GJ367" s="763"/>
      <c r="GK367" s="763"/>
      <c r="GL367" s="763"/>
      <c r="GM367" s="763"/>
      <c r="GN367" s="763"/>
      <c r="GO367" s="763"/>
      <c r="GP367" s="763"/>
      <c r="GQ367" s="763"/>
      <c r="GR367" s="763"/>
      <c r="GS367" s="763"/>
      <c r="GT367" s="763"/>
      <c r="GU367" s="763"/>
      <c r="GV367" s="763"/>
      <c r="GW367" s="763"/>
      <c r="GX367" s="763"/>
      <c r="GY367" s="763"/>
      <c r="GZ367" s="763"/>
      <c r="HA367" s="763"/>
      <c r="HB367" s="763"/>
      <c r="HC367" s="763"/>
      <c r="HD367" s="763"/>
      <c r="HE367" s="763"/>
      <c r="HF367" s="763"/>
      <c r="HG367" s="763"/>
      <c r="HH367" s="763"/>
      <c r="HI367" s="763"/>
      <c r="HJ367" s="763"/>
      <c r="HK367" s="763"/>
      <c r="HL367" s="763"/>
      <c r="HM367" s="763"/>
      <c r="HN367" s="763"/>
      <c r="HO367" s="763"/>
      <c r="HP367" s="763"/>
      <c r="HQ367" s="763"/>
      <c r="HR367" s="763"/>
      <c r="HS367" s="763"/>
    </row>
    <row r="368" spans="1:227" s="552" customFormat="1">
      <c r="A368"/>
      <c r="B368" s="392"/>
      <c r="C368"/>
      <c r="D368" s="465"/>
      <c r="E368" s="684"/>
      <c r="F368" s="684"/>
      <c r="G368" s="354"/>
      <c r="H368"/>
      <c r="I368" s="140"/>
      <c r="J368"/>
      <c r="K368"/>
      <c r="L368"/>
      <c r="M368" s="359"/>
      <c r="N368" s="359"/>
      <c r="O368" s="359"/>
      <c r="P368" s="359"/>
      <c r="Q368" s="359"/>
      <c r="R368" s="359"/>
      <c r="S368" s="359"/>
      <c r="T368" s="359"/>
      <c r="U368" s="359"/>
      <c r="V368" s="359"/>
      <c r="W368" s="359"/>
      <c r="X368" s="359"/>
      <c r="Y368" s="359"/>
      <c r="Z368" s="359"/>
      <c r="AA368" s="359"/>
      <c r="AB368" s="47"/>
      <c r="AC368"/>
      <c r="AD368" s="127"/>
      <c r="AE368"/>
      <c r="AF368"/>
      <c r="AG368"/>
      <c r="AH368" s="137"/>
      <c r="AI368" s="137"/>
      <c r="AJ368" s="137"/>
      <c r="AK368" s="548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548"/>
      <c r="BB368" s="286"/>
      <c r="BC368" s="1138"/>
      <c r="BD368" s="1138"/>
      <c r="BE368" s="1138"/>
      <c r="BF368" s="1138"/>
      <c r="BG368" s="1138"/>
      <c r="BH368" s="1138"/>
      <c r="BI368" s="1138"/>
      <c r="BJ368" s="536"/>
      <c r="BK368" s="536"/>
      <c r="BL368" s="536"/>
      <c r="BM368" s="536"/>
      <c r="BN368" s="536"/>
      <c r="BO368" s="536"/>
      <c r="BP368" s="536"/>
      <c r="BQ368" s="536"/>
      <c r="BR368" s="536"/>
      <c r="BS368" s="536"/>
      <c r="BT368" s="536"/>
      <c r="BU368" s="286"/>
      <c r="BV368" s="763"/>
      <c r="BW368" s="763"/>
      <c r="BX368" s="763"/>
      <c r="BY368" s="763"/>
      <c r="BZ368" s="763"/>
      <c r="CA368" s="763"/>
      <c r="CB368" s="763"/>
      <c r="CC368" s="763"/>
      <c r="CD368" s="763"/>
      <c r="CE368" s="763"/>
      <c r="CF368" s="763"/>
      <c r="CG368" s="763"/>
      <c r="CH368" s="763"/>
      <c r="CI368" s="763"/>
      <c r="CW368" s="763"/>
      <c r="CX368" s="763"/>
      <c r="CY368" s="763"/>
      <c r="CZ368" s="763"/>
      <c r="DA368" s="763"/>
      <c r="DB368" s="763"/>
      <c r="DC368" s="763"/>
      <c r="DD368" s="763"/>
      <c r="DE368" s="763"/>
      <c r="DF368" s="763"/>
      <c r="DG368" s="763"/>
      <c r="DH368" s="763"/>
      <c r="DI368" s="763"/>
      <c r="DJ368" s="763"/>
      <c r="DK368" s="763"/>
      <c r="DL368" s="763"/>
      <c r="DM368" s="763"/>
      <c r="DN368" s="763"/>
      <c r="DO368" s="763"/>
      <c r="DP368" s="763"/>
      <c r="DQ368" s="763"/>
      <c r="DR368" s="763"/>
      <c r="DS368" s="763"/>
      <c r="DT368" s="763"/>
      <c r="DU368" s="763"/>
      <c r="DV368" s="763"/>
      <c r="DW368" s="763"/>
      <c r="DX368" s="763"/>
      <c r="DY368" s="763"/>
      <c r="DZ368" s="763"/>
      <c r="EA368" s="763"/>
      <c r="EB368" s="763"/>
      <c r="EC368" s="763"/>
      <c r="ED368" s="763"/>
      <c r="EE368" s="763"/>
      <c r="EF368" s="763"/>
      <c r="EG368" s="763"/>
      <c r="EH368" s="763"/>
      <c r="EI368" s="763"/>
      <c r="EJ368" s="763"/>
      <c r="EK368" s="763"/>
      <c r="EL368" s="763"/>
      <c r="EM368" s="763"/>
      <c r="EN368" s="763"/>
      <c r="EO368" s="763"/>
      <c r="EP368" s="763"/>
      <c r="EQ368" s="763"/>
      <c r="ER368" s="763"/>
      <c r="ES368" s="763"/>
      <c r="ET368" s="763"/>
      <c r="EU368" s="763"/>
      <c r="EV368" s="763"/>
      <c r="EW368" s="763"/>
      <c r="EX368" s="763"/>
      <c r="EY368" s="763"/>
      <c r="EZ368" s="763"/>
      <c r="FA368" s="763"/>
      <c r="FB368" s="763"/>
      <c r="FC368" s="763"/>
      <c r="FD368" s="763"/>
      <c r="FE368" s="763"/>
      <c r="FF368" s="763"/>
      <c r="FG368" s="763"/>
      <c r="FH368" s="763"/>
      <c r="FI368" s="763"/>
      <c r="FJ368" s="763"/>
      <c r="FK368" s="763"/>
      <c r="FL368" s="763"/>
      <c r="FM368" s="763"/>
      <c r="FN368" s="763"/>
      <c r="FO368" s="763"/>
      <c r="FP368" s="763"/>
      <c r="FQ368" s="763"/>
      <c r="FR368" s="763"/>
      <c r="FS368" s="763"/>
      <c r="FT368" s="763"/>
      <c r="FU368" s="763"/>
      <c r="FV368" s="763"/>
      <c r="FW368" s="763"/>
      <c r="FX368" s="763"/>
      <c r="FY368" s="763"/>
      <c r="FZ368" s="763"/>
      <c r="GA368" s="763"/>
      <c r="GB368" s="763"/>
      <c r="GC368" s="763"/>
      <c r="GD368" s="763"/>
      <c r="GE368" s="763"/>
      <c r="GF368" s="763"/>
      <c r="GG368" s="763"/>
      <c r="GH368" s="763"/>
      <c r="GI368" s="763"/>
      <c r="GJ368" s="763"/>
      <c r="GK368" s="763"/>
      <c r="GL368" s="763"/>
      <c r="GM368" s="763"/>
      <c r="GN368" s="763"/>
      <c r="GO368" s="763"/>
      <c r="GP368" s="763"/>
      <c r="GQ368" s="763"/>
      <c r="GR368" s="763"/>
      <c r="GS368" s="763"/>
      <c r="GT368" s="763"/>
      <c r="GU368" s="763"/>
      <c r="GV368" s="763"/>
      <c r="GW368" s="763"/>
      <c r="GX368" s="763"/>
      <c r="GY368" s="763"/>
      <c r="GZ368" s="763"/>
      <c r="HA368" s="763"/>
      <c r="HB368" s="763"/>
      <c r="HC368" s="763"/>
      <c r="HD368" s="763"/>
      <c r="HE368" s="763"/>
      <c r="HF368" s="763"/>
      <c r="HG368" s="763"/>
      <c r="HH368" s="763"/>
      <c r="HI368" s="763"/>
      <c r="HJ368" s="763"/>
      <c r="HK368" s="763"/>
      <c r="HL368" s="763"/>
      <c r="HM368" s="763"/>
      <c r="HN368" s="763"/>
      <c r="HO368" s="763"/>
      <c r="HP368" s="763"/>
      <c r="HQ368" s="763"/>
      <c r="HR368" s="763"/>
      <c r="HS368" s="763"/>
    </row>
    <row r="369" spans="1:227" s="552" customFormat="1">
      <c r="A369"/>
      <c r="B369" s="392"/>
      <c r="C369"/>
      <c r="D369" s="465"/>
      <c r="E369" s="684"/>
      <c r="F369" s="684"/>
      <c r="G369" s="354"/>
      <c r="H369"/>
      <c r="I369" s="140"/>
      <c r="J369"/>
      <c r="K369"/>
      <c r="L36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47"/>
      <c r="AC369"/>
      <c r="AD369" s="127"/>
      <c r="AE369"/>
      <c r="AF369"/>
      <c r="AG369"/>
      <c r="AH369" s="137"/>
      <c r="AI369" s="137"/>
      <c r="AJ369" s="137"/>
      <c r="AK369" s="548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  <c r="BA369" s="548"/>
      <c r="BB369" s="286"/>
      <c r="BC369" s="1138"/>
      <c r="BD369" s="1138"/>
      <c r="BE369" s="1138"/>
      <c r="BF369" s="1138"/>
      <c r="BG369" s="1138"/>
      <c r="BH369" s="1138"/>
      <c r="BI369" s="1138"/>
      <c r="BJ369" s="536"/>
      <c r="BK369" s="536"/>
      <c r="BL369" s="536"/>
      <c r="BM369" s="536"/>
      <c r="BN369" s="536"/>
      <c r="BO369" s="536"/>
      <c r="BP369" s="536"/>
      <c r="BQ369" s="536"/>
      <c r="BR369" s="536"/>
      <c r="BS369" s="536"/>
      <c r="BT369" s="536"/>
      <c r="BU369" s="286"/>
      <c r="BV369" s="763"/>
      <c r="BW369" s="763"/>
      <c r="BX369" s="763"/>
      <c r="BY369" s="763"/>
      <c r="BZ369" s="763"/>
      <c r="CA369" s="763"/>
      <c r="CB369" s="763"/>
      <c r="CC369" s="763"/>
      <c r="CD369" s="763"/>
      <c r="CE369" s="763"/>
      <c r="CF369" s="763"/>
      <c r="CG369" s="763"/>
      <c r="CH369" s="763"/>
      <c r="CI369" s="763"/>
      <c r="CW369" s="763"/>
      <c r="CX369" s="763"/>
      <c r="CY369" s="763"/>
      <c r="CZ369" s="763"/>
      <c r="DA369" s="763"/>
      <c r="DB369" s="763"/>
      <c r="DC369" s="763"/>
      <c r="DD369" s="763"/>
      <c r="DE369" s="763"/>
      <c r="DF369" s="763"/>
      <c r="DG369" s="763"/>
      <c r="DH369" s="763"/>
      <c r="DI369" s="763"/>
      <c r="DJ369" s="763"/>
      <c r="DK369" s="763"/>
      <c r="DL369" s="763"/>
      <c r="DM369" s="763"/>
      <c r="DN369" s="763"/>
      <c r="DO369" s="763"/>
      <c r="DP369" s="763"/>
      <c r="DQ369" s="763"/>
      <c r="DR369" s="763"/>
      <c r="DS369" s="763"/>
      <c r="DT369" s="763"/>
      <c r="DU369" s="763"/>
      <c r="DV369" s="763"/>
      <c r="DW369" s="763"/>
      <c r="DX369" s="763"/>
      <c r="DY369" s="763"/>
      <c r="DZ369" s="763"/>
      <c r="EA369" s="763"/>
      <c r="EB369" s="763"/>
      <c r="EC369" s="763"/>
      <c r="ED369" s="763"/>
      <c r="EE369" s="763"/>
      <c r="EF369" s="763"/>
      <c r="EG369" s="763"/>
      <c r="EH369" s="763"/>
      <c r="EI369" s="763"/>
      <c r="EJ369" s="763"/>
      <c r="EK369" s="763"/>
      <c r="EL369" s="763"/>
      <c r="EM369" s="763"/>
      <c r="EN369" s="763"/>
      <c r="EO369" s="763"/>
      <c r="EP369" s="763"/>
      <c r="EQ369" s="763"/>
      <c r="ER369" s="763"/>
      <c r="ES369" s="763"/>
      <c r="ET369" s="763"/>
      <c r="EU369" s="763"/>
      <c r="EV369" s="763"/>
      <c r="EW369" s="763"/>
      <c r="EX369" s="763"/>
      <c r="EY369" s="763"/>
      <c r="EZ369" s="763"/>
      <c r="FA369" s="763"/>
      <c r="FB369" s="763"/>
      <c r="FC369" s="763"/>
      <c r="FD369" s="763"/>
      <c r="FE369" s="763"/>
      <c r="FF369" s="763"/>
      <c r="FG369" s="763"/>
      <c r="FH369" s="763"/>
      <c r="FI369" s="763"/>
      <c r="FJ369" s="763"/>
      <c r="FK369" s="763"/>
      <c r="FL369" s="763"/>
      <c r="FM369" s="763"/>
      <c r="FN369" s="763"/>
      <c r="FO369" s="763"/>
      <c r="FP369" s="763"/>
      <c r="FQ369" s="763"/>
      <c r="FR369" s="763"/>
      <c r="FS369" s="763"/>
      <c r="FT369" s="763"/>
      <c r="FU369" s="763"/>
      <c r="FV369" s="763"/>
      <c r="FW369" s="763"/>
      <c r="FX369" s="763"/>
      <c r="FY369" s="763"/>
      <c r="FZ369" s="763"/>
      <c r="GA369" s="763"/>
      <c r="GB369" s="763"/>
      <c r="GC369" s="763"/>
      <c r="GD369" s="763"/>
      <c r="GE369" s="763"/>
      <c r="GF369" s="763"/>
      <c r="GG369" s="763"/>
      <c r="GH369" s="763"/>
      <c r="GI369" s="763"/>
      <c r="GJ369" s="763"/>
      <c r="GK369" s="763"/>
      <c r="GL369" s="763"/>
      <c r="GM369" s="763"/>
      <c r="GN369" s="763"/>
      <c r="GO369" s="763"/>
      <c r="GP369" s="763"/>
      <c r="GQ369" s="763"/>
      <c r="GR369" s="763"/>
      <c r="GS369" s="763"/>
      <c r="GT369" s="763"/>
      <c r="GU369" s="763"/>
      <c r="GV369" s="763"/>
      <c r="GW369" s="763"/>
      <c r="GX369" s="763"/>
      <c r="GY369" s="763"/>
      <c r="GZ369" s="763"/>
      <c r="HA369" s="763"/>
      <c r="HB369" s="763"/>
      <c r="HC369" s="763"/>
      <c r="HD369" s="763"/>
      <c r="HE369" s="763"/>
      <c r="HF369" s="763"/>
      <c r="HG369" s="763"/>
      <c r="HH369" s="763"/>
      <c r="HI369" s="763"/>
      <c r="HJ369" s="763"/>
      <c r="HK369" s="763"/>
      <c r="HL369" s="763"/>
      <c r="HM369" s="763"/>
      <c r="HN369" s="763"/>
      <c r="HO369" s="763"/>
      <c r="HP369" s="763"/>
      <c r="HQ369" s="763"/>
      <c r="HR369" s="763"/>
      <c r="HS369" s="763"/>
    </row>
    <row r="370" spans="1:227" s="552" customFormat="1">
      <c r="A370"/>
      <c r="B370" s="392"/>
      <c r="C370"/>
      <c r="D370" s="465"/>
      <c r="E370" s="684"/>
      <c r="F370" s="684"/>
      <c r="G370" s="354"/>
      <c r="H370"/>
      <c r="I370" s="140"/>
      <c r="J370"/>
      <c r="K370"/>
      <c r="L370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  <c r="X370" s="359"/>
      <c r="Y370" s="359"/>
      <c r="Z370" s="359"/>
      <c r="AA370" s="359"/>
      <c r="AB370" s="47"/>
      <c r="AC370"/>
      <c r="AD370" s="127"/>
      <c r="AE370"/>
      <c r="AF370"/>
      <c r="AG370"/>
      <c r="AH370" s="137"/>
      <c r="AI370" s="137"/>
      <c r="AJ370" s="137"/>
      <c r="AK370" s="548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548"/>
      <c r="BB370" s="286"/>
      <c r="BC370" s="1138"/>
      <c r="BD370" s="1138"/>
      <c r="BE370" s="1138"/>
      <c r="BF370" s="1138"/>
      <c r="BG370" s="1138"/>
      <c r="BH370" s="1138"/>
      <c r="BI370" s="1138"/>
      <c r="BJ370" s="536"/>
      <c r="BK370" s="536"/>
      <c r="BL370" s="536"/>
      <c r="BM370" s="536"/>
      <c r="BN370" s="536"/>
      <c r="BO370" s="536"/>
      <c r="BP370" s="536"/>
      <c r="BQ370" s="536"/>
      <c r="BR370" s="536"/>
      <c r="BS370" s="536"/>
      <c r="BT370" s="536"/>
      <c r="BU370" s="286"/>
      <c r="BV370" s="763"/>
      <c r="BW370" s="763"/>
      <c r="BX370" s="763"/>
      <c r="BY370" s="763"/>
      <c r="BZ370" s="763"/>
      <c r="CA370" s="763"/>
      <c r="CB370" s="763"/>
      <c r="CC370" s="763"/>
      <c r="CD370" s="763"/>
      <c r="CE370" s="763"/>
      <c r="CF370" s="763"/>
      <c r="CG370" s="763"/>
      <c r="CH370" s="763"/>
      <c r="CI370" s="763"/>
      <c r="CW370" s="763"/>
      <c r="CX370" s="763"/>
      <c r="CY370" s="763"/>
      <c r="CZ370" s="763"/>
      <c r="DA370" s="763"/>
      <c r="DB370" s="763"/>
      <c r="DC370" s="763"/>
      <c r="DD370" s="763"/>
      <c r="DE370" s="763"/>
      <c r="DF370" s="763"/>
      <c r="DG370" s="763"/>
      <c r="DH370" s="763"/>
      <c r="DI370" s="763"/>
      <c r="DJ370" s="763"/>
      <c r="DK370" s="763"/>
      <c r="DL370" s="763"/>
      <c r="DM370" s="763"/>
      <c r="DN370" s="763"/>
      <c r="DO370" s="763"/>
      <c r="DP370" s="763"/>
      <c r="DQ370" s="763"/>
      <c r="DR370" s="763"/>
      <c r="DS370" s="763"/>
      <c r="DT370" s="763"/>
      <c r="DU370" s="763"/>
      <c r="DV370" s="763"/>
      <c r="DW370" s="763"/>
      <c r="DX370" s="763"/>
      <c r="DY370" s="763"/>
      <c r="DZ370" s="763"/>
      <c r="EA370" s="763"/>
      <c r="EB370" s="763"/>
      <c r="EC370" s="763"/>
      <c r="ED370" s="763"/>
      <c r="EE370" s="763"/>
      <c r="EF370" s="763"/>
      <c r="EG370" s="763"/>
      <c r="EH370" s="763"/>
      <c r="EI370" s="763"/>
      <c r="EJ370" s="763"/>
      <c r="EK370" s="763"/>
      <c r="EL370" s="763"/>
      <c r="EM370" s="763"/>
      <c r="EN370" s="763"/>
      <c r="EO370" s="763"/>
      <c r="EP370" s="763"/>
      <c r="EQ370" s="763"/>
      <c r="ER370" s="763"/>
      <c r="ES370" s="763"/>
      <c r="ET370" s="763"/>
      <c r="EU370" s="763"/>
      <c r="EV370" s="763"/>
      <c r="EW370" s="763"/>
      <c r="EX370" s="763"/>
      <c r="EY370" s="763"/>
      <c r="EZ370" s="763"/>
      <c r="FA370" s="763"/>
      <c r="FB370" s="763"/>
      <c r="FC370" s="763"/>
      <c r="FD370" s="763"/>
      <c r="FE370" s="763"/>
      <c r="FF370" s="763"/>
      <c r="FG370" s="763"/>
      <c r="FH370" s="763"/>
      <c r="FI370" s="763"/>
      <c r="FJ370" s="763"/>
      <c r="FK370" s="763"/>
      <c r="FL370" s="763"/>
      <c r="FM370" s="763"/>
      <c r="FN370" s="763"/>
      <c r="FO370" s="763"/>
      <c r="FP370" s="763"/>
      <c r="FQ370" s="763"/>
      <c r="FR370" s="763"/>
      <c r="FS370" s="763"/>
      <c r="FT370" s="763"/>
      <c r="FU370" s="763"/>
      <c r="FV370" s="763"/>
      <c r="FW370" s="763"/>
      <c r="FX370" s="763"/>
      <c r="FY370" s="763"/>
      <c r="FZ370" s="763"/>
      <c r="GA370" s="763"/>
      <c r="GB370" s="763"/>
      <c r="GC370" s="763"/>
      <c r="GD370" s="763"/>
      <c r="GE370" s="763"/>
      <c r="GF370" s="763"/>
      <c r="GG370" s="763"/>
      <c r="GH370" s="763"/>
      <c r="GI370" s="763"/>
      <c r="GJ370" s="763"/>
      <c r="GK370" s="763"/>
      <c r="GL370" s="763"/>
      <c r="GM370" s="763"/>
      <c r="GN370" s="763"/>
      <c r="GO370" s="763"/>
      <c r="GP370" s="763"/>
      <c r="GQ370" s="763"/>
      <c r="GR370" s="763"/>
      <c r="GS370" s="763"/>
      <c r="GT370" s="763"/>
      <c r="GU370" s="763"/>
      <c r="GV370" s="763"/>
      <c r="GW370" s="763"/>
      <c r="GX370" s="763"/>
      <c r="GY370" s="763"/>
      <c r="GZ370" s="763"/>
      <c r="HA370" s="763"/>
      <c r="HB370" s="763"/>
      <c r="HC370" s="763"/>
      <c r="HD370" s="763"/>
      <c r="HE370" s="763"/>
      <c r="HF370" s="763"/>
      <c r="HG370" s="763"/>
      <c r="HH370" s="763"/>
      <c r="HI370" s="763"/>
      <c r="HJ370" s="763"/>
      <c r="HK370" s="763"/>
      <c r="HL370" s="763"/>
      <c r="HM370" s="763"/>
      <c r="HN370" s="763"/>
      <c r="HO370" s="763"/>
      <c r="HP370" s="763"/>
      <c r="HQ370" s="763"/>
      <c r="HR370" s="763"/>
      <c r="HS370" s="763"/>
    </row>
    <row r="371" spans="1:227" s="552" customFormat="1">
      <c r="A371"/>
      <c r="B371" s="392"/>
      <c r="C371"/>
      <c r="D371" s="465"/>
      <c r="E371" s="684"/>
      <c r="F371" s="684"/>
      <c r="G371" s="354"/>
      <c r="H371"/>
      <c r="I371" s="140"/>
      <c r="J371"/>
      <c r="K371"/>
      <c r="L371"/>
      <c r="M371" s="359"/>
      <c r="N371" s="359"/>
      <c r="O371" s="359"/>
      <c r="P371" s="359"/>
      <c r="Q371" s="359"/>
      <c r="R371" s="359"/>
      <c r="S371" s="359"/>
      <c r="T371" s="359"/>
      <c r="U371" s="359"/>
      <c r="V371" s="359"/>
      <c r="W371" s="359"/>
      <c r="X371" s="359"/>
      <c r="Y371" s="359"/>
      <c r="Z371" s="359"/>
      <c r="AA371" s="359"/>
      <c r="AB371" s="47"/>
      <c r="AC371"/>
      <c r="AD371" s="127"/>
      <c r="AE371"/>
      <c r="AF371"/>
      <c r="AG371"/>
      <c r="AH371" s="137"/>
      <c r="AI371" s="137"/>
      <c r="AJ371" s="137"/>
      <c r="AK371" s="548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548"/>
      <c r="BB371" s="286"/>
      <c r="BC371" s="1138"/>
      <c r="BD371" s="1138"/>
      <c r="BE371" s="1138"/>
      <c r="BF371" s="1138"/>
      <c r="BG371" s="1138"/>
      <c r="BH371" s="1138"/>
      <c r="BI371" s="1138"/>
      <c r="BJ371" s="536"/>
      <c r="BK371" s="536"/>
      <c r="BL371" s="536"/>
      <c r="BM371" s="536"/>
      <c r="BN371" s="536"/>
      <c r="BO371" s="536"/>
      <c r="BP371" s="536"/>
      <c r="BQ371" s="536"/>
      <c r="BR371" s="536"/>
      <c r="BS371" s="536"/>
      <c r="BT371" s="536"/>
      <c r="BU371" s="286"/>
      <c r="BV371" s="763"/>
      <c r="BW371" s="763"/>
      <c r="BX371" s="763"/>
      <c r="BY371" s="763"/>
      <c r="BZ371" s="763"/>
      <c r="CA371" s="763"/>
      <c r="CB371" s="763"/>
      <c r="CC371" s="763"/>
      <c r="CD371" s="763"/>
      <c r="CE371" s="763"/>
      <c r="CF371" s="763"/>
      <c r="CG371" s="763"/>
      <c r="CH371" s="763"/>
      <c r="CI371" s="763"/>
      <c r="CW371" s="763"/>
      <c r="CX371" s="763"/>
      <c r="CY371" s="763"/>
      <c r="CZ371" s="763"/>
      <c r="DA371" s="763"/>
      <c r="DB371" s="763"/>
      <c r="DC371" s="763"/>
      <c r="DD371" s="763"/>
      <c r="DE371" s="763"/>
      <c r="DF371" s="763"/>
      <c r="DG371" s="763"/>
      <c r="DH371" s="763"/>
      <c r="DI371" s="763"/>
      <c r="DJ371" s="763"/>
      <c r="DK371" s="763"/>
      <c r="DL371" s="763"/>
      <c r="DM371" s="763"/>
      <c r="DN371" s="763"/>
      <c r="DO371" s="763"/>
      <c r="DP371" s="763"/>
      <c r="DQ371" s="763"/>
      <c r="DR371" s="763"/>
      <c r="DS371" s="763"/>
      <c r="DT371" s="763"/>
      <c r="DU371" s="763"/>
      <c r="DV371" s="763"/>
      <c r="DW371" s="763"/>
      <c r="DX371" s="763"/>
      <c r="DY371" s="763"/>
      <c r="DZ371" s="763"/>
      <c r="EA371" s="763"/>
      <c r="EB371" s="763"/>
      <c r="EC371" s="763"/>
      <c r="ED371" s="763"/>
      <c r="EE371" s="763"/>
      <c r="EF371" s="763"/>
      <c r="EG371" s="763"/>
      <c r="EH371" s="763"/>
      <c r="EI371" s="763"/>
      <c r="EJ371" s="763"/>
      <c r="EK371" s="763"/>
      <c r="EL371" s="763"/>
      <c r="EM371" s="763"/>
      <c r="EN371" s="763"/>
      <c r="EO371" s="763"/>
      <c r="EP371" s="763"/>
      <c r="EQ371" s="763"/>
      <c r="ER371" s="763"/>
      <c r="ES371" s="763"/>
      <c r="ET371" s="763"/>
      <c r="EU371" s="763"/>
      <c r="EV371" s="763"/>
      <c r="EW371" s="763"/>
      <c r="EX371" s="763"/>
      <c r="EY371" s="763"/>
      <c r="EZ371" s="763"/>
      <c r="FA371" s="763"/>
      <c r="FB371" s="763"/>
      <c r="FC371" s="763"/>
      <c r="FD371" s="763"/>
      <c r="FE371" s="763"/>
      <c r="FF371" s="763"/>
      <c r="FG371" s="763"/>
      <c r="FH371" s="763"/>
      <c r="FI371" s="763"/>
      <c r="FJ371" s="763"/>
      <c r="FK371" s="763"/>
      <c r="FL371" s="763"/>
      <c r="FM371" s="763"/>
      <c r="FN371" s="763"/>
      <c r="FO371" s="763"/>
      <c r="FP371" s="763"/>
      <c r="FQ371" s="763"/>
      <c r="FR371" s="763"/>
      <c r="FS371" s="763"/>
      <c r="FT371" s="763"/>
      <c r="FU371" s="763"/>
      <c r="FV371" s="763"/>
      <c r="FW371" s="763"/>
      <c r="FX371" s="763"/>
      <c r="FY371" s="763"/>
      <c r="FZ371" s="763"/>
      <c r="GA371" s="763"/>
      <c r="GB371" s="763"/>
      <c r="GC371" s="763"/>
      <c r="GD371" s="763"/>
      <c r="GE371" s="763"/>
      <c r="GF371" s="763"/>
      <c r="GG371" s="763"/>
      <c r="GH371" s="763"/>
      <c r="GI371" s="763"/>
      <c r="GJ371" s="763"/>
      <c r="GK371" s="763"/>
      <c r="GL371" s="763"/>
      <c r="GM371" s="763"/>
      <c r="GN371" s="763"/>
      <c r="GO371" s="763"/>
      <c r="GP371" s="763"/>
      <c r="GQ371" s="763"/>
      <c r="GR371" s="763"/>
      <c r="GS371" s="763"/>
      <c r="GT371" s="763"/>
      <c r="GU371" s="763"/>
      <c r="GV371" s="763"/>
      <c r="GW371" s="763"/>
      <c r="GX371" s="763"/>
      <c r="GY371" s="763"/>
      <c r="GZ371" s="763"/>
      <c r="HA371" s="763"/>
      <c r="HB371" s="763"/>
      <c r="HC371" s="763"/>
      <c r="HD371" s="763"/>
      <c r="HE371" s="763"/>
      <c r="HF371" s="763"/>
      <c r="HG371" s="763"/>
      <c r="HH371" s="763"/>
      <c r="HI371" s="763"/>
      <c r="HJ371" s="763"/>
      <c r="HK371" s="763"/>
      <c r="HL371" s="763"/>
      <c r="HM371" s="763"/>
      <c r="HN371" s="763"/>
      <c r="HO371" s="763"/>
      <c r="HP371" s="763"/>
      <c r="HQ371" s="763"/>
      <c r="HR371" s="763"/>
      <c r="HS371" s="763"/>
    </row>
    <row r="372" spans="1:227" s="552" customFormat="1">
      <c r="A372"/>
      <c r="B372" s="392"/>
      <c r="C372"/>
      <c r="D372" s="465"/>
      <c r="E372" s="684"/>
      <c r="F372" s="684"/>
      <c r="G372" s="354"/>
      <c r="H372"/>
      <c r="I372" s="140"/>
      <c r="J372"/>
      <c r="K372"/>
      <c r="L372"/>
      <c r="M372" s="359"/>
      <c r="N372" s="359"/>
      <c r="O372" s="359"/>
      <c r="P372" s="359"/>
      <c r="Q372" s="359"/>
      <c r="R372" s="359"/>
      <c r="S372" s="359"/>
      <c r="T372" s="359"/>
      <c r="U372" s="359"/>
      <c r="V372" s="359"/>
      <c r="W372" s="359"/>
      <c r="X372" s="359"/>
      <c r="Y372" s="359"/>
      <c r="Z372" s="359"/>
      <c r="AA372" s="359"/>
      <c r="AB372" s="47"/>
      <c r="AC372"/>
      <c r="AD372" s="127"/>
      <c r="AE372"/>
      <c r="AF372"/>
      <c r="AG372"/>
      <c r="AH372" s="137"/>
      <c r="AI372" s="137"/>
      <c r="AJ372" s="137"/>
      <c r="AK372" s="548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548"/>
      <c r="BB372" s="286"/>
      <c r="BC372" s="1138"/>
      <c r="BD372" s="1138"/>
      <c r="BE372" s="1138"/>
      <c r="BF372" s="1138"/>
      <c r="BG372" s="1138"/>
      <c r="BH372" s="1138"/>
      <c r="BI372" s="1138"/>
      <c r="BJ372" s="536"/>
      <c r="BK372" s="536"/>
      <c r="BL372" s="536"/>
      <c r="BM372" s="536"/>
      <c r="BN372" s="536"/>
      <c r="BO372" s="536"/>
      <c r="BP372" s="536"/>
      <c r="BQ372" s="536"/>
      <c r="BR372" s="536"/>
      <c r="BS372" s="536"/>
      <c r="BT372" s="536"/>
      <c r="BU372" s="286"/>
      <c r="BV372" s="763"/>
      <c r="BW372" s="763"/>
      <c r="BX372" s="763"/>
      <c r="BY372" s="763"/>
      <c r="BZ372" s="763"/>
      <c r="CA372" s="763"/>
      <c r="CB372" s="763"/>
      <c r="CC372" s="763"/>
      <c r="CD372" s="763"/>
      <c r="CE372" s="763"/>
      <c r="CF372" s="763"/>
      <c r="CG372" s="763"/>
      <c r="CH372" s="763"/>
      <c r="CI372" s="763"/>
      <c r="CW372" s="763"/>
      <c r="CX372" s="763"/>
      <c r="CY372" s="763"/>
      <c r="CZ372" s="763"/>
      <c r="DA372" s="763"/>
      <c r="DB372" s="763"/>
      <c r="DC372" s="763"/>
      <c r="DD372" s="763"/>
      <c r="DE372" s="763"/>
      <c r="DF372" s="763"/>
      <c r="DG372" s="763"/>
      <c r="DH372" s="763"/>
      <c r="DI372" s="763"/>
      <c r="DJ372" s="763"/>
      <c r="DK372" s="763"/>
      <c r="DL372" s="763"/>
      <c r="DM372" s="763"/>
      <c r="DN372" s="763"/>
      <c r="DO372" s="763"/>
      <c r="DP372" s="763"/>
      <c r="DQ372" s="763"/>
      <c r="DR372" s="763"/>
      <c r="DS372" s="763"/>
      <c r="DT372" s="763"/>
      <c r="DU372" s="763"/>
      <c r="DV372" s="763"/>
      <c r="DW372" s="763"/>
      <c r="DX372" s="763"/>
      <c r="DY372" s="763"/>
      <c r="DZ372" s="763"/>
      <c r="EA372" s="763"/>
      <c r="EB372" s="763"/>
      <c r="EC372" s="763"/>
      <c r="ED372" s="763"/>
      <c r="EE372" s="763"/>
      <c r="EF372" s="763"/>
      <c r="EG372" s="763"/>
      <c r="EH372" s="763"/>
      <c r="EI372" s="763"/>
      <c r="EJ372" s="763"/>
      <c r="EK372" s="763"/>
      <c r="EL372" s="763"/>
      <c r="EM372" s="763"/>
      <c r="EN372" s="763"/>
      <c r="EO372" s="763"/>
      <c r="EP372" s="763"/>
      <c r="EQ372" s="763"/>
      <c r="ER372" s="763"/>
      <c r="ES372" s="763"/>
      <c r="ET372" s="763"/>
      <c r="EU372" s="763"/>
      <c r="EV372" s="763"/>
      <c r="EW372" s="763"/>
      <c r="EX372" s="763"/>
      <c r="EY372" s="763"/>
      <c r="EZ372" s="763"/>
      <c r="FA372" s="763"/>
      <c r="FB372" s="763"/>
      <c r="FC372" s="763"/>
      <c r="FD372" s="763"/>
      <c r="FE372" s="763"/>
      <c r="FF372" s="763"/>
      <c r="FG372" s="763"/>
      <c r="FH372" s="763"/>
      <c r="FI372" s="763"/>
      <c r="FJ372" s="763"/>
      <c r="FK372" s="763"/>
      <c r="FL372" s="763"/>
      <c r="FM372" s="763"/>
      <c r="FN372" s="763"/>
      <c r="FO372" s="763"/>
      <c r="FP372" s="763"/>
      <c r="FQ372" s="763"/>
      <c r="FR372" s="763"/>
      <c r="FS372" s="763"/>
      <c r="FT372" s="763"/>
      <c r="FU372" s="763"/>
      <c r="FV372" s="763"/>
      <c r="FW372" s="763"/>
      <c r="FX372" s="763"/>
      <c r="FY372" s="763"/>
      <c r="FZ372" s="763"/>
      <c r="GA372" s="763"/>
      <c r="GB372" s="763"/>
      <c r="GC372" s="763"/>
      <c r="GD372" s="763"/>
      <c r="GE372" s="763"/>
      <c r="GF372" s="763"/>
      <c r="GG372" s="763"/>
      <c r="GH372" s="763"/>
      <c r="GI372" s="763"/>
      <c r="GJ372" s="763"/>
      <c r="GK372" s="763"/>
      <c r="GL372" s="763"/>
      <c r="GM372" s="763"/>
      <c r="GN372" s="763"/>
      <c r="GO372" s="763"/>
      <c r="GP372" s="763"/>
      <c r="GQ372" s="763"/>
      <c r="GR372" s="763"/>
      <c r="GS372" s="763"/>
      <c r="GT372" s="763"/>
      <c r="GU372" s="763"/>
      <c r="GV372" s="763"/>
      <c r="GW372" s="763"/>
      <c r="GX372" s="763"/>
      <c r="GY372" s="763"/>
      <c r="GZ372" s="763"/>
      <c r="HA372" s="763"/>
      <c r="HB372" s="763"/>
      <c r="HC372" s="763"/>
      <c r="HD372" s="763"/>
      <c r="HE372" s="763"/>
      <c r="HF372" s="763"/>
      <c r="HG372" s="763"/>
      <c r="HH372" s="763"/>
      <c r="HI372" s="763"/>
      <c r="HJ372" s="763"/>
      <c r="HK372" s="763"/>
      <c r="HL372" s="763"/>
      <c r="HM372" s="763"/>
      <c r="HN372" s="763"/>
      <c r="HO372" s="763"/>
      <c r="HP372" s="763"/>
      <c r="HQ372" s="763"/>
      <c r="HR372" s="763"/>
      <c r="HS372" s="763"/>
    </row>
    <row r="373" spans="1:227" s="552" customFormat="1">
      <c r="A373"/>
      <c r="B373" s="392"/>
      <c r="C373"/>
      <c r="D373" s="465"/>
      <c r="E373" s="684"/>
      <c r="F373" s="684"/>
      <c r="G373" s="354"/>
      <c r="H373"/>
      <c r="I373" s="140"/>
      <c r="J373"/>
      <c r="K373"/>
      <c r="L373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  <c r="X373" s="359"/>
      <c r="Y373" s="359"/>
      <c r="Z373" s="359"/>
      <c r="AA373" s="359"/>
      <c r="AB373" s="47"/>
      <c r="AC373"/>
      <c r="AD373" s="127"/>
      <c r="AE373"/>
      <c r="AF373"/>
      <c r="AG373"/>
      <c r="AH373" s="137"/>
      <c r="AI373" s="137"/>
      <c r="AJ373" s="137"/>
      <c r="AK373" s="548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548"/>
      <c r="BB373" s="286"/>
      <c r="BC373" s="1138"/>
      <c r="BD373" s="1138"/>
      <c r="BE373" s="1138"/>
      <c r="BF373" s="1138"/>
      <c r="BG373" s="1138"/>
      <c r="BH373" s="1138"/>
      <c r="BI373" s="1138"/>
      <c r="BJ373" s="536"/>
      <c r="BK373" s="536"/>
      <c r="BL373" s="536"/>
      <c r="BM373" s="536"/>
      <c r="BN373" s="536"/>
      <c r="BO373" s="536"/>
      <c r="BP373" s="536"/>
      <c r="BQ373" s="536"/>
      <c r="BR373" s="536"/>
      <c r="BS373" s="536"/>
      <c r="BT373" s="536"/>
      <c r="BU373" s="286"/>
      <c r="BV373" s="763"/>
      <c r="BW373" s="763"/>
      <c r="BX373" s="763"/>
      <c r="BY373" s="763"/>
      <c r="BZ373" s="763"/>
      <c r="CA373" s="763"/>
      <c r="CB373" s="763"/>
      <c r="CC373" s="763"/>
      <c r="CD373" s="763"/>
      <c r="CE373" s="763"/>
      <c r="CF373" s="763"/>
      <c r="CG373" s="763"/>
      <c r="CH373" s="763"/>
      <c r="CI373" s="763"/>
      <c r="CW373" s="763"/>
      <c r="CX373" s="763"/>
      <c r="CY373" s="763"/>
      <c r="CZ373" s="763"/>
      <c r="DA373" s="763"/>
      <c r="DB373" s="763"/>
      <c r="DC373" s="763"/>
      <c r="DD373" s="763"/>
      <c r="DE373" s="763"/>
      <c r="DF373" s="763"/>
      <c r="DG373" s="763"/>
      <c r="DH373" s="763"/>
      <c r="DI373" s="763"/>
      <c r="DJ373" s="763"/>
      <c r="DK373" s="763"/>
      <c r="DL373" s="763"/>
      <c r="DM373" s="763"/>
      <c r="DN373" s="763"/>
      <c r="DO373" s="763"/>
      <c r="DP373" s="763"/>
      <c r="DQ373" s="763"/>
      <c r="DR373" s="763"/>
      <c r="DS373" s="763"/>
      <c r="DT373" s="763"/>
      <c r="DU373" s="763"/>
      <c r="DV373" s="763"/>
      <c r="DW373" s="763"/>
      <c r="DX373" s="763"/>
      <c r="DY373" s="763"/>
      <c r="DZ373" s="763"/>
      <c r="EA373" s="763"/>
      <c r="EB373" s="763"/>
      <c r="EC373" s="763"/>
      <c r="ED373" s="763"/>
      <c r="EE373" s="763"/>
      <c r="EF373" s="763"/>
      <c r="EG373" s="763"/>
      <c r="EH373" s="763"/>
      <c r="EI373" s="763"/>
      <c r="EJ373" s="763"/>
      <c r="EK373" s="763"/>
      <c r="EL373" s="763"/>
      <c r="EM373" s="763"/>
      <c r="EN373" s="763"/>
      <c r="EO373" s="763"/>
      <c r="EP373" s="763"/>
      <c r="EQ373" s="763"/>
      <c r="ER373" s="763"/>
      <c r="ES373" s="763"/>
      <c r="ET373" s="763"/>
      <c r="EU373" s="763"/>
      <c r="EV373" s="763"/>
      <c r="EW373" s="763"/>
      <c r="EX373" s="763"/>
      <c r="EY373" s="763"/>
      <c r="EZ373" s="763"/>
      <c r="FA373" s="763"/>
      <c r="FB373" s="763"/>
      <c r="FC373" s="763"/>
      <c r="FD373" s="763"/>
      <c r="FE373" s="763"/>
      <c r="FF373" s="763"/>
      <c r="FG373" s="763"/>
      <c r="FH373" s="763"/>
      <c r="FI373" s="763"/>
      <c r="FJ373" s="763"/>
      <c r="FK373" s="763"/>
      <c r="FL373" s="763"/>
      <c r="FM373" s="763"/>
      <c r="FN373" s="763"/>
      <c r="FO373" s="763"/>
      <c r="FP373" s="763"/>
      <c r="FQ373" s="763"/>
      <c r="FR373" s="763"/>
      <c r="FS373" s="763"/>
      <c r="FT373" s="763"/>
      <c r="FU373" s="763"/>
      <c r="FV373" s="763"/>
      <c r="FW373" s="763"/>
      <c r="FX373" s="763"/>
      <c r="FY373" s="763"/>
      <c r="FZ373" s="763"/>
      <c r="GA373" s="763"/>
      <c r="GB373" s="763"/>
      <c r="GC373" s="763"/>
      <c r="GD373" s="763"/>
      <c r="GE373" s="763"/>
      <c r="GF373" s="763"/>
      <c r="GG373" s="763"/>
      <c r="GH373" s="763"/>
      <c r="GI373" s="763"/>
      <c r="GJ373" s="763"/>
      <c r="GK373" s="763"/>
      <c r="GL373" s="763"/>
      <c r="GM373" s="763"/>
      <c r="GN373" s="763"/>
      <c r="GO373" s="763"/>
      <c r="GP373" s="763"/>
      <c r="GQ373" s="763"/>
      <c r="GR373" s="763"/>
      <c r="GS373" s="763"/>
      <c r="GT373" s="763"/>
      <c r="GU373" s="763"/>
      <c r="GV373" s="763"/>
      <c r="GW373" s="763"/>
      <c r="GX373" s="763"/>
      <c r="GY373" s="763"/>
      <c r="GZ373" s="763"/>
      <c r="HA373" s="763"/>
      <c r="HB373" s="763"/>
      <c r="HC373" s="763"/>
      <c r="HD373" s="763"/>
      <c r="HE373" s="763"/>
      <c r="HF373" s="763"/>
      <c r="HG373" s="763"/>
      <c r="HH373" s="763"/>
      <c r="HI373" s="763"/>
      <c r="HJ373" s="763"/>
      <c r="HK373" s="763"/>
      <c r="HL373" s="763"/>
      <c r="HM373" s="763"/>
      <c r="HN373" s="763"/>
      <c r="HO373" s="763"/>
      <c r="HP373" s="763"/>
      <c r="HQ373" s="763"/>
      <c r="HR373" s="763"/>
      <c r="HS373" s="763"/>
    </row>
    <row r="374" spans="1:227" s="552" customFormat="1">
      <c r="A374"/>
      <c r="B374" s="392"/>
      <c r="C374"/>
      <c r="D374" s="465"/>
      <c r="E374" s="684"/>
      <c r="F374" s="684"/>
      <c r="G374" s="354"/>
      <c r="H374"/>
      <c r="I374" s="140"/>
      <c r="J374"/>
      <c r="K374"/>
      <c r="L374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47"/>
      <c r="AC374"/>
      <c r="AD374" s="127"/>
      <c r="AE374"/>
      <c r="AF374"/>
      <c r="AG374"/>
      <c r="AH374" s="137"/>
      <c r="AI374" s="137"/>
      <c r="AJ374" s="137"/>
      <c r="AK374" s="548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548"/>
      <c r="BB374" s="286"/>
      <c r="BC374" s="1138"/>
      <c r="BD374" s="1138"/>
      <c r="BE374" s="1138"/>
      <c r="BF374" s="1138"/>
      <c r="BG374" s="1138"/>
      <c r="BH374" s="1138"/>
      <c r="BI374" s="1138"/>
      <c r="BJ374" s="536"/>
      <c r="BK374" s="536"/>
      <c r="BL374" s="536"/>
      <c r="BM374" s="536"/>
      <c r="BN374" s="536"/>
      <c r="BO374" s="536"/>
      <c r="BP374" s="536"/>
      <c r="BQ374" s="536"/>
      <c r="BR374" s="536"/>
      <c r="BS374" s="536"/>
      <c r="BT374" s="536"/>
      <c r="BU374" s="286"/>
      <c r="BV374" s="763"/>
      <c r="BW374" s="763"/>
      <c r="BX374" s="763"/>
      <c r="BY374" s="763"/>
      <c r="BZ374" s="763"/>
      <c r="CA374" s="763"/>
      <c r="CB374" s="763"/>
      <c r="CC374" s="763"/>
      <c r="CD374" s="763"/>
      <c r="CE374" s="763"/>
      <c r="CF374" s="763"/>
      <c r="CG374" s="763"/>
      <c r="CH374" s="763"/>
      <c r="CI374" s="763"/>
      <c r="CW374" s="763"/>
      <c r="CX374" s="763"/>
      <c r="CY374" s="763"/>
      <c r="CZ374" s="763"/>
      <c r="DA374" s="763"/>
      <c r="DB374" s="763"/>
      <c r="DC374" s="763"/>
      <c r="DD374" s="763"/>
      <c r="DE374" s="763"/>
      <c r="DF374" s="763"/>
      <c r="DG374" s="763"/>
      <c r="DH374" s="763"/>
      <c r="DI374" s="763"/>
      <c r="DJ374" s="763"/>
      <c r="DK374" s="763"/>
      <c r="DL374" s="763"/>
      <c r="DM374" s="763"/>
      <c r="DN374" s="763"/>
      <c r="DO374" s="763"/>
      <c r="DP374" s="763"/>
      <c r="DQ374" s="763"/>
      <c r="DR374" s="763"/>
      <c r="DS374" s="763"/>
      <c r="DT374" s="763"/>
      <c r="DU374" s="763"/>
      <c r="DV374" s="763"/>
      <c r="DW374" s="763"/>
      <c r="DX374" s="763"/>
      <c r="DY374" s="763"/>
      <c r="DZ374" s="763"/>
      <c r="EA374" s="763"/>
      <c r="EB374" s="763"/>
      <c r="EC374" s="763"/>
      <c r="ED374" s="763"/>
      <c r="EE374" s="763"/>
      <c r="EF374" s="763"/>
      <c r="EG374" s="763"/>
      <c r="EH374" s="763"/>
      <c r="EI374" s="763"/>
      <c r="EJ374" s="763"/>
      <c r="EK374" s="763"/>
      <c r="EL374" s="763"/>
      <c r="EM374" s="763"/>
      <c r="EN374" s="763"/>
      <c r="EO374" s="763"/>
      <c r="EP374" s="763"/>
      <c r="EQ374" s="763"/>
      <c r="ER374" s="763"/>
      <c r="ES374" s="763"/>
      <c r="ET374" s="763"/>
      <c r="EU374" s="763"/>
      <c r="EV374" s="763"/>
      <c r="EW374" s="763"/>
      <c r="EX374" s="763"/>
      <c r="EY374" s="763"/>
      <c r="EZ374" s="763"/>
      <c r="FA374" s="763"/>
      <c r="FB374" s="763"/>
      <c r="FC374" s="763"/>
      <c r="FD374" s="763"/>
      <c r="FE374" s="763"/>
      <c r="FF374" s="763"/>
      <c r="FG374" s="763"/>
      <c r="FH374" s="763"/>
      <c r="FI374" s="763"/>
      <c r="FJ374" s="763"/>
      <c r="FK374" s="763"/>
      <c r="FL374" s="763"/>
      <c r="FM374" s="763"/>
      <c r="FN374" s="763"/>
      <c r="FO374" s="763"/>
      <c r="FP374" s="763"/>
      <c r="FQ374" s="763"/>
      <c r="FR374" s="763"/>
      <c r="FS374" s="763"/>
      <c r="FT374" s="763"/>
      <c r="FU374" s="763"/>
      <c r="FV374" s="763"/>
      <c r="FW374" s="763"/>
      <c r="FX374" s="763"/>
      <c r="FY374" s="763"/>
      <c r="FZ374" s="763"/>
      <c r="GA374" s="763"/>
      <c r="GB374" s="763"/>
      <c r="GC374" s="763"/>
      <c r="GD374" s="763"/>
      <c r="GE374" s="763"/>
      <c r="GF374" s="763"/>
      <c r="GG374" s="763"/>
      <c r="GH374" s="763"/>
      <c r="GI374" s="763"/>
      <c r="GJ374" s="763"/>
      <c r="GK374" s="763"/>
      <c r="GL374" s="763"/>
      <c r="GM374" s="763"/>
      <c r="GN374" s="763"/>
      <c r="GO374" s="763"/>
      <c r="GP374" s="763"/>
      <c r="GQ374" s="763"/>
      <c r="GR374" s="763"/>
      <c r="GS374" s="763"/>
      <c r="GT374" s="763"/>
      <c r="GU374" s="763"/>
      <c r="GV374" s="763"/>
      <c r="GW374" s="763"/>
      <c r="GX374" s="763"/>
      <c r="GY374" s="763"/>
      <c r="GZ374" s="763"/>
      <c r="HA374" s="763"/>
      <c r="HB374" s="763"/>
      <c r="HC374" s="763"/>
      <c r="HD374" s="763"/>
      <c r="HE374" s="763"/>
      <c r="HF374" s="763"/>
      <c r="HG374" s="763"/>
      <c r="HH374" s="763"/>
      <c r="HI374" s="763"/>
      <c r="HJ374" s="763"/>
      <c r="HK374" s="763"/>
      <c r="HL374" s="763"/>
      <c r="HM374" s="763"/>
      <c r="HN374" s="763"/>
      <c r="HO374" s="763"/>
      <c r="HP374" s="763"/>
      <c r="HQ374" s="763"/>
      <c r="HR374" s="763"/>
      <c r="HS374" s="763"/>
    </row>
    <row r="375" spans="1:227" s="552" customFormat="1">
      <c r="A375"/>
      <c r="B375" s="392"/>
      <c r="C375"/>
      <c r="D375" s="465"/>
      <c r="E375" s="684"/>
      <c r="F375" s="684"/>
      <c r="G375" s="354"/>
      <c r="H375"/>
      <c r="I375" s="140"/>
      <c r="J375"/>
      <c r="K375"/>
      <c r="L375"/>
      <c r="M375" s="359"/>
      <c r="N375" s="359"/>
      <c r="O375" s="359"/>
      <c r="P375" s="359"/>
      <c r="Q375" s="359"/>
      <c r="R375" s="359"/>
      <c r="S375" s="359"/>
      <c r="T375" s="359"/>
      <c r="U375" s="359"/>
      <c r="V375" s="359"/>
      <c r="W375" s="359"/>
      <c r="X375" s="359"/>
      <c r="Y375" s="359"/>
      <c r="Z375" s="359"/>
      <c r="AA375" s="359"/>
      <c r="AB375" s="47"/>
      <c r="AC375"/>
      <c r="AD375" s="127"/>
      <c r="AE375"/>
      <c r="AF375"/>
      <c r="AG375"/>
      <c r="AH375" s="137"/>
      <c r="AI375" s="137"/>
      <c r="AJ375" s="137"/>
      <c r="AK375" s="548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  <c r="BA375" s="548"/>
      <c r="BB375" s="286"/>
      <c r="BC375" s="1138"/>
      <c r="BD375" s="1138"/>
      <c r="BE375" s="1138"/>
      <c r="BF375" s="1138"/>
      <c r="BG375" s="1138"/>
      <c r="BH375" s="1138"/>
      <c r="BI375" s="1138"/>
      <c r="BJ375" s="536"/>
      <c r="BK375" s="536"/>
      <c r="BL375" s="536"/>
      <c r="BM375" s="536"/>
      <c r="BN375" s="536"/>
      <c r="BO375" s="536"/>
      <c r="BP375" s="536"/>
      <c r="BQ375" s="536"/>
      <c r="BR375" s="536"/>
      <c r="BS375" s="536"/>
      <c r="BT375" s="536"/>
      <c r="BU375" s="286"/>
      <c r="BV375" s="763"/>
      <c r="BW375" s="763"/>
      <c r="BX375" s="763"/>
      <c r="BY375" s="763"/>
      <c r="BZ375" s="763"/>
      <c r="CA375" s="763"/>
      <c r="CB375" s="763"/>
      <c r="CC375" s="763"/>
      <c r="CD375" s="763"/>
      <c r="CE375" s="763"/>
      <c r="CF375" s="763"/>
      <c r="CG375" s="763"/>
      <c r="CH375" s="763"/>
      <c r="CI375" s="763"/>
      <c r="CW375" s="763"/>
      <c r="CX375" s="763"/>
      <c r="CY375" s="763"/>
      <c r="CZ375" s="763"/>
      <c r="DA375" s="763"/>
      <c r="DB375" s="763"/>
      <c r="DC375" s="763"/>
      <c r="DD375" s="763"/>
      <c r="DE375" s="763"/>
      <c r="DF375" s="763"/>
      <c r="DG375" s="763"/>
      <c r="DH375" s="763"/>
      <c r="DI375" s="763"/>
      <c r="DJ375" s="763"/>
      <c r="DK375" s="763"/>
      <c r="DL375" s="763"/>
      <c r="DM375" s="763"/>
      <c r="DN375" s="763"/>
      <c r="DO375" s="763"/>
      <c r="DP375" s="763"/>
      <c r="DQ375" s="763"/>
      <c r="DR375" s="763"/>
      <c r="DS375" s="763"/>
      <c r="DT375" s="763"/>
      <c r="DU375" s="763"/>
      <c r="DV375" s="763"/>
      <c r="DW375" s="763"/>
      <c r="DX375" s="763"/>
      <c r="DY375" s="763"/>
      <c r="DZ375" s="763"/>
      <c r="EA375" s="763"/>
      <c r="EB375" s="763"/>
      <c r="EC375" s="763"/>
      <c r="ED375" s="763"/>
      <c r="EE375" s="763"/>
      <c r="EF375" s="763"/>
      <c r="EG375" s="763"/>
      <c r="EH375" s="763"/>
      <c r="EI375" s="763"/>
      <c r="EJ375" s="763"/>
      <c r="EK375" s="763"/>
      <c r="EL375" s="763"/>
      <c r="EM375" s="763"/>
      <c r="EN375" s="763"/>
      <c r="EO375" s="763"/>
      <c r="EP375" s="763"/>
      <c r="EQ375" s="763"/>
      <c r="ER375" s="763"/>
      <c r="ES375" s="763"/>
      <c r="ET375" s="763"/>
      <c r="EU375" s="763"/>
      <c r="EV375" s="763"/>
      <c r="EW375" s="763"/>
      <c r="EX375" s="763"/>
      <c r="EY375" s="763"/>
      <c r="EZ375" s="763"/>
      <c r="FA375" s="763"/>
      <c r="FB375" s="763"/>
      <c r="FC375" s="763"/>
      <c r="FD375" s="763"/>
      <c r="FE375" s="763"/>
      <c r="FF375" s="763"/>
      <c r="FG375" s="763"/>
      <c r="FH375" s="763"/>
      <c r="FI375" s="763"/>
      <c r="FJ375" s="763"/>
      <c r="FK375" s="763"/>
      <c r="FL375" s="763"/>
      <c r="FM375" s="763"/>
      <c r="FN375" s="763"/>
      <c r="FO375" s="763"/>
      <c r="FP375" s="763"/>
      <c r="FQ375" s="763"/>
      <c r="FR375" s="763"/>
      <c r="FS375" s="763"/>
      <c r="FT375" s="763"/>
      <c r="FU375" s="763"/>
      <c r="FV375" s="763"/>
      <c r="FW375" s="763"/>
      <c r="FX375" s="763"/>
      <c r="FY375" s="763"/>
      <c r="FZ375" s="763"/>
      <c r="GA375" s="763"/>
      <c r="GB375" s="763"/>
      <c r="GC375" s="763"/>
      <c r="GD375" s="763"/>
      <c r="GE375" s="763"/>
      <c r="GF375" s="763"/>
      <c r="GG375" s="763"/>
      <c r="GH375" s="763"/>
      <c r="GI375" s="763"/>
      <c r="GJ375" s="763"/>
      <c r="GK375" s="763"/>
      <c r="GL375" s="763"/>
      <c r="GM375" s="763"/>
      <c r="GN375" s="763"/>
      <c r="GO375" s="763"/>
      <c r="GP375" s="763"/>
      <c r="GQ375" s="763"/>
      <c r="GR375" s="763"/>
      <c r="GS375" s="763"/>
      <c r="GT375" s="763"/>
      <c r="GU375" s="763"/>
      <c r="GV375" s="763"/>
      <c r="GW375" s="763"/>
      <c r="GX375" s="763"/>
      <c r="GY375" s="763"/>
      <c r="GZ375" s="763"/>
      <c r="HA375" s="763"/>
      <c r="HB375" s="763"/>
      <c r="HC375" s="763"/>
      <c r="HD375" s="763"/>
      <c r="HE375" s="763"/>
      <c r="HF375" s="763"/>
      <c r="HG375" s="763"/>
      <c r="HH375" s="763"/>
      <c r="HI375" s="763"/>
      <c r="HJ375" s="763"/>
      <c r="HK375" s="763"/>
      <c r="HL375" s="763"/>
      <c r="HM375" s="763"/>
      <c r="HN375" s="763"/>
      <c r="HO375" s="763"/>
      <c r="HP375" s="763"/>
      <c r="HQ375" s="763"/>
      <c r="HR375" s="763"/>
      <c r="HS375" s="763"/>
    </row>
    <row r="376" spans="1:227" s="552" customFormat="1">
      <c r="A376"/>
      <c r="B376" s="392"/>
      <c r="C376"/>
      <c r="D376" s="465"/>
      <c r="E376" s="684"/>
      <c r="F376" s="684"/>
      <c r="G376" s="354"/>
      <c r="H376"/>
      <c r="I376" s="140"/>
      <c r="J376"/>
      <c r="K376"/>
      <c r="L376"/>
      <c r="M376" s="359"/>
      <c r="N376" s="359"/>
      <c r="O376" s="359"/>
      <c r="P376" s="359"/>
      <c r="Q376" s="359"/>
      <c r="R376" s="359"/>
      <c r="S376" s="359"/>
      <c r="T376" s="359"/>
      <c r="U376" s="359"/>
      <c r="V376" s="359"/>
      <c r="W376" s="359"/>
      <c r="X376" s="359"/>
      <c r="Y376" s="359"/>
      <c r="Z376" s="359"/>
      <c r="AA376" s="359"/>
      <c r="AB376" s="47"/>
      <c r="AC376"/>
      <c r="AD376" s="127"/>
      <c r="AE376"/>
      <c r="AF376"/>
      <c r="AG376"/>
      <c r="AH376" s="137"/>
      <c r="AI376" s="137"/>
      <c r="AJ376" s="137"/>
      <c r="AK376" s="548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548"/>
      <c r="BB376" s="286"/>
      <c r="BC376" s="1138"/>
      <c r="BD376" s="1138"/>
      <c r="BE376" s="1138"/>
      <c r="BF376" s="1138"/>
      <c r="BG376" s="1138"/>
      <c r="BH376" s="1138"/>
      <c r="BI376" s="1138"/>
      <c r="BJ376" s="536"/>
      <c r="BK376" s="536"/>
      <c r="BL376" s="536"/>
      <c r="BM376" s="536"/>
      <c r="BN376" s="536"/>
      <c r="BO376" s="536"/>
      <c r="BP376" s="536"/>
      <c r="BQ376" s="536"/>
      <c r="BR376" s="536"/>
      <c r="BS376" s="536"/>
      <c r="BT376" s="536"/>
      <c r="BU376" s="286"/>
      <c r="BV376" s="763"/>
      <c r="BW376" s="763"/>
      <c r="BX376" s="763"/>
      <c r="BY376" s="763"/>
      <c r="BZ376" s="763"/>
      <c r="CA376" s="763"/>
      <c r="CB376" s="763"/>
      <c r="CC376" s="763"/>
      <c r="CD376" s="763"/>
      <c r="CE376" s="763"/>
      <c r="CF376" s="763"/>
      <c r="CG376" s="763"/>
      <c r="CH376" s="763"/>
      <c r="CI376" s="763"/>
      <c r="CW376" s="763"/>
      <c r="CX376" s="763"/>
      <c r="CY376" s="763"/>
      <c r="CZ376" s="763"/>
      <c r="DA376" s="763"/>
      <c r="DB376" s="763"/>
      <c r="DC376" s="763"/>
      <c r="DD376" s="763"/>
      <c r="DE376" s="763"/>
      <c r="DF376" s="763"/>
      <c r="DG376" s="763"/>
      <c r="DH376" s="763"/>
      <c r="DI376" s="763"/>
      <c r="DJ376" s="763"/>
      <c r="DK376" s="763"/>
      <c r="DL376" s="763"/>
      <c r="DM376" s="763"/>
      <c r="DN376" s="763"/>
      <c r="DO376" s="763"/>
      <c r="DP376" s="763"/>
      <c r="DQ376" s="763"/>
      <c r="DR376" s="763"/>
      <c r="DS376" s="763"/>
      <c r="DT376" s="763"/>
      <c r="DU376" s="763"/>
      <c r="DV376" s="763"/>
      <c r="DW376" s="763"/>
      <c r="DX376" s="763"/>
      <c r="DY376" s="763"/>
      <c r="DZ376" s="763"/>
      <c r="EA376" s="763"/>
      <c r="EB376" s="763"/>
      <c r="EC376" s="763"/>
      <c r="ED376" s="763"/>
      <c r="EE376" s="763"/>
      <c r="EF376" s="763"/>
      <c r="EG376" s="763"/>
      <c r="EH376" s="763"/>
      <c r="EI376" s="763"/>
      <c r="EJ376" s="763"/>
      <c r="EK376" s="763"/>
      <c r="EL376" s="763"/>
      <c r="EM376" s="763"/>
      <c r="EN376" s="763"/>
      <c r="EO376" s="763"/>
      <c r="EP376" s="763"/>
      <c r="EQ376" s="763"/>
      <c r="ER376" s="763"/>
      <c r="ES376" s="763"/>
      <c r="ET376" s="763"/>
      <c r="EU376" s="763"/>
      <c r="EV376" s="763"/>
      <c r="EW376" s="763"/>
      <c r="EX376" s="763"/>
      <c r="EY376" s="763"/>
      <c r="EZ376" s="763"/>
      <c r="FA376" s="763"/>
      <c r="FB376" s="763"/>
      <c r="FC376" s="763"/>
      <c r="FD376" s="763"/>
      <c r="FE376" s="763"/>
      <c r="FF376" s="763"/>
      <c r="FG376" s="763"/>
      <c r="FH376" s="763"/>
      <c r="FI376" s="763"/>
      <c r="FJ376" s="763"/>
      <c r="FK376" s="763"/>
      <c r="FL376" s="763"/>
      <c r="FM376" s="763"/>
      <c r="FN376" s="763"/>
      <c r="FO376" s="763"/>
      <c r="FP376" s="763"/>
      <c r="FQ376" s="763"/>
      <c r="FR376" s="763"/>
      <c r="FS376" s="763"/>
      <c r="FT376" s="763"/>
      <c r="FU376" s="763"/>
      <c r="FV376" s="763"/>
      <c r="FW376" s="763"/>
      <c r="FX376" s="763"/>
      <c r="FY376" s="763"/>
      <c r="FZ376" s="763"/>
      <c r="GA376" s="763"/>
      <c r="GB376" s="763"/>
      <c r="GC376" s="763"/>
      <c r="GD376" s="763"/>
      <c r="GE376" s="763"/>
      <c r="GF376" s="763"/>
      <c r="GG376" s="763"/>
      <c r="GH376" s="763"/>
      <c r="GI376" s="763"/>
      <c r="GJ376" s="763"/>
      <c r="GK376" s="763"/>
      <c r="GL376" s="763"/>
      <c r="GM376" s="763"/>
      <c r="GN376" s="763"/>
      <c r="GO376" s="763"/>
      <c r="GP376" s="763"/>
      <c r="GQ376" s="763"/>
      <c r="GR376" s="763"/>
      <c r="GS376" s="763"/>
      <c r="GT376" s="763"/>
      <c r="GU376" s="763"/>
      <c r="GV376" s="763"/>
      <c r="GW376" s="763"/>
      <c r="GX376" s="763"/>
      <c r="GY376" s="763"/>
      <c r="GZ376" s="763"/>
      <c r="HA376" s="763"/>
      <c r="HB376" s="763"/>
      <c r="HC376" s="763"/>
      <c r="HD376" s="763"/>
      <c r="HE376" s="763"/>
      <c r="HF376" s="763"/>
      <c r="HG376" s="763"/>
      <c r="HH376" s="763"/>
      <c r="HI376" s="763"/>
      <c r="HJ376" s="763"/>
      <c r="HK376" s="763"/>
      <c r="HL376" s="763"/>
      <c r="HM376" s="763"/>
      <c r="HN376" s="763"/>
      <c r="HO376" s="763"/>
      <c r="HP376" s="763"/>
      <c r="HQ376" s="763"/>
      <c r="HR376" s="763"/>
      <c r="HS376" s="763"/>
    </row>
    <row r="377" spans="1:227" s="552" customFormat="1">
      <c r="A377"/>
      <c r="B377" s="392"/>
      <c r="C377"/>
      <c r="D377" s="465"/>
      <c r="E377" s="684"/>
      <c r="F377" s="684"/>
      <c r="G377" s="354"/>
      <c r="H377"/>
      <c r="I377" s="140"/>
      <c r="J377"/>
      <c r="K377"/>
      <c r="L377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47"/>
      <c r="AC377"/>
      <c r="AD377" s="127"/>
      <c r="AE377"/>
      <c r="AF377"/>
      <c r="AG377"/>
      <c r="AH377" s="137"/>
      <c r="AI377" s="137"/>
      <c r="AJ377" s="137"/>
      <c r="AK377" s="548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548"/>
      <c r="BB377" s="286"/>
      <c r="BC377" s="1138"/>
      <c r="BD377" s="1138"/>
      <c r="BE377" s="1138"/>
      <c r="BF377" s="1138"/>
      <c r="BG377" s="1138"/>
      <c r="BH377" s="1138"/>
      <c r="BI377" s="1138"/>
      <c r="BJ377" s="536"/>
      <c r="BK377" s="536"/>
      <c r="BL377" s="536"/>
      <c r="BM377" s="536"/>
      <c r="BN377" s="536"/>
      <c r="BO377" s="536"/>
      <c r="BP377" s="536"/>
      <c r="BQ377" s="536"/>
      <c r="BR377" s="536"/>
      <c r="BS377" s="536"/>
      <c r="BT377" s="536"/>
      <c r="BU377" s="286"/>
      <c r="BV377" s="763"/>
      <c r="BW377" s="763"/>
      <c r="BX377" s="763"/>
      <c r="BY377" s="763"/>
      <c r="BZ377" s="763"/>
      <c r="CA377" s="763"/>
      <c r="CB377" s="763"/>
      <c r="CC377" s="763"/>
      <c r="CD377" s="763"/>
      <c r="CE377" s="763"/>
      <c r="CF377" s="763"/>
      <c r="CG377" s="763"/>
      <c r="CH377" s="763"/>
      <c r="CI377" s="763"/>
      <c r="CW377" s="763"/>
      <c r="CX377" s="763"/>
      <c r="CY377" s="763"/>
      <c r="CZ377" s="763"/>
      <c r="DA377" s="763"/>
      <c r="DB377" s="763"/>
      <c r="DC377" s="763"/>
      <c r="DD377" s="763"/>
      <c r="DE377" s="763"/>
      <c r="DF377" s="763"/>
      <c r="DG377" s="763"/>
      <c r="DH377" s="763"/>
      <c r="DI377" s="763"/>
      <c r="DJ377" s="763"/>
      <c r="DK377" s="763"/>
      <c r="DL377" s="763"/>
      <c r="DM377" s="763"/>
      <c r="DN377" s="763"/>
      <c r="DO377" s="763"/>
      <c r="DP377" s="763"/>
      <c r="DQ377" s="763"/>
      <c r="DR377" s="763"/>
      <c r="DS377" s="763"/>
      <c r="DT377" s="763"/>
      <c r="DU377" s="763"/>
      <c r="DV377" s="763"/>
      <c r="DW377" s="763"/>
      <c r="DX377" s="763"/>
      <c r="DY377" s="763"/>
      <c r="DZ377" s="763"/>
      <c r="EA377" s="763"/>
      <c r="EB377" s="763"/>
      <c r="EC377" s="763"/>
      <c r="ED377" s="763"/>
      <c r="EE377" s="763"/>
      <c r="EF377" s="763"/>
      <c r="EG377" s="763"/>
      <c r="EH377" s="763"/>
      <c r="EI377" s="763"/>
      <c r="EJ377" s="763"/>
      <c r="EK377" s="763"/>
      <c r="EL377" s="763"/>
      <c r="EM377" s="763"/>
      <c r="EN377" s="763"/>
      <c r="EO377" s="763"/>
      <c r="EP377" s="763"/>
      <c r="EQ377" s="763"/>
      <c r="ER377" s="763"/>
      <c r="ES377" s="763"/>
      <c r="ET377" s="763"/>
      <c r="EU377" s="763"/>
      <c r="EV377" s="763"/>
      <c r="EW377" s="763"/>
      <c r="EX377" s="763"/>
      <c r="EY377" s="763"/>
      <c r="EZ377" s="763"/>
      <c r="FA377" s="763"/>
      <c r="FB377" s="763"/>
      <c r="FC377" s="763"/>
      <c r="FD377" s="763"/>
      <c r="FE377" s="763"/>
      <c r="FF377" s="763"/>
      <c r="FG377" s="763"/>
      <c r="FH377" s="763"/>
      <c r="FI377" s="763"/>
      <c r="FJ377" s="763"/>
      <c r="FK377" s="763"/>
      <c r="FL377" s="763"/>
      <c r="FM377" s="763"/>
      <c r="FN377" s="763"/>
      <c r="FO377" s="763"/>
      <c r="FP377" s="763"/>
      <c r="FQ377" s="763"/>
      <c r="FR377" s="763"/>
      <c r="FS377" s="763"/>
      <c r="FT377" s="763"/>
      <c r="FU377" s="763"/>
      <c r="FV377" s="763"/>
      <c r="FW377" s="763"/>
      <c r="FX377" s="763"/>
      <c r="FY377" s="763"/>
      <c r="FZ377" s="763"/>
      <c r="GA377" s="763"/>
      <c r="GB377" s="763"/>
      <c r="GC377" s="763"/>
      <c r="GD377" s="763"/>
      <c r="GE377" s="763"/>
      <c r="GF377" s="763"/>
      <c r="GG377" s="763"/>
      <c r="GH377" s="763"/>
      <c r="GI377" s="763"/>
      <c r="GJ377" s="763"/>
      <c r="GK377" s="763"/>
      <c r="GL377" s="763"/>
      <c r="GM377" s="763"/>
      <c r="GN377" s="763"/>
      <c r="GO377" s="763"/>
      <c r="GP377" s="763"/>
      <c r="GQ377" s="763"/>
      <c r="GR377" s="763"/>
      <c r="GS377" s="763"/>
      <c r="GT377" s="763"/>
      <c r="GU377" s="763"/>
      <c r="GV377" s="763"/>
      <c r="GW377" s="763"/>
      <c r="GX377" s="763"/>
      <c r="GY377" s="763"/>
      <c r="GZ377" s="763"/>
      <c r="HA377" s="763"/>
      <c r="HB377" s="763"/>
      <c r="HC377" s="763"/>
      <c r="HD377" s="763"/>
      <c r="HE377" s="763"/>
      <c r="HF377" s="763"/>
      <c r="HG377" s="763"/>
      <c r="HH377" s="763"/>
      <c r="HI377" s="763"/>
      <c r="HJ377" s="763"/>
      <c r="HK377" s="763"/>
      <c r="HL377" s="763"/>
      <c r="HM377" s="763"/>
      <c r="HN377" s="763"/>
      <c r="HO377" s="763"/>
      <c r="HP377" s="763"/>
      <c r="HQ377" s="763"/>
      <c r="HR377" s="763"/>
      <c r="HS377" s="763"/>
    </row>
    <row r="378" spans="1:227" s="552" customFormat="1">
      <c r="A378"/>
      <c r="B378" s="392"/>
      <c r="C378"/>
      <c r="D378" s="465"/>
      <c r="E378" s="684"/>
      <c r="F378" s="684"/>
      <c r="G378" s="354"/>
      <c r="H378"/>
      <c r="I378" s="140"/>
      <c r="J378"/>
      <c r="K378"/>
      <c r="L378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  <c r="X378" s="359"/>
      <c r="Y378" s="359"/>
      <c r="Z378" s="359"/>
      <c r="AA378" s="359"/>
      <c r="AB378" s="47"/>
      <c r="AC378"/>
      <c r="AD378" s="127"/>
      <c r="AE378"/>
      <c r="AF378"/>
      <c r="AG378"/>
      <c r="AH378" s="137"/>
      <c r="AI378" s="137"/>
      <c r="AJ378" s="137"/>
      <c r="AK378" s="548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548"/>
      <c r="BB378" s="286"/>
      <c r="BC378" s="1138"/>
      <c r="BD378" s="1138"/>
      <c r="BE378" s="1138"/>
      <c r="BF378" s="1138"/>
      <c r="BG378" s="1138"/>
      <c r="BH378" s="1138"/>
      <c r="BI378" s="1138"/>
      <c r="BJ378" s="536"/>
      <c r="BK378" s="536"/>
      <c r="BL378" s="536"/>
      <c r="BM378" s="536"/>
      <c r="BN378" s="536"/>
      <c r="BO378" s="536"/>
      <c r="BP378" s="536"/>
      <c r="BQ378" s="536"/>
      <c r="BR378" s="536"/>
      <c r="BS378" s="536"/>
      <c r="BT378" s="536"/>
      <c r="BU378" s="286"/>
      <c r="BV378" s="763"/>
      <c r="BW378" s="763"/>
      <c r="BX378" s="763"/>
      <c r="BY378" s="763"/>
      <c r="BZ378" s="763"/>
      <c r="CA378" s="763"/>
      <c r="CB378" s="763"/>
      <c r="CC378" s="763"/>
      <c r="CD378" s="763"/>
      <c r="CE378" s="763"/>
      <c r="CF378" s="763"/>
      <c r="CG378" s="763"/>
      <c r="CH378" s="763"/>
      <c r="CI378" s="763"/>
      <c r="CW378" s="763"/>
      <c r="CX378" s="763"/>
      <c r="CY378" s="763"/>
      <c r="CZ378" s="763"/>
      <c r="DA378" s="763"/>
      <c r="DB378" s="763"/>
      <c r="DC378" s="763"/>
      <c r="DD378" s="763"/>
      <c r="DE378" s="763"/>
      <c r="DF378" s="763"/>
      <c r="DG378" s="763"/>
      <c r="DH378" s="763"/>
      <c r="DI378" s="763"/>
      <c r="DJ378" s="763"/>
      <c r="DK378" s="763"/>
      <c r="DL378" s="763"/>
      <c r="DM378" s="763"/>
      <c r="DN378" s="763"/>
      <c r="DO378" s="763"/>
      <c r="DP378" s="763"/>
      <c r="DQ378" s="763"/>
      <c r="DR378" s="763"/>
      <c r="DS378" s="763"/>
      <c r="DT378" s="763"/>
      <c r="DU378" s="763"/>
      <c r="DV378" s="763"/>
      <c r="DW378" s="763"/>
      <c r="DX378" s="763"/>
      <c r="DY378" s="763"/>
      <c r="DZ378" s="763"/>
      <c r="EA378" s="763"/>
      <c r="EB378" s="763"/>
      <c r="EC378" s="763"/>
      <c r="ED378" s="763"/>
      <c r="EE378" s="763"/>
      <c r="EF378" s="763"/>
      <c r="EG378" s="763"/>
      <c r="EH378" s="763"/>
      <c r="EI378" s="763"/>
      <c r="EJ378" s="763"/>
      <c r="EK378" s="763"/>
      <c r="EL378" s="763"/>
      <c r="EM378" s="763"/>
      <c r="EN378" s="763"/>
      <c r="EO378" s="763"/>
      <c r="EP378" s="763"/>
      <c r="EQ378" s="763"/>
      <c r="ER378" s="763"/>
      <c r="ES378" s="763"/>
      <c r="ET378" s="763"/>
      <c r="EU378" s="763"/>
      <c r="EV378" s="763"/>
      <c r="EW378" s="763"/>
      <c r="EX378" s="763"/>
      <c r="EY378" s="763"/>
      <c r="EZ378" s="763"/>
      <c r="FA378" s="763"/>
      <c r="FB378" s="763"/>
      <c r="FC378" s="763"/>
      <c r="FD378" s="763"/>
      <c r="FE378" s="763"/>
      <c r="FF378" s="763"/>
      <c r="FG378" s="763"/>
      <c r="FH378" s="763"/>
      <c r="FI378" s="763"/>
      <c r="FJ378" s="763"/>
      <c r="FK378" s="763"/>
      <c r="FL378" s="763"/>
      <c r="FM378" s="763"/>
      <c r="FN378" s="763"/>
      <c r="FO378" s="763"/>
      <c r="FP378" s="763"/>
      <c r="FQ378" s="763"/>
      <c r="FR378" s="763"/>
      <c r="FS378" s="763"/>
      <c r="FT378" s="763"/>
      <c r="FU378" s="763"/>
      <c r="FV378" s="763"/>
      <c r="FW378" s="763"/>
      <c r="FX378" s="763"/>
      <c r="FY378" s="763"/>
      <c r="FZ378" s="763"/>
      <c r="GA378" s="763"/>
      <c r="GB378" s="763"/>
      <c r="GC378" s="763"/>
      <c r="GD378" s="763"/>
      <c r="GE378" s="763"/>
      <c r="GF378" s="763"/>
      <c r="GG378" s="763"/>
      <c r="GH378" s="763"/>
      <c r="GI378" s="763"/>
      <c r="GJ378" s="763"/>
      <c r="GK378" s="763"/>
      <c r="GL378" s="763"/>
      <c r="GM378" s="763"/>
      <c r="GN378" s="763"/>
      <c r="GO378" s="763"/>
      <c r="GP378" s="763"/>
      <c r="GQ378" s="763"/>
      <c r="GR378" s="763"/>
      <c r="GS378" s="763"/>
      <c r="GT378" s="763"/>
      <c r="GU378" s="763"/>
      <c r="GV378" s="763"/>
      <c r="GW378" s="763"/>
      <c r="GX378" s="763"/>
      <c r="GY378" s="763"/>
      <c r="GZ378" s="763"/>
      <c r="HA378" s="763"/>
      <c r="HB378" s="763"/>
      <c r="HC378" s="763"/>
      <c r="HD378" s="763"/>
      <c r="HE378" s="763"/>
      <c r="HF378" s="763"/>
      <c r="HG378" s="763"/>
      <c r="HH378" s="763"/>
      <c r="HI378" s="763"/>
      <c r="HJ378" s="763"/>
      <c r="HK378" s="763"/>
      <c r="HL378" s="763"/>
      <c r="HM378" s="763"/>
      <c r="HN378" s="763"/>
      <c r="HO378" s="763"/>
      <c r="HP378" s="763"/>
      <c r="HQ378" s="763"/>
      <c r="HR378" s="763"/>
      <c r="HS378" s="763"/>
    </row>
    <row r="379" spans="1:227" s="552" customFormat="1">
      <c r="A379"/>
      <c r="B379" s="392"/>
      <c r="C379"/>
      <c r="D379" s="465"/>
      <c r="E379" s="684"/>
      <c r="F379" s="684"/>
      <c r="G379" s="354"/>
      <c r="H379"/>
      <c r="I379" s="140"/>
      <c r="J379"/>
      <c r="K379"/>
      <c r="L379"/>
      <c r="M379" s="359"/>
      <c r="N379" s="359"/>
      <c r="O379" s="359"/>
      <c r="P379" s="359"/>
      <c r="Q379" s="359"/>
      <c r="R379" s="359"/>
      <c r="S379" s="359"/>
      <c r="T379" s="359"/>
      <c r="U379" s="359"/>
      <c r="V379" s="359"/>
      <c r="W379" s="359"/>
      <c r="X379" s="359"/>
      <c r="Y379" s="359"/>
      <c r="Z379" s="359"/>
      <c r="AA379" s="359"/>
      <c r="AB379" s="47"/>
      <c r="AC379"/>
      <c r="AD379" s="127"/>
      <c r="AE379"/>
      <c r="AF379"/>
      <c r="AG379"/>
      <c r="AH379" s="137"/>
      <c r="AI379" s="137"/>
      <c r="AJ379" s="137"/>
      <c r="AK379" s="548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548"/>
      <c r="BB379" s="286"/>
      <c r="BC379" s="1138"/>
      <c r="BD379" s="1138"/>
      <c r="BE379" s="1138"/>
      <c r="BF379" s="1138"/>
      <c r="BG379" s="1138"/>
      <c r="BH379" s="1138"/>
      <c r="BI379" s="1138"/>
      <c r="BJ379" s="536"/>
      <c r="BK379" s="536"/>
      <c r="BL379" s="536"/>
      <c r="BM379" s="536"/>
      <c r="BN379" s="536"/>
      <c r="BO379" s="536"/>
      <c r="BP379" s="536"/>
      <c r="BQ379" s="536"/>
      <c r="BR379" s="536"/>
      <c r="BS379" s="536"/>
      <c r="BT379" s="536"/>
      <c r="BU379" s="286"/>
      <c r="BV379" s="763"/>
      <c r="BW379" s="763"/>
      <c r="BX379" s="763"/>
      <c r="BY379" s="763"/>
      <c r="BZ379" s="763"/>
      <c r="CA379" s="763"/>
      <c r="CB379" s="763"/>
      <c r="CC379" s="763"/>
      <c r="CD379" s="763"/>
      <c r="CE379" s="763"/>
      <c r="CF379" s="763"/>
      <c r="CG379" s="763"/>
      <c r="CH379" s="763"/>
      <c r="CI379" s="763"/>
      <c r="CW379" s="763"/>
      <c r="CX379" s="763"/>
      <c r="CY379" s="763"/>
      <c r="CZ379" s="763"/>
      <c r="DA379" s="763"/>
      <c r="DB379" s="763"/>
      <c r="DC379" s="763"/>
      <c r="DD379" s="763"/>
      <c r="DE379" s="763"/>
      <c r="DF379" s="763"/>
      <c r="DG379" s="763"/>
      <c r="DH379" s="763"/>
      <c r="DI379" s="763"/>
      <c r="DJ379" s="763"/>
      <c r="DK379" s="763"/>
      <c r="DL379" s="763"/>
      <c r="DM379" s="763"/>
      <c r="DN379" s="763"/>
      <c r="DO379" s="763"/>
      <c r="DP379" s="763"/>
      <c r="DQ379" s="763"/>
      <c r="DR379" s="763"/>
      <c r="DS379" s="763"/>
      <c r="DT379" s="763"/>
      <c r="DU379" s="763"/>
      <c r="DV379" s="763"/>
      <c r="DW379" s="763"/>
      <c r="DX379" s="763"/>
      <c r="DY379" s="763"/>
      <c r="DZ379" s="763"/>
      <c r="EA379" s="763"/>
      <c r="EB379" s="763"/>
      <c r="EC379" s="763"/>
      <c r="ED379" s="763"/>
      <c r="EE379" s="763"/>
      <c r="EF379" s="763"/>
      <c r="EG379" s="763"/>
      <c r="EH379" s="763"/>
      <c r="EI379" s="763"/>
      <c r="EJ379" s="763"/>
      <c r="EK379" s="763"/>
      <c r="EL379" s="763"/>
      <c r="EM379" s="763"/>
      <c r="EN379" s="763"/>
      <c r="EO379" s="763"/>
      <c r="EP379" s="763"/>
      <c r="EQ379" s="763"/>
      <c r="ER379" s="763"/>
      <c r="ES379" s="763"/>
      <c r="ET379" s="763"/>
      <c r="EU379" s="763"/>
      <c r="EV379" s="763"/>
      <c r="EW379" s="763"/>
      <c r="EX379" s="763"/>
      <c r="EY379" s="763"/>
      <c r="EZ379" s="763"/>
      <c r="FA379" s="763"/>
      <c r="FB379" s="763"/>
      <c r="FC379" s="763"/>
      <c r="FD379" s="763"/>
      <c r="FE379" s="763"/>
      <c r="FF379" s="763"/>
      <c r="FG379" s="763"/>
      <c r="FH379" s="763"/>
      <c r="FI379" s="763"/>
      <c r="FJ379" s="763"/>
      <c r="FK379" s="763"/>
      <c r="FL379" s="763"/>
      <c r="FM379" s="763"/>
      <c r="FN379" s="763"/>
      <c r="FO379" s="763"/>
      <c r="FP379" s="763"/>
      <c r="FQ379" s="763"/>
      <c r="FR379" s="763"/>
      <c r="FS379" s="763"/>
      <c r="FT379" s="763"/>
      <c r="FU379" s="763"/>
      <c r="FV379" s="763"/>
      <c r="FW379" s="763"/>
      <c r="FX379" s="763"/>
      <c r="FY379" s="763"/>
      <c r="FZ379" s="763"/>
      <c r="GA379" s="763"/>
      <c r="GB379" s="763"/>
      <c r="GC379" s="763"/>
      <c r="GD379" s="763"/>
      <c r="GE379" s="763"/>
      <c r="GF379" s="763"/>
      <c r="GG379" s="763"/>
      <c r="GH379" s="763"/>
      <c r="GI379" s="763"/>
      <c r="GJ379" s="763"/>
      <c r="GK379" s="763"/>
      <c r="GL379" s="763"/>
      <c r="GM379" s="763"/>
      <c r="GN379" s="763"/>
      <c r="GO379" s="763"/>
      <c r="GP379" s="763"/>
      <c r="GQ379" s="763"/>
      <c r="GR379" s="763"/>
      <c r="GS379" s="763"/>
      <c r="GT379" s="763"/>
      <c r="GU379" s="763"/>
      <c r="GV379" s="763"/>
      <c r="GW379" s="763"/>
      <c r="GX379" s="763"/>
      <c r="GY379" s="763"/>
      <c r="GZ379" s="763"/>
      <c r="HA379" s="763"/>
      <c r="HB379" s="763"/>
      <c r="HC379" s="763"/>
      <c r="HD379" s="763"/>
      <c r="HE379" s="763"/>
      <c r="HF379" s="763"/>
      <c r="HG379" s="763"/>
      <c r="HH379" s="763"/>
      <c r="HI379" s="763"/>
      <c r="HJ379" s="763"/>
      <c r="HK379" s="763"/>
      <c r="HL379" s="763"/>
      <c r="HM379" s="763"/>
      <c r="HN379" s="763"/>
      <c r="HO379" s="763"/>
      <c r="HP379" s="763"/>
      <c r="HQ379" s="763"/>
      <c r="HR379" s="763"/>
      <c r="HS379" s="763"/>
    </row>
    <row r="380" spans="1:227" s="552" customFormat="1">
      <c r="A380"/>
      <c r="B380" s="392"/>
      <c r="C380"/>
      <c r="D380" s="465"/>
      <c r="E380" s="684"/>
      <c r="F380" s="684"/>
      <c r="G380" s="354"/>
      <c r="H380"/>
      <c r="I380" s="140"/>
      <c r="J380"/>
      <c r="K380"/>
      <c r="L380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  <c r="X380" s="359"/>
      <c r="Y380" s="359"/>
      <c r="Z380" s="359"/>
      <c r="AA380" s="359"/>
      <c r="AB380" s="47"/>
      <c r="AC380"/>
      <c r="AD380" s="127"/>
      <c r="AE380"/>
      <c r="AF380"/>
      <c r="AG380"/>
      <c r="AH380" s="137"/>
      <c r="AI380" s="137"/>
      <c r="AJ380" s="137"/>
      <c r="AK380" s="693"/>
      <c r="AL380" s="653"/>
      <c r="AM380" s="738"/>
      <c r="AN380" s="738"/>
      <c r="AO380" s="738"/>
      <c r="AP380" s="738"/>
      <c r="AQ380" s="738"/>
      <c r="AR380" s="738"/>
      <c r="AS380" s="738"/>
      <c r="AT380" s="738"/>
      <c r="AU380" s="738"/>
      <c r="AV380" s="738"/>
      <c r="AW380" s="738"/>
      <c r="AX380" s="738"/>
      <c r="AY380" s="738"/>
      <c r="AZ380" s="738"/>
      <c r="BA380" s="656"/>
      <c r="BB380" s="309"/>
      <c r="BC380" s="1138"/>
      <c r="BD380" s="1138"/>
      <c r="BE380" s="1138"/>
      <c r="BF380" s="1138"/>
      <c r="BG380" s="1138"/>
      <c r="BH380" s="1138"/>
      <c r="BI380" s="1138"/>
      <c r="BJ380" s="536"/>
      <c r="BK380" s="536"/>
      <c r="BL380" s="536"/>
      <c r="BM380" s="536"/>
      <c r="BN380" s="536"/>
      <c r="BO380" s="536"/>
      <c r="BP380" s="536"/>
      <c r="BQ380" s="536"/>
      <c r="BR380" s="536"/>
      <c r="BS380" s="536"/>
      <c r="BT380" s="536"/>
      <c r="BU380" s="309"/>
      <c r="CW380" s="763"/>
      <c r="CX380" s="763"/>
      <c r="CY380" s="763"/>
      <c r="CZ380" s="763"/>
      <c r="DA380" s="763"/>
      <c r="DB380" s="763"/>
      <c r="DC380" s="763"/>
      <c r="DD380" s="763"/>
      <c r="DE380" s="763"/>
      <c r="DF380" s="763"/>
      <c r="DG380" s="763"/>
      <c r="DH380" s="763"/>
      <c r="DI380" s="763"/>
      <c r="DJ380" s="763"/>
      <c r="DK380" s="763"/>
      <c r="DL380" s="763"/>
      <c r="DM380" s="763"/>
      <c r="DN380" s="763"/>
      <c r="DO380" s="763"/>
      <c r="DP380" s="763"/>
      <c r="DQ380" s="763"/>
      <c r="DR380" s="763"/>
      <c r="DS380" s="763"/>
      <c r="DT380" s="763"/>
      <c r="DU380" s="763"/>
      <c r="DV380" s="763"/>
      <c r="DW380" s="763"/>
      <c r="DX380" s="763"/>
      <c r="DY380" s="763"/>
      <c r="DZ380" s="763"/>
      <c r="EA380" s="763"/>
      <c r="EB380" s="763"/>
      <c r="EC380" s="763"/>
      <c r="ED380" s="763"/>
      <c r="EE380" s="763"/>
      <c r="EF380" s="763"/>
      <c r="EG380" s="763"/>
      <c r="EH380" s="763"/>
      <c r="EI380" s="763"/>
      <c r="EJ380" s="763"/>
      <c r="EK380" s="763"/>
      <c r="EL380" s="763"/>
      <c r="EM380" s="763"/>
      <c r="EN380" s="763"/>
      <c r="EO380" s="763"/>
      <c r="EP380" s="763"/>
      <c r="EQ380" s="763"/>
      <c r="ER380" s="763"/>
      <c r="ES380" s="763"/>
      <c r="ET380" s="763"/>
      <c r="EU380" s="763"/>
      <c r="EV380" s="763"/>
      <c r="EW380" s="763"/>
      <c r="EX380" s="763"/>
      <c r="EY380" s="763"/>
      <c r="EZ380" s="763"/>
      <c r="FA380" s="763"/>
      <c r="FB380" s="763"/>
      <c r="FC380" s="763"/>
      <c r="FD380" s="763"/>
      <c r="FE380" s="763"/>
      <c r="FF380" s="763"/>
      <c r="FG380" s="763"/>
      <c r="FH380" s="763"/>
      <c r="FI380" s="763"/>
      <c r="FJ380" s="763"/>
      <c r="FK380" s="763"/>
      <c r="FL380" s="763"/>
      <c r="FM380" s="763"/>
      <c r="FN380" s="763"/>
      <c r="FO380" s="763"/>
      <c r="FP380" s="763"/>
      <c r="FQ380" s="763"/>
      <c r="FR380" s="763"/>
      <c r="FS380" s="763"/>
      <c r="FT380" s="763"/>
      <c r="FU380" s="763"/>
      <c r="FV380" s="763"/>
      <c r="FW380" s="763"/>
      <c r="FX380" s="763"/>
      <c r="FY380" s="763"/>
      <c r="FZ380" s="763"/>
      <c r="GA380" s="763"/>
      <c r="GB380" s="763"/>
      <c r="GC380" s="763"/>
      <c r="GD380" s="763"/>
      <c r="GE380" s="763"/>
      <c r="GF380" s="763"/>
      <c r="GG380" s="763"/>
      <c r="GH380" s="763"/>
      <c r="GI380" s="763"/>
      <c r="GJ380" s="763"/>
      <c r="GK380" s="763"/>
      <c r="GL380" s="763"/>
      <c r="GM380" s="763"/>
      <c r="GN380" s="763"/>
      <c r="GO380" s="763"/>
      <c r="GP380" s="763"/>
      <c r="GQ380" s="763"/>
      <c r="GR380" s="763"/>
      <c r="GS380" s="763"/>
      <c r="GT380" s="763"/>
      <c r="GU380" s="763"/>
      <c r="GV380" s="763"/>
      <c r="GW380" s="763"/>
      <c r="GX380" s="763"/>
      <c r="GY380" s="763"/>
      <c r="GZ380" s="763"/>
      <c r="HA380" s="763"/>
      <c r="HB380" s="763"/>
      <c r="HC380" s="763"/>
      <c r="HD380" s="763"/>
      <c r="HE380" s="763"/>
      <c r="HF380" s="763"/>
      <c r="HG380" s="763"/>
      <c r="HH380" s="763"/>
      <c r="HI380" s="763"/>
      <c r="HJ380" s="763"/>
      <c r="HK380" s="763"/>
      <c r="HL380" s="763"/>
      <c r="HM380" s="763"/>
      <c r="HN380" s="763"/>
      <c r="HO380" s="763"/>
      <c r="HP380" s="763"/>
      <c r="HQ380" s="763"/>
      <c r="HR380" s="763"/>
      <c r="HS380" s="763"/>
    </row>
    <row r="381" spans="1:227" s="552" customFormat="1">
      <c r="A381"/>
      <c r="B381" s="392"/>
      <c r="C381"/>
      <c r="D381" s="465"/>
      <c r="E381" s="684"/>
      <c r="F381" s="684"/>
      <c r="G381" s="354"/>
      <c r="H381"/>
      <c r="I381" s="140"/>
      <c r="J381"/>
      <c r="K381"/>
      <c r="L381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  <c r="X381" s="359"/>
      <c r="Y381" s="359"/>
      <c r="Z381" s="359"/>
      <c r="AA381" s="359"/>
      <c r="AB381" s="47"/>
      <c r="AC381"/>
      <c r="AD381" s="127"/>
      <c r="AE381"/>
      <c r="AF381"/>
      <c r="AG381"/>
      <c r="AH381" s="137"/>
      <c r="AI381" s="137"/>
      <c r="AJ381" s="137"/>
      <c r="AK381" s="693"/>
      <c r="AL381" s="653"/>
      <c r="AM381" s="738"/>
      <c r="AN381" s="738"/>
      <c r="AO381" s="738"/>
      <c r="AP381" s="738"/>
      <c r="AQ381" s="738"/>
      <c r="AR381" s="738"/>
      <c r="AS381" s="738"/>
      <c r="AT381" s="738"/>
      <c r="AU381" s="738"/>
      <c r="AV381" s="738"/>
      <c r="AW381" s="738"/>
      <c r="AX381" s="738"/>
      <c r="AY381" s="738"/>
      <c r="AZ381" s="738"/>
      <c r="BA381" s="656"/>
      <c r="BB381" s="309"/>
      <c r="BC381" s="1138"/>
      <c r="BD381" s="1138"/>
      <c r="BE381" s="1138"/>
      <c r="BF381" s="1138"/>
      <c r="BG381" s="1138"/>
      <c r="BH381" s="1138"/>
      <c r="BI381" s="1138"/>
      <c r="BJ381" s="536"/>
      <c r="BK381" s="536"/>
      <c r="BL381" s="536"/>
      <c r="BM381" s="536"/>
      <c r="BN381" s="536"/>
      <c r="BO381" s="536"/>
      <c r="BP381" s="536"/>
      <c r="BQ381" s="536"/>
      <c r="BR381" s="536"/>
      <c r="BS381" s="536"/>
      <c r="BT381" s="536"/>
      <c r="BU381" s="309"/>
      <c r="CW381" s="763"/>
      <c r="CX381" s="763"/>
      <c r="CY381" s="763"/>
      <c r="CZ381" s="763"/>
      <c r="DA381" s="763"/>
      <c r="DB381" s="763"/>
      <c r="DC381" s="763"/>
      <c r="DD381" s="763"/>
      <c r="DE381" s="763"/>
      <c r="DF381" s="763"/>
      <c r="DG381" s="763"/>
      <c r="DH381" s="763"/>
      <c r="DI381" s="763"/>
      <c r="DJ381" s="763"/>
      <c r="DK381" s="763"/>
      <c r="DL381" s="763"/>
      <c r="DM381" s="763"/>
      <c r="DN381" s="763"/>
      <c r="DO381" s="763"/>
      <c r="DP381" s="763"/>
      <c r="DQ381" s="763"/>
      <c r="DR381" s="763"/>
      <c r="DS381" s="763"/>
      <c r="DT381" s="763"/>
      <c r="DU381" s="763"/>
      <c r="DV381" s="763"/>
      <c r="DW381" s="763"/>
      <c r="DX381" s="763"/>
      <c r="DY381" s="763"/>
      <c r="DZ381" s="763"/>
      <c r="EA381" s="763"/>
      <c r="EB381" s="763"/>
      <c r="EC381" s="763"/>
      <c r="ED381" s="763"/>
      <c r="EE381" s="763"/>
      <c r="EF381" s="763"/>
      <c r="EG381" s="763"/>
      <c r="EH381" s="763"/>
      <c r="EI381" s="763"/>
      <c r="EJ381" s="763"/>
      <c r="EK381" s="763"/>
      <c r="EL381" s="763"/>
      <c r="EM381" s="763"/>
      <c r="EN381" s="763"/>
      <c r="EO381" s="763"/>
      <c r="EP381" s="763"/>
      <c r="EQ381" s="763"/>
      <c r="ER381" s="763"/>
      <c r="ES381" s="763"/>
      <c r="ET381" s="763"/>
      <c r="EU381" s="763"/>
      <c r="EV381" s="763"/>
      <c r="EW381" s="763"/>
      <c r="EX381" s="763"/>
      <c r="EY381" s="763"/>
      <c r="EZ381" s="763"/>
      <c r="FA381" s="763"/>
      <c r="FB381" s="763"/>
      <c r="FC381" s="763"/>
      <c r="FD381" s="763"/>
      <c r="FE381" s="763"/>
      <c r="FF381" s="763"/>
      <c r="FG381" s="763"/>
      <c r="FH381" s="763"/>
      <c r="FI381" s="763"/>
      <c r="FJ381" s="763"/>
      <c r="FK381" s="763"/>
      <c r="FL381" s="763"/>
      <c r="FM381" s="763"/>
      <c r="FN381" s="763"/>
      <c r="FO381" s="763"/>
      <c r="FP381" s="763"/>
      <c r="FQ381" s="763"/>
      <c r="FR381" s="763"/>
      <c r="FS381" s="763"/>
      <c r="FT381" s="763"/>
      <c r="FU381" s="763"/>
      <c r="FV381" s="763"/>
      <c r="FW381" s="763"/>
      <c r="FX381" s="763"/>
      <c r="FY381" s="763"/>
      <c r="FZ381" s="763"/>
      <c r="GA381" s="763"/>
      <c r="GB381" s="763"/>
      <c r="GC381" s="763"/>
      <c r="GD381" s="763"/>
      <c r="GE381" s="763"/>
      <c r="GF381" s="763"/>
      <c r="GG381" s="763"/>
      <c r="GH381" s="763"/>
      <c r="GI381" s="763"/>
      <c r="GJ381" s="763"/>
      <c r="GK381" s="763"/>
      <c r="GL381" s="763"/>
      <c r="GM381" s="763"/>
      <c r="GN381" s="763"/>
      <c r="GO381" s="763"/>
      <c r="GP381" s="763"/>
      <c r="GQ381" s="763"/>
      <c r="GR381" s="763"/>
      <c r="GS381" s="763"/>
      <c r="GT381" s="763"/>
      <c r="GU381" s="763"/>
      <c r="GV381" s="763"/>
      <c r="GW381" s="763"/>
      <c r="GX381" s="763"/>
      <c r="GY381" s="763"/>
      <c r="GZ381" s="763"/>
      <c r="HA381" s="763"/>
      <c r="HB381" s="763"/>
      <c r="HC381" s="763"/>
      <c r="HD381" s="763"/>
      <c r="HE381" s="763"/>
      <c r="HF381" s="763"/>
      <c r="HG381" s="763"/>
      <c r="HH381" s="763"/>
      <c r="HI381" s="763"/>
      <c r="HJ381" s="763"/>
      <c r="HK381" s="763"/>
      <c r="HL381" s="763"/>
      <c r="HM381" s="763"/>
      <c r="HN381" s="763"/>
      <c r="HO381" s="763"/>
      <c r="HP381" s="763"/>
      <c r="HQ381" s="763"/>
      <c r="HR381" s="763"/>
      <c r="HS381" s="763"/>
    </row>
    <row r="382" spans="1:227" s="552" customFormat="1">
      <c r="A382"/>
      <c r="B382" s="392"/>
      <c r="C382"/>
      <c r="D382" s="465"/>
      <c r="E382" s="684"/>
      <c r="F382" s="684"/>
      <c r="G382" s="354"/>
      <c r="H382"/>
      <c r="I382" s="140"/>
      <c r="J382"/>
      <c r="K382"/>
      <c r="L382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47"/>
      <c r="AC382"/>
      <c r="AD382" s="127"/>
      <c r="AE382"/>
      <c r="AF382"/>
      <c r="AG382"/>
      <c r="AH382" s="137"/>
      <c r="AI382" s="137"/>
      <c r="AJ382" s="137"/>
      <c r="AK382" s="693"/>
      <c r="AL382" s="653"/>
      <c r="AM382" s="738"/>
      <c r="AN382" s="738"/>
      <c r="AO382" s="738"/>
      <c r="AP382" s="738"/>
      <c r="AQ382" s="738"/>
      <c r="AR382" s="738"/>
      <c r="AS382" s="738"/>
      <c r="AT382" s="738"/>
      <c r="AU382" s="738"/>
      <c r="AV382" s="738"/>
      <c r="AW382" s="738"/>
      <c r="AX382" s="738"/>
      <c r="AY382" s="738"/>
      <c r="AZ382" s="738"/>
      <c r="BA382" s="656"/>
      <c r="BB382" s="309"/>
      <c r="BC382" s="1138"/>
      <c r="BD382" s="1138"/>
      <c r="BE382" s="1138"/>
      <c r="BF382" s="1138"/>
      <c r="BG382" s="1138"/>
      <c r="BH382" s="1138"/>
      <c r="BI382" s="1138"/>
      <c r="BJ382" s="536"/>
      <c r="BK382" s="536"/>
      <c r="BL382" s="536"/>
      <c r="BM382" s="536"/>
      <c r="BN382" s="536"/>
      <c r="BO382" s="536"/>
      <c r="BP382" s="536"/>
      <c r="BQ382" s="536"/>
      <c r="BR382" s="536"/>
      <c r="BS382" s="536"/>
      <c r="BT382" s="536"/>
      <c r="BU382" s="309"/>
      <c r="CW382" s="763"/>
      <c r="CX382" s="763"/>
      <c r="CY382" s="763"/>
      <c r="CZ382" s="763"/>
      <c r="DA382" s="763"/>
      <c r="DB382" s="763"/>
      <c r="DC382" s="763"/>
      <c r="DD382" s="763"/>
      <c r="DE382" s="763"/>
      <c r="DF382" s="763"/>
      <c r="DG382" s="763"/>
      <c r="DH382" s="763"/>
      <c r="DI382" s="763"/>
      <c r="DJ382" s="763"/>
      <c r="DK382" s="763"/>
      <c r="DL382" s="763"/>
      <c r="DM382" s="763"/>
      <c r="DN382" s="763"/>
      <c r="DO382" s="763"/>
      <c r="DP382" s="763"/>
      <c r="DQ382" s="763"/>
      <c r="DR382" s="763"/>
      <c r="DS382" s="763"/>
      <c r="DT382" s="763"/>
      <c r="DU382" s="763"/>
      <c r="DV382" s="763"/>
      <c r="DW382" s="763"/>
      <c r="DX382" s="763"/>
      <c r="DY382" s="763"/>
      <c r="DZ382" s="763"/>
      <c r="EA382" s="763"/>
      <c r="EB382" s="763"/>
      <c r="EC382" s="763"/>
      <c r="ED382" s="763"/>
      <c r="EE382" s="763"/>
      <c r="EF382" s="763"/>
      <c r="EG382" s="763"/>
      <c r="EH382" s="763"/>
      <c r="EI382" s="763"/>
      <c r="EJ382" s="763"/>
      <c r="EK382" s="763"/>
      <c r="EL382" s="763"/>
      <c r="EM382" s="763"/>
      <c r="EN382" s="763"/>
      <c r="EO382" s="763"/>
      <c r="EP382" s="763"/>
      <c r="EQ382" s="763"/>
      <c r="ER382" s="763"/>
      <c r="ES382" s="763"/>
      <c r="ET382" s="763"/>
      <c r="EU382" s="763"/>
      <c r="EV382" s="763"/>
      <c r="EW382" s="763"/>
      <c r="EX382" s="763"/>
      <c r="EY382" s="763"/>
      <c r="EZ382" s="763"/>
      <c r="FA382" s="763"/>
      <c r="FB382" s="763"/>
      <c r="FC382" s="763"/>
      <c r="FD382" s="763"/>
      <c r="FE382" s="763"/>
      <c r="FF382" s="763"/>
      <c r="FG382" s="763"/>
      <c r="FH382" s="763"/>
      <c r="FI382" s="763"/>
      <c r="FJ382" s="763"/>
      <c r="FK382" s="763"/>
      <c r="FL382" s="763"/>
      <c r="FM382" s="763"/>
      <c r="FN382" s="763"/>
      <c r="FO382" s="763"/>
      <c r="FP382" s="763"/>
      <c r="FQ382" s="763"/>
      <c r="FR382" s="763"/>
      <c r="FS382" s="763"/>
      <c r="FT382" s="763"/>
      <c r="FU382" s="763"/>
      <c r="FV382" s="763"/>
      <c r="FW382" s="763"/>
      <c r="FX382" s="763"/>
      <c r="FY382" s="763"/>
      <c r="FZ382" s="763"/>
      <c r="GA382" s="763"/>
      <c r="GB382" s="763"/>
      <c r="GC382" s="763"/>
      <c r="GD382" s="763"/>
      <c r="GE382" s="763"/>
      <c r="GF382" s="763"/>
      <c r="GG382" s="763"/>
      <c r="GH382" s="763"/>
      <c r="GI382" s="763"/>
      <c r="GJ382" s="763"/>
      <c r="GK382" s="763"/>
      <c r="GL382" s="763"/>
      <c r="GM382" s="763"/>
      <c r="GN382" s="763"/>
      <c r="GO382" s="763"/>
      <c r="GP382" s="763"/>
      <c r="GQ382" s="763"/>
      <c r="GR382" s="763"/>
      <c r="GS382" s="763"/>
      <c r="GT382" s="763"/>
      <c r="GU382" s="763"/>
      <c r="GV382" s="763"/>
      <c r="GW382" s="763"/>
      <c r="GX382" s="763"/>
      <c r="GY382" s="763"/>
      <c r="GZ382" s="763"/>
      <c r="HA382" s="763"/>
      <c r="HB382" s="763"/>
      <c r="HC382" s="763"/>
      <c r="HD382" s="763"/>
      <c r="HE382" s="763"/>
      <c r="HF382" s="763"/>
      <c r="HG382" s="763"/>
      <c r="HH382" s="763"/>
      <c r="HI382" s="763"/>
      <c r="HJ382" s="763"/>
      <c r="HK382" s="763"/>
      <c r="HL382" s="763"/>
      <c r="HM382" s="763"/>
      <c r="HN382" s="763"/>
      <c r="HO382" s="763"/>
      <c r="HP382" s="763"/>
      <c r="HQ382" s="763"/>
      <c r="HR382" s="763"/>
      <c r="HS382" s="763"/>
    </row>
    <row r="383" spans="1:227" s="552" customFormat="1">
      <c r="A383"/>
      <c r="B383" s="392"/>
      <c r="C383"/>
      <c r="D383" s="465"/>
      <c r="E383" s="684"/>
      <c r="F383" s="684"/>
      <c r="G383" s="354"/>
      <c r="H383"/>
      <c r="I383" s="140"/>
      <c r="J383"/>
      <c r="K383"/>
      <c r="L383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47"/>
      <c r="AC383"/>
      <c r="AD383" s="127"/>
      <c r="AE383"/>
      <c r="AF383"/>
      <c r="AG383"/>
      <c r="AH383" s="137"/>
      <c r="AI383" s="137"/>
      <c r="AJ383" s="137"/>
      <c r="AK383" s="693"/>
      <c r="AL383" s="653"/>
      <c r="AM383" s="738"/>
      <c r="AN383" s="738"/>
      <c r="AO383" s="738"/>
      <c r="AP383" s="738"/>
      <c r="AQ383" s="738"/>
      <c r="AR383" s="738"/>
      <c r="AS383" s="738"/>
      <c r="AT383" s="738"/>
      <c r="AU383" s="738"/>
      <c r="AV383" s="738"/>
      <c r="AW383" s="738"/>
      <c r="AX383" s="738"/>
      <c r="AY383" s="738"/>
      <c r="AZ383" s="738"/>
      <c r="BA383" s="656"/>
      <c r="BB383" s="309"/>
      <c r="BC383" s="1138"/>
      <c r="BD383" s="1138"/>
      <c r="BE383" s="1138"/>
      <c r="BF383" s="1138"/>
      <c r="BG383" s="1138"/>
      <c r="BH383" s="1138"/>
      <c r="BI383" s="1138"/>
      <c r="BJ383" s="536"/>
      <c r="BK383" s="536"/>
      <c r="BL383" s="536"/>
      <c r="BM383" s="536"/>
      <c r="BN383" s="536"/>
      <c r="BO383" s="536"/>
      <c r="BP383" s="536"/>
      <c r="BQ383" s="536"/>
      <c r="BR383" s="536"/>
      <c r="BS383" s="536"/>
      <c r="BT383" s="536"/>
      <c r="BU383" s="309"/>
      <c r="CW383" s="763"/>
      <c r="CX383" s="763"/>
      <c r="CY383" s="763"/>
      <c r="CZ383" s="763"/>
      <c r="DA383" s="763"/>
      <c r="DB383" s="763"/>
      <c r="DC383" s="763"/>
      <c r="DD383" s="763"/>
      <c r="DE383" s="763"/>
      <c r="DF383" s="763"/>
      <c r="DG383" s="763"/>
      <c r="DH383" s="763"/>
      <c r="DI383" s="763"/>
      <c r="DJ383" s="763"/>
      <c r="DK383" s="763"/>
      <c r="DL383" s="763"/>
      <c r="DM383" s="763"/>
      <c r="DN383" s="763"/>
      <c r="DO383" s="763"/>
      <c r="DP383" s="763"/>
      <c r="DQ383" s="763"/>
      <c r="DR383" s="763"/>
      <c r="DS383" s="763"/>
      <c r="DT383" s="763"/>
      <c r="DU383" s="763"/>
      <c r="DV383" s="763"/>
      <c r="DW383" s="763"/>
      <c r="DX383" s="763"/>
      <c r="DY383" s="763"/>
      <c r="DZ383" s="763"/>
      <c r="EA383" s="763"/>
      <c r="EB383" s="763"/>
      <c r="EC383" s="763"/>
      <c r="ED383" s="763"/>
      <c r="EE383" s="763"/>
      <c r="EF383" s="763"/>
      <c r="EG383" s="763"/>
      <c r="EH383" s="763"/>
      <c r="EI383" s="763"/>
      <c r="EJ383" s="763"/>
      <c r="EK383" s="763"/>
      <c r="EL383" s="763"/>
      <c r="EM383" s="763"/>
      <c r="EN383" s="763"/>
      <c r="EO383" s="763"/>
      <c r="EP383" s="763"/>
      <c r="EQ383" s="763"/>
      <c r="ER383" s="763"/>
      <c r="ES383" s="763"/>
      <c r="ET383" s="763"/>
      <c r="EU383" s="763"/>
      <c r="EV383" s="763"/>
      <c r="EW383" s="763"/>
      <c r="EX383" s="763"/>
      <c r="EY383" s="763"/>
      <c r="EZ383" s="763"/>
      <c r="FA383" s="763"/>
      <c r="FB383" s="763"/>
      <c r="FC383" s="763"/>
      <c r="FD383" s="763"/>
      <c r="FE383" s="763"/>
      <c r="FF383" s="763"/>
      <c r="FG383" s="763"/>
      <c r="FH383" s="763"/>
      <c r="FI383" s="763"/>
      <c r="FJ383" s="763"/>
      <c r="FK383" s="763"/>
      <c r="FL383" s="763"/>
      <c r="FM383" s="763"/>
      <c r="FN383" s="763"/>
      <c r="FO383" s="763"/>
      <c r="FP383" s="763"/>
      <c r="FQ383" s="763"/>
      <c r="FR383" s="763"/>
      <c r="FS383" s="763"/>
      <c r="FT383" s="763"/>
      <c r="FU383" s="763"/>
      <c r="FV383" s="763"/>
      <c r="FW383" s="763"/>
      <c r="FX383" s="763"/>
      <c r="FY383" s="763"/>
      <c r="FZ383" s="763"/>
      <c r="GA383" s="763"/>
      <c r="GB383" s="763"/>
      <c r="GC383" s="763"/>
      <c r="GD383" s="763"/>
      <c r="GE383" s="763"/>
      <c r="GF383" s="763"/>
      <c r="GG383" s="763"/>
      <c r="GH383" s="763"/>
      <c r="GI383" s="763"/>
      <c r="GJ383" s="763"/>
      <c r="GK383" s="763"/>
      <c r="GL383" s="763"/>
      <c r="GM383" s="763"/>
      <c r="GN383" s="763"/>
      <c r="GO383" s="763"/>
      <c r="GP383" s="763"/>
      <c r="GQ383" s="763"/>
      <c r="GR383" s="763"/>
      <c r="GS383" s="763"/>
      <c r="GT383" s="763"/>
      <c r="GU383" s="763"/>
      <c r="GV383" s="763"/>
      <c r="GW383" s="763"/>
      <c r="GX383" s="763"/>
      <c r="GY383" s="763"/>
      <c r="GZ383" s="763"/>
      <c r="HA383" s="763"/>
      <c r="HB383" s="763"/>
      <c r="HC383" s="763"/>
      <c r="HD383" s="763"/>
      <c r="HE383" s="763"/>
      <c r="HF383" s="763"/>
      <c r="HG383" s="763"/>
      <c r="HH383" s="763"/>
      <c r="HI383" s="763"/>
      <c r="HJ383" s="763"/>
      <c r="HK383" s="763"/>
      <c r="HL383" s="763"/>
      <c r="HM383" s="763"/>
      <c r="HN383" s="763"/>
      <c r="HO383" s="763"/>
      <c r="HP383" s="763"/>
      <c r="HQ383" s="763"/>
      <c r="HR383" s="763"/>
      <c r="HS383" s="763"/>
    </row>
    <row r="384" spans="1:227" s="552" customFormat="1">
      <c r="A384"/>
      <c r="B384" s="392"/>
      <c r="C384"/>
      <c r="D384" s="465"/>
      <c r="E384" s="684"/>
      <c r="F384" s="684"/>
      <c r="G384" s="354"/>
      <c r="H384"/>
      <c r="I384" s="140"/>
      <c r="J384"/>
      <c r="K384"/>
      <c r="L384"/>
      <c r="M384" s="359"/>
      <c r="N384" s="359"/>
      <c r="O384" s="359"/>
      <c r="P384" s="359"/>
      <c r="Q384" s="359"/>
      <c r="R384" s="359"/>
      <c r="S384" s="359"/>
      <c r="T384" s="359"/>
      <c r="U384" s="359"/>
      <c r="V384" s="359"/>
      <c r="W384" s="359"/>
      <c r="X384" s="359"/>
      <c r="Y384" s="359"/>
      <c r="Z384" s="359"/>
      <c r="AA384" s="359"/>
      <c r="AB384" s="47"/>
      <c r="AC384"/>
      <c r="AD384" s="127"/>
      <c r="AE384"/>
      <c r="AF384"/>
      <c r="AG384"/>
      <c r="AH384" s="137"/>
      <c r="AI384" s="137"/>
      <c r="AJ384" s="137"/>
      <c r="AK384" s="693"/>
      <c r="AL384" s="653"/>
      <c r="AM384" s="738"/>
      <c r="AN384" s="738"/>
      <c r="AO384" s="738"/>
      <c r="AP384" s="738"/>
      <c r="AQ384" s="738"/>
      <c r="AR384" s="738"/>
      <c r="AS384" s="738"/>
      <c r="AT384" s="738"/>
      <c r="AU384" s="738"/>
      <c r="AV384" s="738"/>
      <c r="AW384" s="738"/>
      <c r="AX384" s="738"/>
      <c r="AY384" s="738"/>
      <c r="AZ384" s="738"/>
      <c r="BA384" s="656"/>
      <c r="BB384" s="309"/>
      <c r="BC384" s="1138"/>
      <c r="BD384" s="1138"/>
      <c r="BE384" s="1138"/>
      <c r="BF384" s="1138"/>
      <c r="BG384" s="1138"/>
      <c r="BH384" s="1138"/>
      <c r="BI384" s="1138"/>
      <c r="BJ384" s="536"/>
      <c r="BK384" s="536"/>
      <c r="BL384" s="536"/>
      <c r="BM384" s="536"/>
      <c r="BN384" s="536"/>
      <c r="BO384" s="536"/>
      <c r="BP384" s="536"/>
      <c r="BQ384" s="536"/>
      <c r="BR384" s="536"/>
      <c r="BS384" s="536"/>
      <c r="BT384" s="536"/>
      <c r="BU384" s="309"/>
      <c r="CW384" s="763"/>
      <c r="CX384" s="763"/>
      <c r="CY384" s="763"/>
      <c r="CZ384" s="763"/>
      <c r="DA384" s="763"/>
      <c r="DB384" s="763"/>
      <c r="DC384" s="763"/>
      <c r="DD384" s="763"/>
      <c r="DE384" s="763"/>
      <c r="DF384" s="763"/>
      <c r="DG384" s="763"/>
      <c r="DH384" s="763"/>
      <c r="DI384" s="763"/>
      <c r="DJ384" s="763"/>
      <c r="DK384" s="763"/>
      <c r="DL384" s="763"/>
      <c r="DM384" s="763"/>
      <c r="DN384" s="763"/>
      <c r="DO384" s="763"/>
      <c r="DP384" s="763"/>
      <c r="DQ384" s="763"/>
      <c r="DR384" s="763"/>
      <c r="DS384" s="763"/>
      <c r="DT384" s="763"/>
      <c r="DU384" s="763"/>
      <c r="DV384" s="763"/>
      <c r="DW384" s="763"/>
      <c r="DX384" s="763"/>
      <c r="DY384" s="763"/>
      <c r="DZ384" s="763"/>
      <c r="EA384" s="763"/>
      <c r="EB384" s="763"/>
      <c r="EC384" s="763"/>
      <c r="ED384" s="763"/>
      <c r="EE384" s="763"/>
      <c r="EF384" s="763"/>
      <c r="EG384" s="763"/>
      <c r="EH384" s="763"/>
      <c r="EI384" s="763"/>
      <c r="EJ384" s="763"/>
      <c r="EK384" s="763"/>
      <c r="EL384" s="763"/>
      <c r="EM384" s="763"/>
      <c r="EN384" s="763"/>
      <c r="EO384" s="763"/>
      <c r="EP384" s="763"/>
      <c r="EQ384" s="763"/>
      <c r="ER384" s="763"/>
      <c r="ES384" s="763"/>
      <c r="ET384" s="763"/>
      <c r="EU384" s="763"/>
      <c r="EV384" s="763"/>
      <c r="EW384" s="763"/>
      <c r="EX384" s="763"/>
      <c r="EY384" s="763"/>
      <c r="EZ384" s="763"/>
      <c r="FA384" s="763"/>
      <c r="FB384" s="763"/>
      <c r="FC384" s="763"/>
      <c r="FD384" s="763"/>
      <c r="FE384" s="763"/>
      <c r="FF384" s="763"/>
      <c r="FG384" s="763"/>
      <c r="FH384" s="763"/>
      <c r="FI384" s="763"/>
      <c r="FJ384" s="763"/>
      <c r="FK384" s="763"/>
      <c r="FL384" s="763"/>
      <c r="FM384" s="763"/>
      <c r="FN384" s="763"/>
      <c r="FO384" s="763"/>
      <c r="FP384" s="763"/>
      <c r="FQ384" s="763"/>
      <c r="FR384" s="763"/>
      <c r="FS384" s="763"/>
      <c r="FT384" s="763"/>
      <c r="FU384" s="763"/>
      <c r="FV384" s="763"/>
      <c r="FW384" s="763"/>
      <c r="FX384" s="763"/>
      <c r="FY384" s="763"/>
      <c r="FZ384" s="763"/>
      <c r="GA384" s="763"/>
      <c r="GB384" s="763"/>
      <c r="GC384" s="763"/>
      <c r="GD384" s="763"/>
      <c r="GE384" s="763"/>
      <c r="GF384" s="763"/>
      <c r="GG384" s="763"/>
      <c r="GH384" s="763"/>
      <c r="GI384" s="763"/>
      <c r="GJ384" s="763"/>
      <c r="GK384" s="763"/>
      <c r="GL384" s="763"/>
      <c r="GM384" s="763"/>
      <c r="GN384" s="763"/>
      <c r="GO384" s="763"/>
      <c r="GP384" s="763"/>
      <c r="GQ384" s="763"/>
      <c r="GR384" s="763"/>
      <c r="GS384" s="763"/>
      <c r="GT384" s="763"/>
      <c r="GU384" s="763"/>
      <c r="GV384" s="763"/>
      <c r="GW384" s="763"/>
      <c r="GX384" s="763"/>
      <c r="GY384" s="763"/>
      <c r="GZ384" s="763"/>
      <c r="HA384" s="763"/>
      <c r="HB384" s="763"/>
      <c r="HC384" s="763"/>
      <c r="HD384" s="763"/>
      <c r="HE384" s="763"/>
      <c r="HF384" s="763"/>
      <c r="HG384" s="763"/>
      <c r="HH384" s="763"/>
      <c r="HI384" s="763"/>
      <c r="HJ384" s="763"/>
      <c r="HK384" s="763"/>
      <c r="HL384" s="763"/>
      <c r="HM384" s="763"/>
      <c r="HN384" s="763"/>
      <c r="HO384" s="763"/>
      <c r="HP384" s="763"/>
      <c r="HQ384" s="763"/>
      <c r="HR384" s="763"/>
      <c r="HS384" s="763"/>
    </row>
    <row r="385" spans="1:227" s="552" customFormat="1">
      <c r="A385"/>
      <c r="B385" s="392"/>
      <c r="C385"/>
      <c r="D385" s="465"/>
      <c r="E385" s="684"/>
      <c r="F385" s="684"/>
      <c r="G385" s="354"/>
      <c r="H385"/>
      <c r="I385" s="140"/>
      <c r="J385"/>
      <c r="K385"/>
      <c r="L385"/>
      <c r="M385" s="359"/>
      <c r="N385" s="359"/>
      <c r="O385" s="359"/>
      <c r="P385" s="359"/>
      <c r="Q385" s="359"/>
      <c r="R385" s="359"/>
      <c r="S385" s="359"/>
      <c r="T385" s="359"/>
      <c r="U385" s="359"/>
      <c r="V385" s="359"/>
      <c r="W385" s="359"/>
      <c r="X385" s="359"/>
      <c r="Y385" s="359"/>
      <c r="Z385" s="359"/>
      <c r="AA385" s="359"/>
      <c r="AB385" s="47"/>
      <c r="AC385"/>
      <c r="AD385" s="127"/>
      <c r="AE385"/>
      <c r="AF385"/>
      <c r="AG385"/>
      <c r="AH385" s="137"/>
      <c r="AI385" s="137"/>
      <c r="AJ385" s="137"/>
      <c r="AK385" s="693"/>
      <c r="AL385" s="653"/>
      <c r="AM385" s="738"/>
      <c r="AN385" s="738"/>
      <c r="AO385" s="738"/>
      <c r="AP385" s="738"/>
      <c r="AQ385" s="738"/>
      <c r="AR385" s="738"/>
      <c r="AS385" s="738"/>
      <c r="AT385" s="738"/>
      <c r="AU385" s="738"/>
      <c r="AV385" s="738"/>
      <c r="AW385" s="738"/>
      <c r="AX385" s="738"/>
      <c r="AY385" s="738"/>
      <c r="AZ385" s="738"/>
      <c r="BA385" s="656"/>
      <c r="BB385" s="309"/>
      <c r="BC385" s="1138"/>
      <c r="BD385" s="1138"/>
      <c r="BE385" s="1138"/>
      <c r="BF385" s="1138"/>
      <c r="BG385" s="1138"/>
      <c r="BH385" s="1138"/>
      <c r="BI385" s="1138"/>
      <c r="BJ385" s="536"/>
      <c r="BK385" s="536"/>
      <c r="BL385" s="536"/>
      <c r="BM385" s="536"/>
      <c r="BN385" s="536"/>
      <c r="BO385" s="536"/>
      <c r="BP385" s="536"/>
      <c r="BQ385" s="536"/>
      <c r="BR385" s="536"/>
      <c r="BS385" s="536"/>
      <c r="BT385" s="536"/>
      <c r="BU385" s="309"/>
      <c r="CW385" s="763"/>
      <c r="CX385" s="763"/>
      <c r="CY385" s="763"/>
      <c r="CZ385" s="763"/>
      <c r="DA385" s="763"/>
      <c r="DB385" s="763"/>
      <c r="DC385" s="763"/>
      <c r="DD385" s="763"/>
      <c r="DE385" s="763"/>
      <c r="DF385" s="763"/>
      <c r="DG385" s="763"/>
      <c r="DH385" s="763"/>
      <c r="DI385" s="763"/>
      <c r="DJ385" s="763"/>
      <c r="DK385" s="763"/>
      <c r="DL385" s="763"/>
      <c r="DM385" s="763"/>
      <c r="DN385" s="763"/>
      <c r="DO385" s="763"/>
      <c r="DP385" s="763"/>
      <c r="DQ385" s="763"/>
      <c r="DR385" s="763"/>
      <c r="DS385" s="763"/>
      <c r="DT385" s="763"/>
      <c r="DU385" s="763"/>
      <c r="DV385" s="763"/>
      <c r="DW385" s="763"/>
      <c r="DX385" s="763"/>
      <c r="DY385" s="763"/>
      <c r="DZ385" s="763"/>
      <c r="EA385" s="763"/>
      <c r="EB385" s="763"/>
      <c r="EC385" s="763"/>
      <c r="ED385" s="763"/>
      <c r="EE385" s="763"/>
      <c r="EF385" s="763"/>
      <c r="EG385" s="763"/>
      <c r="EH385" s="763"/>
      <c r="EI385" s="763"/>
      <c r="EJ385" s="763"/>
      <c r="EK385" s="763"/>
      <c r="EL385" s="763"/>
      <c r="EM385" s="763"/>
      <c r="EN385" s="763"/>
      <c r="EO385" s="763"/>
      <c r="EP385" s="763"/>
      <c r="EQ385" s="763"/>
      <c r="ER385" s="763"/>
      <c r="ES385" s="763"/>
      <c r="ET385" s="763"/>
      <c r="EU385" s="763"/>
      <c r="EV385" s="763"/>
      <c r="EW385" s="763"/>
      <c r="EX385" s="763"/>
      <c r="EY385" s="763"/>
      <c r="EZ385" s="763"/>
      <c r="FA385" s="763"/>
      <c r="FB385" s="763"/>
      <c r="FC385" s="763"/>
      <c r="FD385" s="763"/>
      <c r="FE385" s="763"/>
      <c r="FF385" s="763"/>
      <c r="FG385" s="763"/>
      <c r="FH385" s="763"/>
      <c r="FI385" s="763"/>
      <c r="FJ385" s="763"/>
      <c r="FK385" s="763"/>
      <c r="FL385" s="763"/>
      <c r="FM385" s="763"/>
      <c r="FN385" s="763"/>
      <c r="FO385" s="763"/>
      <c r="FP385" s="763"/>
      <c r="FQ385" s="763"/>
      <c r="FR385" s="763"/>
      <c r="FS385" s="763"/>
      <c r="FT385" s="763"/>
      <c r="FU385" s="763"/>
      <c r="FV385" s="763"/>
      <c r="FW385" s="763"/>
      <c r="FX385" s="763"/>
      <c r="FY385" s="763"/>
      <c r="FZ385" s="763"/>
      <c r="GA385" s="763"/>
      <c r="GB385" s="763"/>
      <c r="GC385" s="763"/>
      <c r="GD385" s="763"/>
      <c r="GE385" s="763"/>
      <c r="GF385" s="763"/>
      <c r="GG385" s="763"/>
      <c r="GH385" s="763"/>
      <c r="GI385" s="763"/>
      <c r="GJ385" s="763"/>
      <c r="GK385" s="763"/>
      <c r="GL385" s="763"/>
      <c r="GM385" s="763"/>
      <c r="GN385" s="763"/>
      <c r="GO385" s="763"/>
      <c r="GP385" s="763"/>
      <c r="GQ385" s="763"/>
      <c r="GR385" s="763"/>
      <c r="GS385" s="763"/>
      <c r="GT385" s="763"/>
      <c r="GU385" s="763"/>
      <c r="GV385" s="763"/>
      <c r="GW385" s="763"/>
      <c r="GX385" s="763"/>
      <c r="GY385" s="763"/>
      <c r="GZ385" s="763"/>
      <c r="HA385" s="763"/>
      <c r="HB385" s="763"/>
      <c r="HC385" s="763"/>
      <c r="HD385" s="763"/>
      <c r="HE385" s="763"/>
      <c r="HF385" s="763"/>
      <c r="HG385" s="763"/>
      <c r="HH385" s="763"/>
      <c r="HI385" s="763"/>
      <c r="HJ385" s="763"/>
      <c r="HK385" s="763"/>
      <c r="HL385" s="763"/>
      <c r="HM385" s="763"/>
      <c r="HN385" s="763"/>
      <c r="HO385" s="763"/>
      <c r="HP385" s="763"/>
      <c r="HQ385" s="763"/>
      <c r="HR385" s="763"/>
      <c r="HS385" s="763"/>
    </row>
    <row r="386" spans="1:227" s="552" customFormat="1">
      <c r="A386"/>
      <c r="B386" s="392"/>
      <c r="C386"/>
      <c r="D386" s="465"/>
      <c r="E386" s="684"/>
      <c r="F386" s="684"/>
      <c r="G386" s="354"/>
      <c r="H386"/>
      <c r="I386" s="140"/>
      <c r="J386"/>
      <c r="K386"/>
      <c r="L386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9"/>
      <c r="Y386" s="359"/>
      <c r="Z386" s="359"/>
      <c r="AA386" s="359"/>
      <c r="AB386" s="47"/>
      <c r="AC386"/>
      <c r="AD386" s="127"/>
      <c r="AE386"/>
      <c r="AF386"/>
      <c r="AG386"/>
      <c r="AH386" s="137"/>
      <c r="AI386" s="137"/>
      <c r="AJ386" s="137"/>
      <c r="AK386" s="693"/>
      <c r="AL386" s="653"/>
      <c r="AM386" s="738"/>
      <c r="AN386" s="738"/>
      <c r="AO386" s="738"/>
      <c r="AP386" s="738"/>
      <c r="AQ386" s="738"/>
      <c r="AR386" s="738"/>
      <c r="AS386" s="738"/>
      <c r="AT386" s="738"/>
      <c r="AU386" s="738"/>
      <c r="AV386" s="738"/>
      <c r="AW386" s="738"/>
      <c r="AX386" s="738"/>
      <c r="AY386" s="738"/>
      <c r="AZ386" s="738"/>
      <c r="BA386" s="656"/>
      <c r="BB386" s="309"/>
      <c r="BC386" s="1138"/>
      <c r="BD386" s="1138"/>
      <c r="BE386" s="1138"/>
      <c r="BF386" s="1138"/>
      <c r="BG386" s="1138"/>
      <c r="BH386" s="1138"/>
      <c r="BI386" s="1138"/>
      <c r="BJ386" s="536"/>
      <c r="BK386" s="536"/>
      <c r="BL386" s="536"/>
      <c r="BM386" s="536"/>
      <c r="BN386" s="536"/>
      <c r="BO386" s="536"/>
      <c r="BP386" s="536"/>
      <c r="BQ386" s="536"/>
      <c r="BR386" s="536"/>
      <c r="BS386" s="536"/>
      <c r="BT386" s="536"/>
      <c r="BU386" s="309"/>
      <c r="CW386" s="763"/>
      <c r="CX386" s="763"/>
      <c r="CY386" s="763"/>
      <c r="CZ386" s="763"/>
      <c r="DA386" s="763"/>
      <c r="DB386" s="763"/>
      <c r="DC386" s="763"/>
      <c r="DD386" s="763"/>
      <c r="DE386" s="763"/>
      <c r="DF386" s="763"/>
      <c r="DG386" s="763"/>
      <c r="DH386" s="763"/>
      <c r="DI386" s="763"/>
      <c r="DJ386" s="763"/>
      <c r="DK386" s="763"/>
      <c r="DL386" s="763"/>
      <c r="DM386" s="763"/>
      <c r="DN386" s="763"/>
      <c r="DO386" s="763"/>
      <c r="DP386" s="763"/>
      <c r="DQ386" s="763"/>
      <c r="DR386" s="763"/>
      <c r="DS386" s="763"/>
      <c r="DT386" s="763"/>
      <c r="DU386" s="763"/>
      <c r="DV386" s="763"/>
      <c r="DW386" s="763"/>
      <c r="DX386" s="763"/>
      <c r="DY386" s="763"/>
      <c r="DZ386" s="763"/>
      <c r="EA386" s="763"/>
      <c r="EB386" s="763"/>
      <c r="EC386" s="763"/>
      <c r="ED386" s="763"/>
      <c r="EE386" s="763"/>
      <c r="EF386" s="763"/>
      <c r="EG386" s="763"/>
      <c r="EH386" s="763"/>
      <c r="EI386" s="763"/>
      <c r="EJ386" s="763"/>
      <c r="EK386" s="763"/>
      <c r="EL386" s="763"/>
      <c r="EM386" s="763"/>
      <c r="EN386" s="763"/>
      <c r="EO386" s="763"/>
      <c r="EP386" s="763"/>
      <c r="EQ386" s="763"/>
      <c r="ER386" s="763"/>
      <c r="ES386" s="763"/>
      <c r="ET386" s="763"/>
      <c r="EU386" s="763"/>
      <c r="EV386" s="763"/>
      <c r="EW386" s="763"/>
      <c r="EX386" s="763"/>
      <c r="EY386" s="763"/>
      <c r="EZ386" s="763"/>
      <c r="FA386" s="763"/>
      <c r="FB386" s="763"/>
      <c r="FC386" s="763"/>
      <c r="FD386" s="763"/>
      <c r="FE386" s="763"/>
      <c r="FF386" s="763"/>
      <c r="FG386" s="763"/>
      <c r="FH386" s="763"/>
      <c r="FI386" s="763"/>
      <c r="FJ386" s="763"/>
      <c r="FK386" s="763"/>
      <c r="FL386" s="763"/>
      <c r="FM386" s="763"/>
      <c r="FN386" s="763"/>
      <c r="FO386" s="763"/>
      <c r="FP386" s="763"/>
      <c r="FQ386" s="763"/>
      <c r="FR386" s="763"/>
      <c r="FS386" s="763"/>
      <c r="FT386" s="763"/>
      <c r="FU386" s="763"/>
      <c r="FV386" s="763"/>
      <c r="FW386" s="763"/>
      <c r="FX386" s="763"/>
      <c r="FY386" s="763"/>
      <c r="FZ386" s="763"/>
      <c r="GA386" s="763"/>
      <c r="GB386" s="763"/>
      <c r="GC386" s="763"/>
      <c r="GD386" s="763"/>
      <c r="GE386" s="763"/>
      <c r="GF386" s="763"/>
      <c r="GG386" s="763"/>
      <c r="GH386" s="763"/>
      <c r="GI386" s="763"/>
      <c r="GJ386" s="763"/>
      <c r="GK386" s="763"/>
      <c r="GL386" s="763"/>
      <c r="GM386" s="763"/>
      <c r="GN386" s="763"/>
      <c r="GO386" s="763"/>
      <c r="GP386" s="763"/>
      <c r="GQ386" s="763"/>
      <c r="GR386" s="763"/>
      <c r="GS386" s="763"/>
      <c r="GT386" s="763"/>
      <c r="GU386" s="763"/>
      <c r="GV386" s="763"/>
      <c r="GW386" s="763"/>
      <c r="GX386" s="763"/>
      <c r="GY386" s="763"/>
      <c r="GZ386" s="763"/>
      <c r="HA386" s="763"/>
      <c r="HB386" s="763"/>
      <c r="HC386" s="763"/>
      <c r="HD386" s="763"/>
      <c r="HE386" s="763"/>
      <c r="HF386" s="763"/>
      <c r="HG386" s="763"/>
      <c r="HH386" s="763"/>
      <c r="HI386" s="763"/>
      <c r="HJ386" s="763"/>
      <c r="HK386" s="763"/>
      <c r="HL386" s="763"/>
      <c r="HM386" s="763"/>
      <c r="HN386" s="763"/>
      <c r="HO386" s="763"/>
      <c r="HP386" s="763"/>
      <c r="HQ386" s="763"/>
      <c r="HR386" s="763"/>
      <c r="HS386" s="763"/>
    </row>
    <row r="387" spans="1:227" s="552" customFormat="1">
      <c r="A387"/>
      <c r="B387" s="392"/>
      <c r="C387"/>
      <c r="D387" s="465"/>
      <c r="E387" s="684"/>
      <c r="F387" s="684"/>
      <c r="G387" s="354"/>
      <c r="H387"/>
      <c r="I387" s="140"/>
      <c r="J387"/>
      <c r="K387"/>
      <c r="L387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  <c r="X387" s="359"/>
      <c r="Y387" s="359"/>
      <c r="Z387" s="359"/>
      <c r="AA387" s="359"/>
      <c r="AB387" s="47"/>
      <c r="AC387"/>
      <c r="AD387" s="127"/>
      <c r="AE387"/>
      <c r="AF387"/>
      <c r="AG387"/>
      <c r="AH387" s="137"/>
      <c r="AI387" s="137"/>
      <c r="AJ387" s="137"/>
      <c r="AK387" s="693"/>
      <c r="AL387" s="653"/>
      <c r="AM387" s="738"/>
      <c r="AN387" s="738"/>
      <c r="AO387" s="738"/>
      <c r="AP387" s="738"/>
      <c r="AQ387" s="738"/>
      <c r="AR387" s="738"/>
      <c r="AS387" s="738"/>
      <c r="AT387" s="738"/>
      <c r="AU387" s="738"/>
      <c r="AV387" s="738"/>
      <c r="AW387" s="738"/>
      <c r="AX387" s="738"/>
      <c r="AY387" s="738"/>
      <c r="AZ387" s="738"/>
      <c r="BA387" s="656"/>
      <c r="BB387" s="309"/>
      <c r="BC387" s="1138"/>
      <c r="BD387" s="1138"/>
      <c r="BE387" s="1138"/>
      <c r="BF387" s="1138"/>
      <c r="BG387" s="1138"/>
      <c r="BH387" s="1138"/>
      <c r="BI387" s="1138"/>
      <c r="BJ387" s="536"/>
      <c r="BK387" s="536"/>
      <c r="BL387" s="536"/>
      <c r="BM387" s="536"/>
      <c r="BN387" s="536"/>
      <c r="BO387" s="536"/>
      <c r="BP387" s="536"/>
      <c r="BQ387" s="536"/>
      <c r="BR387" s="536"/>
      <c r="BS387" s="536"/>
      <c r="BT387" s="536"/>
      <c r="BU387" s="309"/>
      <c r="CW387" s="763"/>
      <c r="CX387" s="763"/>
      <c r="CY387" s="763"/>
      <c r="CZ387" s="763"/>
      <c r="DA387" s="763"/>
      <c r="DB387" s="763"/>
      <c r="DC387" s="763"/>
      <c r="DD387" s="763"/>
      <c r="DE387" s="763"/>
      <c r="DF387" s="763"/>
      <c r="DG387" s="763"/>
      <c r="DH387" s="763"/>
      <c r="DI387" s="763"/>
      <c r="DJ387" s="763"/>
      <c r="DK387" s="763"/>
      <c r="DL387" s="763"/>
      <c r="DM387" s="763"/>
      <c r="DN387" s="763"/>
      <c r="DO387" s="763"/>
      <c r="DP387" s="763"/>
      <c r="DQ387" s="763"/>
      <c r="DR387" s="763"/>
      <c r="DS387" s="763"/>
      <c r="DT387" s="763"/>
      <c r="DU387" s="763"/>
      <c r="DV387" s="763"/>
      <c r="DW387" s="763"/>
      <c r="DX387" s="763"/>
      <c r="DY387" s="763"/>
      <c r="DZ387" s="763"/>
      <c r="EA387" s="763"/>
      <c r="EB387" s="763"/>
      <c r="EC387" s="763"/>
      <c r="ED387" s="763"/>
      <c r="EE387" s="763"/>
      <c r="EF387" s="763"/>
      <c r="EG387" s="763"/>
      <c r="EH387" s="763"/>
      <c r="EI387" s="763"/>
      <c r="EJ387" s="763"/>
      <c r="EK387" s="763"/>
      <c r="EL387" s="763"/>
      <c r="EM387" s="763"/>
      <c r="EN387" s="763"/>
      <c r="EO387" s="763"/>
      <c r="EP387" s="763"/>
      <c r="EQ387" s="763"/>
      <c r="ER387" s="763"/>
      <c r="ES387" s="763"/>
      <c r="ET387" s="763"/>
      <c r="EU387" s="763"/>
      <c r="EV387" s="763"/>
      <c r="EW387" s="763"/>
      <c r="EX387" s="763"/>
      <c r="EY387" s="763"/>
      <c r="EZ387" s="763"/>
      <c r="FA387" s="763"/>
      <c r="FB387" s="763"/>
      <c r="FC387" s="763"/>
      <c r="FD387" s="763"/>
      <c r="FE387" s="763"/>
      <c r="FF387" s="763"/>
      <c r="FG387" s="763"/>
      <c r="FH387" s="763"/>
      <c r="FI387" s="763"/>
      <c r="FJ387" s="763"/>
      <c r="FK387" s="763"/>
      <c r="FL387" s="763"/>
      <c r="FM387" s="763"/>
      <c r="FN387" s="763"/>
      <c r="FO387" s="763"/>
      <c r="FP387" s="763"/>
      <c r="FQ387" s="763"/>
      <c r="FR387" s="763"/>
      <c r="FS387" s="763"/>
      <c r="FT387" s="763"/>
      <c r="FU387" s="763"/>
      <c r="FV387" s="763"/>
      <c r="FW387" s="763"/>
      <c r="FX387" s="763"/>
      <c r="FY387" s="763"/>
      <c r="FZ387" s="763"/>
      <c r="GA387" s="763"/>
      <c r="GB387" s="763"/>
      <c r="GC387" s="763"/>
      <c r="GD387" s="763"/>
      <c r="GE387" s="763"/>
      <c r="GF387" s="763"/>
      <c r="GG387" s="763"/>
      <c r="GH387" s="763"/>
      <c r="GI387" s="763"/>
      <c r="GJ387" s="763"/>
      <c r="GK387" s="763"/>
      <c r="GL387" s="763"/>
      <c r="GM387" s="763"/>
      <c r="GN387" s="763"/>
      <c r="GO387" s="763"/>
      <c r="GP387" s="763"/>
      <c r="GQ387" s="763"/>
      <c r="GR387" s="763"/>
      <c r="GS387" s="763"/>
      <c r="GT387" s="763"/>
      <c r="GU387" s="763"/>
      <c r="GV387" s="763"/>
      <c r="GW387" s="763"/>
      <c r="GX387" s="763"/>
      <c r="GY387" s="763"/>
      <c r="GZ387" s="763"/>
      <c r="HA387" s="763"/>
      <c r="HB387" s="763"/>
      <c r="HC387" s="763"/>
      <c r="HD387" s="763"/>
      <c r="HE387" s="763"/>
      <c r="HF387" s="763"/>
      <c r="HG387" s="763"/>
      <c r="HH387" s="763"/>
      <c r="HI387" s="763"/>
      <c r="HJ387" s="763"/>
      <c r="HK387" s="763"/>
      <c r="HL387" s="763"/>
      <c r="HM387" s="763"/>
      <c r="HN387" s="763"/>
      <c r="HO387" s="763"/>
      <c r="HP387" s="763"/>
      <c r="HQ387" s="763"/>
      <c r="HR387" s="763"/>
      <c r="HS387" s="763"/>
    </row>
    <row r="388" spans="1:227" s="552" customFormat="1">
      <c r="A388"/>
      <c r="B388" s="392"/>
      <c r="C388"/>
      <c r="D388" s="465"/>
      <c r="E388" s="684"/>
      <c r="F388" s="684"/>
      <c r="G388" s="354"/>
      <c r="H388"/>
      <c r="I388" s="140"/>
      <c r="J388"/>
      <c r="K388"/>
      <c r="L388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  <c r="X388" s="359"/>
      <c r="Y388" s="359"/>
      <c r="Z388" s="359"/>
      <c r="AA388" s="359"/>
      <c r="AB388" s="47"/>
      <c r="AC388"/>
      <c r="AD388" s="127"/>
      <c r="AE388"/>
      <c r="AF388"/>
      <c r="AG388"/>
      <c r="AH388" s="137"/>
      <c r="AI388" s="137"/>
      <c r="AJ388" s="137"/>
      <c r="AK388" s="693"/>
      <c r="AL388" s="653"/>
      <c r="AM388" s="738"/>
      <c r="AN388" s="738"/>
      <c r="AO388" s="738"/>
      <c r="AP388" s="738"/>
      <c r="AQ388" s="738"/>
      <c r="AR388" s="738"/>
      <c r="AS388" s="738"/>
      <c r="AT388" s="738"/>
      <c r="AU388" s="738"/>
      <c r="AV388" s="738"/>
      <c r="AW388" s="738"/>
      <c r="AX388" s="738"/>
      <c r="AY388" s="738"/>
      <c r="AZ388" s="738"/>
      <c r="BA388" s="656"/>
      <c r="BB388" s="309"/>
      <c r="BC388" s="1138"/>
      <c r="BD388" s="1138"/>
      <c r="BE388" s="1138"/>
      <c r="BF388" s="1138"/>
      <c r="BG388" s="1138"/>
      <c r="BH388" s="1138"/>
      <c r="BI388" s="1138"/>
      <c r="BJ388" s="536"/>
      <c r="BK388" s="536"/>
      <c r="BL388" s="536"/>
      <c r="BM388" s="536"/>
      <c r="BN388" s="536"/>
      <c r="BO388" s="536"/>
      <c r="BP388" s="536"/>
      <c r="BQ388" s="536"/>
      <c r="BR388" s="536"/>
      <c r="BS388" s="536"/>
      <c r="BT388" s="536"/>
      <c r="BU388" s="309"/>
      <c r="CW388" s="763"/>
      <c r="CX388" s="763"/>
      <c r="CY388" s="763"/>
      <c r="CZ388" s="763"/>
      <c r="DA388" s="763"/>
      <c r="DB388" s="763"/>
      <c r="DC388" s="763"/>
      <c r="DD388" s="763"/>
      <c r="DE388" s="763"/>
      <c r="DF388" s="763"/>
      <c r="DG388" s="763"/>
      <c r="DH388" s="763"/>
      <c r="DI388" s="763"/>
      <c r="DJ388" s="763"/>
      <c r="DK388" s="763"/>
      <c r="DL388" s="763"/>
      <c r="DM388" s="763"/>
      <c r="DN388" s="763"/>
      <c r="DO388" s="763"/>
      <c r="DP388" s="763"/>
      <c r="DQ388" s="763"/>
      <c r="DR388" s="763"/>
      <c r="DS388" s="763"/>
      <c r="DT388" s="763"/>
      <c r="DU388" s="763"/>
      <c r="DV388" s="763"/>
      <c r="DW388" s="763"/>
      <c r="DX388" s="763"/>
      <c r="DY388" s="763"/>
      <c r="DZ388" s="763"/>
      <c r="EA388" s="763"/>
      <c r="EB388" s="763"/>
      <c r="EC388" s="763"/>
      <c r="ED388" s="763"/>
      <c r="EE388" s="763"/>
      <c r="EF388" s="763"/>
      <c r="EG388" s="763"/>
      <c r="EH388" s="763"/>
      <c r="EI388" s="763"/>
      <c r="EJ388" s="763"/>
      <c r="EK388" s="763"/>
      <c r="EL388" s="763"/>
      <c r="EM388" s="763"/>
      <c r="EN388" s="763"/>
      <c r="EO388" s="763"/>
      <c r="EP388" s="763"/>
      <c r="EQ388" s="763"/>
      <c r="ER388" s="763"/>
      <c r="ES388" s="763"/>
      <c r="ET388" s="763"/>
      <c r="EU388" s="763"/>
      <c r="EV388" s="763"/>
      <c r="EW388" s="763"/>
      <c r="EX388" s="763"/>
      <c r="EY388" s="763"/>
      <c r="EZ388" s="763"/>
      <c r="FA388" s="763"/>
      <c r="FB388" s="763"/>
      <c r="FC388" s="763"/>
      <c r="FD388" s="763"/>
      <c r="FE388" s="763"/>
      <c r="FF388" s="763"/>
      <c r="FG388" s="763"/>
      <c r="FH388" s="763"/>
      <c r="FI388" s="763"/>
      <c r="FJ388" s="763"/>
      <c r="FK388" s="763"/>
      <c r="FL388" s="763"/>
      <c r="FM388" s="763"/>
      <c r="FN388" s="763"/>
      <c r="FO388" s="763"/>
      <c r="FP388" s="763"/>
      <c r="FQ388" s="763"/>
      <c r="FR388" s="763"/>
      <c r="FS388" s="763"/>
      <c r="FT388" s="763"/>
      <c r="FU388" s="763"/>
      <c r="FV388" s="763"/>
      <c r="FW388" s="763"/>
      <c r="FX388" s="763"/>
      <c r="FY388" s="763"/>
      <c r="FZ388" s="763"/>
      <c r="GA388" s="763"/>
      <c r="GB388" s="763"/>
      <c r="GC388" s="763"/>
      <c r="GD388" s="763"/>
      <c r="GE388" s="763"/>
      <c r="GF388" s="763"/>
      <c r="GG388" s="763"/>
      <c r="GH388" s="763"/>
      <c r="GI388" s="763"/>
      <c r="GJ388" s="763"/>
      <c r="GK388" s="763"/>
      <c r="GL388" s="763"/>
      <c r="GM388" s="763"/>
      <c r="GN388" s="763"/>
      <c r="GO388" s="763"/>
      <c r="GP388" s="763"/>
      <c r="GQ388" s="763"/>
      <c r="GR388" s="763"/>
      <c r="GS388" s="763"/>
      <c r="GT388" s="763"/>
      <c r="GU388" s="763"/>
      <c r="GV388" s="763"/>
      <c r="GW388" s="763"/>
      <c r="GX388" s="763"/>
      <c r="GY388" s="763"/>
      <c r="GZ388" s="763"/>
      <c r="HA388" s="763"/>
      <c r="HB388" s="763"/>
      <c r="HC388" s="763"/>
      <c r="HD388" s="763"/>
      <c r="HE388" s="763"/>
      <c r="HF388" s="763"/>
      <c r="HG388" s="763"/>
      <c r="HH388" s="763"/>
      <c r="HI388" s="763"/>
      <c r="HJ388" s="763"/>
      <c r="HK388" s="763"/>
      <c r="HL388" s="763"/>
      <c r="HM388" s="763"/>
      <c r="HN388" s="763"/>
      <c r="HO388" s="763"/>
      <c r="HP388" s="763"/>
      <c r="HQ388" s="763"/>
      <c r="HR388" s="763"/>
      <c r="HS388" s="763"/>
    </row>
    <row r="389" spans="1:227" s="552" customFormat="1">
      <c r="A389"/>
      <c r="B389" s="392"/>
      <c r="C389"/>
      <c r="D389" s="465"/>
      <c r="E389" s="684"/>
      <c r="F389" s="684"/>
      <c r="G389" s="354"/>
      <c r="H389"/>
      <c r="I389" s="140"/>
      <c r="J389"/>
      <c r="K389"/>
      <c r="L389"/>
      <c r="M389" s="359"/>
      <c r="N389" s="359"/>
      <c r="O389" s="359"/>
      <c r="P389" s="359"/>
      <c r="Q389" s="359"/>
      <c r="R389" s="359"/>
      <c r="S389" s="359"/>
      <c r="T389" s="359"/>
      <c r="U389" s="359"/>
      <c r="V389" s="359"/>
      <c r="W389" s="359"/>
      <c r="X389" s="359"/>
      <c r="Y389" s="359"/>
      <c r="Z389" s="359"/>
      <c r="AA389" s="359"/>
      <c r="AB389" s="47"/>
      <c r="AC389"/>
      <c r="AD389" s="127"/>
      <c r="AE389"/>
      <c r="AF389"/>
      <c r="AG389"/>
      <c r="AH389" s="137"/>
      <c r="AI389" s="137"/>
      <c r="AJ389" s="137"/>
      <c r="AK389" s="693"/>
      <c r="AL389" s="653"/>
      <c r="AM389" s="738"/>
      <c r="AN389" s="738"/>
      <c r="AO389" s="738"/>
      <c r="AP389" s="738"/>
      <c r="AQ389" s="738"/>
      <c r="AR389" s="738"/>
      <c r="AS389" s="738"/>
      <c r="AT389" s="738"/>
      <c r="AU389" s="738"/>
      <c r="AV389" s="738"/>
      <c r="AW389" s="738"/>
      <c r="AX389" s="738"/>
      <c r="AY389" s="738"/>
      <c r="AZ389" s="738"/>
      <c r="BA389" s="656"/>
      <c r="BB389" s="309"/>
      <c r="BC389" s="1138"/>
      <c r="BD389" s="1138"/>
      <c r="BE389" s="1138"/>
      <c r="BF389" s="1138"/>
      <c r="BG389" s="1138"/>
      <c r="BH389" s="1138"/>
      <c r="BI389" s="1138"/>
      <c r="BJ389" s="536"/>
      <c r="BK389" s="536"/>
      <c r="BL389" s="536"/>
      <c r="BM389" s="536"/>
      <c r="BN389" s="536"/>
      <c r="BO389" s="536"/>
      <c r="BP389" s="536"/>
      <c r="BQ389" s="536"/>
      <c r="BR389" s="536"/>
      <c r="BS389" s="536"/>
      <c r="BT389" s="536"/>
      <c r="BU389" s="309"/>
      <c r="CW389" s="763"/>
      <c r="CX389" s="763"/>
      <c r="CY389" s="763"/>
      <c r="CZ389" s="763"/>
      <c r="DA389" s="763"/>
      <c r="DB389" s="763"/>
      <c r="DC389" s="763"/>
      <c r="DD389" s="763"/>
      <c r="DE389" s="763"/>
      <c r="DF389" s="763"/>
      <c r="DG389" s="763"/>
      <c r="DH389" s="763"/>
      <c r="DI389" s="763"/>
      <c r="DJ389" s="763"/>
      <c r="DK389" s="763"/>
      <c r="DL389" s="763"/>
      <c r="DM389" s="763"/>
      <c r="DN389" s="763"/>
      <c r="DO389" s="763"/>
      <c r="DP389" s="763"/>
      <c r="DQ389" s="763"/>
      <c r="DR389" s="763"/>
      <c r="DS389" s="763"/>
      <c r="DT389" s="763"/>
      <c r="DU389" s="763"/>
      <c r="DV389" s="763"/>
      <c r="DW389" s="763"/>
      <c r="DX389" s="763"/>
      <c r="DY389" s="763"/>
      <c r="DZ389" s="763"/>
      <c r="EA389" s="763"/>
      <c r="EB389" s="763"/>
      <c r="EC389" s="763"/>
      <c r="ED389" s="763"/>
      <c r="EE389" s="763"/>
      <c r="EF389" s="763"/>
      <c r="EG389" s="763"/>
      <c r="EH389" s="763"/>
      <c r="EI389" s="763"/>
      <c r="EJ389" s="763"/>
      <c r="EK389" s="763"/>
      <c r="EL389" s="763"/>
      <c r="EM389" s="763"/>
      <c r="EN389" s="763"/>
      <c r="EO389" s="763"/>
      <c r="EP389" s="763"/>
      <c r="EQ389" s="763"/>
      <c r="ER389" s="763"/>
      <c r="ES389" s="763"/>
      <c r="ET389" s="763"/>
      <c r="EU389" s="763"/>
      <c r="EV389" s="763"/>
      <c r="EW389" s="763"/>
      <c r="EX389" s="763"/>
      <c r="EY389" s="763"/>
      <c r="EZ389" s="763"/>
      <c r="FA389" s="763"/>
      <c r="FB389" s="763"/>
      <c r="FC389" s="763"/>
      <c r="FD389" s="763"/>
      <c r="FE389" s="763"/>
      <c r="FF389" s="763"/>
      <c r="FG389" s="763"/>
      <c r="FH389" s="763"/>
      <c r="FI389" s="763"/>
      <c r="FJ389" s="763"/>
      <c r="FK389" s="763"/>
      <c r="FL389" s="763"/>
      <c r="FM389" s="763"/>
      <c r="FN389" s="763"/>
      <c r="FO389" s="763"/>
      <c r="FP389" s="763"/>
      <c r="FQ389" s="763"/>
      <c r="FR389" s="763"/>
      <c r="FS389" s="763"/>
      <c r="FT389" s="763"/>
      <c r="FU389" s="763"/>
      <c r="FV389" s="763"/>
      <c r="FW389" s="763"/>
      <c r="FX389" s="763"/>
      <c r="FY389" s="763"/>
      <c r="FZ389" s="763"/>
      <c r="GA389" s="763"/>
      <c r="GB389" s="763"/>
      <c r="GC389" s="763"/>
      <c r="GD389" s="763"/>
      <c r="GE389" s="763"/>
      <c r="GF389" s="763"/>
      <c r="GG389" s="763"/>
      <c r="GH389" s="763"/>
      <c r="GI389" s="763"/>
      <c r="GJ389" s="763"/>
      <c r="GK389" s="763"/>
      <c r="GL389" s="763"/>
      <c r="GM389" s="763"/>
      <c r="GN389" s="763"/>
      <c r="GO389" s="763"/>
      <c r="GP389" s="763"/>
      <c r="GQ389" s="763"/>
      <c r="GR389" s="763"/>
      <c r="GS389" s="763"/>
      <c r="GT389" s="763"/>
      <c r="GU389" s="763"/>
      <c r="GV389" s="763"/>
      <c r="GW389" s="763"/>
      <c r="GX389" s="763"/>
      <c r="GY389" s="763"/>
      <c r="GZ389" s="763"/>
      <c r="HA389" s="763"/>
      <c r="HB389" s="763"/>
      <c r="HC389" s="763"/>
      <c r="HD389" s="763"/>
      <c r="HE389" s="763"/>
      <c r="HF389" s="763"/>
      <c r="HG389" s="763"/>
      <c r="HH389" s="763"/>
      <c r="HI389" s="763"/>
      <c r="HJ389" s="763"/>
      <c r="HK389" s="763"/>
      <c r="HL389" s="763"/>
      <c r="HM389" s="763"/>
      <c r="HN389" s="763"/>
      <c r="HO389" s="763"/>
      <c r="HP389" s="763"/>
      <c r="HQ389" s="763"/>
      <c r="HR389" s="763"/>
      <c r="HS389" s="763"/>
    </row>
    <row r="390" spans="1:227" s="552" customFormat="1">
      <c r="A390"/>
      <c r="B390" s="392"/>
      <c r="C390"/>
      <c r="D390" s="465"/>
      <c r="E390" s="684"/>
      <c r="F390" s="684"/>
      <c r="G390" s="354"/>
      <c r="H390"/>
      <c r="I390" s="140"/>
      <c r="J390"/>
      <c r="K390"/>
      <c r="L390"/>
      <c r="M390" s="359"/>
      <c r="N390" s="359"/>
      <c r="O390" s="359"/>
      <c r="P390" s="359"/>
      <c r="Q390" s="359"/>
      <c r="R390" s="359"/>
      <c r="S390" s="359"/>
      <c r="T390" s="359"/>
      <c r="U390" s="359"/>
      <c r="V390" s="359"/>
      <c r="W390" s="359"/>
      <c r="X390" s="359"/>
      <c r="Y390" s="359"/>
      <c r="Z390" s="359"/>
      <c r="AA390" s="359"/>
      <c r="AB390" s="47"/>
      <c r="AC390"/>
      <c r="AD390" s="127"/>
      <c r="AE390"/>
      <c r="AF390"/>
      <c r="AG390"/>
      <c r="AH390" s="137"/>
      <c r="AI390" s="137"/>
      <c r="AJ390" s="137"/>
      <c r="AK390" s="693"/>
      <c r="AL390" s="653"/>
      <c r="AM390" s="738"/>
      <c r="AN390" s="738"/>
      <c r="AO390" s="738"/>
      <c r="AP390" s="738"/>
      <c r="AQ390" s="738"/>
      <c r="AR390" s="738"/>
      <c r="AS390" s="738"/>
      <c r="AT390" s="738"/>
      <c r="AU390" s="738"/>
      <c r="AV390" s="738"/>
      <c r="AW390" s="738"/>
      <c r="AX390" s="738"/>
      <c r="AY390" s="738"/>
      <c r="AZ390" s="738"/>
      <c r="BA390" s="656"/>
      <c r="BB390" s="309"/>
      <c r="BC390" s="1138"/>
      <c r="BD390" s="1138"/>
      <c r="BE390" s="1138"/>
      <c r="BF390" s="1138"/>
      <c r="BG390" s="1138"/>
      <c r="BH390" s="1138"/>
      <c r="BI390" s="1138"/>
      <c r="BJ390" s="536"/>
      <c r="BK390" s="536"/>
      <c r="BL390" s="536"/>
      <c r="BM390" s="536"/>
      <c r="BN390" s="536"/>
      <c r="BO390" s="536"/>
      <c r="BP390" s="536"/>
      <c r="BQ390" s="536"/>
      <c r="BR390" s="536"/>
      <c r="BS390" s="536"/>
      <c r="BT390" s="536"/>
      <c r="BU390" s="309"/>
      <c r="CW390" s="763"/>
      <c r="CX390" s="763"/>
      <c r="CY390" s="763"/>
      <c r="CZ390" s="763"/>
      <c r="DA390" s="763"/>
      <c r="DB390" s="763"/>
      <c r="DC390" s="763"/>
      <c r="DD390" s="763"/>
      <c r="DE390" s="763"/>
      <c r="DF390" s="763"/>
      <c r="DG390" s="763"/>
      <c r="DH390" s="763"/>
      <c r="DI390" s="763"/>
      <c r="DJ390" s="763"/>
      <c r="DK390" s="763"/>
      <c r="DL390" s="763"/>
      <c r="DM390" s="763"/>
      <c r="DN390" s="763"/>
      <c r="DO390" s="763"/>
      <c r="DP390" s="763"/>
      <c r="DQ390" s="763"/>
      <c r="DR390" s="763"/>
      <c r="DS390" s="763"/>
      <c r="DT390" s="763"/>
      <c r="DU390" s="763"/>
      <c r="DV390" s="763"/>
      <c r="DW390" s="763"/>
      <c r="DX390" s="763"/>
      <c r="DY390" s="763"/>
      <c r="DZ390" s="763"/>
      <c r="EA390" s="763"/>
      <c r="EB390" s="763"/>
      <c r="EC390" s="763"/>
      <c r="ED390" s="763"/>
      <c r="EE390" s="763"/>
      <c r="EF390" s="763"/>
      <c r="EG390" s="763"/>
      <c r="EH390" s="763"/>
      <c r="EI390" s="763"/>
      <c r="EJ390" s="763"/>
      <c r="EK390" s="763"/>
      <c r="EL390" s="763"/>
      <c r="EM390" s="763"/>
      <c r="EN390" s="763"/>
      <c r="EO390" s="763"/>
      <c r="EP390" s="763"/>
      <c r="EQ390" s="763"/>
      <c r="ER390" s="763"/>
      <c r="ES390" s="763"/>
      <c r="ET390" s="763"/>
      <c r="EU390" s="763"/>
      <c r="EV390" s="763"/>
      <c r="EW390" s="763"/>
      <c r="EX390" s="763"/>
      <c r="EY390" s="763"/>
      <c r="EZ390" s="763"/>
      <c r="FA390" s="763"/>
      <c r="FB390" s="763"/>
      <c r="FC390" s="763"/>
      <c r="FD390" s="763"/>
      <c r="FE390" s="763"/>
      <c r="FF390" s="763"/>
      <c r="FG390" s="763"/>
      <c r="FH390" s="763"/>
      <c r="FI390" s="763"/>
      <c r="FJ390" s="763"/>
      <c r="FK390" s="763"/>
      <c r="FL390" s="763"/>
      <c r="FM390" s="763"/>
      <c r="FN390" s="763"/>
      <c r="FO390" s="763"/>
      <c r="FP390" s="763"/>
      <c r="FQ390" s="763"/>
      <c r="FR390" s="763"/>
      <c r="FS390" s="763"/>
      <c r="FT390" s="763"/>
      <c r="FU390" s="763"/>
      <c r="FV390" s="763"/>
      <c r="FW390" s="763"/>
      <c r="FX390" s="763"/>
      <c r="FY390" s="763"/>
      <c r="FZ390" s="763"/>
      <c r="GA390" s="763"/>
      <c r="GB390" s="763"/>
      <c r="GC390" s="763"/>
      <c r="GD390" s="763"/>
      <c r="GE390" s="763"/>
      <c r="GF390" s="763"/>
      <c r="GG390" s="763"/>
      <c r="GH390" s="763"/>
      <c r="GI390" s="763"/>
      <c r="GJ390" s="763"/>
      <c r="GK390" s="763"/>
      <c r="GL390" s="763"/>
      <c r="GM390" s="763"/>
      <c r="GN390" s="763"/>
      <c r="GO390" s="763"/>
      <c r="GP390" s="763"/>
      <c r="GQ390" s="763"/>
      <c r="GR390" s="763"/>
      <c r="GS390" s="763"/>
      <c r="GT390" s="763"/>
      <c r="GU390" s="763"/>
      <c r="GV390" s="763"/>
      <c r="GW390" s="763"/>
      <c r="GX390" s="763"/>
      <c r="GY390" s="763"/>
      <c r="GZ390" s="763"/>
      <c r="HA390" s="763"/>
      <c r="HB390" s="763"/>
      <c r="HC390" s="763"/>
      <c r="HD390" s="763"/>
      <c r="HE390" s="763"/>
      <c r="HF390" s="763"/>
      <c r="HG390" s="763"/>
      <c r="HH390" s="763"/>
      <c r="HI390" s="763"/>
      <c r="HJ390" s="763"/>
      <c r="HK390" s="763"/>
      <c r="HL390" s="763"/>
      <c r="HM390" s="763"/>
      <c r="HN390" s="763"/>
      <c r="HO390" s="763"/>
      <c r="HP390" s="763"/>
      <c r="HQ390" s="763"/>
      <c r="HR390" s="763"/>
      <c r="HS390" s="763"/>
    </row>
    <row r="391" spans="1:227" s="552" customFormat="1">
      <c r="A391"/>
      <c r="B391" s="392"/>
      <c r="C391"/>
      <c r="D391" s="465"/>
      <c r="E391" s="684"/>
      <c r="F391" s="684"/>
      <c r="G391" s="354"/>
      <c r="H391"/>
      <c r="I391" s="140"/>
      <c r="J391"/>
      <c r="K391"/>
      <c r="L391"/>
      <c r="M391" s="359"/>
      <c r="N391" s="359"/>
      <c r="O391" s="359"/>
      <c r="P391" s="359"/>
      <c r="Q391" s="359"/>
      <c r="R391" s="359"/>
      <c r="S391" s="359"/>
      <c r="T391" s="359"/>
      <c r="U391" s="359"/>
      <c r="V391" s="359"/>
      <c r="W391" s="359"/>
      <c r="X391" s="359"/>
      <c r="Y391" s="359"/>
      <c r="Z391" s="359"/>
      <c r="AA391" s="359"/>
      <c r="AB391" s="47"/>
      <c r="AC391"/>
      <c r="AD391" s="127"/>
      <c r="AE391"/>
      <c r="AF391"/>
      <c r="AG391"/>
      <c r="AH391" s="137"/>
      <c r="AI391" s="137"/>
      <c r="AJ391" s="137"/>
      <c r="AK391" s="693"/>
      <c r="AL391" s="653"/>
      <c r="AM391" s="738"/>
      <c r="AN391" s="738"/>
      <c r="AO391" s="738"/>
      <c r="AP391" s="738"/>
      <c r="AQ391" s="738"/>
      <c r="AR391" s="738"/>
      <c r="AS391" s="738"/>
      <c r="AT391" s="738"/>
      <c r="AU391" s="738"/>
      <c r="AV391" s="738"/>
      <c r="AW391" s="738"/>
      <c r="AX391" s="738"/>
      <c r="AY391" s="738"/>
      <c r="AZ391" s="738"/>
      <c r="BA391" s="656"/>
      <c r="BB391" s="309"/>
      <c r="BC391" s="1138"/>
      <c r="BD391" s="1138"/>
      <c r="BE391" s="1138"/>
      <c r="BF391" s="1138"/>
      <c r="BG391" s="1138"/>
      <c r="BH391" s="1138"/>
      <c r="BI391" s="1138"/>
      <c r="BJ391" s="536"/>
      <c r="BK391" s="536"/>
      <c r="BL391" s="536"/>
      <c r="BM391" s="536"/>
      <c r="BN391" s="536"/>
      <c r="BO391" s="536"/>
      <c r="BP391" s="536"/>
      <c r="BQ391" s="536"/>
      <c r="BR391" s="536"/>
      <c r="BS391" s="536"/>
      <c r="BT391" s="536"/>
      <c r="BU391" s="309"/>
      <c r="CW391" s="763"/>
      <c r="CX391" s="763"/>
      <c r="CY391" s="763"/>
      <c r="CZ391" s="763"/>
      <c r="DA391" s="763"/>
      <c r="DB391" s="763"/>
      <c r="DC391" s="763"/>
      <c r="DD391" s="763"/>
      <c r="DE391" s="763"/>
      <c r="DF391" s="763"/>
      <c r="DG391" s="763"/>
      <c r="DH391" s="763"/>
      <c r="DI391" s="763"/>
      <c r="DJ391" s="763"/>
      <c r="DK391" s="763"/>
      <c r="DL391" s="763"/>
      <c r="DM391" s="763"/>
      <c r="DN391" s="763"/>
      <c r="DO391" s="763"/>
      <c r="DP391" s="763"/>
      <c r="DQ391" s="763"/>
      <c r="DR391" s="763"/>
      <c r="DS391" s="763"/>
      <c r="DT391" s="763"/>
      <c r="DU391" s="763"/>
      <c r="DV391" s="763"/>
      <c r="DW391" s="763"/>
      <c r="DX391" s="763"/>
      <c r="DY391" s="763"/>
      <c r="DZ391" s="763"/>
      <c r="EA391" s="763"/>
      <c r="EB391" s="763"/>
      <c r="EC391" s="763"/>
      <c r="ED391" s="763"/>
      <c r="EE391" s="763"/>
      <c r="EF391" s="763"/>
      <c r="EG391" s="763"/>
      <c r="EH391" s="763"/>
      <c r="EI391" s="763"/>
      <c r="EJ391" s="763"/>
      <c r="EK391" s="763"/>
      <c r="EL391" s="763"/>
      <c r="EM391" s="763"/>
      <c r="EN391" s="763"/>
      <c r="EO391" s="763"/>
      <c r="EP391" s="763"/>
      <c r="EQ391" s="763"/>
      <c r="ER391" s="763"/>
      <c r="ES391" s="763"/>
      <c r="ET391" s="763"/>
      <c r="EU391" s="763"/>
      <c r="EV391" s="763"/>
      <c r="EW391" s="763"/>
      <c r="EX391" s="763"/>
      <c r="EY391" s="763"/>
      <c r="EZ391" s="763"/>
      <c r="FA391" s="763"/>
      <c r="FB391" s="763"/>
      <c r="FC391" s="763"/>
      <c r="FD391" s="763"/>
      <c r="FE391" s="763"/>
      <c r="FF391" s="763"/>
      <c r="FG391" s="763"/>
      <c r="FH391" s="763"/>
      <c r="FI391" s="763"/>
      <c r="FJ391" s="763"/>
      <c r="FK391" s="763"/>
      <c r="FL391" s="763"/>
      <c r="FM391" s="763"/>
      <c r="FN391" s="763"/>
      <c r="FO391" s="763"/>
      <c r="FP391" s="763"/>
      <c r="FQ391" s="763"/>
      <c r="FR391" s="763"/>
      <c r="FS391" s="763"/>
      <c r="FT391" s="763"/>
      <c r="FU391" s="763"/>
      <c r="FV391" s="763"/>
      <c r="FW391" s="763"/>
      <c r="FX391" s="763"/>
      <c r="FY391" s="763"/>
      <c r="FZ391" s="763"/>
      <c r="GA391" s="763"/>
      <c r="GB391" s="763"/>
      <c r="GC391" s="763"/>
      <c r="GD391" s="763"/>
      <c r="GE391" s="763"/>
      <c r="GF391" s="763"/>
      <c r="GG391" s="763"/>
      <c r="GH391" s="763"/>
      <c r="GI391" s="763"/>
      <c r="GJ391" s="763"/>
      <c r="GK391" s="763"/>
      <c r="GL391" s="763"/>
      <c r="GM391" s="763"/>
      <c r="GN391" s="763"/>
      <c r="GO391" s="763"/>
      <c r="GP391" s="763"/>
      <c r="GQ391" s="763"/>
      <c r="GR391" s="763"/>
      <c r="GS391" s="763"/>
      <c r="GT391" s="763"/>
      <c r="GU391" s="763"/>
      <c r="GV391" s="763"/>
      <c r="GW391" s="763"/>
      <c r="GX391" s="763"/>
      <c r="GY391" s="763"/>
      <c r="GZ391" s="763"/>
      <c r="HA391" s="763"/>
      <c r="HB391" s="763"/>
      <c r="HC391" s="763"/>
      <c r="HD391" s="763"/>
      <c r="HE391" s="763"/>
      <c r="HF391" s="763"/>
      <c r="HG391" s="763"/>
      <c r="HH391" s="763"/>
      <c r="HI391" s="763"/>
      <c r="HJ391" s="763"/>
      <c r="HK391" s="763"/>
      <c r="HL391" s="763"/>
      <c r="HM391" s="763"/>
      <c r="HN391" s="763"/>
      <c r="HO391" s="763"/>
      <c r="HP391" s="763"/>
      <c r="HQ391" s="763"/>
      <c r="HR391" s="763"/>
      <c r="HS391" s="763"/>
    </row>
    <row r="392" spans="1:227" s="552" customFormat="1">
      <c r="A392"/>
      <c r="B392" s="392"/>
      <c r="C392"/>
      <c r="D392" s="465"/>
      <c r="E392" s="684"/>
      <c r="F392" s="684"/>
      <c r="G392" s="354"/>
      <c r="H392"/>
      <c r="I392" s="140"/>
      <c r="J392"/>
      <c r="K392"/>
      <c r="L392"/>
      <c r="M392" s="359"/>
      <c r="N392" s="359"/>
      <c r="O392" s="359"/>
      <c r="P392" s="359"/>
      <c r="Q392" s="359"/>
      <c r="R392" s="359"/>
      <c r="S392" s="359"/>
      <c r="T392" s="359"/>
      <c r="U392" s="359"/>
      <c r="V392" s="359"/>
      <c r="W392" s="359"/>
      <c r="X392" s="359"/>
      <c r="Y392" s="359"/>
      <c r="Z392" s="359"/>
      <c r="AA392" s="359"/>
      <c r="AB392" s="47"/>
      <c r="AC392"/>
      <c r="AD392" s="127"/>
      <c r="AE392"/>
      <c r="AF392"/>
      <c r="AG392"/>
      <c r="AH392" s="137"/>
      <c r="AI392" s="137"/>
      <c r="AJ392" s="137"/>
      <c r="AK392" s="693"/>
      <c r="AL392" s="653"/>
      <c r="AM392" s="738"/>
      <c r="AN392" s="738"/>
      <c r="AO392" s="738"/>
      <c r="AP392" s="738"/>
      <c r="AQ392" s="738"/>
      <c r="AR392" s="738"/>
      <c r="AS392" s="738"/>
      <c r="AT392" s="738"/>
      <c r="AU392" s="738"/>
      <c r="AV392" s="738"/>
      <c r="AW392" s="738"/>
      <c r="AX392" s="738"/>
      <c r="AY392" s="738"/>
      <c r="AZ392" s="738"/>
      <c r="BA392" s="656"/>
      <c r="BB392" s="309"/>
      <c r="BC392" s="1138"/>
      <c r="BD392" s="1138"/>
      <c r="BE392" s="1138"/>
      <c r="BF392" s="1138"/>
      <c r="BG392" s="1138"/>
      <c r="BH392" s="1138"/>
      <c r="BI392" s="1138"/>
      <c r="BJ392" s="536"/>
      <c r="BK392" s="536"/>
      <c r="BL392" s="536"/>
      <c r="BM392" s="536"/>
      <c r="BN392" s="536"/>
      <c r="BO392" s="536"/>
      <c r="BP392" s="536"/>
      <c r="BQ392" s="536"/>
      <c r="BR392" s="536"/>
      <c r="BS392" s="536"/>
      <c r="BT392" s="536"/>
      <c r="BU392" s="309"/>
      <c r="CW392" s="763"/>
      <c r="CX392" s="763"/>
      <c r="CY392" s="763"/>
      <c r="CZ392" s="763"/>
      <c r="DA392" s="763"/>
      <c r="DB392" s="763"/>
      <c r="DC392" s="763"/>
      <c r="DD392" s="763"/>
      <c r="DE392" s="763"/>
      <c r="DF392" s="763"/>
      <c r="DG392" s="763"/>
      <c r="DH392" s="763"/>
      <c r="DI392" s="763"/>
      <c r="DJ392" s="763"/>
      <c r="DK392" s="763"/>
      <c r="DL392" s="763"/>
      <c r="DM392" s="763"/>
      <c r="DN392" s="763"/>
      <c r="DO392" s="763"/>
      <c r="DP392" s="763"/>
      <c r="DQ392" s="763"/>
      <c r="DR392" s="763"/>
      <c r="DS392" s="763"/>
      <c r="DT392" s="763"/>
      <c r="DU392" s="763"/>
      <c r="DV392" s="763"/>
      <c r="DW392" s="763"/>
      <c r="DX392" s="763"/>
      <c r="DY392" s="763"/>
      <c r="DZ392" s="763"/>
      <c r="EA392" s="763"/>
      <c r="EB392" s="763"/>
      <c r="EC392" s="763"/>
      <c r="ED392" s="763"/>
      <c r="EE392" s="763"/>
      <c r="EF392" s="763"/>
      <c r="EG392" s="763"/>
      <c r="EH392" s="763"/>
      <c r="EI392" s="763"/>
      <c r="EJ392" s="763"/>
      <c r="EK392" s="763"/>
      <c r="EL392" s="763"/>
      <c r="EM392" s="763"/>
      <c r="EN392" s="763"/>
      <c r="EO392" s="763"/>
      <c r="EP392" s="763"/>
      <c r="EQ392" s="763"/>
      <c r="ER392" s="763"/>
      <c r="ES392" s="763"/>
      <c r="ET392" s="763"/>
      <c r="EU392" s="763"/>
      <c r="EV392" s="763"/>
      <c r="EW392" s="763"/>
      <c r="EX392" s="763"/>
      <c r="EY392" s="763"/>
      <c r="EZ392" s="763"/>
      <c r="FA392" s="763"/>
      <c r="FB392" s="763"/>
      <c r="FC392" s="763"/>
      <c r="FD392" s="763"/>
      <c r="FE392" s="763"/>
      <c r="FF392" s="763"/>
      <c r="FG392" s="763"/>
      <c r="FH392" s="763"/>
      <c r="FI392" s="763"/>
      <c r="FJ392" s="763"/>
      <c r="FK392" s="763"/>
      <c r="FL392" s="763"/>
      <c r="FM392" s="763"/>
      <c r="FN392" s="763"/>
      <c r="FO392" s="763"/>
      <c r="FP392" s="763"/>
      <c r="FQ392" s="763"/>
      <c r="FR392" s="763"/>
      <c r="FS392" s="763"/>
      <c r="FT392" s="763"/>
      <c r="FU392" s="763"/>
      <c r="FV392" s="763"/>
      <c r="FW392" s="763"/>
      <c r="FX392" s="763"/>
      <c r="FY392" s="763"/>
      <c r="FZ392" s="763"/>
      <c r="GA392" s="763"/>
      <c r="GB392" s="763"/>
      <c r="GC392" s="763"/>
      <c r="GD392" s="763"/>
      <c r="GE392" s="763"/>
      <c r="GF392" s="763"/>
      <c r="GG392" s="763"/>
      <c r="GH392" s="763"/>
      <c r="GI392" s="763"/>
      <c r="GJ392" s="763"/>
      <c r="GK392" s="763"/>
      <c r="GL392" s="763"/>
      <c r="GM392" s="763"/>
      <c r="GN392" s="763"/>
      <c r="GO392" s="763"/>
      <c r="GP392" s="763"/>
      <c r="GQ392" s="763"/>
      <c r="GR392" s="763"/>
      <c r="GS392" s="763"/>
      <c r="GT392" s="763"/>
      <c r="GU392" s="763"/>
      <c r="GV392" s="763"/>
      <c r="GW392" s="763"/>
      <c r="GX392" s="763"/>
      <c r="GY392" s="763"/>
      <c r="GZ392" s="763"/>
      <c r="HA392" s="763"/>
      <c r="HB392" s="763"/>
      <c r="HC392" s="763"/>
      <c r="HD392" s="763"/>
      <c r="HE392" s="763"/>
      <c r="HF392" s="763"/>
      <c r="HG392" s="763"/>
      <c r="HH392" s="763"/>
      <c r="HI392" s="763"/>
      <c r="HJ392" s="763"/>
      <c r="HK392" s="763"/>
      <c r="HL392" s="763"/>
      <c r="HM392" s="763"/>
      <c r="HN392" s="763"/>
      <c r="HO392" s="763"/>
      <c r="HP392" s="763"/>
      <c r="HQ392" s="763"/>
      <c r="HR392" s="763"/>
      <c r="HS392" s="763"/>
    </row>
    <row r="393" spans="1:227" s="552" customFormat="1">
      <c r="A393"/>
      <c r="B393" s="392"/>
      <c r="C393"/>
      <c r="D393" s="465"/>
      <c r="E393" s="684"/>
      <c r="F393" s="684"/>
      <c r="G393" s="354"/>
      <c r="H393"/>
      <c r="I393" s="140"/>
      <c r="J393"/>
      <c r="K393"/>
      <c r="L393"/>
      <c r="M393" s="359"/>
      <c r="N393" s="359"/>
      <c r="O393" s="359"/>
      <c r="P393" s="359"/>
      <c r="Q393" s="359"/>
      <c r="R393" s="359"/>
      <c r="S393" s="359"/>
      <c r="T393" s="359"/>
      <c r="U393" s="359"/>
      <c r="V393" s="359"/>
      <c r="W393" s="359"/>
      <c r="X393" s="359"/>
      <c r="Y393" s="359"/>
      <c r="Z393" s="359"/>
      <c r="AA393" s="359"/>
      <c r="AB393" s="47"/>
      <c r="AC393"/>
      <c r="AD393" s="127"/>
      <c r="AE393"/>
      <c r="AF393"/>
      <c r="AG393"/>
      <c r="AH393" s="137"/>
      <c r="AI393" s="137"/>
      <c r="AJ393" s="137"/>
      <c r="AK393" s="693"/>
      <c r="AL393" s="653"/>
      <c r="AM393" s="738"/>
      <c r="AN393" s="738"/>
      <c r="AO393" s="738"/>
      <c r="AP393" s="738"/>
      <c r="AQ393" s="738"/>
      <c r="AR393" s="738"/>
      <c r="AS393" s="738"/>
      <c r="AT393" s="738"/>
      <c r="AU393" s="738"/>
      <c r="AV393" s="738"/>
      <c r="AW393" s="738"/>
      <c r="AX393" s="738"/>
      <c r="AY393" s="738"/>
      <c r="AZ393" s="738"/>
      <c r="BA393" s="656"/>
      <c r="BB393" s="309"/>
      <c r="BC393" s="1138"/>
      <c r="BD393" s="1138"/>
      <c r="BE393" s="1138"/>
      <c r="BF393" s="1138"/>
      <c r="BG393" s="1138"/>
      <c r="BH393" s="1138"/>
      <c r="BI393" s="1138"/>
      <c r="BJ393" s="536"/>
      <c r="BK393" s="536"/>
      <c r="BL393" s="536"/>
      <c r="BM393" s="536"/>
      <c r="BN393" s="536"/>
      <c r="BO393" s="536"/>
      <c r="BP393" s="536"/>
      <c r="BQ393" s="536"/>
      <c r="BR393" s="536"/>
      <c r="BS393" s="536"/>
      <c r="BT393" s="536"/>
      <c r="BU393" s="309"/>
      <c r="CW393" s="763"/>
      <c r="CX393" s="763"/>
      <c r="CY393" s="763"/>
      <c r="CZ393" s="763"/>
      <c r="DA393" s="763"/>
      <c r="DB393" s="763"/>
      <c r="DC393" s="763"/>
      <c r="DD393" s="763"/>
      <c r="DE393" s="763"/>
      <c r="DF393" s="763"/>
      <c r="DG393" s="763"/>
      <c r="DH393" s="763"/>
      <c r="DI393" s="763"/>
      <c r="DJ393" s="763"/>
      <c r="DK393" s="763"/>
      <c r="DL393" s="763"/>
      <c r="DM393" s="763"/>
      <c r="DN393" s="763"/>
      <c r="DO393" s="763"/>
      <c r="DP393" s="763"/>
      <c r="DQ393" s="763"/>
      <c r="DR393" s="763"/>
      <c r="DS393" s="763"/>
      <c r="DT393" s="763"/>
      <c r="DU393" s="763"/>
      <c r="DV393" s="763"/>
      <c r="DW393" s="763"/>
      <c r="DX393" s="763"/>
      <c r="DY393" s="763"/>
      <c r="DZ393" s="763"/>
      <c r="EA393" s="763"/>
      <c r="EB393" s="763"/>
      <c r="EC393" s="763"/>
      <c r="ED393" s="763"/>
      <c r="EE393" s="763"/>
      <c r="EF393" s="763"/>
      <c r="EG393" s="763"/>
      <c r="EH393" s="763"/>
      <c r="EI393" s="763"/>
      <c r="EJ393" s="763"/>
      <c r="EK393" s="763"/>
      <c r="EL393" s="763"/>
      <c r="EM393" s="763"/>
      <c r="EN393" s="763"/>
      <c r="EO393" s="763"/>
      <c r="EP393" s="763"/>
      <c r="EQ393" s="763"/>
      <c r="ER393" s="763"/>
      <c r="ES393" s="763"/>
      <c r="ET393" s="763"/>
      <c r="EU393" s="763"/>
      <c r="EV393" s="763"/>
      <c r="EW393" s="763"/>
      <c r="EX393" s="763"/>
      <c r="EY393" s="763"/>
      <c r="EZ393" s="763"/>
      <c r="FA393" s="763"/>
      <c r="FB393" s="763"/>
      <c r="FC393" s="763"/>
      <c r="FD393" s="763"/>
      <c r="FE393" s="763"/>
      <c r="FF393" s="763"/>
      <c r="FG393" s="763"/>
      <c r="FH393" s="763"/>
      <c r="FI393" s="763"/>
      <c r="FJ393" s="763"/>
      <c r="FK393" s="763"/>
      <c r="FL393" s="763"/>
      <c r="FM393" s="763"/>
      <c r="FN393" s="763"/>
      <c r="FO393" s="763"/>
      <c r="FP393" s="763"/>
      <c r="FQ393" s="763"/>
      <c r="FR393" s="763"/>
      <c r="FS393" s="763"/>
      <c r="FT393" s="763"/>
      <c r="FU393" s="763"/>
      <c r="FV393" s="763"/>
      <c r="FW393" s="763"/>
      <c r="FX393" s="763"/>
      <c r="FY393" s="763"/>
      <c r="FZ393" s="763"/>
      <c r="GA393" s="763"/>
      <c r="GB393" s="763"/>
      <c r="GC393" s="763"/>
      <c r="GD393" s="763"/>
      <c r="GE393" s="763"/>
      <c r="GF393" s="763"/>
      <c r="GG393" s="763"/>
      <c r="GH393" s="763"/>
      <c r="GI393" s="763"/>
      <c r="GJ393" s="763"/>
      <c r="GK393" s="763"/>
      <c r="GL393" s="763"/>
      <c r="GM393" s="763"/>
      <c r="GN393" s="763"/>
      <c r="GO393" s="763"/>
      <c r="GP393" s="763"/>
      <c r="GQ393" s="763"/>
      <c r="GR393" s="763"/>
      <c r="GS393" s="763"/>
      <c r="GT393" s="763"/>
      <c r="GU393" s="763"/>
      <c r="GV393" s="763"/>
      <c r="GW393" s="763"/>
      <c r="GX393" s="763"/>
      <c r="GY393" s="763"/>
      <c r="GZ393" s="763"/>
      <c r="HA393" s="763"/>
      <c r="HB393" s="763"/>
      <c r="HC393" s="763"/>
      <c r="HD393" s="763"/>
      <c r="HE393" s="763"/>
      <c r="HF393" s="763"/>
      <c r="HG393" s="763"/>
      <c r="HH393" s="763"/>
      <c r="HI393" s="763"/>
      <c r="HJ393" s="763"/>
      <c r="HK393" s="763"/>
      <c r="HL393" s="763"/>
      <c r="HM393" s="763"/>
      <c r="HN393" s="763"/>
      <c r="HO393" s="763"/>
      <c r="HP393" s="763"/>
      <c r="HQ393" s="763"/>
      <c r="HR393" s="763"/>
      <c r="HS393" s="763"/>
    </row>
    <row r="394" spans="1:227" s="552" customFormat="1">
      <c r="A394"/>
      <c r="B394" s="392"/>
      <c r="C394"/>
      <c r="D394" s="465"/>
      <c r="E394" s="684"/>
      <c r="F394" s="684"/>
      <c r="G394" s="354"/>
      <c r="H394"/>
      <c r="I394" s="140"/>
      <c r="J394"/>
      <c r="K394"/>
      <c r="L394"/>
      <c r="M394" s="359"/>
      <c r="N394" s="359"/>
      <c r="O394" s="359"/>
      <c r="P394" s="359"/>
      <c r="Q394" s="359"/>
      <c r="R394" s="359"/>
      <c r="S394" s="359"/>
      <c r="T394" s="359"/>
      <c r="U394" s="359"/>
      <c r="V394" s="359"/>
      <c r="W394" s="359"/>
      <c r="X394" s="359"/>
      <c r="Y394" s="359"/>
      <c r="Z394" s="359"/>
      <c r="AA394" s="359"/>
      <c r="AB394" s="47"/>
      <c r="AC394"/>
      <c r="AD394" s="127"/>
      <c r="AE394"/>
      <c r="AF394"/>
      <c r="AG394"/>
      <c r="AH394" s="137"/>
      <c r="AI394" s="137"/>
      <c r="AJ394" s="137"/>
      <c r="AK394" s="693"/>
      <c r="AL394" s="653"/>
      <c r="AM394" s="738"/>
      <c r="AN394" s="738"/>
      <c r="AO394" s="738"/>
      <c r="AP394" s="738"/>
      <c r="AQ394" s="738"/>
      <c r="AR394" s="738"/>
      <c r="AS394" s="738"/>
      <c r="AT394" s="738"/>
      <c r="AU394" s="738"/>
      <c r="AV394" s="738"/>
      <c r="AW394" s="738"/>
      <c r="AX394" s="738"/>
      <c r="AY394" s="738"/>
      <c r="AZ394" s="738"/>
      <c r="BA394" s="656"/>
      <c r="BB394" s="309"/>
      <c r="BC394" s="1138"/>
      <c r="BD394" s="1138"/>
      <c r="BE394" s="1138"/>
      <c r="BF394" s="1138"/>
      <c r="BG394" s="1138"/>
      <c r="BH394" s="1138"/>
      <c r="BI394" s="1138"/>
      <c r="BJ394" s="536"/>
      <c r="BK394" s="536"/>
      <c r="BL394" s="536"/>
      <c r="BM394" s="536"/>
      <c r="BN394" s="536"/>
      <c r="BO394" s="536"/>
      <c r="BP394" s="536"/>
      <c r="BQ394" s="536"/>
      <c r="BR394" s="536"/>
      <c r="BS394" s="536"/>
      <c r="BT394" s="536"/>
      <c r="BU394" s="309"/>
      <c r="CW394" s="763"/>
      <c r="CX394" s="763"/>
      <c r="CY394" s="763"/>
      <c r="CZ394" s="763"/>
      <c r="DA394" s="763"/>
      <c r="DB394" s="763"/>
      <c r="DC394" s="763"/>
      <c r="DD394" s="763"/>
      <c r="DE394" s="763"/>
      <c r="DF394" s="763"/>
      <c r="DG394" s="763"/>
      <c r="DH394" s="763"/>
      <c r="DI394" s="763"/>
      <c r="DJ394" s="763"/>
      <c r="DK394" s="763"/>
      <c r="DL394" s="763"/>
      <c r="DM394" s="763"/>
      <c r="DN394" s="763"/>
      <c r="DO394" s="763"/>
      <c r="DP394" s="763"/>
      <c r="DQ394" s="763"/>
      <c r="DR394" s="763"/>
      <c r="DS394" s="763"/>
      <c r="DT394" s="763"/>
      <c r="DU394" s="763"/>
      <c r="DV394" s="763"/>
      <c r="DW394" s="763"/>
      <c r="DX394" s="763"/>
      <c r="DY394" s="763"/>
      <c r="DZ394" s="763"/>
      <c r="EA394" s="763"/>
      <c r="EB394" s="763"/>
      <c r="EC394" s="763"/>
      <c r="ED394" s="763"/>
      <c r="EE394" s="763"/>
      <c r="EF394" s="763"/>
      <c r="EG394" s="763"/>
      <c r="EH394" s="763"/>
      <c r="EI394" s="763"/>
      <c r="EJ394" s="763"/>
      <c r="EK394" s="763"/>
      <c r="EL394" s="763"/>
      <c r="EM394" s="763"/>
      <c r="EN394" s="763"/>
      <c r="EO394" s="763"/>
      <c r="EP394" s="763"/>
      <c r="EQ394" s="763"/>
      <c r="ER394" s="763"/>
      <c r="ES394" s="763"/>
      <c r="ET394" s="763"/>
      <c r="EU394" s="763"/>
      <c r="EV394" s="763"/>
      <c r="EW394" s="763"/>
      <c r="EX394" s="763"/>
      <c r="EY394" s="763"/>
      <c r="EZ394" s="763"/>
      <c r="FA394" s="763"/>
      <c r="FB394" s="763"/>
      <c r="FC394" s="763"/>
      <c r="FD394" s="763"/>
      <c r="FE394" s="763"/>
      <c r="FF394" s="763"/>
      <c r="FG394" s="763"/>
      <c r="FH394" s="763"/>
      <c r="FI394" s="763"/>
      <c r="FJ394" s="763"/>
      <c r="FK394" s="763"/>
      <c r="FL394" s="763"/>
      <c r="FM394" s="763"/>
      <c r="FN394" s="763"/>
      <c r="FO394" s="763"/>
      <c r="FP394" s="763"/>
      <c r="FQ394" s="763"/>
      <c r="FR394" s="763"/>
      <c r="FS394" s="763"/>
      <c r="FT394" s="763"/>
      <c r="FU394" s="763"/>
      <c r="FV394" s="763"/>
      <c r="FW394" s="763"/>
      <c r="FX394" s="763"/>
      <c r="FY394" s="763"/>
      <c r="FZ394" s="763"/>
      <c r="GA394" s="763"/>
      <c r="GB394" s="763"/>
      <c r="GC394" s="763"/>
      <c r="GD394" s="763"/>
      <c r="GE394" s="763"/>
      <c r="GF394" s="763"/>
      <c r="GG394" s="763"/>
      <c r="GH394" s="763"/>
      <c r="GI394" s="763"/>
      <c r="GJ394" s="763"/>
      <c r="GK394" s="763"/>
      <c r="GL394" s="763"/>
      <c r="GM394" s="763"/>
      <c r="GN394" s="763"/>
      <c r="GO394" s="763"/>
      <c r="GP394" s="763"/>
      <c r="GQ394" s="763"/>
      <c r="GR394" s="763"/>
      <c r="GS394" s="763"/>
      <c r="GT394" s="763"/>
      <c r="GU394" s="763"/>
      <c r="GV394" s="763"/>
      <c r="GW394" s="763"/>
      <c r="GX394" s="763"/>
      <c r="GY394" s="763"/>
      <c r="GZ394" s="763"/>
      <c r="HA394" s="763"/>
      <c r="HB394" s="763"/>
      <c r="HC394" s="763"/>
      <c r="HD394" s="763"/>
      <c r="HE394" s="763"/>
      <c r="HF394" s="763"/>
      <c r="HG394" s="763"/>
      <c r="HH394" s="763"/>
      <c r="HI394" s="763"/>
      <c r="HJ394" s="763"/>
      <c r="HK394" s="763"/>
      <c r="HL394" s="763"/>
      <c r="HM394" s="763"/>
      <c r="HN394" s="763"/>
      <c r="HO394" s="763"/>
      <c r="HP394" s="763"/>
      <c r="HQ394" s="763"/>
      <c r="HR394" s="763"/>
      <c r="HS394" s="763"/>
    </row>
    <row r="395" spans="1:227" s="552" customFormat="1">
      <c r="A395"/>
      <c r="B395" s="392"/>
      <c r="C395"/>
      <c r="D395" s="465"/>
      <c r="E395" s="684"/>
      <c r="F395" s="684"/>
      <c r="G395" s="354"/>
      <c r="H395"/>
      <c r="I395" s="140"/>
      <c r="J395"/>
      <c r="K395"/>
      <c r="L395"/>
      <c r="M395" s="359"/>
      <c r="N395" s="359"/>
      <c r="O395" s="359"/>
      <c r="P395" s="359"/>
      <c r="Q395" s="359"/>
      <c r="R395" s="359"/>
      <c r="S395" s="359"/>
      <c r="T395" s="359"/>
      <c r="U395" s="359"/>
      <c r="V395" s="359"/>
      <c r="W395" s="359"/>
      <c r="X395" s="359"/>
      <c r="Y395" s="359"/>
      <c r="Z395" s="359"/>
      <c r="AA395" s="359"/>
      <c r="AB395" s="47"/>
      <c r="AC395"/>
      <c r="AD395" s="127"/>
      <c r="AE395"/>
      <c r="AF395"/>
      <c r="AG395"/>
      <c r="AH395" s="137"/>
      <c r="AI395" s="137"/>
      <c r="AJ395" s="137"/>
      <c r="AK395" s="693"/>
      <c r="AL395" s="653"/>
      <c r="AM395" s="738"/>
      <c r="AN395" s="738"/>
      <c r="AO395" s="738"/>
      <c r="AP395" s="738"/>
      <c r="AQ395" s="738"/>
      <c r="AR395" s="738"/>
      <c r="AS395" s="738"/>
      <c r="AT395" s="738"/>
      <c r="AU395" s="738"/>
      <c r="AV395" s="738"/>
      <c r="AW395" s="738"/>
      <c r="AX395" s="738"/>
      <c r="AY395" s="738"/>
      <c r="AZ395" s="738"/>
      <c r="BA395" s="656"/>
      <c r="BB395" s="309"/>
      <c r="BC395" s="1138"/>
      <c r="BD395" s="1138"/>
      <c r="BE395" s="1138"/>
      <c r="BF395" s="1138"/>
      <c r="BG395" s="1138"/>
      <c r="BH395" s="1138"/>
      <c r="BI395" s="1138"/>
      <c r="BJ395" s="536"/>
      <c r="BK395" s="536"/>
      <c r="BL395" s="536"/>
      <c r="BM395" s="536"/>
      <c r="BN395" s="536"/>
      <c r="BO395" s="536"/>
      <c r="BP395" s="536"/>
      <c r="BQ395" s="536"/>
      <c r="BR395" s="536"/>
      <c r="BS395" s="536"/>
      <c r="BT395" s="536"/>
      <c r="BU395" s="309"/>
      <c r="CW395" s="763"/>
      <c r="CX395" s="763"/>
      <c r="CY395" s="763"/>
      <c r="CZ395" s="763"/>
      <c r="DA395" s="763"/>
      <c r="DB395" s="763"/>
      <c r="DC395" s="763"/>
      <c r="DD395" s="763"/>
      <c r="DE395" s="763"/>
      <c r="DF395" s="763"/>
      <c r="DG395" s="763"/>
      <c r="DH395" s="763"/>
      <c r="DI395" s="763"/>
      <c r="DJ395" s="763"/>
      <c r="DK395" s="763"/>
      <c r="DL395" s="763"/>
      <c r="DM395" s="763"/>
      <c r="DN395" s="763"/>
      <c r="DO395" s="763"/>
      <c r="DP395" s="763"/>
      <c r="DQ395" s="763"/>
      <c r="DR395" s="763"/>
      <c r="DS395" s="763"/>
      <c r="DT395" s="763"/>
      <c r="DU395" s="763"/>
      <c r="DV395" s="763"/>
      <c r="DW395" s="763"/>
      <c r="DX395" s="763"/>
      <c r="DY395" s="763"/>
      <c r="DZ395" s="763"/>
      <c r="EA395" s="763"/>
      <c r="EB395" s="763"/>
      <c r="EC395" s="763"/>
      <c r="ED395" s="763"/>
      <c r="EE395" s="763"/>
      <c r="EF395" s="763"/>
      <c r="EG395" s="763"/>
      <c r="EH395" s="763"/>
      <c r="EI395" s="763"/>
      <c r="EJ395" s="763"/>
      <c r="EK395" s="763"/>
      <c r="EL395" s="763"/>
      <c r="EM395" s="763"/>
      <c r="EN395" s="763"/>
      <c r="EO395" s="763"/>
      <c r="EP395" s="763"/>
      <c r="EQ395" s="763"/>
      <c r="ER395" s="763"/>
      <c r="ES395" s="763"/>
      <c r="ET395" s="763"/>
      <c r="EU395" s="763"/>
      <c r="EV395" s="763"/>
      <c r="EW395" s="763"/>
      <c r="EX395" s="763"/>
      <c r="EY395" s="763"/>
      <c r="EZ395" s="763"/>
      <c r="FA395" s="763"/>
      <c r="FB395" s="763"/>
      <c r="FC395" s="763"/>
      <c r="FD395" s="763"/>
      <c r="FE395" s="763"/>
      <c r="FF395" s="763"/>
      <c r="FG395" s="763"/>
      <c r="FH395" s="763"/>
      <c r="FI395" s="763"/>
      <c r="FJ395" s="763"/>
      <c r="FK395" s="763"/>
      <c r="FL395" s="763"/>
      <c r="FM395" s="763"/>
      <c r="FN395" s="763"/>
      <c r="FO395" s="763"/>
      <c r="FP395" s="763"/>
      <c r="FQ395" s="763"/>
      <c r="FR395" s="763"/>
      <c r="FS395" s="763"/>
      <c r="FT395" s="763"/>
      <c r="FU395" s="763"/>
      <c r="FV395" s="763"/>
      <c r="FW395" s="763"/>
      <c r="FX395" s="763"/>
      <c r="FY395" s="763"/>
      <c r="FZ395" s="763"/>
      <c r="GA395" s="763"/>
      <c r="GB395" s="763"/>
      <c r="GC395" s="763"/>
      <c r="GD395" s="763"/>
      <c r="GE395" s="763"/>
      <c r="GF395" s="763"/>
      <c r="GG395" s="763"/>
      <c r="GH395" s="763"/>
      <c r="GI395" s="763"/>
      <c r="GJ395" s="763"/>
      <c r="GK395" s="763"/>
      <c r="GL395" s="763"/>
      <c r="GM395" s="763"/>
      <c r="GN395" s="763"/>
      <c r="GO395" s="763"/>
      <c r="GP395" s="763"/>
      <c r="GQ395" s="763"/>
      <c r="GR395" s="763"/>
      <c r="GS395" s="763"/>
      <c r="GT395" s="763"/>
      <c r="GU395" s="763"/>
      <c r="GV395" s="763"/>
      <c r="GW395" s="763"/>
      <c r="GX395" s="763"/>
      <c r="GY395" s="763"/>
      <c r="GZ395" s="763"/>
      <c r="HA395" s="763"/>
      <c r="HB395" s="763"/>
      <c r="HC395" s="763"/>
      <c r="HD395" s="763"/>
      <c r="HE395" s="763"/>
      <c r="HF395" s="763"/>
      <c r="HG395" s="763"/>
      <c r="HH395" s="763"/>
      <c r="HI395" s="763"/>
      <c r="HJ395" s="763"/>
      <c r="HK395" s="763"/>
      <c r="HL395" s="763"/>
      <c r="HM395" s="763"/>
      <c r="HN395" s="763"/>
      <c r="HO395" s="763"/>
      <c r="HP395" s="763"/>
      <c r="HQ395" s="763"/>
      <c r="HR395" s="763"/>
      <c r="HS395" s="763"/>
    </row>
    <row r="396" spans="1:227" s="552" customFormat="1">
      <c r="A396"/>
      <c r="B396" s="392"/>
      <c r="C396"/>
      <c r="D396" s="465"/>
      <c r="E396" s="684"/>
      <c r="F396" s="684"/>
      <c r="G396" s="354"/>
      <c r="H396"/>
      <c r="I396" s="140"/>
      <c r="J396"/>
      <c r="K396"/>
      <c r="L396"/>
      <c r="M396" s="359"/>
      <c r="N396" s="359"/>
      <c r="O396" s="359"/>
      <c r="P396" s="359"/>
      <c r="Q396" s="359"/>
      <c r="R396" s="359"/>
      <c r="S396" s="359"/>
      <c r="T396" s="359"/>
      <c r="U396" s="359"/>
      <c r="V396" s="359"/>
      <c r="W396" s="359"/>
      <c r="X396" s="359"/>
      <c r="Y396" s="359"/>
      <c r="Z396" s="359"/>
      <c r="AA396" s="359"/>
      <c r="AB396" s="47"/>
      <c r="AC396"/>
      <c r="AD396" s="127"/>
      <c r="AE396"/>
      <c r="AF396"/>
      <c r="AG396"/>
      <c r="AH396" s="137"/>
      <c r="AI396" s="137"/>
      <c r="AJ396" s="137"/>
      <c r="AK396" s="693"/>
      <c r="AL396" s="653"/>
      <c r="AM396" s="738"/>
      <c r="AN396" s="738"/>
      <c r="AO396" s="738"/>
      <c r="AP396" s="738"/>
      <c r="AQ396" s="738"/>
      <c r="AR396" s="738"/>
      <c r="AS396" s="738"/>
      <c r="AT396" s="738"/>
      <c r="AU396" s="738"/>
      <c r="AV396" s="738"/>
      <c r="AW396" s="738"/>
      <c r="AX396" s="738"/>
      <c r="AY396" s="738"/>
      <c r="AZ396" s="738"/>
      <c r="BA396" s="656"/>
      <c r="BB396" s="309"/>
      <c r="BC396" s="1138"/>
      <c r="BD396" s="1138"/>
      <c r="BE396" s="1138"/>
      <c r="BF396" s="1138"/>
      <c r="BG396" s="1138"/>
      <c r="BH396" s="1138"/>
      <c r="BI396" s="1138"/>
      <c r="BJ396" s="536"/>
      <c r="BK396" s="536"/>
      <c r="BL396" s="536"/>
      <c r="BM396" s="536"/>
      <c r="BN396" s="536"/>
      <c r="BO396" s="536"/>
      <c r="BP396" s="536"/>
      <c r="BQ396" s="536"/>
      <c r="BR396" s="536"/>
      <c r="BS396" s="536"/>
      <c r="BT396" s="536"/>
      <c r="BU396" s="309"/>
      <c r="CW396" s="763"/>
      <c r="CX396" s="763"/>
      <c r="CY396" s="763"/>
      <c r="CZ396" s="763"/>
      <c r="DA396" s="763"/>
      <c r="DB396" s="763"/>
      <c r="DC396" s="763"/>
      <c r="DD396" s="763"/>
      <c r="DE396" s="763"/>
      <c r="DF396" s="763"/>
      <c r="DG396" s="763"/>
      <c r="DH396" s="763"/>
      <c r="DI396" s="763"/>
      <c r="DJ396" s="763"/>
      <c r="DK396" s="763"/>
      <c r="DL396" s="763"/>
      <c r="DM396" s="763"/>
      <c r="DN396" s="763"/>
      <c r="DO396" s="763"/>
      <c r="DP396" s="763"/>
      <c r="DQ396" s="763"/>
      <c r="DR396" s="763"/>
      <c r="DS396" s="763"/>
      <c r="DT396" s="763"/>
      <c r="DU396" s="763"/>
      <c r="DV396" s="763"/>
      <c r="DW396" s="763"/>
      <c r="DX396" s="763"/>
      <c r="DY396" s="763"/>
      <c r="DZ396" s="763"/>
      <c r="EA396" s="763"/>
      <c r="EB396" s="763"/>
      <c r="EC396" s="763"/>
      <c r="ED396" s="763"/>
      <c r="EE396" s="763"/>
      <c r="EF396" s="763"/>
      <c r="EG396" s="763"/>
      <c r="EH396" s="763"/>
      <c r="EI396" s="763"/>
      <c r="EJ396" s="763"/>
      <c r="EK396" s="763"/>
      <c r="EL396" s="763"/>
      <c r="EM396" s="763"/>
      <c r="EN396" s="763"/>
      <c r="EO396" s="763"/>
      <c r="EP396" s="763"/>
      <c r="EQ396" s="763"/>
      <c r="ER396" s="763"/>
      <c r="ES396" s="763"/>
      <c r="ET396" s="763"/>
      <c r="EU396" s="763"/>
      <c r="EV396" s="763"/>
      <c r="EW396" s="763"/>
      <c r="EX396" s="763"/>
      <c r="EY396" s="763"/>
      <c r="EZ396" s="763"/>
      <c r="FA396" s="763"/>
      <c r="FB396" s="763"/>
      <c r="FC396" s="763"/>
      <c r="FD396" s="763"/>
      <c r="FE396" s="763"/>
      <c r="FF396" s="763"/>
      <c r="FG396" s="763"/>
      <c r="FH396" s="763"/>
      <c r="FI396" s="763"/>
      <c r="FJ396" s="763"/>
      <c r="FK396" s="763"/>
      <c r="FL396" s="763"/>
      <c r="FM396" s="763"/>
      <c r="FN396" s="763"/>
      <c r="FO396" s="763"/>
      <c r="FP396" s="763"/>
      <c r="FQ396" s="763"/>
      <c r="FR396" s="763"/>
      <c r="FS396" s="763"/>
      <c r="FT396" s="763"/>
      <c r="FU396" s="763"/>
      <c r="FV396" s="763"/>
      <c r="FW396" s="763"/>
      <c r="FX396" s="763"/>
      <c r="FY396" s="763"/>
      <c r="FZ396" s="763"/>
      <c r="GA396" s="763"/>
      <c r="GB396" s="763"/>
      <c r="GC396" s="763"/>
      <c r="GD396" s="763"/>
      <c r="GE396" s="763"/>
      <c r="GF396" s="763"/>
      <c r="GG396" s="763"/>
      <c r="GH396" s="763"/>
      <c r="GI396" s="763"/>
      <c r="GJ396" s="763"/>
      <c r="GK396" s="763"/>
      <c r="GL396" s="763"/>
      <c r="GM396" s="763"/>
      <c r="GN396" s="763"/>
      <c r="GO396" s="763"/>
      <c r="GP396" s="763"/>
      <c r="GQ396" s="763"/>
      <c r="GR396" s="763"/>
      <c r="GS396" s="763"/>
      <c r="GT396" s="763"/>
      <c r="GU396" s="763"/>
      <c r="GV396" s="763"/>
      <c r="GW396" s="763"/>
      <c r="GX396" s="763"/>
      <c r="GY396" s="763"/>
      <c r="GZ396" s="763"/>
      <c r="HA396" s="763"/>
      <c r="HB396" s="763"/>
      <c r="HC396" s="763"/>
      <c r="HD396" s="763"/>
      <c r="HE396" s="763"/>
      <c r="HF396" s="763"/>
      <c r="HG396" s="763"/>
      <c r="HH396" s="763"/>
      <c r="HI396" s="763"/>
      <c r="HJ396" s="763"/>
      <c r="HK396" s="763"/>
      <c r="HL396" s="763"/>
      <c r="HM396" s="763"/>
      <c r="HN396" s="763"/>
      <c r="HO396" s="763"/>
      <c r="HP396" s="763"/>
      <c r="HQ396" s="763"/>
      <c r="HR396" s="763"/>
      <c r="HS396" s="763"/>
    </row>
    <row r="397" spans="1:227" s="552" customFormat="1">
      <c r="A397"/>
      <c r="B397" s="392"/>
      <c r="C397"/>
      <c r="D397" s="465"/>
      <c r="E397" s="684"/>
      <c r="F397" s="684"/>
      <c r="G397" s="354"/>
      <c r="H397"/>
      <c r="I397" s="140"/>
      <c r="J397"/>
      <c r="K397"/>
      <c r="L397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  <c r="X397" s="359"/>
      <c r="Y397" s="359"/>
      <c r="Z397" s="359"/>
      <c r="AA397" s="359"/>
      <c r="AB397" s="47"/>
      <c r="AC397"/>
      <c r="AD397" s="127"/>
      <c r="AE397"/>
      <c r="AF397"/>
      <c r="AG397"/>
      <c r="AH397" s="137"/>
      <c r="AI397" s="137"/>
      <c r="AJ397" s="137"/>
      <c r="AK397" s="693"/>
      <c r="AL397" s="653"/>
      <c r="AM397" s="738"/>
      <c r="AN397" s="738"/>
      <c r="AO397" s="738"/>
      <c r="AP397" s="738"/>
      <c r="AQ397" s="738"/>
      <c r="AR397" s="738"/>
      <c r="AS397" s="738"/>
      <c r="AT397" s="738"/>
      <c r="AU397" s="738"/>
      <c r="AV397" s="738"/>
      <c r="AW397" s="738"/>
      <c r="AX397" s="738"/>
      <c r="AY397" s="738"/>
      <c r="AZ397" s="738"/>
      <c r="BA397" s="656"/>
      <c r="BB397" s="309"/>
      <c r="BC397" s="1138"/>
      <c r="BD397" s="1138"/>
      <c r="BE397" s="1138"/>
      <c r="BF397" s="1138"/>
      <c r="BG397" s="1138"/>
      <c r="BH397" s="1138"/>
      <c r="BI397" s="1138"/>
      <c r="BJ397" s="536"/>
      <c r="BK397" s="536"/>
      <c r="BL397" s="536"/>
      <c r="BM397" s="536"/>
      <c r="BN397" s="536"/>
      <c r="BO397" s="536"/>
      <c r="BP397" s="536"/>
      <c r="BQ397" s="536"/>
      <c r="BR397" s="536"/>
      <c r="BS397" s="536"/>
      <c r="BT397" s="536"/>
      <c r="BU397" s="309"/>
      <c r="CW397" s="763"/>
      <c r="CX397" s="763"/>
      <c r="CY397" s="763"/>
      <c r="CZ397" s="763"/>
      <c r="DA397" s="763"/>
      <c r="DB397" s="763"/>
      <c r="DC397" s="763"/>
      <c r="DD397" s="763"/>
      <c r="DE397" s="763"/>
      <c r="DF397" s="763"/>
      <c r="DG397" s="763"/>
      <c r="DH397" s="763"/>
      <c r="DI397" s="763"/>
      <c r="DJ397" s="763"/>
      <c r="DK397" s="763"/>
      <c r="DL397" s="763"/>
      <c r="DM397" s="763"/>
      <c r="DN397" s="763"/>
      <c r="DO397" s="763"/>
      <c r="DP397" s="763"/>
      <c r="DQ397" s="763"/>
      <c r="DR397" s="763"/>
      <c r="DS397" s="763"/>
      <c r="DT397" s="763"/>
      <c r="DU397" s="763"/>
      <c r="DV397" s="763"/>
      <c r="DW397" s="763"/>
      <c r="DX397" s="763"/>
      <c r="DY397" s="763"/>
      <c r="DZ397" s="763"/>
      <c r="EA397" s="763"/>
      <c r="EB397" s="763"/>
      <c r="EC397" s="763"/>
      <c r="ED397" s="763"/>
      <c r="EE397" s="763"/>
      <c r="EF397" s="763"/>
      <c r="EG397" s="763"/>
      <c r="EH397" s="763"/>
      <c r="EI397" s="763"/>
      <c r="EJ397" s="763"/>
      <c r="EK397" s="763"/>
      <c r="EL397" s="763"/>
      <c r="EM397" s="763"/>
      <c r="EN397" s="763"/>
      <c r="EO397" s="763"/>
      <c r="EP397" s="763"/>
      <c r="EQ397" s="763"/>
      <c r="ER397" s="763"/>
      <c r="ES397" s="763"/>
      <c r="ET397" s="763"/>
      <c r="EU397" s="763"/>
      <c r="EV397" s="763"/>
      <c r="EW397" s="763"/>
      <c r="EX397" s="763"/>
      <c r="EY397" s="763"/>
      <c r="EZ397" s="763"/>
      <c r="FA397" s="763"/>
      <c r="FB397" s="763"/>
      <c r="FC397" s="763"/>
      <c r="FD397" s="763"/>
      <c r="FE397" s="763"/>
      <c r="FF397" s="763"/>
      <c r="FG397" s="763"/>
      <c r="FH397" s="763"/>
      <c r="FI397" s="763"/>
      <c r="FJ397" s="763"/>
      <c r="FK397" s="763"/>
      <c r="FL397" s="763"/>
      <c r="FM397" s="763"/>
      <c r="FN397" s="763"/>
      <c r="FO397" s="763"/>
      <c r="FP397" s="763"/>
      <c r="FQ397" s="763"/>
      <c r="FR397" s="763"/>
      <c r="FS397" s="763"/>
      <c r="FT397" s="763"/>
      <c r="FU397" s="763"/>
      <c r="FV397" s="763"/>
      <c r="FW397" s="763"/>
      <c r="FX397" s="763"/>
      <c r="FY397" s="763"/>
      <c r="FZ397" s="763"/>
      <c r="GA397" s="763"/>
      <c r="GB397" s="763"/>
      <c r="GC397" s="763"/>
      <c r="GD397" s="763"/>
      <c r="GE397" s="763"/>
      <c r="GF397" s="763"/>
      <c r="GG397" s="763"/>
      <c r="GH397" s="763"/>
      <c r="GI397" s="763"/>
      <c r="GJ397" s="763"/>
      <c r="GK397" s="763"/>
      <c r="GL397" s="763"/>
      <c r="GM397" s="763"/>
      <c r="GN397" s="763"/>
      <c r="GO397" s="763"/>
      <c r="GP397" s="763"/>
      <c r="GQ397" s="763"/>
      <c r="GR397" s="763"/>
      <c r="GS397" s="763"/>
      <c r="GT397" s="763"/>
      <c r="GU397" s="763"/>
      <c r="GV397" s="763"/>
      <c r="GW397" s="763"/>
      <c r="GX397" s="763"/>
      <c r="GY397" s="763"/>
      <c r="GZ397" s="763"/>
      <c r="HA397" s="763"/>
      <c r="HB397" s="763"/>
      <c r="HC397" s="763"/>
      <c r="HD397" s="763"/>
      <c r="HE397" s="763"/>
      <c r="HF397" s="763"/>
      <c r="HG397" s="763"/>
      <c r="HH397" s="763"/>
      <c r="HI397" s="763"/>
      <c r="HJ397" s="763"/>
      <c r="HK397" s="763"/>
      <c r="HL397" s="763"/>
      <c r="HM397" s="763"/>
      <c r="HN397" s="763"/>
      <c r="HO397" s="763"/>
      <c r="HP397" s="763"/>
      <c r="HQ397" s="763"/>
      <c r="HR397" s="763"/>
      <c r="HS397" s="763"/>
    </row>
    <row r="398" spans="1:227" s="552" customFormat="1">
      <c r="A398"/>
      <c r="B398" s="392"/>
      <c r="C398"/>
      <c r="D398" s="465"/>
      <c r="E398" s="684"/>
      <c r="F398" s="684"/>
      <c r="G398" s="354"/>
      <c r="H398"/>
      <c r="I398" s="140"/>
      <c r="J398"/>
      <c r="K398"/>
      <c r="L398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47"/>
      <c r="AC398"/>
      <c r="AD398" s="127"/>
      <c r="AE398"/>
      <c r="AF398"/>
      <c r="AG398"/>
      <c r="AH398" s="137"/>
      <c r="AI398" s="137"/>
      <c r="AJ398" s="137"/>
      <c r="AK398" s="693"/>
      <c r="AL398" s="653"/>
      <c r="AM398" s="738"/>
      <c r="AN398" s="738"/>
      <c r="AO398" s="738"/>
      <c r="AP398" s="738"/>
      <c r="AQ398" s="738"/>
      <c r="AR398" s="738"/>
      <c r="AS398" s="738"/>
      <c r="AT398" s="738"/>
      <c r="AU398" s="738"/>
      <c r="AV398" s="738"/>
      <c r="AW398" s="738"/>
      <c r="AX398" s="738"/>
      <c r="AY398" s="738"/>
      <c r="AZ398" s="738"/>
      <c r="BA398" s="656"/>
      <c r="BB398" s="309"/>
      <c r="BC398" s="1138"/>
      <c r="BD398" s="1138"/>
      <c r="BE398" s="1138"/>
      <c r="BF398" s="1138"/>
      <c r="BG398" s="1138"/>
      <c r="BH398" s="1138"/>
      <c r="BI398" s="1138"/>
      <c r="BJ398" s="536"/>
      <c r="BK398" s="536"/>
      <c r="BL398" s="536"/>
      <c r="BM398" s="536"/>
      <c r="BN398" s="536"/>
      <c r="BO398" s="536"/>
      <c r="BP398" s="536"/>
      <c r="BQ398" s="536"/>
      <c r="BR398" s="536"/>
      <c r="BS398" s="536"/>
      <c r="BT398" s="536"/>
      <c r="BU398" s="309"/>
      <c r="CW398" s="763"/>
      <c r="CX398" s="763"/>
      <c r="CY398" s="763"/>
      <c r="CZ398" s="763"/>
      <c r="DA398" s="763"/>
      <c r="DB398" s="763"/>
      <c r="DC398" s="763"/>
      <c r="DD398" s="763"/>
      <c r="DE398" s="763"/>
      <c r="DF398" s="763"/>
      <c r="DG398" s="763"/>
      <c r="DH398" s="763"/>
      <c r="DI398" s="763"/>
      <c r="DJ398" s="763"/>
      <c r="DK398" s="763"/>
      <c r="DL398" s="763"/>
      <c r="DM398" s="763"/>
      <c r="DN398" s="763"/>
      <c r="DO398" s="763"/>
      <c r="DP398" s="763"/>
      <c r="DQ398" s="763"/>
      <c r="DR398" s="763"/>
      <c r="DS398" s="763"/>
      <c r="DT398" s="763"/>
      <c r="DU398" s="763"/>
      <c r="DV398" s="763"/>
      <c r="DW398" s="763"/>
      <c r="DX398" s="763"/>
      <c r="DY398" s="763"/>
      <c r="DZ398" s="763"/>
      <c r="EA398" s="763"/>
      <c r="EB398" s="763"/>
      <c r="EC398" s="763"/>
      <c r="ED398" s="763"/>
      <c r="EE398" s="763"/>
      <c r="EF398" s="763"/>
      <c r="EG398" s="763"/>
      <c r="EH398" s="763"/>
      <c r="EI398" s="763"/>
      <c r="EJ398" s="763"/>
      <c r="EK398" s="763"/>
      <c r="EL398" s="763"/>
      <c r="EM398" s="763"/>
      <c r="EN398" s="763"/>
      <c r="EO398" s="763"/>
      <c r="EP398" s="763"/>
      <c r="EQ398" s="763"/>
      <c r="ER398" s="763"/>
      <c r="ES398" s="763"/>
      <c r="ET398" s="763"/>
      <c r="EU398" s="763"/>
      <c r="EV398" s="763"/>
      <c r="EW398" s="763"/>
      <c r="EX398" s="763"/>
      <c r="EY398" s="763"/>
      <c r="EZ398" s="763"/>
      <c r="FA398" s="763"/>
      <c r="FB398" s="763"/>
      <c r="FC398" s="763"/>
      <c r="FD398" s="763"/>
      <c r="FE398" s="763"/>
      <c r="FF398" s="763"/>
      <c r="FG398" s="763"/>
      <c r="FH398" s="763"/>
      <c r="FI398" s="763"/>
      <c r="FJ398" s="763"/>
      <c r="FK398" s="763"/>
      <c r="FL398" s="763"/>
      <c r="FM398" s="763"/>
      <c r="FN398" s="763"/>
      <c r="FO398" s="763"/>
      <c r="FP398" s="763"/>
      <c r="FQ398" s="763"/>
      <c r="FR398" s="763"/>
      <c r="FS398" s="763"/>
      <c r="FT398" s="763"/>
      <c r="FU398" s="763"/>
      <c r="FV398" s="763"/>
      <c r="FW398" s="763"/>
      <c r="FX398" s="763"/>
      <c r="FY398" s="763"/>
      <c r="FZ398" s="763"/>
      <c r="GA398" s="763"/>
      <c r="GB398" s="763"/>
      <c r="GC398" s="763"/>
      <c r="GD398" s="763"/>
      <c r="GE398" s="763"/>
      <c r="GF398" s="763"/>
      <c r="GG398" s="763"/>
      <c r="GH398" s="763"/>
      <c r="GI398" s="763"/>
      <c r="GJ398" s="763"/>
      <c r="GK398" s="763"/>
      <c r="GL398" s="763"/>
      <c r="GM398" s="763"/>
      <c r="GN398" s="763"/>
      <c r="GO398" s="763"/>
      <c r="GP398" s="763"/>
      <c r="GQ398" s="763"/>
      <c r="GR398" s="763"/>
      <c r="GS398" s="763"/>
      <c r="GT398" s="763"/>
      <c r="GU398" s="763"/>
      <c r="GV398" s="763"/>
      <c r="GW398" s="763"/>
      <c r="GX398" s="763"/>
      <c r="GY398" s="763"/>
      <c r="GZ398" s="763"/>
      <c r="HA398" s="763"/>
      <c r="HB398" s="763"/>
      <c r="HC398" s="763"/>
      <c r="HD398" s="763"/>
      <c r="HE398" s="763"/>
      <c r="HF398" s="763"/>
      <c r="HG398" s="763"/>
      <c r="HH398" s="763"/>
      <c r="HI398" s="763"/>
      <c r="HJ398" s="763"/>
      <c r="HK398" s="763"/>
      <c r="HL398" s="763"/>
      <c r="HM398" s="763"/>
      <c r="HN398" s="763"/>
      <c r="HO398" s="763"/>
      <c r="HP398" s="763"/>
      <c r="HQ398" s="763"/>
      <c r="HR398" s="763"/>
      <c r="HS398" s="763"/>
    </row>
    <row r="399" spans="1:227" s="552" customFormat="1">
      <c r="A399"/>
      <c r="B399" s="392"/>
      <c r="C399"/>
      <c r="D399" s="465"/>
      <c r="E399" s="684"/>
      <c r="F399" s="684"/>
      <c r="G399" s="354"/>
      <c r="H399"/>
      <c r="I399" s="140"/>
      <c r="J399"/>
      <c r="K399"/>
      <c r="L399"/>
      <c r="M399" s="359"/>
      <c r="N399" s="359"/>
      <c r="O399" s="359"/>
      <c r="P399" s="359"/>
      <c r="Q399" s="359"/>
      <c r="R399" s="359"/>
      <c r="S399" s="359"/>
      <c r="T399" s="359"/>
      <c r="U399" s="359"/>
      <c r="V399" s="359"/>
      <c r="W399" s="359"/>
      <c r="X399" s="359"/>
      <c r="Y399" s="359"/>
      <c r="Z399" s="359"/>
      <c r="AA399" s="359"/>
      <c r="AB399" s="47"/>
      <c r="AC399"/>
      <c r="AD399" s="127"/>
      <c r="AE399"/>
      <c r="AF399"/>
      <c r="AG399"/>
      <c r="AH399" s="137"/>
      <c r="AI399" s="137"/>
      <c r="AJ399" s="137"/>
      <c r="AK399" s="693"/>
      <c r="AL399" s="653"/>
      <c r="AM399" s="738"/>
      <c r="AN399" s="738"/>
      <c r="AO399" s="738"/>
      <c r="AP399" s="738"/>
      <c r="AQ399" s="738"/>
      <c r="AR399" s="738"/>
      <c r="AS399" s="738"/>
      <c r="AT399" s="738"/>
      <c r="AU399" s="738"/>
      <c r="AV399" s="738"/>
      <c r="AW399" s="738"/>
      <c r="AX399" s="738"/>
      <c r="AY399" s="738"/>
      <c r="AZ399" s="738"/>
      <c r="BA399" s="656"/>
      <c r="BB399" s="309"/>
      <c r="BC399" s="1138"/>
      <c r="BD399" s="1138"/>
      <c r="BE399" s="1138"/>
      <c r="BF399" s="1138"/>
      <c r="BG399" s="1138"/>
      <c r="BH399" s="1138"/>
      <c r="BI399" s="1138"/>
      <c r="BJ399" s="536"/>
      <c r="BK399" s="536"/>
      <c r="BL399" s="536"/>
      <c r="BM399" s="536"/>
      <c r="BN399" s="536"/>
      <c r="BO399" s="536"/>
      <c r="BP399" s="536"/>
      <c r="BQ399" s="536"/>
      <c r="BR399" s="536"/>
      <c r="BS399" s="536"/>
      <c r="BT399" s="536"/>
      <c r="BU399" s="309"/>
      <c r="CW399" s="763"/>
      <c r="CX399" s="763"/>
      <c r="CY399" s="763"/>
      <c r="CZ399" s="763"/>
      <c r="DA399" s="763"/>
      <c r="DB399" s="763"/>
      <c r="DC399" s="763"/>
      <c r="DD399" s="763"/>
      <c r="DE399" s="763"/>
      <c r="DF399" s="763"/>
      <c r="DG399" s="763"/>
      <c r="DH399" s="763"/>
      <c r="DI399" s="763"/>
      <c r="DJ399" s="763"/>
      <c r="DK399" s="763"/>
      <c r="DL399" s="763"/>
      <c r="DM399" s="763"/>
      <c r="DN399" s="763"/>
      <c r="DO399" s="763"/>
      <c r="DP399" s="763"/>
      <c r="DQ399" s="763"/>
      <c r="DR399" s="763"/>
      <c r="DS399" s="763"/>
      <c r="DT399" s="763"/>
      <c r="DU399" s="763"/>
      <c r="DV399" s="763"/>
      <c r="DW399" s="763"/>
      <c r="DX399" s="763"/>
      <c r="DY399" s="763"/>
      <c r="DZ399" s="763"/>
      <c r="EA399" s="763"/>
      <c r="EB399" s="763"/>
      <c r="EC399" s="763"/>
      <c r="ED399" s="763"/>
      <c r="EE399" s="763"/>
      <c r="EF399" s="763"/>
      <c r="EG399" s="763"/>
      <c r="EH399" s="763"/>
      <c r="EI399" s="763"/>
      <c r="EJ399" s="763"/>
      <c r="EK399" s="763"/>
      <c r="EL399" s="763"/>
      <c r="EM399" s="763"/>
      <c r="EN399" s="763"/>
      <c r="EO399" s="763"/>
      <c r="EP399" s="763"/>
      <c r="EQ399" s="763"/>
      <c r="ER399" s="763"/>
      <c r="ES399" s="763"/>
      <c r="ET399" s="763"/>
      <c r="EU399" s="763"/>
      <c r="EV399" s="763"/>
      <c r="EW399" s="763"/>
      <c r="EX399" s="763"/>
      <c r="EY399" s="763"/>
      <c r="EZ399" s="763"/>
      <c r="FA399" s="763"/>
      <c r="FB399" s="763"/>
      <c r="FC399" s="763"/>
      <c r="FD399" s="763"/>
      <c r="FE399" s="763"/>
      <c r="FF399" s="763"/>
      <c r="FG399" s="763"/>
      <c r="FH399" s="763"/>
      <c r="FI399" s="763"/>
      <c r="FJ399" s="763"/>
      <c r="FK399" s="763"/>
      <c r="FL399" s="763"/>
      <c r="FM399" s="763"/>
      <c r="FN399" s="763"/>
      <c r="FO399" s="763"/>
      <c r="FP399" s="763"/>
      <c r="FQ399" s="763"/>
      <c r="FR399" s="763"/>
      <c r="FS399" s="763"/>
      <c r="FT399" s="763"/>
      <c r="FU399" s="763"/>
      <c r="FV399" s="763"/>
      <c r="FW399" s="763"/>
      <c r="FX399" s="763"/>
      <c r="FY399" s="763"/>
      <c r="FZ399" s="763"/>
      <c r="GA399" s="763"/>
      <c r="GB399" s="763"/>
      <c r="GC399" s="763"/>
      <c r="GD399" s="763"/>
      <c r="GE399" s="763"/>
      <c r="GF399" s="763"/>
      <c r="GG399" s="763"/>
      <c r="GH399" s="763"/>
      <c r="GI399" s="763"/>
      <c r="GJ399" s="763"/>
      <c r="GK399" s="763"/>
      <c r="GL399" s="763"/>
      <c r="GM399" s="763"/>
      <c r="GN399" s="763"/>
      <c r="GO399" s="763"/>
      <c r="GP399" s="763"/>
      <c r="GQ399" s="763"/>
      <c r="GR399" s="763"/>
      <c r="GS399" s="763"/>
      <c r="GT399" s="763"/>
      <c r="GU399" s="763"/>
      <c r="GV399" s="763"/>
      <c r="GW399" s="763"/>
      <c r="GX399" s="763"/>
      <c r="GY399" s="763"/>
      <c r="GZ399" s="763"/>
      <c r="HA399" s="763"/>
      <c r="HB399" s="763"/>
      <c r="HC399" s="763"/>
      <c r="HD399" s="763"/>
      <c r="HE399" s="763"/>
      <c r="HF399" s="763"/>
      <c r="HG399" s="763"/>
      <c r="HH399" s="763"/>
      <c r="HI399" s="763"/>
      <c r="HJ399" s="763"/>
      <c r="HK399" s="763"/>
      <c r="HL399" s="763"/>
      <c r="HM399" s="763"/>
      <c r="HN399" s="763"/>
      <c r="HO399" s="763"/>
      <c r="HP399" s="763"/>
      <c r="HQ399" s="763"/>
      <c r="HR399" s="763"/>
      <c r="HS399" s="763"/>
    </row>
    <row r="400" spans="1:227" s="552" customFormat="1">
      <c r="A400"/>
      <c r="B400" s="392"/>
      <c r="C400"/>
      <c r="D400" s="465"/>
      <c r="E400" s="684"/>
      <c r="F400" s="684"/>
      <c r="G400" s="354"/>
      <c r="H400"/>
      <c r="I400" s="140"/>
      <c r="J400"/>
      <c r="K400"/>
      <c r="L400"/>
      <c r="M400" s="359"/>
      <c r="N400" s="359"/>
      <c r="O400" s="359"/>
      <c r="P400" s="359"/>
      <c r="Q400" s="359"/>
      <c r="R400" s="359"/>
      <c r="S400" s="359"/>
      <c r="T400" s="359"/>
      <c r="U400" s="359"/>
      <c r="V400" s="359"/>
      <c r="W400" s="359"/>
      <c r="X400" s="359"/>
      <c r="Y400" s="359"/>
      <c r="Z400" s="359"/>
      <c r="AA400" s="359"/>
      <c r="AB400" s="47"/>
      <c r="AC400"/>
      <c r="AD400" s="127"/>
      <c r="AE400"/>
      <c r="AF400"/>
      <c r="AG400"/>
      <c r="AH400" s="137"/>
      <c r="AI400" s="137"/>
      <c r="AJ400" s="137"/>
      <c r="AK400" s="693"/>
      <c r="AL400" s="653"/>
      <c r="AM400" s="738"/>
      <c r="AN400" s="738"/>
      <c r="AO400" s="738"/>
      <c r="AP400" s="738"/>
      <c r="AQ400" s="738"/>
      <c r="AR400" s="738"/>
      <c r="AS400" s="738"/>
      <c r="AT400" s="738"/>
      <c r="AU400" s="738"/>
      <c r="AV400" s="738"/>
      <c r="AW400" s="738"/>
      <c r="AX400" s="738"/>
      <c r="AY400" s="738"/>
      <c r="AZ400" s="738"/>
      <c r="BA400" s="656"/>
      <c r="BB400" s="309"/>
      <c r="BC400" s="1138"/>
      <c r="BD400" s="1138"/>
      <c r="BE400" s="1138"/>
      <c r="BF400" s="1138"/>
      <c r="BG400" s="1138"/>
      <c r="BH400" s="1138"/>
      <c r="BI400" s="1138"/>
      <c r="BJ400" s="536"/>
      <c r="BK400" s="536"/>
      <c r="BL400" s="536"/>
      <c r="BM400" s="536"/>
      <c r="BN400" s="536"/>
      <c r="BO400" s="536"/>
      <c r="BP400" s="536"/>
      <c r="BQ400" s="536"/>
      <c r="BR400" s="536"/>
      <c r="BS400" s="536"/>
      <c r="BT400" s="536"/>
      <c r="BU400" s="309"/>
      <c r="CW400" s="763"/>
      <c r="CX400" s="763"/>
      <c r="CY400" s="763"/>
      <c r="CZ400" s="763"/>
      <c r="DA400" s="763"/>
      <c r="DB400" s="763"/>
      <c r="DC400" s="763"/>
      <c r="DD400" s="763"/>
      <c r="DE400" s="763"/>
      <c r="DF400" s="763"/>
      <c r="DG400" s="763"/>
      <c r="DH400" s="763"/>
      <c r="DI400" s="763"/>
      <c r="DJ400" s="763"/>
      <c r="DK400" s="763"/>
      <c r="DL400" s="763"/>
      <c r="DM400" s="763"/>
      <c r="DN400" s="763"/>
      <c r="DO400" s="763"/>
      <c r="DP400" s="763"/>
      <c r="DQ400" s="763"/>
      <c r="DR400" s="763"/>
      <c r="DS400" s="763"/>
      <c r="DT400" s="763"/>
      <c r="DU400" s="763"/>
      <c r="DV400" s="763"/>
      <c r="DW400" s="763"/>
      <c r="DX400" s="763"/>
      <c r="DY400" s="763"/>
      <c r="DZ400" s="763"/>
      <c r="EA400" s="763"/>
      <c r="EB400" s="763"/>
      <c r="EC400" s="763"/>
      <c r="ED400" s="763"/>
      <c r="EE400" s="763"/>
      <c r="EF400" s="763"/>
      <c r="EG400" s="763"/>
      <c r="EH400" s="763"/>
      <c r="EI400" s="763"/>
      <c r="EJ400" s="763"/>
      <c r="EK400" s="763"/>
      <c r="EL400" s="763"/>
      <c r="EM400" s="763"/>
      <c r="EN400" s="763"/>
      <c r="EO400" s="763"/>
      <c r="EP400" s="763"/>
      <c r="EQ400" s="763"/>
      <c r="ER400" s="763"/>
      <c r="ES400" s="763"/>
      <c r="ET400" s="763"/>
      <c r="EU400" s="763"/>
      <c r="EV400" s="763"/>
      <c r="EW400" s="763"/>
      <c r="EX400" s="763"/>
      <c r="EY400" s="763"/>
      <c r="EZ400" s="763"/>
      <c r="FA400" s="763"/>
      <c r="FB400" s="763"/>
      <c r="FC400" s="763"/>
      <c r="FD400" s="763"/>
      <c r="FE400" s="763"/>
      <c r="FF400" s="763"/>
      <c r="FG400" s="763"/>
      <c r="FH400" s="763"/>
      <c r="FI400" s="763"/>
      <c r="FJ400" s="763"/>
      <c r="FK400" s="763"/>
      <c r="FL400" s="763"/>
      <c r="FM400" s="763"/>
      <c r="FN400" s="763"/>
      <c r="FO400" s="763"/>
      <c r="FP400" s="763"/>
      <c r="FQ400" s="763"/>
      <c r="FR400" s="763"/>
      <c r="FS400" s="763"/>
      <c r="FT400" s="763"/>
      <c r="FU400" s="763"/>
      <c r="FV400" s="763"/>
      <c r="FW400" s="763"/>
      <c r="FX400" s="763"/>
      <c r="FY400" s="763"/>
      <c r="FZ400" s="763"/>
      <c r="GA400" s="763"/>
      <c r="GB400" s="763"/>
      <c r="GC400" s="763"/>
      <c r="GD400" s="763"/>
      <c r="GE400" s="763"/>
      <c r="GF400" s="763"/>
      <c r="GG400" s="763"/>
      <c r="GH400" s="763"/>
      <c r="GI400" s="763"/>
      <c r="GJ400" s="763"/>
      <c r="GK400" s="763"/>
      <c r="GL400" s="763"/>
      <c r="GM400" s="763"/>
      <c r="GN400" s="763"/>
      <c r="GO400" s="763"/>
      <c r="GP400" s="763"/>
      <c r="GQ400" s="763"/>
      <c r="GR400" s="763"/>
      <c r="GS400" s="763"/>
      <c r="GT400" s="763"/>
      <c r="GU400" s="763"/>
      <c r="GV400" s="763"/>
      <c r="GW400" s="763"/>
      <c r="GX400" s="763"/>
      <c r="GY400" s="763"/>
      <c r="GZ400" s="763"/>
      <c r="HA400" s="763"/>
      <c r="HB400" s="763"/>
      <c r="HC400" s="763"/>
      <c r="HD400" s="763"/>
      <c r="HE400" s="763"/>
      <c r="HF400" s="763"/>
      <c r="HG400" s="763"/>
      <c r="HH400" s="763"/>
      <c r="HI400" s="763"/>
      <c r="HJ400" s="763"/>
      <c r="HK400" s="763"/>
      <c r="HL400" s="763"/>
      <c r="HM400" s="763"/>
      <c r="HN400" s="763"/>
      <c r="HO400" s="763"/>
      <c r="HP400" s="763"/>
      <c r="HQ400" s="763"/>
      <c r="HR400" s="763"/>
      <c r="HS400" s="763"/>
    </row>
    <row r="401" spans="1:227" s="552" customFormat="1">
      <c r="A401"/>
      <c r="B401" s="392"/>
      <c r="C401"/>
      <c r="D401" s="465"/>
      <c r="E401" s="684"/>
      <c r="F401" s="684"/>
      <c r="G401" s="354"/>
      <c r="H401"/>
      <c r="I401" s="140"/>
      <c r="J401"/>
      <c r="K401"/>
      <c r="L401"/>
      <c r="M401" s="359"/>
      <c r="N401" s="359"/>
      <c r="O401" s="359"/>
      <c r="P401" s="359"/>
      <c r="Q401" s="359"/>
      <c r="R401" s="359"/>
      <c r="S401" s="359"/>
      <c r="T401" s="359"/>
      <c r="U401" s="359"/>
      <c r="V401" s="359"/>
      <c r="W401" s="359"/>
      <c r="X401" s="359"/>
      <c r="Y401" s="359"/>
      <c r="Z401" s="359"/>
      <c r="AA401" s="359"/>
      <c r="AB401" s="47"/>
      <c r="AC401"/>
      <c r="AD401" s="127"/>
      <c r="AE401"/>
      <c r="AF401"/>
      <c r="AG401"/>
      <c r="AH401" s="137"/>
      <c r="AI401" s="137"/>
      <c r="AJ401" s="137"/>
      <c r="AK401" s="693"/>
      <c r="AL401" s="653"/>
      <c r="AM401" s="738"/>
      <c r="AN401" s="738"/>
      <c r="AO401" s="738"/>
      <c r="AP401" s="738"/>
      <c r="AQ401" s="738"/>
      <c r="AR401" s="738"/>
      <c r="AS401" s="738"/>
      <c r="AT401" s="738"/>
      <c r="AU401" s="738"/>
      <c r="AV401" s="738"/>
      <c r="AW401" s="738"/>
      <c r="AX401" s="738"/>
      <c r="AY401" s="738"/>
      <c r="AZ401" s="738"/>
      <c r="BA401" s="656"/>
      <c r="BB401" s="309"/>
      <c r="BC401" s="1138"/>
      <c r="BD401" s="1138"/>
      <c r="BE401" s="1138"/>
      <c r="BF401" s="1138"/>
      <c r="BG401" s="1138"/>
      <c r="BH401" s="1138"/>
      <c r="BI401" s="1138"/>
      <c r="BJ401" s="536"/>
      <c r="BK401" s="536"/>
      <c r="BL401" s="536"/>
      <c r="BM401" s="536"/>
      <c r="BN401" s="536"/>
      <c r="BO401" s="536"/>
      <c r="BP401" s="536"/>
      <c r="BQ401" s="536"/>
      <c r="BR401" s="536"/>
      <c r="BS401" s="536"/>
      <c r="BT401" s="536"/>
      <c r="BU401" s="309"/>
      <c r="CW401" s="763"/>
      <c r="CX401" s="763"/>
      <c r="CY401" s="763"/>
      <c r="CZ401" s="763"/>
      <c r="DA401" s="763"/>
      <c r="DB401" s="763"/>
      <c r="DC401" s="763"/>
      <c r="DD401" s="763"/>
      <c r="DE401" s="763"/>
      <c r="DF401" s="763"/>
      <c r="DG401" s="763"/>
      <c r="DH401" s="763"/>
      <c r="DI401" s="763"/>
      <c r="DJ401" s="763"/>
      <c r="DK401" s="763"/>
      <c r="DL401" s="763"/>
      <c r="DM401" s="763"/>
      <c r="DN401" s="763"/>
      <c r="DO401" s="763"/>
      <c r="DP401" s="763"/>
      <c r="DQ401" s="763"/>
      <c r="DR401" s="763"/>
      <c r="DS401" s="763"/>
      <c r="DT401" s="763"/>
      <c r="DU401" s="763"/>
      <c r="DV401" s="763"/>
      <c r="DW401" s="763"/>
      <c r="DX401" s="763"/>
      <c r="DY401" s="763"/>
      <c r="DZ401" s="763"/>
      <c r="EA401" s="763"/>
      <c r="EB401" s="763"/>
      <c r="EC401" s="763"/>
      <c r="ED401" s="763"/>
      <c r="EE401" s="763"/>
      <c r="EF401" s="763"/>
      <c r="EG401" s="763"/>
      <c r="EH401" s="763"/>
      <c r="EI401" s="763"/>
      <c r="EJ401" s="763"/>
      <c r="EK401" s="763"/>
      <c r="EL401" s="763"/>
      <c r="EM401" s="763"/>
      <c r="EN401" s="763"/>
      <c r="EO401" s="763"/>
      <c r="EP401" s="763"/>
      <c r="EQ401" s="763"/>
      <c r="ER401" s="763"/>
      <c r="ES401" s="763"/>
      <c r="ET401" s="763"/>
      <c r="EU401" s="763"/>
      <c r="EV401" s="763"/>
      <c r="EW401" s="763"/>
      <c r="EX401" s="763"/>
      <c r="EY401" s="763"/>
      <c r="EZ401" s="763"/>
      <c r="FA401" s="763"/>
      <c r="FB401" s="763"/>
      <c r="FC401" s="763"/>
      <c r="FD401" s="763"/>
      <c r="FE401" s="763"/>
      <c r="FF401" s="763"/>
      <c r="FG401" s="763"/>
      <c r="FH401" s="763"/>
      <c r="FI401" s="763"/>
      <c r="FJ401" s="763"/>
      <c r="FK401" s="763"/>
      <c r="FL401" s="763"/>
      <c r="FM401" s="763"/>
      <c r="FN401" s="763"/>
      <c r="FO401" s="763"/>
      <c r="FP401" s="763"/>
      <c r="FQ401" s="763"/>
      <c r="FR401" s="763"/>
      <c r="FS401" s="763"/>
      <c r="FT401" s="763"/>
      <c r="FU401" s="763"/>
      <c r="FV401" s="763"/>
      <c r="FW401" s="763"/>
      <c r="FX401" s="763"/>
      <c r="FY401" s="763"/>
      <c r="FZ401" s="763"/>
      <c r="GA401" s="763"/>
      <c r="GB401" s="763"/>
      <c r="GC401" s="763"/>
      <c r="GD401" s="763"/>
      <c r="GE401" s="763"/>
      <c r="GF401" s="763"/>
      <c r="GG401" s="763"/>
      <c r="GH401" s="763"/>
      <c r="GI401" s="763"/>
      <c r="GJ401" s="763"/>
      <c r="GK401" s="763"/>
      <c r="GL401" s="763"/>
      <c r="GM401" s="763"/>
      <c r="GN401" s="763"/>
      <c r="GO401" s="763"/>
      <c r="GP401" s="763"/>
      <c r="GQ401" s="763"/>
      <c r="GR401" s="763"/>
      <c r="GS401" s="763"/>
      <c r="GT401" s="763"/>
      <c r="GU401" s="763"/>
      <c r="GV401" s="763"/>
      <c r="GW401" s="763"/>
      <c r="GX401" s="763"/>
      <c r="GY401" s="763"/>
      <c r="GZ401" s="763"/>
      <c r="HA401" s="763"/>
      <c r="HB401" s="763"/>
      <c r="HC401" s="763"/>
      <c r="HD401" s="763"/>
      <c r="HE401" s="763"/>
      <c r="HF401" s="763"/>
      <c r="HG401" s="763"/>
      <c r="HH401" s="763"/>
      <c r="HI401" s="763"/>
      <c r="HJ401" s="763"/>
      <c r="HK401" s="763"/>
      <c r="HL401" s="763"/>
      <c r="HM401" s="763"/>
      <c r="HN401" s="763"/>
      <c r="HO401" s="763"/>
      <c r="HP401" s="763"/>
      <c r="HQ401" s="763"/>
      <c r="HR401" s="763"/>
      <c r="HS401" s="763"/>
    </row>
    <row r="402" spans="1:227" s="552" customFormat="1">
      <c r="A402"/>
      <c r="B402" s="392"/>
      <c r="C402"/>
      <c r="D402" s="465"/>
      <c r="E402" s="684"/>
      <c r="F402" s="684"/>
      <c r="G402" s="354"/>
      <c r="H402"/>
      <c r="I402" s="140"/>
      <c r="J402"/>
      <c r="K402"/>
      <c r="L402"/>
      <c r="M402" s="359"/>
      <c r="N402" s="359"/>
      <c r="O402" s="359"/>
      <c r="P402" s="359"/>
      <c r="Q402" s="359"/>
      <c r="R402" s="359"/>
      <c r="S402" s="359"/>
      <c r="T402" s="359"/>
      <c r="U402" s="359"/>
      <c r="V402" s="359"/>
      <c r="W402" s="359"/>
      <c r="X402" s="359"/>
      <c r="Y402" s="359"/>
      <c r="Z402" s="359"/>
      <c r="AA402" s="359"/>
      <c r="AB402" s="47"/>
      <c r="AC402"/>
      <c r="AD402" s="127"/>
      <c r="AE402"/>
      <c r="AF402"/>
      <c r="AG402"/>
      <c r="AH402" s="137"/>
      <c r="AI402" s="137"/>
      <c r="AJ402" s="137"/>
      <c r="AK402" s="693"/>
      <c r="AL402" s="653"/>
      <c r="AM402" s="738"/>
      <c r="AN402" s="738"/>
      <c r="AO402" s="738"/>
      <c r="AP402" s="738"/>
      <c r="AQ402" s="738"/>
      <c r="AR402" s="738"/>
      <c r="AS402" s="738"/>
      <c r="AT402" s="738"/>
      <c r="AU402" s="738"/>
      <c r="AV402" s="738"/>
      <c r="AW402" s="738"/>
      <c r="AX402" s="738"/>
      <c r="AY402" s="738"/>
      <c r="AZ402" s="738"/>
      <c r="BA402" s="656"/>
      <c r="BB402" s="309"/>
      <c r="BC402" s="1138"/>
      <c r="BD402" s="1138"/>
      <c r="BE402" s="1138"/>
      <c r="BF402" s="1138"/>
      <c r="BG402" s="1138"/>
      <c r="BH402" s="1138"/>
      <c r="BI402" s="1138"/>
      <c r="BJ402" s="536"/>
      <c r="BK402" s="536"/>
      <c r="BL402" s="536"/>
      <c r="BM402" s="536"/>
      <c r="BN402" s="536"/>
      <c r="BO402" s="536"/>
      <c r="BP402" s="536"/>
      <c r="BQ402" s="536"/>
      <c r="BR402" s="536"/>
      <c r="BS402" s="536"/>
      <c r="BT402" s="536"/>
      <c r="BU402" s="309"/>
      <c r="CW402" s="763"/>
      <c r="CX402" s="763"/>
      <c r="CY402" s="763"/>
      <c r="CZ402" s="763"/>
      <c r="DA402" s="763"/>
      <c r="DB402" s="763"/>
      <c r="DC402" s="763"/>
      <c r="DD402" s="763"/>
      <c r="DE402" s="763"/>
      <c r="DF402" s="763"/>
      <c r="DG402" s="763"/>
      <c r="DH402" s="763"/>
      <c r="DI402" s="763"/>
      <c r="DJ402" s="763"/>
      <c r="DK402" s="763"/>
      <c r="DL402" s="763"/>
      <c r="DM402" s="763"/>
      <c r="DN402" s="763"/>
      <c r="DO402" s="763"/>
      <c r="DP402" s="763"/>
      <c r="DQ402" s="763"/>
      <c r="DR402" s="763"/>
      <c r="DS402" s="763"/>
      <c r="DT402" s="763"/>
      <c r="DU402" s="763"/>
      <c r="DV402" s="763"/>
      <c r="DW402" s="763"/>
      <c r="DX402" s="763"/>
      <c r="DY402" s="763"/>
      <c r="DZ402" s="763"/>
      <c r="EA402" s="763"/>
      <c r="EB402" s="763"/>
      <c r="EC402" s="763"/>
      <c r="ED402" s="763"/>
      <c r="EE402" s="763"/>
      <c r="EF402" s="763"/>
      <c r="EG402" s="763"/>
      <c r="EH402" s="763"/>
      <c r="EI402" s="763"/>
      <c r="EJ402" s="763"/>
      <c r="EK402" s="763"/>
      <c r="EL402" s="763"/>
      <c r="EM402" s="763"/>
      <c r="EN402" s="763"/>
      <c r="EO402" s="763"/>
      <c r="EP402" s="763"/>
      <c r="EQ402" s="763"/>
      <c r="ER402" s="763"/>
      <c r="ES402" s="763"/>
      <c r="ET402" s="763"/>
      <c r="EU402" s="763"/>
      <c r="EV402" s="763"/>
      <c r="EW402" s="763"/>
      <c r="EX402" s="763"/>
      <c r="EY402" s="763"/>
      <c r="EZ402" s="763"/>
      <c r="FA402" s="763"/>
      <c r="FB402" s="763"/>
      <c r="FC402" s="763"/>
      <c r="FD402" s="763"/>
      <c r="FE402" s="763"/>
      <c r="FF402" s="763"/>
      <c r="FG402" s="763"/>
      <c r="FH402" s="763"/>
      <c r="FI402" s="763"/>
      <c r="FJ402" s="763"/>
      <c r="FK402" s="763"/>
      <c r="FL402" s="763"/>
      <c r="FM402" s="763"/>
      <c r="FN402" s="763"/>
      <c r="FO402" s="763"/>
      <c r="FP402" s="763"/>
      <c r="FQ402" s="763"/>
      <c r="FR402" s="763"/>
      <c r="FS402" s="763"/>
      <c r="FT402" s="763"/>
      <c r="FU402" s="763"/>
      <c r="FV402" s="763"/>
      <c r="FW402" s="763"/>
      <c r="FX402" s="763"/>
      <c r="FY402" s="763"/>
      <c r="FZ402" s="763"/>
      <c r="GA402" s="763"/>
      <c r="GB402" s="763"/>
      <c r="GC402" s="763"/>
      <c r="GD402" s="763"/>
      <c r="GE402" s="763"/>
      <c r="GF402" s="763"/>
      <c r="GG402" s="763"/>
      <c r="GH402" s="763"/>
      <c r="GI402" s="763"/>
      <c r="GJ402" s="763"/>
      <c r="GK402" s="763"/>
      <c r="GL402" s="763"/>
      <c r="GM402" s="763"/>
      <c r="GN402" s="763"/>
      <c r="GO402" s="763"/>
      <c r="GP402" s="763"/>
      <c r="GQ402" s="763"/>
      <c r="GR402" s="763"/>
      <c r="GS402" s="763"/>
      <c r="GT402" s="763"/>
      <c r="GU402" s="763"/>
      <c r="GV402" s="763"/>
      <c r="GW402" s="763"/>
      <c r="GX402" s="763"/>
      <c r="GY402" s="763"/>
      <c r="GZ402" s="763"/>
      <c r="HA402" s="763"/>
      <c r="HB402" s="763"/>
      <c r="HC402" s="763"/>
      <c r="HD402" s="763"/>
      <c r="HE402" s="763"/>
      <c r="HF402" s="763"/>
      <c r="HG402" s="763"/>
      <c r="HH402" s="763"/>
      <c r="HI402" s="763"/>
      <c r="HJ402" s="763"/>
      <c r="HK402" s="763"/>
      <c r="HL402" s="763"/>
      <c r="HM402" s="763"/>
      <c r="HN402" s="763"/>
      <c r="HO402" s="763"/>
      <c r="HP402" s="763"/>
      <c r="HQ402" s="763"/>
      <c r="HR402" s="763"/>
      <c r="HS402" s="763"/>
    </row>
    <row r="403" spans="1:227" s="552" customFormat="1">
      <c r="A403"/>
      <c r="B403" s="392"/>
      <c r="C403"/>
      <c r="D403" s="465"/>
      <c r="E403" s="684"/>
      <c r="F403" s="684"/>
      <c r="G403" s="354"/>
      <c r="H403"/>
      <c r="I403" s="140"/>
      <c r="J403"/>
      <c r="K403"/>
      <c r="L403"/>
      <c r="M403" s="359"/>
      <c r="N403" s="359"/>
      <c r="O403" s="359"/>
      <c r="P403" s="359"/>
      <c r="Q403" s="359"/>
      <c r="R403" s="359"/>
      <c r="S403" s="359"/>
      <c r="T403" s="359"/>
      <c r="U403" s="359"/>
      <c r="V403" s="359"/>
      <c r="W403" s="359"/>
      <c r="X403" s="359"/>
      <c r="Y403" s="359"/>
      <c r="Z403" s="359"/>
      <c r="AA403" s="359"/>
      <c r="AB403" s="47"/>
      <c r="AC403"/>
      <c r="AD403" s="127"/>
      <c r="AE403"/>
      <c r="AF403"/>
      <c r="AG403"/>
      <c r="AH403" s="137"/>
      <c r="AI403" s="137"/>
      <c r="AJ403" s="137"/>
      <c r="AK403" s="693"/>
      <c r="AL403" s="653"/>
      <c r="AM403" s="738"/>
      <c r="AN403" s="738"/>
      <c r="AO403" s="738"/>
      <c r="AP403" s="738"/>
      <c r="AQ403" s="738"/>
      <c r="AR403" s="738"/>
      <c r="AS403" s="738"/>
      <c r="AT403" s="738"/>
      <c r="AU403" s="738"/>
      <c r="AV403" s="738"/>
      <c r="AW403" s="738"/>
      <c r="AX403" s="738"/>
      <c r="AY403" s="738"/>
      <c r="AZ403" s="738"/>
      <c r="BA403" s="656"/>
      <c r="BB403" s="309"/>
      <c r="BC403" s="1138"/>
      <c r="BD403" s="1138"/>
      <c r="BE403" s="1138"/>
      <c r="BF403" s="1138"/>
      <c r="BG403" s="1138"/>
      <c r="BH403" s="1138"/>
      <c r="BI403" s="1138"/>
      <c r="BJ403" s="536"/>
      <c r="BK403" s="536"/>
      <c r="BL403" s="536"/>
      <c r="BM403" s="536"/>
      <c r="BN403" s="536"/>
      <c r="BO403" s="536"/>
      <c r="BP403" s="536"/>
      <c r="BQ403" s="536"/>
      <c r="BR403" s="536"/>
      <c r="BS403" s="536"/>
      <c r="BT403" s="536"/>
      <c r="BU403" s="309"/>
      <c r="CW403" s="763"/>
      <c r="CX403" s="763"/>
      <c r="CY403" s="763"/>
      <c r="CZ403" s="763"/>
      <c r="DA403" s="763"/>
      <c r="DB403" s="763"/>
      <c r="DC403" s="763"/>
      <c r="DD403" s="763"/>
      <c r="DE403" s="763"/>
      <c r="DF403" s="763"/>
      <c r="DG403" s="763"/>
      <c r="DH403" s="763"/>
      <c r="DI403" s="763"/>
      <c r="DJ403" s="763"/>
      <c r="DK403" s="763"/>
      <c r="DL403" s="763"/>
      <c r="DM403" s="763"/>
      <c r="DN403" s="763"/>
      <c r="DO403" s="763"/>
      <c r="DP403" s="763"/>
      <c r="DQ403" s="763"/>
      <c r="DR403" s="763"/>
      <c r="DS403" s="763"/>
      <c r="DT403" s="763"/>
      <c r="DU403" s="763"/>
      <c r="DV403" s="763"/>
      <c r="DW403" s="763"/>
      <c r="DX403" s="763"/>
      <c r="DY403" s="763"/>
      <c r="DZ403" s="763"/>
      <c r="EA403" s="763"/>
      <c r="EB403" s="763"/>
      <c r="EC403" s="763"/>
      <c r="ED403" s="763"/>
      <c r="EE403" s="763"/>
      <c r="EF403" s="763"/>
      <c r="EG403" s="763"/>
      <c r="EH403" s="763"/>
      <c r="EI403" s="763"/>
      <c r="EJ403" s="763"/>
      <c r="EK403" s="763"/>
      <c r="EL403" s="763"/>
      <c r="EM403" s="763"/>
      <c r="EN403" s="763"/>
      <c r="EO403" s="763"/>
      <c r="EP403" s="763"/>
      <c r="EQ403" s="763"/>
      <c r="ER403" s="763"/>
      <c r="ES403" s="763"/>
      <c r="ET403" s="763"/>
      <c r="EU403" s="763"/>
      <c r="EV403" s="763"/>
      <c r="EW403" s="763"/>
      <c r="EX403" s="763"/>
      <c r="EY403" s="763"/>
      <c r="EZ403" s="763"/>
      <c r="FA403" s="763"/>
      <c r="FB403" s="763"/>
      <c r="FC403" s="763"/>
      <c r="FD403" s="763"/>
      <c r="FE403" s="763"/>
      <c r="FF403" s="763"/>
      <c r="FG403" s="763"/>
      <c r="FH403" s="763"/>
      <c r="FI403" s="763"/>
      <c r="FJ403" s="763"/>
      <c r="FK403" s="763"/>
      <c r="FL403" s="763"/>
      <c r="FM403" s="763"/>
      <c r="FN403" s="763"/>
      <c r="FO403" s="763"/>
      <c r="FP403" s="763"/>
      <c r="FQ403" s="763"/>
      <c r="FR403" s="763"/>
      <c r="FS403" s="763"/>
      <c r="FT403" s="763"/>
      <c r="FU403" s="763"/>
      <c r="FV403" s="763"/>
      <c r="FW403" s="763"/>
      <c r="FX403" s="763"/>
      <c r="FY403" s="763"/>
      <c r="FZ403" s="763"/>
      <c r="GA403" s="763"/>
      <c r="GB403" s="763"/>
      <c r="GC403" s="763"/>
      <c r="GD403" s="763"/>
      <c r="GE403" s="763"/>
      <c r="GF403" s="763"/>
      <c r="GG403" s="763"/>
      <c r="GH403" s="763"/>
      <c r="GI403" s="763"/>
      <c r="GJ403" s="763"/>
      <c r="GK403" s="763"/>
      <c r="GL403" s="763"/>
      <c r="GM403" s="763"/>
      <c r="GN403" s="763"/>
      <c r="GO403" s="763"/>
      <c r="GP403" s="763"/>
      <c r="GQ403" s="763"/>
      <c r="GR403" s="763"/>
      <c r="GS403" s="763"/>
      <c r="GT403" s="763"/>
      <c r="GU403" s="763"/>
      <c r="GV403" s="763"/>
      <c r="GW403" s="763"/>
      <c r="GX403" s="763"/>
      <c r="GY403" s="763"/>
      <c r="GZ403" s="763"/>
      <c r="HA403" s="763"/>
      <c r="HB403" s="763"/>
      <c r="HC403" s="763"/>
      <c r="HD403" s="763"/>
      <c r="HE403" s="763"/>
      <c r="HF403" s="763"/>
      <c r="HG403" s="763"/>
      <c r="HH403" s="763"/>
      <c r="HI403" s="763"/>
      <c r="HJ403" s="763"/>
      <c r="HK403" s="763"/>
      <c r="HL403" s="763"/>
      <c r="HM403" s="763"/>
      <c r="HN403" s="763"/>
      <c r="HO403" s="763"/>
      <c r="HP403" s="763"/>
      <c r="HQ403" s="763"/>
      <c r="HR403" s="763"/>
      <c r="HS403" s="763"/>
    </row>
    <row r="404" spans="1:227" s="552" customFormat="1">
      <c r="A404"/>
      <c r="B404" s="392"/>
      <c r="C404"/>
      <c r="D404" s="465"/>
      <c r="E404" s="684"/>
      <c r="F404" s="684"/>
      <c r="G404" s="354"/>
      <c r="H404"/>
      <c r="I404" s="140"/>
      <c r="J404"/>
      <c r="K404"/>
      <c r="L404"/>
      <c r="M404" s="359"/>
      <c r="N404" s="359"/>
      <c r="O404" s="359"/>
      <c r="P404" s="359"/>
      <c r="Q404" s="359"/>
      <c r="R404" s="359"/>
      <c r="S404" s="359"/>
      <c r="T404" s="359"/>
      <c r="U404" s="359"/>
      <c r="V404" s="359"/>
      <c r="W404" s="359"/>
      <c r="X404" s="359"/>
      <c r="Y404" s="359"/>
      <c r="Z404" s="359"/>
      <c r="AA404" s="359"/>
      <c r="AB404" s="47"/>
      <c r="AC404"/>
      <c r="AD404" s="127"/>
      <c r="AE404"/>
      <c r="AF404"/>
      <c r="AG404"/>
      <c r="AH404" s="137"/>
      <c r="AI404" s="137"/>
      <c r="AJ404" s="137"/>
      <c r="AK404" s="693"/>
      <c r="AL404" s="653"/>
      <c r="AM404" s="738"/>
      <c r="AN404" s="738"/>
      <c r="AO404" s="738"/>
      <c r="AP404" s="738"/>
      <c r="AQ404" s="738"/>
      <c r="AR404" s="738"/>
      <c r="AS404" s="738"/>
      <c r="AT404" s="738"/>
      <c r="AU404" s="738"/>
      <c r="AV404" s="738"/>
      <c r="AW404" s="738"/>
      <c r="AX404" s="738"/>
      <c r="AY404" s="738"/>
      <c r="AZ404" s="738"/>
      <c r="BA404" s="656"/>
      <c r="BB404" s="309"/>
      <c r="BC404" s="1138"/>
      <c r="BD404" s="1138"/>
      <c r="BE404" s="1138"/>
      <c r="BF404" s="1138"/>
      <c r="BG404" s="1138"/>
      <c r="BH404" s="1138"/>
      <c r="BI404" s="1138"/>
      <c r="BJ404" s="536"/>
      <c r="BK404" s="536"/>
      <c r="BL404" s="536"/>
      <c r="BM404" s="536"/>
      <c r="BN404" s="536"/>
      <c r="BO404" s="536"/>
      <c r="BP404" s="536"/>
      <c r="BQ404" s="536"/>
      <c r="BR404" s="536"/>
      <c r="BS404" s="536"/>
      <c r="BT404" s="536"/>
      <c r="BU404" s="309"/>
      <c r="CW404" s="763"/>
      <c r="CX404" s="763"/>
      <c r="CY404" s="763"/>
      <c r="CZ404" s="763"/>
      <c r="DA404" s="763"/>
      <c r="DB404" s="763"/>
      <c r="DC404" s="763"/>
      <c r="DD404" s="763"/>
      <c r="DE404" s="763"/>
      <c r="DF404" s="763"/>
      <c r="DG404" s="763"/>
      <c r="DH404" s="763"/>
      <c r="DI404" s="763"/>
      <c r="DJ404" s="763"/>
      <c r="DK404" s="763"/>
      <c r="DL404" s="763"/>
      <c r="DM404" s="763"/>
      <c r="DN404" s="763"/>
      <c r="DO404" s="763"/>
      <c r="DP404" s="763"/>
      <c r="DQ404" s="763"/>
      <c r="DR404" s="763"/>
      <c r="DS404" s="763"/>
      <c r="DT404" s="763"/>
      <c r="DU404" s="763"/>
      <c r="DV404" s="763"/>
      <c r="DW404" s="763"/>
      <c r="DX404" s="763"/>
      <c r="DY404" s="763"/>
      <c r="DZ404" s="763"/>
      <c r="EA404" s="763"/>
      <c r="EB404" s="763"/>
      <c r="EC404" s="763"/>
      <c r="ED404" s="763"/>
      <c r="EE404" s="763"/>
      <c r="EF404" s="763"/>
      <c r="EG404" s="763"/>
      <c r="EH404" s="763"/>
      <c r="EI404" s="763"/>
      <c r="EJ404" s="763"/>
      <c r="EK404" s="763"/>
      <c r="EL404" s="763"/>
      <c r="EM404" s="763"/>
      <c r="EN404" s="763"/>
      <c r="EO404" s="763"/>
      <c r="EP404" s="763"/>
      <c r="EQ404" s="763"/>
      <c r="ER404" s="763"/>
      <c r="ES404" s="763"/>
      <c r="ET404" s="763"/>
      <c r="EU404" s="763"/>
      <c r="EV404" s="763"/>
      <c r="EW404" s="763"/>
      <c r="EX404" s="763"/>
      <c r="EY404" s="763"/>
      <c r="EZ404" s="763"/>
      <c r="FA404" s="763"/>
      <c r="FB404" s="763"/>
      <c r="FC404" s="763"/>
      <c r="FD404" s="763"/>
      <c r="FE404" s="763"/>
      <c r="FF404" s="763"/>
      <c r="FG404" s="763"/>
      <c r="FH404" s="763"/>
      <c r="FI404" s="763"/>
      <c r="FJ404" s="763"/>
      <c r="FK404" s="763"/>
      <c r="FL404" s="763"/>
      <c r="FM404" s="763"/>
      <c r="FN404" s="763"/>
      <c r="FO404" s="763"/>
      <c r="FP404" s="763"/>
      <c r="FQ404" s="763"/>
      <c r="FR404" s="763"/>
      <c r="FS404" s="763"/>
      <c r="FT404" s="763"/>
      <c r="FU404" s="763"/>
      <c r="FV404" s="763"/>
      <c r="FW404" s="763"/>
      <c r="FX404" s="763"/>
      <c r="FY404" s="763"/>
      <c r="FZ404" s="763"/>
      <c r="GA404" s="763"/>
      <c r="GB404" s="763"/>
      <c r="GC404" s="763"/>
      <c r="GD404" s="763"/>
      <c r="GE404" s="763"/>
      <c r="GF404" s="763"/>
      <c r="GG404" s="763"/>
      <c r="GH404" s="763"/>
      <c r="GI404" s="763"/>
      <c r="GJ404" s="763"/>
      <c r="GK404" s="763"/>
      <c r="GL404" s="763"/>
      <c r="GM404" s="763"/>
      <c r="GN404" s="763"/>
      <c r="GO404" s="763"/>
      <c r="GP404" s="763"/>
      <c r="GQ404" s="763"/>
      <c r="GR404" s="763"/>
      <c r="GS404" s="763"/>
      <c r="GT404" s="763"/>
      <c r="GU404" s="763"/>
      <c r="GV404" s="763"/>
      <c r="GW404" s="763"/>
      <c r="GX404" s="763"/>
      <c r="GY404" s="763"/>
      <c r="GZ404" s="763"/>
      <c r="HA404" s="763"/>
      <c r="HB404" s="763"/>
      <c r="HC404" s="763"/>
      <c r="HD404" s="763"/>
      <c r="HE404" s="763"/>
      <c r="HF404" s="763"/>
      <c r="HG404" s="763"/>
      <c r="HH404" s="763"/>
      <c r="HI404" s="763"/>
      <c r="HJ404" s="763"/>
      <c r="HK404" s="763"/>
      <c r="HL404" s="763"/>
      <c r="HM404" s="763"/>
      <c r="HN404" s="763"/>
      <c r="HO404" s="763"/>
      <c r="HP404" s="763"/>
      <c r="HQ404" s="763"/>
      <c r="HR404" s="763"/>
      <c r="HS404" s="763"/>
    </row>
    <row r="405" spans="1:227" s="552" customFormat="1">
      <c r="A405"/>
      <c r="B405" s="392"/>
      <c r="C405"/>
      <c r="D405" s="465"/>
      <c r="E405" s="684"/>
      <c r="F405" s="684"/>
      <c r="G405" s="354"/>
      <c r="H405"/>
      <c r="I405" s="140"/>
      <c r="J405"/>
      <c r="K405"/>
      <c r="L405"/>
      <c r="M405" s="359"/>
      <c r="N405" s="359"/>
      <c r="O405" s="359"/>
      <c r="P405" s="359"/>
      <c r="Q405" s="359"/>
      <c r="R405" s="359"/>
      <c r="S405" s="359"/>
      <c r="T405" s="359"/>
      <c r="U405" s="359"/>
      <c r="V405" s="359"/>
      <c r="W405" s="359"/>
      <c r="X405" s="359"/>
      <c r="Y405" s="359"/>
      <c r="Z405" s="359"/>
      <c r="AA405" s="359"/>
      <c r="AB405" s="47"/>
      <c r="AC405"/>
      <c r="AD405" s="127"/>
      <c r="AE405"/>
      <c r="AF405"/>
      <c r="AG405"/>
      <c r="AH405" s="137"/>
      <c r="AI405" s="137"/>
      <c r="AJ405" s="137"/>
      <c r="AK405" s="693"/>
      <c r="AL405" s="653"/>
      <c r="AM405" s="738"/>
      <c r="AN405" s="738"/>
      <c r="AO405" s="738"/>
      <c r="AP405" s="738"/>
      <c r="AQ405" s="738"/>
      <c r="AR405" s="738"/>
      <c r="AS405" s="738"/>
      <c r="AT405" s="738"/>
      <c r="AU405" s="738"/>
      <c r="AV405" s="738"/>
      <c r="AW405" s="738"/>
      <c r="AX405" s="738"/>
      <c r="AY405" s="738"/>
      <c r="AZ405" s="738"/>
      <c r="BA405" s="656"/>
      <c r="BB405" s="309"/>
      <c r="BC405" s="1138"/>
      <c r="BD405" s="1138"/>
      <c r="BE405" s="1138"/>
      <c r="BF405" s="1138"/>
      <c r="BG405" s="1138"/>
      <c r="BH405" s="1138"/>
      <c r="BI405" s="1138"/>
      <c r="BJ405" s="536"/>
      <c r="BK405" s="536"/>
      <c r="BL405" s="536"/>
      <c r="BM405" s="536"/>
      <c r="BN405" s="536"/>
      <c r="BO405" s="536"/>
      <c r="BP405" s="536"/>
      <c r="BQ405" s="536"/>
      <c r="BR405" s="536"/>
      <c r="BS405" s="536"/>
      <c r="BT405" s="536"/>
      <c r="BU405" s="309"/>
      <c r="CW405" s="763"/>
      <c r="CX405" s="763"/>
      <c r="CY405" s="763"/>
      <c r="CZ405" s="763"/>
      <c r="DA405" s="763"/>
      <c r="DB405" s="763"/>
      <c r="DC405" s="763"/>
      <c r="DD405" s="763"/>
      <c r="DE405" s="763"/>
      <c r="DF405" s="763"/>
      <c r="DG405" s="763"/>
      <c r="DH405" s="763"/>
      <c r="DI405" s="763"/>
      <c r="DJ405" s="763"/>
      <c r="DK405" s="763"/>
      <c r="DL405" s="763"/>
      <c r="DM405" s="763"/>
      <c r="DN405" s="763"/>
      <c r="DO405" s="763"/>
      <c r="DP405" s="763"/>
      <c r="DQ405" s="763"/>
      <c r="DR405" s="763"/>
      <c r="DS405" s="763"/>
      <c r="DT405" s="763"/>
      <c r="DU405" s="763"/>
      <c r="DV405" s="763"/>
      <c r="DW405" s="763"/>
      <c r="DX405" s="763"/>
      <c r="DY405" s="763"/>
      <c r="DZ405" s="763"/>
      <c r="EA405" s="763"/>
      <c r="EB405" s="763"/>
      <c r="EC405" s="763"/>
      <c r="ED405" s="763"/>
      <c r="EE405" s="763"/>
      <c r="EF405" s="763"/>
      <c r="EG405" s="763"/>
      <c r="EH405" s="763"/>
      <c r="EI405" s="763"/>
      <c r="EJ405" s="763"/>
      <c r="EK405" s="763"/>
      <c r="EL405" s="763"/>
      <c r="EM405" s="763"/>
      <c r="EN405" s="763"/>
      <c r="EO405" s="763"/>
      <c r="EP405" s="763"/>
      <c r="EQ405" s="763"/>
      <c r="ER405" s="763"/>
      <c r="ES405" s="763"/>
      <c r="ET405" s="763"/>
      <c r="EU405" s="763"/>
      <c r="EV405" s="763"/>
      <c r="EW405" s="763"/>
      <c r="EX405" s="763"/>
      <c r="EY405" s="763"/>
      <c r="EZ405" s="763"/>
      <c r="FA405" s="763"/>
      <c r="FB405" s="763"/>
      <c r="FC405" s="763"/>
      <c r="FD405" s="763"/>
      <c r="FE405" s="763"/>
      <c r="FF405" s="763"/>
      <c r="FG405" s="763"/>
      <c r="FH405" s="763"/>
      <c r="FI405" s="763"/>
      <c r="FJ405" s="763"/>
      <c r="FK405" s="763"/>
      <c r="FL405" s="763"/>
      <c r="FM405" s="763"/>
      <c r="FN405" s="763"/>
      <c r="FO405" s="763"/>
      <c r="FP405" s="763"/>
      <c r="FQ405" s="763"/>
      <c r="FR405" s="763"/>
      <c r="FS405" s="763"/>
      <c r="FT405" s="763"/>
      <c r="FU405" s="763"/>
      <c r="FV405" s="763"/>
      <c r="FW405" s="763"/>
      <c r="FX405" s="763"/>
      <c r="FY405" s="763"/>
      <c r="FZ405" s="763"/>
      <c r="GA405" s="763"/>
      <c r="GB405" s="763"/>
      <c r="GC405" s="763"/>
      <c r="GD405" s="763"/>
      <c r="GE405" s="763"/>
      <c r="GF405" s="763"/>
      <c r="GG405" s="763"/>
      <c r="GH405" s="763"/>
      <c r="GI405" s="763"/>
      <c r="GJ405" s="763"/>
      <c r="GK405" s="763"/>
      <c r="GL405" s="763"/>
      <c r="GM405" s="763"/>
      <c r="GN405" s="763"/>
      <c r="GO405" s="763"/>
      <c r="GP405" s="763"/>
      <c r="GQ405" s="763"/>
      <c r="GR405" s="763"/>
      <c r="GS405" s="763"/>
      <c r="GT405" s="763"/>
      <c r="GU405" s="763"/>
      <c r="GV405" s="763"/>
      <c r="GW405" s="763"/>
      <c r="GX405" s="763"/>
      <c r="GY405" s="763"/>
      <c r="GZ405" s="763"/>
      <c r="HA405" s="763"/>
      <c r="HB405" s="763"/>
      <c r="HC405" s="763"/>
      <c r="HD405" s="763"/>
      <c r="HE405" s="763"/>
      <c r="HF405" s="763"/>
      <c r="HG405" s="763"/>
      <c r="HH405" s="763"/>
      <c r="HI405" s="763"/>
      <c r="HJ405" s="763"/>
      <c r="HK405" s="763"/>
      <c r="HL405" s="763"/>
      <c r="HM405" s="763"/>
      <c r="HN405" s="763"/>
      <c r="HO405" s="763"/>
      <c r="HP405" s="763"/>
      <c r="HQ405" s="763"/>
      <c r="HR405" s="763"/>
      <c r="HS405" s="763"/>
    </row>
    <row r="406" spans="1:227" s="552" customFormat="1">
      <c r="A406"/>
      <c r="B406" s="392"/>
      <c r="C406"/>
      <c r="D406" s="465"/>
      <c r="E406" s="684"/>
      <c r="F406" s="684"/>
      <c r="G406" s="354"/>
      <c r="H406"/>
      <c r="I406" s="140"/>
      <c r="J406"/>
      <c r="K406"/>
      <c r="L406"/>
      <c r="M406" s="359"/>
      <c r="N406" s="359"/>
      <c r="O406" s="359"/>
      <c r="P406" s="359"/>
      <c r="Q406" s="359"/>
      <c r="R406" s="359"/>
      <c r="S406" s="359"/>
      <c r="T406" s="359"/>
      <c r="U406" s="359"/>
      <c r="V406" s="359"/>
      <c r="W406" s="359"/>
      <c r="X406" s="359"/>
      <c r="Y406" s="359"/>
      <c r="Z406" s="359"/>
      <c r="AA406" s="359"/>
      <c r="AB406" s="47"/>
      <c r="AC406"/>
      <c r="AD406" s="127"/>
      <c r="AE406"/>
      <c r="AF406"/>
      <c r="AG406"/>
      <c r="AH406" s="137"/>
      <c r="AI406" s="137"/>
      <c r="AJ406" s="137"/>
      <c r="AK406" s="693"/>
      <c r="AL406" s="653"/>
      <c r="AM406" s="738"/>
      <c r="AN406" s="738"/>
      <c r="AO406" s="738"/>
      <c r="AP406" s="738"/>
      <c r="AQ406" s="738"/>
      <c r="AR406" s="738"/>
      <c r="AS406" s="738"/>
      <c r="AT406" s="738"/>
      <c r="AU406" s="738"/>
      <c r="AV406" s="738"/>
      <c r="AW406" s="738"/>
      <c r="AX406" s="738"/>
      <c r="AY406" s="738"/>
      <c r="AZ406" s="738"/>
      <c r="BA406" s="656"/>
      <c r="BB406" s="309"/>
      <c r="BC406" s="1138"/>
      <c r="BD406" s="1138"/>
      <c r="BE406" s="1138"/>
      <c r="BF406" s="1138"/>
      <c r="BG406" s="1138"/>
      <c r="BH406" s="1138"/>
      <c r="BI406" s="1138"/>
      <c r="BJ406" s="536"/>
      <c r="BK406" s="536"/>
      <c r="BL406" s="536"/>
      <c r="BM406" s="536"/>
      <c r="BN406" s="536"/>
      <c r="BO406" s="536"/>
      <c r="BP406" s="536"/>
      <c r="BQ406" s="536"/>
      <c r="BR406" s="536"/>
      <c r="BS406" s="536"/>
      <c r="BT406" s="536"/>
      <c r="BU406" s="309"/>
      <c r="CW406" s="763"/>
      <c r="CX406" s="763"/>
      <c r="CY406" s="763"/>
      <c r="CZ406" s="763"/>
      <c r="DA406" s="763"/>
      <c r="DB406" s="763"/>
      <c r="DC406" s="763"/>
      <c r="DD406" s="763"/>
      <c r="DE406" s="763"/>
      <c r="DF406" s="763"/>
      <c r="DG406" s="763"/>
      <c r="DH406" s="763"/>
      <c r="DI406" s="763"/>
      <c r="DJ406" s="763"/>
      <c r="DK406" s="763"/>
      <c r="DL406" s="763"/>
      <c r="DM406" s="763"/>
      <c r="DN406" s="763"/>
      <c r="DO406" s="763"/>
      <c r="DP406" s="763"/>
      <c r="DQ406" s="763"/>
      <c r="DR406" s="763"/>
      <c r="DS406" s="763"/>
      <c r="DT406" s="763"/>
      <c r="DU406" s="763"/>
      <c r="DV406" s="763"/>
      <c r="DW406" s="763"/>
      <c r="DX406" s="763"/>
      <c r="DY406" s="763"/>
      <c r="DZ406" s="763"/>
      <c r="EA406" s="763"/>
      <c r="EB406" s="763"/>
      <c r="EC406" s="763"/>
      <c r="ED406" s="763"/>
      <c r="EE406" s="763"/>
      <c r="EF406" s="763"/>
      <c r="EG406" s="763"/>
      <c r="EH406" s="763"/>
      <c r="EI406" s="763"/>
      <c r="EJ406" s="763"/>
      <c r="EK406" s="763"/>
      <c r="EL406" s="763"/>
      <c r="EM406" s="763"/>
      <c r="EN406" s="763"/>
      <c r="EO406" s="763"/>
      <c r="EP406" s="763"/>
      <c r="EQ406" s="763"/>
      <c r="ER406" s="763"/>
      <c r="ES406" s="763"/>
      <c r="ET406" s="763"/>
      <c r="EU406" s="763"/>
      <c r="EV406" s="763"/>
      <c r="EW406" s="763"/>
      <c r="EX406" s="763"/>
      <c r="EY406" s="763"/>
      <c r="EZ406" s="763"/>
      <c r="FA406" s="763"/>
      <c r="FB406" s="763"/>
      <c r="FC406" s="763"/>
      <c r="FD406" s="763"/>
      <c r="FE406" s="763"/>
      <c r="FF406" s="763"/>
      <c r="FG406" s="763"/>
      <c r="FH406" s="763"/>
      <c r="FI406" s="763"/>
      <c r="FJ406" s="763"/>
      <c r="FK406" s="763"/>
      <c r="FL406" s="763"/>
      <c r="FM406" s="763"/>
      <c r="FN406" s="763"/>
      <c r="FO406" s="763"/>
      <c r="FP406" s="763"/>
      <c r="FQ406" s="763"/>
      <c r="FR406" s="763"/>
      <c r="FS406" s="763"/>
      <c r="FT406" s="763"/>
      <c r="FU406" s="763"/>
      <c r="FV406" s="763"/>
      <c r="FW406" s="763"/>
      <c r="FX406" s="763"/>
      <c r="FY406" s="763"/>
      <c r="FZ406" s="763"/>
      <c r="GA406" s="763"/>
      <c r="GB406" s="763"/>
      <c r="GC406" s="763"/>
      <c r="GD406" s="763"/>
      <c r="GE406" s="763"/>
      <c r="GF406" s="763"/>
      <c r="GG406" s="763"/>
      <c r="GH406" s="763"/>
      <c r="GI406" s="763"/>
      <c r="GJ406" s="763"/>
      <c r="GK406" s="763"/>
      <c r="GL406" s="763"/>
      <c r="GM406" s="763"/>
      <c r="GN406" s="763"/>
      <c r="GO406" s="763"/>
      <c r="GP406" s="763"/>
      <c r="GQ406" s="763"/>
      <c r="GR406" s="763"/>
      <c r="GS406" s="763"/>
      <c r="GT406" s="763"/>
      <c r="GU406" s="763"/>
      <c r="GV406" s="763"/>
      <c r="GW406" s="763"/>
      <c r="GX406" s="763"/>
      <c r="GY406" s="763"/>
      <c r="GZ406" s="763"/>
      <c r="HA406" s="763"/>
      <c r="HB406" s="763"/>
      <c r="HC406" s="763"/>
      <c r="HD406" s="763"/>
      <c r="HE406" s="763"/>
      <c r="HF406" s="763"/>
      <c r="HG406" s="763"/>
      <c r="HH406" s="763"/>
      <c r="HI406" s="763"/>
      <c r="HJ406" s="763"/>
      <c r="HK406" s="763"/>
      <c r="HL406" s="763"/>
      <c r="HM406" s="763"/>
      <c r="HN406" s="763"/>
      <c r="HO406" s="763"/>
      <c r="HP406" s="763"/>
      <c r="HQ406" s="763"/>
      <c r="HR406" s="763"/>
      <c r="HS406" s="763"/>
    </row>
    <row r="407" spans="1:227" s="552" customFormat="1">
      <c r="A407"/>
      <c r="B407" s="392"/>
      <c r="C407"/>
      <c r="D407" s="465"/>
      <c r="E407" s="684"/>
      <c r="F407" s="684"/>
      <c r="G407" s="354"/>
      <c r="H407"/>
      <c r="I407" s="140"/>
      <c r="J407"/>
      <c r="K407"/>
      <c r="L407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47"/>
      <c r="AC407"/>
      <c r="AD407" s="127"/>
      <c r="AE407"/>
      <c r="AF407"/>
      <c r="AG407"/>
      <c r="AH407" s="137"/>
      <c r="AI407" s="137"/>
      <c r="AJ407" s="137"/>
      <c r="AK407" s="693"/>
      <c r="AL407" s="653"/>
      <c r="AM407" s="738"/>
      <c r="AN407" s="738"/>
      <c r="AO407" s="738"/>
      <c r="AP407" s="738"/>
      <c r="AQ407" s="738"/>
      <c r="AR407" s="738"/>
      <c r="AS407" s="738"/>
      <c r="AT407" s="738"/>
      <c r="AU407" s="738"/>
      <c r="AV407" s="738"/>
      <c r="AW407" s="738"/>
      <c r="AX407" s="738"/>
      <c r="AY407" s="738"/>
      <c r="AZ407" s="738"/>
      <c r="BA407" s="656"/>
      <c r="BB407" s="309"/>
      <c r="BC407" s="1138"/>
      <c r="BD407" s="1138"/>
      <c r="BE407" s="1138"/>
      <c r="BF407" s="1138"/>
      <c r="BG407" s="1138"/>
      <c r="BH407" s="1138"/>
      <c r="BI407" s="1138"/>
      <c r="BJ407" s="536"/>
      <c r="BK407" s="536"/>
      <c r="BL407" s="536"/>
      <c r="BM407" s="536"/>
      <c r="BN407" s="536"/>
      <c r="BO407" s="536"/>
      <c r="BP407" s="536"/>
      <c r="BQ407" s="536"/>
      <c r="BR407" s="536"/>
      <c r="BS407" s="536"/>
      <c r="BT407" s="536"/>
      <c r="BU407" s="309"/>
      <c r="CW407" s="763"/>
      <c r="CX407" s="763"/>
      <c r="CY407" s="763"/>
      <c r="CZ407" s="763"/>
      <c r="DA407" s="763"/>
      <c r="DB407" s="763"/>
      <c r="DC407" s="763"/>
      <c r="DD407" s="763"/>
      <c r="DE407" s="763"/>
      <c r="DF407" s="763"/>
      <c r="DG407" s="763"/>
      <c r="DH407" s="763"/>
      <c r="DI407" s="763"/>
      <c r="DJ407" s="763"/>
      <c r="DK407" s="763"/>
      <c r="DL407" s="763"/>
      <c r="DM407" s="763"/>
      <c r="DN407" s="763"/>
      <c r="DO407" s="763"/>
      <c r="DP407" s="763"/>
      <c r="DQ407" s="763"/>
      <c r="DR407" s="763"/>
      <c r="DS407" s="763"/>
      <c r="DT407" s="763"/>
      <c r="DU407" s="763"/>
      <c r="DV407" s="763"/>
      <c r="DW407" s="763"/>
      <c r="DX407" s="763"/>
      <c r="DY407" s="763"/>
      <c r="DZ407" s="763"/>
      <c r="EA407" s="763"/>
      <c r="EB407" s="763"/>
      <c r="EC407" s="763"/>
      <c r="ED407" s="763"/>
      <c r="EE407" s="763"/>
      <c r="EF407" s="763"/>
      <c r="EG407" s="763"/>
      <c r="EH407" s="763"/>
      <c r="EI407" s="763"/>
      <c r="EJ407" s="763"/>
      <c r="EK407" s="763"/>
      <c r="EL407" s="763"/>
      <c r="EM407" s="763"/>
      <c r="EN407" s="763"/>
      <c r="EO407" s="763"/>
      <c r="EP407" s="763"/>
      <c r="EQ407" s="763"/>
      <c r="ER407" s="763"/>
      <c r="ES407" s="763"/>
      <c r="ET407" s="763"/>
      <c r="EU407" s="763"/>
      <c r="EV407" s="763"/>
      <c r="EW407" s="763"/>
      <c r="EX407" s="763"/>
      <c r="EY407" s="763"/>
      <c r="EZ407" s="763"/>
      <c r="FA407" s="763"/>
      <c r="FB407" s="763"/>
      <c r="FC407" s="763"/>
      <c r="FD407" s="763"/>
      <c r="FE407" s="763"/>
      <c r="FF407" s="763"/>
      <c r="FG407" s="763"/>
      <c r="FH407" s="763"/>
      <c r="FI407" s="763"/>
      <c r="FJ407" s="763"/>
      <c r="FK407" s="763"/>
      <c r="FL407" s="763"/>
      <c r="FM407" s="763"/>
      <c r="FN407" s="763"/>
      <c r="FO407" s="763"/>
      <c r="FP407" s="763"/>
      <c r="FQ407" s="763"/>
      <c r="FR407" s="763"/>
      <c r="FS407" s="763"/>
      <c r="FT407" s="763"/>
      <c r="FU407" s="763"/>
      <c r="FV407" s="763"/>
      <c r="FW407" s="763"/>
      <c r="FX407" s="763"/>
      <c r="FY407" s="763"/>
      <c r="FZ407" s="763"/>
      <c r="GA407" s="763"/>
      <c r="GB407" s="763"/>
      <c r="GC407" s="763"/>
      <c r="GD407" s="763"/>
      <c r="GE407" s="763"/>
      <c r="GF407" s="763"/>
      <c r="GG407" s="763"/>
      <c r="GH407" s="763"/>
      <c r="GI407" s="763"/>
      <c r="GJ407" s="763"/>
      <c r="GK407" s="763"/>
      <c r="GL407" s="763"/>
      <c r="GM407" s="763"/>
      <c r="GN407" s="763"/>
      <c r="GO407" s="763"/>
      <c r="GP407" s="763"/>
      <c r="GQ407" s="763"/>
      <c r="GR407" s="763"/>
      <c r="GS407" s="763"/>
      <c r="GT407" s="763"/>
      <c r="GU407" s="763"/>
      <c r="GV407" s="763"/>
      <c r="GW407" s="763"/>
      <c r="GX407" s="763"/>
      <c r="GY407" s="763"/>
      <c r="GZ407" s="763"/>
      <c r="HA407" s="763"/>
      <c r="HB407" s="763"/>
      <c r="HC407" s="763"/>
      <c r="HD407" s="763"/>
      <c r="HE407" s="763"/>
      <c r="HF407" s="763"/>
      <c r="HG407" s="763"/>
      <c r="HH407" s="763"/>
      <c r="HI407" s="763"/>
      <c r="HJ407" s="763"/>
      <c r="HK407" s="763"/>
      <c r="HL407" s="763"/>
      <c r="HM407" s="763"/>
      <c r="HN407" s="763"/>
      <c r="HO407" s="763"/>
      <c r="HP407" s="763"/>
      <c r="HQ407" s="763"/>
      <c r="HR407" s="763"/>
      <c r="HS407" s="763"/>
    </row>
    <row r="408" spans="1:227" s="552" customFormat="1">
      <c r="A408"/>
      <c r="B408" s="392"/>
      <c r="C408"/>
      <c r="D408" s="465"/>
      <c r="E408" s="684"/>
      <c r="F408" s="684"/>
      <c r="G408" s="354"/>
      <c r="H408"/>
      <c r="I408" s="140"/>
      <c r="J408"/>
      <c r="K408"/>
      <c r="L408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  <c r="X408" s="359"/>
      <c r="Y408" s="359"/>
      <c r="Z408" s="359"/>
      <c r="AA408" s="359"/>
      <c r="AB408" s="47"/>
      <c r="AC408"/>
      <c r="AD408" s="127"/>
      <c r="AE408"/>
      <c r="AF408"/>
      <c r="AG408"/>
      <c r="AH408" s="137"/>
      <c r="AI408" s="137"/>
      <c r="AJ408" s="137"/>
      <c r="AK408" s="693"/>
      <c r="AL408" s="653"/>
      <c r="AM408" s="738"/>
      <c r="AN408" s="738"/>
      <c r="AO408" s="738"/>
      <c r="AP408" s="738"/>
      <c r="AQ408" s="738"/>
      <c r="AR408" s="738"/>
      <c r="AS408" s="738"/>
      <c r="AT408" s="738"/>
      <c r="AU408" s="738"/>
      <c r="AV408" s="738"/>
      <c r="AW408" s="738"/>
      <c r="AX408" s="738"/>
      <c r="AY408" s="738"/>
      <c r="AZ408" s="738"/>
      <c r="BA408" s="656"/>
      <c r="BB408" s="309"/>
      <c r="BC408" s="1138"/>
      <c r="BD408" s="1138"/>
      <c r="BE408" s="1138"/>
      <c r="BF408" s="1138"/>
      <c r="BG408" s="1138"/>
      <c r="BH408" s="1138"/>
      <c r="BI408" s="1138"/>
      <c r="BJ408" s="536"/>
      <c r="BK408" s="536"/>
      <c r="BL408" s="536"/>
      <c r="BM408" s="536"/>
      <c r="BN408" s="536"/>
      <c r="BO408" s="536"/>
      <c r="BP408" s="536"/>
      <c r="BQ408" s="536"/>
      <c r="BR408" s="536"/>
      <c r="BS408" s="536"/>
      <c r="BT408" s="536"/>
      <c r="BU408" s="309"/>
      <c r="CW408" s="763"/>
      <c r="CX408" s="763"/>
      <c r="CY408" s="763"/>
      <c r="CZ408" s="763"/>
      <c r="DA408" s="763"/>
      <c r="DB408" s="763"/>
      <c r="DC408" s="763"/>
      <c r="DD408" s="763"/>
      <c r="DE408" s="763"/>
      <c r="DF408" s="763"/>
      <c r="DG408" s="763"/>
      <c r="DH408" s="763"/>
      <c r="DI408" s="763"/>
      <c r="DJ408" s="763"/>
      <c r="DK408" s="763"/>
      <c r="DL408" s="763"/>
      <c r="DM408" s="763"/>
      <c r="DN408" s="763"/>
      <c r="DO408" s="763"/>
      <c r="DP408" s="763"/>
      <c r="DQ408" s="763"/>
      <c r="DR408" s="763"/>
      <c r="DS408" s="763"/>
      <c r="DT408" s="763"/>
      <c r="DU408" s="763"/>
      <c r="DV408" s="763"/>
      <c r="DW408" s="763"/>
      <c r="DX408" s="763"/>
      <c r="DY408" s="763"/>
      <c r="DZ408" s="763"/>
      <c r="EA408" s="763"/>
      <c r="EB408" s="763"/>
      <c r="EC408" s="763"/>
      <c r="ED408" s="763"/>
      <c r="EE408" s="763"/>
      <c r="EF408" s="763"/>
      <c r="EG408" s="763"/>
      <c r="EH408" s="763"/>
      <c r="EI408" s="763"/>
      <c r="EJ408" s="763"/>
      <c r="EK408" s="763"/>
      <c r="EL408" s="763"/>
      <c r="EM408" s="763"/>
      <c r="EN408" s="763"/>
      <c r="EO408" s="763"/>
      <c r="EP408" s="763"/>
      <c r="EQ408" s="763"/>
      <c r="ER408" s="763"/>
      <c r="ES408" s="763"/>
      <c r="ET408" s="763"/>
      <c r="EU408" s="763"/>
      <c r="EV408" s="763"/>
      <c r="EW408" s="763"/>
      <c r="EX408" s="763"/>
      <c r="EY408" s="763"/>
      <c r="EZ408" s="763"/>
      <c r="FA408" s="763"/>
      <c r="FB408" s="763"/>
      <c r="FC408" s="763"/>
      <c r="FD408" s="763"/>
      <c r="FE408" s="763"/>
      <c r="FF408" s="763"/>
      <c r="FG408" s="763"/>
      <c r="FH408" s="763"/>
      <c r="FI408" s="763"/>
      <c r="FJ408" s="763"/>
      <c r="FK408" s="763"/>
      <c r="FL408" s="763"/>
      <c r="FM408" s="763"/>
      <c r="FN408" s="763"/>
      <c r="FO408" s="763"/>
      <c r="FP408" s="763"/>
      <c r="FQ408" s="763"/>
      <c r="FR408" s="763"/>
      <c r="FS408" s="763"/>
      <c r="FT408" s="763"/>
      <c r="FU408" s="763"/>
      <c r="FV408" s="763"/>
      <c r="FW408" s="763"/>
      <c r="FX408" s="763"/>
      <c r="FY408" s="763"/>
      <c r="FZ408" s="763"/>
      <c r="GA408" s="763"/>
      <c r="GB408" s="763"/>
      <c r="GC408" s="763"/>
      <c r="GD408" s="763"/>
      <c r="GE408" s="763"/>
      <c r="GF408" s="763"/>
      <c r="GG408" s="763"/>
      <c r="GH408" s="763"/>
      <c r="GI408" s="763"/>
      <c r="GJ408" s="763"/>
      <c r="GK408" s="763"/>
      <c r="GL408" s="763"/>
      <c r="GM408" s="763"/>
      <c r="GN408" s="763"/>
      <c r="GO408" s="763"/>
      <c r="GP408" s="763"/>
      <c r="GQ408" s="763"/>
      <c r="GR408" s="763"/>
      <c r="GS408" s="763"/>
      <c r="GT408" s="763"/>
      <c r="GU408" s="763"/>
      <c r="GV408" s="763"/>
      <c r="GW408" s="763"/>
      <c r="GX408" s="763"/>
      <c r="GY408" s="763"/>
      <c r="GZ408" s="763"/>
      <c r="HA408" s="763"/>
      <c r="HB408" s="763"/>
      <c r="HC408" s="763"/>
      <c r="HD408" s="763"/>
      <c r="HE408" s="763"/>
      <c r="HF408" s="763"/>
      <c r="HG408" s="763"/>
      <c r="HH408" s="763"/>
      <c r="HI408" s="763"/>
      <c r="HJ408" s="763"/>
      <c r="HK408" s="763"/>
      <c r="HL408" s="763"/>
      <c r="HM408" s="763"/>
      <c r="HN408" s="763"/>
      <c r="HO408" s="763"/>
      <c r="HP408" s="763"/>
      <c r="HQ408" s="763"/>
      <c r="HR408" s="763"/>
      <c r="HS408" s="763"/>
    </row>
    <row r="409" spans="1:227" s="552" customFormat="1">
      <c r="A409"/>
      <c r="B409" s="392"/>
      <c r="C409"/>
      <c r="D409" s="465"/>
      <c r="E409" s="684"/>
      <c r="F409" s="684"/>
      <c r="G409" s="354"/>
      <c r="H409"/>
      <c r="I409" s="140"/>
      <c r="J409"/>
      <c r="K409"/>
      <c r="L40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  <c r="X409" s="359"/>
      <c r="Y409" s="359"/>
      <c r="Z409" s="359"/>
      <c r="AA409" s="359"/>
      <c r="AB409" s="47"/>
      <c r="AC409"/>
      <c r="AD409" s="127"/>
      <c r="AE409"/>
      <c r="AF409"/>
      <c r="AG409"/>
      <c r="AH409" s="137"/>
      <c r="AI409" s="137"/>
      <c r="AJ409" s="137"/>
      <c r="AK409" s="693"/>
      <c r="AL409" s="653"/>
      <c r="AM409" s="738"/>
      <c r="AN409" s="738"/>
      <c r="AO409" s="738"/>
      <c r="AP409" s="738"/>
      <c r="AQ409" s="738"/>
      <c r="AR409" s="738"/>
      <c r="AS409" s="738"/>
      <c r="AT409" s="738"/>
      <c r="AU409" s="738"/>
      <c r="AV409" s="738"/>
      <c r="AW409" s="738"/>
      <c r="AX409" s="738"/>
      <c r="AY409" s="738"/>
      <c r="AZ409" s="738"/>
      <c r="BA409" s="656"/>
      <c r="BB409" s="309"/>
      <c r="BC409" s="1138"/>
      <c r="BD409" s="1138"/>
      <c r="BE409" s="1138"/>
      <c r="BF409" s="1138"/>
      <c r="BG409" s="1138"/>
      <c r="BH409" s="1138"/>
      <c r="BI409" s="1138"/>
      <c r="BJ409" s="536"/>
      <c r="BK409" s="536"/>
      <c r="BL409" s="536"/>
      <c r="BM409" s="536"/>
      <c r="BN409" s="536"/>
      <c r="BO409" s="536"/>
      <c r="BP409" s="536"/>
      <c r="BQ409" s="536"/>
      <c r="BR409" s="536"/>
      <c r="BS409" s="536"/>
      <c r="BT409" s="536"/>
      <c r="BU409" s="309"/>
      <c r="CW409" s="763"/>
      <c r="CX409" s="763"/>
      <c r="CY409" s="763"/>
      <c r="CZ409" s="763"/>
      <c r="DA409" s="763"/>
      <c r="DB409" s="763"/>
      <c r="DC409" s="763"/>
      <c r="DD409" s="763"/>
      <c r="DE409" s="763"/>
      <c r="DF409" s="763"/>
      <c r="DG409" s="763"/>
      <c r="DH409" s="763"/>
      <c r="DI409" s="763"/>
      <c r="DJ409" s="763"/>
      <c r="DK409" s="763"/>
      <c r="DL409" s="763"/>
      <c r="DM409" s="763"/>
      <c r="DN409" s="763"/>
      <c r="DO409" s="763"/>
      <c r="DP409" s="763"/>
      <c r="DQ409" s="763"/>
      <c r="DR409" s="763"/>
      <c r="DS409" s="763"/>
      <c r="DT409" s="763"/>
      <c r="DU409" s="763"/>
      <c r="DV409" s="763"/>
      <c r="DW409" s="763"/>
      <c r="DX409" s="763"/>
      <c r="DY409" s="763"/>
      <c r="DZ409" s="763"/>
      <c r="EA409" s="763"/>
      <c r="EB409" s="763"/>
      <c r="EC409" s="763"/>
      <c r="ED409" s="763"/>
      <c r="EE409" s="763"/>
      <c r="EF409" s="763"/>
      <c r="EG409" s="763"/>
      <c r="EH409" s="763"/>
      <c r="EI409" s="763"/>
      <c r="EJ409" s="763"/>
      <c r="EK409" s="763"/>
      <c r="EL409" s="763"/>
      <c r="EM409" s="763"/>
      <c r="EN409" s="763"/>
      <c r="EO409" s="763"/>
      <c r="EP409" s="763"/>
      <c r="EQ409" s="763"/>
      <c r="ER409" s="763"/>
      <c r="ES409" s="763"/>
      <c r="ET409" s="763"/>
      <c r="EU409" s="763"/>
      <c r="EV409" s="763"/>
      <c r="EW409" s="763"/>
      <c r="EX409" s="763"/>
      <c r="EY409" s="763"/>
      <c r="EZ409" s="763"/>
      <c r="FA409" s="763"/>
      <c r="FB409" s="763"/>
      <c r="FC409" s="763"/>
      <c r="FD409" s="763"/>
      <c r="FE409" s="763"/>
      <c r="FF409" s="763"/>
      <c r="FG409" s="763"/>
      <c r="FH409" s="763"/>
      <c r="FI409" s="763"/>
      <c r="FJ409" s="763"/>
      <c r="FK409" s="763"/>
      <c r="FL409" s="763"/>
      <c r="FM409" s="763"/>
      <c r="FN409" s="763"/>
      <c r="FO409" s="763"/>
      <c r="FP409" s="763"/>
      <c r="FQ409" s="763"/>
      <c r="FR409" s="763"/>
      <c r="FS409" s="763"/>
      <c r="FT409" s="763"/>
      <c r="FU409" s="763"/>
      <c r="FV409" s="763"/>
      <c r="FW409" s="763"/>
      <c r="FX409" s="763"/>
      <c r="FY409" s="763"/>
      <c r="FZ409" s="763"/>
      <c r="GA409" s="763"/>
      <c r="GB409" s="763"/>
      <c r="GC409" s="763"/>
      <c r="GD409" s="763"/>
      <c r="GE409" s="763"/>
      <c r="GF409" s="763"/>
      <c r="GG409" s="763"/>
      <c r="GH409" s="763"/>
      <c r="GI409" s="763"/>
      <c r="GJ409" s="763"/>
      <c r="GK409" s="763"/>
      <c r="GL409" s="763"/>
      <c r="GM409" s="763"/>
      <c r="GN409" s="763"/>
      <c r="GO409" s="763"/>
      <c r="GP409" s="763"/>
      <c r="GQ409" s="763"/>
      <c r="GR409" s="763"/>
      <c r="GS409" s="763"/>
      <c r="GT409" s="763"/>
      <c r="GU409" s="763"/>
      <c r="GV409" s="763"/>
      <c r="GW409" s="763"/>
      <c r="GX409" s="763"/>
      <c r="GY409" s="763"/>
      <c r="GZ409" s="763"/>
      <c r="HA409" s="763"/>
      <c r="HB409" s="763"/>
      <c r="HC409" s="763"/>
      <c r="HD409" s="763"/>
      <c r="HE409" s="763"/>
      <c r="HF409" s="763"/>
      <c r="HG409" s="763"/>
      <c r="HH409" s="763"/>
      <c r="HI409" s="763"/>
      <c r="HJ409" s="763"/>
      <c r="HK409" s="763"/>
      <c r="HL409" s="763"/>
      <c r="HM409" s="763"/>
      <c r="HN409" s="763"/>
      <c r="HO409" s="763"/>
      <c r="HP409" s="763"/>
      <c r="HQ409" s="763"/>
      <c r="HR409" s="763"/>
      <c r="HS409" s="763"/>
    </row>
    <row r="410" spans="1:227" s="552" customFormat="1">
      <c r="A410"/>
      <c r="B410" s="392"/>
      <c r="C410"/>
      <c r="D410" s="465"/>
      <c r="E410" s="684"/>
      <c r="F410" s="684"/>
      <c r="G410" s="354"/>
      <c r="H410"/>
      <c r="I410" s="140"/>
      <c r="J410"/>
      <c r="K410"/>
      <c r="L410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  <c r="X410" s="359"/>
      <c r="Y410" s="359"/>
      <c r="Z410" s="359"/>
      <c r="AA410" s="359"/>
      <c r="AB410" s="47"/>
      <c r="AC410"/>
      <c r="AD410" s="127"/>
      <c r="AE410"/>
      <c r="AF410"/>
      <c r="AG410"/>
      <c r="AH410" s="137"/>
      <c r="AI410" s="137"/>
      <c r="AJ410" s="137"/>
      <c r="AK410" s="693"/>
      <c r="AL410" s="653"/>
      <c r="AM410" s="738"/>
      <c r="AN410" s="738"/>
      <c r="AO410" s="738"/>
      <c r="AP410" s="738"/>
      <c r="AQ410" s="738"/>
      <c r="AR410" s="738"/>
      <c r="AS410" s="738"/>
      <c r="AT410" s="738"/>
      <c r="AU410" s="738"/>
      <c r="AV410" s="738"/>
      <c r="AW410" s="738"/>
      <c r="AX410" s="738"/>
      <c r="AY410" s="738"/>
      <c r="AZ410" s="738"/>
      <c r="BA410" s="656"/>
      <c r="BB410" s="309"/>
      <c r="BC410" s="1138"/>
      <c r="BD410" s="1138"/>
      <c r="BE410" s="1138"/>
      <c r="BF410" s="1138"/>
      <c r="BG410" s="1138"/>
      <c r="BH410" s="1138"/>
      <c r="BI410" s="1138"/>
      <c r="BJ410" s="536"/>
      <c r="BK410" s="536"/>
      <c r="BL410" s="536"/>
      <c r="BM410" s="536"/>
      <c r="BN410" s="536"/>
      <c r="BO410" s="536"/>
      <c r="BP410" s="536"/>
      <c r="BQ410" s="536"/>
      <c r="BR410" s="536"/>
      <c r="BS410" s="536"/>
      <c r="BT410" s="536"/>
      <c r="BU410" s="309"/>
      <c r="CW410" s="763"/>
      <c r="CX410" s="763"/>
      <c r="CY410" s="763"/>
      <c r="CZ410" s="763"/>
      <c r="DA410" s="763"/>
      <c r="DB410" s="763"/>
      <c r="DC410" s="763"/>
      <c r="DD410" s="763"/>
      <c r="DE410" s="763"/>
      <c r="DF410" s="763"/>
      <c r="DG410" s="763"/>
      <c r="DH410" s="763"/>
      <c r="DI410" s="763"/>
      <c r="DJ410" s="763"/>
      <c r="DK410" s="763"/>
      <c r="DL410" s="763"/>
      <c r="DM410" s="763"/>
      <c r="DN410" s="763"/>
      <c r="DO410" s="763"/>
      <c r="DP410" s="763"/>
      <c r="DQ410" s="763"/>
      <c r="DR410" s="763"/>
      <c r="DS410" s="763"/>
      <c r="DT410" s="763"/>
      <c r="DU410" s="763"/>
      <c r="DV410" s="763"/>
      <c r="DW410" s="763"/>
      <c r="DX410" s="763"/>
      <c r="DY410" s="763"/>
      <c r="DZ410" s="763"/>
      <c r="EA410" s="763"/>
      <c r="EB410" s="763"/>
      <c r="EC410" s="763"/>
      <c r="ED410" s="763"/>
      <c r="EE410" s="763"/>
      <c r="EF410" s="763"/>
      <c r="EG410" s="763"/>
      <c r="EH410" s="763"/>
      <c r="EI410" s="763"/>
      <c r="EJ410" s="763"/>
      <c r="EK410" s="763"/>
      <c r="EL410" s="763"/>
      <c r="EM410" s="763"/>
      <c r="EN410" s="763"/>
      <c r="EO410" s="763"/>
      <c r="EP410" s="763"/>
      <c r="EQ410" s="763"/>
      <c r="ER410" s="763"/>
      <c r="ES410" s="763"/>
      <c r="ET410" s="763"/>
      <c r="EU410" s="763"/>
      <c r="EV410" s="763"/>
      <c r="EW410" s="763"/>
      <c r="EX410" s="763"/>
      <c r="EY410" s="763"/>
      <c r="EZ410" s="763"/>
      <c r="FA410" s="763"/>
      <c r="FB410" s="763"/>
      <c r="FC410" s="763"/>
      <c r="FD410" s="763"/>
      <c r="FE410" s="763"/>
      <c r="FF410" s="763"/>
      <c r="FG410" s="763"/>
      <c r="FH410" s="763"/>
      <c r="FI410" s="763"/>
      <c r="FJ410" s="763"/>
      <c r="FK410" s="763"/>
      <c r="FL410" s="763"/>
      <c r="FM410" s="763"/>
      <c r="FN410" s="763"/>
      <c r="FO410" s="763"/>
      <c r="FP410" s="763"/>
      <c r="FQ410" s="763"/>
      <c r="FR410" s="763"/>
      <c r="FS410" s="763"/>
      <c r="FT410" s="763"/>
      <c r="FU410" s="763"/>
      <c r="FV410" s="763"/>
      <c r="FW410" s="763"/>
      <c r="FX410" s="763"/>
      <c r="FY410" s="763"/>
      <c r="FZ410" s="763"/>
      <c r="GA410" s="763"/>
      <c r="GB410" s="763"/>
      <c r="GC410" s="763"/>
      <c r="GD410" s="763"/>
      <c r="GE410" s="763"/>
      <c r="GF410" s="763"/>
      <c r="GG410" s="763"/>
      <c r="GH410" s="763"/>
      <c r="GI410" s="763"/>
      <c r="GJ410" s="763"/>
      <c r="GK410" s="763"/>
      <c r="GL410" s="763"/>
      <c r="GM410" s="763"/>
      <c r="GN410" s="763"/>
      <c r="GO410" s="763"/>
      <c r="GP410" s="763"/>
      <c r="GQ410" s="763"/>
      <c r="GR410" s="763"/>
      <c r="GS410" s="763"/>
      <c r="GT410" s="763"/>
      <c r="GU410" s="763"/>
      <c r="GV410" s="763"/>
      <c r="GW410" s="763"/>
      <c r="GX410" s="763"/>
      <c r="GY410" s="763"/>
      <c r="GZ410" s="763"/>
      <c r="HA410" s="763"/>
      <c r="HB410" s="763"/>
      <c r="HC410" s="763"/>
      <c r="HD410" s="763"/>
      <c r="HE410" s="763"/>
      <c r="HF410" s="763"/>
      <c r="HG410" s="763"/>
      <c r="HH410" s="763"/>
      <c r="HI410" s="763"/>
      <c r="HJ410" s="763"/>
      <c r="HK410" s="763"/>
      <c r="HL410" s="763"/>
      <c r="HM410" s="763"/>
      <c r="HN410" s="763"/>
      <c r="HO410" s="763"/>
      <c r="HP410" s="763"/>
      <c r="HQ410" s="763"/>
      <c r="HR410" s="763"/>
      <c r="HS410" s="763"/>
    </row>
    <row r="411" spans="1:227" s="552" customFormat="1">
      <c r="A411"/>
      <c r="B411" s="392"/>
      <c r="C411"/>
      <c r="D411" s="465"/>
      <c r="E411" s="684"/>
      <c r="F411" s="684"/>
      <c r="G411" s="354"/>
      <c r="H411"/>
      <c r="I411" s="140"/>
      <c r="J411"/>
      <c r="K411"/>
      <c r="L411"/>
      <c r="M411" s="359"/>
      <c r="N411" s="359"/>
      <c r="O411" s="359"/>
      <c r="P411" s="359"/>
      <c r="Q411" s="359"/>
      <c r="R411" s="359"/>
      <c r="S411" s="359"/>
      <c r="T411" s="359"/>
      <c r="U411" s="359"/>
      <c r="V411" s="359"/>
      <c r="W411" s="359"/>
      <c r="X411" s="359"/>
      <c r="Y411" s="359"/>
      <c r="Z411" s="359"/>
      <c r="AA411" s="359"/>
      <c r="AB411" s="47"/>
      <c r="AC411"/>
      <c r="AD411" s="127"/>
      <c r="AE411"/>
      <c r="AF411"/>
      <c r="AG411"/>
      <c r="AH411" s="137"/>
      <c r="AI411" s="137"/>
      <c r="AJ411" s="137"/>
      <c r="AK411" s="693"/>
      <c r="AL411" s="653"/>
      <c r="AM411" s="738"/>
      <c r="AN411" s="738"/>
      <c r="AO411" s="738"/>
      <c r="AP411" s="738"/>
      <c r="AQ411" s="738"/>
      <c r="AR411" s="738"/>
      <c r="AS411" s="738"/>
      <c r="AT411" s="738"/>
      <c r="AU411" s="738"/>
      <c r="AV411" s="738"/>
      <c r="AW411" s="738"/>
      <c r="AX411" s="738"/>
      <c r="AY411" s="738"/>
      <c r="AZ411" s="738"/>
      <c r="BA411" s="656"/>
      <c r="BB411" s="309"/>
      <c r="BC411" s="1138"/>
      <c r="BD411" s="1138"/>
      <c r="BE411" s="1138"/>
      <c r="BF411" s="1138"/>
      <c r="BG411" s="1138"/>
      <c r="BH411" s="1138"/>
      <c r="BI411" s="1138"/>
      <c r="BJ411" s="536"/>
      <c r="BK411" s="536"/>
      <c r="BL411" s="536"/>
      <c r="BM411" s="536"/>
      <c r="BN411" s="536"/>
      <c r="BO411" s="536"/>
      <c r="BP411" s="536"/>
      <c r="BQ411" s="536"/>
      <c r="BR411" s="536"/>
      <c r="BS411" s="536"/>
      <c r="BT411" s="536"/>
      <c r="BU411" s="309"/>
      <c r="CW411" s="763"/>
      <c r="CX411" s="763"/>
      <c r="CY411" s="763"/>
      <c r="CZ411" s="763"/>
      <c r="DA411" s="763"/>
      <c r="DB411" s="763"/>
      <c r="DC411" s="763"/>
      <c r="DD411" s="763"/>
      <c r="DE411" s="763"/>
      <c r="DF411" s="763"/>
      <c r="DG411" s="763"/>
      <c r="DH411" s="763"/>
      <c r="DI411" s="763"/>
      <c r="DJ411" s="763"/>
      <c r="DK411" s="763"/>
      <c r="DL411" s="763"/>
      <c r="DM411" s="763"/>
      <c r="DN411" s="763"/>
      <c r="DO411" s="763"/>
      <c r="DP411" s="763"/>
      <c r="DQ411" s="763"/>
      <c r="DR411" s="763"/>
      <c r="DS411" s="763"/>
      <c r="DT411" s="763"/>
      <c r="DU411" s="763"/>
      <c r="DV411" s="763"/>
      <c r="DW411" s="763"/>
      <c r="DX411" s="763"/>
      <c r="DY411" s="763"/>
      <c r="DZ411" s="763"/>
      <c r="EA411" s="763"/>
      <c r="EB411" s="763"/>
      <c r="EC411" s="763"/>
      <c r="ED411" s="763"/>
      <c r="EE411" s="763"/>
      <c r="EF411" s="763"/>
      <c r="EG411" s="763"/>
      <c r="EH411" s="763"/>
      <c r="EI411" s="763"/>
      <c r="EJ411" s="763"/>
      <c r="EK411" s="763"/>
      <c r="EL411" s="763"/>
      <c r="EM411" s="763"/>
      <c r="EN411" s="763"/>
      <c r="EO411" s="763"/>
      <c r="EP411" s="763"/>
      <c r="EQ411" s="763"/>
      <c r="ER411" s="763"/>
      <c r="ES411" s="763"/>
      <c r="ET411" s="763"/>
      <c r="EU411" s="763"/>
      <c r="EV411" s="763"/>
      <c r="EW411" s="763"/>
      <c r="EX411" s="763"/>
      <c r="EY411" s="763"/>
      <c r="EZ411" s="763"/>
      <c r="FA411" s="763"/>
      <c r="FB411" s="763"/>
      <c r="FC411" s="763"/>
      <c r="FD411" s="763"/>
      <c r="FE411" s="763"/>
      <c r="FF411" s="763"/>
      <c r="FG411" s="763"/>
      <c r="FH411" s="763"/>
      <c r="FI411" s="763"/>
      <c r="FJ411" s="763"/>
      <c r="FK411" s="763"/>
      <c r="FL411" s="763"/>
      <c r="FM411" s="763"/>
      <c r="FN411" s="763"/>
      <c r="FO411" s="763"/>
      <c r="FP411" s="763"/>
      <c r="FQ411" s="763"/>
      <c r="FR411" s="763"/>
      <c r="FS411" s="763"/>
      <c r="FT411" s="763"/>
      <c r="FU411" s="763"/>
      <c r="FV411" s="763"/>
      <c r="FW411" s="763"/>
      <c r="FX411" s="763"/>
      <c r="FY411" s="763"/>
      <c r="FZ411" s="763"/>
      <c r="GA411" s="763"/>
      <c r="GB411" s="763"/>
      <c r="GC411" s="763"/>
      <c r="GD411" s="763"/>
      <c r="GE411" s="763"/>
      <c r="GF411" s="763"/>
      <c r="GG411" s="763"/>
      <c r="GH411" s="763"/>
      <c r="GI411" s="763"/>
      <c r="GJ411" s="763"/>
      <c r="GK411" s="763"/>
      <c r="GL411" s="763"/>
      <c r="GM411" s="763"/>
      <c r="GN411" s="763"/>
      <c r="GO411" s="763"/>
      <c r="GP411" s="763"/>
      <c r="GQ411" s="763"/>
      <c r="GR411" s="763"/>
      <c r="GS411" s="763"/>
      <c r="GT411" s="763"/>
      <c r="GU411" s="763"/>
      <c r="GV411" s="763"/>
      <c r="GW411" s="763"/>
      <c r="GX411" s="763"/>
      <c r="GY411" s="763"/>
      <c r="GZ411" s="763"/>
      <c r="HA411" s="763"/>
      <c r="HB411" s="763"/>
      <c r="HC411" s="763"/>
      <c r="HD411" s="763"/>
      <c r="HE411" s="763"/>
      <c r="HF411" s="763"/>
      <c r="HG411" s="763"/>
      <c r="HH411" s="763"/>
      <c r="HI411" s="763"/>
      <c r="HJ411" s="763"/>
      <c r="HK411" s="763"/>
      <c r="HL411" s="763"/>
      <c r="HM411" s="763"/>
      <c r="HN411" s="763"/>
      <c r="HO411" s="763"/>
      <c r="HP411" s="763"/>
      <c r="HQ411" s="763"/>
      <c r="HR411" s="763"/>
      <c r="HS411" s="763"/>
    </row>
    <row r="412" spans="1:227" s="552" customFormat="1">
      <c r="A412"/>
      <c r="B412" s="392"/>
      <c r="C412"/>
      <c r="D412" s="465"/>
      <c r="E412" s="684"/>
      <c r="F412" s="684"/>
      <c r="G412" s="354"/>
      <c r="H412"/>
      <c r="I412" s="140"/>
      <c r="J412"/>
      <c r="K412"/>
      <c r="L412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  <c r="X412" s="359"/>
      <c r="Y412" s="359"/>
      <c r="Z412" s="359"/>
      <c r="AA412" s="359"/>
      <c r="AB412" s="47"/>
      <c r="AC412"/>
      <c r="AD412" s="127"/>
      <c r="AE412"/>
      <c r="AF412"/>
      <c r="AG412"/>
      <c r="AH412" s="137"/>
      <c r="AI412" s="137"/>
      <c r="AJ412" s="137"/>
      <c r="AK412" s="693"/>
      <c r="AL412" s="653"/>
      <c r="AM412" s="738"/>
      <c r="AN412" s="738"/>
      <c r="AO412" s="738"/>
      <c r="AP412" s="738"/>
      <c r="AQ412" s="738"/>
      <c r="AR412" s="738"/>
      <c r="AS412" s="738"/>
      <c r="AT412" s="738"/>
      <c r="AU412" s="738"/>
      <c r="AV412" s="738"/>
      <c r="AW412" s="738"/>
      <c r="AX412" s="738"/>
      <c r="AY412" s="738"/>
      <c r="AZ412" s="738"/>
      <c r="BA412" s="656"/>
      <c r="BB412" s="309"/>
      <c r="BC412" s="1138"/>
      <c r="BD412" s="1138"/>
      <c r="BE412" s="1138"/>
      <c r="BF412" s="1138"/>
      <c r="BG412" s="1138"/>
      <c r="BH412" s="1138"/>
      <c r="BI412" s="1138"/>
      <c r="BJ412" s="536"/>
      <c r="BK412" s="536"/>
      <c r="BL412" s="536"/>
      <c r="BM412" s="536"/>
      <c r="BN412" s="536"/>
      <c r="BO412" s="536"/>
      <c r="BP412" s="536"/>
      <c r="BQ412" s="536"/>
      <c r="BR412" s="536"/>
      <c r="BS412" s="536"/>
      <c r="BT412" s="536"/>
      <c r="BU412" s="309"/>
      <c r="CW412" s="763"/>
      <c r="CX412" s="763"/>
      <c r="CY412" s="763"/>
      <c r="CZ412" s="763"/>
      <c r="DA412" s="763"/>
      <c r="DB412" s="763"/>
      <c r="DC412" s="763"/>
      <c r="DD412" s="763"/>
      <c r="DE412" s="763"/>
      <c r="DF412" s="763"/>
      <c r="DG412" s="763"/>
      <c r="DH412" s="763"/>
      <c r="DI412" s="763"/>
      <c r="DJ412" s="763"/>
      <c r="DK412" s="763"/>
      <c r="DL412" s="763"/>
      <c r="DM412" s="763"/>
      <c r="DN412" s="763"/>
      <c r="DO412" s="763"/>
      <c r="DP412" s="763"/>
      <c r="DQ412" s="763"/>
      <c r="DR412" s="763"/>
      <c r="DS412" s="763"/>
      <c r="DT412" s="763"/>
      <c r="DU412" s="763"/>
      <c r="DV412" s="763"/>
      <c r="DW412" s="763"/>
      <c r="DX412" s="763"/>
      <c r="DY412" s="763"/>
      <c r="DZ412" s="763"/>
      <c r="EA412" s="763"/>
      <c r="EB412" s="763"/>
      <c r="EC412" s="763"/>
      <c r="ED412" s="763"/>
      <c r="EE412" s="763"/>
      <c r="EF412" s="763"/>
      <c r="EG412" s="763"/>
      <c r="EH412" s="763"/>
      <c r="EI412" s="763"/>
      <c r="EJ412" s="763"/>
      <c r="EK412" s="763"/>
      <c r="EL412" s="763"/>
      <c r="EM412" s="763"/>
      <c r="EN412" s="763"/>
      <c r="EO412" s="763"/>
      <c r="EP412" s="763"/>
      <c r="EQ412" s="763"/>
      <c r="ER412" s="763"/>
      <c r="ES412" s="763"/>
      <c r="ET412" s="763"/>
      <c r="EU412" s="763"/>
      <c r="EV412" s="763"/>
      <c r="EW412" s="763"/>
      <c r="EX412" s="763"/>
      <c r="EY412" s="763"/>
      <c r="EZ412" s="763"/>
      <c r="FA412" s="763"/>
      <c r="FB412" s="763"/>
      <c r="FC412" s="763"/>
      <c r="FD412" s="763"/>
      <c r="FE412" s="763"/>
      <c r="FF412" s="763"/>
      <c r="FG412" s="763"/>
      <c r="FH412" s="763"/>
      <c r="FI412" s="763"/>
      <c r="FJ412" s="763"/>
      <c r="FK412" s="763"/>
      <c r="FL412" s="763"/>
      <c r="FM412" s="763"/>
      <c r="FN412" s="763"/>
      <c r="FO412" s="763"/>
      <c r="FP412" s="763"/>
      <c r="FQ412" s="763"/>
      <c r="FR412" s="763"/>
      <c r="FS412" s="763"/>
      <c r="FT412" s="763"/>
      <c r="FU412" s="763"/>
      <c r="FV412" s="763"/>
      <c r="FW412" s="763"/>
      <c r="FX412" s="763"/>
      <c r="FY412" s="763"/>
      <c r="FZ412" s="763"/>
      <c r="GA412" s="763"/>
      <c r="GB412" s="763"/>
      <c r="GC412" s="763"/>
      <c r="GD412" s="763"/>
      <c r="GE412" s="763"/>
      <c r="GF412" s="763"/>
      <c r="GG412" s="763"/>
      <c r="GH412" s="763"/>
      <c r="GI412" s="763"/>
      <c r="GJ412" s="763"/>
      <c r="GK412" s="763"/>
      <c r="GL412" s="763"/>
      <c r="GM412" s="763"/>
      <c r="GN412" s="763"/>
      <c r="GO412" s="763"/>
      <c r="GP412" s="763"/>
      <c r="GQ412" s="763"/>
      <c r="GR412" s="763"/>
      <c r="GS412" s="763"/>
      <c r="GT412" s="763"/>
      <c r="GU412" s="763"/>
      <c r="GV412" s="763"/>
      <c r="GW412" s="763"/>
      <c r="GX412" s="763"/>
      <c r="GY412" s="763"/>
      <c r="GZ412" s="763"/>
      <c r="HA412" s="763"/>
      <c r="HB412" s="763"/>
      <c r="HC412" s="763"/>
      <c r="HD412" s="763"/>
      <c r="HE412" s="763"/>
      <c r="HF412" s="763"/>
      <c r="HG412" s="763"/>
      <c r="HH412" s="763"/>
      <c r="HI412" s="763"/>
      <c r="HJ412" s="763"/>
      <c r="HK412" s="763"/>
      <c r="HL412" s="763"/>
      <c r="HM412" s="763"/>
      <c r="HN412" s="763"/>
      <c r="HO412" s="763"/>
      <c r="HP412" s="763"/>
      <c r="HQ412" s="763"/>
      <c r="HR412" s="763"/>
      <c r="HS412" s="763"/>
    </row>
    <row r="413" spans="1:227" s="552" customFormat="1">
      <c r="A413"/>
      <c r="B413" s="392"/>
      <c r="C413"/>
      <c r="D413" s="465"/>
      <c r="E413" s="684"/>
      <c r="F413" s="684"/>
      <c r="G413" s="354"/>
      <c r="H413"/>
      <c r="I413" s="140"/>
      <c r="J413"/>
      <c r="K413"/>
      <c r="L413"/>
      <c r="M413" s="359"/>
      <c r="N413" s="359"/>
      <c r="O413" s="359"/>
      <c r="P413" s="359"/>
      <c r="Q413" s="359"/>
      <c r="R413" s="359"/>
      <c r="S413" s="359"/>
      <c r="T413" s="359"/>
      <c r="U413" s="359"/>
      <c r="V413" s="359"/>
      <c r="W413" s="359"/>
      <c r="X413" s="359"/>
      <c r="Y413" s="359"/>
      <c r="Z413" s="359"/>
      <c r="AA413" s="359"/>
      <c r="AB413" s="47"/>
      <c r="AC413"/>
      <c r="AD413" s="127"/>
      <c r="AE413"/>
      <c r="AF413"/>
      <c r="AG413"/>
      <c r="AH413" s="137"/>
      <c r="AI413" s="137"/>
      <c r="AJ413" s="137"/>
      <c r="AK413" s="693"/>
      <c r="AL413" s="653"/>
      <c r="AM413" s="738"/>
      <c r="AN413" s="738"/>
      <c r="AO413" s="738"/>
      <c r="AP413" s="738"/>
      <c r="AQ413" s="738"/>
      <c r="AR413" s="738"/>
      <c r="AS413" s="738"/>
      <c r="AT413" s="738"/>
      <c r="AU413" s="738"/>
      <c r="AV413" s="738"/>
      <c r="AW413" s="738"/>
      <c r="AX413" s="738"/>
      <c r="AY413" s="738"/>
      <c r="AZ413" s="738"/>
      <c r="BA413" s="656"/>
      <c r="BB413" s="309"/>
      <c r="BC413" s="1138"/>
      <c r="BD413" s="1138"/>
      <c r="BE413" s="1138"/>
      <c r="BF413" s="1138"/>
      <c r="BG413" s="1138"/>
      <c r="BH413" s="1138"/>
      <c r="BI413" s="1138"/>
      <c r="BJ413" s="536"/>
      <c r="BK413" s="536"/>
      <c r="BL413" s="536"/>
      <c r="BM413" s="536"/>
      <c r="BN413" s="536"/>
      <c r="BO413" s="536"/>
      <c r="BP413" s="536"/>
      <c r="BQ413" s="536"/>
      <c r="BR413" s="536"/>
      <c r="BS413" s="536"/>
      <c r="BT413" s="536"/>
      <c r="BU413" s="309"/>
      <c r="CW413" s="763"/>
      <c r="CX413" s="763"/>
      <c r="CY413" s="763"/>
      <c r="CZ413" s="763"/>
      <c r="DA413" s="763"/>
      <c r="DB413" s="763"/>
      <c r="DC413" s="763"/>
      <c r="DD413" s="763"/>
      <c r="DE413" s="763"/>
      <c r="DF413" s="763"/>
      <c r="DG413" s="763"/>
      <c r="DH413" s="763"/>
      <c r="DI413" s="763"/>
      <c r="DJ413" s="763"/>
      <c r="DK413" s="763"/>
      <c r="DL413" s="763"/>
      <c r="DM413" s="763"/>
      <c r="DN413" s="763"/>
      <c r="DO413" s="763"/>
      <c r="DP413" s="763"/>
      <c r="DQ413" s="763"/>
      <c r="DR413" s="763"/>
      <c r="DS413" s="763"/>
      <c r="DT413" s="763"/>
      <c r="DU413" s="763"/>
      <c r="DV413" s="763"/>
      <c r="DW413" s="763"/>
      <c r="DX413" s="763"/>
      <c r="DY413" s="763"/>
      <c r="DZ413" s="763"/>
      <c r="EA413" s="763"/>
      <c r="EB413" s="763"/>
      <c r="EC413" s="763"/>
      <c r="ED413" s="763"/>
      <c r="EE413" s="763"/>
      <c r="EF413" s="763"/>
      <c r="EG413" s="763"/>
      <c r="EH413" s="763"/>
      <c r="EI413" s="763"/>
      <c r="EJ413" s="763"/>
      <c r="EK413" s="763"/>
      <c r="EL413" s="763"/>
      <c r="EM413" s="763"/>
      <c r="EN413" s="763"/>
      <c r="EO413" s="763"/>
      <c r="EP413" s="763"/>
      <c r="EQ413" s="763"/>
      <c r="ER413" s="763"/>
      <c r="ES413" s="763"/>
      <c r="ET413" s="763"/>
      <c r="EU413" s="763"/>
      <c r="EV413" s="763"/>
      <c r="EW413" s="763"/>
      <c r="EX413" s="763"/>
      <c r="EY413" s="763"/>
      <c r="EZ413" s="763"/>
      <c r="FA413" s="763"/>
      <c r="FB413" s="763"/>
      <c r="FC413" s="763"/>
      <c r="FD413" s="763"/>
      <c r="FE413" s="763"/>
      <c r="FF413" s="763"/>
      <c r="FG413" s="763"/>
      <c r="FH413" s="763"/>
      <c r="FI413" s="763"/>
      <c r="FJ413" s="763"/>
      <c r="FK413" s="763"/>
      <c r="FL413" s="763"/>
      <c r="FM413" s="763"/>
      <c r="FN413" s="763"/>
      <c r="FO413" s="763"/>
      <c r="FP413" s="763"/>
      <c r="FQ413" s="763"/>
      <c r="FR413" s="763"/>
      <c r="FS413" s="763"/>
      <c r="FT413" s="763"/>
      <c r="FU413" s="763"/>
      <c r="FV413" s="763"/>
      <c r="FW413" s="763"/>
      <c r="FX413" s="763"/>
      <c r="FY413" s="763"/>
      <c r="FZ413" s="763"/>
      <c r="GA413" s="763"/>
      <c r="GB413" s="763"/>
      <c r="GC413" s="763"/>
      <c r="GD413" s="763"/>
      <c r="GE413" s="763"/>
      <c r="GF413" s="763"/>
      <c r="GG413" s="763"/>
      <c r="GH413" s="763"/>
      <c r="GI413" s="763"/>
      <c r="GJ413" s="763"/>
      <c r="GK413" s="763"/>
      <c r="GL413" s="763"/>
      <c r="GM413" s="763"/>
      <c r="GN413" s="763"/>
      <c r="GO413" s="763"/>
      <c r="GP413" s="763"/>
      <c r="GQ413" s="763"/>
      <c r="GR413" s="763"/>
      <c r="GS413" s="763"/>
      <c r="GT413" s="763"/>
      <c r="GU413" s="763"/>
      <c r="GV413" s="763"/>
      <c r="GW413" s="763"/>
      <c r="GX413" s="763"/>
      <c r="GY413" s="763"/>
      <c r="GZ413" s="763"/>
      <c r="HA413" s="763"/>
      <c r="HB413" s="763"/>
      <c r="HC413" s="763"/>
      <c r="HD413" s="763"/>
      <c r="HE413" s="763"/>
      <c r="HF413" s="763"/>
      <c r="HG413" s="763"/>
      <c r="HH413" s="763"/>
      <c r="HI413" s="763"/>
      <c r="HJ413" s="763"/>
      <c r="HK413" s="763"/>
      <c r="HL413" s="763"/>
      <c r="HM413" s="763"/>
      <c r="HN413" s="763"/>
      <c r="HO413" s="763"/>
      <c r="HP413" s="763"/>
      <c r="HQ413" s="763"/>
      <c r="HR413" s="763"/>
      <c r="HS413" s="763"/>
    </row>
    <row r="414" spans="1:227" s="552" customFormat="1">
      <c r="A414"/>
      <c r="B414" s="392"/>
      <c r="C414"/>
      <c r="D414" s="465"/>
      <c r="E414" s="684"/>
      <c r="F414" s="684"/>
      <c r="G414" s="354"/>
      <c r="H414"/>
      <c r="I414" s="140"/>
      <c r="J414"/>
      <c r="K414"/>
      <c r="L414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  <c r="X414" s="359"/>
      <c r="Y414" s="359"/>
      <c r="Z414" s="359"/>
      <c r="AA414" s="359"/>
      <c r="AB414" s="47"/>
      <c r="AC414"/>
      <c r="AD414" s="127"/>
      <c r="AE414"/>
      <c r="AF414"/>
      <c r="AG414"/>
      <c r="AH414" s="137"/>
      <c r="AI414" s="137"/>
      <c r="AJ414" s="137"/>
      <c r="AK414" s="693"/>
      <c r="AL414" s="653"/>
      <c r="AM414" s="738"/>
      <c r="AN414" s="738"/>
      <c r="AO414" s="738"/>
      <c r="AP414" s="738"/>
      <c r="AQ414" s="738"/>
      <c r="AR414" s="738"/>
      <c r="AS414" s="738"/>
      <c r="AT414" s="738"/>
      <c r="AU414" s="738"/>
      <c r="AV414" s="738"/>
      <c r="AW414" s="738"/>
      <c r="AX414" s="738"/>
      <c r="AY414" s="738"/>
      <c r="AZ414" s="738"/>
      <c r="BA414" s="656"/>
      <c r="BB414" s="309"/>
      <c r="BC414" s="1138"/>
      <c r="BD414" s="1138"/>
      <c r="BE414" s="1138"/>
      <c r="BF414" s="1138"/>
      <c r="BG414" s="1138"/>
      <c r="BH414" s="1138"/>
      <c r="BI414" s="1138"/>
      <c r="BJ414" s="536"/>
      <c r="BK414" s="536"/>
      <c r="BL414" s="536"/>
      <c r="BM414" s="536"/>
      <c r="BN414" s="536"/>
      <c r="BO414" s="536"/>
      <c r="BP414" s="536"/>
      <c r="BQ414" s="536"/>
      <c r="BR414" s="536"/>
      <c r="BS414" s="536"/>
      <c r="BT414" s="536"/>
      <c r="BU414" s="309"/>
      <c r="CW414" s="763"/>
      <c r="CX414" s="763"/>
      <c r="CY414" s="763"/>
      <c r="CZ414" s="763"/>
      <c r="DA414" s="763"/>
      <c r="DB414" s="763"/>
      <c r="DC414" s="763"/>
      <c r="DD414" s="763"/>
      <c r="DE414" s="763"/>
      <c r="DF414" s="763"/>
      <c r="DG414" s="763"/>
      <c r="DH414" s="763"/>
      <c r="DI414" s="763"/>
      <c r="DJ414" s="763"/>
      <c r="DK414" s="763"/>
      <c r="DL414" s="763"/>
      <c r="DM414" s="763"/>
      <c r="DN414" s="763"/>
      <c r="DO414" s="763"/>
      <c r="DP414" s="763"/>
      <c r="DQ414" s="763"/>
      <c r="DR414" s="763"/>
      <c r="DS414" s="763"/>
      <c r="DT414" s="763"/>
      <c r="DU414" s="763"/>
      <c r="DV414" s="763"/>
      <c r="DW414" s="763"/>
      <c r="DX414" s="763"/>
      <c r="DY414" s="763"/>
      <c r="DZ414" s="763"/>
      <c r="EA414" s="763"/>
      <c r="EB414" s="763"/>
      <c r="EC414" s="763"/>
      <c r="ED414" s="763"/>
      <c r="EE414" s="763"/>
      <c r="EF414" s="763"/>
      <c r="EG414" s="763"/>
      <c r="EH414" s="763"/>
      <c r="EI414" s="763"/>
      <c r="EJ414" s="763"/>
      <c r="EK414" s="763"/>
      <c r="EL414" s="763"/>
      <c r="EM414" s="763"/>
      <c r="EN414" s="763"/>
      <c r="EO414" s="763"/>
      <c r="EP414" s="763"/>
      <c r="EQ414" s="763"/>
      <c r="ER414" s="763"/>
      <c r="ES414" s="763"/>
      <c r="ET414" s="763"/>
      <c r="EU414" s="763"/>
      <c r="EV414" s="763"/>
      <c r="EW414" s="763"/>
      <c r="EX414" s="763"/>
      <c r="EY414" s="763"/>
      <c r="EZ414" s="763"/>
      <c r="FA414" s="763"/>
      <c r="FB414" s="763"/>
      <c r="FC414" s="763"/>
      <c r="FD414" s="763"/>
      <c r="FE414" s="763"/>
      <c r="FF414" s="763"/>
      <c r="FG414" s="763"/>
      <c r="FH414" s="763"/>
      <c r="FI414" s="763"/>
      <c r="FJ414" s="763"/>
      <c r="FK414" s="763"/>
      <c r="FL414" s="763"/>
      <c r="FM414" s="763"/>
      <c r="FN414" s="763"/>
      <c r="FO414" s="763"/>
      <c r="FP414" s="763"/>
      <c r="FQ414" s="763"/>
      <c r="FR414" s="763"/>
      <c r="FS414" s="763"/>
      <c r="FT414" s="763"/>
      <c r="FU414" s="763"/>
      <c r="FV414" s="763"/>
      <c r="FW414" s="763"/>
      <c r="FX414" s="763"/>
      <c r="FY414" s="763"/>
      <c r="FZ414" s="763"/>
      <c r="GA414" s="763"/>
      <c r="GB414" s="763"/>
      <c r="GC414" s="763"/>
      <c r="GD414" s="763"/>
      <c r="GE414" s="763"/>
      <c r="GF414" s="763"/>
      <c r="GG414" s="763"/>
      <c r="GH414" s="763"/>
      <c r="GI414" s="763"/>
      <c r="GJ414" s="763"/>
      <c r="GK414" s="763"/>
      <c r="GL414" s="763"/>
      <c r="GM414" s="763"/>
      <c r="GN414" s="763"/>
      <c r="GO414" s="763"/>
      <c r="GP414" s="763"/>
      <c r="GQ414" s="763"/>
      <c r="GR414" s="763"/>
      <c r="GS414" s="763"/>
      <c r="GT414" s="763"/>
      <c r="GU414" s="763"/>
      <c r="GV414" s="763"/>
      <c r="GW414" s="763"/>
      <c r="GX414" s="763"/>
      <c r="GY414" s="763"/>
      <c r="GZ414" s="763"/>
      <c r="HA414" s="763"/>
      <c r="HB414" s="763"/>
      <c r="HC414" s="763"/>
      <c r="HD414" s="763"/>
      <c r="HE414" s="763"/>
      <c r="HF414" s="763"/>
      <c r="HG414" s="763"/>
      <c r="HH414" s="763"/>
      <c r="HI414" s="763"/>
      <c r="HJ414" s="763"/>
      <c r="HK414" s="763"/>
      <c r="HL414" s="763"/>
      <c r="HM414" s="763"/>
      <c r="HN414" s="763"/>
      <c r="HO414" s="763"/>
      <c r="HP414" s="763"/>
      <c r="HQ414" s="763"/>
      <c r="HR414" s="763"/>
      <c r="HS414" s="763"/>
    </row>
    <row r="415" spans="1:227" s="552" customFormat="1">
      <c r="A415"/>
      <c r="B415" s="392"/>
      <c r="C415"/>
      <c r="D415" s="465"/>
      <c r="E415" s="684"/>
      <c r="F415" s="684"/>
      <c r="G415" s="354"/>
      <c r="H415"/>
      <c r="I415" s="140"/>
      <c r="J415"/>
      <c r="K415"/>
      <c r="L415"/>
      <c r="M415" s="359"/>
      <c r="N415" s="359"/>
      <c r="O415" s="359"/>
      <c r="P415" s="359"/>
      <c r="Q415" s="359"/>
      <c r="R415" s="359"/>
      <c r="S415" s="359"/>
      <c r="T415" s="359"/>
      <c r="U415" s="359"/>
      <c r="V415" s="359"/>
      <c r="W415" s="359"/>
      <c r="X415" s="359"/>
      <c r="Y415" s="359"/>
      <c r="Z415" s="359"/>
      <c r="AA415" s="359"/>
      <c r="AB415" s="47"/>
      <c r="AC415"/>
      <c r="AD415" s="127"/>
      <c r="AE415"/>
      <c r="AF415"/>
      <c r="AG415"/>
      <c r="AH415" s="137"/>
      <c r="AI415" s="137"/>
      <c r="AJ415" s="137"/>
      <c r="AK415" s="693"/>
      <c r="AL415" s="653"/>
      <c r="AM415" s="738"/>
      <c r="AN415" s="738"/>
      <c r="AO415" s="738"/>
      <c r="AP415" s="738"/>
      <c r="AQ415" s="738"/>
      <c r="AR415" s="738"/>
      <c r="AS415" s="738"/>
      <c r="AT415" s="738"/>
      <c r="AU415" s="738"/>
      <c r="AV415" s="738"/>
      <c r="AW415" s="738"/>
      <c r="AX415" s="738"/>
      <c r="AY415" s="738"/>
      <c r="AZ415" s="738"/>
      <c r="BA415" s="656"/>
      <c r="BB415" s="309"/>
      <c r="BC415" s="1138"/>
      <c r="BD415" s="1138"/>
      <c r="BE415" s="1138"/>
      <c r="BF415" s="1138"/>
      <c r="BG415" s="1138"/>
      <c r="BH415" s="1138"/>
      <c r="BI415" s="1138"/>
      <c r="BJ415" s="536"/>
      <c r="BK415" s="536"/>
      <c r="BL415" s="536"/>
      <c r="BM415" s="536"/>
      <c r="BN415" s="536"/>
      <c r="BO415" s="536"/>
      <c r="BP415" s="536"/>
      <c r="BQ415" s="536"/>
      <c r="BR415" s="536"/>
      <c r="BS415" s="536"/>
      <c r="BT415" s="536"/>
      <c r="BU415" s="309"/>
      <c r="CW415" s="763"/>
      <c r="CX415" s="763"/>
      <c r="CY415" s="763"/>
      <c r="CZ415" s="763"/>
      <c r="DA415" s="763"/>
      <c r="DB415" s="763"/>
      <c r="DC415" s="763"/>
      <c r="DD415" s="763"/>
      <c r="DE415" s="763"/>
      <c r="DF415" s="763"/>
      <c r="DG415" s="763"/>
      <c r="DH415" s="763"/>
      <c r="DI415" s="763"/>
      <c r="DJ415" s="763"/>
      <c r="DK415" s="763"/>
      <c r="DL415" s="763"/>
      <c r="DM415" s="763"/>
      <c r="DN415" s="763"/>
      <c r="DO415" s="763"/>
      <c r="DP415" s="763"/>
      <c r="DQ415" s="763"/>
      <c r="DR415" s="763"/>
      <c r="DS415" s="763"/>
      <c r="DT415" s="763"/>
      <c r="DU415" s="763"/>
      <c r="DV415" s="763"/>
      <c r="DW415" s="763"/>
      <c r="DX415" s="763"/>
      <c r="DY415" s="763"/>
      <c r="DZ415" s="763"/>
      <c r="EA415" s="763"/>
      <c r="EB415" s="763"/>
      <c r="EC415" s="763"/>
      <c r="ED415" s="763"/>
      <c r="EE415" s="763"/>
      <c r="EF415" s="763"/>
      <c r="EG415" s="763"/>
      <c r="EH415" s="763"/>
      <c r="EI415" s="763"/>
      <c r="EJ415" s="763"/>
      <c r="EK415" s="763"/>
      <c r="EL415" s="763"/>
      <c r="EM415" s="763"/>
      <c r="EN415" s="763"/>
      <c r="EO415" s="763"/>
      <c r="EP415" s="763"/>
      <c r="EQ415" s="763"/>
      <c r="ER415" s="763"/>
      <c r="ES415" s="763"/>
      <c r="ET415" s="763"/>
      <c r="EU415" s="763"/>
      <c r="EV415" s="763"/>
      <c r="EW415" s="763"/>
      <c r="EX415" s="763"/>
      <c r="EY415" s="763"/>
      <c r="EZ415" s="763"/>
      <c r="FA415" s="763"/>
      <c r="FB415" s="763"/>
      <c r="FC415" s="763"/>
      <c r="FD415" s="763"/>
      <c r="FE415" s="763"/>
      <c r="FF415" s="763"/>
      <c r="FG415" s="763"/>
      <c r="FH415" s="763"/>
      <c r="FI415" s="763"/>
      <c r="FJ415" s="763"/>
      <c r="FK415" s="763"/>
      <c r="FL415" s="763"/>
      <c r="FM415" s="763"/>
      <c r="FN415" s="763"/>
      <c r="FO415" s="763"/>
      <c r="FP415" s="763"/>
      <c r="FQ415" s="763"/>
      <c r="FR415" s="763"/>
      <c r="FS415" s="763"/>
      <c r="FT415" s="763"/>
      <c r="FU415" s="763"/>
      <c r="FV415" s="763"/>
      <c r="FW415" s="763"/>
      <c r="FX415" s="763"/>
      <c r="FY415" s="763"/>
      <c r="FZ415" s="763"/>
      <c r="GA415" s="763"/>
      <c r="GB415" s="763"/>
      <c r="GC415" s="763"/>
      <c r="GD415" s="763"/>
      <c r="GE415" s="763"/>
      <c r="GF415" s="763"/>
      <c r="GG415" s="763"/>
      <c r="GH415" s="763"/>
      <c r="GI415" s="763"/>
      <c r="GJ415" s="763"/>
      <c r="GK415" s="763"/>
      <c r="GL415" s="763"/>
      <c r="GM415" s="763"/>
      <c r="GN415" s="763"/>
      <c r="GO415" s="763"/>
      <c r="GP415" s="763"/>
      <c r="GQ415" s="763"/>
      <c r="GR415" s="763"/>
      <c r="GS415" s="763"/>
      <c r="GT415" s="763"/>
      <c r="GU415" s="763"/>
      <c r="GV415" s="763"/>
      <c r="GW415" s="763"/>
      <c r="GX415" s="763"/>
      <c r="GY415" s="763"/>
      <c r="GZ415" s="763"/>
      <c r="HA415" s="763"/>
      <c r="HB415" s="763"/>
      <c r="HC415" s="763"/>
      <c r="HD415" s="763"/>
      <c r="HE415" s="763"/>
      <c r="HF415" s="763"/>
      <c r="HG415" s="763"/>
      <c r="HH415" s="763"/>
      <c r="HI415" s="763"/>
      <c r="HJ415" s="763"/>
      <c r="HK415" s="763"/>
      <c r="HL415" s="763"/>
      <c r="HM415" s="763"/>
      <c r="HN415" s="763"/>
      <c r="HO415" s="763"/>
      <c r="HP415" s="763"/>
      <c r="HQ415" s="763"/>
      <c r="HR415" s="763"/>
      <c r="HS415" s="763"/>
    </row>
    <row r="416" spans="1:227" s="552" customFormat="1">
      <c r="A416"/>
      <c r="B416" s="392"/>
      <c r="C416"/>
      <c r="D416" s="465"/>
      <c r="E416" s="684"/>
      <c r="F416" s="684"/>
      <c r="G416" s="354"/>
      <c r="H416"/>
      <c r="I416" s="140"/>
      <c r="J416"/>
      <c r="K416"/>
      <c r="L416"/>
      <c r="M416" s="359"/>
      <c r="N416" s="359"/>
      <c r="O416" s="359"/>
      <c r="P416" s="359"/>
      <c r="Q416" s="359"/>
      <c r="R416" s="359"/>
      <c r="S416" s="359"/>
      <c r="T416" s="359"/>
      <c r="U416" s="359"/>
      <c r="V416" s="359"/>
      <c r="W416" s="359"/>
      <c r="X416" s="359"/>
      <c r="Y416" s="359"/>
      <c r="Z416" s="359"/>
      <c r="AA416" s="359"/>
      <c r="AB416" s="47"/>
      <c r="AC416"/>
      <c r="AD416" s="127"/>
      <c r="AE416"/>
      <c r="AF416"/>
      <c r="AG416"/>
      <c r="AH416" s="137"/>
      <c r="AI416" s="137"/>
      <c r="AJ416" s="137"/>
      <c r="AK416" s="693"/>
      <c r="AL416" s="653"/>
      <c r="AM416" s="738"/>
      <c r="AN416" s="738"/>
      <c r="AO416" s="738"/>
      <c r="AP416" s="738"/>
      <c r="AQ416" s="738"/>
      <c r="AR416" s="738"/>
      <c r="AS416" s="738"/>
      <c r="AT416" s="738"/>
      <c r="AU416" s="738"/>
      <c r="AV416" s="738"/>
      <c r="AW416" s="738"/>
      <c r="AX416" s="738"/>
      <c r="AY416" s="738"/>
      <c r="AZ416" s="738"/>
      <c r="BA416" s="656"/>
      <c r="BB416" s="309"/>
      <c r="BC416" s="1138"/>
      <c r="BD416" s="1138"/>
      <c r="BE416" s="1138"/>
      <c r="BF416" s="1138"/>
      <c r="BG416" s="1138"/>
      <c r="BH416" s="1138"/>
      <c r="BI416" s="1138"/>
      <c r="BJ416" s="536"/>
      <c r="BK416" s="536"/>
      <c r="BL416" s="536"/>
      <c r="BM416" s="536"/>
      <c r="BN416" s="536"/>
      <c r="BO416" s="536"/>
      <c r="BP416" s="536"/>
      <c r="BQ416" s="536"/>
      <c r="BR416" s="536"/>
      <c r="BS416" s="536"/>
      <c r="BT416" s="536"/>
      <c r="BU416" s="309"/>
      <c r="CW416" s="763"/>
      <c r="CX416" s="763"/>
      <c r="CY416" s="763"/>
      <c r="CZ416" s="763"/>
      <c r="DA416" s="763"/>
      <c r="DB416" s="763"/>
      <c r="DC416" s="763"/>
      <c r="DD416" s="763"/>
      <c r="DE416" s="763"/>
      <c r="DF416" s="763"/>
      <c r="DG416" s="763"/>
      <c r="DH416" s="763"/>
      <c r="DI416" s="763"/>
      <c r="DJ416" s="763"/>
      <c r="DK416" s="763"/>
      <c r="DL416" s="763"/>
      <c r="DM416" s="763"/>
      <c r="DN416" s="763"/>
      <c r="DO416" s="763"/>
      <c r="DP416" s="763"/>
      <c r="DQ416" s="763"/>
      <c r="DR416" s="763"/>
      <c r="DS416" s="763"/>
      <c r="DT416" s="763"/>
      <c r="DU416" s="763"/>
      <c r="DV416" s="763"/>
      <c r="DW416" s="763"/>
      <c r="DX416" s="763"/>
      <c r="DY416" s="763"/>
      <c r="DZ416" s="763"/>
      <c r="EA416" s="763"/>
      <c r="EB416" s="763"/>
      <c r="EC416" s="763"/>
      <c r="ED416" s="763"/>
      <c r="EE416" s="763"/>
      <c r="EF416" s="763"/>
      <c r="EG416" s="763"/>
      <c r="EH416" s="763"/>
      <c r="EI416" s="763"/>
      <c r="EJ416" s="763"/>
      <c r="EK416" s="763"/>
      <c r="EL416" s="763"/>
      <c r="EM416" s="763"/>
      <c r="EN416" s="763"/>
      <c r="EO416" s="763"/>
      <c r="EP416" s="763"/>
      <c r="EQ416" s="763"/>
      <c r="ER416" s="763"/>
      <c r="ES416" s="763"/>
      <c r="ET416" s="763"/>
      <c r="EU416" s="763"/>
      <c r="EV416" s="763"/>
      <c r="EW416" s="763"/>
      <c r="EX416" s="763"/>
      <c r="EY416" s="763"/>
      <c r="EZ416" s="763"/>
      <c r="FA416" s="763"/>
      <c r="FB416" s="763"/>
      <c r="FC416" s="763"/>
      <c r="FD416" s="763"/>
      <c r="FE416" s="763"/>
      <c r="FF416" s="763"/>
      <c r="FG416" s="763"/>
      <c r="FH416" s="763"/>
      <c r="FI416" s="763"/>
      <c r="FJ416" s="763"/>
      <c r="FK416" s="763"/>
      <c r="FL416" s="763"/>
      <c r="FM416" s="763"/>
      <c r="FN416" s="763"/>
      <c r="FO416" s="763"/>
      <c r="FP416" s="763"/>
      <c r="FQ416" s="763"/>
      <c r="FR416" s="763"/>
      <c r="FS416" s="763"/>
      <c r="FT416" s="763"/>
      <c r="FU416" s="763"/>
      <c r="FV416" s="763"/>
      <c r="FW416" s="763"/>
      <c r="FX416" s="763"/>
      <c r="FY416" s="763"/>
      <c r="FZ416" s="763"/>
      <c r="GA416" s="763"/>
      <c r="GB416" s="763"/>
      <c r="GC416" s="763"/>
      <c r="GD416" s="763"/>
      <c r="GE416" s="763"/>
      <c r="GF416" s="763"/>
      <c r="GG416" s="763"/>
      <c r="GH416" s="763"/>
      <c r="GI416" s="763"/>
      <c r="GJ416" s="763"/>
      <c r="GK416" s="763"/>
      <c r="GL416" s="763"/>
      <c r="GM416" s="763"/>
      <c r="GN416" s="763"/>
      <c r="GO416" s="763"/>
      <c r="GP416" s="763"/>
      <c r="GQ416" s="763"/>
      <c r="GR416" s="763"/>
      <c r="GS416" s="763"/>
      <c r="GT416" s="763"/>
      <c r="GU416" s="763"/>
      <c r="GV416" s="763"/>
      <c r="GW416" s="763"/>
      <c r="GX416" s="763"/>
      <c r="GY416" s="763"/>
      <c r="GZ416" s="763"/>
      <c r="HA416" s="763"/>
      <c r="HB416" s="763"/>
      <c r="HC416" s="763"/>
      <c r="HD416" s="763"/>
      <c r="HE416" s="763"/>
      <c r="HF416" s="763"/>
      <c r="HG416" s="763"/>
      <c r="HH416" s="763"/>
      <c r="HI416" s="763"/>
      <c r="HJ416" s="763"/>
      <c r="HK416" s="763"/>
      <c r="HL416" s="763"/>
      <c r="HM416" s="763"/>
      <c r="HN416" s="763"/>
      <c r="HO416" s="763"/>
      <c r="HP416" s="763"/>
      <c r="HQ416" s="763"/>
      <c r="HR416" s="763"/>
      <c r="HS416" s="763"/>
    </row>
    <row r="417" spans="1:227" s="552" customFormat="1">
      <c r="A417"/>
      <c r="B417" s="392"/>
      <c r="C417"/>
      <c r="D417" s="465"/>
      <c r="E417" s="684"/>
      <c r="F417" s="684"/>
      <c r="G417" s="354"/>
      <c r="H417"/>
      <c r="I417" s="140"/>
      <c r="J417"/>
      <c r="K417"/>
      <c r="L417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  <c r="X417" s="359"/>
      <c r="Y417" s="359"/>
      <c r="Z417" s="359"/>
      <c r="AA417" s="359"/>
      <c r="AB417" s="47"/>
      <c r="AC417"/>
      <c r="AD417" s="127"/>
      <c r="AE417"/>
      <c r="AF417"/>
      <c r="AG417"/>
      <c r="AH417" s="137"/>
      <c r="AI417" s="137"/>
      <c r="AJ417" s="137"/>
      <c r="AK417" s="693"/>
      <c r="AL417" s="653"/>
      <c r="AM417" s="738"/>
      <c r="AN417" s="738"/>
      <c r="AO417" s="738"/>
      <c r="AP417" s="738"/>
      <c r="AQ417" s="738"/>
      <c r="AR417" s="738"/>
      <c r="AS417" s="738"/>
      <c r="AT417" s="738"/>
      <c r="AU417" s="738"/>
      <c r="AV417" s="738"/>
      <c r="AW417" s="738"/>
      <c r="AX417" s="738"/>
      <c r="AY417" s="738"/>
      <c r="AZ417" s="738"/>
      <c r="BA417" s="656"/>
      <c r="BB417" s="309"/>
      <c r="BC417" s="1138"/>
      <c r="BD417" s="1138"/>
      <c r="BE417" s="1138"/>
      <c r="BF417" s="1138"/>
      <c r="BG417" s="1138"/>
      <c r="BH417" s="1138"/>
      <c r="BI417" s="1138"/>
      <c r="BJ417" s="536"/>
      <c r="BK417" s="536"/>
      <c r="BL417" s="536"/>
      <c r="BM417" s="536"/>
      <c r="BN417" s="536"/>
      <c r="BO417" s="536"/>
      <c r="BP417" s="536"/>
      <c r="BQ417" s="536"/>
      <c r="BR417" s="536"/>
      <c r="BS417" s="536"/>
      <c r="BT417" s="536"/>
      <c r="BU417" s="309"/>
      <c r="CW417" s="763"/>
      <c r="CX417" s="763"/>
      <c r="CY417" s="763"/>
      <c r="CZ417" s="763"/>
      <c r="DA417" s="763"/>
      <c r="DB417" s="763"/>
      <c r="DC417" s="763"/>
      <c r="DD417" s="763"/>
      <c r="DE417" s="763"/>
      <c r="DF417" s="763"/>
      <c r="DG417" s="763"/>
      <c r="DH417" s="763"/>
      <c r="DI417" s="763"/>
      <c r="DJ417" s="763"/>
      <c r="DK417" s="763"/>
      <c r="DL417" s="763"/>
      <c r="DM417" s="763"/>
      <c r="DN417" s="763"/>
      <c r="DO417" s="763"/>
      <c r="DP417" s="763"/>
      <c r="DQ417" s="763"/>
      <c r="DR417" s="763"/>
      <c r="DS417" s="763"/>
      <c r="DT417" s="763"/>
      <c r="DU417" s="763"/>
      <c r="DV417" s="763"/>
      <c r="DW417" s="763"/>
      <c r="DX417" s="763"/>
      <c r="DY417" s="763"/>
      <c r="DZ417" s="763"/>
      <c r="EA417" s="763"/>
      <c r="EB417" s="763"/>
      <c r="EC417" s="763"/>
      <c r="ED417" s="763"/>
      <c r="EE417" s="763"/>
      <c r="EF417" s="763"/>
      <c r="EG417" s="763"/>
      <c r="EH417" s="763"/>
      <c r="EI417" s="763"/>
      <c r="EJ417" s="763"/>
      <c r="EK417" s="763"/>
      <c r="EL417" s="763"/>
      <c r="EM417" s="763"/>
      <c r="EN417" s="763"/>
      <c r="EO417" s="763"/>
      <c r="EP417" s="763"/>
      <c r="EQ417" s="763"/>
      <c r="ER417" s="763"/>
      <c r="ES417" s="763"/>
      <c r="ET417" s="763"/>
      <c r="EU417" s="763"/>
      <c r="EV417" s="763"/>
      <c r="EW417" s="763"/>
      <c r="EX417" s="763"/>
      <c r="EY417" s="763"/>
      <c r="EZ417" s="763"/>
      <c r="FA417" s="763"/>
      <c r="FB417" s="763"/>
      <c r="FC417" s="763"/>
      <c r="FD417" s="763"/>
      <c r="FE417" s="763"/>
      <c r="FF417" s="763"/>
      <c r="FG417" s="763"/>
      <c r="FH417" s="763"/>
      <c r="FI417" s="763"/>
      <c r="FJ417" s="763"/>
      <c r="FK417" s="763"/>
      <c r="FL417" s="763"/>
      <c r="FM417" s="763"/>
      <c r="FN417" s="763"/>
      <c r="FO417" s="763"/>
      <c r="FP417" s="763"/>
      <c r="FQ417" s="763"/>
      <c r="FR417" s="763"/>
      <c r="FS417" s="763"/>
      <c r="FT417" s="763"/>
      <c r="FU417" s="763"/>
      <c r="FV417" s="763"/>
      <c r="FW417" s="763"/>
      <c r="FX417" s="763"/>
      <c r="FY417" s="763"/>
      <c r="FZ417" s="763"/>
      <c r="GA417" s="763"/>
      <c r="GB417" s="763"/>
      <c r="GC417" s="763"/>
      <c r="GD417" s="763"/>
      <c r="GE417" s="763"/>
      <c r="GF417" s="763"/>
      <c r="GG417" s="763"/>
      <c r="GH417" s="763"/>
      <c r="GI417" s="763"/>
      <c r="GJ417" s="763"/>
      <c r="GK417" s="763"/>
      <c r="GL417" s="763"/>
      <c r="GM417" s="763"/>
      <c r="GN417" s="763"/>
      <c r="GO417" s="763"/>
      <c r="GP417" s="763"/>
      <c r="GQ417" s="763"/>
      <c r="GR417" s="763"/>
      <c r="GS417" s="763"/>
      <c r="GT417" s="763"/>
      <c r="GU417" s="763"/>
      <c r="GV417" s="763"/>
      <c r="GW417" s="763"/>
      <c r="GX417" s="763"/>
      <c r="GY417" s="763"/>
      <c r="GZ417" s="763"/>
      <c r="HA417" s="763"/>
      <c r="HB417" s="763"/>
      <c r="HC417" s="763"/>
      <c r="HD417" s="763"/>
      <c r="HE417" s="763"/>
      <c r="HF417" s="763"/>
      <c r="HG417" s="763"/>
      <c r="HH417" s="763"/>
      <c r="HI417" s="763"/>
      <c r="HJ417" s="763"/>
      <c r="HK417" s="763"/>
      <c r="HL417" s="763"/>
      <c r="HM417" s="763"/>
      <c r="HN417" s="763"/>
      <c r="HO417" s="763"/>
      <c r="HP417" s="763"/>
      <c r="HQ417" s="763"/>
      <c r="HR417" s="763"/>
      <c r="HS417" s="763"/>
    </row>
    <row r="418" spans="1:227" s="552" customFormat="1">
      <c r="A418"/>
      <c r="B418" s="392"/>
      <c r="C418"/>
      <c r="D418" s="465"/>
      <c r="E418" s="684"/>
      <c r="F418" s="684"/>
      <c r="G418" s="354"/>
      <c r="H418"/>
      <c r="I418" s="140"/>
      <c r="J418"/>
      <c r="K418"/>
      <c r="L418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  <c r="X418" s="359"/>
      <c r="Y418" s="359"/>
      <c r="Z418" s="359"/>
      <c r="AA418" s="359"/>
      <c r="AB418" s="47"/>
      <c r="AC418"/>
      <c r="AD418" s="127"/>
      <c r="AE418"/>
      <c r="AF418"/>
      <c r="AG418"/>
      <c r="AH418" s="137"/>
      <c r="AI418" s="137"/>
      <c r="AJ418" s="137"/>
      <c r="AK418" s="693"/>
      <c r="AL418" s="653"/>
      <c r="AM418" s="738"/>
      <c r="AN418" s="738"/>
      <c r="AO418" s="738"/>
      <c r="AP418" s="738"/>
      <c r="AQ418" s="738"/>
      <c r="AR418" s="738"/>
      <c r="AS418" s="738"/>
      <c r="AT418" s="738"/>
      <c r="AU418" s="738"/>
      <c r="AV418" s="738"/>
      <c r="AW418" s="738"/>
      <c r="AX418" s="738"/>
      <c r="AY418" s="738"/>
      <c r="AZ418" s="738"/>
      <c r="BA418" s="656"/>
      <c r="BB418" s="309"/>
      <c r="BC418" s="1138"/>
      <c r="BD418" s="1138"/>
      <c r="BE418" s="1138"/>
      <c r="BF418" s="1138"/>
      <c r="BG418" s="1138"/>
      <c r="BH418" s="1138"/>
      <c r="BI418" s="1138"/>
      <c r="BJ418" s="536"/>
      <c r="BK418" s="536"/>
      <c r="BL418" s="536"/>
      <c r="BM418" s="536"/>
      <c r="BN418" s="536"/>
      <c r="BO418" s="536"/>
      <c r="BP418" s="536"/>
      <c r="BQ418" s="536"/>
      <c r="BR418" s="536"/>
      <c r="BS418" s="536"/>
      <c r="BT418" s="536"/>
      <c r="BU418" s="309"/>
      <c r="CW418" s="763"/>
      <c r="CX418" s="763"/>
      <c r="CY418" s="763"/>
      <c r="CZ418" s="763"/>
      <c r="DA418" s="763"/>
      <c r="DB418" s="763"/>
      <c r="DC418" s="763"/>
      <c r="DD418" s="763"/>
      <c r="DE418" s="763"/>
      <c r="DF418" s="763"/>
      <c r="DG418" s="763"/>
      <c r="DH418" s="763"/>
      <c r="DI418" s="763"/>
      <c r="DJ418" s="763"/>
      <c r="DK418" s="763"/>
      <c r="DL418" s="763"/>
      <c r="DM418" s="763"/>
      <c r="DN418" s="763"/>
      <c r="DO418" s="763"/>
      <c r="DP418" s="763"/>
      <c r="DQ418" s="763"/>
      <c r="DR418" s="763"/>
      <c r="DS418" s="763"/>
      <c r="DT418" s="763"/>
      <c r="DU418" s="763"/>
      <c r="DV418" s="763"/>
      <c r="DW418" s="763"/>
      <c r="DX418" s="763"/>
      <c r="DY418" s="763"/>
      <c r="DZ418" s="763"/>
      <c r="EA418" s="763"/>
      <c r="EB418" s="763"/>
      <c r="EC418" s="763"/>
      <c r="ED418" s="763"/>
      <c r="EE418" s="763"/>
      <c r="EF418" s="763"/>
      <c r="EG418" s="763"/>
      <c r="EH418" s="763"/>
      <c r="EI418" s="763"/>
      <c r="EJ418" s="763"/>
      <c r="EK418" s="763"/>
      <c r="EL418" s="763"/>
      <c r="EM418" s="763"/>
      <c r="EN418" s="763"/>
      <c r="EO418" s="763"/>
      <c r="EP418" s="763"/>
      <c r="EQ418" s="763"/>
      <c r="ER418" s="763"/>
      <c r="ES418" s="763"/>
      <c r="ET418" s="763"/>
      <c r="EU418" s="763"/>
      <c r="EV418" s="763"/>
      <c r="EW418" s="763"/>
      <c r="EX418" s="763"/>
      <c r="EY418" s="763"/>
      <c r="EZ418" s="763"/>
      <c r="FA418" s="763"/>
      <c r="FB418" s="763"/>
      <c r="FC418" s="763"/>
      <c r="FD418" s="763"/>
      <c r="FE418" s="763"/>
      <c r="FF418" s="763"/>
      <c r="FG418" s="763"/>
      <c r="FH418" s="763"/>
      <c r="FI418" s="763"/>
      <c r="FJ418" s="763"/>
      <c r="FK418" s="763"/>
      <c r="FL418" s="763"/>
      <c r="FM418" s="763"/>
      <c r="FN418" s="763"/>
      <c r="FO418" s="763"/>
      <c r="FP418" s="763"/>
      <c r="FQ418" s="763"/>
      <c r="FR418" s="763"/>
      <c r="FS418" s="763"/>
      <c r="FT418" s="763"/>
      <c r="FU418" s="763"/>
      <c r="FV418" s="763"/>
      <c r="FW418" s="763"/>
      <c r="FX418" s="763"/>
      <c r="FY418" s="763"/>
      <c r="FZ418" s="763"/>
      <c r="GA418" s="763"/>
      <c r="GB418" s="763"/>
      <c r="GC418" s="763"/>
      <c r="GD418" s="763"/>
      <c r="GE418" s="763"/>
      <c r="GF418" s="763"/>
      <c r="GG418" s="763"/>
      <c r="GH418" s="763"/>
      <c r="GI418" s="763"/>
      <c r="GJ418" s="763"/>
      <c r="GK418" s="763"/>
      <c r="GL418" s="763"/>
      <c r="GM418" s="763"/>
      <c r="GN418" s="763"/>
      <c r="GO418" s="763"/>
      <c r="GP418" s="763"/>
      <c r="GQ418" s="763"/>
      <c r="GR418" s="763"/>
      <c r="GS418" s="763"/>
      <c r="GT418" s="763"/>
      <c r="GU418" s="763"/>
      <c r="GV418" s="763"/>
      <c r="GW418" s="763"/>
      <c r="GX418" s="763"/>
      <c r="GY418" s="763"/>
      <c r="GZ418" s="763"/>
      <c r="HA418" s="763"/>
      <c r="HB418" s="763"/>
      <c r="HC418" s="763"/>
      <c r="HD418" s="763"/>
      <c r="HE418" s="763"/>
      <c r="HF418" s="763"/>
      <c r="HG418" s="763"/>
      <c r="HH418" s="763"/>
      <c r="HI418" s="763"/>
      <c r="HJ418" s="763"/>
      <c r="HK418" s="763"/>
      <c r="HL418" s="763"/>
      <c r="HM418" s="763"/>
      <c r="HN418" s="763"/>
      <c r="HO418" s="763"/>
      <c r="HP418" s="763"/>
      <c r="HQ418" s="763"/>
      <c r="HR418" s="763"/>
      <c r="HS418" s="763"/>
    </row>
    <row r="419" spans="1:227" s="552" customFormat="1">
      <c r="A419"/>
      <c r="B419" s="392"/>
      <c r="C419"/>
      <c r="D419" s="465"/>
      <c r="E419" s="684"/>
      <c r="F419" s="684"/>
      <c r="G419" s="354"/>
      <c r="H419"/>
      <c r="I419" s="140"/>
      <c r="J419"/>
      <c r="K419"/>
      <c r="L419"/>
      <c r="M419" s="359"/>
      <c r="N419" s="359"/>
      <c r="O419" s="359"/>
      <c r="P419" s="359"/>
      <c r="Q419" s="359"/>
      <c r="R419" s="359"/>
      <c r="S419" s="359"/>
      <c r="T419" s="359"/>
      <c r="U419" s="359"/>
      <c r="V419" s="359"/>
      <c r="W419" s="359"/>
      <c r="X419" s="359"/>
      <c r="Y419" s="359"/>
      <c r="Z419" s="359"/>
      <c r="AA419" s="359"/>
      <c r="AB419" s="47"/>
      <c r="AC419"/>
      <c r="AD419" s="127"/>
      <c r="AE419"/>
      <c r="AF419"/>
      <c r="AG419"/>
      <c r="AH419" s="137"/>
      <c r="AI419" s="137"/>
      <c r="AJ419" s="137"/>
      <c r="AK419" s="693"/>
      <c r="AL419" s="653"/>
      <c r="AM419" s="738"/>
      <c r="AN419" s="738"/>
      <c r="AO419" s="738"/>
      <c r="AP419" s="738"/>
      <c r="AQ419" s="738"/>
      <c r="AR419" s="738"/>
      <c r="AS419" s="738"/>
      <c r="AT419" s="738"/>
      <c r="AU419" s="738"/>
      <c r="AV419" s="738"/>
      <c r="AW419" s="738"/>
      <c r="AX419" s="738"/>
      <c r="AY419" s="738"/>
      <c r="AZ419" s="738"/>
      <c r="BA419" s="656"/>
      <c r="BB419" s="309"/>
      <c r="BC419" s="1138"/>
      <c r="BD419" s="1138"/>
      <c r="BE419" s="1138"/>
      <c r="BF419" s="1138"/>
      <c r="BG419" s="1138"/>
      <c r="BH419" s="1138"/>
      <c r="BI419" s="1138"/>
      <c r="BJ419" s="536"/>
      <c r="BK419" s="536"/>
      <c r="BL419" s="536"/>
      <c r="BM419" s="536"/>
      <c r="BN419" s="536"/>
      <c r="BO419" s="536"/>
      <c r="BP419" s="536"/>
      <c r="BQ419" s="536"/>
      <c r="BR419" s="536"/>
      <c r="BS419" s="536"/>
      <c r="BT419" s="536"/>
      <c r="BU419" s="309"/>
      <c r="CW419" s="763"/>
      <c r="CX419" s="763"/>
      <c r="CY419" s="763"/>
      <c r="CZ419" s="763"/>
      <c r="DA419" s="763"/>
      <c r="DB419" s="763"/>
      <c r="DC419" s="763"/>
      <c r="DD419" s="763"/>
      <c r="DE419" s="763"/>
      <c r="DF419" s="763"/>
      <c r="DG419" s="763"/>
      <c r="DH419" s="763"/>
      <c r="DI419" s="763"/>
      <c r="DJ419" s="763"/>
      <c r="DK419" s="763"/>
      <c r="DL419" s="763"/>
      <c r="DM419" s="763"/>
      <c r="DN419" s="763"/>
      <c r="DO419" s="763"/>
      <c r="DP419" s="763"/>
      <c r="DQ419" s="763"/>
      <c r="DR419" s="763"/>
      <c r="DS419" s="763"/>
      <c r="DT419" s="763"/>
      <c r="DU419" s="763"/>
      <c r="DV419" s="763"/>
      <c r="DW419" s="763"/>
      <c r="DX419" s="763"/>
      <c r="DY419" s="763"/>
      <c r="DZ419" s="763"/>
      <c r="EA419" s="763"/>
      <c r="EB419" s="763"/>
      <c r="EC419" s="763"/>
      <c r="ED419" s="763"/>
      <c r="EE419" s="763"/>
      <c r="EF419" s="763"/>
      <c r="EG419" s="763"/>
      <c r="EH419" s="763"/>
      <c r="EI419" s="763"/>
      <c r="EJ419" s="763"/>
      <c r="EK419" s="763"/>
      <c r="EL419" s="763"/>
      <c r="EM419" s="763"/>
      <c r="EN419" s="763"/>
      <c r="EO419" s="763"/>
      <c r="EP419" s="763"/>
      <c r="EQ419" s="763"/>
      <c r="ER419" s="763"/>
      <c r="ES419" s="763"/>
      <c r="ET419" s="763"/>
      <c r="EU419" s="763"/>
      <c r="EV419" s="763"/>
      <c r="EW419" s="763"/>
      <c r="EX419" s="763"/>
      <c r="EY419" s="763"/>
      <c r="EZ419" s="763"/>
      <c r="FA419" s="763"/>
      <c r="FB419" s="763"/>
      <c r="FC419" s="763"/>
      <c r="FD419" s="763"/>
      <c r="FE419" s="763"/>
      <c r="FF419" s="763"/>
      <c r="FG419" s="763"/>
      <c r="FH419" s="763"/>
      <c r="FI419" s="763"/>
      <c r="FJ419" s="763"/>
      <c r="FK419" s="763"/>
      <c r="FL419" s="763"/>
      <c r="FM419" s="763"/>
      <c r="FN419" s="763"/>
      <c r="FO419" s="763"/>
      <c r="FP419" s="763"/>
      <c r="FQ419" s="763"/>
      <c r="FR419" s="763"/>
      <c r="FS419" s="763"/>
      <c r="FT419" s="763"/>
      <c r="FU419" s="763"/>
      <c r="FV419" s="763"/>
      <c r="FW419" s="763"/>
      <c r="FX419" s="763"/>
      <c r="FY419" s="763"/>
      <c r="FZ419" s="763"/>
      <c r="GA419" s="763"/>
      <c r="GB419" s="763"/>
      <c r="GC419" s="763"/>
      <c r="GD419" s="763"/>
      <c r="GE419" s="763"/>
      <c r="GF419" s="763"/>
      <c r="GG419" s="763"/>
      <c r="GH419" s="763"/>
      <c r="GI419" s="763"/>
      <c r="GJ419" s="763"/>
      <c r="GK419" s="763"/>
      <c r="GL419" s="763"/>
      <c r="GM419" s="763"/>
      <c r="GN419" s="763"/>
      <c r="GO419" s="763"/>
      <c r="GP419" s="763"/>
      <c r="GQ419" s="763"/>
      <c r="GR419" s="763"/>
      <c r="GS419" s="763"/>
      <c r="GT419" s="763"/>
      <c r="GU419" s="763"/>
      <c r="GV419" s="763"/>
      <c r="GW419" s="763"/>
      <c r="GX419" s="763"/>
      <c r="GY419" s="763"/>
      <c r="GZ419" s="763"/>
      <c r="HA419" s="763"/>
      <c r="HB419" s="763"/>
      <c r="HC419" s="763"/>
      <c r="HD419" s="763"/>
      <c r="HE419" s="763"/>
      <c r="HF419" s="763"/>
      <c r="HG419" s="763"/>
      <c r="HH419" s="763"/>
      <c r="HI419" s="763"/>
      <c r="HJ419" s="763"/>
      <c r="HK419" s="763"/>
      <c r="HL419" s="763"/>
      <c r="HM419" s="763"/>
      <c r="HN419" s="763"/>
      <c r="HO419" s="763"/>
      <c r="HP419" s="763"/>
      <c r="HQ419" s="763"/>
      <c r="HR419" s="763"/>
      <c r="HS419" s="763"/>
    </row>
    <row r="420" spans="1:227" s="552" customFormat="1">
      <c r="A420"/>
      <c r="B420" s="392"/>
      <c r="C420"/>
      <c r="D420" s="465"/>
      <c r="E420" s="684"/>
      <c r="F420" s="684"/>
      <c r="G420" s="354"/>
      <c r="H420"/>
      <c r="I420" s="140"/>
      <c r="J420"/>
      <c r="K420"/>
      <c r="L420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  <c r="X420" s="359"/>
      <c r="Y420" s="359"/>
      <c r="Z420" s="359"/>
      <c r="AA420" s="359"/>
      <c r="AB420" s="47"/>
      <c r="AC420"/>
      <c r="AD420" s="127"/>
      <c r="AE420"/>
      <c r="AF420"/>
      <c r="AG420"/>
      <c r="AH420" s="137"/>
      <c r="AI420" s="137"/>
      <c r="AJ420" s="137"/>
      <c r="AK420" s="693"/>
      <c r="AL420" s="653"/>
      <c r="AM420" s="738"/>
      <c r="AN420" s="738"/>
      <c r="AO420" s="738"/>
      <c r="AP420" s="738"/>
      <c r="AQ420" s="738"/>
      <c r="AR420" s="738"/>
      <c r="AS420" s="738"/>
      <c r="AT420" s="738"/>
      <c r="AU420" s="738"/>
      <c r="AV420" s="738"/>
      <c r="AW420" s="738"/>
      <c r="AX420" s="738"/>
      <c r="AY420" s="738"/>
      <c r="AZ420" s="738"/>
      <c r="BA420" s="656"/>
      <c r="BB420" s="309"/>
      <c r="BC420" s="1138"/>
      <c r="BD420" s="1138"/>
      <c r="BE420" s="1138"/>
      <c r="BF420" s="1138"/>
      <c r="BG420" s="1138"/>
      <c r="BH420" s="1138"/>
      <c r="BI420" s="1138"/>
      <c r="BJ420" s="536"/>
      <c r="BK420" s="536"/>
      <c r="BL420" s="536"/>
      <c r="BM420" s="536"/>
      <c r="BN420" s="536"/>
      <c r="BO420" s="536"/>
      <c r="BP420" s="536"/>
      <c r="BQ420" s="536"/>
      <c r="BR420" s="536"/>
      <c r="BS420" s="536"/>
      <c r="BT420" s="536"/>
      <c r="BU420" s="309"/>
      <c r="CW420" s="763"/>
      <c r="CX420" s="763"/>
      <c r="CY420" s="763"/>
      <c r="CZ420" s="763"/>
      <c r="DA420" s="763"/>
      <c r="DB420" s="763"/>
      <c r="DC420" s="763"/>
      <c r="DD420" s="763"/>
      <c r="DE420" s="763"/>
      <c r="DF420" s="763"/>
      <c r="DG420" s="763"/>
      <c r="DH420" s="763"/>
      <c r="DI420" s="763"/>
      <c r="DJ420" s="763"/>
      <c r="DK420" s="763"/>
      <c r="DL420" s="763"/>
      <c r="DM420" s="763"/>
      <c r="DN420" s="763"/>
      <c r="DO420" s="763"/>
      <c r="DP420" s="763"/>
      <c r="DQ420" s="763"/>
      <c r="DR420" s="763"/>
      <c r="DS420" s="763"/>
      <c r="DT420" s="763"/>
      <c r="DU420" s="763"/>
      <c r="DV420" s="763"/>
      <c r="DW420" s="763"/>
      <c r="DX420" s="763"/>
      <c r="DY420" s="763"/>
      <c r="DZ420" s="763"/>
      <c r="EA420" s="763"/>
      <c r="EB420" s="763"/>
      <c r="EC420" s="763"/>
      <c r="ED420" s="763"/>
      <c r="EE420" s="763"/>
      <c r="EF420" s="763"/>
      <c r="EG420" s="763"/>
      <c r="EH420" s="763"/>
      <c r="EI420" s="763"/>
      <c r="EJ420" s="763"/>
      <c r="EK420" s="763"/>
      <c r="EL420" s="763"/>
      <c r="EM420" s="763"/>
      <c r="EN420" s="763"/>
      <c r="EO420" s="763"/>
      <c r="EP420" s="763"/>
      <c r="EQ420" s="763"/>
      <c r="ER420" s="763"/>
      <c r="ES420" s="763"/>
      <c r="ET420" s="763"/>
      <c r="EU420" s="763"/>
      <c r="EV420" s="763"/>
      <c r="EW420" s="763"/>
      <c r="EX420" s="763"/>
      <c r="EY420" s="763"/>
      <c r="EZ420" s="763"/>
      <c r="FA420" s="763"/>
      <c r="FB420" s="763"/>
      <c r="FC420" s="763"/>
      <c r="FD420" s="763"/>
      <c r="FE420" s="763"/>
      <c r="FF420" s="763"/>
      <c r="FG420" s="763"/>
      <c r="FH420" s="763"/>
      <c r="FI420" s="763"/>
      <c r="FJ420" s="763"/>
      <c r="FK420" s="763"/>
      <c r="FL420" s="763"/>
      <c r="FM420" s="763"/>
      <c r="FN420" s="763"/>
      <c r="FO420" s="763"/>
      <c r="FP420" s="763"/>
      <c r="FQ420" s="763"/>
      <c r="FR420" s="763"/>
      <c r="FS420" s="763"/>
      <c r="FT420" s="763"/>
      <c r="FU420" s="763"/>
      <c r="FV420" s="763"/>
      <c r="FW420" s="763"/>
      <c r="FX420" s="763"/>
      <c r="FY420" s="763"/>
      <c r="FZ420" s="763"/>
      <c r="GA420" s="763"/>
      <c r="GB420" s="763"/>
      <c r="GC420" s="763"/>
      <c r="GD420" s="763"/>
      <c r="GE420" s="763"/>
      <c r="GF420" s="763"/>
      <c r="GG420" s="763"/>
      <c r="GH420" s="763"/>
      <c r="GI420" s="763"/>
      <c r="GJ420" s="763"/>
      <c r="GK420" s="763"/>
      <c r="GL420" s="763"/>
      <c r="GM420" s="763"/>
      <c r="GN420" s="763"/>
      <c r="GO420" s="763"/>
      <c r="GP420" s="763"/>
      <c r="GQ420" s="763"/>
      <c r="GR420" s="763"/>
      <c r="GS420" s="763"/>
      <c r="GT420" s="763"/>
      <c r="GU420" s="763"/>
      <c r="GV420" s="763"/>
      <c r="GW420" s="763"/>
      <c r="GX420" s="763"/>
      <c r="GY420" s="763"/>
      <c r="GZ420" s="763"/>
      <c r="HA420" s="763"/>
      <c r="HB420" s="763"/>
      <c r="HC420" s="763"/>
      <c r="HD420" s="763"/>
      <c r="HE420" s="763"/>
      <c r="HF420" s="763"/>
      <c r="HG420" s="763"/>
      <c r="HH420" s="763"/>
      <c r="HI420" s="763"/>
      <c r="HJ420" s="763"/>
      <c r="HK420" s="763"/>
      <c r="HL420" s="763"/>
      <c r="HM420" s="763"/>
      <c r="HN420" s="763"/>
      <c r="HO420" s="763"/>
      <c r="HP420" s="763"/>
      <c r="HQ420" s="763"/>
      <c r="HR420" s="763"/>
      <c r="HS420" s="763"/>
    </row>
    <row r="421" spans="1:227" s="552" customFormat="1">
      <c r="A421"/>
      <c r="B421" s="392"/>
      <c r="C421"/>
      <c r="D421" s="465"/>
      <c r="E421" s="684"/>
      <c r="F421" s="684"/>
      <c r="G421" s="354"/>
      <c r="H421"/>
      <c r="I421" s="140"/>
      <c r="J421"/>
      <c r="K421"/>
      <c r="L421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  <c r="X421" s="359"/>
      <c r="Y421" s="359"/>
      <c r="Z421" s="359"/>
      <c r="AA421" s="359"/>
      <c r="AB421" s="47"/>
      <c r="AC421"/>
      <c r="AD421" s="127"/>
      <c r="AE421"/>
      <c r="AF421"/>
      <c r="AG421"/>
      <c r="AH421" s="137"/>
      <c r="AI421" s="137"/>
      <c r="AJ421" s="137"/>
      <c r="AK421" s="693"/>
      <c r="AL421" s="653"/>
      <c r="AM421" s="738"/>
      <c r="AN421" s="738"/>
      <c r="AO421" s="738"/>
      <c r="AP421" s="738"/>
      <c r="AQ421" s="738"/>
      <c r="AR421" s="738"/>
      <c r="AS421" s="738"/>
      <c r="AT421" s="738"/>
      <c r="AU421" s="738"/>
      <c r="AV421" s="738"/>
      <c r="AW421" s="738"/>
      <c r="AX421" s="738"/>
      <c r="AY421" s="738"/>
      <c r="AZ421" s="738"/>
      <c r="BA421" s="656"/>
      <c r="BB421" s="309"/>
      <c r="BC421" s="1138"/>
      <c r="BD421" s="1138"/>
      <c r="BE421" s="1138"/>
      <c r="BF421" s="1138"/>
      <c r="BG421" s="1138"/>
      <c r="BH421" s="1138"/>
      <c r="BI421" s="1138"/>
      <c r="BJ421" s="536"/>
      <c r="BK421" s="536"/>
      <c r="BL421" s="536"/>
      <c r="BM421" s="536"/>
      <c r="BN421" s="536"/>
      <c r="BO421" s="536"/>
      <c r="BP421" s="536"/>
      <c r="BQ421" s="536"/>
      <c r="BR421" s="536"/>
      <c r="BS421" s="536"/>
      <c r="BT421" s="536"/>
      <c r="BU421" s="309"/>
      <c r="CW421" s="763"/>
      <c r="CX421" s="763"/>
      <c r="CY421" s="763"/>
      <c r="CZ421" s="763"/>
      <c r="DA421" s="763"/>
      <c r="DB421" s="763"/>
      <c r="DC421" s="763"/>
      <c r="DD421" s="763"/>
      <c r="DE421" s="763"/>
      <c r="DF421" s="763"/>
      <c r="DG421" s="763"/>
      <c r="DH421" s="763"/>
      <c r="DI421" s="763"/>
      <c r="DJ421" s="763"/>
      <c r="DK421" s="763"/>
      <c r="DL421" s="763"/>
      <c r="DM421" s="763"/>
      <c r="DN421" s="763"/>
      <c r="DO421" s="763"/>
      <c r="DP421" s="763"/>
      <c r="DQ421" s="763"/>
      <c r="DR421" s="763"/>
      <c r="DS421" s="763"/>
      <c r="DT421" s="763"/>
      <c r="DU421" s="763"/>
      <c r="DV421" s="763"/>
      <c r="DW421" s="763"/>
      <c r="DX421" s="763"/>
      <c r="DY421" s="763"/>
      <c r="DZ421" s="763"/>
      <c r="EA421" s="763"/>
      <c r="EB421" s="763"/>
      <c r="EC421" s="763"/>
      <c r="ED421" s="763"/>
      <c r="EE421" s="763"/>
      <c r="EF421" s="763"/>
      <c r="EG421" s="763"/>
      <c r="EH421" s="763"/>
      <c r="EI421" s="763"/>
      <c r="EJ421" s="763"/>
      <c r="EK421" s="763"/>
      <c r="EL421" s="763"/>
      <c r="EM421" s="763"/>
      <c r="EN421" s="763"/>
      <c r="EO421" s="763"/>
      <c r="EP421" s="763"/>
      <c r="EQ421" s="763"/>
      <c r="ER421" s="763"/>
      <c r="ES421" s="763"/>
      <c r="ET421" s="763"/>
      <c r="EU421" s="763"/>
      <c r="EV421" s="763"/>
      <c r="EW421" s="763"/>
      <c r="EX421" s="763"/>
      <c r="EY421" s="763"/>
      <c r="EZ421" s="763"/>
      <c r="FA421" s="763"/>
      <c r="FB421" s="763"/>
      <c r="FC421" s="763"/>
      <c r="FD421" s="763"/>
      <c r="FE421" s="763"/>
      <c r="FF421" s="763"/>
      <c r="FG421" s="763"/>
      <c r="FH421" s="763"/>
      <c r="FI421" s="763"/>
      <c r="FJ421" s="763"/>
      <c r="FK421" s="763"/>
      <c r="FL421" s="763"/>
      <c r="FM421" s="763"/>
      <c r="FN421" s="763"/>
      <c r="FO421" s="763"/>
      <c r="FP421" s="763"/>
      <c r="FQ421" s="763"/>
      <c r="FR421" s="763"/>
      <c r="FS421" s="763"/>
      <c r="FT421" s="763"/>
      <c r="FU421" s="763"/>
      <c r="FV421" s="763"/>
      <c r="FW421" s="763"/>
      <c r="FX421" s="763"/>
      <c r="FY421" s="763"/>
      <c r="FZ421" s="763"/>
      <c r="GA421" s="763"/>
      <c r="GB421" s="763"/>
      <c r="GC421" s="763"/>
      <c r="GD421" s="763"/>
      <c r="GE421" s="763"/>
      <c r="GF421" s="763"/>
      <c r="GG421" s="763"/>
      <c r="GH421" s="763"/>
      <c r="GI421" s="763"/>
      <c r="GJ421" s="763"/>
      <c r="GK421" s="763"/>
      <c r="GL421" s="763"/>
      <c r="GM421" s="763"/>
      <c r="GN421" s="763"/>
      <c r="GO421" s="763"/>
      <c r="GP421" s="763"/>
      <c r="GQ421" s="763"/>
      <c r="GR421" s="763"/>
      <c r="GS421" s="763"/>
      <c r="GT421" s="763"/>
      <c r="GU421" s="763"/>
      <c r="GV421" s="763"/>
      <c r="GW421" s="763"/>
      <c r="GX421" s="763"/>
      <c r="GY421" s="763"/>
      <c r="GZ421" s="763"/>
      <c r="HA421" s="763"/>
      <c r="HB421" s="763"/>
      <c r="HC421" s="763"/>
      <c r="HD421" s="763"/>
      <c r="HE421" s="763"/>
      <c r="HF421" s="763"/>
      <c r="HG421" s="763"/>
      <c r="HH421" s="763"/>
      <c r="HI421" s="763"/>
      <c r="HJ421" s="763"/>
      <c r="HK421" s="763"/>
      <c r="HL421" s="763"/>
      <c r="HM421" s="763"/>
      <c r="HN421" s="763"/>
      <c r="HO421" s="763"/>
      <c r="HP421" s="763"/>
      <c r="HQ421" s="763"/>
      <c r="HR421" s="763"/>
      <c r="HS421" s="763"/>
    </row>
    <row r="422" spans="1:227" s="552" customFormat="1">
      <c r="A422"/>
      <c r="B422" s="392"/>
      <c r="C422"/>
      <c r="D422" s="465"/>
      <c r="E422" s="684"/>
      <c r="F422" s="684"/>
      <c r="G422" s="354"/>
      <c r="H422"/>
      <c r="I422" s="140"/>
      <c r="J422"/>
      <c r="K422"/>
      <c r="L422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  <c r="X422" s="359"/>
      <c r="Y422" s="359"/>
      <c r="Z422" s="359"/>
      <c r="AA422" s="359"/>
      <c r="AB422" s="47"/>
      <c r="AC422"/>
      <c r="AD422" s="127"/>
      <c r="AE422"/>
      <c r="AF422"/>
      <c r="AG422"/>
      <c r="AH422" s="137"/>
      <c r="AI422" s="137"/>
      <c r="AJ422" s="137"/>
      <c r="AK422" s="693"/>
      <c r="AL422" s="653"/>
      <c r="AM422" s="738"/>
      <c r="AN422" s="738"/>
      <c r="AO422" s="738"/>
      <c r="AP422" s="738"/>
      <c r="AQ422" s="738"/>
      <c r="AR422" s="738"/>
      <c r="AS422" s="738"/>
      <c r="AT422" s="738"/>
      <c r="AU422" s="738"/>
      <c r="AV422" s="738"/>
      <c r="AW422" s="738"/>
      <c r="AX422" s="738"/>
      <c r="AY422" s="738"/>
      <c r="AZ422" s="738"/>
      <c r="BA422" s="656"/>
      <c r="BB422" s="309"/>
      <c r="BC422" s="1138"/>
      <c r="BD422" s="1138"/>
      <c r="BE422" s="1138"/>
      <c r="BF422" s="1138"/>
      <c r="BG422" s="1138"/>
      <c r="BH422" s="1138"/>
      <c r="BI422" s="1138"/>
      <c r="BJ422" s="536"/>
      <c r="BK422" s="536"/>
      <c r="BL422" s="536"/>
      <c r="BM422" s="536"/>
      <c r="BN422" s="536"/>
      <c r="BO422" s="536"/>
      <c r="BP422" s="536"/>
      <c r="BQ422" s="536"/>
      <c r="BR422" s="536"/>
      <c r="BS422" s="536"/>
      <c r="BT422" s="536"/>
      <c r="BU422" s="309"/>
      <c r="CW422" s="763"/>
      <c r="CX422" s="763"/>
      <c r="CY422" s="763"/>
      <c r="CZ422" s="763"/>
      <c r="DA422" s="763"/>
      <c r="DB422" s="763"/>
      <c r="DC422" s="763"/>
      <c r="DD422" s="763"/>
      <c r="DE422" s="763"/>
      <c r="DF422" s="763"/>
      <c r="DG422" s="763"/>
      <c r="DH422" s="763"/>
      <c r="DI422" s="763"/>
      <c r="DJ422" s="763"/>
      <c r="DK422" s="763"/>
      <c r="DL422" s="763"/>
      <c r="DM422" s="763"/>
      <c r="DN422" s="763"/>
      <c r="DO422" s="763"/>
      <c r="DP422" s="763"/>
      <c r="DQ422" s="763"/>
      <c r="DR422" s="763"/>
      <c r="DS422" s="763"/>
      <c r="DT422" s="763"/>
      <c r="DU422" s="763"/>
      <c r="DV422" s="763"/>
      <c r="DW422" s="763"/>
      <c r="DX422" s="763"/>
      <c r="DY422" s="763"/>
      <c r="DZ422" s="763"/>
      <c r="EA422" s="763"/>
      <c r="EB422" s="763"/>
      <c r="EC422" s="763"/>
      <c r="ED422" s="763"/>
      <c r="EE422" s="763"/>
      <c r="EF422" s="763"/>
      <c r="EG422" s="763"/>
      <c r="EH422" s="763"/>
      <c r="EI422" s="763"/>
      <c r="EJ422" s="763"/>
      <c r="EK422" s="763"/>
      <c r="EL422" s="763"/>
      <c r="EM422" s="763"/>
      <c r="EN422" s="763"/>
      <c r="EO422" s="763"/>
      <c r="EP422" s="763"/>
      <c r="EQ422" s="763"/>
      <c r="ER422" s="763"/>
      <c r="ES422" s="763"/>
      <c r="ET422" s="763"/>
      <c r="EU422" s="763"/>
      <c r="EV422" s="763"/>
      <c r="EW422" s="763"/>
      <c r="EX422" s="763"/>
      <c r="EY422" s="763"/>
      <c r="EZ422" s="763"/>
      <c r="FA422" s="763"/>
      <c r="FB422" s="763"/>
      <c r="FC422" s="763"/>
      <c r="FD422" s="763"/>
      <c r="FE422" s="763"/>
      <c r="FF422" s="763"/>
      <c r="FG422" s="763"/>
      <c r="FH422" s="763"/>
      <c r="FI422" s="763"/>
      <c r="FJ422" s="763"/>
      <c r="FK422" s="763"/>
      <c r="FL422" s="763"/>
      <c r="FM422" s="763"/>
      <c r="FN422" s="763"/>
      <c r="FO422" s="763"/>
      <c r="FP422" s="763"/>
      <c r="FQ422" s="763"/>
      <c r="FR422" s="763"/>
      <c r="FS422" s="763"/>
      <c r="FT422" s="763"/>
      <c r="FU422" s="763"/>
      <c r="FV422" s="763"/>
      <c r="FW422" s="763"/>
      <c r="FX422" s="763"/>
      <c r="FY422" s="763"/>
      <c r="FZ422" s="763"/>
      <c r="GA422" s="763"/>
      <c r="GB422" s="763"/>
      <c r="GC422" s="763"/>
      <c r="GD422" s="763"/>
      <c r="GE422" s="763"/>
      <c r="GF422" s="763"/>
      <c r="GG422" s="763"/>
      <c r="GH422" s="763"/>
      <c r="GI422" s="763"/>
      <c r="GJ422" s="763"/>
      <c r="GK422" s="763"/>
      <c r="GL422" s="763"/>
      <c r="GM422" s="763"/>
      <c r="GN422" s="763"/>
      <c r="GO422" s="763"/>
      <c r="GP422" s="763"/>
      <c r="GQ422" s="763"/>
      <c r="GR422" s="763"/>
      <c r="GS422" s="763"/>
      <c r="GT422" s="763"/>
      <c r="GU422" s="763"/>
      <c r="GV422" s="763"/>
      <c r="GW422" s="763"/>
      <c r="GX422" s="763"/>
      <c r="GY422" s="763"/>
      <c r="GZ422" s="763"/>
      <c r="HA422" s="763"/>
      <c r="HB422" s="763"/>
      <c r="HC422" s="763"/>
      <c r="HD422" s="763"/>
      <c r="HE422" s="763"/>
      <c r="HF422" s="763"/>
      <c r="HG422" s="763"/>
      <c r="HH422" s="763"/>
      <c r="HI422" s="763"/>
      <c r="HJ422" s="763"/>
      <c r="HK422" s="763"/>
      <c r="HL422" s="763"/>
      <c r="HM422" s="763"/>
      <c r="HN422" s="763"/>
      <c r="HO422" s="763"/>
      <c r="HP422" s="763"/>
      <c r="HQ422" s="763"/>
      <c r="HR422" s="763"/>
      <c r="HS422" s="763"/>
    </row>
    <row r="423" spans="1:227" s="552" customFormat="1">
      <c r="A423"/>
      <c r="B423" s="392"/>
      <c r="C423"/>
      <c r="D423" s="465"/>
      <c r="E423" s="684"/>
      <c r="F423" s="684"/>
      <c r="G423" s="354"/>
      <c r="H423"/>
      <c r="I423" s="140"/>
      <c r="J423"/>
      <c r="K423"/>
      <c r="L423"/>
      <c r="M423" s="359"/>
      <c r="N423" s="359"/>
      <c r="O423" s="359"/>
      <c r="P423" s="359"/>
      <c r="Q423" s="359"/>
      <c r="R423" s="359"/>
      <c r="S423" s="359"/>
      <c r="T423" s="359"/>
      <c r="U423" s="359"/>
      <c r="V423" s="359"/>
      <c r="W423" s="359"/>
      <c r="X423" s="359"/>
      <c r="Y423" s="359"/>
      <c r="Z423" s="359"/>
      <c r="AA423" s="359"/>
      <c r="AB423" s="47"/>
      <c r="AC423"/>
      <c r="AD423" s="127"/>
      <c r="AE423"/>
      <c r="AF423"/>
      <c r="AG423"/>
      <c r="AH423" s="137"/>
      <c r="AI423" s="137"/>
      <c r="AJ423" s="137"/>
      <c r="AK423" s="693"/>
      <c r="AL423" s="653"/>
      <c r="AM423" s="738"/>
      <c r="AN423" s="738"/>
      <c r="AO423" s="738"/>
      <c r="AP423" s="738"/>
      <c r="AQ423" s="738"/>
      <c r="AR423" s="738"/>
      <c r="AS423" s="738"/>
      <c r="AT423" s="738"/>
      <c r="AU423" s="738"/>
      <c r="AV423" s="738"/>
      <c r="AW423" s="738"/>
      <c r="AX423" s="738"/>
      <c r="AY423" s="738"/>
      <c r="AZ423" s="738"/>
      <c r="BA423" s="656"/>
      <c r="BB423" s="309"/>
      <c r="BC423" s="1138"/>
      <c r="BD423" s="1138"/>
      <c r="BE423" s="1138"/>
      <c r="BF423" s="1138"/>
      <c r="BG423" s="1138"/>
      <c r="BH423" s="1138"/>
      <c r="BI423" s="1138"/>
      <c r="BJ423" s="536"/>
      <c r="BK423" s="536"/>
      <c r="BL423" s="536"/>
      <c r="BM423" s="536"/>
      <c r="BN423" s="536"/>
      <c r="BO423" s="536"/>
      <c r="BP423" s="536"/>
      <c r="BQ423" s="536"/>
      <c r="BR423" s="536"/>
      <c r="BS423" s="536"/>
      <c r="BT423" s="536"/>
      <c r="BU423" s="309"/>
      <c r="CW423" s="763"/>
      <c r="CX423" s="763"/>
      <c r="CY423" s="763"/>
      <c r="CZ423" s="763"/>
      <c r="DA423" s="763"/>
      <c r="DB423" s="763"/>
      <c r="DC423" s="763"/>
      <c r="DD423" s="763"/>
      <c r="DE423" s="763"/>
      <c r="DF423" s="763"/>
      <c r="DG423" s="763"/>
      <c r="DH423" s="763"/>
      <c r="DI423" s="763"/>
      <c r="DJ423" s="763"/>
      <c r="DK423" s="763"/>
      <c r="DL423" s="763"/>
      <c r="DM423" s="763"/>
      <c r="DN423" s="763"/>
      <c r="DO423" s="763"/>
      <c r="DP423" s="763"/>
      <c r="DQ423" s="763"/>
      <c r="DR423" s="763"/>
      <c r="DS423" s="763"/>
      <c r="DT423" s="763"/>
      <c r="DU423" s="763"/>
      <c r="DV423" s="763"/>
      <c r="DW423" s="763"/>
      <c r="DX423" s="763"/>
      <c r="DY423" s="763"/>
      <c r="DZ423" s="763"/>
      <c r="EA423" s="763"/>
      <c r="EB423" s="763"/>
      <c r="EC423" s="763"/>
      <c r="ED423" s="763"/>
      <c r="EE423" s="763"/>
      <c r="EF423" s="763"/>
      <c r="EG423" s="763"/>
      <c r="EH423" s="763"/>
      <c r="EI423" s="763"/>
      <c r="EJ423" s="763"/>
      <c r="EK423" s="763"/>
      <c r="EL423" s="763"/>
      <c r="EM423" s="763"/>
      <c r="EN423" s="763"/>
      <c r="EO423" s="763"/>
      <c r="EP423" s="763"/>
      <c r="EQ423" s="763"/>
      <c r="ER423" s="763"/>
      <c r="ES423" s="763"/>
      <c r="ET423" s="763"/>
      <c r="EU423" s="763"/>
      <c r="EV423" s="763"/>
      <c r="EW423" s="763"/>
      <c r="EX423" s="763"/>
      <c r="EY423" s="763"/>
      <c r="EZ423" s="763"/>
      <c r="FA423" s="763"/>
      <c r="FB423" s="763"/>
      <c r="FC423" s="763"/>
      <c r="FD423" s="763"/>
      <c r="FE423" s="763"/>
      <c r="FF423" s="763"/>
      <c r="FG423" s="763"/>
      <c r="FH423" s="763"/>
      <c r="FI423" s="763"/>
      <c r="FJ423" s="763"/>
      <c r="FK423" s="763"/>
      <c r="FL423" s="763"/>
      <c r="FM423" s="763"/>
      <c r="FN423" s="763"/>
      <c r="FO423" s="763"/>
      <c r="FP423" s="763"/>
      <c r="FQ423" s="763"/>
      <c r="FR423" s="763"/>
      <c r="FS423" s="763"/>
      <c r="FT423" s="763"/>
      <c r="FU423" s="763"/>
      <c r="FV423" s="763"/>
      <c r="FW423" s="763"/>
      <c r="FX423" s="763"/>
      <c r="FY423" s="763"/>
      <c r="FZ423" s="763"/>
      <c r="GA423" s="763"/>
      <c r="GB423" s="763"/>
      <c r="GC423" s="763"/>
      <c r="GD423" s="763"/>
      <c r="GE423" s="763"/>
      <c r="GF423" s="763"/>
      <c r="GG423" s="763"/>
      <c r="GH423" s="763"/>
      <c r="GI423" s="763"/>
      <c r="GJ423" s="763"/>
      <c r="GK423" s="763"/>
      <c r="GL423" s="763"/>
      <c r="GM423" s="763"/>
      <c r="GN423" s="763"/>
      <c r="GO423" s="763"/>
      <c r="GP423" s="763"/>
      <c r="GQ423" s="763"/>
      <c r="GR423" s="763"/>
      <c r="GS423" s="763"/>
      <c r="GT423" s="763"/>
      <c r="GU423" s="763"/>
      <c r="GV423" s="763"/>
      <c r="GW423" s="763"/>
      <c r="GX423" s="763"/>
      <c r="GY423" s="763"/>
      <c r="GZ423" s="763"/>
      <c r="HA423" s="763"/>
      <c r="HB423" s="763"/>
      <c r="HC423" s="763"/>
      <c r="HD423" s="763"/>
      <c r="HE423" s="763"/>
      <c r="HF423" s="763"/>
      <c r="HG423" s="763"/>
      <c r="HH423" s="763"/>
      <c r="HI423" s="763"/>
      <c r="HJ423" s="763"/>
      <c r="HK423" s="763"/>
      <c r="HL423" s="763"/>
      <c r="HM423" s="763"/>
      <c r="HN423" s="763"/>
      <c r="HO423" s="763"/>
      <c r="HP423" s="763"/>
      <c r="HQ423" s="763"/>
      <c r="HR423" s="763"/>
      <c r="HS423" s="763"/>
    </row>
    <row r="424" spans="1:227" s="552" customFormat="1">
      <c r="A424"/>
      <c r="B424" s="392"/>
      <c r="C424"/>
      <c r="D424" s="465"/>
      <c r="E424" s="684"/>
      <c r="F424" s="684"/>
      <c r="G424" s="354"/>
      <c r="H424"/>
      <c r="I424" s="140"/>
      <c r="J424"/>
      <c r="K424"/>
      <c r="L424"/>
      <c r="M424" s="359"/>
      <c r="N424" s="359"/>
      <c r="O424" s="359"/>
      <c r="P424" s="359"/>
      <c r="Q424" s="359"/>
      <c r="R424" s="359"/>
      <c r="S424" s="359"/>
      <c r="T424" s="359"/>
      <c r="U424" s="359"/>
      <c r="V424" s="359"/>
      <c r="W424" s="359"/>
      <c r="X424" s="359"/>
      <c r="Y424" s="359"/>
      <c r="Z424" s="359"/>
      <c r="AA424" s="359"/>
      <c r="AB424" s="47"/>
      <c r="AC424"/>
      <c r="AD424" s="127"/>
      <c r="AE424"/>
      <c r="AF424"/>
      <c r="AG424"/>
      <c r="AH424" s="137"/>
      <c r="AI424" s="137"/>
      <c r="AJ424" s="137"/>
      <c r="AK424" s="693"/>
      <c r="AL424" s="653"/>
      <c r="AM424" s="738"/>
      <c r="AN424" s="738"/>
      <c r="AO424" s="738"/>
      <c r="AP424" s="738"/>
      <c r="AQ424" s="738"/>
      <c r="AR424" s="738"/>
      <c r="AS424" s="738"/>
      <c r="AT424" s="738"/>
      <c r="AU424" s="738"/>
      <c r="AV424" s="738"/>
      <c r="AW424" s="738"/>
      <c r="AX424" s="738"/>
      <c r="AY424" s="738"/>
      <c r="AZ424" s="738"/>
      <c r="BA424" s="656"/>
      <c r="BB424" s="309"/>
      <c r="BC424" s="1138"/>
      <c r="BD424" s="1138"/>
      <c r="BE424" s="1138"/>
      <c r="BF424" s="1138"/>
      <c r="BG424" s="1138"/>
      <c r="BH424" s="1138"/>
      <c r="BI424" s="1138"/>
      <c r="BJ424" s="536"/>
      <c r="BK424" s="536"/>
      <c r="BL424" s="536"/>
      <c r="BM424" s="536"/>
      <c r="BN424" s="536"/>
      <c r="BO424" s="536"/>
      <c r="BP424" s="536"/>
      <c r="BQ424" s="536"/>
      <c r="BR424" s="536"/>
      <c r="BS424" s="536"/>
      <c r="BT424" s="536"/>
      <c r="BU424" s="309"/>
      <c r="CW424" s="763"/>
      <c r="CX424" s="763"/>
      <c r="CY424" s="763"/>
      <c r="CZ424" s="763"/>
      <c r="DA424" s="763"/>
      <c r="DB424" s="763"/>
      <c r="DC424" s="763"/>
      <c r="DD424" s="763"/>
      <c r="DE424" s="763"/>
      <c r="DF424" s="763"/>
      <c r="DG424" s="763"/>
      <c r="DH424" s="763"/>
      <c r="DI424" s="763"/>
      <c r="DJ424" s="763"/>
      <c r="DK424" s="763"/>
      <c r="DL424" s="763"/>
      <c r="DM424" s="763"/>
      <c r="DN424" s="763"/>
      <c r="DO424" s="763"/>
      <c r="DP424" s="763"/>
      <c r="DQ424" s="763"/>
      <c r="DR424" s="763"/>
      <c r="DS424" s="763"/>
      <c r="DT424" s="763"/>
      <c r="DU424" s="763"/>
      <c r="DV424" s="763"/>
      <c r="DW424" s="763"/>
      <c r="DX424" s="763"/>
      <c r="DY424" s="763"/>
      <c r="DZ424" s="763"/>
      <c r="EA424" s="763"/>
      <c r="EB424" s="763"/>
      <c r="EC424" s="763"/>
      <c r="ED424" s="763"/>
      <c r="EE424" s="763"/>
      <c r="EF424" s="763"/>
      <c r="EG424" s="763"/>
      <c r="EH424" s="763"/>
      <c r="EI424" s="763"/>
      <c r="EJ424" s="763"/>
      <c r="EK424" s="763"/>
      <c r="EL424" s="763"/>
      <c r="EM424" s="763"/>
      <c r="EN424" s="763"/>
      <c r="EO424" s="763"/>
      <c r="EP424" s="763"/>
      <c r="EQ424" s="763"/>
      <c r="ER424" s="763"/>
      <c r="ES424" s="763"/>
      <c r="ET424" s="763"/>
      <c r="EU424" s="763"/>
      <c r="EV424" s="763"/>
      <c r="EW424" s="763"/>
      <c r="EX424" s="763"/>
      <c r="EY424" s="763"/>
      <c r="EZ424" s="763"/>
      <c r="FA424" s="763"/>
      <c r="FB424" s="763"/>
      <c r="FC424" s="763"/>
      <c r="FD424" s="763"/>
      <c r="FE424" s="763"/>
      <c r="FF424" s="763"/>
      <c r="FG424" s="763"/>
      <c r="FH424" s="763"/>
      <c r="FI424" s="763"/>
      <c r="FJ424" s="763"/>
      <c r="FK424" s="763"/>
      <c r="FL424" s="763"/>
      <c r="FM424" s="763"/>
      <c r="FN424" s="763"/>
      <c r="FO424" s="763"/>
      <c r="FP424" s="763"/>
      <c r="FQ424" s="763"/>
      <c r="FR424" s="763"/>
      <c r="FS424" s="763"/>
      <c r="FT424" s="763"/>
      <c r="FU424" s="763"/>
      <c r="FV424" s="763"/>
      <c r="FW424" s="763"/>
      <c r="FX424" s="763"/>
      <c r="FY424" s="763"/>
      <c r="FZ424" s="763"/>
      <c r="GA424" s="763"/>
      <c r="GB424" s="763"/>
      <c r="GC424" s="763"/>
      <c r="GD424" s="763"/>
      <c r="GE424" s="763"/>
      <c r="GF424" s="763"/>
      <c r="GG424" s="763"/>
      <c r="GH424" s="763"/>
      <c r="GI424" s="763"/>
      <c r="GJ424" s="763"/>
      <c r="GK424" s="763"/>
      <c r="GL424" s="763"/>
      <c r="GM424" s="763"/>
      <c r="GN424" s="763"/>
      <c r="GO424" s="763"/>
      <c r="GP424" s="763"/>
      <c r="GQ424" s="763"/>
      <c r="GR424" s="763"/>
      <c r="GS424" s="763"/>
      <c r="GT424" s="763"/>
      <c r="GU424" s="763"/>
      <c r="GV424" s="763"/>
      <c r="GW424" s="763"/>
      <c r="GX424" s="763"/>
      <c r="GY424" s="763"/>
      <c r="GZ424" s="763"/>
      <c r="HA424" s="763"/>
      <c r="HB424" s="763"/>
      <c r="HC424" s="763"/>
      <c r="HD424" s="763"/>
      <c r="HE424" s="763"/>
      <c r="HF424" s="763"/>
      <c r="HG424" s="763"/>
      <c r="HH424" s="763"/>
      <c r="HI424" s="763"/>
      <c r="HJ424" s="763"/>
      <c r="HK424" s="763"/>
      <c r="HL424" s="763"/>
      <c r="HM424" s="763"/>
      <c r="HN424" s="763"/>
      <c r="HO424" s="763"/>
      <c r="HP424" s="763"/>
      <c r="HQ424" s="763"/>
      <c r="HR424" s="763"/>
      <c r="HS424" s="763"/>
    </row>
    <row r="425" spans="1:227" s="552" customFormat="1">
      <c r="A425"/>
      <c r="B425" s="392"/>
      <c r="C425"/>
      <c r="D425" s="465"/>
      <c r="E425" s="684"/>
      <c r="F425" s="684"/>
      <c r="G425" s="354"/>
      <c r="H425"/>
      <c r="I425" s="140"/>
      <c r="J425"/>
      <c r="K425"/>
      <c r="L425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  <c r="X425" s="359"/>
      <c r="Y425" s="359"/>
      <c r="Z425" s="359"/>
      <c r="AA425" s="359"/>
      <c r="AB425" s="47"/>
      <c r="AC425"/>
      <c r="AD425" s="127"/>
      <c r="AE425"/>
      <c r="AF425"/>
      <c r="AG425"/>
      <c r="AH425" s="137"/>
      <c r="AI425" s="137"/>
      <c r="AJ425" s="137"/>
      <c r="AK425" s="693"/>
      <c r="AL425" s="653"/>
      <c r="AM425" s="738"/>
      <c r="AN425" s="738"/>
      <c r="AO425" s="738"/>
      <c r="AP425" s="738"/>
      <c r="AQ425" s="738"/>
      <c r="AR425" s="738"/>
      <c r="AS425" s="738"/>
      <c r="AT425" s="738"/>
      <c r="AU425" s="738"/>
      <c r="AV425" s="738"/>
      <c r="AW425" s="738"/>
      <c r="AX425" s="738"/>
      <c r="AY425" s="738"/>
      <c r="AZ425" s="738"/>
      <c r="BA425" s="656"/>
      <c r="BB425" s="309"/>
      <c r="BC425" s="1138"/>
      <c r="BD425" s="1138"/>
      <c r="BE425" s="1138"/>
      <c r="BF425" s="1138"/>
      <c r="BG425" s="1138"/>
      <c r="BH425" s="1138"/>
      <c r="BI425" s="1138"/>
      <c r="BJ425" s="536"/>
      <c r="BK425" s="536"/>
      <c r="BL425" s="536"/>
      <c r="BM425" s="536"/>
      <c r="BN425" s="536"/>
      <c r="BO425" s="536"/>
      <c r="BP425" s="536"/>
      <c r="BQ425" s="536"/>
      <c r="BR425" s="536"/>
      <c r="BS425" s="536"/>
      <c r="BT425" s="536"/>
      <c r="BU425" s="309"/>
      <c r="CW425" s="763"/>
      <c r="CX425" s="763"/>
      <c r="CY425" s="763"/>
      <c r="CZ425" s="763"/>
      <c r="DA425" s="763"/>
      <c r="DB425" s="763"/>
      <c r="DC425" s="763"/>
      <c r="DD425" s="763"/>
      <c r="DE425" s="763"/>
      <c r="DF425" s="763"/>
      <c r="DG425" s="763"/>
      <c r="DH425" s="763"/>
      <c r="DI425" s="763"/>
      <c r="DJ425" s="763"/>
      <c r="DK425" s="763"/>
      <c r="DL425" s="763"/>
      <c r="DM425" s="763"/>
      <c r="DN425" s="763"/>
      <c r="DO425" s="763"/>
      <c r="DP425" s="763"/>
      <c r="DQ425" s="763"/>
      <c r="DR425" s="763"/>
      <c r="DS425" s="763"/>
      <c r="DT425" s="763"/>
      <c r="DU425" s="763"/>
      <c r="DV425" s="763"/>
      <c r="DW425" s="763"/>
      <c r="DX425" s="763"/>
      <c r="DY425" s="763"/>
      <c r="DZ425" s="763"/>
      <c r="EA425" s="763"/>
      <c r="EB425" s="763"/>
      <c r="EC425" s="763"/>
      <c r="ED425" s="763"/>
      <c r="EE425" s="763"/>
      <c r="EF425" s="763"/>
      <c r="EG425" s="763"/>
      <c r="EH425" s="763"/>
      <c r="EI425" s="763"/>
      <c r="EJ425" s="763"/>
      <c r="EK425" s="763"/>
      <c r="EL425" s="763"/>
      <c r="EM425" s="763"/>
      <c r="EN425" s="763"/>
      <c r="EO425" s="763"/>
      <c r="EP425" s="763"/>
      <c r="EQ425" s="763"/>
      <c r="ER425" s="763"/>
      <c r="ES425" s="763"/>
      <c r="ET425" s="763"/>
      <c r="EU425" s="763"/>
      <c r="EV425" s="763"/>
      <c r="EW425" s="763"/>
      <c r="EX425" s="763"/>
      <c r="EY425" s="763"/>
      <c r="EZ425" s="763"/>
      <c r="FA425" s="763"/>
      <c r="FB425" s="763"/>
      <c r="FC425" s="763"/>
      <c r="FD425" s="763"/>
      <c r="FE425" s="763"/>
      <c r="FF425" s="763"/>
      <c r="FG425" s="763"/>
      <c r="FH425" s="763"/>
      <c r="FI425" s="763"/>
      <c r="FJ425" s="763"/>
      <c r="FK425" s="763"/>
      <c r="FL425" s="763"/>
      <c r="FM425" s="763"/>
      <c r="FN425" s="763"/>
      <c r="FO425" s="763"/>
      <c r="FP425" s="763"/>
      <c r="FQ425" s="763"/>
      <c r="FR425" s="763"/>
      <c r="FS425" s="763"/>
      <c r="FT425" s="763"/>
      <c r="FU425" s="763"/>
      <c r="FV425" s="763"/>
      <c r="FW425" s="763"/>
      <c r="FX425" s="763"/>
      <c r="FY425" s="763"/>
      <c r="FZ425" s="763"/>
      <c r="GA425" s="763"/>
      <c r="GB425" s="763"/>
      <c r="GC425" s="763"/>
      <c r="GD425" s="763"/>
      <c r="GE425" s="763"/>
      <c r="GF425" s="763"/>
      <c r="GG425" s="763"/>
      <c r="GH425" s="763"/>
      <c r="GI425" s="763"/>
      <c r="GJ425" s="763"/>
      <c r="GK425" s="763"/>
      <c r="GL425" s="763"/>
      <c r="GM425" s="763"/>
      <c r="GN425" s="763"/>
      <c r="GO425" s="763"/>
      <c r="GP425" s="763"/>
      <c r="GQ425" s="763"/>
      <c r="GR425" s="763"/>
      <c r="GS425" s="763"/>
      <c r="GT425" s="763"/>
      <c r="GU425" s="763"/>
      <c r="GV425" s="763"/>
      <c r="GW425" s="763"/>
      <c r="GX425" s="763"/>
      <c r="GY425" s="763"/>
      <c r="GZ425" s="763"/>
      <c r="HA425" s="763"/>
      <c r="HB425" s="763"/>
      <c r="HC425" s="763"/>
      <c r="HD425" s="763"/>
      <c r="HE425" s="763"/>
      <c r="HF425" s="763"/>
      <c r="HG425" s="763"/>
      <c r="HH425" s="763"/>
      <c r="HI425" s="763"/>
      <c r="HJ425" s="763"/>
      <c r="HK425" s="763"/>
      <c r="HL425" s="763"/>
      <c r="HM425" s="763"/>
      <c r="HN425" s="763"/>
      <c r="HO425" s="763"/>
      <c r="HP425" s="763"/>
      <c r="HQ425" s="763"/>
      <c r="HR425" s="763"/>
      <c r="HS425" s="763"/>
    </row>
    <row r="426" spans="1:227" s="552" customFormat="1">
      <c r="A426"/>
      <c r="B426" s="392"/>
      <c r="C426"/>
      <c r="D426" s="465"/>
      <c r="E426" s="684"/>
      <c r="F426" s="684"/>
      <c r="G426" s="354"/>
      <c r="H426"/>
      <c r="I426" s="140"/>
      <c r="J426"/>
      <c r="K426"/>
      <c r="L426"/>
      <c r="M426" s="359"/>
      <c r="N426" s="359"/>
      <c r="O426" s="359"/>
      <c r="P426" s="359"/>
      <c r="Q426" s="359"/>
      <c r="R426" s="359"/>
      <c r="S426" s="359"/>
      <c r="T426" s="359"/>
      <c r="U426" s="359"/>
      <c r="V426" s="359"/>
      <c r="W426" s="359"/>
      <c r="X426" s="359"/>
      <c r="Y426" s="359"/>
      <c r="Z426" s="359"/>
      <c r="AA426" s="359"/>
      <c r="AB426" s="47"/>
      <c r="AC426"/>
      <c r="AD426" s="127"/>
      <c r="AE426"/>
      <c r="AF426"/>
      <c r="AG426"/>
      <c r="AH426" s="137"/>
      <c r="AI426" s="137"/>
      <c r="AJ426" s="137"/>
      <c r="AK426" s="693"/>
      <c r="AL426" s="653"/>
      <c r="AM426" s="738"/>
      <c r="AN426" s="738"/>
      <c r="AO426" s="738"/>
      <c r="AP426" s="738"/>
      <c r="AQ426" s="738"/>
      <c r="AR426" s="738"/>
      <c r="AS426" s="738"/>
      <c r="AT426" s="738"/>
      <c r="AU426" s="738"/>
      <c r="AV426" s="738"/>
      <c r="AW426" s="738"/>
      <c r="AX426" s="738"/>
      <c r="AY426" s="738"/>
      <c r="AZ426" s="738"/>
      <c r="BA426" s="656"/>
      <c r="BB426" s="309"/>
      <c r="BC426" s="1138"/>
      <c r="BD426" s="1138"/>
      <c r="BE426" s="1138"/>
      <c r="BF426" s="1138"/>
      <c r="BG426" s="1138"/>
      <c r="BH426" s="1138"/>
      <c r="BI426" s="1138"/>
      <c r="BJ426" s="536"/>
      <c r="BK426" s="536"/>
      <c r="BL426" s="536"/>
      <c r="BM426" s="536"/>
      <c r="BN426" s="536"/>
      <c r="BO426" s="536"/>
      <c r="BP426" s="536"/>
      <c r="BQ426" s="536"/>
      <c r="BR426" s="536"/>
      <c r="BS426" s="536"/>
      <c r="BT426" s="536"/>
      <c r="BU426" s="309"/>
      <c r="CW426" s="763"/>
      <c r="CX426" s="763"/>
      <c r="CY426" s="763"/>
      <c r="CZ426" s="763"/>
      <c r="DA426" s="763"/>
      <c r="DB426" s="763"/>
      <c r="DC426" s="763"/>
      <c r="DD426" s="763"/>
      <c r="DE426" s="763"/>
      <c r="DF426" s="763"/>
      <c r="DG426" s="763"/>
      <c r="DH426" s="763"/>
      <c r="DI426" s="763"/>
      <c r="DJ426" s="763"/>
      <c r="DK426" s="763"/>
      <c r="DL426" s="763"/>
      <c r="DM426" s="763"/>
      <c r="DN426" s="763"/>
      <c r="DO426" s="763"/>
      <c r="DP426" s="763"/>
      <c r="DQ426" s="763"/>
      <c r="DR426" s="763"/>
      <c r="DS426" s="763"/>
      <c r="DT426" s="763"/>
      <c r="DU426" s="763"/>
      <c r="DV426" s="763"/>
      <c r="DW426" s="763"/>
      <c r="DX426" s="763"/>
      <c r="DY426" s="763"/>
      <c r="DZ426" s="763"/>
      <c r="EA426" s="763"/>
      <c r="EB426" s="763"/>
      <c r="EC426" s="763"/>
      <c r="ED426" s="763"/>
      <c r="EE426" s="763"/>
      <c r="EF426" s="763"/>
      <c r="EG426" s="763"/>
      <c r="EH426" s="763"/>
      <c r="EI426" s="763"/>
      <c r="EJ426" s="763"/>
      <c r="EK426" s="763"/>
      <c r="EL426" s="763"/>
      <c r="EM426" s="763"/>
      <c r="EN426" s="763"/>
      <c r="EO426" s="763"/>
      <c r="EP426" s="763"/>
      <c r="EQ426" s="763"/>
      <c r="ER426" s="763"/>
      <c r="ES426" s="763"/>
      <c r="ET426" s="763"/>
      <c r="EU426" s="763"/>
      <c r="EV426" s="763"/>
      <c r="EW426" s="763"/>
      <c r="EX426" s="763"/>
      <c r="EY426" s="763"/>
      <c r="EZ426" s="763"/>
      <c r="FA426" s="763"/>
      <c r="FB426" s="763"/>
      <c r="FC426" s="763"/>
      <c r="FD426" s="763"/>
      <c r="FE426" s="763"/>
      <c r="FF426" s="763"/>
      <c r="FG426" s="763"/>
      <c r="FH426" s="763"/>
      <c r="FI426" s="763"/>
      <c r="FJ426" s="763"/>
      <c r="FK426" s="763"/>
      <c r="FL426" s="763"/>
      <c r="FM426" s="763"/>
      <c r="FN426" s="763"/>
      <c r="FO426" s="763"/>
      <c r="FP426" s="763"/>
      <c r="FQ426" s="763"/>
      <c r="FR426" s="763"/>
      <c r="FS426" s="763"/>
      <c r="FT426" s="763"/>
      <c r="FU426" s="763"/>
      <c r="FV426" s="763"/>
      <c r="FW426" s="763"/>
      <c r="FX426" s="763"/>
      <c r="FY426" s="763"/>
      <c r="FZ426" s="763"/>
      <c r="GA426" s="763"/>
      <c r="GB426" s="763"/>
      <c r="GC426" s="763"/>
      <c r="GD426" s="763"/>
      <c r="GE426" s="763"/>
      <c r="GF426" s="763"/>
      <c r="GG426" s="763"/>
      <c r="GH426" s="763"/>
      <c r="GI426" s="763"/>
      <c r="GJ426" s="763"/>
      <c r="GK426" s="763"/>
      <c r="GL426" s="763"/>
      <c r="GM426" s="763"/>
      <c r="GN426" s="763"/>
      <c r="GO426" s="763"/>
      <c r="GP426" s="763"/>
      <c r="GQ426" s="763"/>
      <c r="GR426" s="763"/>
      <c r="GS426" s="763"/>
      <c r="GT426" s="763"/>
      <c r="GU426" s="763"/>
      <c r="GV426" s="763"/>
      <c r="GW426" s="763"/>
      <c r="GX426" s="763"/>
      <c r="GY426" s="763"/>
      <c r="GZ426" s="763"/>
      <c r="HA426" s="763"/>
      <c r="HB426" s="763"/>
      <c r="HC426" s="763"/>
      <c r="HD426" s="763"/>
      <c r="HE426" s="763"/>
      <c r="HF426" s="763"/>
      <c r="HG426" s="763"/>
      <c r="HH426" s="763"/>
      <c r="HI426" s="763"/>
      <c r="HJ426" s="763"/>
      <c r="HK426" s="763"/>
      <c r="HL426" s="763"/>
      <c r="HM426" s="763"/>
      <c r="HN426" s="763"/>
      <c r="HO426" s="763"/>
      <c r="HP426" s="763"/>
      <c r="HQ426" s="763"/>
      <c r="HR426" s="763"/>
      <c r="HS426" s="763"/>
    </row>
    <row r="427" spans="1:227" s="552" customFormat="1">
      <c r="A427"/>
      <c r="B427" s="392"/>
      <c r="C427"/>
      <c r="D427" s="465"/>
      <c r="E427" s="684"/>
      <c r="F427" s="684"/>
      <c r="G427" s="354"/>
      <c r="H427"/>
      <c r="I427" s="140"/>
      <c r="J427"/>
      <c r="K427"/>
      <c r="L427"/>
      <c r="M427" s="359"/>
      <c r="N427" s="359"/>
      <c r="O427" s="359"/>
      <c r="P427" s="359"/>
      <c r="Q427" s="359"/>
      <c r="R427" s="359"/>
      <c r="S427" s="359"/>
      <c r="T427" s="359"/>
      <c r="U427" s="359"/>
      <c r="V427" s="359"/>
      <c r="W427" s="359"/>
      <c r="X427" s="359"/>
      <c r="Y427" s="359"/>
      <c r="Z427" s="359"/>
      <c r="AA427" s="359"/>
      <c r="AB427" s="47"/>
      <c r="AC427"/>
      <c r="AD427" s="127"/>
      <c r="AE427"/>
      <c r="AF427"/>
      <c r="AG427"/>
      <c r="AH427" s="137"/>
      <c r="AI427" s="137"/>
      <c r="AJ427" s="137"/>
      <c r="AK427" s="693"/>
      <c r="AL427" s="653"/>
      <c r="AM427" s="738"/>
      <c r="AN427" s="738"/>
      <c r="AO427" s="738"/>
      <c r="AP427" s="738"/>
      <c r="AQ427" s="738"/>
      <c r="AR427" s="738"/>
      <c r="AS427" s="738"/>
      <c r="AT427" s="738"/>
      <c r="AU427" s="738"/>
      <c r="AV427" s="738"/>
      <c r="AW427" s="738"/>
      <c r="AX427" s="738"/>
      <c r="AY427" s="738"/>
      <c r="AZ427" s="738"/>
      <c r="BA427" s="656"/>
      <c r="BB427" s="309"/>
      <c r="BC427" s="1138"/>
      <c r="BD427" s="1138"/>
      <c r="BE427" s="1138"/>
      <c r="BF427" s="1138"/>
      <c r="BG427" s="1138"/>
      <c r="BH427" s="1138"/>
      <c r="BI427" s="1138"/>
      <c r="BJ427" s="536"/>
      <c r="BK427" s="536"/>
      <c r="BL427" s="536"/>
      <c r="BM427" s="536"/>
      <c r="BN427" s="536"/>
      <c r="BO427" s="536"/>
      <c r="BP427" s="536"/>
      <c r="BQ427" s="536"/>
      <c r="BR427" s="536"/>
      <c r="BS427" s="536"/>
      <c r="BT427" s="536"/>
      <c r="BU427" s="309"/>
      <c r="CW427" s="763"/>
      <c r="CX427" s="763"/>
      <c r="CY427" s="763"/>
      <c r="CZ427" s="763"/>
      <c r="DA427" s="763"/>
      <c r="DB427" s="763"/>
      <c r="DC427" s="763"/>
      <c r="DD427" s="763"/>
      <c r="DE427" s="763"/>
      <c r="DF427" s="763"/>
      <c r="DG427" s="763"/>
      <c r="DH427" s="763"/>
      <c r="DI427" s="763"/>
      <c r="DJ427" s="763"/>
      <c r="DK427" s="763"/>
      <c r="DL427" s="763"/>
      <c r="DM427" s="763"/>
      <c r="DN427" s="763"/>
      <c r="DO427" s="763"/>
      <c r="DP427" s="763"/>
      <c r="DQ427" s="763"/>
      <c r="DR427" s="763"/>
      <c r="DS427" s="763"/>
      <c r="DT427" s="763"/>
      <c r="DU427" s="763"/>
      <c r="DV427" s="763"/>
      <c r="DW427" s="763"/>
      <c r="DX427" s="763"/>
      <c r="DY427" s="763"/>
      <c r="DZ427" s="763"/>
      <c r="EA427" s="763"/>
      <c r="EB427" s="763"/>
      <c r="EC427" s="763"/>
      <c r="ED427" s="763"/>
      <c r="EE427" s="763"/>
      <c r="EF427" s="763"/>
      <c r="EG427" s="763"/>
      <c r="EH427" s="763"/>
      <c r="EI427" s="763"/>
      <c r="EJ427" s="763"/>
      <c r="EK427" s="763"/>
      <c r="EL427" s="763"/>
      <c r="EM427" s="763"/>
      <c r="EN427" s="763"/>
      <c r="EO427" s="763"/>
      <c r="EP427" s="763"/>
      <c r="EQ427" s="763"/>
      <c r="ER427" s="763"/>
      <c r="ES427" s="763"/>
      <c r="ET427" s="763"/>
      <c r="EU427" s="763"/>
      <c r="EV427" s="763"/>
      <c r="EW427" s="763"/>
      <c r="EX427" s="763"/>
      <c r="EY427" s="763"/>
      <c r="EZ427" s="763"/>
      <c r="FA427" s="763"/>
      <c r="FB427" s="763"/>
      <c r="FC427" s="763"/>
      <c r="FD427" s="763"/>
      <c r="FE427" s="763"/>
      <c r="FF427" s="763"/>
      <c r="FG427" s="763"/>
      <c r="FH427" s="763"/>
      <c r="FI427" s="763"/>
      <c r="FJ427" s="763"/>
      <c r="FK427" s="763"/>
      <c r="FL427" s="763"/>
      <c r="FM427" s="763"/>
      <c r="FN427" s="763"/>
      <c r="FO427" s="763"/>
      <c r="FP427" s="763"/>
      <c r="FQ427" s="763"/>
      <c r="FR427" s="763"/>
      <c r="FS427" s="763"/>
      <c r="FT427" s="763"/>
      <c r="FU427" s="763"/>
      <c r="FV427" s="763"/>
      <c r="FW427" s="763"/>
      <c r="FX427" s="763"/>
      <c r="FY427" s="763"/>
      <c r="FZ427" s="763"/>
      <c r="GA427" s="763"/>
      <c r="GB427" s="763"/>
      <c r="GC427" s="763"/>
      <c r="GD427" s="763"/>
      <c r="GE427" s="763"/>
      <c r="GF427" s="763"/>
      <c r="GG427" s="763"/>
      <c r="GH427" s="763"/>
      <c r="GI427" s="763"/>
      <c r="GJ427" s="763"/>
      <c r="GK427" s="763"/>
      <c r="GL427" s="763"/>
      <c r="GM427" s="763"/>
      <c r="GN427" s="763"/>
      <c r="GO427" s="763"/>
      <c r="GP427" s="763"/>
      <c r="GQ427" s="763"/>
      <c r="GR427" s="763"/>
      <c r="GS427" s="763"/>
      <c r="GT427" s="763"/>
      <c r="GU427" s="763"/>
      <c r="GV427" s="763"/>
      <c r="GW427" s="763"/>
      <c r="GX427" s="763"/>
      <c r="GY427" s="763"/>
      <c r="GZ427" s="763"/>
      <c r="HA427" s="763"/>
      <c r="HB427" s="763"/>
      <c r="HC427" s="763"/>
      <c r="HD427" s="763"/>
      <c r="HE427" s="763"/>
      <c r="HF427" s="763"/>
      <c r="HG427" s="763"/>
      <c r="HH427" s="763"/>
      <c r="HI427" s="763"/>
      <c r="HJ427" s="763"/>
      <c r="HK427" s="763"/>
      <c r="HL427" s="763"/>
      <c r="HM427" s="763"/>
      <c r="HN427" s="763"/>
      <c r="HO427" s="763"/>
      <c r="HP427" s="763"/>
      <c r="HQ427" s="763"/>
      <c r="HR427" s="763"/>
      <c r="HS427" s="763"/>
    </row>
    <row r="428" spans="1:227" s="552" customFormat="1">
      <c r="A428"/>
      <c r="B428" s="392"/>
      <c r="C428"/>
      <c r="D428" s="465"/>
      <c r="E428" s="684"/>
      <c r="F428" s="684"/>
      <c r="G428" s="354"/>
      <c r="H428"/>
      <c r="I428" s="140"/>
      <c r="J428"/>
      <c r="K428"/>
      <c r="L428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  <c r="X428" s="359"/>
      <c r="Y428" s="359"/>
      <c r="Z428" s="359"/>
      <c r="AA428" s="359"/>
      <c r="AB428" s="47"/>
      <c r="AC428"/>
      <c r="AD428" s="127"/>
      <c r="AE428"/>
      <c r="AF428"/>
      <c r="AG428"/>
      <c r="AH428" s="137"/>
      <c r="AI428" s="137"/>
      <c r="AJ428" s="137"/>
      <c r="AK428" s="693"/>
      <c r="AL428" s="653"/>
      <c r="AM428" s="738"/>
      <c r="AN428" s="738"/>
      <c r="AO428" s="738"/>
      <c r="AP428" s="738"/>
      <c r="AQ428" s="738"/>
      <c r="AR428" s="738"/>
      <c r="AS428" s="738"/>
      <c r="AT428" s="738"/>
      <c r="AU428" s="738"/>
      <c r="AV428" s="738"/>
      <c r="AW428" s="738"/>
      <c r="AX428" s="738"/>
      <c r="AY428" s="738"/>
      <c r="AZ428" s="738"/>
      <c r="BA428" s="656"/>
      <c r="BB428" s="309"/>
      <c r="BC428" s="1138"/>
      <c r="BD428" s="1138"/>
      <c r="BE428" s="1138"/>
      <c r="BF428" s="1138"/>
      <c r="BG428" s="1138"/>
      <c r="BH428" s="1138"/>
      <c r="BI428" s="1138"/>
      <c r="BJ428" s="536"/>
      <c r="BK428" s="536"/>
      <c r="BL428" s="536"/>
      <c r="BM428" s="536"/>
      <c r="BN428" s="536"/>
      <c r="BO428" s="536"/>
      <c r="BP428" s="536"/>
      <c r="BQ428" s="536"/>
      <c r="BR428" s="536"/>
      <c r="BS428" s="536"/>
      <c r="BT428" s="536"/>
      <c r="BU428" s="309"/>
      <c r="CW428" s="763"/>
      <c r="CX428" s="763"/>
      <c r="CY428" s="763"/>
      <c r="CZ428" s="763"/>
      <c r="DA428" s="763"/>
      <c r="DB428" s="763"/>
      <c r="DC428" s="763"/>
      <c r="DD428" s="763"/>
      <c r="DE428" s="763"/>
      <c r="DF428" s="763"/>
      <c r="DG428" s="763"/>
      <c r="DH428" s="763"/>
      <c r="DI428" s="763"/>
      <c r="DJ428" s="763"/>
      <c r="DK428" s="763"/>
      <c r="DL428" s="763"/>
      <c r="DM428" s="763"/>
      <c r="DN428" s="763"/>
      <c r="DO428" s="763"/>
      <c r="DP428" s="763"/>
      <c r="DQ428" s="763"/>
      <c r="DR428" s="763"/>
      <c r="DS428" s="763"/>
      <c r="DT428" s="763"/>
      <c r="DU428" s="763"/>
      <c r="DV428" s="763"/>
      <c r="DW428" s="763"/>
      <c r="DX428" s="763"/>
      <c r="DY428" s="763"/>
      <c r="DZ428" s="763"/>
      <c r="EA428" s="763"/>
      <c r="EB428" s="763"/>
      <c r="EC428" s="763"/>
      <c r="ED428" s="763"/>
      <c r="EE428" s="763"/>
      <c r="EF428" s="763"/>
      <c r="EG428" s="763"/>
      <c r="EH428" s="763"/>
      <c r="EI428" s="763"/>
      <c r="EJ428" s="763"/>
      <c r="EK428" s="763"/>
      <c r="EL428" s="763"/>
      <c r="EM428" s="763"/>
      <c r="EN428" s="763"/>
      <c r="EO428" s="763"/>
      <c r="EP428" s="763"/>
      <c r="EQ428" s="763"/>
      <c r="ER428" s="763"/>
      <c r="ES428" s="763"/>
      <c r="ET428" s="763"/>
      <c r="EU428" s="763"/>
      <c r="EV428" s="763"/>
      <c r="EW428" s="763"/>
      <c r="EX428" s="763"/>
      <c r="EY428" s="763"/>
      <c r="EZ428" s="763"/>
      <c r="FA428" s="763"/>
      <c r="FB428" s="763"/>
      <c r="FC428" s="763"/>
      <c r="FD428" s="763"/>
      <c r="FE428" s="763"/>
      <c r="FF428" s="763"/>
      <c r="FG428" s="763"/>
      <c r="FH428" s="763"/>
      <c r="FI428" s="763"/>
      <c r="FJ428" s="763"/>
      <c r="FK428" s="763"/>
      <c r="FL428" s="763"/>
      <c r="FM428" s="763"/>
      <c r="FN428" s="763"/>
      <c r="FO428" s="763"/>
      <c r="FP428" s="763"/>
      <c r="FQ428" s="763"/>
      <c r="FR428" s="763"/>
      <c r="FS428" s="763"/>
      <c r="FT428" s="763"/>
      <c r="FU428" s="763"/>
      <c r="FV428" s="763"/>
      <c r="FW428" s="763"/>
      <c r="FX428" s="763"/>
      <c r="FY428" s="763"/>
      <c r="FZ428" s="763"/>
      <c r="GA428" s="763"/>
      <c r="GB428" s="763"/>
      <c r="GC428" s="763"/>
      <c r="GD428" s="763"/>
      <c r="GE428" s="763"/>
      <c r="GF428" s="763"/>
      <c r="GG428" s="763"/>
      <c r="GH428" s="763"/>
      <c r="GI428" s="763"/>
      <c r="GJ428" s="763"/>
      <c r="GK428" s="763"/>
      <c r="GL428" s="763"/>
      <c r="GM428" s="763"/>
      <c r="GN428" s="763"/>
      <c r="GO428" s="763"/>
      <c r="GP428" s="763"/>
      <c r="GQ428" s="763"/>
      <c r="GR428" s="763"/>
      <c r="GS428" s="763"/>
      <c r="GT428" s="763"/>
      <c r="GU428" s="763"/>
      <c r="GV428" s="763"/>
      <c r="GW428" s="763"/>
      <c r="GX428" s="763"/>
      <c r="GY428" s="763"/>
      <c r="GZ428" s="763"/>
      <c r="HA428" s="763"/>
      <c r="HB428" s="763"/>
      <c r="HC428" s="763"/>
      <c r="HD428" s="763"/>
      <c r="HE428" s="763"/>
      <c r="HF428" s="763"/>
      <c r="HG428" s="763"/>
      <c r="HH428" s="763"/>
      <c r="HI428" s="763"/>
      <c r="HJ428" s="763"/>
      <c r="HK428" s="763"/>
      <c r="HL428" s="763"/>
      <c r="HM428" s="763"/>
      <c r="HN428" s="763"/>
      <c r="HO428" s="763"/>
      <c r="HP428" s="763"/>
      <c r="HQ428" s="763"/>
      <c r="HR428" s="763"/>
      <c r="HS428" s="763"/>
    </row>
    <row r="429" spans="1:227" s="552" customFormat="1">
      <c r="A429"/>
      <c r="B429" s="392"/>
      <c r="C429"/>
      <c r="D429" s="465"/>
      <c r="E429" s="684"/>
      <c r="F429" s="684"/>
      <c r="G429" s="354"/>
      <c r="H429"/>
      <c r="I429" s="140"/>
      <c r="J429"/>
      <c r="K429"/>
      <c r="L42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9"/>
      <c r="Y429" s="359"/>
      <c r="Z429" s="359"/>
      <c r="AA429" s="359"/>
      <c r="AB429" s="47"/>
      <c r="AC429"/>
      <c r="AD429" s="127"/>
      <c r="AE429"/>
      <c r="AF429"/>
      <c r="AG429"/>
      <c r="AH429" s="137"/>
      <c r="AI429" s="137"/>
      <c r="AJ429" s="137"/>
      <c r="AK429" s="693"/>
      <c r="AL429" s="653"/>
      <c r="AM429" s="738"/>
      <c r="AN429" s="738"/>
      <c r="AO429" s="738"/>
      <c r="AP429" s="738"/>
      <c r="AQ429" s="738"/>
      <c r="AR429" s="738"/>
      <c r="AS429" s="738"/>
      <c r="AT429" s="738"/>
      <c r="AU429" s="738"/>
      <c r="AV429" s="738"/>
      <c r="AW429" s="738"/>
      <c r="AX429" s="738"/>
      <c r="AY429" s="738"/>
      <c r="AZ429" s="738"/>
      <c r="BA429" s="656"/>
      <c r="BB429" s="309"/>
      <c r="BC429" s="1138"/>
      <c r="BD429" s="1138"/>
      <c r="BE429" s="1138"/>
      <c r="BF429" s="1138"/>
      <c r="BG429" s="1138"/>
      <c r="BH429" s="1138"/>
      <c r="BI429" s="1138"/>
      <c r="BJ429" s="536"/>
      <c r="BK429" s="536"/>
      <c r="BL429" s="536"/>
      <c r="BM429" s="536"/>
      <c r="BN429" s="536"/>
      <c r="BO429" s="536"/>
      <c r="BP429" s="536"/>
      <c r="BQ429" s="536"/>
      <c r="BR429" s="536"/>
      <c r="BS429" s="536"/>
      <c r="BT429" s="536"/>
      <c r="BU429" s="309"/>
      <c r="CW429" s="763"/>
      <c r="CX429" s="763"/>
      <c r="CY429" s="763"/>
      <c r="CZ429" s="763"/>
      <c r="DA429" s="763"/>
      <c r="DB429" s="763"/>
      <c r="DC429" s="763"/>
      <c r="DD429" s="763"/>
      <c r="DE429" s="763"/>
      <c r="DF429" s="763"/>
      <c r="DG429" s="763"/>
      <c r="DH429" s="763"/>
      <c r="DI429" s="763"/>
      <c r="DJ429" s="763"/>
      <c r="DK429" s="763"/>
      <c r="DL429" s="763"/>
      <c r="DM429" s="763"/>
      <c r="DN429" s="763"/>
      <c r="DO429" s="763"/>
      <c r="DP429" s="763"/>
      <c r="DQ429" s="763"/>
      <c r="DR429" s="763"/>
      <c r="DS429" s="763"/>
      <c r="DT429" s="763"/>
      <c r="DU429" s="763"/>
      <c r="DV429" s="763"/>
      <c r="DW429" s="763"/>
      <c r="DX429" s="763"/>
      <c r="DY429" s="763"/>
      <c r="DZ429" s="763"/>
      <c r="EA429" s="763"/>
      <c r="EB429" s="763"/>
      <c r="EC429" s="763"/>
      <c r="ED429" s="763"/>
      <c r="EE429" s="763"/>
      <c r="EF429" s="763"/>
      <c r="EG429" s="763"/>
      <c r="EH429" s="763"/>
      <c r="EI429" s="763"/>
      <c r="EJ429" s="763"/>
      <c r="EK429" s="763"/>
      <c r="EL429" s="763"/>
      <c r="EM429" s="763"/>
      <c r="EN429" s="763"/>
      <c r="EO429" s="763"/>
      <c r="EP429" s="763"/>
      <c r="EQ429" s="763"/>
      <c r="ER429" s="763"/>
      <c r="ES429" s="763"/>
      <c r="ET429" s="763"/>
      <c r="EU429" s="763"/>
      <c r="EV429" s="763"/>
      <c r="EW429" s="763"/>
      <c r="EX429" s="763"/>
      <c r="EY429" s="763"/>
      <c r="EZ429" s="763"/>
      <c r="FA429" s="763"/>
      <c r="FB429" s="763"/>
      <c r="FC429" s="763"/>
      <c r="FD429" s="763"/>
      <c r="FE429" s="763"/>
      <c r="FF429" s="763"/>
      <c r="FG429" s="763"/>
      <c r="FH429" s="763"/>
      <c r="FI429" s="763"/>
      <c r="FJ429" s="763"/>
      <c r="FK429" s="763"/>
      <c r="FL429" s="763"/>
      <c r="FM429" s="763"/>
      <c r="FN429" s="763"/>
      <c r="FO429" s="763"/>
      <c r="FP429" s="763"/>
      <c r="FQ429" s="763"/>
      <c r="FR429" s="763"/>
      <c r="FS429" s="763"/>
      <c r="FT429" s="763"/>
      <c r="FU429" s="763"/>
      <c r="FV429" s="763"/>
      <c r="FW429" s="763"/>
      <c r="FX429" s="763"/>
      <c r="FY429" s="763"/>
      <c r="FZ429" s="763"/>
      <c r="GA429" s="763"/>
      <c r="GB429" s="763"/>
      <c r="GC429" s="763"/>
      <c r="GD429" s="763"/>
      <c r="GE429" s="763"/>
      <c r="GF429" s="763"/>
      <c r="GG429" s="763"/>
      <c r="GH429" s="763"/>
      <c r="GI429" s="763"/>
      <c r="GJ429" s="763"/>
      <c r="GK429" s="763"/>
      <c r="GL429" s="763"/>
      <c r="GM429" s="763"/>
      <c r="GN429" s="763"/>
      <c r="GO429" s="763"/>
      <c r="GP429" s="763"/>
      <c r="GQ429" s="763"/>
      <c r="GR429" s="763"/>
      <c r="GS429" s="763"/>
      <c r="GT429" s="763"/>
      <c r="GU429" s="763"/>
      <c r="GV429" s="763"/>
      <c r="GW429" s="763"/>
      <c r="GX429" s="763"/>
      <c r="GY429" s="763"/>
      <c r="GZ429" s="763"/>
      <c r="HA429" s="763"/>
      <c r="HB429" s="763"/>
      <c r="HC429" s="763"/>
      <c r="HD429" s="763"/>
      <c r="HE429" s="763"/>
      <c r="HF429" s="763"/>
      <c r="HG429" s="763"/>
      <c r="HH429" s="763"/>
      <c r="HI429" s="763"/>
      <c r="HJ429" s="763"/>
      <c r="HK429" s="763"/>
      <c r="HL429" s="763"/>
      <c r="HM429" s="763"/>
      <c r="HN429" s="763"/>
      <c r="HO429" s="763"/>
      <c r="HP429" s="763"/>
      <c r="HQ429" s="763"/>
      <c r="HR429" s="763"/>
      <c r="HS429" s="763"/>
    </row>
    <row r="430" spans="1:227" s="552" customFormat="1">
      <c r="A430"/>
      <c r="B430" s="392"/>
      <c r="C430"/>
      <c r="D430" s="465"/>
      <c r="E430" s="684"/>
      <c r="F430" s="684"/>
      <c r="G430" s="354"/>
      <c r="H430"/>
      <c r="I430" s="140"/>
      <c r="J430"/>
      <c r="K430"/>
      <c r="L430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  <c r="X430" s="359"/>
      <c r="Y430" s="359"/>
      <c r="Z430" s="359"/>
      <c r="AA430" s="359"/>
      <c r="AB430" s="47"/>
      <c r="AC430"/>
      <c r="AD430" s="127"/>
      <c r="AE430"/>
      <c r="AF430"/>
      <c r="AG430"/>
      <c r="AH430" s="137"/>
      <c r="AI430" s="137"/>
      <c r="AJ430" s="137"/>
      <c r="AK430" s="693"/>
      <c r="AL430" s="653"/>
      <c r="AM430" s="738"/>
      <c r="AN430" s="738"/>
      <c r="AO430" s="738"/>
      <c r="AP430" s="738"/>
      <c r="AQ430" s="738"/>
      <c r="AR430" s="738"/>
      <c r="AS430" s="738"/>
      <c r="AT430" s="738"/>
      <c r="AU430" s="738"/>
      <c r="AV430" s="738"/>
      <c r="AW430" s="738"/>
      <c r="AX430" s="738"/>
      <c r="AY430" s="738"/>
      <c r="AZ430" s="738"/>
      <c r="BA430" s="656"/>
      <c r="BB430" s="309"/>
      <c r="BC430" s="1138"/>
      <c r="BD430" s="1138"/>
      <c r="BE430" s="1138"/>
      <c r="BF430" s="1138"/>
      <c r="BG430" s="1138"/>
      <c r="BH430" s="1138"/>
      <c r="BI430" s="1138"/>
      <c r="BJ430" s="536"/>
      <c r="BK430" s="536"/>
      <c r="BL430" s="536"/>
      <c r="BM430" s="536"/>
      <c r="BN430" s="536"/>
      <c r="BO430" s="536"/>
      <c r="BP430" s="536"/>
      <c r="BQ430" s="536"/>
      <c r="BR430" s="536"/>
      <c r="BS430" s="536"/>
      <c r="BT430" s="536"/>
      <c r="BU430" s="309"/>
      <c r="CW430" s="763"/>
      <c r="CX430" s="763"/>
      <c r="CY430" s="763"/>
      <c r="CZ430" s="763"/>
      <c r="DA430" s="763"/>
      <c r="DB430" s="763"/>
      <c r="DC430" s="763"/>
      <c r="DD430" s="763"/>
      <c r="DE430" s="763"/>
      <c r="DF430" s="763"/>
      <c r="DG430" s="763"/>
      <c r="DH430" s="763"/>
      <c r="DI430" s="763"/>
      <c r="DJ430" s="763"/>
      <c r="DK430" s="763"/>
      <c r="DL430" s="763"/>
      <c r="DM430" s="763"/>
      <c r="DN430" s="763"/>
      <c r="DO430" s="763"/>
      <c r="DP430" s="763"/>
      <c r="DQ430" s="763"/>
      <c r="DR430" s="763"/>
      <c r="DS430" s="763"/>
      <c r="DT430" s="763"/>
      <c r="DU430" s="763"/>
      <c r="DV430" s="763"/>
      <c r="DW430" s="763"/>
      <c r="DX430" s="763"/>
      <c r="DY430" s="763"/>
      <c r="DZ430" s="763"/>
      <c r="EA430" s="763"/>
      <c r="EB430" s="763"/>
      <c r="EC430" s="763"/>
      <c r="ED430" s="763"/>
      <c r="EE430" s="763"/>
      <c r="EF430" s="763"/>
      <c r="EG430" s="763"/>
      <c r="EH430" s="763"/>
      <c r="EI430" s="763"/>
      <c r="EJ430" s="763"/>
      <c r="EK430" s="763"/>
      <c r="EL430" s="763"/>
      <c r="EM430" s="763"/>
      <c r="EN430" s="763"/>
      <c r="EO430" s="763"/>
      <c r="EP430" s="763"/>
      <c r="EQ430" s="763"/>
      <c r="ER430" s="763"/>
      <c r="ES430" s="763"/>
      <c r="ET430" s="763"/>
      <c r="EU430" s="763"/>
      <c r="EV430" s="763"/>
      <c r="EW430" s="763"/>
      <c r="EX430" s="763"/>
      <c r="EY430" s="763"/>
      <c r="EZ430" s="763"/>
      <c r="FA430" s="763"/>
      <c r="FB430" s="763"/>
      <c r="FC430" s="763"/>
      <c r="FD430" s="763"/>
      <c r="FE430" s="763"/>
      <c r="FF430" s="763"/>
      <c r="FG430" s="763"/>
      <c r="FH430" s="763"/>
      <c r="FI430" s="763"/>
      <c r="FJ430" s="763"/>
      <c r="FK430" s="763"/>
      <c r="FL430" s="763"/>
      <c r="FM430" s="763"/>
      <c r="FN430" s="763"/>
      <c r="FO430" s="763"/>
      <c r="FP430" s="763"/>
      <c r="FQ430" s="763"/>
      <c r="FR430" s="763"/>
      <c r="FS430" s="763"/>
      <c r="FT430" s="763"/>
      <c r="FU430" s="763"/>
      <c r="FV430" s="763"/>
      <c r="FW430" s="763"/>
      <c r="FX430" s="763"/>
      <c r="FY430" s="763"/>
      <c r="FZ430" s="763"/>
      <c r="GA430" s="763"/>
      <c r="GB430" s="763"/>
      <c r="GC430" s="763"/>
      <c r="GD430" s="763"/>
      <c r="GE430" s="763"/>
      <c r="GF430" s="763"/>
      <c r="GG430" s="763"/>
      <c r="GH430" s="763"/>
      <c r="GI430" s="763"/>
      <c r="GJ430" s="763"/>
      <c r="GK430" s="763"/>
      <c r="GL430" s="763"/>
      <c r="GM430" s="763"/>
      <c r="GN430" s="763"/>
      <c r="GO430" s="763"/>
      <c r="GP430" s="763"/>
      <c r="GQ430" s="763"/>
      <c r="GR430" s="763"/>
      <c r="GS430" s="763"/>
      <c r="GT430" s="763"/>
      <c r="GU430" s="763"/>
      <c r="GV430" s="763"/>
      <c r="GW430" s="763"/>
      <c r="GX430" s="763"/>
      <c r="GY430" s="763"/>
      <c r="GZ430" s="763"/>
      <c r="HA430" s="763"/>
      <c r="HB430" s="763"/>
      <c r="HC430" s="763"/>
      <c r="HD430" s="763"/>
      <c r="HE430" s="763"/>
      <c r="HF430" s="763"/>
      <c r="HG430" s="763"/>
      <c r="HH430" s="763"/>
      <c r="HI430" s="763"/>
      <c r="HJ430" s="763"/>
      <c r="HK430" s="763"/>
      <c r="HL430" s="763"/>
      <c r="HM430" s="763"/>
      <c r="HN430" s="763"/>
      <c r="HO430" s="763"/>
      <c r="HP430" s="763"/>
      <c r="HQ430" s="763"/>
      <c r="HR430" s="763"/>
      <c r="HS430" s="763"/>
    </row>
    <row r="431" spans="1:227" s="552" customFormat="1">
      <c r="A431"/>
      <c r="B431" s="392"/>
      <c r="C431"/>
      <c r="D431" s="465"/>
      <c r="E431" s="684"/>
      <c r="F431" s="684"/>
      <c r="G431" s="354"/>
      <c r="H431"/>
      <c r="I431" s="140"/>
      <c r="J431"/>
      <c r="K431"/>
      <c r="L431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  <c r="X431" s="359"/>
      <c r="Y431" s="359"/>
      <c r="Z431" s="359"/>
      <c r="AA431" s="359"/>
      <c r="AB431" s="47"/>
      <c r="AC431"/>
      <c r="AD431" s="127"/>
      <c r="AE431"/>
      <c r="AF431"/>
      <c r="AG431"/>
      <c r="AH431" s="137"/>
      <c r="AI431" s="137"/>
      <c r="AJ431" s="137"/>
      <c r="AK431" s="693"/>
      <c r="AL431" s="653"/>
      <c r="AM431" s="738"/>
      <c r="AN431" s="738"/>
      <c r="AO431" s="738"/>
      <c r="AP431" s="738"/>
      <c r="AQ431" s="738"/>
      <c r="AR431" s="738"/>
      <c r="AS431" s="738"/>
      <c r="AT431" s="738"/>
      <c r="AU431" s="738"/>
      <c r="AV431" s="738"/>
      <c r="AW431" s="738"/>
      <c r="AX431" s="738"/>
      <c r="AY431" s="738"/>
      <c r="AZ431" s="738"/>
      <c r="BA431" s="656"/>
      <c r="BB431" s="309"/>
      <c r="BC431" s="1138"/>
      <c r="BD431" s="1138"/>
      <c r="BE431" s="1138"/>
      <c r="BF431" s="1138"/>
      <c r="BG431" s="1138"/>
      <c r="BH431" s="1138"/>
      <c r="BI431" s="1138"/>
      <c r="BJ431" s="536"/>
      <c r="BK431" s="536"/>
      <c r="BL431" s="536"/>
      <c r="BM431" s="536"/>
      <c r="BN431" s="536"/>
      <c r="BO431" s="536"/>
      <c r="BP431" s="536"/>
      <c r="BQ431" s="536"/>
      <c r="BR431" s="536"/>
      <c r="BS431" s="536"/>
      <c r="BT431" s="536"/>
      <c r="BU431" s="309"/>
      <c r="CW431" s="763"/>
      <c r="CX431" s="763"/>
      <c r="CY431" s="763"/>
      <c r="CZ431" s="763"/>
      <c r="DA431" s="763"/>
      <c r="DB431" s="763"/>
      <c r="DC431" s="763"/>
      <c r="DD431" s="763"/>
      <c r="DE431" s="763"/>
      <c r="DF431" s="763"/>
      <c r="DG431" s="763"/>
      <c r="DH431" s="763"/>
      <c r="DI431" s="763"/>
      <c r="DJ431" s="763"/>
      <c r="DK431" s="763"/>
      <c r="DL431" s="763"/>
      <c r="DM431" s="763"/>
      <c r="DN431" s="763"/>
      <c r="DO431" s="763"/>
      <c r="DP431" s="763"/>
      <c r="DQ431" s="763"/>
      <c r="DR431" s="763"/>
      <c r="DS431" s="763"/>
      <c r="DT431" s="763"/>
      <c r="DU431" s="763"/>
      <c r="DV431" s="763"/>
      <c r="DW431" s="763"/>
      <c r="DX431" s="763"/>
      <c r="DY431" s="763"/>
      <c r="DZ431" s="763"/>
      <c r="EA431" s="763"/>
      <c r="EB431" s="763"/>
      <c r="EC431" s="763"/>
      <c r="ED431" s="763"/>
      <c r="EE431" s="763"/>
      <c r="EF431" s="763"/>
      <c r="EG431" s="763"/>
      <c r="EH431" s="763"/>
      <c r="EI431" s="763"/>
      <c r="EJ431" s="763"/>
      <c r="EK431" s="763"/>
      <c r="EL431" s="763"/>
      <c r="EM431" s="763"/>
      <c r="EN431" s="763"/>
      <c r="EO431" s="763"/>
      <c r="EP431" s="763"/>
      <c r="EQ431" s="763"/>
      <c r="ER431" s="763"/>
      <c r="ES431" s="763"/>
      <c r="ET431" s="763"/>
      <c r="EU431" s="763"/>
      <c r="EV431" s="763"/>
      <c r="EW431" s="763"/>
      <c r="EX431" s="763"/>
      <c r="EY431" s="763"/>
      <c r="EZ431" s="763"/>
      <c r="FA431" s="763"/>
      <c r="FB431" s="763"/>
      <c r="FC431" s="763"/>
      <c r="FD431" s="763"/>
      <c r="FE431" s="763"/>
      <c r="FF431" s="763"/>
      <c r="FG431" s="763"/>
      <c r="FH431" s="763"/>
      <c r="FI431" s="763"/>
      <c r="FJ431" s="763"/>
      <c r="FK431" s="763"/>
      <c r="FL431" s="763"/>
      <c r="FM431" s="763"/>
      <c r="FN431" s="763"/>
      <c r="FO431" s="763"/>
      <c r="FP431" s="763"/>
      <c r="FQ431" s="763"/>
      <c r="FR431" s="763"/>
      <c r="FS431" s="763"/>
      <c r="FT431" s="763"/>
      <c r="FU431" s="763"/>
      <c r="FV431" s="763"/>
      <c r="FW431" s="763"/>
      <c r="FX431" s="763"/>
      <c r="FY431" s="763"/>
      <c r="FZ431" s="763"/>
      <c r="GA431" s="763"/>
      <c r="GB431" s="763"/>
      <c r="GC431" s="763"/>
      <c r="GD431" s="763"/>
      <c r="GE431" s="763"/>
      <c r="GF431" s="763"/>
      <c r="GG431" s="763"/>
      <c r="GH431" s="763"/>
      <c r="GI431" s="763"/>
      <c r="GJ431" s="763"/>
      <c r="GK431" s="763"/>
      <c r="GL431" s="763"/>
      <c r="GM431" s="763"/>
      <c r="GN431" s="763"/>
      <c r="GO431" s="763"/>
      <c r="GP431" s="763"/>
      <c r="GQ431" s="763"/>
      <c r="GR431" s="763"/>
      <c r="GS431" s="763"/>
      <c r="GT431" s="763"/>
      <c r="GU431" s="763"/>
      <c r="GV431" s="763"/>
      <c r="GW431" s="763"/>
      <c r="GX431" s="763"/>
      <c r="GY431" s="763"/>
      <c r="GZ431" s="763"/>
      <c r="HA431" s="763"/>
      <c r="HB431" s="763"/>
      <c r="HC431" s="763"/>
      <c r="HD431" s="763"/>
      <c r="HE431" s="763"/>
      <c r="HF431" s="763"/>
      <c r="HG431" s="763"/>
      <c r="HH431" s="763"/>
      <c r="HI431" s="763"/>
      <c r="HJ431" s="763"/>
      <c r="HK431" s="763"/>
      <c r="HL431" s="763"/>
      <c r="HM431" s="763"/>
      <c r="HN431" s="763"/>
      <c r="HO431" s="763"/>
      <c r="HP431" s="763"/>
      <c r="HQ431" s="763"/>
      <c r="HR431" s="763"/>
      <c r="HS431" s="763"/>
    </row>
    <row r="432" spans="1:227" s="552" customFormat="1">
      <c r="A432"/>
      <c r="B432" s="392"/>
      <c r="C432"/>
      <c r="D432" s="465"/>
      <c r="E432" s="684"/>
      <c r="F432" s="684"/>
      <c r="G432" s="354"/>
      <c r="H432"/>
      <c r="I432" s="140"/>
      <c r="J432"/>
      <c r="K432"/>
      <c r="L432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  <c r="X432" s="359"/>
      <c r="Y432" s="359"/>
      <c r="Z432" s="359"/>
      <c r="AA432" s="359"/>
      <c r="AB432" s="47"/>
      <c r="AC432"/>
      <c r="AD432" s="127"/>
      <c r="AE432"/>
      <c r="AF432"/>
      <c r="AG432"/>
      <c r="AH432" s="137"/>
      <c r="AI432" s="137"/>
      <c r="AJ432" s="137"/>
      <c r="AK432" s="693"/>
      <c r="AL432" s="653"/>
      <c r="AM432" s="738"/>
      <c r="AN432" s="738"/>
      <c r="AO432" s="738"/>
      <c r="AP432" s="738"/>
      <c r="AQ432" s="738"/>
      <c r="AR432" s="738"/>
      <c r="AS432" s="738"/>
      <c r="AT432" s="738"/>
      <c r="AU432" s="738"/>
      <c r="AV432" s="738"/>
      <c r="AW432" s="738"/>
      <c r="AX432" s="738"/>
      <c r="AY432" s="738"/>
      <c r="AZ432" s="738"/>
      <c r="BA432" s="656"/>
      <c r="BB432" s="309"/>
      <c r="BC432" s="1138"/>
      <c r="BD432" s="1138"/>
      <c r="BE432" s="1138"/>
      <c r="BF432" s="1138"/>
      <c r="BG432" s="1138"/>
      <c r="BH432" s="1138"/>
      <c r="BI432" s="1138"/>
      <c r="BJ432" s="536"/>
      <c r="BK432" s="536"/>
      <c r="BL432" s="536"/>
      <c r="BM432" s="536"/>
      <c r="BN432" s="536"/>
      <c r="BO432" s="536"/>
      <c r="BP432" s="536"/>
      <c r="BQ432" s="536"/>
      <c r="BR432" s="536"/>
      <c r="BS432" s="536"/>
      <c r="BT432" s="536"/>
      <c r="BU432" s="309"/>
      <c r="CW432" s="763"/>
      <c r="CX432" s="763"/>
      <c r="CY432" s="763"/>
      <c r="CZ432" s="763"/>
      <c r="DA432" s="763"/>
      <c r="DB432" s="763"/>
      <c r="DC432" s="763"/>
      <c r="DD432" s="763"/>
      <c r="DE432" s="763"/>
      <c r="DF432" s="763"/>
      <c r="DG432" s="763"/>
      <c r="DH432" s="763"/>
      <c r="DI432" s="763"/>
      <c r="DJ432" s="763"/>
      <c r="DK432" s="763"/>
      <c r="DL432" s="763"/>
      <c r="DM432" s="763"/>
      <c r="DN432" s="763"/>
      <c r="DO432" s="763"/>
      <c r="DP432" s="763"/>
      <c r="DQ432" s="763"/>
      <c r="DR432" s="763"/>
      <c r="DS432" s="763"/>
      <c r="DT432" s="763"/>
      <c r="DU432" s="763"/>
      <c r="DV432" s="763"/>
      <c r="DW432" s="763"/>
      <c r="DX432" s="763"/>
      <c r="DY432" s="763"/>
      <c r="DZ432" s="763"/>
      <c r="EA432" s="763"/>
      <c r="EB432" s="763"/>
      <c r="EC432" s="763"/>
      <c r="ED432" s="763"/>
      <c r="EE432" s="763"/>
      <c r="EF432" s="763"/>
      <c r="EG432" s="763"/>
      <c r="EH432" s="763"/>
      <c r="EI432" s="763"/>
      <c r="EJ432" s="763"/>
      <c r="EK432" s="763"/>
      <c r="EL432" s="763"/>
      <c r="EM432" s="763"/>
      <c r="EN432" s="763"/>
      <c r="EO432" s="763"/>
      <c r="EP432" s="763"/>
      <c r="EQ432" s="763"/>
      <c r="ER432" s="763"/>
      <c r="ES432" s="763"/>
      <c r="ET432" s="763"/>
      <c r="EU432" s="763"/>
      <c r="EV432" s="763"/>
      <c r="EW432" s="763"/>
      <c r="EX432" s="763"/>
      <c r="EY432" s="763"/>
      <c r="EZ432" s="763"/>
      <c r="FA432" s="763"/>
      <c r="FB432" s="763"/>
      <c r="FC432" s="763"/>
      <c r="FD432" s="763"/>
      <c r="FE432" s="763"/>
      <c r="FF432" s="763"/>
      <c r="FG432" s="763"/>
      <c r="FH432" s="763"/>
      <c r="FI432" s="763"/>
      <c r="FJ432" s="763"/>
      <c r="FK432" s="763"/>
      <c r="FL432" s="763"/>
      <c r="FM432" s="763"/>
      <c r="FN432" s="763"/>
      <c r="FO432" s="763"/>
      <c r="FP432" s="763"/>
      <c r="FQ432" s="763"/>
      <c r="FR432" s="763"/>
      <c r="FS432" s="763"/>
      <c r="FT432" s="763"/>
      <c r="FU432" s="763"/>
      <c r="FV432" s="763"/>
      <c r="FW432" s="763"/>
      <c r="FX432" s="763"/>
      <c r="FY432" s="763"/>
      <c r="FZ432" s="763"/>
      <c r="GA432" s="763"/>
      <c r="GB432" s="763"/>
      <c r="GC432" s="763"/>
      <c r="GD432" s="763"/>
      <c r="GE432" s="763"/>
      <c r="GF432" s="763"/>
      <c r="GG432" s="763"/>
      <c r="GH432" s="763"/>
      <c r="GI432" s="763"/>
      <c r="GJ432" s="763"/>
      <c r="GK432" s="763"/>
      <c r="GL432" s="763"/>
      <c r="GM432" s="763"/>
      <c r="GN432" s="763"/>
      <c r="GO432" s="763"/>
      <c r="GP432" s="763"/>
      <c r="GQ432" s="763"/>
      <c r="GR432" s="763"/>
      <c r="GS432" s="763"/>
      <c r="GT432" s="763"/>
      <c r="GU432" s="763"/>
      <c r="GV432" s="763"/>
      <c r="GW432" s="763"/>
      <c r="GX432" s="763"/>
      <c r="GY432" s="763"/>
      <c r="GZ432" s="763"/>
      <c r="HA432" s="763"/>
      <c r="HB432" s="763"/>
      <c r="HC432" s="763"/>
      <c r="HD432" s="763"/>
      <c r="HE432" s="763"/>
      <c r="HF432" s="763"/>
      <c r="HG432" s="763"/>
      <c r="HH432" s="763"/>
      <c r="HI432" s="763"/>
      <c r="HJ432" s="763"/>
      <c r="HK432" s="763"/>
      <c r="HL432" s="763"/>
      <c r="HM432" s="763"/>
      <c r="HN432" s="763"/>
      <c r="HO432" s="763"/>
      <c r="HP432" s="763"/>
      <c r="HQ432" s="763"/>
      <c r="HR432" s="763"/>
      <c r="HS432" s="763"/>
    </row>
    <row r="433" spans="1:227" s="552" customFormat="1">
      <c r="A433"/>
      <c r="B433" s="392"/>
      <c r="C433"/>
      <c r="D433" s="465"/>
      <c r="E433" s="684"/>
      <c r="F433" s="684"/>
      <c r="G433" s="354"/>
      <c r="H433"/>
      <c r="I433" s="140"/>
      <c r="J433"/>
      <c r="K433"/>
      <c r="L433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  <c r="X433" s="359"/>
      <c r="Y433" s="359"/>
      <c r="Z433" s="359"/>
      <c r="AA433" s="359"/>
      <c r="AB433" s="47"/>
      <c r="AC433"/>
      <c r="AD433" s="127"/>
      <c r="AE433"/>
      <c r="AF433"/>
      <c r="AG433"/>
      <c r="AH433" s="137"/>
      <c r="AI433" s="137"/>
      <c r="AJ433" s="137"/>
      <c r="AK433" s="693"/>
      <c r="AL433" s="653"/>
      <c r="AM433" s="738"/>
      <c r="AN433" s="738"/>
      <c r="AO433" s="738"/>
      <c r="AP433" s="738"/>
      <c r="AQ433" s="738"/>
      <c r="AR433" s="738"/>
      <c r="AS433" s="738"/>
      <c r="AT433" s="738"/>
      <c r="AU433" s="738"/>
      <c r="AV433" s="738"/>
      <c r="AW433" s="738"/>
      <c r="AX433" s="738"/>
      <c r="AY433" s="738"/>
      <c r="AZ433" s="738"/>
      <c r="BA433" s="656"/>
      <c r="BB433" s="309"/>
      <c r="BC433" s="1138"/>
      <c r="BD433" s="1138"/>
      <c r="BE433" s="1138"/>
      <c r="BF433" s="1138"/>
      <c r="BG433" s="1138"/>
      <c r="BH433" s="1138"/>
      <c r="BI433" s="1138"/>
      <c r="BJ433" s="536"/>
      <c r="BK433" s="536"/>
      <c r="BL433" s="536"/>
      <c r="BM433" s="536"/>
      <c r="BN433" s="536"/>
      <c r="BO433" s="536"/>
      <c r="BP433" s="536"/>
      <c r="BQ433" s="536"/>
      <c r="BR433" s="536"/>
      <c r="BS433" s="536"/>
      <c r="BT433" s="536"/>
      <c r="BU433" s="309"/>
      <c r="CW433" s="763"/>
      <c r="CX433" s="763"/>
      <c r="CY433" s="763"/>
      <c r="CZ433" s="763"/>
      <c r="DA433" s="763"/>
      <c r="DB433" s="763"/>
      <c r="DC433" s="763"/>
      <c r="DD433" s="763"/>
      <c r="DE433" s="763"/>
      <c r="DF433" s="763"/>
      <c r="DG433" s="763"/>
      <c r="DH433" s="763"/>
      <c r="DI433" s="763"/>
      <c r="DJ433" s="763"/>
      <c r="DK433" s="763"/>
      <c r="DL433" s="763"/>
      <c r="DM433" s="763"/>
      <c r="DN433" s="763"/>
      <c r="DO433" s="763"/>
      <c r="DP433" s="763"/>
      <c r="DQ433" s="763"/>
      <c r="DR433" s="763"/>
      <c r="DS433" s="763"/>
      <c r="DT433" s="763"/>
      <c r="DU433" s="763"/>
      <c r="DV433" s="763"/>
      <c r="DW433" s="763"/>
      <c r="DX433" s="763"/>
      <c r="DY433" s="763"/>
      <c r="DZ433" s="763"/>
      <c r="EA433" s="763"/>
      <c r="EB433" s="763"/>
      <c r="EC433" s="763"/>
      <c r="ED433" s="763"/>
      <c r="EE433" s="763"/>
      <c r="EF433" s="763"/>
      <c r="EG433" s="763"/>
      <c r="EH433" s="763"/>
      <c r="EI433" s="763"/>
      <c r="EJ433" s="763"/>
      <c r="EK433" s="763"/>
      <c r="EL433" s="763"/>
      <c r="EM433" s="763"/>
      <c r="EN433" s="763"/>
      <c r="EO433" s="763"/>
      <c r="EP433" s="763"/>
      <c r="EQ433" s="763"/>
      <c r="ER433" s="763"/>
      <c r="ES433" s="763"/>
      <c r="ET433" s="763"/>
      <c r="EU433" s="763"/>
      <c r="EV433" s="763"/>
      <c r="EW433" s="763"/>
      <c r="EX433" s="763"/>
      <c r="EY433" s="763"/>
      <c r="EZ433" s="763"/>
      <c r="FA433" s="763"/>
      <c r="FB433" s="763"/>
      <c r="FC433" s="763"/>
      <c r="FD433" s="763"/>
      <c r="FE433" s="763"/>
      <c r="FF433" s="763"/>
      <c r="FG433" s="763"/>
      <c r="FH433" s="763"/>
      <c r="FI433" s="763"/>
      <c r="FJ433" s="763"/>
      <c r="FK433" s="763"/>
      <c r="FL433" s="763"/>
      <c r="FM433" s="763"/>
      <c r="FN433" s="763"/>
      <c r="FO433" s="763"/>
      <c r="FP433" s="763"/>
      <c r="FQ433" s="763"/>
      <c r="FR433" s="763"/>
      <c r="FS433" s="763"/>
      <c r="FT433" s="763"/>
      <c r="FU433" s="763"/>
      <c r="FV433" s="763"/>
      <c r="FW433" s="763"/>
      <c r="FX433" s="763"/>
      <c r="FY433" s="763"/>
      <c r="FZ433" s="763"/>
      <c r="GA433" s="763"/>
      <c r="GB433" s="763"/>
      <c r="GC433" s="763"/>
      <c r="GD433" s="763"/>
      <c r="GE433" s="763"/>
      <c r="GF433" s="763"/>
      <c r="GG433" s="763"/>
      <c r="GH433" s="763"/>
      <c r="GI433" s="763"/>
      <c r="GJ433" s="763"/>
      <c r="GK433" s="763"/>
      <c r="GL433" s="763"/>
      <c r="GM433" s="763"/>
      <c r="GN433" s="763"/>
      <c r="GO433" s="763"/>
      <c r="GP433" s="763"/>
      <c r="GQ433" s="763"/>
      <c r="GR433" s="763"/>
      <c r="GS433" s="763"/>
      <c r="GT433" s="763"/>
      <c r="GU433" s="763"/>
      <c r="GV433" s="763"/>
      <c r="GW433" s="763"/>
      <c r="GX433" s="763"/>
      <c r="GY433" s="763"/>
      <c r="GZ433" s="763"/>
      <c r="HA433" s="763"/>
      <c r="HB433" s="763"/>
      <c r="HC433" s="763"/>
      <c r="HD433" s="763"/>
      <c r="HE433" s="763"/>
      <c r="HF433" s="763"/>
      <c r="HG433" s="763"/>
      <c r="HH433" s="763"/>
      <c r="HI433" s="763"/>
      <c r="HJ433" s="763"/>
      <c r="HK433" s="763"/>
      <c r="HL433" s="763"/>
      <c r="HM433" s="763"/>
      <c r="HN433" s="763"/>
      <c r="HO433" s="763"/>
      <c r="HP433" s="763"/>
      <c r="HQ433" s="763"/>
      <c r="HR433" s="763"/>
      <c r="HS433" s="763"/>
    </row>
    <row r="434" spans="1:227" s="552" customFormat="1">
      <c r="A434"/>
      <c r="B434" s="392"/>
      <c r="C434"/>
      <c r="D434" s="465"/>
      <c r="E434" s="684"/>
      <c r="F434" s="684"/>
      <c r="G434" s="354"/>
      <c r="H434"/>
      <c r="I434" s="140"/>
      <c r="J434"/>
      <c r="K434"/>
      <c r="L434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  <c r="X434" s="359"/>
      <c r="Y434" s="359"/>
      <c r="Z434" s="359"/>
      <c r="AA434" s="359"/>
      <c r="AB434" s="47"/>
      <c r="AC434"/>
      <c r="AD434" s="127"/>
      <c r="AE434"/>
      <c r="AF434"/>
      <c r="AG434"/>
      <c r="AH434" s="137"/>
      <c r="AI434" s="137"/>
      <c r="AJ434" s="137"/>
      <c r="AK434" s="693"/>
      <c r="AL434" s="653"/>
      <c r="AM434" s="738"/>
      <c r="AN434" s="738"/>
      <c r="AO434" s="738"/>
      <c r="AP434" s="738"/>
      <c r="AQ434" s="738"/>
      <c r="AR434" s="738"/>
      <c r="AS434" s="738"/>
      <c r="AT434" s="738"/>
      <c r="AU434" s="738"/>
      <c r="AV434" s="738"/>
      <c r="AW434" s="738"/>
      <c r="AX434" s="738"/>
      <c r="AY434" s="738"/>
      <c r="AZ434" s="738"/>
      <c r="BA434" s="656"/>
      <c r="BB434" s="309"/>
      <c r="BC434" s="1138"/>
      <c r="BD434" s="1138"/>
      <c r="BE434" s="1138"/>
      <c r="BF434" s="1138"/>
      <c r="BG434" s="1138"/>
      <c r="BH434" s="1138"/>
      <c r="BI434" s="1138"/>
      <c r="BJ434" s="536"/>
      <c r="BK434" s="536"/>
      <c r="BL434" s="536"/>
      <c r="BM434" s="536"/>
      <c r="BN434" s="536"/>
      <c r="BO434" s="536"/>
      <c r="BP434" s="536"/>
      <c r="BQ434" s="536"/>
      <c r="BR434" s="536"/>
      <c r="BS434" s="536"/>
      <c r="BT434" s="536"/>
      <c r="BU434" s="309"/>
      <c r="CW434" s="763"/>
      <c r="CX434" s="763"/>
      <c r="CY434" s="763"/>
      <c r="CZ434" s="763"/>
      <c r="DA434" s="763"/>
      <c r="DB434" s="763"/>
      <c r="DC434" s="763"/>
      <c r="DD434" s="763"/>
      <c r="DE434" s="763"/>
      <c r="DF434" s="763"/>
      <c r="DG434" s="763"/>
      <c r="DH434" s="763"/>
      <c r="DI434" s="763"/>
      <c r="DJ434" s="763"/>
      <c r="DK434" s="763"/>
      <c r="DL434" s="763"/>
      <c r="DM434" s="763"/>
      <c r="DN434" s="763"/>
      <c r="DO434" s="763"/>
      <c r="DP434" s="763"/>
      <c r="DQ434" s="763"/>
      <c r="DR434" s="763"/>
      <c r="DS434" s="763"/>
      <c r="DT434" s="763"/>
      <c r="DU434" s="763"/>
      <c r="DV434" s="763"/>
      <c r="DW434" s="763"/>
      <c r="DX434" s="763"/>
      <c r="DY434" s="763"/>
      <c r="DZ434" s="763"/>
      <c r="EA434" s="763"/>
      <c r="EB434" s="763"/>
      <c r="EC434" s="763"/>
      <c r="ED434" s="763"/>
      <c r="EE434" s="763"/>
      <c r="EF434" s="763"/>
      <c r="EG434" s="763"/>
      <c r="EH434" s="763"/>
      <c r="EI434" s="763"/>
      <c r="EJ434" s="763"/>
      <c r="EK434" s="763"/>
      <c r="EL434" s="763"/>
      <c r="EM434" s="763"/>
      <c r="EN434" s="763"/>
      <c r="EO434" s="763"/>
      <c r="EP434" s="763"/>
      <c r="EQ434" s="763"/>
      <c r="ER434" s="763"/>
      <c r="ES434" s="763"/>
      <c r="ET434" s="763"/>
      <c r="EU434" s="763"/>
      <c r="EV434" s="763"/>
      <c r="EW434" s="763"/>
      <c r="EX434" s="763"/>
      <c r="EY434" s="763"/>
      <c r="EZ434" s="763"/>
      <c r="FA434" s="763"/>
      <c r="FB434" s="763"/>
      <c r="FC434" s="763"/>
      <c r="FD434" s="763"/>
      <c r="FE434" s="763"/>
      <c r="FF434" s="763"/>
      <c r="FG434" s="763"/>
      <c r="FH434" s="763"/>
      <c r="FI434" s="763"/>
      <c r="FJ434" s="763"/>
      <c r="FK434" s="763"/>
      <c r="FL434" s="763"/>
      <c r="FM434" s="763"/>
      <c r="FN434" s="763"/>
      <c r="FO434" s="763"/>
      <c r="FP434" s="763"/>
      <c r="FQ434" s="763"/>
      <c r="FR434" s="763"/>
      <c r="FS434" s="763"/>
      <c r="FT434" s="763"/>
      <c r="FU434" s="763"/>
      <c r="FV434" s="763"/>
      <c r="FW434" s="763"/>
      <c r="FX434" s="763"/>
      <c r="FY434" s="763"/>
      <c r="FZ434" s="763"/>
      <c r="GA434" s="763"/>
      <c r="GB434" s="763"/>
      <c r="GC434" s="763"/>
      <c r="GD434" s="763"/>
      <c r="GE434" s="763"/>
      <c r="GF434" s="763"/>
      <c r="GG434" s="763"/>
      <c r="GH434" s="763"/>
      <c r="GI434" s="763"/>
      <c r="GJ434" s="763"/>
      <c r="GK434" s="763"/>
      <c r="GL434" s="763"/>
      <c r="GM434" s="763"/>
      <c r="GN434" s="763"/>
      <c r="GO434" s="763"/>
      <c r="GP434" s="763"/>
      <c r="GQ434" s="763"/>
      <c r="GR434" s="763"/>
      <c r="GS434" s="763"/>
      <c r="GT434" s="763"/>
      <c r="GU434" s="763"/>
      <c r="GV434" s="763"/>
      <c r="GW434" s="763"/>
      <c r="GX434" s="763"/>
      <c r="GY434" s="763"/>
      <c r="GZ434" s="763"/>
      <c r="HA434" s="763"/>
      <c r="HB434" s="763"/>
      <c r="HC434" s="763"/>
      <c r="HD434" s="763"/>
      <c r="HE434" s="763"/>
      <c r="HF434" s="763"/>
      <c r="HG434" s="763"/>
      <c r="HH434" s="763"/>
      <c r="HI434" s="763"/>
      <c r="HJ434" s="763"/>
      <c r="HK434" s="763"/>
      <c r="HL434" s="763"/>
      <c r="HM434" s="763"/>
      <c r="HN434" s="763"/>
      <c r="HO434" s="763"/>
      <c r="HP434" s="763"/>
      <c r="HQ434" s="763"/>
      <c r="HR434" s="763"/>
      <c r="HS434" s="763"/>
    </row>
    <row r="435" spans="1:227" s="552" customFormat="1">
      <c r="A435"/>
      <c r="B435" s="392"/>
      <c r="C435"/>
      <c r="D435" s="465"/>
      <c r="E435" s="684"/>
      <c r="F435" s="684"/>
      <c r="G435" s="354"/>
      <c r="H435"/>
      <c r="I435" s="140"/>
      <c r="J435"/>
      <c r="K435"/>
      <c r="L435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  <c r="X435" s="359"/>
      <c r="Y435" s="359"/>
      <c r="Z435" s="359"/>
      <c r="AA435" s="359"/>
      <c r="AB435" s="47"/>
      <c r="AC435"/>
      <c r="AD435" s="127"/>
      <c r="AE435"/>
      <c r="AF435"/>
      <c r="AG435"/>
      <c r="AH435" s="137"/>
      <c r="AI435" s="137"/>
      <c r="AJ435" s="137"/>
      <c r="AK435" s="693"/>
      <c r="AL435" s="653"/>
      <c r="AM435" s="738"/>
      <c r="AN435" s="738"/>
      <c r="AO435" s="738"/>
      <c r="AP435" s="738"/>
      <c r="AQ435" s="738"/>
      <c r="AR435" s="738"/>
      <c r="AS435" s="738"/>
      <c r="AT435" s="738"/>
      <c r="AU435" s="738"/>
      <c r="AV435" s="738"/>
      <c r="AW435" s="738"/>
      <c r="AX435" s="738"/>
      <c r="AY435" s="738"/>
      <c r="AZ435" s="738"/>
      <c r="BA435" s="656"/>
      <c r="BB435" s="309"/>
      <c r="BC435" s="1138"/>
      <c r="BD435" s="1138"/>
      <c r="BE435" s="1138"/>
      <c r="BF435" s="1138"/>
      <c r="BG435" s="1138"/>
      <c r="BH435" s="1138"/>
      <c r="BI435" s="1138"/>
      <c r="BJ435" s="536"/>
      <c r="BK435" s="536"/>
      <c r="BL435" s="536"/>
      <c r="BM435" s="536"/>
      <c r="BN435" s="536"/>
      <c r="BO435" s="536"/>
      <c r="BP435" s="536"/>
      <c r="BQ435" s="536"/>
      <c r="BR435" s="536"/>
      <c r="BS435" s="536"/>
      <c r="BT435" s="536"/>
      <c r="BU435" s="309"/>
      <c r="CW435" s="763"/>
      <c r="CX435" s="763"/>
      <c r="CY435" s="763"/>
      <c r="CZ435" s="763"/>
      <c r="DA435" s="763"/>
      <c r="DB435" s="763"/>
      <c r="DC435" s="763"/>
      <c r="DD435" s="763"/>
      <c r="DE435" s="763"/>
      <c r="DF435" s="763"/>
      <c r="DG435" s="763"/>
      <c r="DH435" s="763"/>
      <c r="DI435" s="763"/>
      <c r="DJ435" s="763"/>
      <c r="DK435" s="763"/>
      <c r="DL435" s="763"/>
      <c r="DM435" s="763"/>
      <c r="DN435" s="763"/>
      <c r="DO435" s="763"/>
      <c r="DP435" s="763"/>
      <c r="DQ435" s="763"/>
      <c r="DR435" s="763"/>
      <c r="DS435" s="763"/>
      <c r="DT435" s="763"/>
      <c r="DU435" s="763"/>
      <c r="DV435" s="763"/>
      <c r="DW435" s="763"/>
      <c r="DX435" s="763"/>
      <c r="DY435" s="763"/>
      <c r="DZ435" s="763"/>
      <c r="EA435" s="763"/>
      <c r="EB435" s="763"/>
      <c r="EC435" s="763"/>
      <c r="ED435" s="763"/>
      <c r="EE435" s="763"/>
      <c r="EF435" s="763"/>
      <c r="EG435" s="763"/>
      <c r="EH435" s="763"/>
      <c r="EI435" s="763"/>
      <c r="EJ435" s="763"/>
      <c r="EK435" s="763"/>
      <c r="EL435" s="763"/>
      <c r="EM435" s="763"/>
      <c r="EN435" s="763"/>
      <c r="EO435" s="763"/>
      <c r="EP435" s="763"/>
      <c r="EQ435" s="763"/>
      <c r="ER435" s="763"/>
      <c r="ES435" s="763"/>
      <c r="ET435" s="763"/>
      <c r="EU435" s="763"/>
      <c r="EV435" s="763"/>
      <c r="EW435" s="763"/>
      <c r="EX435" s="763"/>
      <c r="EY435" s="763"/>
      <c r="EZ435" s="763"/>
      <c r="FA435" s="763"/>
      <c r="FB435" s="763"/>
      <c r="FC435" s="763"/>
      <c r="FD435" s="763"/>
      <c r="FE435" s="763"/>
      <c r="FF435" s="763"/>
      <c r="FG435" s="763"/>
      <c r="FH435" s="763"/>
      <c r="FI435" s="763"/>
      <c r="FJ435" s="763"/>
      <c r="FK435" s="763"/>
      <c r="FL435" s="763"/>
      <c r="FM435" s="763"/>
      <c r="FN435" s="763"/>
      <c r="FO435" s="763"/>
      <c r="FP435" s="763"/>
      <c r="FQ435" s="763"/>
      <c r="FR435" s="763"/>
      <c r="FS435" s="763"/>
      <c r="FT435" s="763"/>
      <c r="FU435" s="763"/>
      <c r="FV435" s="763"/>
      <c r="FW435" s="763"/>
      <c r="FX435" s="763"/>
      <c r="FY435" s="763"/>
      <c r="FZ435" s="763"/>
      <c r="GA435" s="763"/>
      <c r="GB435" s="763"/>
      <c r="GC435" s="763"/>
      <c r="GD435" s="763"/>
      <c r="GE435" s="763"/>
      <c r="GF435" s="763"/>
      <c r="GG435" s="763"/>
      <c r="GH435" s="763"/>
      <c r="GI435" s="763"/>
      <c r="GJ435" s="763"/>
      <c r="GK435" s="763"/>
      <c r="GL435" s="763"/>
      <c r="GM435" s="763"/>
      <c r="GN435" s="763"/>
      <c r="GO435" s="763"/>
      <c r="GP435" s="763"/>
      <c r="GQ435" s="763"/>
      <c r="GR435" s="763"/>
      <c r="GS435" s="763"/>
      <c r="GT435" s="763"/>
      <c r="GU435" s="763"/>
      <c r="GV435" s="763"/>
      <c r="GW435" s="763"/>
      <c r="GX435" s="763"/>
      <c r="GY435" s="763"/>
      <c r="GZ435" s="763"/>
      <c r="HA435" s="763"/>
      <c r="HB435" s="763"/>
      <c r="HC435" s="763"/>
      <c r="HD435" s="763"/>
      <c r="HE435" s="763"/>
      <c r="HF435" s="763"/>
      <c r="HG435" s="763"/>
      <c r="HH435" s="763"/>
      <c r="HI435" s="763"/>
      <c r="HJ435" s="763"/>
      <c r="HK435" s="763"/>
      <c r="HL435" s="763"/>
      <c r="HM435" s="763"/>
      <c r="HN435" s="763"/>
      <c r="HO435" s="763"/>
      <c r="HP435" s="763"/>
      <c r="HQ435" s="763"/>
      <c r="HR435" s="763"/>
      <c r="HS435" s="763"/>
    </row>
    <row r="436" spans="1:227" s="552" customFormat="1">
      <c r="A436"/>
      <c r="B436" s="392"/>
      <c r="C436"/>
      <c r="D436" s="465"/>
      <c r="E436" s="684"/>
      <c r="F436" s="684"/>
      <c r="G436" s="354"/>
      <c r="H436"/>
      <c r="I436" s="140"/>
      <c r="J436"/>
      <c r="K436"/>
      <c r="L436"/>
      <c r="M436" s="359"/>
      <c r="N436" s="359"/>
      <c r="O436" s="359"/>
      <c r="P436" s="359"/>
      <c r="Q436" s="359"/>
      <c r="R436" s="359"/>
      <c r="S436" s="359"/>
      <c r="T436" s="359"/>
      <c r="U436" s="359"/>
      <c r="V436" s="359"/>
      <c r="W436" s="359"/>
      <c r="X436" s="359"/>
      <c r="Y436" s="359"/>
      <c r="Z436" s="359"/>
      <c r="AA436" s="359"/>
      <c r="AB436" s="47"/>
      <c r="AC436"/>
      <c r="AD436" s="127"/>
      <c r="AE436"/>
      <c r="AF436"/>
      <c r="AG436"/>
      <c r="AH436" s="137"/>
      <c r="AI436" s="137"/>
      <c r="AJ436" s="137"/>
      <c r="AK436" s="693"/>
      <c r="AL436" s="653"/>
      <c r="AM436" s="738"/>
      <c r="AN436" s="738"/>
      <c r="AO436" s="738"/>
      <c r="AP436" s="738"/>
      <c r="AQ436" s="738"/>
      <c r="AR436" s="738"/>
      <c r="AS436" s="738"/>
      <c r="AT436" s="738"/>
      <c r="AU436" s="738"/>
      <c r="AV436" s="738"/>
      <c r="AW436" s="738"/>
      <c r="AX436" s="738"/>
      <c r="AY436" s="738"/>
      <c r="AZ436" s="738"/>
      <c r="BA436" s="656"/>
      <c r="BB436" s="309"/>
      <c r="BC436" s="1138"/>
      <c r="BD436" s="1138"/>
      <c r="BE436" s="1138"/>
      <c r="BF436" s="1138"/>
      <c r="BG436" s="1138"/>
      <c r="BH436" s="1138"/>
      <c r="BI436" s="1138"/>
      <c r="BJ436" s="536"/>
      <c r="BK436" s="536"/>
      <c r="BL436" s="536"/>
      <c r="BM436" s="536"/>
      <c r="BN436" s="536"/>
      <c r="BO436" s="536"/>
      <c r="BP436" s="536"/>
      <c r="BQ436" s="536"/>
      <c r="BR436" s="536"/>
      <c r="BS436" s="536"/>
      <c r="BT436" s="536"/>
      <c r="BU436" s="309"/>
      <c r="CW436" s="763"/>
      <c r="CX436" s="763"/>
      <c r="CY436" s="763"/>
      <c r="CZ436" s="763"/>
      <c r="DA436" s="763"/>
      <c r="DB436" s="763"/>
      <c r="DC436" s="763"/>
      <c r="DD436" s="763"/>
      <c r="DE436" s="763"/>
      <c r="DF436" s="763"/>
      <c r="DG436" s="763"/>
      <c r="DH436" s="763"/>
      <c r="DI436" s="763"/>
      <c r="DJ436" s="763"/>
      <c r="DK436" s="763"/>
      <c r="DL436" s="763"/>
      <c r="DM436" s="763"/>
      <c r="DN436" s="763"/>
      <c r="DO436" s="763"/>
      <c r="DP436" s="763"/>
      <c r="DQ436" s="763"/>
      <c r="DR436" s="763"/>
      <c r="DS436" s="763"/>
      <c r="DT436" s="763"/>
      <c r="DU436" s="763"/>
      <c r="DV436" s="763"/>
      <c r="DW436" s="763"/>
      <c r="DX436" s="763"/>
      <c r="DY436" s="763"/>
      <c r="DZ436" s="763"/>
      <c r="EA436" s="763"/>
      <c r="EB436" s="763"/>
      <c r="EC436" s="763"/>
      <c r="ED436" s="763"/>
      <c r="EE436" s="763"/>
      <c r="EF436" s="763"/>
      <c r="EG436" s="763"/>
      <c r="EH436" s="763"/>
      <c r="EI436" s="763"/>
      <c r="EJ436" s="763"/>
      <c r="EK436" s="763"/>
      <c r="EL436" s="763"/>
      <c r="EM436" s="763"/>
      <c r="EN436" s="763"/>
      <c r="EO436" s="763"/>
      <c r="EP436" s="763"/>
      <c r="EQ436" s="763"/>
      <c r="ER436" s="763"/>
      <c r="ES436" s="763"/>
      <c r="ET436" s="763"/>
      <c r="EU436" s="763"/>
      <c r="EV436" s="763"/>
      <c r="EW436" s="763"/>
      <c r="EX436" s="763"/>
      <c r="EY436" s="763"/>
      <c r="EZ436" s="763"/>
      <c r="FA436" s="763"/>
      <c r="FB436" s="763"/>
      <c r="FC436" s="763"/>
      <c r="FD436" s="763"/>
      <c r="FE436" s="763"/>
      <c r="FF436" s="763"/>
      <c r="FG436" s="763"/>
      <c r="FH436" s="763"/>
      <c r="FI436" s="763"/>
      <c r="FJ436" s="763"/>
      <c r="FK436" s="763"/>
      <c r="FL436" s="763"/>
      <c r="FM436" s="763"/>
      <c r="FN436" s="763"/>
      <c r="FO436" s="763"/>
      <c r="FP436" s="763"/>
      <c r="FQ436" s="763"/>
      <c r="FR436" s="763"/>
      <c r="FS436" s="763"/>
      <c r="FT436" s="763"/>
      <c r="FU436" s="763"/>
      <c r="FV436" s="763"/>
      <c r="FW436" s="763"/>
      <c r="FX436" s="763"/>
      <c r="FY436" s="763"/>
      <c r="FZ436" s="763"/>
      <c r="GA436" s="763"/>
      <c r="GB436" s="763"/>
      <c r="GC436" s="763"/>
      <c r="GD436" s="763"/>
      <c r="GE436" s="763"/>
      <c r="GF436" s="763"/>
      <c r="GG436" s="763"/>
      <c r="GH436" s="763"/>
      <c r="GI436" s="763"/>
      <c r="GJ436" s="763"/>
      <c r="GK436" s="763"/>
      <c r="GL436" s="763"/>
      <c r="GM436" s="763"/>
      <c r="GN436" s="763"/>
      <c r="GO436" s="763"/>
      <c r="GP436" s="763"/>
      <c r="GQ436" s="763"/>
      <c r="GR436" s="763"/>
      <c r="GS436" s="763"/>
      <c r="GT436" s="763"/>
      <c r="GU436" s="763"/>
      <c r="GV436" s="763"/>
      <c r="GW436" s="763"/>
      <c r="GX436" s="763"/>
      <c r="GY436" s="763"/>
      <c r="GZ436" s="763"/>
      <c r="HA436" s="763"/>
      <c r="HB436" s="763"/>
      <c r="HC436" s="763"/>
      <c r="HD436" s="763"/>
      <c r="HE436" s="763"/>
      <c r="HF436" s="763"/>
      <c r="HG436" s="763"/>
      <c r="HH436" s="763"/>
      <c r="HI436" s="763"/>
      <c r="HJ436" s="763"/>
      <c r="HK436" s="763"/>
      <c r="HL436" s="763"/>
      <c r="HM436" s="763"/>
      <c r="HN436" s="763"/>
      <c r="HO436" s="763"/>
      <c r="HP436" s="763"/>
      <c r="HQ436" s="763"/>
      <c r="HR436" s="763"/>
      <c r="HS436" s="763"/>
    </row>
    <row r="437" spans="1:227" s="552" customFormat="1">
      <c r="A437"/>
      <c r="B437" s="392"/>
      <c r="C437"/>
      <c r="D437" s="465"/>
      <c r="E437" s="684"/>
      <c r="F437" s="684"/>
      <c r="G437" s="354"/>
      <c r="H437"/>
      <c r="I437" s="140"/>
      <c r="J437"/>
      <c r="K437"/>
      <c r="L437"/>
      <c r="M437" s="359"/>
      <c r="N437" s="359"/>
      <c r="O437" s="359"/>
      <c r="P437" s="359"/>
      <c r="Q437" s="359"/>
      <c r="R437" s="359"/>
      <c r="S437" s="359"/>
      <c r="T437" s="359"/>
      <c r="U437" s="359"/>
      <c r="V437" s="359"/>
      <c r="W437" s="359"/>
      <c r="X437" s="359"/>
      <c r="Y437" s="359"/>
      <c r="Z437" s="359"/>
      <c r="AA437" s="359"/>
      <c r="AB437" s="47"/>
      <c r="AC437"/>
      <c r="AD437" s="127"/>
      <c r="AE437"/>
      <c r="AF437"/>
      <c r="AG437"/>
      <c r="AH437" s="137"/>
      <c r="AI437" s="137"/>
      <c r="AJ437" s="137"/>
      <c r="AK437" s="693"/>
      <c r="AL437" s="653"/>
      <c r="AM437" s="738"/>
      <c r="AN437" s="738"/>
      <c r="AO437" s="738"/>
      <c r="AP437" s="738"/>
      <c r="AQ437" s="738"/>
      <c r="AR437" s="738"/>
      <c r="AS437" s="738"/>
      <c r="AT437" s="738"/>
      <c r="AU437" s="738"/>
      <c r="AV437" s="738"/>
      <c r="AW437" s="738"/>
      <c r="AX437" s="738"/>
      <c r="AY437" s="738"/>
      <c r="AZ437" s="738"/>
      <c r="BA437" s="656"/>
      <c r="BB437" s="309"/>
      <c r="BC437" s="1138"/>
      <c r="BD437" s="1138"/>
      <c r="BE437" s="1138"/>
      <c r="BF437" s="1138"/>
      <c r="BG437" s="1138"/>
      <c r="BH437" s="1138"/>
      <c r="BI437" s="1138"/>
      <c r="BJ437" s="536"/>
      <c r="BK437" s="536"/>
      <c r="BL437" s="536"/>
      <c r="BM437" s="536"/>
      <c r="BN437" s="536"/>
      <c r="BO437" s="536"/>
      <c r="BP437" s="536"/>
      <c r="BQ437" s="536"/>
      <c r="BR437" s="536"/>
      <c r="BS437" s="536"/>
      <c r="BT437" s="536"/>
      <c r="BU437" s="309"/>
      <c r="CW437" s="763"/>
      <c r="CX437" s="763"/>
      <c r="CY437" s="763"/>
      <c r="CZ437" s="763"/>
      <c r="DA437" s="763"/>
      <c r="DB437" s="763"/>
      <c r="DC437" s="763"/>
      <c r="DD437" s="763"/>
      <c r="DE437" s="763"/>
      <c r="DF437" s="763"/>
      <c r="DG437" s="763"/>
      <c r="DH437" s="763"/>
      <c r="DI437" s="763"/>
      <c r="DJ437" s="763"/>
      <c r="DK437" s="763"/>
      <c r="DL437" s="763"/>
      <c r="DM437" s="763"/>
      <c r="DN437" s="763"/>
      <c r="DO437" s="763"/>
      <c r="DP437" s="763"/>
      <c r="DQ437" s="763"/>
      <c r="DR437" s="763"/>
      <c r="DS437" s="763"/>
      <c r="DT437" s="763"/>
      <c r="DU437" s="763"/>
      <c r="DV437" s="763"/>
      <c r="DW437" s="763"/>
      <c r="DX437" s="763"/>
      <c r="DY437" s="763"/>
      <c r="DZ437" s="763"/>
      <c r="EA437" s="763"/>
      <c r="EB437" s="763"/>
      <c r="EC437" s="763"/>
      <c r="ED437" s="763"/>
      <c r="EE437" s="763"/>
      <c r="EF437" s="763"/>
      <c r="EG437" s="763"/>
      <c r="EH437" s="763"/>
      <c r="EI437" s="763"/>
      <c r="EJ437" s="763"/>
      <c r="EK437" s="763"/>
      <c r="EL437" s="763"/>
      <c r="EM437" s="763"/>
      <c r="EN437" s="763"/>
      <c r="EO437" s="763"/>
      <c r="EP437" s="763"/>
      <c r="EQ437" s="763"/>
      <c r="ER437" s="763"/>
      <c r="ES437" s="763"/>
      <c r="ET437" s="763"/>
      <c r="EU437" s="763"/>
      <c r="EV437" s="763"/>
      <c r="EW437" s="763"/>
      <c r="EX437" s="763"/>
      <c r="EY437" s="763"/>
      <c r="EZ437" s="763"/>
      <c r="FA437" s="763"/>
      <c r="FB437" s="763"/>
      <c r="FC437" s="763"/>
      <c r="FD437" s="763"/>
      <c r="FE437" s="763"/>
      <c r="FF437" s="763"/>
      <c r="FG437" s="763"/>
      <c r="FH437" s="763"/>
      <c r="FI437" s="763"/>
      <c r="FJ437" s="763"/>
      <c r="FK437" s="763"/>
      <c r="FL437" s="763"/>
      <c r="FM437" s="763"/>
      <c r="FN437" s="763"/>
      <c r="FO437" s="763"/>
      <c r="FP437" s="763"/>
      <c r="FQ437" s="763"/>
      <c r="FR437" s="763"/>
      <c r="FS437" s="763"/>
      <c r="FT437" s="763"/>
      <c r="FU437" s="763"/>
      <c r="FV437" s="763"/>
      <c r="FW437" s="763"/>
      <c r="FX437" s="763"/>
      <c r="FY437" s="763"/>
      <c r="FZ437" s="763"/>
      <c r="GA437" s="763"/>
      <c r="GB437" s="763"/>
      <c r="GC437" s="763"/>
      <c r="GD437" s="763"/>
      <c r="GE437" s="763"/>
      <c r="GF437" s="763"/>
      <c r="GG437" s="763"/>
      <c r="GH437" s="763"/>
      <c r="GI437" s="763"/>
      <c r="GJ437" s="763"/>
      <c r="GK437" s="763"/>
      <c r="GL437" s="763"/>
      <c r="GM437" s="763"/>
      <c r="GN437" s="763"/>
      <c r="GO437" s="763"/>
      <c r="GP437" s="763"/>
      <c r="GQ437" s="763"/>
      <c r="GR437" s="763"/>
      <c r="GS437" s="763"/>
      <c r="GT437" s="763"/>
      <c r="GU437" s="763"/>
      <c r="GV437" s="763"/>
      <c r="GW437" s="763"/>
      <c r="GX437" s="763"/>
      <c r="GY437" s="763"/>
      <c r="GZ437" s="763"/>
      <c r="HA437" s="763"/>
      <c r="HB437" s="763"/>
      <c r="HC437" s="763"/>
      <c r="HD437" s="763"/>
      <c r="HE437" s="763"/>
      <c r="HF437" s="763"/>
      <c r="HG437" s="763"/>
      <c r="HH437" s="763"/>
      <c r="HI437" s="763"/>
      <c r="HJ437" s="763"/>
      <c r="HK437" s="763"/>
      <c r="HL437" s="763"/>
      <c r="HM437" s="763"/>
      <c r="HN437" s="763"/>
      <c r="HO437" s="763"/>
      <c r="HP437" s="763"/>
      <c r="HQ437" s="763"/>
      <c r="HR437" s="763"/>
      <c r="HS437" s="763"/>
    </row>
    <row r="438" spans="1:227" s="552" customFormat="1">
      <c r="A438"/>
      <c r="B438" s="392"/>
      <c r="C438"/>
      <c r="D438" s="465"/>
      <c r="E438" s="684"/>
      <c r="F438" s="684"/>
      <c r="G438" s="354"/>
      <c r="H438"/>
      <c r="I438" s="140"/>
      <c r="J438"/>
      <c r="K438"/>
      <c r="L438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  <c r="X438" s="359"/>
      <c r="Y438" s="359"/>
      <c r="Z438" s="359"/>
      <c r="AA438" s="359"/>
      <c r="AB438" s="47"/>
      <c r="AC438"/>
      <c r="AD438" s="127"/>
      <c r="AE438"/>
      <c r="AF438"/>
      <c r="AG438"/>
      <c r="AH438" s="137"/>
      <c r="AI438" s="137"/>
      <c r="AJ438" s="137"/>
      <c r="AK438" s="693"/>
      <c r="AL438" s="653"/>
      <c r="AM438" s="738"/>
      <c r="AN438" s="738"/>
      <c r="AO438" s="738"/>
      <c r="AP438" s="738"/>
      <c r="AQ438" s="738"/>
      <c r="AR438" s="738"/>
      <c r="AS438" s="738"/>
      <c r="AT438" s="738"/>
      <c r="AU438" s="738"/>
      <c r="AV438" s="738"/>
      <c r="AW438" s="738"/>
      <c r="AX438" s="738"/>
      <c r="AY438" s="738"/>
      <c r="AZ438" s="738"/>
      <c r="BA438" s="656"/>
      <c r="BB438" s="309"/>
      <c r="BC438" s="1138"/>
      <c r="BD438" s="1138"/>
      <c r="BE438" s="1138"/>
      <c r="BF438" s="1138"/>
      <c r="BG438" s="1138"/>
      <c r="BH438" s="1138"/>
      <c r="BI438" s="1138"/>
      <c r="BJ438" s="536"/>
      <c r="BK438" s="536"/>
      <c r="BL438" s="536"/>
      <c r="BM438" s="536"/>
      <c r="BN438" s="536"/>
      <c r="BO438" s="536"/>
      <c r="BP438" s="536"/>
      <c r="BQ438" s="536"/>
      <c r="BR438" s="536"/>
      <c r="BS438" s="536"/>
      <c r="BT438" s="536"/>
      <c r="BU438" s="309"/>
      <c r="CW438" s="763"/>
      <c r="CX438" s="763"/>
      <c r="CY438" s="763"/>
      <c r="CZ438" s="763"/>
      <c r="DA438" s="763"/>
      <c r="DB438" s="763"/>
      <c r="DC438" s="763"/>
      <c r="DD438" s="763"/>
      <c r="DE438" s="763"/>
      <c r="DF438" s="763"/>
      <c r="DG438" s="763"/>
      <c r="DH438" s="763"/>
      <c r="DI438" s="763"/>
      <c r="DJ438" s="763"/>
      <c r="DK438" s="763"/>
      <c r="DL438" s="763"/>
      <c r="DM438" s="763"/>
      <c r="DN438" s="763"/>
      <c r="DO438" s="763"/>
      <c r="DP438" s="763"/>
      <c r="DQ438" s="763"/>
      <c r="DR438" s="763"/>
      <c r="DS438" s="763"/>
      <c r="DT438" s="763"/>
      <c r="DU438" s="763"/>
      <c r="DV438" s="763"/>
      <c r="DW438" s="763"/>
      <c r="DX438" s="763"/>
      <c r="DY438" s="763"/>
      <c r="DZ438" s="763"/>
      <c r="EA438" s="763"/>
      <c r="EB438" s="763"/>
      <c r="EC438" s="763"/>
      <c r="ED438" s="763"/>
      <c r="EE438" s="763"/>
      <c r="EF438" s="763"/>
      <c r="EG438" s="763"/>
      <c r="EH438" s="763"/>
      <c r="EI438" s="763"/>
      <c r="EJ438" s="763"/>
      <c r="EK438" s="763"/>
      <c r="EL438" s="763"/>
      <c r="EM438" s="763"/>
      <c r="EN438" s="763"/>
      <c r="EO438" s="763"/>
      <c r="EP438" s="763"/>
      <c r="EQ438" s="763"/>
      <c r="ER438" s="763"/>
      <c r="ES438" s="763"/>
      <c r="ET438" s="763"/>
      <c r="EU438" s="763"/>
      <c r="EV438" s="763"/>
      <c r="EW438" s="763"/>
      <c r="EX438" s="763"/>
      <c r="EY438" s="763"/>
      <c r="EZ438" s="763"/>
      <c r="FA438" s="763"/>
      <c r="FB438" s="763"/>
      <c r="FC438" s="763"/>
      <c r="FD438" s="763"/>
      <c r="FE438" s="763"/>
      <c r="FF438" s="763"/>
      <c r="FG438" s="763"/>
      <c r="FH438" s="763"/>
      <c r="FI438" s="763"/>
      <c r="FJ438" s="763"/>
      <c r="FK438" s="763"/>
      <c r="FL438" s="763"/>
      <c r="FM438" s="763"/>
      <c r="FN438" s="763"/>
      <c r="FO438" s="763"/>
      <c r="FP438" s="763"/>
      <c r="FQ438" s="763"/>
      <c r="FR438" s="763"/>
      <c r="FS438" s="763"/>
      <c r="FT438" s="763"/>
      <c r="FU438" s="763"/>
      <c r="FV438" s="763"/>
      <c r="FW438" s="763"/>
      <c r="FX438" s="763"/>
      <c r="FY438" s="763"/>
      <c r="FZ438" s="763"/>
      <c r="GA438" s="763"/>
      <c r="GB438" s="763"/>
      <c r="GC438" s="763"/>
      <c r="GD438" s="763"/>
      <c r="GE438" s="763"/>
      <c r="GF438" s="763"/>
      <c r="GG438" s="763"/>
      <c r="GH438" s="763"/>
      <c r="GI438" s="763"/>
      <c r="GJ438" s="763"/>
      <c r="GK438" s="763"/>
      <c r="GL438" s="763"/>
      <c r="GM438" s="763"/>
      <c r="GN438" s="763"/>
      <c r="GO438" s="763"/>
      <c r="GP438" s="763"/>
      <c r="GQ438" s="763"/>
      <c r="GR438" s="763"/>
      <c r="GS438" s="763"/>
      <c r="GT438" s="763"/>
      <c r="GU438" s="763"/>
      <c r="GV438" s="763"/>
      <c r="GW438" s="763"/>
      <c r="GX438" s="763"/>
      <c r="GY438" s="763"/>
      <c r="GZ438" s="763"/>
      <c r="HA438" s="763"/>
      <c r="HB438" s="763"/>
      <c r="HC438" s="763"/>
      <c r="HD438" s="763"/>
      <c r="HE438" s="763"/>
      <c r="HF438" s="763"/>
      <c r="HG438" s="763"/>
      <c r="HH438" s="763"/>
      <c r="HI438" s="763"/>
      <c r="HJ438" s="763"/>
      <c r="HK438" s="763"/>
      <c r="HL438" s="763"/>
      <c r="HM438" s="763"/>
      <c r="HN438" s="763"/>
      <c r="HO438" s="763"/>
      <c r="HP438" s="763"/>
      <c r="HQ438" s="763"/>
      <c r="HR438" s="763"/>
      <c r="HS438" s="763"/>
    </row>
    <row r="439" spans="1:227" s="552" customFormat="1">
      <c r="A439"/>
      <c r="B439" s="392"/>
      <c r="C439"/>
      <c r="D439" s="465"/>
      <c r="E439" s="684"/>
      <c r="F439" s="684"/>
      <c r="G439" s="354"/>
      <c r="H439"/>
      <c r="I439" s="140"/>
      <c r="J439"/>
      <c r="K439"/>
      <c r="L43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  <c r="X439" s="359"/>
      <c r="Y439" s="359"/>
      <c r="Z439" s="359"/>
      <c r="AA439" s="359"/>
      <c r="AB439" s="47"/>
      <c r="AC439"/>
      <c r="AD439" s="127"/>
      <c r="AE439"/>
      <c r="AF439"/>
      <c r="AG439"/>
      <c r="AH439" s="137"/>
      <c r="AI439" s="137"/>
      <c r="AJ439" s="137"/>
      <c r="AK439" s="693"/>
      <c r="AL439" s="653"/>
      <c r="AM439" s="738"/>
      <c r="AN439" s="738"/>
      <c r="AO439" s="738"/>
      <c r="AP439" s="738"/>
      <c r="AQ439" s="738"/>
      <c r="AR439" s="738"/>
      <c r="AS439" s="738"/>
      <c r="AT439" s="738"/>
      <c r="AU439" s="738"/>
      <c r="AV439" s="738"/>
      <c r="AW439" s="738"/>
      <c r="AX439" s="738"/>
      <c r="AY439" s="738"/>
      <c r="AZ439" s="738"/>
      <c r="BA439" s="656"/>
      <c r="BB439" s="309"/>
      <c r="BC439" s="1138"/>
      <c r="BD439" s="1138"/>
      <c r="BE439" s="1138"/>
      <c r="BF439" s="1138"/>
      <c r="BG439" s="1138"/>
      <c r="BH439" s="1138"/>
      <c r="BI439" s="1138"/>
      <c r="BJ439" s="536"/>
      <c r="BK439" s="536"/>
      <c r="BL439" s="536"/>
      <c r="BM439" s="536"/>
      <c r="BN439" s="536"/>
      <c r="BO439" s="536"/>
      <c r="BP439" s="536"/>
      <c r="BQ439" s="536"/>
      <c r="BR439" s="536"/>
      <c r="BS439" s="536"/>
      <c r="BT439" s="536"/>
      <c r="BU439" s="309"/>
      <c r="CW439" s="763"/>
      <c r="CX439" s="763"/>
      <c r="CY439" s="763"/>
      <c r="CZ439" s="763"/>
      <c r="DA439" s="763"/>
      <c r="DB439" s="763"/>
      <c r="DC439" s="763"/>
      <c r="DD439" s="763"/>
      <c r="DE439" s="763"/>
      <c r="DF439" s="763"/>
      <c r="DG439" s="763"/>
      <c r="DH439" s="763"/>
      <c r="DI439" s="763"/>
      <c r="DJ439" s="763"/>
      <c r="DK439" s="763"/>
      <c r="DL439" s="763"/>
      <c r="DM439" s="763"/>
      <c r="DN439" s="763"/>
      <c r="DO439" s="763"/>
      <c r="DP439" s="763"/>
      <c r="DQ439" s="763"/>
      <c r="DR439" s="763"/>
      <c r="DS439" s="763"/>
      <c r="DT439" s="763"/>
      <c r="DU439" s="763"/>
      <c r="DV439" s="763"/>
      <c r="DW439" s="763"/>
      <c r="DX439" s="763"/>
      <c r="DY439" s="763"/>
      <c r="DZ439" s="763"/>
      <c r="EA439" s="763"/>
      <c r="EB439" s="763"/>
      <c r="EC439" s="763"/>
      <c r="ED439" s="763"/>
      <c r="EE439" s="763"/>
      <c r="EF439" s="763"/>
      <c r="EG439" s="763"/>
      <c r="EH439" s="763"/>
      <c r="EI439" s="763"/>
      <c r="EJ439" s="763"/>
      <c r="EK439" s="763"/>
      <c r="EL439" s="763"/>
      <c r="EM439" s="763"/>
      <c r="EN439" s="763"/>
      <c r="EO439" s="763"/>
      <c r="EP439" s="763"/>
      <c r="EQ439" s="763"/>
      <c r="ER439" s="763"/>
      <c r="ES439" s="763"/>
      <c r="ET439" s="763"/>
      <c r="EU439" s="763"/>
      <c r="EV439" s="763"/>
      <c r="EW439" s="763"/>
      <c r="EX439" s="763"/>
      <c r="EY439" s="763"/>
      <c r="EZ439" s="763"/>
      <c r="FA439" s="763"/>
      <c r="FB439" s="763"/>
      <c r="FC439" s="763"/>
      <c r="FD439" s="763"/>
      <c r="FE439" s="763"/>
      <c r="FF439" s="763"/>
      <c r="FG439" s="763"/>
      <c r="FH439" s="763"/>
      <c r="FI439" s="763"/>
      <c r="FJ439" s="763"/>
      <c r="FK439" s="763"/>
      <c r="FL439" s="763"/>
      <c r="FM439" s="763"/>
      <c r="FN439" s="763"/>
      <c r="FO439" s="763"/>
      <c r="FP439" s="763"/>
      <c r="FQ439" s="763"/>
      <c r="FR439" s="763"/>
      <c r="FS439" s="763"/>
      <c r="FT439" s="763"/>
      <c r="FU439" s="763"/>
      <c r="FV439" s="763"/>
      <c r="FW439" s="763"/>
      <c r="FX439" s="763"/>
      <c r="FY439" s="763"/>
      <c r="FZ439" s="763"/>
      <c r="GA439" s="763"/>
      <c r="GB439" s="763"/>
      <c r="GC439" s="763"/>
      <c r="GD439" s="763"/>
      <c r="GE439" s="763"/>
      <c r="GF439" s="763"/>
      <c r="GG439" s="763"/>
      <c r="GH439" s="763"/>
      <c r="GI439" s="763"/>
      <c r="GJ439" s="763"/>
      <c r="GK439" s="763"/>
      <c r="GL439" s="763"/>
      <c r="GM439" s="763"/>
      <c r="GN439" s="763"/>
      <c r="GO439" s="763"/>
      <c r="GP439" s="763"/>
      <c r="GQ439" s="763"/>
      <c r="GR439" s="763"/>
      <c r="GS439" s="763"/>
      <c r="GT439" s="763"/>
      <c r="GU439" s="763"/>
      <c r="GV439" s="763"/>
      <c r="GW439" s="763"/>
      <c r="GX439" s="763"/>
      <c r="GY439" s="763"/>
      <c r="GZ439" s="763"/>
      <c r="HA439" s="763"/>
      <c r="HB439" s="763"/>
      <c r="HC439" s="763"/>
      <c r="HD439" s="763"/>
      <c r="HE439" s="763"/>
      <c r="HF439" s="763"/>
      <c r="HG439" s="763"/>
      <c r="HH439" s="763"/>
      <c r="HI439" s="763"/>
      <c r="HJ439" s="763"/>
      <c r="HK439" s="763"/>
      <c r="HL439" s="763"/>
      <c r="HM439" s="763"/>
      <c r="HN439" s="763"/>
      <c r="HO439" s="763"/>
      <c r="HP439" s="763"/>
      <c r="HQ439" s="763"/>
      <c r="HR439" s="763"/>
      <c r="HS439" s="763"/>
    </row>
    <row r="440" spans="1:227" s="552" customFormat="1">
      <c r="A440"/>
      <c r="B440" s="392"/>
      <c r="C440"/>
      <c r="D440" s="465"/>
      <c r="E440" s="684"/>
      <c r="F440" s="684"/>
      <c r="G440" s="354"/>
      <c r="H440"/>
      <c r="I440" s="140"/>
      <c r="J440"/>
      <c r="K440"/>
      <c r="L440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  <c r="X440" s="359"/>
      <c r="Y440" s="359"/>
      <c r="Z440" s="359"/>
      <c r="AA440" s="359"/>
      <c r="AB440" s="47"/>
      <c r="AC440"/>
      <c r="AD440" s="127"/>
      <c r="AE440"/>
      <c r="AF440"/>
      <c r="AG440"/>
      <c r="AH440" s="137"/>
      <c r="AI440" s="137"/>
      <c r="AJ440" s="137"/>
      <c r="AK440" s="693"/>
      <c r="AL440" s="653"/>
      <c r="AM440" s="738"/>
      <c r="AN440" s="738"/>
      <c r="AO440" s="738"/>
      <c r="AP440" s="738"/>
      <c r="AQ440" s="738"/>
      <c r="AR440" s="738"/>
      <c r="AS440" s="738"/>
      <c r="AT440" s="738"/>
      <c r="AU440" s="738"/>
      <c r="AV440" s="738"/>
      <c r="AW440" s="738"/>
      <c r="AX440" s="738"/>
      <c r="AY440" s="738"/>
      <c r="AZ440" s="738"/>
      <c r="BA440" s="656"/>
      <c r="BB440" s="309"/>
      <c r="BC440" s="1138"/>
      <c r="BD440" s="1138"/>
      <c r="BE440" s="1138"/>
      <c r="BF440" s="1138"/>
      <c r="BG440" s="1138"/>
      <c r="BH440" s="1138"/>
      <c r="BI440" s="1138"/>
      <c r="BJ440" s="536"/>
      <c r="BK440" s="536"/>
      <c r="BL440" s="536"/>
      <c r="BM440" s="536"/>
      <c r="BN440" s="536"/>
      <c r="BO440" s="536"/>
      <c r="BP440" s="536"/>
      <c r="BQ440" s="536"/>
      <c r="BR440" s="536"/>
      <c r="BS440" s="536"/>
      <c r="BT440" s="536"/>
      <c r="BU440" s="309"/>
      <c r="CW440" s="763"/>
      <c r="CX440" s="763"/>
      <c r="CY440" s="763"/>
      <c r="CZ440" s="763"/>
      <c r="DA440" s="763"/>
      <c r="DB440" s="763"/>
      <c r="DC440" s="763"/>
      <c r="DD440" s="763"/>
      <c r="DE440" s="763"/>
      <c r="DF440" s="763"/>
      <c r="DG440" s="763"/>
      <c r="DH440" s="763"/>
      <c r="DI440" s="763"/>
      <c r="DJ440" s="763"/>
      <c r="DK440" s="763"/>
      <c r="DL440" s="763"/>
      <c r="DM440" s="763"/>
      <c r="DN440" s="763"/>
      <c r="DO440" s="763"/>
      <c r="DP440" s="763"/>
      <c r="DQ440" s="763"/>
      <c r="DR440" s="763"/>
      <c r="DS440" s="763"/>
      <c r="DT440" s="763"/>
      <c r="DU440" s="763"/>
      <c r="DV440" s="763"/>
      <c r="DW440" s="763"/>
      <c r="DX440" s="763"/>
      <c r="DY440" s="763"/>
      <c r="DZ440" s="763"/>
      <c r="EA440" s="763"/>
      <c r="EB440" s="763"/>
      <c r="EC440" s="763"/>
      <c r="ED440" s="763"/>
      <c r="EE440" s="763"/>
      <c r="EF440" s="763"/>
      <c r="EG440" s="763"/>
      <c r="EH440" s="763"/>
      <c r="EI440" s="763"/>
      <c r="EJ440" s="763"/>
      <c r="EK440" s="763"/>
      <c r="EL440" s="763"/>
      <c r="EM440" s="763"/>
      <c r="EN440" s="763"/>
      <c r="EO440" s="763"/>
      <c r="EP440" s="763"/>
      <c r="EQ440" s="763"/>
      <c r="ER440" s="763"/>
      <c r="ES440" s="763"/>
      <c r="ET440" s="763"/>
      <c r="EU440" s="763"/>
      <c r="EV440" s="763"/>
      <c r="EW440" s="763"/>
      <c r="EX440" s="763"/>
      <c r="EY440" s="763"/>
      <c r="EZ440" s="763"/>
      <c r="FA440" s="763"/>
      <c r="FB440" s="763"/>
      <c r="FC440" s="763"/>
      <c r="FD440" s="763"/>
      <c r="FE440" s="763"/>
      <c r="FF440" s="763"/>
      <c r="FG440" s="763"/>
      <c r="FH440" s="763"/>
      <c r="FI440" s="763"/>
      <c r="FJ440" s="763"/>
      <c r="FK440" s="763"/>
      <c r="FL440" s="763"/>
      <c r="FM440" s="763"/>
      <c r="FN440" s="763"/>
      <c r="FO440" s="763"/>
      <c r="FP440" s="763"/>
      <c r="FQ440" s="763"/>
      <c r="FR440" s="763"/>
      <c r="FS440" s="763"/>
      <c r="FT440" s="763"/>
      <c r="FU440" s="763"/>
      <c r="FV440" s="763"/>
      <c r="FW440" s="763"/>
      <c r="FX440" s="763"/>
      <c r="FY440" s="763"/>
      <c r="FZ440" s="763"/>
      <c r="GA440" s="763"/>
      <c r="GB440" s="763"/>
      <c r="GC440" s="763"/>
      <c r="GD440" s="763"/>
      <c r="GE440" s="763"/>
      <c r="GF440" s="763"/>
      <c r="GG440" s="763"/>
      <c r="GH440" s="763"/>
      <c r="GI440" s="763"/>
      <c r="GJ440" s="763"/>
      <c r="GK440" s="763"/>
      <c r="GL440" s="763"/>
      <c r="GM440" s="763"/>
      <c r="GN440" s="763"/>
      <c r="GO440" s="763"/>
      <c r="GP440" s="763"/>
      <c r="GQ440" s="763"/>
      <c r="GR440" s="763"/>
      <c r="GS440" s="763"/>
      <c r="GT440" s="763"/>
      <c r="GU440" s="763"/>
      <c r="GV440" s="763"/>
      <c r="GW440" s="763"/>
      <c r="GX440" s="763"/>
      <c r="GY440" s="763"/>
      <c r="GZ440" s="763"/>
      <c r="HA440" s="763"/>
      <c r="HB440" s="763"/>
      <c r="HC440" s="763"/>
      <c r="HD440" s="763"/>
      <c r="HE440" s="763"/>
      <c r="HF440" s="763"/>
      <c r="HG440" s="763"/>
      <c r="HH440" s="763"/>
      <c r="HI440" s="763"/>
      <c r="HJ440" s="763"/>
      <c r="HK440" s="763"/>
      <c r="HL440" s="763"/>
      <c r="HM440" s="763"/>
      <c r="HN440" s="763"/>
      <c r="HO440" s="763"/>
      <c r="HP440" s="763"/>
      <c r="HQ440" s="763"/>
      <c r="HR440" s="763"/>
      <c r="HS440" s="763"/>
    </row>
    <row r="441" spans="1:227" s="552" customFormat="1">
      <c r="A441"/>
      <c r="B441" s="392"/>
      <c r="C441"/>
      <c r="D441" s="465"/>
      <c r="E441" s="684"/>
      <c r="F441" s="684"/>
      <c r="G441" s="354"/>
      <c r="H441"/>
      <c r="I441" s="140"/>
      <c r="J441"/>
      <c r="K441"/>
      <c r="L441"/>
      <c r="M441" s="359"/>
      <c r="N441" s="359"/>
      <c r="O441" s="359"/>
      <c r="P441" s="359"/>
      <c r="Q441" s="359"/>
      <c r="R441" s="359"/>
      <c r="S441" s="359"/>
      <c r="T441" s="359"/>
      <c r="U441" s="359"/>
      <c r="V441" s="359"/>
      <c r="W441" s="359"/>
      <c r="X441" s="359"/>
      <c r="Y441" s="359"/>
      <c r="Z441" s="359"/>
      <c r="AA441" s="359"/>
      <c r="AB441" s="47"/>
      <c r="AC441"/>
      <c r="AD441" s="127"/>
      <c r="AE441"/>
      <c r="AF441"/>
      <c r="AG441"/>
      <c r="AH441" s="137"/>
      <c r="AI441" s="137"/>
      <c r="AJ441" s="137"/>
      <c r="AK441" s="693"/>
      <c r="AL441" s="653"/>
      <c r="AM441" s="738"/>
      <c r="AN441" s="738"/>
      <c r="AO441" s="738"/>
      <c r="AP441" s="738"/>
      <c r="AQ441" s="738"/>
      <c r="AR441" s="738"/>
      <c r="AS441" s="738"/>
      <c r="AT441" s="738"/>
      <c r="AU441" s="738"/>
      <c r="AV441" s="738"/>
      <c r="AW441" s="738"/>
      <c r="AX441" s="738"/>
      <c r="AY441" s="738"/>
      <c r="AZ441" s="738"/>
      <c r="BA441" s="656"/>
      <c r="BB441" s="309"/>
      <c r="BC441" s="1138"/>
      <c r="BD441" s="1138"/>
      <c r="BE441" s="1138"/>
      <c r="BF441" s="1138"/>
      <c r="BG441" s="1138"/>
      <c r="BH441" s="1138"/>
      <c r="BI441" s="1138"/>
      <c r="BJ441" s="536"/>
      <c r="BK441" s="536"/>
      <c r="BL441" s="536"/>
      <c r="BM441" s="536"/>
      <c r="BN441" s="536"/>
      <c r="BO441" s="536"/>
      <c r="BP441" s="536"/>
      <c r="BQ441" s="536"/>
      <c r="BR441" s="536"/>
      <c r="BS441" s="536"/>
      <c r="BT441" s="536"/>
      <c r="BU441" s="309"/>
      <c r="CW441" s="763"/>
      <c r="CX441" s="763"/>
      <c r="CY441" s="763"/>
      <c r="CZ441" s="763"/>
      <c r="DA441" s="763"/>
      <c r="DB441" s="763"/>
      <c r="DC441" s="763"/>
      <c r="DD441" s="763"/>
      <c r="DE441" s="763"/>
      <c r="DF441" s="763"/>
      <c r="DG441" s="763"/>
      <c r="DH441" s="763"/>
      <c r="DI441" s="763"/>
      <c r="DJ441" s="763"/>
      <c r="DK441" s="763"/>
      <c r="DL441" s="763"/>
      <c r="DM441" s="763"/>
      <c r="DN441" s="763"/>
      <c r="DO441" s="763"/>
      <c r="DP441" s="763"/>
      <c r="DQ441" s="763"/>
      <c r="DR441" s="763"/>
      <c r="DS441" s="763"/>
      <c r="DT441" s="763"/>
      <c r="DU441" s="763"/>
      <c r="DV441" s="763"/>
      <c r="DW441" s="763"/>
      <c r="DX441" s="763"/>
      <c r="DY441" s="763"/>
      <c r="DZ441" s="763"/>
      <c r="EA441" s="763"/>
      <c r="EB441" s="763"/>
      <c r="EC441" s="763"/>
      <c r="ED441" s="763"/>
      <c r="EE441" s="763"/>
      <c r="EF441" s="763"/>
      <c r="EG441" s="763"/>
      <c r="EH441" s="763"/>
      <c r="EI441" s="763"/>
      <c r="EJ441" s="763"/>
      <c r="EK441" s="763"/>
      <c r="EL441" s="763"/>
      <c r="EM441" s="763"/>
      <c r="EN441" s="763"/>
      <c r="EO441" s="763"/>
      <c r="EP441" s="763"/>
      <c r="EQ441" s="763"/>
      <c r="ER441" s="763"/>
      <c r="ES441" s="763"/>
      <c r="ET441" s="763"/>
      <c r="EU441" s="763"/>
      <c r="EV441" s="763"/>
      <c r="EW441" s="763"/>
      <c r="EX441" s="763"/>
      <c r="EY441" s="763"/>
      <c r="EZ441" s="763"/>
      <c r="FA441" s="763"/>
      <c r="FB441" s="763"/>
      <c r="FC441" s="763"/>
      <c r="FD441" s="763"/>
      <c r="FE441" s="763"/>
      <c r="FF441" s="763"/>
      <c r="FG441" s="763"/>
      <c r="FH441" s="763"/>
      <c r="FI441" s="763"/>
      <c r="FJ441" s="763"/>
      <c r="FK441" s="763"/>
      <c r="FL441" s="763"/>
      <c r="FM441" s="763"/>
      <c r="FN441" s="763"/>
      <c r="FO441" s="763"/>
      <c r="FP441" s="763"/>
      <c r="FQ441" s="763"/>
      <c r="FR441" s="763"/>
      <c r="FS441" s="763"/>
      <c r="FT441" s="763"/>
      <c r="FU441" s="763"/>
      <c r="FV441" s="763"/>
      <c r="FW441" s="763"/>
      <c r="FX441" s="763"/>
      <c r="FY441" s="763"/>
      <c r="FZ441" s="763"/>
      <c r="GA441" s="763"/>
      <c r="GB441" s="763"/>
      <c r="GC441" s="763"/>
      <c r="GD441" s="763"/>
      <c r="GE441" s="763"/>
      <c r="GF441" s="763"/>
      <c r="GG441" s="763"/>
      <c r="GH441" s="763"/>
      <c r="GI441" s="763"/>
      <c r="GJ441" s="763"/>
      <c r="GK441" s="763"/>
      <c r="GL441" s="763"/>
      <c r="GM441" s="763"/>
      <c r="GN441" s="763"/>
      <c r="GO441" s="763"/>
      <c r="GP441" s="763"/>
      <c r="GQ441" s="763"/>
      <c r="GR441" s="763"/>
      <c r="GS441" s="763"/>
      <c r="GT441" s="763"/>
      <c r="GU441" s="763"/>
      <c r="GV441" s="763"/>
      <c r="GW441" s="763"/>
      <c r="GX441" s="763"/>
      <c r="GY441" s="763"/>
      <c r="GZ441" s="763"/>
      <c r="HA441" s="763"/>
      <c r="HB441" s="763"/>
      <c r="HC441" s="763"/>
      <c r="HD441" s="763"/>
      <c r="HE441" s="763"/>
      <c r="HF441" s="763"/>
      <c r="HG441" s="763"/>
      <c r="HH441" s="763"/>
      <c r="HI441" s="763"/>
      <c r="HJ441" s="763"/>
      <c r="HK441" s="763"/>
      <c r="HL441" s="763"/>
      <c r="HM441" s="763"/>
      <c r="HN441" s="763"/>
      <c r="HO441" s="763"/>
      <c r="HP441" s="763"/>
      <c r="HQ441" s="763"/>
      <c r="HR441" s="763"/>
      <c r="HS441" s="763"/>
    </row>
    <row r="442" spans="1:227" s="552" customFormat="1">
      <c r="A442"/>
      <c r="B442" s="392"/>
      <c r="C442"/>
      <c r="D442" s="465"/>
      <c r="E442" s="684"/>
      <c r="F442" s="684"/>
      <c r="G442" s="354"/>
      <c r="H442"/>
      <c r="I442" s="140"/>
      <c r="J442"/>
      <c r="K442"/>
      <c r="L442"/>
      <c r="M442" s="359"/>
      <c r="N442" s="359"/>
      <c r="O442" s="359"/>
      <c r="P442" s="359"/>
      <c r="Q442" s="359"/>
      <c r="R442" s="359"/>
      <c r="S442" s="359"/>
      <c r="T442" s="359"/>
      <c r="U442" s="359"/>
      <c r="V442" s="359"/>
      <c r="W442" s="359"/>
      <c r="X442" s="359"/>
      <c r="Y442" s="359"/>
      <c r="Z442" s="359"/>
      <c r="AA442" s="359"/>
      <c r="AB442" s="47"/>
      <c r="AC442"/>
      <c r="AD442" s="127"/>
      <c r="AE442"/>
      <c r="AF442"/>
      <c r="AG442"/>
      <c r="AH442" s="137"/>
      <c r="AI442" s="137"/>
      <c r="AJ442" s="137"/>
      <c r="AK442" s="693"/>
      <c r="AL442" s="653"/>
      <c r="AM442" s="738"/>
      <c r="AN442" s="738"/>
      <c r="AO442" s="738"/>
      <c r="AP442" s="738"/>
      <c r="AQ442" s="738"/>
      <c r="AR442" s="738"/>
      <c r="AS442" s="738"/>
      <c r="AT442" s="738"/>
      <c r="AU442" s="738"/>
      <c r="AV442" s="738"/>
      <c r="AW442" s="738"/>
      <c r="AX442" s="738"/>
      <c r="AY442" s="738"/>
      <c r="AZ442" s="738"/>
      <c r="BA442" s="656"/>
      <c r="BB442" s="309"/>
      <c r="BC442" s="1138"/>
      <c r="BD442" s="1138"/>
      <c r="BE442" s="1138"/>
      <c r="BF442" s="1138"/>
      <c r="BG442" s="1138"/>
      <c r="BH442" s="1138"/>
      <c r="BI442" s="1138"/>
      <c r="BJ442" s="536"/>
      <c r="BK442" s="536"/>
      <c r="BL442" s="536"/>
      <c r="BM442" s="536"/>
      <c r="BN442" s="536"/>
      <c r="BO442" s="536"/>
      <c r="BP442" s="536"/>
      <c r="BQ442" s="536"/>
      <c r="BR442" s="536"/>
      <c r="BS442" s="536"/>
      <c r="BT442" s="536"/>
      <c r="BU442" s="309"/>
      <c r="CW442" s="763"/>
      <c r="CX442" s="763"/>
      <c r="CY442" s="763"/>
      <c r="CZ442" s="763"/>
      <c r="DA442" s="763"/>
      <c r="DB442" s="763"/>
      <c r="DC442" s="763"/>
      <c r="DD442" s="763"/>
      <c r="DE442" s="763"/>
      <c r="DF442" s="763"/>
      <c r="DG442" s="763"/>
      <c r="DH442" s="763"/>
      <c r="DI442" s="763"/>
      <c r="DJ442" s="763"/>
      <c r="DK442" s="763"/>
      <c r="DL442" s="763"/>
      <c r="DM442" s="763"/>
      <c r="DN442" s="763"/>
      <c r="DO442" s="763"/>
      <c r="DP442" s="763"/>
      <c r="DQ442" s="763"/>
      <c r="DR442" s="763"/>
      <c r="DS442" s="763"/>
      <c r="DT442" s="763"/>
      <c r="DU442" s="763"/>
      <c r="DV442" s="763"/>
      <c r="DW442" s="763"/>
      <c r="DX442" s="763"/>
      <c r="DY442" s="763"/>
      <c r="DZ442" s="763"/>
      <c r="EA442" s="763"/>
      <c r="EB442" s="763"/>
      <c r="EC442" s="763"/>
      <c r="ED442" s="763"/>
      <c r="EE442" s="763"/>
      <c r="EF442" s="763"/>
      <c r="EG442" s="763"/>
      <c r="EH442" s="763"/>
      <c r="EI442" s="763"/>
      <c r="EJ442" s="763"/>
      <c r="EK442" s="763"/>
      <c r="EL442" s="763"/>
      <c r="EM442" s="763"/>
      <c r="EN442" s="763"/>
      <c r="EO442" s="763"/>
      <c r="EP442" s="763"/>
      <c r="EQ442" s="763"/>
      <c r="ER442" s="763"/>
      <c r="ES442" s="763"/>
      <c r="ET442" s="763"/>
      <c r="EU442" s="763"/>
      <c r="EV442" s="763"/>
      <c r="EW442" s="763"/>
      <c r="EX442" s="763"/>
      <c r="EY442" s="763"/>
      <c r="EZ442" s="763"/>
      <c r="FA442" s="763"/>
      <c r="FB442" s="763"/>
      <c r="FC442" s="763"/>
      <c r="FD442" s="763"/>
      <c r="FE442" s="763"/>
      <c r="FF442" s="763"/>
      <c r="FG442" s="763"/>
      <c r="FH442" s="763"/>
      <c r="FI442" s="763"/>
      <c r="FJ442" s="763"/>
      <c r="FK442" s="763"/>
      <c r="FL442" s="763"/>
      <c r="FM442" s="763"/>
      <c r="FN442" s="763"/>
      <c r="FO442" s="763"/>
      <c r="FP442" s="763"/>
      <c r="FQ442" s="763"/>
      <c r="FR442" s="763"/>
      <c r="FS442" s="763"/>
      <c r="FT442" s="763"/>
      <c r="FU442" s="763"/>
      <c r="FV442" s="763"/>
      <c r="FW442" s="763"/>
      <c r="FX442" s="763"/>
      <c r="FY442" s="763"/>
      <c r="FZ442" s="763"/>
      <c r="GA442" s="763"/>
      <c r="GB442" s="763"/>
      <c r="GC442" s="763"/>
      <c r="GD442" s="763"/>
      <c r="GE442" s="763"/>
      <c r="GF442" s="763"/>
      <c r="GG442" s="763"/>
      <c r="GH442" s="763"/>
      <c r="GI442" s="763"/>
      <c r="GJ442" s="763"/>
      <c r="GK442" s="763"/>
      <c r="GL442" s="763"/>
      <c r="GM442" s="763"/>
      <c r="GN442" s="763"/>
      <c r="GO442" s="763"/>
      <c r="GP442" s="763"/>
      <c r="GQ442" s="763"/>
      <c r="GR442" s="763"/>
      <c r="GS442" s="763"/>
      <c r="GT442" s="763"/>
      <c r="GU442" s="763"/>
      <c r="GV442" s="763"/>
      <c r="GW442" s="763"/>
      <c r="GX442" s="763"/>
      <c r="GY442" s="763"/>
      <c r="GZ442" s="763"/>
      <c r="HA442" s="763"/>
      <c r="HB442" s="763"/>
      <c r="HC442" s="763"/>
      <c r="HD442" s="763"/>
      <c r="HE442" s="763"/>
      <c r="HF442" s="763"/>
      <c r="HG442" s="763"/>
      <c r="HH442" s="763"/>
      <c r="HI442" s="763"/>
      <c r="HJ442" s="763"/>
      <c r="HK442" s="763"/>
      <c r="HL442" s="763"/>
      <c r="HM442" s="763"/>
      <c r="HN442" s="763"/>
      <c r="HO442" s="763"/>
      <c r="HP442" s="763"/>
      <c r="HQ442" s="763"/>
      <c r="HR442" s="763"/>
      <c r="HS442" s="763"/>
    </row>
    <row r="443" spans="1:227" s="552" customFormat="1">
      <c r="A443"/>
      <c r="B443" s="392"/>
      <c r="C443"/>
      <c r="D443" s="465"/>
      <c r="E443" s="684"/>
      <c r="F443" s="684"/>
      <c r="G443" s="354"/>
      <c r="H443"/>
      <c r="I443" s="140"/>
      <c r="J443"/>
      <c r="K443"/>
      <c r="L443"/>
      <c r="M443" s="359"/>
      <c r="N443" s="359"/>
      <c r="O443" s="359"/>
      <c r="P443" s="359"/>
      <c r="Q443" s="359"/>
      <c r="R443" s="359"/>
      <c r="S443" s="359"/>
      <c r="T443" s="359"/>
      <c r="U443" s="359"/>
      <c r="V443" s="359"/>
      <c r="W443" s="359"/>
      <c r="X443" s="359"/>
      <c r="Y443" s="359"/>
      <c r="Z443" s="359"/>
      <c r="AA443" s="359"/>
      <c r="AB443" s="47"/>
      <c r="AC443"/>
      <c r="AD443" s="127"/>
      <c r="AE443"/>
      <c r="AF443"/>
      <c r="AG443"/>
      <c r="AH443" s="137"/>
      <c r="AI443" s="137"/>
      <c r="AJ443" s="137"/>
      <c r="AK443" s="693"/>
      <c r="AL443" s="653"/>
      <c r="AM443" s="738"/>
      <c r="AN443" s="738"/>
      <c r="AO443" s="738"/>
      <c r="AP443" s="738"/>
      <c r="AQ443" s="738"/>
      <c r="AR443" s="738"/>
      <c r="AS443" s="738"/>
      <c r="AT443" s="738"/>
      <c r="AU443" s="738"/>
      <c r="AV443" s="738"/>
      <c r="AW443" s="738"/>
      <c r="AX443" s="738"/>
      <c r="AY443" s="738"/>
      <c r="AZ443" s="738"/>
      <c r="BA443" s="656"/>
      <c r="BB443" s="309"/>
      <c r="BC443" s="1138"/>
      <c r="BD443" s="1138"/>
      <c r="BE443" s="1138"/>
      <c r="BF443" s="1138"/>
      <c r="BG443" s="1138"/>
      <c r="BH443" s="1138"/>
      <c r="BI443" s="1138"/>
      <c r="BJ443" s="536"/>
      <c r="BK443" s="536"/>
      <c r="BL443" s="536"/>
      <c r="BM443" s="536"/>
      <c r="BN443" s="536"/>
      <c r="BO443" s="536"/>
      <c r="BP443" s="536"/>
      <c r="BQ443" s="536"/>
      <c r="BR443" s="536"/>
      <c r="BS443" s="536"/>
      <c r="BT443" s="536"/>
      <c r="BU443" s="309"/>
      <c r="CW443" s="763"/>
      <c r="CX443" s="763"/>
      <c r="CY443" s="763"/>
      <c r="CZ443" s="763"/>
      <c r="DA443" s="763"/>
      <c r="DB443" s="763"/>
      <c r="DC443" s="763"/>
      <c r="DD443" s="763"/>
      <c r="DE443" s="763"/>
      <c r="DF443" s="763"/>
      <c r="DG443" s="763"/>
      <c r="DH443" s="763"/>
      <c r="DI443" s="763"/>
      <c r="DJ443" s="763"/>
      <c r="DK443" s="763"/>
      <c r="DL443" s="763"/>
      <c r="DM443" s="763"/>
      <c r="DN443" s="763"/>
      <c r="DO443" s="763"/>
      <c r="DP443" s="763"/>
      <c r="DQ443" s="763"/>
      <c r="DR443" s="763"/>
      <c r="DS443" s="763"/>
      <c r="DT443" s="763"/>
      <c r="DU443" s="763"/>
      <c r="DV443" s="763"/>
      <c r="DW443" s="763"/>
      <c r="DX443" s="763"/>
      <c r="DY443" s="763"/>
      <c r="DZ443" s="763"/>
      <c r="EA443" s="763"/>
      <c r="EB443" s="763"/>
      <c r="EC443" s="763"/>
      <c r="ED443" s="763"/>
      <c r="EE443" s="763"/>
      <c r="EF443" s="763"/>
      <c r="EG443" s="763"/>
      <c r="EH443" s="763"/>
      <c r="EI443" s="763"/>
      <c r="EJ443" s="763"/>
      <c r="EK443" s="763"/>
      <c r="EL443" s="763"/>
      <c r="EM443" s="763"/>
      <c r="EN443" s="763"/>
      <c r="EO443" s="763"/>
      <c r="EP443" s="763"/>
      <c r="EQ443" s="763"/>
      <c r="ER443" s="763"/>
      <c r="ES443" s="763"/>
      <c r="ET443" s="763"/>
      <c r="EU443" s="763"/>
      <c r="EV443" s="763"/>
      <c r="EW443" s="763"/>
      <c r="EX443" s="763"/>
      <c r="EY443" s="763"/>
      <c r="EZ443" s="763"/>
      <c r="FA443" s="763"/>
      <c r="FB443" s="763"/>
      <c r="FC443" s="763"/>
      <c r="FD443" s="763"/>
      <c r="FE443" s="763"/>
      <c r="FF443" s="763"/>
      <c r="FG443" s="763"/>
      <c r="FH443" s="763"/>
      <c r="FI443" s="763"/>
      <c r="FJ443" s="763"/>
      <c r="FK443" s="763"/>
      <c r="FL443" s="763"/>
      <c r="FM443" s="763"/>
      <c r="FN443" s="763"/>
      <c r="FO443" s="763"/>
      <c r="FP443" s="763"/>
      <c r="FQ443" s="763"/>
      <c r="FR443" s="763"/>
      <c r="FS443" s="763"/>
      <c r="FT443" s="763"/>
      <c r="FU443" s="763"/>
      <c r="FV443" s="763"/>
      <c r="FW443" s="763"/>
      <c r="FX443" s="763"/>
      <c r="FY443" s="763"/>
      <c r="FZ443" s="763"/>
      <c r="GA443" s="763"/>
      <c r="GB443" s="763"/>
      <c r="GC443" s="763"/>
      <c r="GD443" s="763"/>
      <c r="GE443" s="763"/>
      <c r="GF443" s="763"/>
      <c r="GG443" s="763"/>
      <c r="GH443" s="763"/>
      <c r="GI443" s="763"/>
      <c r="GJ443" s="763"/>
      <c r="GK443" s="763"/>
      <c r="GL443" s="763"/>
      <c r="GM443" s="763"/>
      <c r="GN443" s="763"/>
      <c r="GO443" s="763"/>
      <c r="GP443" s="763"/>
      <c r="GQ443" s="763"/>
      <c r="GR443" s="763"/>
      <c r="GS443" s="763"/>
      <c r="GT443" s="763"/>
      <c r="GU443" s="763"/>
      <c r="GV443" s="763"/>
      <c r="GW443" s="763"/>
      <c r="GX443" s="763"/>
      <c r="GY443" s="763"/>
      <c r="GZ443" s="763"/>
      <c r="HA443" s="763"/>
      <c r="HB443" s="763"/>
      <c r="HC443" s="763"/>
      <c r="HD443" s="763"/>
      <c r="HE443" s="763"/>
      <c r="HF443" s="763"/>
      <c r="HG443" s="763"/>
      <c r="HH443" s="763"/>
      <c r="HI443" s="763"/>
      <c r="HJ443" s="763"/>
      <c r="HK443" s="763"/>
      <c r="HL443" s="763"/>
      <c r="HM443" s="763"/>
      <c r="HN443" s="763"/>
      <c r="HO443" s="763"/>
      <c r="HP443" s="763"/>
      <c r="HQ443" s="763"/>
      <c r="HR443" s="763"/>
      <c r="HS443" s="763"/>
    </row>
    <row r="444" spans="1:227" s="552" customFormat="1">
      <c r="A444"/>
      <c r="B444" s="392"/>
      <c r="C444"/>
      <c r="D444" s="465"/>
      <c r="E444" s="684"/>
      <c r="F444" s="684"/>
      <c r="G444" s="354"/>
      <c r="H444"/>
      <c r="I444" s="140"/>
      <c r="J444"/>
      <c r="K444"/>
      <c r="L444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  <c r="X444" s="359"/>
      <c r="Y444" s="359"/>
      <c r="Z444" s="359"/>
      <c r="AA444" s="359"/>
      <c r="AB444" s="47"/>
      <c r="AC444"/>
      <c r="AD444" s="127"/>
      <c r="AE444"/>
      <c r="AF444"/>
      <c r="AG444"/>
      <c r="AH444" s="137"/>
      <c r="AI444" s="137"/>
      <c r="AJ444" s="137"/>
      <c r="AK444" s="693"/>
      <c r="AL444" s="653"/>
      <c r="AM444" s="738"/>
      <c r="AN444" s="738"/>
      <c r="AO444" s="738"/>
      <c r="AP444" s="738"/>
      <c r="AQ444" s="738"/>
      <c r="AR444" s="738"/>
      <c r="AS444" s="738"/>
      <c r="AT444" s="738"/>
      <c r="AU444" s="738"/>
      <c r="AV444" s="738"/>
      <c r="AW444" s="738"/>
      <c r="AX444" s="738"/>
      <c r="AY444" s="738"/>
      <c r="AZ444" s="738"/>
      <c r="BA444" s="656"/>
      <c r="BB444" s="309"/>
      <c r="BC444" s="1138"/>
      <c r="BD444" s="1138"/>
      <c r="BE444" s="1138"/>
      <c r="BF444" s="1138"/>
      <c r="BG444" s="1138"/>
      <c r="BH444" s="1138"/>
      <c r="BI444" s="1138"/>
      <c r="BJ444" s="536"/>
      <c r="BK444" s="536"/>
      <c r="BL444" s="536"/>
      <c r="BM444" s="536"/>
      <c r="BN444" s="536"/>
      <c r="BO444" s="536"/>
      <c r="BP444" s="536"/>
      <c r="BQ444" s="536"/>
      <c r="BR444" s="536"/>
      <c r="BS444" s="536"/>
      <c r="BT444" s="536"/>
      <c r="BU444" s="309"/>
      <c r="CW444" s="763"/>
      <c r="CX444" s="763"/>
      <c r="CY444" s="763"/>
      <c r="CZ444" s="763"/>
      <c r="DA444" s="763"/>
      <c r="DB444" s="763"/>
      <c r="DC444" s="763"/>
      <c r="DD444" s="763"/>
      <c r="DE444" s="763"/>
      <c r="DF444" s="763"/>
      <c r="DG444" s="763"/>
      <c r="DH444" s="763"/>
      <c r="DI444" s="763"/>
      <c r="DJ444" s="763"/>
      <c r="DK444" s="763"/>
      <c r="DL444" s="763"/>
      <c r="DM444" s="763"/>
      <c r="DN444" s="763"/>
      <c r="DO444" s="763"/>
      <c r="DP444" s="763"/>
      <c r="DQ444" s="763"/>
      <c r="DR444" s="763"/>
      <c r="DS444" s="763"/>
      <c r="DT444" s="763"/>
      <c r="DU444" s="763"/>
      <c r="DV444" s="763"/>
      <c r="DW444" s="763"/>
      <c r="DX444" s="763"/>
      <c r="DY444" s="763"/>
      <c r="DZ444" s="763"/>
      <c r="EA444" s="763"/>
      <c r="EB444" s="763"/>
      <c r="EC444" s="763"/>
      <c r="ED444" s="763"/>
      <c r="EE444" s="763"/>
      <c r="EF444" s="763"/>
      <c r="EG444" s="763"/>
      <c r="EH444" s="763"/>
      <c r="EI444" s="763"/>
      <c r="EJ444" s="763"/>
      <c r="EK444" s="763"/>
      <c r="EL444" s="763"/>
      <c r="EM444" s="763"/>
      <c r="EN444" s="763"/>
      <c r="EO444" s="763"/>
      <c r="EP444" s="763"/>
      <c r="EQ444" s="763"/>
      <c r="ER444" s="763"/>
      <c r="ES444" s="763"/>
      <c r="ET444" s="763"/>
      <c r="EU444" s="763"/>
      <c r="EV444" s="763"/>
      <c r="EW444" s="763"/>
      <c r="EX444" s="763"/>
      <c r="EY444" s="763"/>
      <c r="EZ444" s="763"/>
      <c r="FA444" s="763"/>
      <c r="FB444" s="763"/>
      <c r="FC444" s="763"/>
      <c r="FD444" s="763"/>
      <c r="FE444" s="763"/>
      <c r="FF444" s="763"/>
      <c r="FG444" s="763"/>
      <c r="FH444" s="763"/>
      <c r="FI444" s="763"/>
      <c r="FJ444" s="763"/>
      <c r="FK444" s="763"/>
      <c r="FL444" s="763"/>
      <c r="FM444" s="763"/>
      <c r="FN444" s="763"/>
      <c r="FO444" s="763"/>
      <c r="FP444" s="763"/>
      <c r="FQ444" s="763"/>
      <c r="FR444" s="763"/>
      <c r="FS444" s="763"/>
      <c r="FT444" s="763"/>
      <c r="FU444" s="763"/>
      <c r="FV444" s="763"/>
      <c r="FW444" s="763"/>
      <c r="FX444" s="763"/>
      <c r="FY444" s="763"/>
      <c r="FZ444" s="763"/>
      <c r="GA444" s="763"/>
      <c r="GB444" s="763"/>
      <c r="GC444" s="763"/>
      <c r="GD444" s="763"/>
      <c r="GE444" s="763"/>
      <c r="GF444" s="763"/>
      <c r="GG444" s="763"/>
      <c r="GH444" s="763"/>
      <c r="GI444" s="763"/>
      <c r="GJ444" s="763"/>
      <c r="GK444" s="763"/>
      <c r="GL444" s="763"/>
      <c r="GM444" s="763"/>
      <c r="GN444" s="763"/>
      <c r="GO444" s="763"/>
      <c r="GP444" s="763"/>
      <c r="GQ444" s="763"/>
      <c r="GR444" s="763"/>
      <c r="GS444" s="763"/>
      <c r="GT444" s="763"/>
      <c r="GU444" s="763"/>
      <c r="GV444" s="763"/>
      <c r="GW444" s="763"/>
      <c r="GX444" s="763"/>
      <c r="GY444" s="763"/>
      <c r="GZ444" s="763"/>
      <c r="HA444" s="763"/>
      <c r="HB444" s="763"/>
      <c r="HC444" s="763"/>
      <c r="HD444" s="763"/>
      <c r="HE444" s="763"/>
      <c r="HF444" s="763"/>
      <c r="HG444" s="763"/>
      <c r="HH444" s="763"/>
      <c r="HI444" s="763"/>
      <c r="HJ444" s="763"/>
      <c r="HK444" s="763"/>
      <c r="HL444" s="763"/>
      <c r="HM444" s="763"/>
      <c r="HN444" s="763"/>
      <c r="HO444" s="763"/>
      <c r="HP444" s="763"/>
      <c r="HQ444" s="763"/>
      <c r="HR444" s="763"/>
      <c r="HS444" s="763"/>
    </row>
    <row r="445" spans="1:227" s="552" customFormat="1">
      <c r="A445"/>
      <c r="B445" s="392"/>
      <c r="C445"/>
      <c r="D445" s="465"/>
      <c r="E445" s="684"/>
      <c r="F445" s="684"/>
      <c r="G445" s="354"/>
      <c r="H445"/>
      <c r="I445" s="140"/>
      <c r="J445"/>
      <c r="K445"/>
      <c r="L445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  <c r="X445" s="359"/>
      <c r="Y445" s="359"/>
      <c r="Z445" s="359"/>
      <c r="AA445" s="359"/>
      <c r="AB445" s="47"/>
      <c r="AC445"/>
      <c r="AD445" s="127"/>
      <c r="AE445"/>
      <c r="AF445"/>
      <c r="AG445"/>
      <c r="AH445" s="137"/>
      <c r="AI445" s="137"/>
      <c r="AJ445" s="137"/>
      <c r="AK445" s="693"/>
      <c r="AL445" s="653"/>
      <c r="AM445" s="738"/>
      <c r="AN445" s="738"/>
      <c r="AO445" s="738"/>
      <c r="AP445" s="738"/>
      <c r="AQ445" s="738"/>
      <c r="AR445" s="738"/>
      <c r="AS445" s="738"/>
      <c r="AT445" s="738"/>
      <c r="AU445" s="738"/>
      <c r="AV445" s="738"/>
      <c r="AW445" s="738"/>
      <c r="AX445" s="738"/>
      <c r="AY445" s="738"/>
      <c r="AZ445" s="738"/>
      <c r="BA445" s="656"/>
      <c r="BB445" s="309"/>
      <c r="BC445" s="1138"/>
      <c r="BD445" s="1138"/>
      <c r="BE445" s="1138"/>
      <c r="BF445" s="1138"/>
      <c r="BG445" s="1138"/>
      <c r="BH445" s="1138"/>
      <c r="BI445" s="1138"/>
      <c r="BJ445" s="536"/>
      <c r="BK445" s="536"/>
      <c r="BL445" s="536"/>
      <c r="BM445" s="536"/>
      <c r="BN445" s="536"/>
      <c r="BO445" s="536"/>
      <c r="BP445" s="536"/>
      <c r="BQ445" s="536"/>
      <c r="BR445" s="536"/>
      <c r="BS445" s="536"/>
      <c r="BT445" s="536"/>
      <c r="BU445" s="309"/>
      <c r="CW445" s="763"/>
      <c r="CX445" s="763"/>
      <c r="CY445" s="763"/>
      <c r="CZ445" s="763"/>
      <c r="DA445" s="763"/>
      <c r="DB445" s="763"/>
      <c r="DC445" s="763"/>
      <c r="DD445" s="763"/>
      <c r="DE445" s="763"/>
      <c r="DF445" s="763"/>
      <c r="DG445" s="763"/>
      <c r="DH445" s="763"/>
      <c r="DI445" s="763"/>
      <c r="DJ445" s="763"/>
      <c r="DK445" s="763"/>
      <c r="DL445" s="763"/>
      <c r="DM445" s="763"/>
      <c r="DN445" s="763"/>
      <c r="DO445" s="763"/>
      <c r="DP445" s="763"/>
      <c r="DQ445" s="763"/>
      <c r="DR445" s="763"/>
      <c r="DS445" s="763"/>
      <c r="DT445" s="763"/>
      <c r="DU445" s="763"/>
      <c r="DV445" s="763"/>
      <c r="DW445" s="763"/>
      <c r="DX445" s="763"/>
      <c r="DY445" s="763"/>
      <c r="DZ445" s="763"/>
      <c r="EA445" s="763"/>
      <c r="EB445" s="763"/>
      <c r="EC445" s="763"/>
      <c r="ED445" s="763"/>
      <c r="EE445" s="763"/>
      <c r="EF445" s="763"/>
      <c r="EG445" s="763"/>
      <c r="EH445" s="763"/>
      <c r="EI445" s="763"/>
      <c r="EJ445" s="763"/>
      <c r="EK445" s="763"/>
      <c r="EL445" s="763"/>
      <c r="EM445" s="763"/>
      <c r="EN445" s="763"/>
      <c r="EO445" s="763"/>
      <c r="EP445" s="763"/>
      <c r="EQ445" s="763"/>
      <c r="ER445" s="763"/>
      <c r="ES445" s="763"/>
      <c r="ET445" s="763"/>
      <c r="EU445" s="763"/>
      <c r="EV445" s="763"/>
      <c r="EW445" s="763"/>
      <c r="EX445" s="763"/>
      <c r="EY445" s="763"/>
      <c r="EZ445" s="763"/>
      <c r="FA445" s="763"/>
      <c r="FB445" s="763"/>
      <c r="FC445" s="763"/>
      <c r="FD445" s="763"/>
      <c r="FE445" s="763"/>
      <c r="FF445" s="763"/>
      <c r="FG445" s="763"/>
      <c r="FH445" s="763"/>
      <c r="FI445" s="763"/>
      <c r="FJ445" s="763"/>
      <c r="FK445" s="763"/>
      <c r="FL445" s="763"/>
      <c r="FM445" s="763"/>
      <c r="FN445" s="763"/>
      <c r="FO445" s="763"/>
      <c r="FP445" s="763"/>
      <c r="FQ445" s="763"/>
      <c r="FR445" s="763"/>
      <c r="FS445" s="763"/>
      <c r="FT445" s="763"/>
      <c r="FU445" s="763"/>
      <c r="FV445" s="763"/>
      <c r="FW445" s="763"/>
      <c r="FX445" s="763"/>
      <c r="FY445" s="763"/>
      <c r="FZ445" s="763"/>
      <c r="GA445" s="763"/>
      <c r="GB445" s="763"/>
      <c r="GC445" s="763"/>
      <c r="GD445" s="763"/>
      <c r="GE445" s="763"/>
      <c r="GF445" s="763"/>
      <c r="GG445" s="763"/>
      <c r="GH445" s="763"/>
      <c r="GI445" s="763"/>
      <c r="GJ445" s="763"/>
      <c r="GK445" s="763"/>
      <c r="GL445" s="763"/>
      <c r="GM445" s="763"/>
      <c r="GN445" s="763"/>
      <c r="GO445" s="763"/>
      <c r="GP445" s="763"/>
      <c r="GQ445" s="763"/>
      <c r="GR445" s="763"/>
      <c r="GS445" s="763"/>
      <c r="GT445" s="763"/>
      <c r="GU445" s="763"/>
      <c r="GV445" s="763"/>
      <c r="GW445" s="763"/>
      <c r="GX445" s="763"/>
      <c r="GY445" s="763"/>
      <c r="GZ445" s="763"/>
      <c r="HA445" s="763"/>
      <c r="HB445" s="763"/>
      <c r="HC445" s="763"/>
      <c r="HD445" s="763"/>
      <c r="HE445" s="763"/>
      <c r="HF445" s="763"/>
      <c r="HG445" s="763"/>
      <c r="HH445" s="763"/>
      <c r="HI445" s="763"/>
      <c r="HJ445" s="763"/>
      <c r="HK445" s="763"/>
      <c r="HL445" s="763"/>
      <c r="HM445" s="763"/>
      <c r="HN445" s="763"/>
      <c r="HO445" s="763"/>
      <c r="HP445" s="763"/>
      <c r="HQ445" s="763"/>
      <c r="HR445" s="763"/>
      <c r="HS445" s="763"/>
    </row>
    <row r="446" spans="1:227" s="552" customFormat="1">
      <c r="A446"/>
      <c r="B446" s="392"/>
      <c r="C446"/>
      <c r="D446" s="465"/>
      <c r="E446" s="684"/>
      <c r="F446" s="684"/>
      <c r="G446" s="354"/>
      <c r="H446"/>
      <c r="I446" s="140"/>
      <c r="J446"/>
      <c r="K446"/>
      <c r="L446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  <c r="X446" s="359"/>
      <c r="Y446" s="359"/>
      <c r="Z446" s="359"/>
      <c r="AA446" s="359"/>
      <c r="AB446" s="47"/>
      <c r="AC446"/>
      <c r="AD446" s="127"/>
      <c r="AE446"/>
      <c r="AF446"/>
      <c r="AG446"/>
      <c r="AH446" s="137"/>
      <c r="AI446" s="137"/>
      <c r="AJ446" s="137"/>
      <c r="AK446" s="693"/>
      <c r="AL446" s="653"/>
      <c r="AM446" s="738"/>
      <c r="AN446" s="738"/>
      <c r="AO446" s="738"/>
      <c r="AP446" s="738"/>
      <c r="AQ446" s="738"/>
      <c r="AR446" s="738"/>
      <c r="AS446" s="738"/>
      <c r="AT446" s="738"/>
      <c r="AU446" s="738"/>
      <c r="AV446" s="738"/>
      <c r="AW446" s="738"/>
      <c r="AX446" s="738"/>
      <c r="AY446" s="738"/>
      <c r="AZ446" s="738"/>
      <c r="BA446" s="656"/>
      <c r="BB446" s="309"/>
      <c r="BC446" s="1138"/>
      <c r="BD446" s="1138"/>
      <c r="BE446" s="1138"/>
      <c r="BF446" s="1138"/>
      <c r="BG446" s="1138"/>
      <c r="BH446" s="1138"/>
      <c r="BI446" s="1138"/>
      <c r="BJ446" s="536"/>
      <c r="BK446" s="536"/>
      <c r="BL446" s="536"/>
      <c r="BM446" s="536"/>
      <c r="BN446" s="536"/>
      <c r="BO446" s="536"/>
      <c r="BP446" s="536"/>
      <c r="BQ446" s="536"/>
      <c r="BR446" s="536"/>
      <c r="BS446" s="536"/>
      <c r="BT446" s="536"/>
      <c r="BU446" s="309"/>
      <c r="CW446" s="763"/>
      <c r="CX446" s="763"/>
      <c r="CY446" s="763"/>
      <c r="CZ446" s="763"/>
      <c r="DA446" s="763"/>
      <c r="DB446" s="763"/>
      <c r="DC446" s="763"/>
      <c r="DD446" s="763"/>
      <c r="DE446" s="763"/>
      <c r="DF446" s="763"/>
      <c r="DG446" s="763"/>
      <c r="DH446" s="763"/>
      <c r="DI446" s="763"/>
      <c r="DJ446" s="763"/>
      <c r="DK446" s="763"/>
      <c r="DL446" s="763"/>
      <c r="DM446" s="763"/>
      <c r="DN446" s="763"/>
      <c r="DO446" s="763"/>
      <c r="DP446" s="763"/>
      <c r="DQ446" s="763"/>
      <c r="DR446" s="763"/>
      <c r="DS446" s="763"/>
      <c r="DT446" s="763"/>
      <c r="DU446" s="763"/>
      <c r="DV446" s="763"/>
      <c r="DW446" s="763"/>
      <c r="DX446" s="763"/>
      <c r="DY446" s="763"/>
      <c r="DZ446" s="763"/>
      <c r="EA446" s="763"/>
      <c r="EB446" s="763"/>
      <c r="EC446" s="763"/>
      <c r="ED446" s="763"/>
      <c r="EE446" s="763"/>
      <c r="EF446" s="763"/>
      <c r="EG446" s="763"/>
      <c r="EH446" s="763"/>
      <c r="EI446" s="763"/>
      <c r="EJ446" s="763"/>
      <c r="EK446" s="763"/>
      <c r="EL446" s="763"/>
      <c r="EM446" s="763"/>
      <c r="EN446" s="763"/>
      <c r="EO446" s="763"/>
      <c r="EP446" s="763"/>
      <c r="EQ446" s="763"/>
      <c r="ER446" s="763"/>
      <c r="ES446" s="763"/>
      <c r="ET446" s="763"/>
      <c r="EU446" s="763"/>
      <c r="EV446" s="763"/>
      <c r="EW446" s="763"/>
      <c r="EX446" s="763"/>
      <c r="EY446" s="763"/>
      <c r="EZ446" s="763"/>
      <c r="FA446" s="763"/>
      <c r="FB446" s="763"/>
      <c r="FC446" s="763"/>
      <c r="FD446" s="763"/>
      <c r="FE446" s="763"/>
      <c r="FF446" s="763"/>
      <c r="FG446" s="763"/>
      <c r="FH446" s="763"/>
      <c r="FI446" s="763"/>
      <c r="FJ446" s="763"/>
      <c r="FK446" s="763"/>
      <c r="FL446" s="763"/>
      <c r="FM446" s="763"/>
      <c r="FN446" s="763"/>
      <c r="FO446" s="763"/>
      <c r="FP446" s="763"/>
      <c r="FQ446" s="763"/>
      <c r="FR446" s="763"/>
      <c r="FS446" s="763"/>
      <c r="FT446" s="763"/>
      <c r="FU446" s="763"/>
      <c r="FV446" s="763"/>
      <c r="FW446" s="763"/>
      <c r="FX446" s="763"/>
      <c r="FY446" s="763"/>
      <c r="FZ446" s="763"/>
      <c r="GA446" s="763"/>
      <c r="GB446" s="763"/>
      <c r="GC446" s="763"/>
      <c r="GD446" s="763"/>
      <c r="GE446" s="763"/>
      <c r="GF446" s="763"/>
      <c r="GG446" s="763"/>
      <c r="GH446" s="763"/>
      <c r="GI446" s="763"/>
      <c r="GJ446" s="763"/>
      <c r="GK446" s="763"/>
      <c r="GL446" s="763"/>
      <c r="GM446" s="763"/>
      <c r="GN446" s="763"/>
      <c r="GO446" s="763"/>
      <c r="GP446" s="763"/>
      <c r="GQ446" s="763"/>
      <c r="GR446" s="763"/>
      <c r="GS446" s="763"/>
      <c r="GT446" s="763"/>
      <c r="GU446" s="763"/>
      <c r="GV446" s="763"/>
      <c r="GW446" s="763"/>
      <c r="GX446" s="763"/>
      <c r="GY446" s="763"/>
      <c r="GZ446" s="763"/>
      <c r="HA446" s="763"/>
      <c r="HB446" s="763"/>
      <c r="HC446" s="763"/>
      <c r="HD446" s="763"/>
      <c r="HE446" s="763"/>
      <c r="HF446" s="763"/>
      <c r="HG446" s="763"/>
      <c r="HH446" s="763"/>
      <c r="HI446" s="763"/>
      <c r="HJ446" s="763"/>
      <c r="HK446" s="763"/>
      <c r="HL446" s="763"/>
      <c r="HM446" s="763"/>
      <c r="HN446" s="763"/>
      <c r="HO446" s="763"/>
      <c r="HP446" s="763"/>
      <c r="HQ446" s="763"/>
      <c r="HR446" s="763"/>
      <c r="HS446" s="763"/>
    </row>
    <row r="447" spans="1:227" s="552" customFormat="1">
      <c r="A447"/>
      <c r="B447" s="392"/>
      <c r="C447"/>
      <c r="D447" s="465"/>
      <c r="E447" s="684"/>
      <c r="F447" s="684"/>
      <c r="G447" s="354"/>
      <c r="H447"/>
      <c r="I447" s="140"/>
      <c r="J447"/>
      <c r="K447"/>
      <c r="L447"/>
      <c r="M447" s="359"/>
      <c r="N447" s="359"/>
      <c r="O447" s="359"/>
      <c r="P447" s="359"/>
      <c r="Q447" s="359"/>
      <c r="R447" s="359"/>
      <c r="S447" s="359"/>
      <c r="T447" s="359"/>
      <c r="U447" s="359"/>
      <c r="V447" s="359"/>
      <c r="W447" s="359"/>
      <c r="X447" s="359"/>
      <c r="Y447" s="359"/>
      <c r="Z447" s="359"/>
      <c r="AA447" s="359"/>
      <c r="AB447" s="47"/>
      <c r="AC447"/>
      <c r="AD447" s="127"/>
      <c r="AE447"/>
      <c r="AF447"/>
      <c r="AG447"/>
      <c r="AH447" s="137"/>
      <c r="AI447" s="137"/>
      <c r="AJ447" s="137"/>
      <c r="AK447" s="693"/>
      <c r="AL447" s="653"/>
      <c r="AM447" s="738"/>
      <c r="AN447" s="738"/>
      <c r="AO447" s="738"/>
      <c r="AP447" s="738"/>
      <c r="AQ447" s="738"/>
      <c r="AR447" s="738"/>
      <c r="AS447" s="738"/>
      <c r="AT447" s="738"/>
      <c r="AU447" s="738"/>
      <c r="AV447" s="738"/>
      <c r="AW447" s="738"/>
      <c r="AX447" s="738"/>
      <c r="AY447" s="738"/>
      <c r="AZ447" s="738"/>
      <c r="BA447" s="656"/>
      <c r="BB447" s="309"/>
      <c r="BC447" s="1138"/>
      <c r="BD447" s="1138"/>
      <c r="BE447" s="1138"/>
      <c r="BF447" s="1138"/>
      <c r="BG447" s="1138"/>
      <c r="BH447" s="1138"/>
      <c r="BI447" s="1138"/>
      <c r="BJ447" s="536"/>
      <c r="BK447" s="536"/>
      <c r="BL447" s="536"/>
      <c r="BM447" s="536"/>
      <c r="BN447" s="536"/>
      <c r="BO447" s="536"/>
      <c r="BP447" s="536"/>
      <c r="BQ447" s="536"/>
      <c r="BR447" s="536"/>
      <c r="BS447" s="536"/>
      <c r="BT447" s="536"/>
      <c r="BU447" s="309"/>
      <c r="CW447" s="763"/>
      <c r="CX447" s="763"/>
      <c r="CY447" s="763"/>
      <c r="CZ447" s="763"/>
      <c r="DA447" s="763"/>
      <c r="DB447" s="763"/>
      <c r="DC447" s="763"/>
      <c r="DD447" s="763"/>
      <c r="DE447" s="763"/>
      <c r="DF447" s="763"/>
      <c r="DG447" s="763"/>
      <c r="DH447" s="763"/>
      <c r="DI447" s="763"/>
      <c r="DJ447" s="763"/>
      <c r="DK447" s="763"/>
      <c r="DL447" s="763"/>
      <c r="DM447" s="763"/>
      <c r="DN447" s="763"/>
      <c r="DO447" s="763"/>
      <c r="DP447" s="763"/>
      <c r="DQ447" s="763"/>
      <c r="DR447" s="763"/>
      <c r="DS447" s="763"/>
      <c r="DT447" s="763"/>
      <c r="DU447" s="763"/>
      <c r="DV447" s="763"/>
      <c r="DW447" s="763"/>
      <c r="DX447" s="763"/>
      <c r="DY447" s="763"/>
      <c r="DZ447" s="763"/>
      <c r="EA447" s="763"/>
      <c r="EB447" s="763"/>
      <c r="EC447" s="763"/>
      <c r="ED447" s="763"/>
      <c r="EE447" s="763"/>
      <c r="EF447" s="763"/>
      <c r="EG447" s="763"/>
      <c r="EH447" s="763"/>
      <c r="EI447" s="763"/>
      <c r="EJ447" s="763"/>
      <c r="EK447" s="763"/>
      <c r="EL447" s="763"/>
      <c r="EM447" s="763"/>
      <c r="EN447" s="763"/>
      <c r="EO447" s="763"/>
      <c r="EP447" s="763"/>
      <c r="EQ447" s="763"/>
      <c r="ER447" s="763"/>
      <c r="ES447" s="763"/>
      <c r="ET447" s="763"/>
      <c r="EU447" s="763"/>
      <c r="EV447" s="763"/>
      <c r="EW447" s="763"/>
      <c r="EX447" s="763"/>
      <c r="EY447" s="763"/>
      <c r="EZ447" s="763"/>
      <c r="FA447" s="763"/>
      <c r="FB447" s="763"/>
      <c r="FC447" s="763"/>
      <c r="FD447" s="763"/>
      <c r="FE447" s="763"/>
      <c r="FF447" s="763"/>
      <c r="FG447" s="763"/>
      <c r="FH447" s="763"/>
      <c r="FI447" s="763"/>
      <c r="FJ447" s="763"/>
      <c r="FK447" s="763"/>
      <c r="FL447" s="763"/>
      <c r="FM447" s="763"/>
      <c r="FN447" s="763"/>
      <c r="FO447" s="763"/>
      <c r="FP447" s="763"/>
      <c r="FQ447" s="763"/>
      <c r="FR447" s="763"/>
      <c r="FS447" s="763"/>
      <c r="FT447" s="763"/>
      <c r="FU447" s="763"/>
      <c r="FV447" s="763"/>
      <c r="FW447" s="763"/>
      <c r="FX447" s="763"/>
      <c r="FY447" s="763"/>
      <c r="FZ447" s="763"/>
      <c r="GA447" s="763"/>
      <c r="GB447" s="763"/>
      <c r="GC447" s="763"/>
      <c r="GD447" s="763"/>
      <c r="GE447" s="763"/>
      <c r="GF447" s="763"/>
      <c r="GG447" s="763"/>
      <c r="GH447" s="763"/>
      <c r="GI447" s="763"/>
      <c r="GJ447" s="763"/>
      <c r="GK447" s="763"/>
      <c r="GL447" s="763"/>
      <c r="GM447" s="763"/>
      <c r="GN447" s="763"/>
      <c r="GO447" s="763"/>
      <c r="GP447" s="763"/>
      <c r="GQ447" s="763"/>
      <c r="GR447" s="763"/>
      <c r="GS447" s="763"/>
      <c r="GT447" s="763"/>
      <c r="GU447" s="763"/>
      <c r="GV447" s="763"/>
      <c r="GW447" s="763"/>
      <c r="GX447" s="763"/>
      <c r="GY447" s="763"/>
      <c r="GZ447" s="763"/>
      <c r="HA447" s="763"/>
      <c r="HB447" s="763"/>
      <c r="HC447" s="763"/>
      <c r="HD447" s="763"/>
      <c r="HE447" s="763"/>
      <c r="HF447" s="763"/>
      <c r="HG447" s="763"/>
      <c r="HH447" s="763"/>
      <c r="HI447" s="763"/>
      <c r="HJ447" s="763"/>
      <c r="HK447" s="763"/>
      <c r="HL447" s="763"/>
      <c r="HM447" s="763"/>
      <c r="HN447" s="763"/>
      <c r="HO447" s="763"/>
      <c r="HP447" s="763"/>
      <c r="HQ447" s="763"/>
      <c r="HR447" s="763"/>
      <c r="HS447" s="763"/>
    </row>
    <row r="448" spans="1:227" s="552" customFormat="1">
      <c r="A448"/>
      <c r="B448" s="392"/>
      <c r="C448"/>
      <c r="D448" s="465"/>
      <c r="E448" s="684"/>
      <c r="F448" s="684"/>
      <c r="G448" s="354"/>
      <c r="H448"/>
      <c r="I448" s="140"/>
      <c r="J448"/>
      <c r="K448"/>
      <c r="L448"/>
      <c r="M448" s="359"/>
      <c r="N448" s="359"/>
      <c r="O448" s="359"/>
      <c r="P448" s="359"/>
      <c r="Q448" s="359"/>
      <c r="R448" s="359"/>
      <c r="S448" s="359"/>
      <c r="T448" s="359"/>
      <c r="U448" s="359"/>
      <c r="V448" s="359"/>
      <c r="W448" s="359"/>
      <c r="X448" s="359"/>
      <c r="Y448" s="359"/>
      <c r="Z448" s="359"/>
      <c r="AA448" s="359"/>
      <c r="AB448" s="47"/>
      <c r="AC448"/>
      <c r="AD448" s="127"/>
      <c r="AE448"/>
      <c r="AF448"/>
      <c r="AG448"/>
      <c r="AH448" s="137"/>
      <c r="AI448" s="137"/>
      <c r="AJ448" s="137"/>
      <c r="AK448" s="693"/>
      <c r="AL448" s="653"/>
      <c r="AM448" s="738"/>
      <c r="AN448" s="738"/>
      <c r="AO448" s="738"/>
      <c r="AP448" s="738"/>
      <c r="AQ448" s="738"/>
      <c r="AR448" s="738"/>
      <c r="AS448" s="738"/>
      <c r="AT448" s="738"/>
      <c r="AU448" s="738"/>
      <c r="AV448" s="738"/>
      <c r="AW448" s="738"/>
      <c r="AX448" s="738"/>
      <c r="AY448" s="738"/>
      <c r="AZ448" s="738"/>
      <c r="BA448" s="656"/>
      <c r="BB448" s="309"/>
      <c r="BC448" s="1138"/>
      <c r="BD448" s="1138"/>
      <c r="BE448" s="1138"/>
      <c r="BF448" s="1138"/>
      <c r="BG448" s="1138"/>
      <c r="BH448" s="1138"/>
      <c r="BI448" s="1138"/>
      <c r="BJ448" s="536"/>
      <c r="BK448" s="536"/>
      <c r="BL448" s="536"/>
      <c r="BM448" s="536"/>
      <c r="BN448" s="536"/>
      <c r="BO448" s="536"/>
      <c r="BP448" s="536"/>
      <c r="BQ448" s="536"/>
      <c r="BR448" s="536"/>
      <c r="BS448" s="536"/>
      <c r="BT448" s="536"/>
      <c r="BU448" s="309"/>
      <c r="CW448" s="763"/>
      <c r="CX448" s="763"/>
      <c r="CY448" s="763"/>
      <c r="CZ448" s="763"/>
      <c r="DA448" s="763"/>
      <c r="DB448" s="763"/>
      <c r="DC448" s="763"/>
      <c r="DD448" s="763"/>
      <c r="DE448" s="763"/>
      <c r="DF448" s="763"/>
      <c r="DG448" s="763"/>
      <c r="DH448" s="763"/>
      <c r="DI448" s="763"/>
      <c r="DJ448" s="763"/>
      <c r="DK448" s="763"/>
      <c r="DL448" s="763"/>
      <c r="DM448" s="763"/>
      <c r="DN448" s="763"/>
      <c r="DO448" s="763"/>
      <c r="DP448" s="763"/>
      <c r="DQ448" s="763"/>
      <c r="DR448" s="763"/>
      <c r="DS448" s="763"/>
      <c r="DT448" s="763"/>
      <c r="DU448" s="763"/>
      <c r="DV448" s="763"/>
      <c r="DW448" s="763"/>
      <c r="DX448" s="763"/>
      <c r="DY448" s="763"/>
      <c r="DZ448" s="763"/>
      <c r="EA448" s="763"/>
      <c r="EB448" s="763"/>
      <c r="EC448" s="763"/>
      <c r="ED448" s="763"/>
      <c r="EE448" s="763"/>
      <c r="EF448" s="763"/>
      <c r="EG448" s="763"/>
      <c r="EH448" s="763"/>
      <c r="EI448" s="763"/>
      <c r="EJ448" s="763"/>
      <c r="EK448" s="763"/>
      <c r="EL448" s="763"/>
      <c r="EM448" s="763"/>
      <c r="EN448" s="763"/>
      <c r="EO448" s="763"/>
      <c r="EP448" s="763"/>
      <c r="EQ448" s="763"/>
      <c r="ER448" s="763"/>
      <c r="ES448" s="763"/>
      <c r="ET448" s="763"/>
      <c r="EU448" s="763"/>
      <c r="EV448" s="763"/>
      <c r="EW448" s="763"/>
      <c r="EX448" s="763"/>
      <c r="EY448" s="763"/>
      <c r="EZ448" s="763"/>
      <c r="FA448" s="763"/>
      <c r="FB448" s="763"/>
      <c r="FC448" s="763"/>
      <c r="FD448" s="763"/>
      <c r="FE448" s="763"/>
      <c r="FF448" s="763"/>
      <c r="FG448" s="763"/>
      <c r="FH448" s="763"/>
      <c r="FI448" s="763"/>
      <c r="FJ448" s="763"/>
      <c r="FK448" s="763"/>
      <c r="FL448" s="763"/>
      <c r="FM448" s="763"/>
      <c r="FN448" s="763"/>
      <c r="FO448" s="763"/>
      <c r="FP448" s="763"/>
      <c r="FQ448" s="763"/>
      <c r="FR448" s="763"/>
      <c r="FS448" s="763"/>
      <c r="FT448" s="763"/>
      <c r="FU448" s="763"/>
      <c r="FV448" s="763"/>
      <c r="FW448" s="763"/>
      <c r="FX448" s="763"/>
      <c r="FY448" s="763"/>
      <c r="FZ448" s="763"/>
      <c r="GA448" s="763"/>
      <c r="GB448" s="763"/>
      <c r="GC448" s="763"/>
      <c r="GD448" s="763"/>
      <c r="GE448" s="763"/>
      <c r="GF448" s="763"/>
      <c r="GG448" s="763"/>
      <c r="GH448" s="763"/>
      <c r="GI448" s="763"/>
      <c r="GJ448" s="763"/>
      <c r="GK448" s="763"/>
      <c r="GL448" s="763"/>
      <c r="GM448" s="763"/>
      <c r="GN448" s="763"/>
      <c r="GO448" s="763"/>
      <c r="GP448" s="763"/>
      <c r="GQ448" s="763"/>
      <c r="GR448" s="763"/>
      <c r="GS448" s="763"/>
      <c r="GT448" s="763"/>
      <c r="GU448" s="763"/>
      <c r="GV448" s="763"/>
      <c r="GW448" s="763"/>
      <c r="GX448" s="763"/>
      <c r="GY448" s="763"/>
      <c r="GZ448" s="763"/>
      <c r="HA448" s="763"/>
      <c r="HB448" s="763"/>
      <c r="HC448" s="763"/>
      <c r="HD448" s="763"/>
      <c r="HE448" s="763"/>
      <c r="HF448" s="763"/>
      <c r="HG448" s="763"/>
      <c r="HH448" s="763"/>
      <c r="HI448" s="763"/>
      <c r="HJ448" s="763"/>
      <c r="HK448" s="763"/>
      <c r="HL448" s="763"/>
      <c r="HM448" s="763"/>
      <c r="HN448" s="763"/>
      <c r="HO448" s="763"/>
      <c r="HP448" s="763"/>
      <c r="HQ448" s="763"/>
      <c r="HR448" s="763"/>
      <c r="HS448" s="763"/>
    </row>
    <row r="449" spans="1:227" s="552" customFormat="1">
      <c r="A449"/>
      <c r="B449" s="392"/>
      <c r="C449"/>
      <c r="D449" s="465"/>
      <c r="E449" s="684"/>
      <c r="F449" s="684"/>
      <c r="G449" s="354"/>
      <c r="H449"/>
      <c r="I449" s="140"/>
      <c r="J449"/>
      <c r="K449"/>
      <c r="L44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  <c r="X449" s="359"/>
      <c r="Y449" s="359"/>
      <c r="Z449" s="359"/>
      <c r="AA449" s="359"/>
      <c r="AB449" s="47"/>
      <c r="AC449"/>
      <c r="AD449" s="127"/>
      <c r="AE449"/>
      <c r="AF449"/>
      <c r="AG449"/>
      <c r="AH449" s="137"/>
      <c r="AI449" s="137"/>
      <c r="AJ449" s="137"/>
      <c r="AK449" s="693"/>
      <c r="AL449" s="653"/>
      <c r="AM449" s="738"/>
      <c r="AN449" s="738"/>
      <c r="AO449" s="738"/>
      <c r="AP449" s="738"/>
      <c r="AQ449" s="738"/>
      <c r="AR449" s="738"/>
      <c r="AS449" s="738"/>
      <c r="AT449" s="738"/>
      <c r="AU449" s="738"/>
      <c r="AV449" s="738"/>
      <c r="AW449" s="738"/>
      <c r="AX449" s="738"/>
      <c r="AY449" s="738"/>
      <c r="AZ449" s="738"/>
      <c r="BA449" s="656"/>
      <c r="BB449" s="309"/>
      <c r="BC449" s="1138"/>
      <c r="BD449" s="1138"/>
      <c r="BE449" s="1138"/>
      <c r="BF449" s="1138"/>
      <c r="BG449" s="1138"/>
      <c r="BH449" s="1138"/>
      <c r="BI449" s="1138"/>
      <c r="BJ449" s="536"/>
      <c r="BK449" s="536"/>
      <c r="BL449" s="536"/>
      <c r="BM449" s="536"/>
      <c r="BN449" s="536"/>
      <c r="BO449" s="536"/>
      <c r="BP449" s="536"/>
      <c r="BQ449" s="536"/>
      <c r="BR449" s="536"/>
      <c r="BS449" s="536"/>
      <c r="BT449" s="536"/>
      <c r="BU449" s="309"/>
      <c r="CW449" s="763"/>
      <c r="CX449" s="763"/>
      <c r="CY449" s="763"/>
      <c r="CZ449" s="763"/>
      <c r="DA449" s="763"/>
      <c r="DB449" s="763"/>
      <c r="DC449" s="763"/>
      <c r="DD449" s="763"/>
      <c r="DE449" s="763"/>
      <c r="DF449" s="763"/>
      <c r="DG449" s="763"/>
      <c r="DH449" s="763"/>
      <c r="DI449" s="763"/>
      <c r="DJ449" s="763"/>
      <c r="DK449" s="763"/>
      <c r="DL449" s="763"/>
      <c r="DM449" s="763"/>
      <c r="DN449" s="763"/>
      <c r="DO449" s="763"/>
      <c r="DP449" s="763"/>
      <c r="DQ449" s="763"/>
      <c r="DR449" s="763"/>
      <c r="DS449" s="763"/>
      <c r="DT449" s="763"/>
      <c r="DU449" s="763"/>
      <c r="DV449" s="763"/>
      <c r="DW449" s="763"/>
      <c r="DX449" s="763"/>
      <c r="DY449" s="763"/>
      <c r="DZ449" s="763"/>
      <c r="EA449" s="763"/>
      <c r="EB449" s="763"/>
      <c r="EC449" s="763"/>
      <c r="ED449" s="763"/>
      <c r="EE449" s="763"/>
      <c r="EF449" s="763"/>
      <c r="EG449" s="763"/>
      <c r="EH449" s="763"/>
      <c r="EI449" s="763"/>
      <c r="EJ449" s="763"/>
      <c r="EK449" s="763"/>
      <c r="EL449" s="763"/>
      <c r="EM449" s="763"/>
      <c r="EN449" s="763"/>
      <c r="EO449" s="763"/>
      <c r="EP449" s="763"/>
      <c r="EQ449" s="763"/>
      <c r="ER449" s="763"/>
      <c r="ES449" s="763"/>
      <c r="ET449" s="763"/>
      <c r="EU449" s="763"/>
      <c r="EV449" s="763"/>
      <c r="EW449" s="763"/>
      <c r="EX449" s="763"/>
      <c r="EY449" s="763"/>
      <c r="EZ449" s="763"/>
      <c r="FA449" s="763"/>
      <c r="FB449" s="763"/>
      <c r="FC449" s="763"/>
      <c r="FD449" s="763"/>
      <c r="FE449" s="763"/>
      <c r="FF449" s="763"/>
      <c r="FG449" s="763"/>
      <c r="FH449" s="763"/>
      <c r="FI449" s="763"/>
      <c r="FJ449" s="763"/>
      <c r="FK449" s="763"/>
      <c r="FL449" s="763"/>
      <c r="FM449" s="763"/>
      <c r="FN449" s="763"/>
      <c r="FO449" s="763"/>
      <c r="FP449" s="763"/>
      <c r="FQ449" s="763"/>
      <c r="FR449" s="763"/>
      <c r="FS449" s="763"/>
      <c r="FT449" s="763"/>
      <c r="FU449" s="763"/>
      <c r="FV449" s="763"/>
      <c r="FW449" s="763"/>
      <c r="FX449" s="763"/>
      <c r="FY449" s="763"/>
      <c r="FZ449" s="763"/>
      <c r="GA449" s="763"/>
      <c r="GB449" s="763"/>
      <c r="GC449" s="763"/>
      <c r="GD449" s="763"/>
      <c r="GE449" s="763"/>
      <c r="GF449" s="763"/>
      <c r="GG449" s="763"/>
      <c r="GH449" s="763"/>
      <c r="GI449" s="763"/>
      <c r="GJ449" s="763"/>
      <c r="GK449" s="763"/>
      <c r="GL449" s="763"/>
      <c r="GM449" s="763"/>
      <c r="GN449" s="763"/>
      <c r="GO449" s="763"/>
      <c r="GP449" s="763"/>
      <c r="GQ449" s="763"/>
      <c r="GR449" s="763"/>
      <c r="GS449" s="763"/>
      <c r="GT449" s="763"/>
      <c r="GU449" s="763"/>
      <c r="GV449" s="763"/>
      <c r="GW449" s="763"/>
      <c r="GX449" s="763"/>
      <c r="GY449" s="763"/>
      <c r="GZ449" s="763"/>
      <c r="HA449" s="763"/>
      <c r="HB449" s="763"/>
      <c r="HC449" s="763"/>
      <c r="HD449" s="763"/>
      <c r="HE449" s="763"/>
      <c r="HF449" s="763"/>
      <c r="HG449" s="763"/>
      <c r="HH449" s="763"/>
      <c r="HI449" s="763"/>
      <c r="HJ449" s="763"/>
      <c r="HK449" s="763"/>
      <c r="HL449" s="763"/>
      <c r="HM449" s="763"/>
      <c r="HN449" s="763"/>
      <c r="HO449" s="763"/>
      <c r="HP449" s="763"/>
      <c r="HQ449" s="763"/>
      <c r="HR449" s="763"/>
      <c r="HS449" s="763"/>
    </row>
    <row r="450" spans="1:227" s="552" customFormat="1">
      <c r="A450"/>
      <c r="B450" s="392"/>
      <c r="C450"/>
      <c r="D450" s="465"/>
      <c r="E450" s="684"/>
      <c r="F450" s="684"/>
      <c r="G450" s="354"/>
      <c r="H450"/>
      <c r="I450" s="140"/>
      <c r="J450"/>
      <c r="K450"/>
      <c r="L450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  <c r="X450" s="359"/>
      <c r="Y450" s="359"/>
      <c r="Z450" s="359"/>
      <c r="AA450" s="359"/>
      <c r="AB450" s="47"/>
      <c r="AC450"/>
      <c r="AD450" s="127"/>
      <c r="AE450"/>
      <c r="AF450"/>
      <c r="AG450"/>
      <c r="AH450" s="137"/>
      <c r="AI450" s="137"/>
      <c r="AJ450" s="137"/>
      <c r="AK450" s="693"/>
      <c r="AL450" s="653"/>
      <c r="AM450" s="738"/>
      <c r="AN450" s="738"/>
      <c r="AO450" s="738"/>
      <c r="AP450" s="738"/>
      <c r="AQ450" s="738"/>
      <c r="AR450" s="738"/>
      <c r="AS450" s="738"/>
      <c r="AT450" s="738"/>
      <c r="AU450" s="738"/>
      <c r="AV450" s="738"/>
      <c r="AW450" s="738"/>
      <c r="AX450" s="738"/>
      <c r="AY450" s="738"/>
      <c r="AZ450" s="738"/>
      <c r="BA450" s="656"/>
      <c r="BB450" s="309"/>
      <c r="BC450" s="1138"/>
      <c r="BD450" s="1138"/>
      <c r="BE450" s="1138"/>
      <c r="BF450" s="1138"/>
      <c r="BG450" s="1138"/>
      <c r="BH450" s="1138"/>
      <c r="BI450" s="1138"/>
      <c r="BJ450" s="536"/>
      <c r="BK450" s="536"/>
      <c r="BL450" s="536"/>
      <c r="BM450" s="536"/>
      <c r="BN450" s="536"/>
      <c r="BO450" s="536"/>
      <c r="BP450" s="536"/>
      <c r="BQ450" s="536"/>
      <c r="BR450" s="536"/>
      <c r="BS450" s="536"/>
      <c r="BT450" s="536"/>
      <c r="BU450" s="309"/>
      <c r="CW450" s="763"/>
      <c r="CX450" s="763"/>
      <c r="CY450" s="763"/>
      <c r="CZ450" s="763"/>
      <c r="DA450" s="763"/>
      <c r="DB450" s="763"/>
      <c r="DC450" s="763"/>
      <c r="DD450" s="763"/>
      <c r="DE450" s="763"/>
      <c r="DF450" s="763"/>
      <c r="DG450" s="763"/>
      <c r="DH450" s="763"/>
      <c r="DI450" s="763"/>
      <c r="DJ450" s="763"/>
      <c r="DK450" s="763"/>
      <c r="DL450" s="763"/>
      <c r="DM450" s="763"/>
      <c r="DN450" s="763"/>
      <c r="DO450" s="763"/>
      <c r="DP450" s="763"/>
      <c r="DQ450" s="763"/>
      <c r="DR450" s="763"/>
      <c r="DS450" s="763"/>
      <c r="DT450" s="763"/>
      <c r="DU450" s="763"/>
      <c r="DV450" s="763"/>
      <c r="DW450" s="763"/>
      <c r="DX450" s="763"/>
      <c r="DY450" s="763"/>
      <c r="DZ450" s="763"/>
      <c r="EA450" s="763"/>
      <c r="EB450" s="763"/>
      <c r="EC450" s="763"/>
      <c r="ED450" s="763"/>
      <c r="EE450" s="763"/>
      <c r="EF450" s="763"/>
      <c r="EG450" s="763"/>
      <c r="EH450" s="763"/>
      <c r="EI450" s="763"/>
      <c r="EJ450" s="763"/>
      <c r="EK450" s="763"/>
      <c r="EL450" s="763"/>
      <c r="EM450" s="763"/>
      <c r="EN450" s="763"/>
      <c r="EO450" s="763"/>
      <c r="EP450" s="763"/>
      <c r="EQ450" s="763"/>
      <c r="ER450" s="763"/>
      <c r="ES450" s="763"/>
      <c r="ET450" s="763"/>
      <c r="EU450" s="763"/>
      <c r="EV450" s="763"/>
      <c r="EW450" s="763"/>
      <c r="EX450" s="763"/>
      <c r="EY450" s="763"/>
      <c r="EZ450" s="763"/>
      <c r="FA450" s="763"/>
      <c r="FB450" s="763"/>
      <c r="FC450" s="763"/>
      <c r="FD450" s="763"/>
      <c r="FE450" s="763"/>
      <c r="FF450" s="763"/>
      <c r="FG450" s="763"/>
      <c r="FH450" s="763"/>
      <c r="FI450" s="763"/>
      <c r="FJ450" s="763"/>
      <c r="FK450" s="763"/>
      <c r="FL450" s="763"/>
      <c r="FM450" s="763"/>
      <c r="FN450" s="763"/>
      <c r="FO450" s="763"/>
      <c r="FP450" s="763"/>
      <c r="FQ450" s="763"/>
      <c r="FR450" s="763"/>
      <c r="FS450" s="763"/>
      <c r="FT450" s="763"/>
      <c r="FU450" s="763"/>
      <c r="FV450" s="763"/>
      <c r="FW450" s="763"/>
      <c r="FX450" s="763"/>
      <c r="FY450" s="763"/>
      <c r="FZ450" s="763"/>
      <c r="GA450" s="763"/>
      <c r="GB450" s="763"/>
      <c r="GC450" s="763"/>
      <c r="GD450" s="763"/>
      <c r="GE450" s="763"/>
      <c r="GF450" s="763"/>
      <c r="GG450" s="763"/>
      <c r="GH450" s="763"/>
      <c r="GI450" s="763"/>
      <c r="GJ450" s="763"/>
      <c r="GK450" s="763"/>
      <c r="GL450" s="763"/>
      <c r="GM450" s="763"/>
      <c r="GN450" s="763"/>
      <c r="GO450" s="763"/>
      <c r="GP450" s="763"/>
      <c r="GQ450" s="763"/>
      <c r="GR450" s="763"/>
      <c r="GS450" s="763"/>
      <c r="GT450" s="763"/>
      <c r="GU450" s="763"/>
      <c r="GV450" s="763"/>
      <c r="GW450" s="763"/>
      <c r="GX450" s="763"/>
      <c r="GY450" s="763"/>
      <c r="GZ450" s="763"/>
      <c r="HA450" s="763"/>
      <c r="HB450" s="763"/>
      <c r="HC450" s="763"/>
      <c r="HD450" s="763"/>
      <c r="HE450" s="763"/>
      <c r="HF450" s="763"/>
      <c r="HG450" s="763"/>
      <c r="HH450" s="763"/>
      <c r="HI450" s="763"/>
      <c r="HJ450" s="763"/>
      <c r="HK450" s="763"/>
      <c r="HL450" s="763"/>
      <c r="HM450" s="763"/>
      <c r="HN450" s="763"/>
      <c r="HO450" s="763"/>
      <c r="HP450" s="763"/>
      <c r="HQ450" s="763"/>
      <c r="HR450" s="763"/>
      <c r="HS450" s="763"/>
    </row>
    <row r="451" spans="1:227" s="552" customFormat="1">
      <c r="A451"/>
      <c r="B451" s="392"/>
      <c r="C451"/>
      <c r="D451" s="465"/>
      <c r="E451" s="684"/>
      <c r="F451" s="684"/>
      <c r="G451" s="354"/>
      <c r="H451"/>
      <c r="I451" s="140"/>
      <c r="J451"/>
      <c r="K451"/>
      <c r="L451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  <c r="X451" s="359"/>
      <c r="Y451" s="359"/>
      <c r="Z451" s="359"/>
      <c r="AA451" s="359"/>
      <c r="AB451" s="47"/>
      <c r="AC451"/>
      <c r="AD451" s="127"/>
      <c r="AE451"/>
      <c r="AF451"/>
      <c r="AG451"/>
      <c r="AH451" s="137"/>
      <c r="AI451" s="137"/>
      <c r="AJ451" s="137"/>
      <c r="AK451" s="693"/>
      <c r="AL451" s="653"/>
      <c r="AM451" s="738"/>
      <c r="AN451" s="738"/>
      <c r="AO451" s="738"/>
      <c r="AP451" s="738"/>
      <c r="AQ451" s="738"/>
      <c r="AR451" s="738"/>
      <c r="AS451" s="738"/>
      <c r="AT451" s="738"/>
      <c r="AU451" s="738"/>
      <c r="AV451" s="738"/>
      <c r="AW451" s="738"/>
      <c r="AX451" s="738"/>
      <c r="AY451" s="738"/>
      <c r="AZ451" s="738"/>
      <c r="BA451" s="656"/>
      <c r="BB451" s="309"/>
      <c r="BC451" s="1138"/>
      <c r="BD451" s="1138"/>
      <c r="BE451" s="1138"/>
      <c r="BF451" s="1138"/>
      <c r="BG451" s="1138"/>
      <c r="BH451" s="1138"/>
      <c r="BI451" s="1138"/>
      <c r="BJ451" s="536"/>
      <c r="BK451" s="536"/>
      <c r="BL451" s="536"/>
      <c r="BM451" s="536"/>
      <c r="BN451" s="536"/>
      <c r="BO451" s="536"/>
      <c r="BP451" s="536"/>
      <c r="BQ451" s="536"/>
      <c r="BR451" s="536"/>
      <c r="BS451" s="536"/>
      <c r="BT451" s="536"/>
      <c r="BU451" s="309"/>
      <c r="CW451" s="763"/>
      <c r="CX451" s="763"/>
      <c r="CY451" s="763"/>
      <c r="CZ451" s="763"/>
      <c r="DA451" s="763"/>
      <c r="DB451" s="763"/>
      <c r="DC451" s="763"/>
      <c r="DD451" s="763"/>
      <c r="DE451" s="763"/>
      <c r="DF451" s="763"/>
      <c r="DG451" s="763"/>
      <c r="DH451" s="763"/>
      <c r="DI451" s="763"/>
      <c r="DJ451" s="763"/>
      <c r="DK451" s="763"/>
      <c r="DL451" s="763"/>
      <c r="DM451" s="763"/>
      <c r="DN451" s="763"/>
      <c r="DO451" s="763"/>
      <c r="DP451" s="763"/>
      <c r="DQ451" s="763"/>
      <c r="DR451" s="763"/>
      <c r="DS451" s="763"/>
      <c r="DT451" s="763"/>
      <c r="DU451" s="763"/>
      <c r="DV451" s="763"/>
      <c r="DW451" s="763"/>
      <c r="DX451" s="763"/>
      <c r="DY451" s="763"/>
      <c r="DZ451" s="763"/>
      <c r="EA451" s="763"/>
      <c r="EB451" s="763"/>
      <c r="EC451" s="763"/>
      <c r="ED451" s="763"/>
      <c r="EE451" s="763"/>
      <c r="EF451" s="763"/>
      <c r="EG451" s="763"/>
      <c r="EH451" s="763"/>
      <c r="EI451" s="763"/>
      <c r="EJ451" s="763"/>
      <c r="EK451" s="763"/>
      <c r="EL451" s="763"/>
      <c r="EM451" s="763"/>
      <c r="EN451" s="763"/>
      <c r="EO451" s="763"/>
      <c r="EP451" s="763"/>
      <c r="EQ451" s="763"/>
      <c r="ER451" s="763"/>
      <c r="ES451" s="763"/>
      <c r="ET451" s="763"/>
      <c r="EU451" s="763"/>
      <c r="EV451" s="763"/>
      <c r="EW451" s="763"/>
      <c r="EX451" s="763"/>
      <c r="EY451" s="763"/>
      <c r="EZ451" s="763"/>
      <c r="FA451" s="763"/>
      <c r="FB451" s="763"/>
      <c r="FC451" s="763"/>
      <c r="FD451" s="763"/>
      <c r="FE451" s="763"/>
      <c r="FF451" s="763"/>
      <c r="FG451" s="763"/>
      <c r="FH451" s="763"/>
      <c r="FI451" s="763"/>
      <c r="FJ451" s="763"/>
      <c r="FK451" s="763"/>
      <c r="FL451" s="763"/>
      <c r="FM451" s="763"/>
      <c r="FN451" s="763"/>
      <c r="FO451" s="763"/>
      <c r="FP451" s="763"/>
      <c r="FQ451" s="763"/>
      <c r="FR451" s="763"/>
      <c r="FS451" s="763"/>
      <c r="FT451" s="763"/>
      <c r="FU451" s="763"/>
      <c r="FV451" s="763"/>
      <c r="FW451" s="763"/>
      <c r="FX451" s="763"/>
      <c r="FY451" s="763"/>
      <c r="FZ451" s="763"/>
      <c r="GA451" s="763"/>
      <c r="GB451" s="763"/>
      <c r="GC451" s="763"/>
      <c r="GD451" s="763"/>
      <c r="GE451" s="763"/>
      <c r="GF451" s="763"/>
      <c r="GG451" s="763"/>
      <c r="GH451" s="763"/>
      <c r="GI451" s="763"/>
      <c r="GJ451" s="763"/>
      <c r="GK451" s="763"/>
      <c r="GL451" s="763"/>
      <c r="GM451" s="763"/>
      <c r="GN451" s="763"/>
      <c r="GO451" s="763"/>
      <c r="GP451" s="763"/>
      <c r="GQ451" s="763"/>
      <c r="GR451" s="763"/>
      <c r="GS451" s="763"/>
      <c r="GT451" s="763"/>
      <c r="GU451" s="763"/>
      <c r="GV451" s="763"/>
      <c r="GW451" s="763"/>
      <c r="GX451" s="763"/>
      <c r="GY451" s="763"/>
      <c r="GZ451" s="763"/>
      <c r="HA451" s="763"/>
      <c r="HB451" s="763"/>
      <c r="HC451" s="763"/>
      <c r="HD451" s="763"/>
      <c r="HE451" s="763"/>
      <c r="HF451" s="763"/>
      <c r="HG451" s="763"/>
      <c r="HH451" s="763"/>
      <c r="HI451" s="763"/>
      <c r="HJ451" s="763"/>
      <c r="HK451" s="763"/>
      <c r="HL451" s="763"/>
      <c r="HM451" s="763"/>
      <c r="HN451" s="763"/>
      <c r="HO451" s="763"/>
      <c r="HP451" s="763"/>
      <c r="HQ451" s="763"/>
      <c r="HR451" s="763"/>
      <c r="HS451" s="763"/>
    </row>
    <row r="452" spans="1:227" s="552" customFormat="1">
      <c r="A452"/>
      <c r="B452" s="392"/>
      <c r="C452"/>
      <c r="D452" s="465"/>
      <c r="E452" s="684"/>
      <c r="F452" s="684"/>
      <c r="G452" s="354"/>
      <c r="H452"/>
      <c r="I452" s="140"/>
      <c r="J452"/>
      <c r="K452"/>
      <c r="L452"/>
      <c r="M452" s="359"/>
      <c r="N452" s="359"/>
      <c r="O452" s="359"/>
      <c r="P452" s="359"/>
      <c r="Q452" s="359"/>
      <c r="R452" s="359"/>
      <c r="S452" s="359"/>
      <c r="T452" s="359"/>
      <c r="U452" s="359"/>
      <c r="V452" s="359"/>
      <c r="W452" s="359"/>
      <c r="X452" s="359"/>
      <c r="Y452" s="359"/>
      <c r="Z452" s="359"/>
      <c r="AA452" s="359"/>
      <c r="AB452" s="47"/>
      <c r="AC452"/>
      <c r="AD452" s="127"/>
      <c r="AE452"/>
      <c r="AF452"/>
      <c r="AG452"/>
      <c r="AH452" s="137"/>
      <c r="AI452" s="137"/>
      <c r="AJ452" s="137"/>
      <c r="AK452" s="693"/>
      <c r="AL452" s="653"/>
      <c r="AM452" s="738"/>
      <c r="AN452" s="738"/>
      <c r="AO452" s="738"/>
      <c r="AP452" s="738"/>
      <c r="AQ452" s="738"/>
      <c r="AR452" s="738"/>
      <c r="AS452" s="738"/>
      <c r="AT452" s="738"/>
      <c r="AU452" s="738"/>
      <c r="AV452" s="738"/>
      <c r="AW452" s="738"/>
      <c r="AX452" s="738"/>
      <c r="AY452" s="738"/>
      <c r="AZ452" s="738"/>
      <c r="BA452" s="656"/>
      <c r="BB452" s="309"/>
      <c r="BC452" s="1138"/>
      <c r="BD452" s="1138"/>
      <c r="BE452" s="1138"/>
      <c r="BF452" s="1138"/>
      <c r="BG452" s="1138"/>
      <c r="BH452" s="1138"/>
      <c r="BI452" s="1138"/>
      <c r="BJ452" s="536"/>
      <c r="BK452" s="536"/>
      <c r="BL452" s="536"/>
      <c r="BM452" s="536"/>
      <c r="BN452" s="536"/>
      <c r="BO452" s="536"/>
      <c r="BP452" s="536"/>
      <c r="BQ452" s="536"/>
      <c r="BR452" s="536"/>
      <c r="BS452" s="536"/>
      <c r="BT452" s="536"/>
      <c r="BU452" s="309"/>
      <c r="CW452" s="763"/>
      <c r="CX452" s="763"/>
      <c r="CY452" s="763"/>
      <c r="CZ452" s="763"/>
      <c r="DA452" s="763"/>
      <c r="DB452" s="763"/>
      <c r="DC452" s="763"/>
      <c r="DD452" s="763"/>
      <c r="DE452" s="763"/>
      <c r="DF452" s="763"/>
      <c r="DG452" s="763"/>
      <c r="DH452" s="763"/>
      <c r="DI452" s="763"/>
      <c r="DJ452" s="763"/>
      <c r="DK452" s="763"/>
      <c r="DL452" s="763"/>
      <c r="DM452" s="763"/>
      <c r="DN452" s="763"/>
      <c r="DO452" s="763"/>
      <c r="DP452" s="763"/>
      <c r="DQ452" s="763"/>
      <c r="DR452" s="763"/>
      <c r="DS452" s="763"/>
      <c r="DT452" s="763"/>
      <c r="DU452" s="763"/>
      <c r="DV452" s="763"/>
      <c r="DW452" s="763"/>
      <c r="DX452" s="763"/>
      <c r="DY452" s="763"/>
      <c r="DZ452" s="763"/>
      <c r="EA452" s="763"/>
      <c r="EB452" s="763"/>
      <c r="EC452" s="763"/>
      <c r="ED452" s="763"/>
      <c r="EE452" s="763"/>
      <c r="EF452" s="763"/>
      <c r="EG452" s="763"/>
      <c r="EH452" s="763"/>
      <c r="EI452" s="763"/>
      <c r="EJ452" s="763"/>
      <c r="EK452" s="763"/>
      <c r="EL452" s="763"/>
      <c r="EM452" s="763"/>
      <c r="EN452" s="763"/>
      <c r="EO452" s="763"/>
      <c r="EP452" s="763"/>
      <c r="EQ452" s="763"/>
      <c r="ER452" s="763"/>
      <c r="ES452" s="763"/>
      <c r="ET452" s="763"/>
      <c r="EU452" s="763"/>
      <c r="EV452" s="763"/>
      <c r="EW452" s="763"/>
      <c r="EX452" s="763"/>
      <c r="EY452" s="763"/>
      <c r="EZ452" s="763"/>
      <c r="FA452" s="763"/>
      <c r="FB452" s="763"/>
      <c r="FC452" s="763"/>
      <c r="FD452" s="763"/>
      <c r="FE452" s="763"/>
      <c r="FF452" s="763"/>
      <c r="FG452" s="763"/>
      <c r="FH452" s="763"/>
      <c r="FI452" s="763"/>
      <c r="FJ452" s="763"/>
      <c r="FK452" s="763"/>
      <c r="FL452" s="763"/>
      <c r="FM452" s="763"/>
      <c r="FN452" s="763"/>
      <c r="FO452" s="763"/>
      <c r="FP452" s="763"/>
      <c r="FQ452" s="763"/>
      <c r="FR452" s="763"/>
      <c r="FS452" s="763"/>
      <c r="FT452" s="763"/>
      <c r="FU452" s="763"/>
      <c r="FV452" s="763"/>
      <c r="FW452" s="763"/>
      <c r="FX452" s="763"/>
      <c r="FY452" s="763"/>
      <c r="FZ452" s="763"/>
      <c r="GA452" s="763"/>
      <c r="GB452" s="763"/>
      <c r="GC452" s="763"/>
      <c r="GD452" s="763"/>
      <c r="GE452" s="763"/>
      <c r="GF452" s="763"/>
      <c r="GG452" s="763"/>
      <c r="GH452" s="763"/>
      <c r="GI452" s="763"/>
      <c r="GJ452" s="763"/>
      <c r="GK452" s="763"/>
      <c r="GL452" s="763"/>
      <c r="GM452" s="763"/>
      <c r="GN452" s="763"/>
      <c r="GO452" s="763"/>
      <c r="GP452" s="763"/>
      <c r="GQ452" s="763"/>
      <c r="GR452" s="763"/>
      <c r="GS452" s="763"/>
      <c r="GT452" s="763"/>
      <c r="GU452" s="763"/>
      <c r="GV452" s="763"/>
      <c r="GW452" s="763"/>
      <c r="GX452" s="763"/>
      <c r="GY452" s="763"/>
      <c r="GZ452" s="763"/>
      <c r="HA452" s="763"/>
      <c r="HB452" s="763"/>
      <c r="HC452" s="763"/>
      <c r="HD452" s="763"/>
      <c r="HE452" s="763"/>
      <c r="HF452" s="763"/>
      <c r="HG452" s="763"/>
      <c r="HH452" s="763"/>
      <c r="HI452" s="763"/>
      <c r="HJ452" s="763"/>
      <c r="HK452" s="763"/>
      <c r="HL452" s="763"/>
      <c r="HM452" s="763"/>
      <c r="HN452" s="763"/>
      <c r="HO452" s="763"/>
      <c r="HP452" s="763"/>
      <c r="HQ452" s="763"/>
      <c r="HR452" s="763"/>
      <c r="HS452" s="763"/>
    </row>
    <row r="453" spans="1:227" s="552" customFormat="1">
      <c r="A453"/>
      <c r="B453" s="392"/>
      <c r="C453"/>
      <c r="D453" s="465"/>
      <c r="E453" s="684"/>
      <c r="F453" s="684"/>
      <c r="G453" s="354"/>
      <c r="H453"/>
      <c r="I453" s="140"/>
      <c r="J453"/>
      <c r="K453"/>
      <c r="L453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  <c r="X453" s="359"/>
      <c r="Y453" s="359"/>
      <c r="Z453" s="359"/>
      <c r="AA453" s="359"/>
      <c r="AB453" s="47"/>
      <c r="AC453"/>
      <c r="AD453" s="127"/>
      <c r="AE453"/>
      <c r="AF453"/>
      <c r="AG453"/>
      <c r="AH453" s="137"/>
      <c r="AI453" s="137"/>
      <c r="AJ453" s="137"/>
      <c r="AK453" s="693"/>
      <c r="AL453" s="653"/>
      <c r="AM453" s="738"/>
      <c r="AN453" s="738"/>
      <c r="AO453" s="738"/>
      <c r="AP453" s="738"/>
      <c r="AQ453" s="738"/>
      <c r="AR453" s="738"/>
      <c r="AS453" s="738"/>
      <c r="AT453" s="738"/>
      <c r="AU453" s="738"/>
      <c r="AV453" s="738"/>
      <c r="AW453" s="738"/>
      <c r="AX453" s="738"/>
      <c r="AY453" s="738"/>
      <c r="AZ453" s="738"/>
      <c r="BA453" s="656"/>
      <c r="BB453" s="309"/>
      <c r="BC453" s="1138"/>
      <c r="BD453" s="1138"/>
      <c r="BE453" s="1138"/>
      <c r="BF453" s="1138"/>
      <c r="BG453" s="1138"/>
      <c r="BH453" s="1138"/>
      <c r="BI453" s="1138"/>
      <c r="BJ453" s="536"/>
      <c r="BK453" s="536"/>
      <c r="BL453" s="536"/>
      <c r="BM453" s="536"/>
      <c r="BN453" s="536"/>
      <c r="BO453" s="536"/>
      <c r="BP453" s="536"/>
      <c r="BQ453" s="536"/>
      <c r="BR453" s="536"/>
      <c r="BS453" s="536"/>
      <c r="BT453" s="536"/>
      <c r="BU453" s="309"/>
      <c r="CW453" s="763"/>
      <c r="CX453" s="763"/>
      <c r="CY453" s="763"/>
      <c r="CZ453" s="763"/>
      <c r="DA453" s="763"/>
      <c r="DB453" s="763"/>
      <c r="DC453" s="763"/>
      <c r="DD453" s="763"/>
      <c r="DE453" s="763"/>
      <c r="DF453" s="763"/>
      <c r="DG453" s="763"/>
      <c r="DH453" s="763"/>
      <c r="DI453" s="763"/>
      <c r="DJ453" s="763"/>
      <c r="DK453" s="763"/>
      <c r="DL453" s="763"/>
      <c r="DM453" s="763"/>
      <c r="DN453" s="763"/>
      <c r="DO453" s="763"/>
      <c r="DP453" s="763"/>
      <c r="DQ453" s="763"/>
      <c r="DR453" s="763"/>
      <c r="DS453" s="763"/>
      <c r="DT453" s="763"/>
      <c r="DU453" s="763"/>
      <c r="DV453" s="763"/>
      <c r="DW453" s="763"/>
      <c r="DX453" s="763"/>
      <c r="DY453" s="763"/>
      <c r="DZ453" s="763"/>
      <c r="EA453" s="763"/>
      <c r="EB453" s="763"/>
      <c r="EC453" s="763"/>
      <c r="ED453" s="763"/>
      <c r="EE453" s="763"/>
      <c r="EF453" s="763"/>
      <c r="EG453" s="763"/>
      <c r="EH453" s="763"/>
      <c r="EI453" s="763"/>
      <c r="EJ453" s="763"/>
      <c r="EK453" s="763"/>
      <c r="EL453" s="763"/>
      <c r="EM453" s="763"/>
      <c r="EN453" s="763"/>
      <c r="EO453" s="763"/>
      <c r="EP453" s="763"/>
      <c r="EQ453" s="763"/>
      <c r="ER453" s="763"/>
      <c r="ES453" s="763"/>
      <c r="ET453" s="763"/>
      <c r="EU453" s="763"/>
      <c r="EV453" s="763"/>
      <c r="EW453" s="763"/>
      <c r="EX453" s="763"/>
      <c r="EY453" s="763"/>
      <c r="EZ453" s="763"/>
      <c r="FA453" s="763"/>
      <c r="FB453" s="763"/>
      <c r="FC453" s="763"/>
      <c r="FD453" s="763"/>
      <c r="FE453" s="763"/>
      <c r="FF453" s="763"/>
      <c r="FG453" s="763"/>
      <c r="FH453" s="763"/>
      <c r="FI453" s="763"/>
      <c r="FJ453" s="763"/>
      <c r="FK453" s="763"/>
      <c r="FL453" s="763"/>
      <c r="FM453" s="763"/>
      <c r="FN453" s="763"/>
      <c r="FO453" s="763"/>
      <c r="FP453" s="763"/>
      <c r="FQ453" s="763"/>
      <c r="FR453" s="763"/>
      <c r="FS453" s="763"/>
      <c r="FT453" s="763"/>
      <c r="FU453" s="763"/>
      <c r="FV453" s="763"/>
      <c r="FW453" s="763"/>
      <c r="FX453" s="763"/>
      <c r="FY453" s="763"/>
      <c r="FZ453" s="763"/>
      <c r="GA453" s="763"/>
      <c r="GB453" s="763"/>
      <c r="GC453" s="763"/>
      <c r="GD453" s="763"/>
      <c r="GE453" s="763"/>
      <c r="GF453" s="763"/>
      <c r="GG453" s="763"/>
      <c r="GH453" s="763"/>
      <c r="GI453" s="763"/>
      <c r="GJ453" s="763"/>
      <c r="GK453" s="763"/>
      <c r="GL453" s="763"/>
      <c r="GM453" s="763"/>
      <c r="GN453" s="763"/>
      <c r="GO453" s="763"/>
      <c r="GP453" s="763"/>
      <c r="GQ453" s="763"/>
      <c r="GR453" s="763"/>
      <c r="GS453" s="763"/>
      <c r="GT453" s="763"/>
      <c r="GU453" s="763"/>
      <c r="GV453" s="763"/>
      <c r="GW453" s="763"/>
      <c r="GX453" s="763"/>
      <c r="GY453" s="763"/>
      <c r="GZ453" s="763"/>
      <c r="HA453" s="763"/>
      <c r="HB453" s="763"/>
      <c r="HC453" s="763"/>
      <c r="HD453" s="763"/>
      <c r="HE453" s="763"/>
      <c r="HF453" s="763"/>
      <c r="HG453" s="763"/>
      <c r="HH453" s="763"/>
      <c r="HI453" s="763"/>
      <c r="HJ453" s="763"/>
      <c r="HK453" s="763"/>
      <c r="HL453" s="763"/>
      <c r="HM453" s="763"/>
      <c r="HN453" s="763"/>
      <c r="HO453" s="763"/>
      <c r="HP453" s="763"/>
      <c r="HQ453" s="763"/>
      <c r="HR453" s="763"/>
      <c r="HS453" s="763"/>
    </row>
    <row r="454" spans="1:227" s="552" customFormat="1">
      <c r="A454"/>
      <c r="B454" s="392"/>
      <c r="C454"/>
      <c r="D454" s="465"/>
      <c r="E454" s="684"/>
      <c r="F454" s="684"/>
      <c r="G454" s="354"/>
      <c r="H454"/>
      <c r="I454" s="140"/>
      <c r="J454"/>
      <c r="K454"/>
      <c r="L454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9"/>
      <c r="Y454" s="359"/>
      <c r="Z454" s="359"/>
      <c r="AA454" s="359"/>
      <c r="AB454" s="47"/>
      <c r="AC454"/>
      <c r="AD454" s="127"/>
      <c r="AE454"/>
      <c r="AF454"/>
      <c r="AG454"/>
      <c r="AH454" s="137"/>
      <c r="AI454" s="137"/>
      <c r="AJ454" s="137"/>
      <c r="AK454" s="693"/>
      <c r="AL454" s="653"/>
      <c r="AM454" s="738"/>
      <c r="AN454" s="738"/>
      <c r="AO454" s="738"/>
      <c r="AP454" s="738"/>
      <c r="AQ454" s="738"/>
      <c r="AR454" s="738"/>
      <c r="AS454" s="738"/>
      <c r="AT454" s="738"/>
      <c r="AU454" s="738"/>
      <c r="AV454" s="738"/>
      <c r="AW454" s="738"/>
      <c r="AX454" s="738"/>
      <c r="AY454" s="738"/>
      <c r="AZ454" s="738"/>
      <c r="BA454" s="656"/>
      <c r="BB454" s="309"/>
      <c r="BC454" s="1138"/>
      <c r="BD454" s="1138"/>
      <c r="BE454" s="1138"/>
      <c r="BF454" s="1138"/>
      <c r="BG454" s="1138"/>
      <c r="BH454" s="1138"/>
      <c r="BI454" s="1138"/>
      <c r="BJ454" s="536"/>
      <c r="BK454" s="536"/>
      <c r="BL454" s="536"/>
      <c r="BM454" s="536"/>
      <c r="BN454" s="536"/>
      <c r="BO454" s="536"/>
      <c r="BP454" s="536"/>
      <c r="BQ454" s="536"/>
      <c r="BR454" s="536"/>
      <c r="BS454" s="536"/>
      <c r="BT454" s="536"/>
      <c r="BU454" s="309"/>
      <c r="CW454" s="763"/>
      <c r="CX454" s="763"/>
      <c r="CY454" s="763"/>
      <c r="CZ454" s="763"/>
      <c r="DA454" s="763"/>
      <c r="DB454" s="763"/>
      <c r="DC454" s="763"/>
      <c r="DD454" s="763"/>
      <c r="DE454" s="763"/>
      <c r="DF454" s="763"/>
      <c r="DG454" s="763"/>
      <c r="DH454" s="763"/>
      <c r="DI454" s="763"/>
      <c r="DJ454" s="763"/>
      <c r="DK454" s="763"/>
      <c r="DL454" s="763"/>
      <c r="DM454" s="763"/>
      <c r="DN454" s="763"/>
      <c r="DO454" s="763"/>
      <c r="DP454" s="763"/>
      <c r="DQ454" s="763"/>
      <c r="DR454" s="763"/>
      <c r="DS454" s="763"/>
      <c r="DT454" s="763"/>
      <c r="DU454" s="763"/>
      <c r="DV454" s="763"/>
      <c r="DW454" s="763"/>
      <c r="DX454" s="763"/>
      <c r="DY454" s="763"/>
      <c r="DZ454" s="763"/>
      <c r="EA454" s="763"/>
      <c r="EB454" s="763"/>
      <c r="EC454" s="763"/>
      <c r="ED454" s="763"/>
      <c r="EE454" s="763"/>
      <c r="EF454" s="763"/>
      <c r="EG454" s="763"/>
      <c r="EH454" s="763"/>
      <c r="EI454" s="763"/>
      <c r="EJ454" s="763"/>
      <c r="EK454" s="763"/>
      <c r="EL454" s="763"/>
      <c r="EM454" s="763"/>
      <c r="EN454" s="763"/>
      <c r="EO454" s="763"/>
      <c r="EP454" s="763"/>
      <c r="EQ454" s="763"/>
      <c r="ER454" s="763"/>
      <c r="ES454" s="763"/>
      <c r="ET454" s="763"/>
      <c r="EU454" s="763"/>
      <c r="EV454" s="763"/>
      <c r="EW454" s="763"/>
      <c r="EX454" s="763"/>
      <c r="EY454" s="763"/>
      <c r="EZ454" s="763"/>
      <c r="FA454" s="763"/>
      <c r="FB454" s="763"/>
      <c r="FC454" s="763"/>
      <c r="FD454" s="763"/>
      <c r="FE454" s="763"/>
      <c r="FF454" s="763"/>
      <c r="FG454" s="763"/>
      <c r="FH454" s="763"/>
      <c r="FI454" s="763"/>
      <c r="FJ454" s="763"/>
      <c r="FK454" s="763"/>
      <c r="FL454" s="763"/>
      <c r="FM454" s="763"/>
      <c r="FN454" s="763"/>
      <c r="FO454" s="763"/>
      <c r="FP454" s="763"/>
      <c r="FQ454" s="763"/>
      <c r="FR454" s="763"/>
      <c r="FS454" s="763"/>
      <c r="FT454" s="763"/>
      <c r="FU454" s="763"/>
      <c r="FV454" s="763"/>
      <c r="FW454" s="763"/>
      <c r="FX454" s="763"/>
      <c r="FY454" s="763"/>
      <c r="FZ454" s="763"/>
      <c r="GA454" s="763"/>
      <c r="GB454" s="763"/>
      <c r="GC454" s="763"/>
      <c r="GD454" s="763"/>
      <c r="GE454" s="763"/>
      <c r="GF454" s="763"/>
      <c r="GG454" s="763"/>
      <c r="GH454" s="763"/>
      <c r="GI454" s="763"/>
      <c r="GJ454" s="763"/>
      <c r="GK454" s="763"/>
      <c r="GL454" s="763"/>
      <c r="GM454" s="763"/>
      <c r="GN454" s="763"/>
      <c r="GO454" s="763"/>
      <c r="GP454" s="763"/>
      <c r="GQ454" s="763"/>
      <c r="GR454" s="763"/>
      <c r="GS454" s="763"/>
      <c r="GT454" s="763"/>
      <c r="GU454" s="763"/>
      <c r="GV454" s="763"/>
      <c r="GW454" s="763"/>
      <c r="GX454" s="763"/>
      <c r="GY454" s="763"/>
      <c r="GZ454" s="763"/>
      <c r="HA454" s="763"/>
      <c r="HB454" s="763"/>
      <c r="HC454" s="763"/>
      <c r="HD454" s="763"/>
      <c r="HE454" s="763"/>
      <c r="HF454" s="763"/>
      <c r="HG454" s="763"/>
      <c r="HH454" s="763"/>
      <c r="HI454" s="763"/>
      <c r="HJ454" s="763"/>
      <c r="HK454" s="763"/>
      <c r="HL454" s="763"/>
      <c r="HM454" s="763"/>
      <c r="HN454" s="763"/>
      <c r="HO454" s="763"/>
      <c r="HP454" s="763"/>
      <c r="HQ454" s="763"/>
      <c r="HR454" s="763"/>
      <c r="HS454" s="763"/>
    </row>
    <row r="455" spans="1:227" s="552" customFormat="1">
      <c r="A455"/>
      <c r="B455" s="392"/>
      <c r="C455"/>
      <c r="D455" s="465"/>
      <c r="E455" s="684"/>
      <c r="F455" s="684"/>
      <c r="G455" s="354"/>
      <c r="H455"/>
      <c r="I455" s="140"/>
      <c r="J455"/>
      <c r="K455"/>
      <c r="L455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  <c r="X455" s="359"/>
      <c r="Y455" s="359"/>
      <c r="Z455" s="359"/>
      <c r="AA455" s="359"/>
      <c r="AB455" s="47"/>
      <c r="AC455"/>
      <c r="AD455" s="127"/>
      <c r="AE455"/>
      <c r="AF455"/>
      <c r="AG455"/>
      <c r="AH455" s="137"/>
      <c r="AI455" s="137"/>
      <c r="AJ455" s="137"/>
      <c r="AK455" s="693"/>
      <c r="AL455" s="653"/>
      <c r="AM455" s="738"/>
      <c r="AN455" s="738"/>
      <c r="AO455" s="738"/>
      <c r="AP455" s="738"/>
      <c r="AQ455" s="738"/>
      <c r="AR455" s="738"/>
      <c r="AS455" s="738"/>
      <c r="AT455" s="738"/>
      <c r="AU455" s="738"/>
      <c r="AV455" s="738"/>
      <c r="AW455" s="738"/>
      <c r="AX455" s="738"/>
      <c r="AY455" s="738"/>
      <c r="AZ455" s="738"/>
      <c r="BA455" s="656"/>
      <c r="BB455" s="309"/>
      <c r="BC455" s="1138"/>
      <c r="BD455" s="1138"/>
      <c r="BE455" s="1138"/>
      <c r="BF455" s="1138"/>
      <c r="BG455" s="1138"/>
      <c r="BH455" s="1138"/>
      <c r="BI455" s="1138"/>
      <c r="BJ455" s="536"/>
      <c r="BK455" s="536"/>
      <c r="BL455" s="536"/>
      <c r="BM455" s="536"/>
      <c r="BN455" s="536"/>
      <c r="BO455" s="536"/>
      <c r="BP455" s="536"/>
      <c r="BQ455" s="536"/>
      <c r="BR455" s="536"/>
      <c r="BS455" s="536"/>
      <c r="BT455" s="536"/>
      <c r="BU455" s="309"/>
      <c r="CW455" s="763"/>
      <c r="CX455" s="763"/>
      <c r="CY455" s="763"/>
      <c r="CZ455" s="763"/>
      <c r="DA455" s="763"/>
      <c r="DB455" s="763"/>
      <c r="DC455" s="763"/>
      <c r="DD455" s="763"/>
      <c r="DE455" s="763"/>
      <c r="DF455" s="763"/>
      <c r="DG455" s="763"/>
      <c r="DH455" s="763"/>
      <c r="DI455" s="763"/>
      <c r="DJ455" s="763"/>
      <c r="DK455" s="763"/>
      <c r="DL455" s="763"/>
      <c r="DM455" s="763"/>
      <c r="DN455" s="763"/>
      <c r="DO455" s="763"/>
      <c r="DP455" s="763"/>
      <c r="DQ455" s="763"/>
      <c r="DR455" s="763"/>
      <c r="DS455" s="763"/>
      <c r="DT455" s="763"/>
      <c r="DU455" s="763"/>
      <c r="DV455" s="763"/>
      <c r="DW455" s="763"/>
      <c r="DX455" s="763"/>
      <c r="DY455" s="763"/>
      <c r="DZ455" s="763"/>
      <c r="EA455" s="763"/>
      <c r="EB455" s="763"/>
      <c r="EC455" s="763"/>
      <c r="ED455" s="763"/>
      <c r="EE455" s="763"/>
      <c r="EF455" s="763"/>
      <c r="EG455" s="763"/>
      <c r="EH455" s="763"/>
      <c r="EI455" s="763"/>
      <c r="EJ455" s="763"/>
      <c r="EK455" s="763"/>
      <c r="EL455" s="763"/>
      <c r="EM455" s="763"/>
      <c r="EN455" s="763"/>
      <c r="EO455" s="763"/>
      <c r="EP455" s="763"/>
      <c r="EQ455" s="763"/>
      <c r="ER455" s="763"/>
      <c r="ES455" s="763"/>
      <c r="ET455" s="763"/>
      <c r="EU455" s="763"/>
      <c r="EV455" s="763"/>
      <c r="EW455" s="763"/>
      <c r="EX455" s="763"/>
      <c r="EY455" s="763"/>
      <c r="EZ455" s="763"/>
      <c r="FA455" s="763"/>
      <c r="FB455" s="763"/>
      <c r="FC455" s="763"/>
      <c r="FD455" s="763"/>
      <c r="FE455" s="763"/>
      <c r="FF455" s="763"/>
      <c r="FG455" s="763"/>
      <c r="FH455" s="763"/>
      <c r="FI455" s="763"/>
      <c r="FJ455" s="763"/>
      <c r="FK455" s="763"/>
      <c r="FL455" s="763"/>
      <c r="FM455" s="763"/>
      <c r="FN455" s="763"/>
      <c r="FO455" s="763"/>
      <c r="FP455" s="763"/>
      <c r="FQ455" s="763"/>
      <c r="FR455" s="763"/>
      <c r="FS455" s="763"/>
      <c r="FT455" s="763"/>
      <c r="FU455" s="763"/>
      <c r="FV455" s="763"/>
      <c r="FW455" s="763"/>
      <c r="FX455" s="763"/>
      <c r="FY455" s="763"/>
      <c r="FZ455" s="763"/>
      <c r="GA455" s="763"/>
      <c r="GB455" s="763"/>
      <c r="GC455" s="763"/>
      <c r="GD455" s="763"/>
      <c r="GE455" s="763"/>
      <c r="GF455" s="763"/>
      <c r="GG455" s="763"/>
      <c r="GH455" s="763"/>
      <c r="GI455" s="763"/>
      <c r="GJ455" s="763"/>
      <c r="GK455" s="763"/>
      <c r="GL455" s="763"/>
      <c r="GM455" s="763"/>
      <c r="GN455" s="763"/>
      <c r="GO455" s="763"/>
      <c r="GP455" s="763"/>
      <c r="GQ455" s="763"/>
      <c r="GR455" s="763"/>
      <c r="GS455" s="763"/>
      <c r="GT455" s="763"/>
      <c r="GU455" s="763"/>
      <c r="GV455" s="763"/>
      <c r="GW455" s="763"/>
      <c r="GX455" s="763"/>
      <c r="GY455" s="763"/>
      <c r="GZ455" s="763"/>
      <c r="HA455" s="763"/>
      <c r="HB455" s="763"/>
      <c r="HC455" s="763"/>
      <c r="HD455" s="763"/>
      <c r="HE455" s="763"/>
      <c r="HF455" s="763"/>
      <c r="HG455" s="763"/>
      <c r="HH455" s="763"/>
      <c r="HI455" s="763"/>
      <c r="HJ455" s="763"/>
      <c r="HK455" s="763"/>
      <c r="HL455" s="763"/>
      <c r="HM455" s="763"/>
      <c r="HN455" s="763"/>
      <c r="HO455" s="763"/>
      <c r="HP455" s="763"/>
      <c r="HQ455" s="763"/>
      <c r="HR455" s="763"/>
      <c r="HS455" s="763"/>
    </row>
    <row r="456" spans="1:227" s="552" customFormat="1">
      <c r="A456"/>
      <c r="B456" s="392"/>
      <c r="C456"/>
      <c r="D456" s="465"/>
      <c r="E456" s="684"/>
      <c r="F456" s="684"/>
      <c r="G456" s="354"/>
      <c r="H456"/>
      <c r="I456" s="140"/>
      <c r="J456"/>
      <c r="K456"/>
      <c r="L456"/>
      <c r="M456" s="359"/>
      <c r="N456" s="359"/>
      <c r="O456" s="359"/>
      <c r="P456" s="359"/>
      <c r="Q456" s="359"/>
      <c r="R456" s="359"/>
      <c r="S456" s="359"/>
      <c r="T456" s="359"/>
      <c r="U456" s="359"/>
      <c r="V456" s="359"/>
      <c r="W456" s="359"/>
      <c r="X456" s="359"/>
      <c r="Y456" s="359"/>
      <c r="Z456" s="359"/>
      <c r="AA456" s="359"/>
      <c r="AB456" s="47"/>
      <c r="AC456"/>
      <c r="AD456" s="127"/>
      <c r="AE456"/>
      <c r="AF456"/>
      <c r="AG456"/>
      <c r="AH456" s="137"/>
      <c r="AI456" s="137"/>
      <c r="AJ456" s="137"/>
      <c r="AK456" s="693"/>
      <c r="AL456" s="653"/>
      <c r="AM456" s="738"/>
      <c r="AN456" s="738"/>
      <c r="AO456" s="738"/>
      <c r="AP456" s="738"/>
      <c r="AQ456" s="738"/>
      <c r="AR456" s="738"/>
      <c r="AS456" s="738"/>
      <c r="AT456" s="738"/>
      <c r="AU456" s="738"/>
      <c r="AV456" s="738"/>
      <c r="AW456" s="738"/>
      <c r="AX456" s="738"/>
      <c r="AY456" s="738"/>
      <c r="AZ456" s="738"/>
      <c r="BA456" s="656"/>
      <c r="BB456" s="309"/>
      <c r="BC456" s="1138"/>
      <c r="BD456" s="1138"/>
      <c r="BE456" s="1138"/>
      <c r="BF456" s="1138"/>
      <c r="BG456" s="1138"/>
      <c r="BH456" s="1138"/>
      <c r="BI456" s="1138"/>
      <c r="BJ456" s="536"/>
      <c r="BK456" s="536"/>
      <c r="BL456" s="536"/>
      <c r="BM456" s="536"/>
      <c r="BN456" s="536"/>
      <c r="BO456" s="536"/>
      <c r="BP456" s="536"/>
      <c r="BQ456" s="536"/>
      <c r="BR456" s="536"/>
      <c r="BS456" s="536"/>
      <c r="BT456" s="536"/>
      <c r="BU456" s="309"/>
      <c r="CW456" s="763"/>
      <c r="CX456" s="763"/>
      <c r="CY456" s="763"/>
      <c r="CZ456" s="763"/>
      <c r="DA456" s="763"/>
      <c r="DB456" s="763"/>
      <c r="DC456" s="763"/>
      <c r="DD456" s="763"/>
      <c r="DE456" s="763"/>
      <c r="DF456" s="763"/>
      <c r="DG456" s="763"/>
      <c r="DH456" s="763"/>
      <c r="DI456" s="763"/>
      <c r="DJ456" s="763"/>
      <c r="DK456" s="763"/>
      <c r="DL456" s="763"/>
      <c r="DM456" s="763"/>
      <c r="DN456" s="763"/>
      <c r="DO456" s="763"/>
      <c r="DP456" s="763"/>
      <c r="DQ456" s="763"/>
      <c r="DR456" s="763"/>
      <c r="DS456" s="763"/>
      <c r="DT456" s="763"/>
      <c r="DU456" s="763"/>
      <c r="DV456" s="763"/>
      <c r="DW456" s="763"/>
      <c r="DX456" s="763"/>
      <c r="DY456" s="763"/>
      <c r="DZ456" s="763"/>
      <c r="EA456" s="763"/>
      <c r="EB456" s="763"/>
      <c r="EC456" s="763"/>
      <c r="ED456" s="763"/>
      <c r="EE456" s="763"/>
      <c r="EF456" s="763"/>
      <c r="EG456" s="763"/>
      <c r="EH456" s="763"/>
      <c r="EI456" s="763"/>
      <c r="EJ456" s="763"/>
      <c r="EK456" s="763"/>
      <c r="EL456" s="763"/>
      <c r="EM456" s="763"/>
      <c r="EN456" s="763"/>
      <c r="EO456" s="763"/>
      <c r="EP456" s="763"/>
      <c r="EQ456" s="763"/>
      <c r="ER456" s="763"/>
      <c r="ES456" s="763"/>
      <c r="ET456" s="763"/>
      <c r="EU456" s="763"/>
      <c r="EV456" s="763"/>
      <c r="EW456" s="763"/>
      <c r="EX456" s="763"/>
      <c r="EY456" s="763"/>
      <c r="EZ456" s="763"/>
      <c r="FA456" s="763"/>
      <c r="FB456" s="763"/>
      <c r="FC456" s="763"/>
      <c r="FD456" s="763"/>
      <c r="FE456" s="763"/>
      <c r="FF456" s="763"/>
      <c r="FG456" s="763"/>
      <c r="FH456" s="763"/>
      <c r="FI456" s="763"/>
      <c r="FJ456" s="763"/>
      <c r="FK456" s="763"/>
      <c r="FL456" s="763"/>
      <c r="FM456" s="763"/>
      <c r="FN456" s="763"/>
      <c r="FO456" s="763"/>
      <c r="FP456" s="763"/>
      <c r="FQ456" s="763"/>
      <c r="FR456" s="763"/>
      <c r="FS456" s="763"/>
      <c r="FT456" s="763"/>
      <c r="FU456" s="763"/>
      <c r="FV456" s="763"/>
      <c r="FW456" s="763"/>
      <c r="FX456" s="763"/>
      <c r="FY456" s="763"/>
      <c r="FZ456" s="763"/>
      <c r="GA456" s="763"/>
      <c r="GB456" s="763"/>
      <c r="GC456" s="763"/>
      <c r="GD456" s="763"/>
      <c r="GE456" s="763"/>
      <c r="GF456" s="763"/>
      <c r="GG456" s="763"/>
      <c r="GH456" s="763"/>
      <c r="GI456" s="763"/>
      <c r="GJ456" s="763"/>
      <c r="GK456" s="763"/>
      <c r="GL456" s="763"/>
      <c r="GM456" s="763"/>
      <c r="GN456" s="763"/>
      <c r="GO456" s="763"/>
      <c r="GP456" s="763"/>
      <c r="GQ456" s="763"/>
      <c r="GR456" s="763"/>
      <c r="GS456" s="763"/>
      <c r="GT456" s="763"/>
      <c r="GU456" s="763"/>
      <c r="GV456" s="763"/>
      <c r="GW456" s="763"/>
      <c r="GX456" s="763"/>
      <c r="GY456" s="763"/>
      <c r="GZ456" s="763"/>
      <c r="HA456" s="763"/>
      <c r="HB456" s="763"/>
      <c r="HC456" s="763"/>
      <c r="HD456" s="763"/>
      <c r="HE456" s="763"/>
      <c r="HF456" s="763"/>
      <c r="HG456" s="763"/>
      <c r="HH456" s="763"/>
      <c r="HI456" s="763"/>
      <c r="HJ456" s="763"/>
      <c r="HK456" s="763"/>
      <c r="HL456" s="763"/>
      <c r="HM456" s="763"/>
      <c r="HN456" s="763"/>
      <c r="HO456" s="763"/>
      <c r="HP456" s="763"/>
      <c r="HQ456" s="763"/>
      <c r="HR456" s="763"/>
      <c r="HS456" s="763"/>
    </row>
    <row r="457" spans="1:227" s="552" customFormat="1">
      <c r="A457"/>
      <c r="B457" s="392"/>
      <c r="C457"/>
      <c r="D457" s="465"/>
      <c r="E457" s="684"/>
      <c r="F457" s="684"/>
      <c r="G457" s="354"/>
      <c r="H457"/>
      <c r="I457" s="140"/>
      <c r="J457"/>
      <c r="K457"/>
      <c r="L457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  <c r="X457" s="359"/>
      <c r="Y457" s="359"/>
      <c r="Z457" s="359"/>
      <c r="AA457" s="359"/>
      <c r="AB457" s="47"/>
      <c r="AC457"/>
      <c r="AD457" s="127"/>
      <c r="AE457"/>
      <c r="AF457"/>
      <c r="AG457"/>
      <c r="AH457" s="137"/>
      <c r="AI457" s="137"/>
      <c r="AJ457" s="137"/>
      <c r="AK457" s="693"/>
      <c r="AL457" s="653"/>
      <c r="AM457" s="738"/>
      <c r="AN457" s="738"/>
      <c r="AO457" s="738"/>
      <c r="AP457" s="738"/>
      <c r="AQ457" s="738"/>
      <c r="AR457" s="738"/>
      <c r="AS457" s="738"/>
      <c r="AT457" s="738"/>
      <c r="AU457" s="738"/>
      <c r="AV457" s="738"/>
      <c r="AW457" s="738"/>
      <c r="AX457" s="738"/>
      <c r="AY457" s="738"/>
      <c r="AZ457" s="738"/>
      <c r="BA457" s="656"/>
      <c r="BB457" s="309"/>
      <c r="BC457" s="1138"/>
      <c r="BD457" s="1138"/>
      <c r="BE457" s="1138"/>
      <c r="BF457" s="1138"/>
      <c r="BG457" s="1138"/>
      <c r="BH457" s="1138"/>
      <c r="BI457" s="1138"/>
      <c r="BJ457" s="536"/>
      <c r="BK457" s="536"/>
      <c r="BL457" s="536"/>
      <c r="BM457" s="536"/>
      <c r="BN457" s="536"/>
      <c r="BO457" s="536"/>
      <c r="BP457" s="536"/>
      <c r="BQ457" s="536"/>
      <c r="BR457" s="536"/>
      <c r="BS457" s="536"/>
      <c r="BT457" s="536"/>
      <c r="BU457" s="309"/>
      <c r="CW457" s="763"/>
      <c r="CX457" s="763"/>
      <c r="CY457" s="763"/>
      <c r="CZ457" s="763"/>
      <c r="DA457" s="763"/>
      <c r="DB457" s="763"/>
      <c r="DC457" s="763"/>
      <c r="DD457" s="763"/>
      <c r="DE457" s="763"/>
      <c r="DF457" s="763"/>
      <c r="DG457" s="763"/>
      <c r="DH457" s="763"/>
      <c r="DI457" s="763"/>
      <c r="DJ457" s="763"/>
      <c r="DK457" s="763"/>
      <c r="DL457" s="763"/>
      <c r="DM457" s="763"/>
      <c r="DN457" s="763"/>
      <c r="DO457" s="763"/>
      <c r="DP457" s="763"/>
      <c r="DQ457" s="763"/>
      <c r="DR457" s="763"/>
      <c r="DS457" s="763"/>
      <c r="DT457" s="763"/>
      <c r="DU457" s="763"/>
      <c r="DV457" s="763"/>
      <c r="DW457" s="763"/>
      <c r="DX457" s="763"/>
      <c r="DY457" s="763"/>
      <c r="DZ457" s="763"/>
      <c r="EA457" s="763"/>
      <c r="EB457" s="763"/>
      <c r="EC457" s="763"/>
      <c r="ED457" s="763"/>
      <c r="EE457" s="763"/>
      <c r="EF457" s="763"/>
      <c r="EG457" s="763"/>
      <c r="EH457" s="763"/>
      <c r="EI457" s="763"/>
      <c r="EJ457" s="763"/>
      <c r="EK457" s="763"/>
      <c r="EL457" s="763"/>
      <c r="EM457" s="763"/>
      <c r="EN457" s="763"/>
      <c r="EO457" s="763"/>
      <c r="EP457" s="763"/>
      <c r="EQ457" s="763"/>
      <c r="ER457" s="763"/>
      <c r="ES457" s="763"/>
      <c r="ET457" s="763"/>
      <c r="EU457" s="763"/>
      <c r="EV457" s="763"/>
      <c r="EW457" s="763"/>
      <c r="EX457" s="763"/>
      <c r="EY457" s="763"/>
      <c r="EZ457" s="763"/>
      <c r="FA457" s="763"/>
      <c r="FB457" s="763"/>
      <c r="FC457" s="763"/>
      <c r="FD457" s="763"/>
      <c r="FE457" s="763"/>
      <c r="FF457" s="763"/>
      <c r="FG457" s="763"/>
      <c r="FH457" s="763"/>
      <c r="FI457" s="763"/>
      <c r="FJ457" s="763"/>
      <c r="FK457" s="763"/>
      <c r="FL457" s="763"/>
      <c r="FM457" s="763"/>
      <c r="FN457" s="763"/>
      <c r="FO457" s="763"/>
      <c r="FP457" s="763"/>
      <c r="FQ457" s="763"/>
      <c r="FR457" s="763"/>
      <c r="FS457" s="763"/>
      <c r="FT457" s="763"/>
      <c r="FU457" s="763"/>
      <c r="FV457" s="763"/>
      <c r="FW457" s="763"/>
      <c r="FX457" s="763"/>
      <c r="FY457" s="763"/>
      <c r="FZ457" s="763"/>
      <c r="GA457" s="763"/>
      <c r="GB457" s="763"/>
      <c r="GC457" s="763"/>
      <c r="GD457" s="763"/>
      <c r="GE457" s="763"/>
      <c r="GF457" s="763"/>
      <c r="GG457" s="763"/>
      <c r="GH457" s="763"/>
      <c r="GI457" s="763"/>
      <c r="GJ457" s="763"/>
      <c r="GK457" s="763"/>
      <c r="GL457" s="763"/>
      <c r="GM457" s="763"/>
      <c r="GN457" s="763"/>
      <c r="GO457" s="763"/>
      <c r="GP457" s="763"/>
      <c r="GQ457" s="763"/>
      <c r="GR457" s="763"/>
      <c r="GS457" s="763"/>
      <c r="GT457" s="763"/>
      <c r="GU457" s="763"/>
      <c r="GV457" s="763"/>
      <c r="GW457" s="763"/>
      <c r="GX457" s="763"/>
      <c r="GY457" s="763"/>
      <c r="GZ457" s="763"/>
      <c r="HA457" s="763"/>
      <c r="HB457" s="763"/>
      <c r="HC457" s="763"/>
      <c r="HD457" s="763"/>
      <c r="HE457" s="763"/>
      <c r="HF457" s="763"/>
      <c r="HG457" s="763"/>
      <c r="HH457" s="763"/>
      <c r="HI457" s="763"/>
      <c r="HJ457" s="763"/>
      <c r="HK457" s="763"/>
      <c r="HL457" s="763"/>
      <c r="HM457" s="763"/>
      <c r="HN457" s="763"/>
      <c r="HO457" s="763"/>
      <c r="HP457" s="763"/>
      <c r="HQ457" s="763"/>
      <c r="HR457" s="763"/>
      <c r="HS457" s="763"/>
    </row>
    <row r="458" spans="1:227" s="552" customFormat="1">
      <c r="A458"/>
      <c r="B458" s="392"/>
      <c r="C458"/>
      <c r="D458" s="465"/>
      <c r="E458" s="684"/>
      <c r="F458" s="684"/>
      <c r="G458" s="354"/>
      <c r="H458"/>
      <c r="I458" s="140"/>
      <c r="J458"/>
      <c r="K458"/>
      <c r="L458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  <c r="X458" s="359"/>
      <c r="Y458" s="359"/>
      <c r="Z458" s="359"/>
      <c r="AA458" s="359"/>
      <c r="AB458" s="47"/>
      <c r="AC458"/>
      <c r="AD458" s="127"/>
      <c r="AE458"/>
      <c r="AF458"/>
      <c r="AG458"/>
      <c r="AH458" s="137"/>
      <c r="AI458" s="137"/>
      <c r="AJ458" s="137"/>
      <c r="AK458" s="693"/>
      <c r="AL458" s="653"/>
      <c r="AM458" s="738"/>
      <c r="AN458" s="738"/>
      <c r="AO458" s="738"/>
      <c r="AP458" s="738"/>
      <c r="AQ458" s="738"/>
      <c r="AR458" s="738"/>
      <c r="AS458" s="738"/>
      <c r="AT458" s="738"/>
      <c r="AU458" s="738"/>
      <c r="AV458" s="738"/>
      <c r="AW458" s="738"/>
      <c r="AX458" s="738"/>
      <c r="AY458" s="738"/>
      <c r="AZ458" s="738"/>
      <c r="BA458" s="656"/>
      <c r="BB458" s="309"/>
      <c r="BC458" s="1138"/>
      <c r="BD458" s="1138"/>
      <c r="BE458" s="1138"/>
      <c r="BF458" s="1138"/>
      <c r="BG458" s="1138"/>
      <c r="BH458" s="1138"/>
      <c r="BI458" s="1138"/>
      <c r="BJ458" s="536"/>
      <c r="BK458" s="536"/>
      <c r="BL458" s="536"/>
      <c r="BM458" s="536"/>
      <c r="BN458" s="536"/>
      <c r="BO458" s="536"/>
      <c r="BP458" s="536"/>
      <c r="BQ458" s="536"/>
      <c r="BR458" s="536"/>
      <c r="BS458" s="536"/>
      <c r="BT458" s="536"/>
      <c r="BU458" s="309"/>
      <c r="CW458" s="763"/>
      <c r="CX458" s="763"/>
      <c r="CY458" s="763"/>
      <c r="CZ458" s="763"/>
      <c r="DA458" s="763"/>
      <c r="DB458" s="763"/>
      <c r="DC458" s="763"/>
      <c r="DD458" s="763"/>
      <c r="DE458" s="763"/>
      <c r="DF458" s="763"/>
      <c r="DG458" s="763"/>
      <c r="DH458" s="763"/>
      <c r="DI458" s="763"/>
      <c r="DJ458" s="763"/>
      <c r="DK458" s="763"/>
      <c r="DL458" s="763"/>
      <c r="DM458" s="763"/>
      <c r="DN458" s="763"/>
      <c r="DO458" s="763"/>
      <c r="DP458" s="763"/>
      <c r="DQ458" s="763"/>
      <c r="DR458" s="763"/>
      <c r="DS458" s="763"/>
      <c r="DT458" s="763"/>
      <c r="DU458" s="763"/>
      <c r="DV458" s="763"/>
      <c r="DW458" s="763"/>
      <c r="DX458" s="763"/>
      <c r="DY458" s="763"/>
      <c r="DZ458" s="763"/>
      <c r="EA458" s="763"/>
      <c r="EB458" s="763"/>
      <c r="EC458" s="763"/>
      <c r="ED458" s="763"/>
      <c r="EE458" s="763"/>
      <c r="EF458" s="763"/>
      <c r="EG458" s="763"/>
      <c r="EH458" s="763"/>
      <c r="EI458" s="763"/>
      <c r="EJ458" s="763"/>
      <c r="EK458" s="763"/>
      <c r="EL458" s="763"/>
      <c r="EM458" s="763"/>
      <c r="EN458" s="763"/>
      <c r="EO458" s="763"/>
      <c r="EP458" s="763"/>
      <c r="EQ458" s="763"/>
      <c r="ER458" s="763"/>
      <c r="ES458" s="763"/>
      <c r="ET458" s="763"/>
      <c r="EU458" s="763"/>
      <c r="EV458" s="763"/>
      <c r="EW458" s="763"/>
      <c r="EX458" s="763"/>
      <c r="EY458" s="763"/>
      <c r="EZ458" s="763"/>
      <c r="FA458" s="763"/>
      <c r="FB458" s="763"/>
      <c r="FC458" s="763"/>
      <c r="FD458" s="763"/>
      <c r="FE458" s="763"/>
      <c r="FF458" s="763"/>
      <c r="FG458" s="763"/>
      <c r="FH458" s="763"/>
      <c r="FI458" s="763"/>
      <c r="FJ458" s="763"/>
      <c r="FK458" s="763"/>
      <c r="FL458" s="763"/>
      <c r="FM458" s="763"/>
      <c r="FN458" s="763"/>
      <c r="FO458" s="763"/>
      <c r="FP458" s="763"/>
      <c r="FQ458" s="763"/>
      <c r="FR458" s="763"/>
      <c r="FS458" s="763"/>
      <c r="FT458" s="763"/>
      <c r="FU458" s="763"/>
      <c r="FV458" s="763"/>
      <c r="FW458" s="763"/>
      <c r="FX458" s="763"/>
      <c r="FY458" s="763"/>
      <c r="FZ458" s="763"/>
      <c r="GA458" s="763"/>
      <c r="GB458" s="763"/>
      <c r="GC458" s="763"/>
      <c r="GD458" s="763"/>
      <c r="GE458" s="763"/>
      <c r="GF458" s="763"/>
      <c r="GG458" s="763"/>
      <c r="GH458" s="763"/>
      <c r="GI458" s="763"/>
      <c r="GJ458" s="763"/>
      <c r="GK458" s="763"/>
      <c r="GL458" s="763"/>
      <c r="GM458" s="763"/>
      <c r="GN458" s="763"/>
      <c r="GO458" s="763"/>
      <c r="GP458" s="763"/>
      <c r="GQ458" s="763"/>
      <c r="GR458" s="763"/>
      <c r="GS458" s="763"/>
      <c r="GT458" s="763"/>
      <c r="GU458" s="763"/>
      <c r="GV458" s="763"/>
      <c r="GW458" s="763"/>
      <c r="GX458" s="763"/>
      <c r="GY458" s="763"/>
      <c r="GZ458" s="763"/>
      <c r="HA458" s="763"/>
      <c r="HB458" s="763"/>
      <c r="HC458" s="763"/>
      <c r="HD458" s="763"/>
      <c r="HE458" s="763"/>
      <c r="HF458" s="763"/>
      <c r="HG458" s="763"/>
      <c r="HH458" s="763"/>
      <c r="HI458" s="763"/>
      <c r="HJ458" s="763"/>
      <c r="HK458" s="763"/>
      <c r="HL458" s="763"/>
      <c r="HM458" s="763"/>
      <c r="HN458" s="763"/>
      <c r="HO458" s="763"/>
      <c r="HP458" s="763"/>
      <c r="HQ458" s="763"/>
      <c r="HR458" s="763"/>
      <c r="HS458" s="763"/>
    </row>
    <row r="459" spans="1:227" s="552" customFormat="1">
      <c r="A459"/>
      <c r="B459" s="392"/>
      <c r="C459"/>
      <c r="D459" s="465"/>
      <c r="E459" s="684"/>
      <c r="F459" s="684"/>
      <c r="G459" s="354"/>
      <c r="H459"/>
      <c r="I459" s="140"/>
      <c r="J459"/>
      <c r="K459"/>
      <c r="L459"/>
      <c r="M459" s="359"/>
      <c r="N459" s="359"/>
      <c r="O459" s="359"/>
      <c r="P459" s="359"/>
      <c r="Q459" s="359"/>
      <c r="R459" s="359"/>
      <c r="S459" s="359"/>
      <c r="T459" s="359"/>
      <c r="U459" s="359"/>
      <c r="V459" s="359"/>
      <c r="W459" s="359"/>
      <c r="X459" s="359"/>
      <c r="Y459" s="359"/>
      <c r="Z459" s="359"/>
      <c r="AA459" s="359"/>
      <c r="AB459" s="47"/>
      <c r="AC459"/>
      <c r="AD459" s="127"/>
      <c r="AE459"/>
      <c r="AF459"/>
      <c r="AG459"/>
      <c r="AH459" s="137"/>
      <c r="AI459" s="137"/>
      <c r="AJ459" s="137"/>
      <c r="AK459" s="693"/>
      <c r="AL459" s="653"/>
      <c r="AM459" s="738"/>
      <c r="AN459" s="738"/>
      <c r="AO459" s="738"/>
      <c r="AP459" s="738"/>
      <c r="AQ459" s="738"/>
      <c r="AR459" s="738"/>
      <c r="AS459" s="738"/>
      <c r="AT459" s="738"/>
      <c r="AU459" s="738"/>
      <c r="AV459" s="738"/>
      <c r="AW459" s="738"/>
      <c r="AX459" s="738"/>
      <c r="AY459" s="738"/>
      <c r="AZ459" s="738"/>
      <c r="BA459" s="656"/>
      <c r="BB459" s="309"/>
      <c r="BC459" s="1138"/>
      <c r="BD459" s="1138"/>
      <c r="BE459" s="1138"/>
      <c r="BF459" s="1138"/>
      <c r="BG459" s="1138"/>
      <c r="BH459" s="1138"/>
      <c r="BI459" s="1138"/>
      <c r="BJ459" s="536"/>
      <c r="BK459" s="536"/>
      <c r="BL459" s="536"/>
      <c r="BM459" s="536"/>
      <c r="BN459" s="536"/>
      <c r="BO459" s="536"/>
      <c r="BP459" s="536"/>
      <c r="BQ459" s="536"/>
      <c r="BR459" s="536"/>
      <c r="BS459" s="536"/>
      <c r="BT459" s="536"/>
      <c r="BU459" s="309"/>
      <c r="CW459" s="763"/>
      <c r="CX459" s="763"/>
      <c r="CY459" s="763"/>
      <c r="CZ459" s="763"/>
      <c r="DA459" s="763"/>
      <c r="DB459" s="763"/>
      <c r="DC459" s="763"/>
      <c r="DD459" s="763"/>
      <c r="DE459" s="763"/>
      <c r="DF459" s="763"/>
      <c r="DG459" s="763"/>
      <c r="DH459" s="763"/>
      <c r="DI459" s="763"/>
      <c r="DJ459" s="763"/>
      <c r="DK459" s="763"/>
      <c r="DL459" s="763"/>
      <c r="DM459" s="763"/>
      <c r="DN459" s="763"/>
      <c r="DO459" s="763"/>
      <c r="DP459" s="763"/>
      <c r="DQ459" s="763"/>
      <c r="DR459" s="763"/>
      <c r="DS459" s="763"/>
      <c r="DT459" s="763"/>
      <c r="DU459" s="763"/>
      <c r="DV459" s="763"/>
      <c r="DW459" s="763"/>
      <c r="DX459" s="763"/>
      <c r="DY459" s="763"/>
      <c r="DZ459" s="763"/>
      <c r="EA459" s="763"/>
      <c r="EB459" s="763"/>
      <c r="EC459" s="763"/>
      <c r="ED459" s="763"/>
      <c r="EE459" s="763"/>
      <c r="EF459" s="763"/>
      <c r="EG459" s="763"/>
      <c r="EH459" s="763"/>
      <c r="EI459" s="763"/>
      <c r="EJ459" s="763"/>
      <c r="EK459" s="763"/>
      <c r="EL459" s="763"/>
      <c r="EM459" s="763"/>
      <c r="EN459" s="763"/>
      <c r="EO459" s="763"/>
      <c r="EP459" s="763"/>
      <c r="EQ459" s="763"/>
      <c r="ER459" s="763"/>
      <c r="ES459" s="763"/>
      <c r="ET459" s="763"/>
      <c r="EU459" s="763"/>
      <c r="EV459" s="763"/>
      <c r="EW459" s="763"/>
      <c r="EX459" s="763"/>
      <c r="EY459" s="763"/>
      <c r="EZ459" s="763"/>
      <c r="FA459" s="763"/>
      <c r="FB459" s="763"/>
      <c r="FC459" s="763"/>
      <c r="FD459" s="763"/>
      <c r="FE459" s="763"/>
      <c r="FF459" s="763"/>
      <c r="FG459" s="763"/>
      <c r="FH459" s="763"/>
      <c r="FI459" s="763"/>
      <c r="FJ459" s="763"/>
      <c r="FK459" s="763"/>
      <c r="FL459" s="763"/>
      <c r="FM459" s="763"/>
      <c r="FN459" s="763"/>
      <c r="FO459" s="763"/>
      <c r="FP459" s="763"/>
      <c r="FQ459" s="763"/>
      <c r="FR459" s="763"/>
      <c r="FS459" s="763"/>
      <c r="FT459" s="763"/>
      <c r="FU459" s="763"/>
      <c r="FV459" s="763"/>
      <c r="FW459" s="763"/>
      <c r="FX459" s="763"/>
      <c r="FY459" s="763"/>
      <c r="FZ459" s="763"/>
      <c r="GA459" s="763"/>
      <c r="GB459" s="763"/>
      <c r="GC459" s="763"/>
      <c r="GD459" s="763"/>
      <c r="GE459" s="763"/>
      <c r="GF459" s="763"/>
      <c r="GG459" s="763"/>
      <c r="GH459" s="763"/>
      <c r="GI459" s="763"/>
      <c r="GJ459" s="763"/>
      <c r="GK459" s="763"/>
      <c r="GL459" s="763"/>
      <c r="GM459" s="763"/>
      <c r="GN459" s="763"/>
      <c r="GO459" s="763"/>
      <c r="GP459" s="763"/>
      <c r="GQ459" s="763"/>
      <c r="GR459" s="763"/>
      <c r="GS459" s="763"/>
      <c r="GT459" s="763"/>
      <c r="GU459" s="763"/>
      <c r="GV459" s="763"/>
      <c r="GW459" s="763"/>
      <c r="GX459" s="763"/>
      <c r="GY459" s="763"/>
      <c r="GZ459" s="763"/>
      <c r="HA459" s="763"/>
      <c r="HB459" s="763"/>
      <c r="HC459" s="763"/>
      <c r="HD459" s="763"/>
      <c r="HE459" s="763"/>
      <c r="HF459" s="763"/>
      <c r="HG459" s="763"/>
      <c r="HH459" s="763"/>
      <c r="HI459" s="763"/>
      <c r="HJ459" s="763"/>
      <c r="HK459" s="763"/>
      <c r="HL459" s="763"/>
      <c r="HM459" s="763"/>
      <c r="HN459" s="763"/>
      <c r="HO459" s="763"/>
      <c r="HP459" s="763"/>
      <c r="HQ459" s="763"/>
      <c r="HR459" s="763"/>
      <c r="HS459" s="763"/>
    </row>
    <row r="460" spans="1:227" s="552" customFormat="1">
      <c r="A460"/>
      <c r="B460" s="392"/>
      <c r="C460"/>
      <c r="D460" s="465"/>
      <c r="E460" s="684"/>
      <c r="F460" s="684"/>
      <c r="G460" s="354"/>
      <c r="H460"/>
      <c r="I460" s="140"/>
      <c r="J460"/>
      <c r="K460"/>
      <c r="L460"/>
      <c r="M460" s="359"/>
      <c r="N460" s="359"/>
      <c r="O460" s="359"/>
      <c r="P460" s="359"/>
      <c r="Q460" s="359"/>
      <c r="R460" s="359"/>
      <c r="S460" s="359"/>
      <c r="T460" s="359"/>
      <c r="U460" s="359"/>
      <c r="V460" s="359"/>
      <c r="W460" s="359"/>
      <c r="X460" s="359"/>
      <c r="Y460" s="359"/>
      <c r="Z460" s="359"/>
      <c r="AA460" s="359"/>
      <c r="AB460" s="47"/>
      <c r="AC460"/>
      <c r="AD460" s="127"/>
      <c r="AE460"/>
      <c r="AF460"/>
      <c r="AG460"/>
      <c r="AH460" s="137"/>
      <c r="AI460" s="137"/>
      <c r="AJ460" s="137"/>
      <c r="AK460" s="693"/>
      <c r="AL460" s="653"/>
      <c r="AM460" s="738"/>
      <c r="AN460" s="738"/>
      <c r="AO460" s="738"/>
      <c r="AP460" s="738"/>
      <c r="AQ460" s="738"/>
      <c r="AR460" s="738"/>
      <c r="AS460" s="738"/>
      <c r="AT460" s="738"/>
      <c r="AU460" s="738"/>
      <c r="AV460" s="738"/>
      <c r="AW460" s="738"/>
      <c r="AX460" s="738"/>
      <c r="AY460" s="738"/>
      <c r="AZ460" s="738"/>
      <c r="BA460" s="656"/>
      <c r="BB460" s="309"/>
      <c r="BC460" s="1138"/>
      <c r="BD460" s="1138"/>
      <c r="BE460" s="1138"/>
      <c r="BF460" s="1138"/>
      <c r="BG460" s="1138"/>
      <c r="BH460" s="1138"/>
      <c r="BI460" s="1138"/>
      <c r="BJ460" s="536"/>
      <c r="BK460" s="536"/>
      <c r="BL460" s="536"/>
      <c r="BM460" s="536"/>
      <c r="BN460" s="536"/>
      <c r="BO460" s="536"/>
      <c r="BP460" s="536"/>
      <c r="BQ460" s="536"/>
      <c r="BR460" s="536"/>
      <c r="BS460" s="536"/>
      <c r="BT460" s="536"/>
      <c r="BU460" s="309"/>
      <c r="CW460" s="763"/>
      <c r="CX460" s="763"/>
      <c r="CY460" s="763"/>
      <c r="CZ460" s="763"/>
      <c r="DA460" s="763"/>
      <c r="DB460" s="763"/>
      <c r="DC460" s="763"/>
      <c r="DD460" s="763"/>
      <c r="DE460" s="763"/>
      <c r="DF460" s="763"/>
      <c r="DG460" s="763"/>
      <c r="DH460" s="763"/>
      <c r="DI460" s="763"/>
      <c r="DJ460" s="763"/>
      <c r="DK460" s="763"/>
      <c r="DL460" s="763"/>
      <c r="DM460" s="763"/>
      <c r="DN460" s="763"/>
      <c r="DO460" s="763"/>
      <c r="DP460" s="763"/>
      <c r="DQ460" s="763"/>
      <c r="DR460" s="763"/>
      <c r="DS460" s="763"/>
      <c r="DT460" s="763"/>
      <c r="DU460" s="763"/>
      <c r="DV460" s="763"/>
      <c r="DW460" s="763"/>
      <c r="DX460" s="763"/>
      <c r="DY460" s="763"/>
      <c r="DZ460" s="763"/>
      <c r="EA460" s="763"/>
      <c r="EB460" s="763"/>
      <c r="EC460" s="763"/>
      <c r="ED460" s="763"/>
      <c r="EE460" s="763"/>
      <c r="EF460" s="763"/>
      <c r="EG460" s="763"/>
      <c r="EH460" s="763"/>
      <c r="EI460" s="763"/>
      <c r="EJ460" s="763"/>
      <c r="EK460" s="763"/>
      <c r="EL460" s="763"/>
      <c r="EM460" s="763"/>
      <c r="EN460" s="763"/>
      <c r="EO460" s="763"/>
      <c r="EP460" s="763"/>
      <c r="EQ460" s="763"/>
      <c r="ER460" s="763"/>
      <c r="ES460" s="763"/>
      <c r="ET460" s="763"/>
      <c r="EU460" s="763"/>
      <c r="EV460" s="763"/>
      <c r="EW460" s="763"/>
      <c r="EX460" s="763"/>
      <c r="EY460" s="763"/>
      <c r="EZ460" s="763"/>
      <c r="FA460" s="763"/>
      <c r="FB460" s="763"/>
      <c r="FC460" s="763"/>
      <c r="FD460" s="763"/>
      <c r="FE460" s="763"/>
      <c r="FF460" s="763"/>
      <c r="FG460" s="763"/>
      <c r="FH460" s="763"/>
      <c r="FI460" s="763"/>
      <c r="FJ460" s="763"/>
      <c r="FK460" s="763"/>
      <c r="FL460" s="763"/>
      <c r="FM460" s="763"/>
      <c r="FN460" s="763"/>
      <c r="FO460" s="763"/>
      <c r="FP460" s="763"/>
      <c r="FQ460" s="763"/>
      <c r="FR460" s="763"/>
      <c r="FS460" s="763"/>
      <c r="FT460" s="763"/>
      <c r="FU460" s="763"/>
      <c r="FV460" s="763"/>
      <c r="FW460" s="763"/>
      <c r="FX460" s="763"/>
      <c r="FY460" s="763"/>
      <c r="FZ460" s="763"/>
      <c r="GA460" s="763"/>
      <c r="GB460" s="763"/>
      <c r="GC460" s="763"/>
      <c r="GD460" s="763"/>
      <c r="GE460" s="763"/>
      <c r="GF460" s="763"/>
      <c r="GG460" s="763"/>
      <c r="GH460" s="763"/>
      <c r="GI460" s="763"/>
      <c r="GJ460" s="763"/>
      <c r="GK460" s="763"/>
      <c r="GL460" s="763"/>
      <c r="GM460" s="763"/>
      <c r="GN460" s="763"/>
      <c r="GO460" s="763"/>
      <c r="GP460" s="763"/>
      <c r="GQ460" s="763"/>
      <c r="GR460" s="763"/>
      <c r="GS460" s="763"/>
      <c r="GT460" s="763"/>
      <c r="GU460" s="763"/>
      <c r="GV460" s="763"/>
      <c r="GW460" s="763"/>
      <c r="GX460" s="763"/>
      <c r="GY460" s="763"/>
      <c r="GZ460" s="763"/>
      <c r="HA460" s="763"/>
      <c r="HB460" s="763"/>
      <c r="HC460" s="763"/>
      <c r="HD460" s="763"/>
      <c r="HE460" s="763"/>
      <c r="HF460" s="763"/>
      <c r="HG460" s="763"/>
      <c r="HH460" s="763"/>
      <c r="HI460" s="763"/>
      <c r="HJ460" s="763"/>
      <c r="HK460" s="763"/>
      <c r="HL460" s="763"/>
      <c r="HM460" s="763"/>
      <c r="HN460" s="763"/>
      <c r="HO460" s="763"/>
      <c r="HP460" s="763"/>
      <c r="HQ460" s="763"/>
      <c r="HR460" s="763"/>
      <c r="HS460" s="763"/>
    </row>
    <row r="461" spans="1:227" s="552" customFormat="1">
      <c r="A461"/>
      <c r="B461" s="392"/>
      <c r="C461"/>
      <c r="D461" s="465"/>
      <c r="E461" s="684"/>
      <c r="F461" s="684"/>
      <c r="G461" s="354"/>
      <c r="H461"/>
      <c r="I461" s="140"/>
      <c r="J461"/>
      <c r="K461"/>
      <c r="L461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  <c r="X461" s="359"/>
      <c r="Y461" s="359"/>
      <c r="Z461" s="359"/>
      <c r="AA461" s="359"/>
      <c r="AB461" s="47"/>
      <c r="AC461"/>
      <c r="AD461" s="127"/>
      <c r="AE461"/>
      <c r="AF461"/>
      <c r="AG461"/>
      <c r="AH461" s="137"/>
      <c r="AI461" s="137"/>
      <c r="AJ461" s="137"/>
      <c r="AK461" s="693"/>
      <c r="AL461" s="653"/>
      <c r="AM461" s="738"/>
      <c r="AN461" s="738"/>
      <c r="AO461" s="738"/>
      <c r="AP461" s="738"/>
      <c r="AQ461" s="738"/>
      <c r="AR461" s="738"/>
      <c r="AS461" s="738"/>
      <c r="AT461" s="738"/>
      <c r="AU461" s="738"/>
      <c r="AV461" s="738"/>
      <c r="AW461" s="738"/>
      <c r="AX461" s="738"/>
      <c r="AY461" s="738"/>
      <c r="AZ461" s="738"/>
      <c r="BA461" s="656"/>
      <c r="BB461" s="309"/>
      <c r="BC461" s="1138"/>
      <c r="BD461" s="1138"/>
      <c r="BE461" s="1138"/>
      <c r="BF461" s="1138"/>
      <c r="BG461" s="1138"/>
      <c r="BH461" s="1138"/>
      <c r="BI461" s="1138"/>
      <c r="BJ461" s="536"/>
      <c r="BK461" s="536"/>
      <c r="BL461" s="536"/>
      <c r="BM461" s="536"/>
      <c r="BN461" s="536"/>
      <c r="BO461" s="536"/>
      <c r="BP461" s="536"/>
      <c r="BQ461" s="536"/>
      <c r="BR461" s="536"/>
      <c r="BS461" s="536"/>
      <c r="BT461" s="536"/>
      <c r="BU461" s="309"/>
      <c r="CW461" s="763"/>
      <c r="CX461" s="763"/>
      <c r="CY461" s="763"/>
      <c r="CZ461" s="763"/>
      <c r="DA461" s="763"/>
      <c r="DB461" s="763"/>
      <c r="DC461" s="763"/>
      <c r="DD461" s="763"/>
      <c r="DE461" s="763"/>
      <c r="DF461" s="763"/>
      <c r="DG461" s="763"/>
      <c r="DH461" s="763"/>
      <c r="DI461" s="763"/>
      <c r="DJ461" s="763"/>
      <c r="DK461" s="763"/>
      <c r="DL461" s="763"/>
      <c r="DM461" s="763"/>
      <c r="DN461" s="763"/>
      <c r="DO461" s="763"/>
      <c r="DP461" s="763"/>
      <c r="DQ461" s="763"/>
      <c r="DR461" s="763"/>
      <c r="DS461" s="763"/>
      <c r="DT461" s="763"/>
      <c r="DU461" s="763"/>
      <c r="DV461" s="763"/>
      <c r="DW461" s="763"/>
      <c r="DX461" s="763"/>
      <c r="DY461" s="763"/>
      <c r="DZ461" s="763"/>
      <c r="EA461" s="763"/>
      <c r="EB461" s="763"/>
      <c r="EC461" s="763"/>
      <c r="ED461" s="763"/>
      <c r="EE461" s="763"/>
      <c r="EF461" s="763"/>
      <c r="EG461" s="763"/>
      <c r="EH461" s="763"/>
      <c r="EI461" s="763"/>
      <c r="EJ461" s="763"/>
      <c r="EK461" s="763"/>
      <c r="EL461" s="763"/>
      <c r="EM461" s="763"/>
      <c r="EN461" s="763"/>
      <c r="EO461" s="763"/>
      <c r="EP461" s="763"/>
      <c r="EQ461" s="763"/>
      <c r="ER461" s="763"/>
      <c r="ES461" s="763"/>
      <c r="ET461" s="763"/>
      <c r="EU461" s="763"/>
      <c r="EV461" s="763"/>
      <c r="EW461" s="763"/>
      <c r="EX461" s="763"/>
      <c r="EY461" s="763"/>
      <c r="EZ461" s="763"/>
      <c r="FA461" s="763"/>
      <c r="FB461" s="763"/>
      <c r="FC461" s="763"/>
      <c r="FD461" s="763"/>
      <c r="FE461" s="763"/>
      <c r="FF461" s="763"/>
      <c r="FG461" s="763"/>
      <c r="FH461" s="763"/>
      <c r="FI461" s="763"/>
      <c r="FJ461" s="763"/>
      <c r="FK461" s="763"/>
      <c r="FL461" s="763"/>
      <c r="FM461" s="763"/>
      <c r="FN461" s="763"/>
      <c r="FO461" s="763"/>
      <c r="FP461" s="763"/>
      <c r="FQ461" s="763"/>
      <c r="FR461" s="763"/>
      <c r="FS461" s="763"/>
      <c r="FT461" s="763"/>
      <c r="FU461" s="763"/>
      <c r="FV461" s="763"/>
      <c r="FW461" s="763"/>
      <c r="FX461" s="763"/>
      <c r="FY461" s="763"/>
      <c r="FZ461" s="763"/>
      <c r="GA461" s="763"/>
      <c r="GB461" s="763"/>
      <c r="GC461" s="763"/>
      <c r="GD461" s="763"/>
      <c r="GE461" s="763"/>
      <c r="GF461" s="763"/>
      <c r="GG461" s="763"/>
      <c r="GH461" s="763"/>
      <c r="GI461" s="763"/>
      <c r="GJ461" s="763"/>
      <c r="GK461" s="763"/>
      <c r="GL461" s="763"/>
      <c r="GM461" s="763"/>
      <c r="GN461" s="763"/>
      <c r="GO461" s="763"/>
      <c r="GP461" s="763"/>
      <c r="GQ461" s="763"/>
      <c r="GR461" s="763"/>
      <c r="GS461" s="763"/>
      <c r="GT461" s="763"/>
      <c r="GU461" s="763"/>
      <c r="GV461" s="763"/>
      <c r="GW461" s="763"/>
      <c r="GX461" s="763"/>
      <c r="GY461" s="763"/>
      <c r="GZ461" s="763"/>
      <c r="HA461" s="763"/>
      <c r="HB461" s="763"/>
      <c r="HC461" s="763"/>
      <c r="HD461" s="763"/>
      <c r="HE461" s="763"/>
      <c r="HF461" s="763"/>
      <c r="HG461" s="763"/>
      <c r="HH461" s="763"/>
      <c r="HI461" s="763"/>
      <c r="HJ461" s="763"/>
      <c r="HK461" s="763"/>
      <c r="HL461" s="763"/>
      <c r="HM461" s="763"/>
      <c r="HN461" s="763"/>
      <c r="HO461" s="763"/>
      <c r="HP461" s="763"/>
      <c r="HQ461" s="763"/>
      <c r="HR461" s="763"/>
      <c r="HS461" s="763"/>
    </row>
    <row r="462" spans="1:227" s="552" customFormat="1">
      <c r="A462"/>
      <c r="B462" s="392"/>
      <c r="C462"/>
      <c r="D462" s="465"/>
      <c r="E462" s="684"/>
      <c r="F462" s="684"/>
      <c r="G462" s="354"/>
      <c r="H462"/>
      <c r="I462" s="140"/>
      <c r="J462"/>
      <c r="K462"/>
      <c r="L462"/>
      <c r="M462" s="359"/>
      <c r="N462" s="359"/>
      <c r="O462" s="359"/>
      <c r="P462" s="359"/>
      <c r="Q462" s="359"/>
      <c r="R462" s="359"/>
      <c r="S462" s="359"/>
      <c r="T462" s="359"/>
      <c r="U462" s="359"/>
      <c r="V462" s="359"/>
      <c r="W462" s="359"/>
      <c r="X462" s="359"/>
      <c r="Y462" s="359"/>
      <c r="Z462" s="359"/>
      <c r="AA462" s="359"/>
      <c r="AB462" s="47"/>
      <c r="AC462"/>
      <c r="AD462" s="127"/>
      <c r="AE462"/>
      <c r="AF462"/>
      <c r="AG462"/>
      <c r="AH462" s="137"/>
      <c r="AI462" s="137"/>
      <c r="AJ462" s="137"/>
      <c r="AK462" s="693"/>
      <c r="AL462" s="653"/>
      <c r="AM462" s="738"/>
      <c r="AN462" s="738"/>
      <c r="AO462" s="738"/>
      <c r="AP462" s="738"/>
      <c r="AQ462" s="738"/>
      <c r="AR462" s="738"/>
      <c r="AS462" s="738"/>
      <c r="AT462" s="738"/>
      <c r="AU462" s="738"/>
      <c r="AV462" s="738"/>
      <c r="AW462" s="738"/>
      <c r="AX462" s="738"/>
      <c r="AY462" s="738"/>
      <c r="AZ462" s="738"/>
      <c r="BA462" s="656"/>
      <c r="BB462" s="309"/>
      <c r="BC462" s="1138"/>
      <c r="BD462" s="1138"/>
      <c r="BE462" s="1138"/>
      <c r="BF462" s="1138"/>
      <c r="BG462" s="1138"/>
      <c r="BH462" s="1138"/>
      <c r="BI462" s="1138"/>
      <c r="BJ462" s="536"/>
      <c r="BK462" s="536"/>
      <c r="BL462" s="536"/>
      <c r="BM462" s="536"/>
      <c r="BN462" s="536"/>
      <c r="BO462" s="536"/>
      <c r="BP462" s="536"/>
      <c r="BQ462" s="536"/>
      <c r="BR462" s="536"/>
      <c r="BS462" s="536"/>
      <c r="BT462" s="536"/>
      <c r="BU462" s="309"/>
      <c r="CW462" s="763"/>
      <c r="CX462" s="763"/>
      <c r="CY462" s="763"/>
      <c r="CZ462" s="763"/>
      <c r="DA462" s="763"/>
      <c r="DB462" s="763"/>
      <c r="DC462" s="763"/>
      <c r="DD462" s="763"/>
      <c r="DE462" s="763"/>
      <c r="DF462" s="763"/>
      <c r="DG462" s="763"/>
      <c r="DH462" s="763"/>
      <c r="DI462" s="763"/>
      <c r="DJ462" s="763"/>
      <c r="DK462" s="763"/>
      <c r="DL462" s="763"/>
      <c r="DM462" s="763"/>
      <c r="DN462" s="763"/>
      <c r="DO462" s="763"/>
      <c r="DP462" s="763"/>
      <c r="DQ462" s="763"/>
      <c r="DR462" s="763"/>
      <c r="DS462" s="763"/>
      <c r="DT462" s="763"/>
      <c r="DU462" s="763"/>
      <c r="DV462" s="763"/>
      <c r="DW462" s="763"/>
      <c r="DX462" s="763"/>
      <c r="DY462" s="763"/>
      <c r="DZ462" s="763"/>
      <c r="EA462" s="763"/>
      <c r="EB462" s="763"/>
      <c r="EC462" s="763"/>
      <c r="ED462" s="763"/>
      <c r="EE462" s="763"/>
      <c r="EF462" s="763"/>
      <c r="EG462" s="763"/>
      <c r="EH462" s="763"/>
      <c r="EI462" s="763"/>
      <c r="EJ462" s="763"/>
      <c r="EK462" s="763"/>
      <c r="EL462" s="763"/>
      <c r="EM462" s="763"/>
      <c r="EN462" s="763"/>
      <c r="EO462" s="763"/>
      <c r="EP462" s="763"/>
      <c r="EQ462" s="763"/>
      <c r="ER462" s="763"/>
      <c r="ES462" s="763"/>
      <c r="ET462" s="763"/>
      <c r="EU462" s="763"/>
      <c r="EV462" s="763"/>
      <c r="EW462" s="763"/>
      <c r="EX462" s="763"/>
      <c r="EY462" s="763"/>
      <c r="EZ462" s="763"/>
      <c r="FA462" s="763"/>
      <c r="FB462" s="763"/>
      <c r="FC462" s="763"/>
      <c r="FD462" s="763"/>
      <c r="FE462" s="763"/>
      <c r="FF462" s="763"/>
      <c r="FG462" s="763"/>
      <c r="FH462" s="763"/>
      <c r="FI462" s="763"/>
      <c r="FJ462" s="763"/>
      <c r="FK462" s="763"/>
      <c r="FL462" s="763"/>
      <c r="FM462" s="763"/>
      <c r="FN462" s="763"/>
      <c r="FO462" s="763"/>
      <c r="FP462" s="763"/>
      <c r="FQ462" s="763"/>
      <c r="FR462" s="763"/>
      <c r="FS462" s="763"/>
      <c r="FT462" s="763"/>
      <c r="FU462" s="763"/>
      <c r="FV462" s="763"/>
      <c r="FW462" s="763"/>
      <c r="FX462" s="763"/>
      <c r="FY462" s="763"/>
      <c r="FZ462" s="763"/>
      <c r="GA462" s="763"/>
      <c r="GB462" s="763"/>
      <c r="GC462" s="763"/>
      <c r="GD462" s="763"/>
      <c r="GE462" s="763"/>
      <c r="GF462" s="763"/>
      <c r="GG462" s="763"/>
      <c r="GH462" s="763"/>
      <c r="GI462" s="763"/>
      <c r="GJ462" s="763"/>
      <c r="GK462" s="763"/>
      <c r="GL462" s="763"/>
      <c r="GM462" s="763"/>
      <c r="GN462" s="763"/>
      <c r="GO462" s="763"/>
      <c r="GP462" s="763"/>
      <c r="GQ462" s="763"/>
      <c r="GR462" s="763"/>
      <c r="GS462" s="763"/>
      <c r="GT462" s="763"/>
      <c r="GU462" s="763"/>
      <c r="GV462" s="763"/>
      <c r="GW462" s="763"/>
      <c r="GX462" s="763"/>
      <c r="GY462" s="763"/>
      <c r="GZ462" s="763"/>
      <c r="HA462" s="763"/>
      <c r="HB462" s="763"/>
      <c r="HC462" s="763"/>
      <c r="HD462" s="763"/>
      <c r="HE462" s="763"/>
      <c r="HF462" s="763"/>
      <c r="HG462" s="763"/>
      <c r="HH462" s="763"/>
      <c r="HI462" s="763"/>
      <c r="HJ462" s="763"/>
      <c r="HK462" s="763"/>
      <c r="HL462" s="763"/>
      <c r="HM462" s="763"/>
      <c r="HN462" s="763"/>
      <c r="HO462" s="763"/>
      <c r="HP462" s="763"/>
      <c r="HQ462" s="763"/>
      <c r="HR462" s="763"/>
      <c r="HS462" s="763"/>
    </row>
    <row r="463" spans="1:227" s="552" customFormat="1">
      <c r="A463"/>
      <c r="B463" s="392"/>
      <c r="C463"/>
      <c r="D463" s="465"/>
      <c r="E463" s="684"/>
      <c r="F463" s="684"/>
      <c r="G463" s="354"/>
      <c r="H463"/>
      <c r="I463" s="140"/>
      <c r="J463"/>
      <c r="K463"/>
      <c r="L463"/>
      <c r="M463" s="359"/>
      <c r="N463" s="359"/>
      <c r="O463" s="359"/>
      <c r="P463" s="359"/>
      <c r="Q463" s="359"/>
      <c r="R463" s="359"/>
      <c r="S463" s="359"/>
      <c r="T463" s="359"/>
      <c r="U463" s="359"/>
      <c r="V463" s="359"/>
      <c r="W463" s="359"/>
      <c r="X463" s="359"/>
      <c r="Y463" s="359"/>
      <c r="Z463" s="359"/>
      <c r="AA463" s="359"/>
      <c r="AB463" s="47"/>
      <c r="AC463"/>
      <c r="AD463" s="127"/>
      <c r="AE463"/>
      <c r="AF463"/>
      <c r="AG463"/>
      <c r="AH463" s="137"/>
      <c r="AI463" s="137"/>
      <c r="AJ463" s="137"/>
      <c r="AK463" s="693"/>
      <c r="AL463" s="653"/>
      <c r="AM463" s="738"/>
      <c r="AN463" s="738"/>
      <c r="AO463" s="738"/>
      <c r="AP463" s="738"/>
      <c r="AQ463" s="738"/>
      <c r="AR463" s="738"/>
      <c r="AS463" s="738"/>
      <c r="AT463" s="738"/>
      <c r="AU463" s="738"/>
      <c r="AV463" s="738"/>
      <c r="AW463" s="738"/>
      <c r="AX463" s="738"/>
      <c r="AY463" s="738"/>
      <c r="AZ463" s="738"/>
      <c r="BA463" s="656"/>
      <c r="BB463" s="309"/>
      <c r="BC463" s="1138"/>
      <c r="BD463" s="1138"/>
      <c r="BE463" s="1138"/>
      <c r="BF463" s="1138"/>
      <c r="BG463" s="1138"/>
      <c r="BH463" s="1138"/>
      <c r="BI463" s="1138"/>
      <c r="BJ463" s="536"/>
      <c r="BK463" s="536"/>
      <c r="BL463" s="536"/>
      <c r="BM463" s="536"/>
      <c r="BN463" s="536"/>
      <c r="BO463" s="536"/>
      <c r="BP463" s="536"/>
      <c r="BQ463" s="536"/>
      <c r="BR463" s="536"/>
      <c r="BS463" s="536"/>
      <c r="BT463" s="536"/>
      <c r="BU463" s="309"/>
      <c r="CW463" s="763"/>
      <c r="CX463" s="763"/>
      <c r="CY463" s="763"/>
      <c r="CZ463" s="763"/>
      <c r="DA463" s="763"/>
      <c r="DB463" s="763"/>
      <c r="DC463" s="763"/>
      <c r="DD463" s="763"/>
      <c r="DE463" s="763"/>
      <c r="DF463" s="763"/>
      <c r="DG463" s="763"/>
      <c r="DH463" s="763"/>
      <c r="DI463" s="763"/>
      <c r="DJ463" s="763"/>
      <c r="DK463" s="763"/>
      <c r="DL463" s="763"/>
      <c r="DM463" s="763"/>
      <c r="DN463" s="763"/>
      <c r="DO463" s="763"/>
      <c r="DP463" s="763"/>
      <c r="DQ463" s="763"/>
      <c r="DR463" s="763"/>
      <c r="DS463" s="763"/>
      <c r="DT463" s="763"/>
      <c r="DU463" s="763"/>
      <c r="DV463" s="763"/>
      <c r="DW463" s="763"/>
      <c r="DX463" s="763"/>
      <c r="DY463" s="763"/>
      <c r="DZ463" s="763"/>
      <c r="EA463" s="763"/>
      <c r="EB463" s="763"/>
      <c r="EC463" s="763"/>
      <c r="ED463" s="763"/>
      <c r="EE463" s="763"/>
      <c r="EF463" s="763"/>
      <c r="EG463" s="763"/>
      <c r="EH463" s="763"/>
      <c r="EI463" s="763"/>
      <c r="EJ463" s="763"/>
      <c r="EK463" s="763"/>
      <c r="EL463" s="763"/>
      <c r="EM463" s="763"/>
      <c r="EN463" s="763"/>
      <c r="EO463" s="763"/>
      <c r="EP463" s="763"/>
      <c r="EQ463" s="763"/>
      <c r="ER463" s="763"/>
      <c r="ES463" s="763"/>
      <c r="ET463" s="763"/>
      <c r="EU463" s="763"/>
      <c r="EV463" s="763"/>
      <c r="EW463" s="763"/>
      <c r="EX463" s="763"/>
      <c r="EY463" s="763"/>
      <c r="EZ463" s="763"/>
      <c r="FA463" s="763"/>
      <c r="FB463" s="763"/>
      <c r="FC463" s="763"/>
      <c r="FD463" s="763"/>
      <c r="FE463" s="763"/>
      <c r="FF463" s="763"/>
      <c r="FG463" s="763"/>
      <c r="FH463" s="763"/>
      <c r="FI463" s="763"/>
      <c r="FJ463" s="763"/>
      <c r="FK463" s="763"/>
      <c r="FL463" s="763"/>
      <c r="FM463" s="763"/>
      <c r="FN463" s="763"/>
      <c r="FO463" s="763"/>
      <c r="FP463" s="763"/>
      <c r="FQ463" s="763"/>
      <c r="FR463" s="763"/>
      <c r="FS463" s="763"/>
      <c r="FT463" s="763"/>
      <c r="FU463" s="763"/>
      <c r="FV463" s="763"/>
      <c r="FW463" s="763"/>
      <c r="FX463" s="763"/>
      <c r="FY463" s="763"/>
      <c r="FZ463" s="763"/>
      <c r="GA463" s="763"/>
      <c r="GB463" s="763"/>
      <c r="GC463" s="763"/>
      <c r="GD463" s="763"/>
      <c r="GE463" s="763"/>
      <c r="GF463" s="763"/>
      <c r="GG463" s="763"/>
      <c r="GH463" s="763"/>
      <c r="GI463" s="763"/>
      <c r="GJ463" s="763"/>
      <c r="GK463" s="763"/>
      <c r="GL463" s="763"/>
      <c r="GM463" s="763"/>
      <c r="GN463" s="763"/>
      <c r="GO463" s="763"/>
      <c r="GP463" s="763"/>
      <c r="GQ463" s="763"/>
      <c r="GR463" s="763"/>
      <c r="GS463" s="763"/>
      <c r="GT463" s="763"/>
      <c r="GU463" s="763"/>
      <c r="GV463" s="763"/>
      <c r="GW463" s="763"/>
      <c r="GX463" s="763"/>
      <c r="GY463" s="763"/>
      <c r="GZ463" s="763"/>
      <c r="HA463" s="763"/>
      <c r="HB463" s="763"/>
      <c r="HC463" s="763"/>
      <c r="HD463" s="763"/>
      <c r="HE463" s="763"/>
      <c r="HF463" s="763"/>
      <c r="HG463" s="763"/>
      <c r="HH463" s="763"/>
      <c r="HI463" s="763"/>
      <c r="HJ463" s="763"/>
      <c r="HK463" s="763"/>
      <c r="HL463" s="763"/>
      <c r="HM463" s="763"/>
      <c r="HN463" s="763"/>
      <c r="HO463" s="763"/>
      <c r="HP463" s="763"/>
      <c r="HQ463" s="763"/>
      <c r="HR463" s="763"/>
      <c r="HS463" s="763"/>
    </row>
    <row r="464" spans="1:227" s="552" customFormat="1">
      <c r="A464"/>
      <c r="B464" s="392"/>
      <c r="C464"/>
      <c r="D464" s="465"/>
      <c r="E464" s="684"/>
      <c r="F464" s="684"/>
      <c r="G464" s="354"/>
      <c r="H464"/>
      <c r="I464" s="140"/>
      <c r="J464"/>
      <c r="K464"/>
      <c r="L464"/>
      <c r="M464" s="359"/>
      <c r="N464" s="359"/>
      <c r="O464" s="359"/>
      <c r="P464" s="359"/>
      <c r="Q464" s="359"/>
      <c r="R464" s="359"/>
      <c r="S464" s="359"/>
      <c r="T464" s="359"/>
      <c r="U464" s="359"/>
      <c r="V464" s="359"/>
      <c r="W464" s="359"/>
      <c r="X464" s="359"/>
      <c r="Y464" s="359"/>
      <c r="Z464" s="359"/>
      <c r="AA464" s="359"/>
      <c r="AB464" s="47"/>
      <c r="AC464"/>
      <c r="AD464" s="127"/>
      <c r="AE464"/>
      <c r="AF464"/>
      <c r="AG464"/>
      <c r="AH464" s="137"/>
      <c r="AI464" s="137"/>
      <c r="AJ464" s="137"/>
      <c r="AK464" s="693"/>
      <c r="AL464" s="653"/>
      <c r="AM464" s="738"/>
      <c r="AN464" s="738"/>
      <c r="AO464" s="738"/>
      <c r="AP464" s="738"/>
      <c r="AQ464" s="738"/>
      <c r="AR464" s="738"/>
      <c r="AS464" s="738"/>
      <c r="AT464" s="738"/>
      <c r="AU464" s="738"/>
      <c r="AV464" s="738"/>
      <c r="AW464" s="738"/>
      <c r="AX464" s="738"/>
      <c r="AY464" s="738"/>
      <c r="AZ464" s="738"/>
      <c r="BA464" s="656"/>
      <c r="BB464" s="309"/>
      <c r="BC464" s="1138"/>
      <c r="BD464" s="1138"/>
      <c r="BE464" s="1138"/>
      <c r="BF464" s="1138"/>
      <c r="BG464" s="1138"/>
      <c r="BH464" s="1138"/>
      <c r="BI464" s="1138"/>
      <c r="BJ464" s="536"/>
      <c r="BK464" s="536"/>
      <c r="BL464" s="536"/>
      <c r="BM464" s="536"/>
      <c r="BN464" s="536"/>
      <c r="BO464" s="536"/>
      <c r="BP464" s="536"/>
      <c r="BQ464" s="536"/>
      <c r="BR464" s="536"/>
      <c r="BS464" s="536"/>
      <c r="BT464" s="536"/>
      <c r="BU464" s="309"/>
      <c r="CW464" s="763"/>
      <c r="CX464" s="763"/>
      <c r="CY464" s="763"/>
      <c r="CZ464" s="763"/>
      <c r="DA464" s="763"/>
      <c r="DB464" s="763"/>
      <c r="DC464" s="763"/>
      <c r="DD464" s="763"/>
      <c r="DE464" s="763"/>
      <c r="DF464" s="763"/>
      <c r="DG464" s="763"/>
      <c r="DH464" s="763"/>
      <c r="DI464" s="763"/>
      <c r="DJ464" s="763"/>
      <c r="DK464" s="763"/>
      <c r="DL464" s="763"/>
      <c r="DM464" s="763"/>
      <c r="DN464" s="763"/>
      <c r="DO464" s="763"/>
      <c r="DP464" s="763"/>
      <c r="DQ464" s="763"/>
      <c r="DR464" s="763"/>
      <c r="DS464" s="763"/>
      <c r="DT464" s="763"/>
      <c r="DU464" s="763"/>
      <c r="DV464" s="763"/>
      <c r="DW464" s="763"/>
      <c r="DX464" s="763"/>
      <c r="DY464" s="763"/>
      <c r="DZ464" s="763"/>
      <c r="EA464" s="763"/>
      <c r="EB464" s="763"/>
      <c r="EC464" s="763"/>
      <c r="ED464" s="763"/>
      <c r="EE464" s="763"/>
      <c r="EF464" s="763"/>
      <c r="EG464" s="763"/>
      <c r="EH464" s="763"/>
      <c r="EI464" s="763"/>
      <c r="EJ464" s="763"/>
      <c r="EK464" s="763"/>
      <c r="EL464" s="763"/>
      <c r="EM464" s="763"/>
      <c r="EN464" s="763"/>
      <c r="EO464" s="763"/>
      <c r="EP464" s="763"/>
      <c r="EQ464" s="763"/>
      <c r="ER464" s="763"/>
      <c r="ES464" s="763"/>
      <c r="ET464" s="763"/>
      <c r="EU464" s="763"/>
      <c r="EV464" s="763"/>
      <c r="EW464" s="763"/>
      <c r="EX464" s="763"/>
      <c r="EY464" s="763"/>
      <c r="EZ464" s="763"/>
      <c r="FA464" s="763"/>
      <c r="FB464" s="763"/>
      <c r="FC464" s="763"/>
      <c r="FD464" s="763"/>
      <c r="FE464" s="763"/>
      <c r="FF464" s="763"/>
      <c r="FG464" s="763"/>
      <c r="FH464" s="763"/>
      <c r="FI464" s="763"/>
      <c r="FJ464" s="763"/>
      <c r="FK464" s="763"/>
      <c r="FL464" s="763"/>
      <c r="FM464" s="763"/>
      <c r="FN464" s="763"/>
      <c r="FO464" s="763"/>
      <c r="FP464" s="763"/>
      <c r="FQ464" s="763"/>
      <c r="FR464" s="763"/>
      <c r="FS464" s="763"/>
      <c r="FT464" s="763"/>
      <c r="FU464" s="763"/>
      <c r="FV464" s="763"/>
      <c r="FW464" s="763"/>
      <c r="FX464" s="763"/>
      <c r="FY464" s="763"/>
      <c r="FZ464" s="763"/>
      <c r="GA464" s="763"/>
      <c r="GB464" s="763"/>
      <c r="GC464" s="763"/>
      <c r="GD464" s="763"/>
      <c r="GE464" s="763"/>
      <c r="GF464" s="763"/>
      <c r="GG464" s="763"/>
      <c r="GH464" s="763"/>
      <c r="GI464" s="763"/>
      <c r="GJ464" s="763"/>
      <c r="GK464" s="763"/>
      <c r="GL464" s="763"/>
      <c r="GM464" s="763"/>
      <c r="GN464" s="763"/>
      <c r="GO464" s="763"/>
      <c r="GP464" s="763"/>
      <c r="GQ464" s="763"/>
      <c r="GR464" s="763"/>
      <c r="GS464" s="763"/>
      <c r="GT464" s="763"/>
      <c r="GU464" s="763"/>
      <c r="GV464" s="763"/>
      <c r="GW464" s="763"/>
      <c r="GX464" s="763"/>
      <c r="GY464" s="763"/>
      <c r="GZ464" s="763"/>
      <c r="HA464" s="763"/>
      <c r="HB464" s="763"/>
      <c r="HC464" s="763"/>
      <c r="HD464" s="763"/>
      <c r="HE464" s="763"/>
      <c r="HF464" s="763"/>
      <c r="HG464" s="763"/>
      <c r="HH464" s="763"/>
      <c r="HI464" s="763"/>
      <c r="HJ464" s="763"/>
      <c r="HK464" s="763"/>
      <c r="HL464" s="763"/>
      <c r="HM464" s="763"/>
      <c r="HN464" s="763"/>
      <c r="HO464" s="763"/>
      <c r="HP464" s="763"/>
      <c r="HQ464" s="763"/>
      <c r="HR464" s="763"/>
      <c r="HS464" s="763"/>
    </row>
    <row r="465" spans="1:227" s="552" customFormat="1">
      <c r="A465"/>
      <c r="B465" s="392"/>
      <c r="C465"/>
      <c r="D465" s="465"/>
      <c r="E465" s="684"/>
      <c r="F465" s="684"/>
      <c r="G465" s="354"/>
      <c r="H465"/>
      <c r="I465" s="140"/>
      <c r="J465"/>
      <c r="K465"/>
      <c r="L465"/>
      <c r="M465" s="359"/>
      <c r="N465" s="359"/>
      <c r="O465" s="359"/>
      <c r="P465" s="359"/>
      <c r="Q465" s="359"/>
      <c r="R465" s="359"/>
      <c r="S465" s="359"/>
      <c r="T465" s="359"/>
      <c r="U465" s="359"/>
      <c r="V465" s="359"/>
      <c r="W465" s="359"/>
      <c r="X465" s="359"/>
      <c r="Y465" s="359"/>
      <c r="Z465" s="359"/>
      <c r="AA465" s="359"/>
      <c r="AB465" s="47"/>
      <c r="AC465"/>
      <c r="AD465" s="127"/>
      <c r="AE465"/>
      <c r="AF465"/>
      <c r="AG465"/>
      <c r="AH465" s="137"/>
      <c r="AI465" s="137"/>
      <c r="AJ465" s="137"/>
      <c r="AK465" s="693"/>
      <c r="AL465" s="653"/>
      <c r="AM465" s="738"/>
      <c r="AN465" s="738"/>
      <c r="AO465" s="738"/>
      <c r="AP465" s="738"/>
      <c r="AQ465" s="738"/>
      <c r="AR465" s="738"/>
      <c r="AS465" s="738"/>
      <c r="AT465" s="738"/>
      <c r="AU465" s="738"/>
      <c r="AV465" s="738"/>
      <c r="AW465" s="738"/>
      <c r="AX465" s="738"/>
      <c r="AY465" s="738"/>
      <c r="AZ465" s="738"/>
      <c r="BA465" s="656"/>
      <c r="BB465" s="309"/>
      <c r="BC465" s="1138"/>
      <c r="BD465" s="1138"/>
      <c r="BE465" s="1138"/>
      <c r="BF465" s="1138"/>
      <c r="BG465" s="1138"/>
      <c r="BH465" s="1138"/>
      <c r="BI465" s="1138"/>
      <c r="BJ465" s="536"/>
      <c r="BK465" s="536"/>
      <c r="BL465" s="536"/>
      <c r="BM465" s="536"/>
      <c r="BN465" s="536"/>
      <c r="BO465" s="536"/>
      <c r="BP465" s="536"/>
      <c r="BQ465" s="536"/>
      <c r="BR465" s="536"/>
      <c r="BS465" s="536"/>
      <c r="BT465" s="536"/>
      <c r="BU465" s="309"/>
      <c r="CW465" s="763"/>
      <c r="CX465" s="763"/>
      <c r="CY465" s="763"/>
      <c r="CZ465" s="763"/>
      <c r="DA465" s="763"/>
      <c r="DB465" s="763"/>
      <c r="DC465" s="763"/>
      <c r="DD465" s="763"/>
      <c r="DE465" s="763"/>
      <c r="DF465" s="763"/>
      <c r="DG465" s="763"/>
      <c r="DH465" s="763"/>
      <c r="DI465" s="763"/>
      <c r="DJ465" s="763"/>
      <c r="DK465" s="763"/>
      <c r="DL465" s="763"/>
      <c r="DM465" s="763"/>
      <c r="DN465" s="763"/>
      <c r="DO465" s="763"/>
      <c r="DP465" s="763"/>
      <c r="DQ465" s="763"/>
      <c r="DR465" s="763"/>
      <c r="DS465" s="763"/>
      <c r="DT465" s="763"/>
      <c r="DU465" s="763"/>
      <c r="DV465" s="763"/>
      <c r="DW465" s="763"/>
      <c r="DX465" s="763"/>
      <c r="DY465" s="763"/>
      <c r="DZ465" s="763"/>
      <c r="EA465" s="763"/>
      <c r="EB465" s="763"/>
      <c r="EC465" s="763"/>
      <c r="ED465" s="763"/>
      <c r="EE465" s="763"/>
      <c r="EF465" s="763"/>
      <c r="EG465" s="763"/>
      <c r="EH465" s="763"/>
      <c r="EI465" s="763"/>
      <c r="EJ465" s="763"/>
      <c r="EK465" s="763"/>
      <c r="EL465" s="763"/>
      <c r="EM465" s="763"/>
      <c r="EN465" s="763"/>
      <c r="EO465" s="763"/>
      <c r="EP465" s="763"/>
      <c r="EQ465" s="763"/>
      <c r="ER465" s="763"/>
      <c r="ES465" s="763"/>
      <c r="ET465" s="763"/>
      <c r="EU465" s="763"/>
      <c r="EV465" s="763"/>
      <c r="EW465" s="763"/>
      <c r="EX465" s="763"/>
      <c r="EY465" s="763"/>
      <c r="EZ465" s="763"/>
      <c r="FA465" s="763"/>
      <c r="FB465" s="763"/>
      <c r="FC465" s="763"/>
      <c r="FD465" s="763"/>
      <c r="FE465" s="763"/>
      <c r="FF465" s="763"/>
      <c r="FG465" s="763"/>
      <c r="FH465" s="763"/>
      <c r="FI465" s="763"/>
      <c r="FJ465" s="763"/>
      <c r="FK465" s="763"/>
      <c r="FL465" s="763"/>
      <c r="FM465" s="763"/>
      <c r="FN465" s="763"/>
      <c r="FO465" s="763"/>
      <c r="FP465" s="763"/>
      <c r="FQ465" s="763"/>
      <c r="FR465" s="763"/>
      <c r="FS465" s="763"/>
      <c r="FT465" s="763"/>
      <c r="FU465" s="763"/>
      <c r="FV465" s="763"/>
      <c r="FW465" s="763"/>
      <c r="FX465" s="763"/>
      <c r="FY465" s="763"/>
      <c r="FZ465" s="763"/>
      <c r="GA465" s="763"/>
      <c r="GB465" s="763"/>
      <c r="GC465" s="763"/>
      <c r="GD465" s="763"/>
      <c r="GE465" s="763"/>
      <c r="GF465" s="763"/>
      <c r="GG465" s="763"/>
      <c r="GH465" s="763"/>
      <c r="GI465" s="763"/>
      <c r="GJ465" s="763"/>
      <c r="GK465" s="763"/>
      <c r="GL465" s="763"/>
      <c r="GM465" s="763"/>
      <c r="GN465" s="763"/>
      <c r="GO465" s="763"/>
      <c r="GP465" s="763"/>
      <c r="GQ465" s="763"/>
      <c r="GR465" s="763"/>
      <c r="GS465" s="763"/>
      <c r="GT465" s="763"/>
      <c r="GU465" s="763"/>
      <c r="GV465" s="763"/>
      <c r="GW465" s="763"/>
      <c r="GX465" s="763"/>
      <c r="GY465" s="763"/>
      <c r="GZ465" s="763"/>
      <c r="HA465" s="763"/>
      <c r="HB465" s="763"/>
      <c r="HC465" s="763"/>
      <c r="HD465" s="763"/>
      <c r="HE465" s="763"/>
      <c r="HF465" s="763"/>
      <c r="HG465" s="763"/>
      <c r="HH465" s="763"/>
      <c r="HI465" s="763"/>
      <c r="HJ465" s="763"/>
      <c r="HK465" s="763"/>
      <c r="HL465" s="763"/>
      <c r="HM465" s="763"/>
      <c r="HN465" s="763"/>
      <c r="HO465" s="763"/>
      <c r="HP465" s="763"/>
      <c r="HQ465" s="763"/>
      <c r="HR465" s="763"/>
      <c r="HS465" s="763"/>
    </row>
    <row r="466" spans="1:227" s="552" customFormat="1">
      <c r="A466"/>
      <c r="B466" s="392"/>
      <c r="C466"/>
      <c r="D466" s="465"/>
      <c r="E466" s="684"/>
      <c r="F466" s="684"/>
      <c r="G466" s="354"/>
      <c r="H466"/>
      <c r="I466" s="140"/>
      <c r="J466"/>
      <c r="K466"/>
      <c r="L466"/>
      <c r="M466" s="359"/>
      <c r="N466" s="359"/>
      <c r="O466" s="359"/>
      <c r="P466" s="359"/>
      <c r="Q466" s="359"/>
      <c r="R466" s="359"/>
      <c r="S466" s="359"/>
      <c r="T466" s="359"/>
      <c r="U466" s="359"/>
      <c r="V466" s="359"/>
      <c r="W466" s="359"/>
      <c r="X466" s="359"/>
      <c r="Y466" s="359"/>
      <c r="Z466" s="359"/>
      <c r="AA466" s="359"/>
      <c r="AB466" s="47"/>
      <c r="AC466"/>
      <c r="AD466" s="127"/>
      <c r="AE466"/>
      <c r="AF466"/>
      <c r="AG466"/>
      <c r="AH466" s="137"/>
      <c r="AI466" s="137"/>
      <c r="AJ466" s="137"/>
      <c r="AK466" s="693"/>
      <c r="AL466" s="653"/>
      <c r="AM466" s="738"/>
      <c r="AN466" s="738"/>
      <c r="AO466" s="738"/>
      <c r="AP466" s="738"/>
      <c r="AQ466" s="738"/>
      <c r="AR466" s="738"/>
      <c r="AS466" s="738"/>
      <c r="AT466" s="738"/>
      <c r="AU466" s="738"/>
      <c r="AV466" s="738"/>
      <c r="AW466" s="738"/>
      <c r="AX466" s="738"/>
      <c r="AY466" s="738"/>
      <c r="AZ466" s="738"/>
      <c r="BA466" s="656"/>
      <c r="BB466" s="309"/>
      <c r="BC466" s="1138"/>
      <c r="BD466" s="1138"/>
      <c r="BE466" s="1138"/>
      <c r="BF466" s="1138"/>
      <c r="BG466" s="1138"/>
      <c r="BH466" s="1138"/>
      <c r="BI466" s="1138"/>
      <c r="BJ466" s="536"/>
      <c r="BK466" s="536"/>
      <c r="BL466" s="536"/>
      <c r="BM466" s="536"/>
      <c r="BN466" s="536"/>
      <c r="BO466" s="536"/>
      <c r="BP466" s="536"/>
      <c r="BQ466" s="536"/>
      <c r="BR466" s="536"/>
      <c r="BS466" s="536"/>
      <c r="BT466" s="536"/>
      <c r="BU466" s="309"/>
      <c r="CW466" s="763"/>
      <c r="CX466" s="763"/>
      <c r="CY466" s="763"/>
      <c r="CZ466" s="763"/>
      <c r="DA466" s="763"/>
      <c r="DB466" s="763"/>
      <c r="DC466" s="763"/>
      <c r="DD466" s="763"/>
      <c r="DE466" s="763"/>
      <c r="DF466" s="763"/>
      <c r="DG466" s="763"/>
      <c r="DH466" s="763"/>
      <c r="DI466" s="763"/>
      <c r="DJ466" s="763"/>
      <c r="DK466" s="763"/>
      <c r="DL466" s="763"/>
      <c r="DM466" s="763"/>
      <c r="DN466" s="763"/>
      <c r="DO466" s="763"/>
      <c r="DP466" s="763"/>
      <c r="DQ466" s="763"/>
      <c r="DR466" s="763"/>
      <c r="DS466" s="763"/>
      <c r="DT466" s="763"/>
      <c r="DU466" s="763"/>
      <c r="DV466" s="763"/>
      <c r="DW466" s="763"/>
      <c r="DX466" s="763"/>
      <c r="DY466" s="763"/>
      <c r="DZ466" s="763"/>
      <c r="EA466" s="763"/>
      <c r="EB466" s="763"/>
      <c r="EC466" s="763"/>
      <c r="ED466" s="763"/>
      <c r="EE466" s="763"/>
      <c r="EF466" s="763"/>
      <c r="EG466" s="763"/>
      <c r="EH466" s="763"/>
      <c r="EI466" s="763"/>
      <c r="EJ466" s="763"/>
      <c r="EK466" s="763"/>
      <c r="EL466" s="763"/>
      <c r="EM466" s="763"/>
      <c r="EN466" s="763"/>
      <c r="EO466" s="763"/>
      <c r="EP466" s="763"/>
      <c r="EQ466" s="763"/>
      <c r="ER466" s="763"/>
      <c r="ES466" s="763"/>
      <c r="ET466" s="763"/>
      <c r="EU466" s="763"/>
      <c r="EV466" s="763"/>
      <c r="EW466" s="763"/>
      <c r="EX466" s="763"/>
      <c r="EY466" s="763"/>
      <c r="EZ466" s="763"/>
      <c r="FA466" s="763"/>
      <c r="FB466" s="763"/>
      <c r="FC466" s="763"/>
      <c r="FD466" s="763"/>
      <c r="FE466" s="763"/>
      <c r="FF466" s="763"/>
      <c r="FG466" s="763"/>
      <c r="FH466" s="763"/>
      <c r="FI466" s="763"/>
      <c r="FJ466" s="763"/>
      <c r="FK466" s="763"/>
      <c r="FL466" s="763"/>
      <c r="FM466" s="763"/>
      <c r="FN466" s="763"/>
      <c r="FO466" s="763"/>
      <c r="FP466" s="763"/>
      <c r="FQ466" s="763"/>
      <c r="FR466" s="763"/>
      <c r="FS466" s="763"/>
      <c r="FT466" s="763"/>
      <c r="FU466" s="763"/>
      <c r="FV466" s="763"/>
      <c r="FW466" s="763"/>
      <c r="FX466" s="763"/>
      <c r="FY466" s="763"/>
      <c r="FZ466" s="763"/>
      <c r="GA466" s="763"/>
      <c r="GB466" s="763"/>
      <c r="GC466" s="763"/>
      <c r="GD466" s="763"/>
      <c r="GE466" s="763"/>
      <c r="GF466" s="763"/>
      <c r="GG466" s="763"/>
      <c r="GH466" s="763"/>
      <c r="GI466" s="763"/>
      <c r="GJ466" s="763"/>
      <c r="GK466" s="763"/>
      <c r="GL466" s="763"/>
      <c r="GM466" s="763"/>
      <c r="GN466" s="763"/>
      <c r="GO466" s="763"/>
      <c r="GP466" s="763"/>
      <c r="GQ466" s="763"/>
      <c r="GR466" s="763"/>
      <c r="GS466" s="763"/>
      <c r="GT466" s="763"/>
      <c r="GU466" s="763"/>
      <c r="GV466" s="763"/>
      <c r="GW466" s="763"/>
      <c r="GX466" s="763"/>
      <c r="GY466" s="763"/>
      <c r="GZ466" s="763"/>
      <c r="HA466" s="763"/>
      <c r="HB466" s="763"/>
      <c r="HC466" s="763"/>
      <c r="HD466" s="763"/>
      <c r="HE466" s="763"/>
      <c r="HF466" s="763"/>
      <c r="HG466" s="763"/>
      <c r="HH466" s="763"/>
      <c r="HI466" s="763"/>
      <c r="HJ466" s="763"/>
      <c r="HK466" s="763"/>
      <c r="HL466" s="763"/>
      <c r="HM466" s="763"/>
      <c r="HN466" s="763"/>
      <c r="HO466" s="763"/>
      <c r="HP466" s="763"/>
      <c r="HQ466" s="763"/>
      <c r="HR466" s="763"/>
      <c r="HS466" s="763"/>
    </row>
    <row r="467" spans="1:227" s="552" customFormat="1">
      <c r="A467"/>
      <c r="B467" s="392"/>
      <c r="C467"/>
      <c r="D467" s="465"/>
      <c r="E467" s="684"/>
      <c r="F467" s="684"/>
      <c r="G467" s="354"/>
      <c r="H467"/>
      <c r="I467" s="140"/>
      <c r="J467"/>
      <c r="K467"/>
      <c r="L467"/>
      <c r="M467" s="359"/>
      <c r="N467" s="359"/>
      <c r="O467" s="359"/>
      <c r="P467" s="359"/>
      <c r="Q467" s="359"/>
      <c r="R467" s="359"/>
      <c r="S467" s="359"/>
      <c r="T467" s="359"/>
      <c r="U467" s="359"/>
      <c r="V467" s="359"/>
      <c r="W467" s="359"/>
      <c r="X467" s="359"/>
      <c r="Y467" s="359"/>
      <c r="Z467" s="359"/>
      <c r="AA467" s="359"/>
      <c r="AB467" s="47"/>
      <c r="AC467"/>
      <c r="AD467" s="127"/>
      <c r="AE467"/>
      <c r="AF467"/>
      <c r="AG467"/>
      <c r="AH467" s="137"/>
      <c r="AI467" s="137"/>
      <c r="AJ467" s="137"/>
      <c r="AK467" s="693"/>
      <c r="AL467" s="653"/>
      <c r="AM467" s="738"/>
      <c r="AN467" s="738"/>
      <c r="AO467" s="738"/>
      <c r="AP467" s="738"/>
      <c r="AQ467" s="738"/>
      <c r="AR467" s="738"/>
      <c r="AS467" s="738"/>
      <c r="AT467" s="738"/>
      <c r="AU467" s="738"/>
      <c r="AV467" s="738"/>
      <c r="AW467" s="738"/>
      <c r="AX467" s="738"/>
      <c r="AY467" s="738"/>
      <c r="AZ467" s="738"/>
      <c r="BA467" s="656"/>
      <c r="BB467" s="309"/>
      <c r="BC467" s="1138"/>
      <c r="BD467" s="1138"/>
      <c r="BE467" s="1138"/>
      <c r="BF467" s="1138"/>
      <c r="BG467" s="1138"/>
      <c r="BH467" s="1138"/>
      <c r="BI467" s="1138"/>
      <c r="BJ467" s="536"/>
      <c r="BK467" s="536"/>
      <c r="BL467" s="536"/>
      <c r="BM467" s="536"/>
      <c r="BN467" s="536"/>
      <c r="BO467" s="536"/>
      <c r="BP467" s="536"/>
      <c r="BQ467" s="536"/>
      <c r="BR467" s="536"/>
      <c r="BS467" s="536"/>
      <c r="BT467" s="536"/>
      <c r="BU467" s="309"/>
      <c r="CW467" s="763"/>
      <c r="CX467" s="763"/>
      <c r="CY467" s="763"/>
      <c r="CZ467" s="763"/>
      <c r="DA467" s="763"/>
      <c r="DB467" s="763"/>
      <c r="DC467" s="763"/>
      <c r="DD467" s="763"/>
      <c r="DE467" s="763"/>
      <c r="DF467" s="763"/>
      <c r="DG467" s="763"/>
      <c r="DH467" s="763"/>
      <c r="DI467" s="763"/>
      <c r="DJ467" s="763"/>
      <c r="DK467" s="763"/>
      <c r="DL467" s="763"/>
      <c r="DM467" s="763"/>
      <c r="DN467" s="763"/>
      <c r="DO467" s="763"/>
      <c r="DP467" s="763"/>
      <c r="DQ467" s="763"/>
      <c r="DR467" s="763"/>
      <c r="DS467" s="763"/>
      <c r="DT467" s="763"/>
      <c r="DU467" s="763"/>
      <c r="DV467" s="763"/>
      <c r="DW467" s="763"/>
      <c r="DX467" s="763"/>
      <c r="DY467" s="763"/>
      <c r="DZ467" s="763"/>
      <c r="EA467" s="763"/>
      <c r="EB467" s="763"/>
      <c r="EC467" s="763"/>
      <c r="ED467" s="763"/>
      <c r="EE467" s="763"/>
      <c r="EF467" s="763"/>
      <c r="EG467" s="763"/>
      <c r="EH467" s="763"/>
      <c r="EI467" s="763"/>
      <c r="EJ467" s="763"/>
      <c r="EK467" s="763"/>
      <c r="EL467" s="763"/>
      <c r="EM467" s="763"/>
      <c r="EN467" s="763"/>
      <c r="EO467" s="763"/>
      <c r="EP467" s="763"/>
      <c r="EQ467" s="763"/>
      <c r="ER467" s="763"/>
      <c r="ES467" s="763"/>
      <c r="ET467" s="763"/>
      <c r="EU467" s="763"/>
      <c r="EV467" s="763"/>
      <c r="EW467" s="763"/>
      <c r="EX467" s="763"/>
      <c r="EY467" s="763"/>
      <c r="EZ467" s="763"/>
      <c r="FA467" s="763"/>
      <c r="FB467" s="763"/>
      <c r="FC467" s="763"/>
      <c r="FD467" s="763"/>
      <c r="FE467" s="763"/>
      <c r="FF467" s="763"/>
      <c r="FG467" s="763"/>
      <c r="FH467" s="763"/>
      <c r="FI467" s="763"/>
      <c r="FJ467" s="763"/>
      <c r="FK467" s="763"/>
      <c r="FL467" s="763"/>
      <c r="FM467" s="763"/>
      <c r="FN467" s="763"/>
      <c r="FO467" s="763"/>
      <c r="FP467" s="763"/>
      <c r="FQ467" s="763"/>
      <c r="FR467" s="763"/>
      <c r="FS467" s="763"/>
      <c r="FT467" s="763"/>
      <c r="FU467" s="763"/>
      <c r="FV467" s="763"/>
      <c r="FW467" s="763"/>
      <c r="FX467" s="763"/>
      <c r="FY467" s="763"/>
      <c r="FZ467" s="763"/>
      <c r="GA467" s="763"/>
      <c r="GB467" s="763"/>
      <c r="GC467" s="763"/>
      <c r="GD467" s="763"/>
      <c r="GE467" s="763"/>
      <c r="GF467" s="763"/>
      <c r="GG467" s="763"/>
      <c r="GH467" s="763"/>
      <c r="GI467" s="763"/>
      <c r="GJ467" s="763"/>
      <c r="GK467" s="763"/>
      <c r="GL467" s="763"/>
      <c r="GM467" s="763"/>
      <c r="GN467" s="763"/>
      <c r="GO467" s="763"/>
      <c r="GP467" s="763"/>
      <c r="GQ467" s="763"/>
      <c r="GR467" s="763"/>
      <c r="GS467" s="763"/>
      <c r="GT467" s="763"/>
      <c r="GU467" s="763"/>
      <c r="GV467" s="763"/>
      <c r="GW467" s="763"/>
      <c r="GX467" s="763"/>
      <c r="GY467" s="763"/>
      <c r="GZ467" s="763"/>
      <c r="HA467" s="763"/>
      <c r="HB467" s="763"/>
      <c r="HC467" s="763"/>
      <c r="HD467" s="763"/>
      <c r="HE467" s="763"/>
      <c r="HF467" s="763"/>
      <c r="HG467" s="763"/>
      <c r="HH467" s="763"/>
      <c r="HI467" s="763"/>
      <c r="HJ467" s="763"/>
      <c r="HK467" s="763"/>
      <c r="HL467" s="763"/>
      <c r="HM467" s="763"/>
      <c r="HN467" s="763"/>
      <c r="HO467" s="763"/>
      <c r="HP467" s="763"/>
      <c r="HQ467" s="763"/>
      <c r="HR467" s="763"/>
      <c r="HS467" s="763"/>
    </row>
    <row r="468" spans="1:227" s="552" customFormat="1">
      <c r="A468"/>
      <c r="B468" s="392"/>
      <c r="C468"/>
      <c r="D468" s="465"/>
      <c r="E468" s="684"/>
      <c r="F468" s="684"/>
      <c r="G468" s="354"/>
      <c r="H468"/>
      <c r="I468" s="140"/>
      <c r="J468"/>
      <c r="K468"/>
      <c r="L468"/>
      <c r="M468" s="359"/>
      <c r="N468" s="359"/>
      <c r="O468" s="359"/>
      <c r="P468" s="359"/>
      <c r="Q468" s="359"/>
      <c r="R468" s="359"/>
      <c r="S468" s="359"/>
      <c r="T468" s="359"/>
      <c r="U468" s="359"/>
      <c r="V468" s="359"/>
      <c r="W468" s="359"/>
      <c r="X468" s="359"/>
      <c r="Y468" s="359"/>
      <c r="Z468" s="359"/>
      <c r="AA468" s="359"/>
      <c r="AB468" s="47"/>
      <c r="AC468"/>
      <c r="AD468" s="127"/>
      <c r="AE468"/>
      <c r="AF468"/>
      <c r="AG468"/>
      <c r="AH468" s="137"/>
      <c r="AI468" s="137"/>
      <c r="AJ468" s="137"/>
      <c r="AK468" s="693"/>
      <c r="AL468" s="653"/>
      <c r="AM468" s="738"/>
      <c r="AN468" s="738"/>
      <c r="AO468" s="738"/>
      <c r="AP468" s="738"/>
      <c r="AQ468" s="738"/>
      <c r="AR468" s="738"/>
      <c r="AS468" s="738"/>
      <c r="AT468" s="738"/>
      <c r="AU468" s="738"/>
      <c r="AV468" s="738"/>
      <c r="AW468" s="738"/>
      <c r="AX468" s="738"/>
      <c r="AY468" s="738"/>
      <c r="AZ468" s="738"/>
      <c r="BA468" s="656"/>
      <c r="BB468" s="309"/>
      <c r="BC468" s="1138"/>
      <c r="BD468" s="1138"/>
      <c r="BE468" s="1138"/>
      <c r="BF468" s="1138"/>
      <c r="BG468" s="1138"/>
      <c r="BH468" s="1138"/>
      <c r="BI468" s="1138"/>
      <c r="BJ468" s="536"/>
      <c r="BK468" s="536"/>
      <c r="BL468" s="536"/>
      <c r="BM468" s="536"/>
      <c r="BN468" s="536"/>
      <c r="BO468" s="536"/>
      <c r="BP468" s="536"/>
      <c r="BQ468" s="536"/>
      <c r="BR468" s="536"/>
      <c r="BS468" s="536"/>
      <c r="BT468" s="536"/>
      <c r="BU468" s="309"/>
      <c r="CW468" s="763"/>
      <c r="CX468" s="763"/>
      <c r="CY468" s="763"/>
      <c r="CZ468" s="763"/>
      <c r="DA468" s="763"/>
      <c r="DB468" s="763"/>
      <c r="DC468" s="763"/>
      <c r="DD468" s="763"/>
      <c r="DE468" s="763"/>
      <c r="DF468" s="763"/>
      <c r="DG468" s="763"/>
      <c r="DH468" s="763"/>
      <c r="DI468" s="763"/>
      <c r="DJ468" s="763"/>
      <c r="DK468" s="763"/>
      <c r="DL468" s="763"/>
      <c r="DM468" s="763"/>
      <c r="DN468" s="763"/>
      <c r="DO468" s="763"/>
      <c r="DP468" s="763"/>
      <c r="DQ468" s="763"/>
      <c r="DR468" s="763"/>
      <c r="DS468" s="763"/>
      <c r="DT468" s="763"/>
      <c r="DU468" s="763"/>
      <c r="DV468" s="763"/>
      <c r="DW468" s="763"/>
      <c r="DX468" s="763"/>
      <c r="DY468" s="763"/>
      <c r="DZ468" s="763"/>
      <c r="EA468" s="763"/>
      <c r="EB468" s="763"/>
      <c r="EC468" s="763"/>
      <c r="ED468" s="763"/>
      <c r="EE468" s="763"/>
      <c r="EF468" s="763"/>
      <c r="EG468" s="763"/>
      <c r="EH468" s="763"/>
      <c r="EI468" s="763"/>
      <c r="EJ468" s="763"/>
      <c r="EK468" s="763"/>
      <c r="EL468" s="763"/>
      <c r="EM468" s="763"/>
      <c r="EN468" s="763"/>
      <c r="EO468" s="763"/>
      <c r="EP468" s="763"/>
      <c r="EQ468" s="763"/>
      <c r="ER468" s="763"/>
      <c r="ES468" s="763"/>
      <c r="ET468" s="763"/>
      <c r="EU468" s="763"/>
      <c r="EV468" s="763"/>
      <c r="EW468" s="763"/>
      <c r="EX468" s="763"/>
      <c r="EY468" s="763"/>
      <c r="EZ468" s="763"/>
      <c r="FA468" s="763"/>
      <c r="FB468" s="763"/>
      <c r="FC468" s="763"/>
      <c r="FD468" s="763"/>
      <c r="FE468" s="763"/>
      <c r="FF468" s="763"/>
      <c r="FG468" s="763"/>
      <c r="FH468" s="763"/>
      <c r="FI468" s="763"/>
      <c r="FJ468" s="763"/>
      <c r="FK468" s="763"/>
      <c r="FL468" s="763"/>
      <c r="FM468" s="763"/>
      <c r="FN468" s="763"/>
      <c r="FO468" s="763"/>
      <c r="FP468" s="763"/>
      <c r="FQ468" s="763"/>
      <c r="FR468" s="763"/>
      <c r="FS468" s="763"/>
      <c r="FT468" s="763"/>
      <c r="FU468" s="763"/>
      <c r="FV468" s="763"/>
      <c r="FW468" s="763"/>
      <c r="FX468" s="763"/>
      <c r="FY468" s="763"/>
      <c r="FZ468" s="763"/>
      <c r="GA468" s="763"/>
      <c r="GB468" s="763"/>
      <c r="GC468" s="763"/>
      <c r="GD468" s="763"/>
      <c r="GE468" s="763"/>
      <c r="GF468" s="763"/>
      <c r="GG468" s="763"/>
      <c r="GH468" s="763"/>
      <c r="GI468" s="763"/>
      <c r="GJ468" s="763"/>
      <c r="GK468" s="763"/>
      <c r="GL468" s="763"/>
      <c r="GM468" s="763"/>
      <c r="GN468" s="763"/>
      <c r="GO468" s="763"/>
      <c r="GP468" s="763"/>
      <c r="GQ468" s="763"/>
      <c r="GR468" s="763"/>
      <c r="GS468" s="763"/>
      <c r="GT468" s="763"/>
      <c r="GU468" s="763"/>
      <c r="GV468" s="763"/>
      <c r="GW468" s="763"/>
      <c r="GX468" s="763"/>
      <c r="GY468" s="763"/>
      <c r="GZ468" s="763"/>
      <c r="HA468" s="763"/>
      <c r="HB468" s="763"/>
      <c r="HC468" s="763"/>
      <c r="HD468" s="763"/>
      <c r="HE468" s="763"/>
      <c r="HF468" s="763"/>
      <c r="HG468" s="763"/>
      <c r="HH468" s="763"/>
      <c r="HI468" s="763"/>
      <c r="HJ468" s="763"/>
      <c r="HK468" s="763"/>
      <c r="HL468" s="763"/>
      <c r="HM468" s="763"/>
      <c r="HN468" s="763"/>
      <c r="HO468" s="763"/>
      <c r="HP468" s="763"/>
      <c r="HQ468" s="763"/>
      <c r="HR468" s="763"/>
      <c r="HS468" s="763"/>
    </row>
    <row r="469" spans="1:227" s="552" customFormat="1">
      <c r="A469"/>
      <c r="B469" s="392"/>
      <c r="C469"/>
      <c r="D469" s="465"/>
      <c r="E469" s="684"/>
      <c r="F469" s="684"/>
      <c r="G469" s="354"/>
      <c r="H469"/>
      <c r="I469" s="140"/>
      <c r="J469"/>
      <c r="K469"/>
      <c r="L469"/>
      <c r="M469" s="359"/>
      <c r="N469" s="359"/>
      <c r="O469" s="359"/>
      <c r="P469" s="359"/>
      <c r="Q469" s="359"/>
      <c r="R469" s="359"/>
      <c r="S469" s="359"/>
      <c r="T469" s="359"/>
      <c r="U469" s="359"/>
      <c r="V469" s="359"/>
      <c r="W469" s="359"/>
      <c r="X469" s="359"/>
      <c r="Y469" s="359"/>
      <c r="Z469" s="359"/>
      <c r="AA469" s="359"/>
      <c r="AB469" s="47"/>
      <c r="AC469"/>
      <c r="AD469" s="127"/>
      <c r="AE469"/>
      <c r="AF469"/>
      <c r="AG469"/>
      <c r="AH469" s="137"/>
      <c r="AI469" s="137"/>
      <c r="AJ469" s="137"/>
      <c r="AK469" s="693"/>
      <c r="AL469" s="653"/>
      <c r="AM469" s="738"/>
      <c r="AN469" s="738"/>
      <c r="AO469" s="738"/>
      <c r="AP469" s="738"/>
      <c r="AQ469" s="738"/>
      <c r="AR469" s="738"/>
      <c r="AS469" s="738"/>
      <c r="AT469" s="738"/>
      <c r="AU469" s="738"/>
      <c r="AV469" s="738"/>
      <c r="AW469" s="738"/>
      <c r="AX469" s="738"/>
      <c r="AY469" s="738"/>
      <c r="AZ469" s="738"/>
      <c r="BA469" s="656"/>
      <c r="BB469" s="309"/>
      <c r="BC469" s="1138"/>
      <c r="BD469" s="1138"/>
      <c r="BE469" s="1138"/>
      <c r="BF469" s="1138"/>
      <c r="BG469" s="1138"/>
      <c r="BH469" s="1138"/>
      <c r="BI469" s="1138"/>
      <c r="BJ469" s="536"/>
      <c r="BK469" s="536"/>
      <c r="BL469" s="536"/>
      <c r="BM469" s="536"/>
      <c r="BN469" s="536"/>
      <c r="BO469" s="536"/>
      <c r="BP469" s="536"/>
      <c r="BQ469" s="536"/>
      <c r="BR469" s="536"/>
      <c r="BS469" s="536"/>
      <c r="BT469" s="536"/>
      <c r="BU469" s="309"/>
      <c r="CW469" s="763"/>
      <c r="CX469" s="763"/>
      <c r="CY469" s="763"/>
      <c r="CZ469" s="763"/>
      <c r="DA469" s="763"/>
      <c r="DB469" s="763"/>
      <c r="DC469" s="763"/>
      <c r="DD469" s="763"/>
      <c r="DE469" s="763"/>
      <c r="DF469" s="763"/>
      <c r="DG469" s="763"/>
      <c r="DH469" s="763"/>
      <c r="DI469" s="763"/>
      <c r="DJ469" s="763"/>
      <c r="DK469" s="763"/>
      <c r="DL469" s="763"/>
      <c r="DM469" s="763"/>
      <c r="DN469" s="763"/>
      <c r="DO469" s="763"/>
      <c r="DP469" s="763"/>
      <c r="DQ469" s="763"/>
      <c r="DR469" s="763"/>
      <c r="DS469" s="763"/>
      <c r="DT469" s="763"/>
      <c r="DU469" s="763"/>
      <c r="DV469" s="763"/>
      <c r="DW469" s="763"/>
      <c r="DX469" s="763"/>
      <c r="DY469" s="763"/>
      <c r="DZ469" s="763"/>
      <c r="EA469" s="763"/>
      <c r="EB469" s="763"/>
      <c r="EC469" s="763"/>
      <c r="ED469" s="763"/>
      <c r="EE469" s="763"/>
      <c r="EF469" s="763"/>
      <c r="EG469" s="763"/>
      <c r="EH469" s="763"/>
      <c r="EI469" s="763"/>
      <c r="EJ469" s="763"/>
      <c r="EK469" s="763"/>
      <c r="EL469" s="763"/>
      <c r="EM469" s="763"/>
      <c r="EN469" s="763"/>
      <c r="EO469" s="763"/>
      <c r="EP469" s="763"/>
      <c r="EQ469" s="763"/>
      <c r="ER469" s="763"/>
      <c r="ES469" s="763"/>
      <c r="ET469" s="763"/>
      <c r="EU469" s="763"/>
      <c r="EV469" s="763"/>
      <c r="EW469" s="763"/>
      <c r="EX469" s="763"/>
      <c r="EY469" s="763"/>
      <c r="EZ469" s="763"/>
      <c r="FA469" s="763"/>
      <c r="FB469" s="763"/>
      <c r="FC469" s="763"/>
      <c r="FD469" s="763"/>
      <c r="FE469" s="763"/>
      <c r="FF469" s="763"/>
      <c r="FG469" s="763"/>
      <c r="FH469" s="763"/>
      <c r="FI469" s="763"/>
      <c r="FJ469" s="763"/>
      <c r="FK469" s="763"/>
      <c r="FL469" s="763"/>
      <c r="FM469" s="763"/>
      <c r="FN469" s="763"/>
      <c r="FO469" s="763"/>
      <c r="FP469" s="763"/>
      <c r="FQ469" s="763"/>
      <c r="FR469" s="763"/>
      <c r="FS469" s="763"/>
      <c r="FT469" s="763"/>
      <c r="FU469" s="763"/>
      <c r="FV469" s="763"/>
      <c r="FW469" s="763"/>
      <c r="FX469" s="763"/>
      <c r="FY469" s="763"/>
      <c r="FZ469" s="763"/>
      <c r="GA469" s="763"/>
      <c r="GB469" s="763"/>
      <c r="GC469" s="763"/>
      <c r="GD469" s="763"/>
      <c r="GE469" s="763"/>
      <c r="GF469" s="763"/>
      <c r="GG469" s="763"/>
      <c r="GH469" s="763"/>
      <c r="GI469" s="763"/>
      <c r="GJ469" s="763"/>
      <c r="GK469" s="763"/>
      <c r="GL469" s="763"/>
      <c r="GM469" s="763"/>
      <c r="GN469" s="763"/>
      <c r="GO469" s="763"/>
      <c r="GP469" s="763"/>
      <c r="GQ469" s="763"/>
      <c r="GR469" s="763"/>
      <c r="GS469" s="763"/>
      <c r="GT469" s="763"/>
      <c r="GU469" s="763"/>
      <c r="GV469" s="763"/>
      <c r="GW469" s="763"/>
      <c r="GX469" s="763"/>
      <c r="GY469" s="763"/>
      <c r="GZ469" s="763"/>
      <c r="HA469" s="763"/>
      <c r="HB469" s="763"/>
      <c r="HC469" s="763"/>
      <c r="HD469" s="763"/>
      <c r="HE469" s="763"/>
      <c r="HF469" s="763"/>
      <c r="HG469" s="763"/>
      <c r="HH469" s="763"/>
      <c r="HI469" s="763"/>
      <c r="HJ469" s="763"/>
      <c r="HK469" s="763"/>
      <c r="HL469" s="763"/>
      <c r="HM469" s="763"/>
      <c r="HN469" s="763"/>
      <c r="HO469" s="763"/>
      <c r="HP469" s="763"/>
      <c r="HQ469" s="763"/>
      <c r="HR469" s="763"/>
      <c r="HS469" s="763"/>
    </row>
    <row r="470" spans="1:227" s="552" customFormat="1">
      <c r="A470"/>
      <c r="B470" s="392"/>
      <c r="C470"/>
      <c r="D470" s="465"/>
      <c r="E470" s="684"/>
      <c r="F470" s="684"/>
      <c r="G470" s="354"/>
      <c r="H470"/>
      <c r="I470" s="140"/>
      <c r="J470"/>
      <c r="K470"/>
      <c r="L470"/>
      <c r="M470" s="359"/>
      <c r="N470" s="359"/>
      <c r="O470" s="359"/>
      <c r="P470" s="359"/>
      <c r="Q470" s="359"/>
      <c r="R470" s="359"/>
      <c r="S470" s="359"/>
      <c r="T470" s="359"/>
      <c r="U470" s="359"/>
      <c r="V470" s="359"/>
      <c r="W470" s="359"/>
      <c r="X470" s="359"/>
      <c r="Y470" s="359"/>
      <c r="Z470" s="359"/>
      <c r="AA470" s="359"/>
      <c r="AB470" s="47"/>
      <c r="AC470"/>
      <c r="AD470" s="127"/>
      <c r="AE470"/>
      <c r="AF470"/>
      <c r="AG470"/>
      <c r="AH470" s="137"/>
      <c r="AI470" s="137"/>
      <c r="AJ470" s="137"/>
      <c r="AK470" s="693"/>
      <c r="AL470" s="653"/>
      <c r="AM470" s="738"/>
      <c r="AN470" s="738"/>
      <c r="AO470" s="738"/>
      <c r="AP470" s="738"/>
      <c r="AQ470" s="738"/>
      <c r="AR470" s="738"/>
      <c r="AS470" s="738"/>
      <c r="AT470" s="738"/>
      <c r="AU470" s="738"/>
      <c r="AV470" s="738"/>
      <c r="AW470" s="738"/>
      <c r="AX470" s="738"/>
      <c r="AY470" s="738"/>
      <c r="AZ470" s="738"/>
      <c r="BA470" s="656"/>
      <c r="BB470" s="309"/>
      <c r="BC470" s="1138"/>
      <c r="BD470" s="1138"/>
      <c r="BE470" s="1138"/>
      <c r="BF470" s="1138"/>
      <c r="BG470" s="1138"/>
      <c r="BH470" s="1138"/>
      <c r="BI470" s="1138"/>
      <c r="BJ470" s="536"/>
      <c r="BK470" s="536"/>
      <c r="BL470" s="536"/>
      <c r="BM470" s="536"/>
      <c r="BN470" s="536"/>
      <c r="BO470" s="536"/>
      <c r="BP470" s="536"/>
      <c r="BQ470" s="536"/>
      <c r="BR470" s="536"/>
      <c r="BS470" s="536"/>
      <c r="BT470" s="536"/>
      <c r="BU470" s="309"/>
      <c r="CW470" s="763"/>
      <c r="CX470" s="763"/>
      <c r="CY470" s="763"/>
      <c r="CZ470" s="763"/>
      <c r="DA470" s="763"/>
      <c r="DB470" s="763"/>
      <c r="DC470" s="763"/>
      <c r="DD470" s="763"/>
      <c r="DE470" s="763"/>
      <c r="DF470" s="763"/>
      <c r="DG470" s="763"/>
      <c r="DH470" s="763"/>
      <c r="DI470" s="763"/>
      <c r="DJ470" s="763"/>
      <c r="DK470" s="763"/>
      <c r="DL470" s="763"/>
      <c r="DM470" s="763"/>
      <c r="DN470" s="763"/>
      <c r="DO470" s="763"/>
      <c r="DP470" s="763"/>
      <c r="DQ470" s="763"/>
      <c r="DR470" s="763"/>
      <c r="DS470" s="763"/>
      <c r="DT470" s="763"/>
      <c r="DU470" s="763"/>
      <c r="DV470" s="763"/>
      <c r="DW470" s="763"/>
      <c r="DX470" s="763"/>
      <c r="DY470" s="763"/>
      <c r="DZ470" s="763"/>
      <c r="EA470" s="763"/>
      <c r="EB470" s="763"/>
      <c r="EC470" s="763"/>
      <c r="ED470" s="763"/>
      <c r="EE470" s="763"/>
      <c r="EF470" s="763"/>
      <c r="EG470" s="763"/>
      <c r="EH470" s="763"/>
      <c r="EI470" s="763"/>
      <c r="EJ470" s="763"/>
      <c r="EK470" s="763"/>
      <c r="EL470" s="763"/>
      <c r="EM470" s="763"/>
      <c r="EN470" s="763"/>
      <c r="EO470" s="763"/>
      <c r="EP470" s="763"/>
      <c r="EQ470" s="763"/>
      <c r="ER470" s="763"/>
      <c r="ES470" s="763"/>
      <c r="ET470" s="763"/>
      <c r="EU470" s="763"/>
      <c r="EV470" s="763"/>
      <c r="EW470" s="763"/>
      <c r="EX470" s="763"/>
      <c r="EY470" s="763"/>
      <c r="EZ470" s="763"/>
      <c r="FA470" s="763"/>
      <c r="FB470" s="763"/>
      <c r="FC470" s="763"/>
      <c r="FD470" s="763"/>
      <c r="FE470" s="763"/>
      <c r="FF470" s="763"/>
      <c r="FG470" s="763"/>
      <c r="FH470" s="763"/>
      <c r="FI470" s="763"/>
      <c r="FJ470" s="763"/>
      <c r="FK470" s="763"/>
      <c r="FL470" s="763"/>
      <c r="FM470" s="763"/>
      <c r="FN470" s="763"/>
      <c r="FO470" s="763"/>
      <c r="FP470" s="763"/>
      <c r="FQ470" s="763"/>
      <c r="FR470" s="763"/>
      <c r="FS470" s="763"/>
      <c r="FT470" s="763"/>
      <c r="FU470" s="763"/>
      <c r="FV470" s="763"/>
      <c r="FW470" s="763"/>
      <c r="FX470" s="763"/>
      <c r="FY470" s="763"/>
      <c r="FZ470" s="763"/>
      <c r="GA470" s="763"/>
      <c r="GB470" s="763"/>
      <c r="GC470" s="763"/>
      <c r="GD470" s="763"/>
      <c r="GE470" s="763"/>
      <c r="GF470" s="763"/>
      <c r="GG470" s="763"/>
      <c r="GH470" s="763"/>
      <c r="GI470" s="763"/>
      <c r="GJ470" s="763"/>
      <c r="GK470" s="763"/>
      <c r="GL470" s="763"/>
      <c r="GM470" s="763"/>
      <c r="GN470" s="763"/>
      <c r="GO470" s="763"/>
      <c r="GP470" s="763"/>
      <c r="GQ470" s="763"/>
      <c r="GR470" s="763"/>
      <c r="GS470" s="763"/>
      <c r="GT470" s="763"/>
      <c r="GU470" s="763"/>
      <c r="GV470" s="763"/>
      <c r="GW470" s="763"/>
      <c r="GX470" s="763"/>
      <c r="GY470" s="763"/>
      <c r="GZ470" s="763"/>
      <c r="HA470" s="763"/>
      <c r="HB470" s="763"/>
      <c r="HC470" s="763"/>
      <c r="HD470" s="763"/>
      <c r="HE470" s="763"/>
      <c r="HF470" s="763"/>
      <c r="HG470" s="763"/>
      <c r="HH470" s="763"/>
      <c r="HI470" s="763"/>
      <c r="HJ470" s="763"/>
      <c r="HK470" s="763"/>
      <c r="HL470" s="763"/>
      <c r="HM470" s="763"/>
      <c r="HN470" s="763"/>
      <c r="HO470" s="763"/>
      <c r="HP470" s="763"/>
      <c r="HQ470" s="763"/>
      <c r="HR470" s="763"/>
      <c r="HS470" s="763"/>
    </row>
    <row r="471" spans="1:227" s="552" customFormat="1">
      <c r="A471"/>
      <c r="B471" s="392"/>
      <c r="C471"/>
      <c r="D471" s="465"/>
      <c r="E471" s="684"/>
      <c r="F471" s="684"/>
      <c r="G471" s="354"/>
      <c r="H471"/>
      <c r="I471" s="140"/>
      <c r="J471"/>
      <c r="K471"/>
      <c r="L471"/>
      <c r="M471" s="359"/>
      <c r="N471" s="359"/>
      <c r="O471" s="359"/>
      <c r="P471" s="359"/>
      <c r="Q471" s="359"/>
      <c r="R471" s="359"/>
      <c r="S471" s="359"/>
      <c r="T471" s="359"/>
      <c r="U471" s="359"/>
      <c r="V471" s="359"/>
      <c r="W471" s="359"/>
      <c r="X471" s="359"/>
      <c r="Y471" s="359"/>
      <c r="Z471" s="359"/>
      <c r="AA471" s="359"/>
      <c r="AB471" s="47"/>
      <c r="AC471"/>
      <c r="AD471" s="127"/>
      <c r="AE471"/>
      <c r="AF471"/>
      <c r="AG471"/>
      <c r="AH471" s="137"/>
      <c r="AI471" s="137"/>
      <c r="AJ471" s="137"/>
      <c r="AK471" s="693"/>
      <c r="AL471" s="653"/>
      <c r="AM471" s="738"/>
      <c r="AN471" s="738"/>
      <c r="AO471" s="738"/>
      <c r="AP471" s="738"/>
      <c r="AQ471" s="738"/>
      <c r="AR471" s="738"/>
      <c r="AS471" s="738"/>
      <c r="AT471" s="738"/>
      <c r="AU471" s="738"/>
      <c r="AV471" s="738"/>
      <c r="AW471" s="738"/>
      <c r="AX471" s="738"/>
      <c r="AY471" s="738"/>
      <c r="AZ471" s="738"/>
      <c r="BA471" s="656"/>
      <c r="BB471" s="309"/>
      <c r="BC471" s="1138"/>
      <c r="BD471" s="1138"/>
      <c r="BE471" s="1138"/>
      <c r="BF471" s="1138"/>
      <c r="BG471" s="1138"/>
      <c r="BH471" s="1138"/>
      <c r="BI471" s="1138"/>
      <c r="BJ471" s="536"/>
      <c r="BK471" s="536"/>
      <c r="BL471" s="536"/>
      <c r="BM471" s="536"/>
      <c r="BN471" s="536"/>
      <c r="BO471" s="536"/>
      <c r="BP471" s="536"/>
      <c r="BQ471" s="536"/>
      <c r="BR471" s="536"/>
      <c r="BS471" s="536"/>
      <c r="BT471" s="536"/>
      <c r="BU471" s="309"/>
      <c r="CW471" s="763"/>
      <c r="CX471" s="763"/>
      <c r="CY471" s="763"/>
      <c r="CZ471" s="763"/>
      <c r="DA471" s="763"/>
      <c r="DB471" s="763"/>
      <c r="DC471" s="763"/>
      <c r="DD471" s="763"/>
      <c r="DE471" s="763"/>
      <c r="DF471" s="763"/>
      <c r="DG471" s="763"/>
      <c r="DH471" s="763"/>
      <c r="DI471" s="763"/>
      <c r="DJ471" s="763"/>
      <c r="DK471" s="763"/>
      <c r="DL471" s="763"/>
      <c r="DM471" s="763"/>
      <c r="DN471" s="763"/>
      <c r="DO471" s="763"/>
      <c r="DP471" s="763"/>
      <c r="DQ471" s="763"/>
      <c r="DR471" s="763"/>
      <c r="DS471" s="763"/>
      <c r="DT471" s="763"/>
      <c r="DU471" s="763"/>
      <c r="DV471" s="763"/>
      <c r="DW471" s="763"/>
      <c r="DX471" s="763"/>
      <c r="DY471" s="763"/>
      <c r="DZ471" s="763"/>
      <c r="EA471" s="763"/>
      <c r="EB471" s="763"/>
      <c r="EC471" s="763"/>
      <c r="ED471" s="763"/>
      <c r="EE471" s="763"/>
      <c r="EF471" s="763"/>
      <c r="EG471" s="763"/>
      <c r="EH471" s="763"/>
      <c r="EI471" s="763"/>
      <c r="EJ471" s="763"/>
      <c r="EK471" s="763"/>
      <c r="EL471" s="763"/>
      <c r="EM471" s="763"/>
      <c r="EN471" s="763"/>
      <c r="EO471" s="763"/>
      <c r="EP471" s="763"/>
      <c r="EQ471" s="763"/>
      <c r="ER471" s="763"/>
      <c r="ES471" s="763"/>
      <c r="ET471" s="763"/>
      <c r="EU471" s="763"/>
      <c r="EV471" s="763"/>
      <c r="EW471" s="763"/>
      <c r="EX471" s="763"/>
      <c r="EY471" s="763"/>
      <c r="EZ471" s="763"/>
      <c r="FA471" s="763"/>
      <c r="FB471" s="763"/>
      <c r="FC471" s="763"/>
      <c r="FD471" s="763"/>
      <c r="FE471" s="763"/>
      <c r="FF471" s="763"/>
      <c r="FG471" s="763"/>
      <c r="FH471" s="763"/>
      <c r="FI471" s="763"/>
      <c r="FJ471" s="763"/>
      <c r="FK471" s="763"/>
      <c r="FL471" s="763"/>
      <c r="FM471" s="763"/>
      <c r="FN471" s="763"/>
      <c r="FO471" s="763"/>
      <c r="FP471" s="763"/>
      <c r="FQ471" s="763"/>
      <c r="FR471" s="763"/>
      <c r="FS471" s="763"/>
      <c r="FT471" s="763"/>
      <c r="FU471" s="763"/>
      <c r="FV471" s="763"/>
      <c r="FW471" s="763"/>
      <c r="FX471" s="763"/>
      <c r="FY471" s="763"/>
      <c r="FZ471" s="763"/>
      <c r="GA471" s="763"/>
      <c r="GB471" s="763"/>
      <c r="GC471" s="763"/>
      <c r="GD471" s="763"/>
      <c r="GE471" s="763"/>
      <c r="GF471" s="763"/>
      <c r="GG471" s="763"/>
      <c r="GH471" s="763"/>
      <c r="GI471" s="763"/>
      <c r="GJ471" s="763"/>
      <c r="GK471" s="763"/>
      <c r="GL471" s="763"/>
      <c r="GM471" s="763"/>
      <c r="GN471" s="763"/>
      <c r="GO471" s="763"/>
      <c r="GP471" s="763"/>
      <c r="GQ471" s="763"/>
      <c r="GR471" s="763"/>
      <c r="GS471" s="763"/>
      <c r="GT471" s="763"/>
      <c r="GU471" s="763"/>
      <c r="GV471" s="763"/>
      <c r="GW471" s="763"/>
      <c r="GX471" s="763"/>
      <c r="GY471" s="763"/>
      <c r="GZ471" s="763"/>
      <c r="HA471" s="763"/>
      <c r="HB471" s="763"/>
      <c r="HC471" s="763"/>
      <c r="HD471" s="763"/>
      <c r="HE471" s="763"/>
      <c r="HF471" s="763"/>
      <c r="HG471" s="763"/>
      <c r="HH471" s="763"/>
      <c r="HI471" s="763"/>
      <c r="HJ471" s="763"/>
      <c r="HK471" s="763"/>
      <c r="HL471" s="763"/>
      <c r="HM471" s="763"/>
      <c r="HN471" s="763"/>
      <c r="HO471" s="763"/>
      <c r="HP471" s="763"/>
      <c r="HQ471" s="763"/>
      <c r="HR471" s="763"/>
      <c r="HS471" s="763"/>
    </row>
    <row r="472" spans="1:227" s="552" customFormat="1">
      <c r="A472"/>
      <c r="B472" s="392"/>
      <c r="C472"/>
      <c r="D472" s="465"/>
      <c r="E472" s="684"/>
      <c r="F472" s="684"/>
      <c r="G472" s="354"/>
      <c r="H472"/>
      <c r="I472" s="140"/>
      <c r="J472"/>
      <c r="K472"/>
      <c r="L472"/>
      <c r="M472" s="359"/>
      <c r="N472" s="359"/>
      <c r="O472" s="359"/>
      <c r="P472" s="359"/>
      <c r="Q472" s="359"/>
      <c r="R472" s="359"/>
      <c r="S472" s="359"/>
      <c r="T472" s="359"/>
      <c r="U472" s="359"/>
      <c r="V472" s="359"/>
      <c r="W472" s="359"/>
      <c r="X472" s="359"/>
      <c r="Y472" s="359"/>
      <c r="Z472" s="359"/>
      <c r="AA472" s="359"/>
      <c r="AB472" s="47"/>
      <c r="AC472"/>
      <c r="AD472" s="127"/>
      <c r="AE472"/>
      <c r="AF472"/>
      <c r="AG472"/>
      <c r="AH472" s="137"/>
      <c r="AI472" s="137"/>
      <c r="AJ472" s="137"/>
      <c r="AK472" s="693"/>
      <c r="AL472" s="653"/>
      <c r="AM472" s="738"/>
      <c r="AN472" s="738"/>
      <c r="AO472" s="738"/>
      <c r="AP472" s="738"/>
      <c r="AQ472" s="738"/>
      <c r="AR472" s="738"/>
      <c r="AS472" s="738"/>
      <c r="AT472" s="738"/>
      <c r="AU472" s="738"/>
      <c r="AV472" s="738"/>
      <c r="AW472" s="738"/>
      <c r="AX472" s="738"/>
      <c r="AY472" s="738"/>
      <c r="AZ472" s="738"/>
      <c r="BA472" s="656"/>
      <c r="BB472" s="309"/>
      <c r="BC472" s="1138"/>
      <c r="BD472" s="1138"/>
      <c r="BE472" s="1138"/>
      <c r="BF472" s="1138"/>
      <c r="BG472" s="1138"/>
      <c r="BH472" s="1138"/>
      <c r="BI472" s="1138"/>
      <c r="BJ472" s="536"/>
      <c r="BK472" s="536"/>
      <c r="BL472" s="536"/>
      <c r="BM472" s="536"/>
      <c r="BN472" s="536"/>
      <c r="BO472" s="536"/>
      <c r="BP472" s="536"/>
      <c r="BQ472" s="536"/>
      <c r="BR472" s="536"/>
      <c r="BS472" s="536"/>
      <c r="BT472" s="536"/>
      <c r="BU472" s="309"/>
      <c r="CW472" s="763"/>
      <c r="CX472" s="763"/>
      <c r="CY472" s="763"/>
      <c r="CZ472" s="763"/>
      <c r="DA472" s="763"/>
      <c r="DB472" s="763"/>
      <c r="DC472" s="763"/>
      <c r="DD472" s="763"/>
      <c r="DE472" s="763"/>
      <c r="DF472" s="763"/>
      <c r="DG472" s="763"/>
      <c r="DH472" s="763"/>
      <c r="DI472" s="763"/>
      <c r="DJ472" s="763"/>
      <c r="DK472" s="763"/>
      <c r="DL472" s="763"/>
      <c r="DM472" s="763"/>
      <c r="DN472" s="763"/>
      <c r="DO472" s="763"/>
      <c r="DP472" s="763"/>
      <c r="DQ472" s="763"/>
      <c r="DR472" s="763"/>
      <c r="DS472" s="763"/>
      <c r="DT472" s="763"/>
      <c r="DU472" s="763"/>
      <c r="DV472" s="763"/>
      <c r="DW472" s="763"/>
      <c r="DX472" s="763"/>
      <c r="DY472" s="763"/>
      <c r="DZ472" s="763"/>
      <c r="EA472" s="763"/>
      <c r="EB472" s="763"/>
      <c r="EC472" s="763"/>
      <c r="ED472" s="763"/>
      <c r="EE472" s="763"/>
      <c r="EF472" s="763"/>
      <c r="EG472" s="763"/>
      <c r="EH472" s="763"/>
      <c r="EI472" s="763"/>
      <c r="EJ472" s="763"/>
      <c r="EK472" s="763"/>
      <c r="EL472" s="763"/>
      <c r="EM472" s="763"/>
      <c r="EN472" s="763"/>
      <c r="EO472" s="763"/>
      <c r="EP472" s="763"/>
      <c r="EQ472" s="763"/>
      <c r="ER472" s="763"/>
      <c r="ES472" s="763"/>
      <c r="ET472" s="763"/>
      <c r="EU472" s="763"/>
      <c r="EV472" s="763"/>
      <c r="EW472" s="763"/>
      <c r="EX472" s="763"/>
      <c r="EY472" s="763"/>
      <c r="EZ472" s="763"/>
      <c r="FA472" s="763"/>
      <c r="FB472" s="763"/>
      <c r="FC472" s="763"/>
      <c r="FD472" s="763"/>
      <c r="FE472" s="763"/>
      <c r="FF472" s="763"/>
      <c r="FG472" s="763"/>
      <c r="FH472" s="763"/>
      <c r="FI472" s="763"/>
      <c r="FJ472" s="763"/>
      <c r="FK472" s="763"/>
      <c r="FL472" s="763"/>
      <c r="FM472" s="763"/>
      <c r="FN472" s="763"/>
      <c r="FO472" s="763"/>
      <c r="FP472" s="763"/>
      <c r="FQ472" s="763"/>
      <c r="FR472" s="763"/>
      <c r="FS472" s="763"/>
      <c r="FT472" s="763"/>
      <c r="FU472" s="763"/>
      <c r="FV472" s="763"/>
      <c r="FW472" s="763"/>
      <c r="FX472" s="763"/>
      <c r="FY472" s="763"/>
      <c r="FZ472" s="763"/>
      <c r="GA472" s="763"/>
      <c r="GB472" s="763"/>
      <c r="GC472" s="763"/>
      <c r="GD472" s="763"/>
      <c r="GE472" s="763"/>
      <c r="GF472" s="763"/>
      <c r="GG472" s="763"/>
      <c r="GH472" s="763"/>
      <c r="GI472" s="763"/>
      <c r="GJ472" s="763"/>
      <c r="GK472" s="763"/>
      <c r="GL472" s="763"/>
      <c r="GM472" s="763"/>
      <c r="GN472" s="763"/>
      <c r="GO472" s="763"/>
      <c r="GP472" s="763"/>
      <c r="GQ472" s="763"/>
      <c r="GR472" s="763"/>
      <c r="GS472" s="763"/>
      <c r="GT472" s="763"/>
      <c r="GU472" s="763"/>
      <c r="GV472" s="763"/>
      <c r="GW472" s="763"/>
      <c r="GX472" s="763"/>
      <c r="GY472" s="763"/>
      <c r="GZ472" s="763"/>
      <c r="HA472" s="763"/>
      <c r="HB472" s="763"/>
      <c r="HC472" s="763"/>
      <c r="HD472" s="763"/>
      <c r="HE472" s="763"/>
      <c r="HF472" s="763"/>
      <c r="HG472" s="763"/>
      <c r="HH472" s="763"/>
      <c r="HI472" s="763"/>
      <c r="HJ472" s="763"/>
      <c r="HK472" s="763"/>
      <c r="HL472" s="763"/>
      <c r="HM472" s="763"/>
      <c r="HN472" s="763"/>
      <c r="HO472" s="763"/>
      <c r="HP472" s="763"/>
      <c r="HQ472" s="763"/>
      <c r="HR472" s="763"/>
      <c r="HS472" s="763"/>
    </row>
    <row r="473" spans="1:227" s="552" customFormat="1">
      <c r="A473"/>
      <c r="B473" s="392"/>
      <c r="C473"/>
      <c r="D473" s="465"/>
      <c r="E473" s="684"/>
      <c r="F473" s="684"/>
      <c r="G473" s="354"/>
      <c r="H473"/>
      <c r="I473" s="140"/>
      <c r="J473"/>
      <c r="K473"/>
      <c r="L473"/>
      <c r="M473" s="359"/>
      <c r="N473" s="359"/>
      <c r="O473" s="359"/>
      <c r="P473" s="359"/>
      <c r="Q473" s="359"/>
      <c r="R473" s="359"/>
      <c r="S473" s="359"/>
      <c r="T473" s="359"/>
      <c r="U473" s="359"/>
      <c r="V473" s="359"/>
      <c r="W473" s="359"/>
      <c r="X473" s="359"/>
      <c r="Y473" s="359"/>
      <c r="Z473" s="359"/>
      <c r="AA473" s="359"/>
      <c r="AB473" s="47"/>
      <c r="AC473"/>
      <c r="AD473" s="127"/>
      <c r="AE473"/>
      <c r="AF473"/>
      <c r="AG473"/>
      <c r="AH473" s="137"/>
      <c r="AI473" s="137"/>
      <c r="AJ473" s="137"/>
      <c r="AK473" s="693"/>
      <c r="AL473" s="653"/>
      <c r="AM473" s="738"/>
      <c r="AN473" s="738"/>
      <c r="AO473" s="738"/>
      <c r="AP473" s="738"/>
      <c r="AQ473" s="738"/>
      <c r="AR473" s="738"/>
      <c r="AS473" s="738"/>
      <c r="AT473" s="738"/>
      <c r="AU473" s="738"/>
      <c r="AV473" s="738"/>
      <c r="AW473" s="738"/>
      <c r="AX473" s="738"/>
      <c r="AY473" s="738"/>
      <c r="AZ473" s="738"/>
      <c r="BA473" s="656"/>
      <c r="BB473" s="309"/>
      <c r="BC473" s="1138"/>
      <c r="BD473" s="1138"/>
      <c r="BE473" s="1138"/>
      <c r="BF473" s="1138"/>
      <c r="BG473" s="1138"/>
      <c r="BH473" s="1138"/>
      <c r="BI473" s="1138"/>
      <c r="BJ473" s="536"/>
      <c r="BK473" s="536"/>
      <c r="BL473" s="536"/>
      <c r="BM473" s="536"/>
      <c r="BN473" s="536"/>
      <c r="BO473" s="536"/>
      <c r="BP473" s="536"/>
      <c r="BQ473" s="536"/>
      <c r="BR473" s="536"/>
      <c r="BS473" s="536"/>
      <c r="BT473" s="536"/>
      <c r="BU473" s="309"/>
      <c r="CW473" s="763"/>
      <c r="CX473" s="763"/>
      <c r="CY473" s="763"/>
      <c r="CZ473" s="763"/>
      <c r="DA473" s="763"/>
      <c r="DB473" s="763"/>
      <c r="DC473" s="763"/>
      <c r="DD473" s="763"/>
      <c r="DE473" s="763"/>
      <c r="DF473" s="763"/>
      <c r="DG473" s="763"/>
      <c r="DH473" s="763"/>
      <c r="DI473" s="763"/>
      <c r="DJ473" s="763"/>
      <c r="DK473" s="763"/>
      <c r="DL473" s="763"/>
      <c r="DM473" s="763"/>
      <c r="DN473" s="763"/>
      <c r="DO473" s="763"/>
      <c r="DP473" s="763"/>
      <c r="DQ473" s="763"/>
      <c r="DR473" s="763"/>
      <c r="DS473" s="763"/>
      <c r="DT473" s="763"/>
      <c r="DU473" s="763"/>
      <c r="DV473" s="763"/>
      <c r="DW473" s="763"/>
      <c r="DX473" s="763"/>
      <c r="DY473" s="763"/>
      <c r="DZ473" s="763"/>
      <c r="EA473" s="763"/>
      <c r="EB473" s="763"/>
      <c r="EC473" s="763"/>
      <c r="ED473" s="763"/>
      <c r="EE473" s="763"/>
      <c r="EF473" s="763"/>
      <c r="EG473" s="763"/>
      <c r="EH473" s="763"/>
      <c r="EI473" s="763"/>
      <c r="EJ473" s="763"/>
      <c r="EK473" s="763"/>
      <c r="EL473" s="763"/>
      <c r="EM473" s="763"/>
      <c r="EN473" s="763"/>
      <c r="EO473" s="763"/>
      <c r="EP473" s="763"/>
      <c r="EQ473" s="763"/>
      <c r="ER473" s="763"/>
      <c r="ES473" s="763"/>
      <c r="ET473" s="763"/>
      <c r="EU473" s="763"/>
      <c r="EV473" s="763"/>
      <c r="EW473" s="763"/>
      <c r="EX473" s="763"/>
      <c r="EY473" s="763"/>
      <c r="EZ473" s="763"/>
      <c r="FA473" s="763"/>
      <c r="FB473" s="763"/>
      <c r="FC473" s="763"/>
      <c r="FD473" s="763"/>
      <c r="FE473" s="763"/>
      <c r="FF473" s="763"/>
      <c r="FG473" s="763"/>
      <c r="FH473" s="763"/>
      <c r="FI473" s="763"/>
      <c r="FJ473" s="763"/>
      <c r="FK473" s="763"/>
      <c r="FL473" s="763"/>
      <c r="FM473" s="763"/>
      <c r="FN473" s="763"/>
      <c r="FO473" s="763"/>
      <c r="FP473" s="763"/>
      <c r="FQ473" s="763"/>
      <c r="FR473" s="763"/>
      <c r="FS473" s="763"/>
      <c r="FT473" s="763"/>
      <c r="FU473" s="763"/>
      <c r="FV473" s="763"/>
      <c r="FW473" s="763"/>
      <c r="FX473" s="763"/>
      <c r="FY473" s="763"/>
      <c r="FZ473" s="763"/>
      <c r="GA473" s="763"/>
      <c r="GB473" s="763"/>
      <c r="GC473" s="763"/>
      <c r="GD473" s="763"/>
      <c r="GE473" s="763"/>
      <c r="GF473" s="763"/>
      <c r="GG473" s="763"/>
      <c r="GH473" s="763"/>
      <c r="GI473" s="763"/>
      <c r="GJ473" s="763"/>
      <c r="GK473" s="763"/>
      <c r="GL473" s="763"/>
      <c r="GM473" s="763"/>
      <c r="GN473" s="763"/>
      <c r="GO473" s="763"/>
      <c r="GP473" s="763"/>
      <c r="GQ473" s="763"/>
      <c r="GR473" s="763"/>
      <c r="GS473" s="763"/>
      <c r="GT473" s="763"/>
      <c r="GU473" s="763"/>
      <c r="GV473" s="763"/>
      <c r="GW473" s="763"/>
      <c r="GX473" s="763"/>
      <c r="GY473" s="763"/>
      <c r="GZ473" s="763"/>
      <c r="HA473" s="763"/>
      <c r="HB473" s="763"/>
      <c r="HC473" s="763"/>
      <c r="HD473" s="763"/>
      <c r="HE473" s="763"/>
      <c r="HF473" s="763"/>
      <c r="HG473" s="763"/>
      <c r="HH473" s="763"/>
      <c r="HI473" s="763"/>
      <c r="HJ473" s="763"/>
      <c r="HK473" s="763"/>
      <c r="HL473" s="763"/>
      <c r="HM473" s="763"/>
      <c r="HN473" s="763"/>
      <c r="HO473" s="763"/>
      <c r="HP473" s="763"/>
      <c r="HQ473" s="763"/>
      <c r="HR473" s="763"/>
      <c r="HS473" s="763"/>
    </row>
    <row r="474" spans="1:227" s="552" customFormat="1">
      <c r="A474"/>
      <c r="B474" s="392"/>
      <c r="C474"/>
      <c r="D474" s="465"/>
      <c r="E474" s="684"/>
      <c r="F474" s="684"/>
      <c r="G474" s="354"/>
      <c r="H474"/>
      <c r="I474" s="140"/>
      <c r="J474"/>
      <c r="K474"/>
      <c r="L474"/>
      <c r="M474" s="359"/>
      <c r="N474" s="359"/>
      <c r="O474" s="359"/>
      <c r="P474" s="359"/>
      <c r="Q474" s="359"/>
      <c r="R474" s="359"/>
      <c r="S474" s="359"/>
      <c r="T474" s="359"/>
      <c r="U474" s="359"/>
      <c r="V474" s="359"/>
      <c r="W474" s="359"/>
      <c r="X474" s="359"/>
      <c r="Y474" s="359"/>
      <c r="Z474" s="359"/>
      <c r="AA474" s="359"/>
      <c r="AB474" s="47"/>
      <c r="AC474"/>
      <c r="AD474" s="127"/>
      <c r="AE474"/>
      <c r="AF474"/>
      <c r="AG474"/>
      <c r="AH474" s="137"/>
      <c r="AI474" s="137"/>
      <c r="AJ474" s="137"/>
      <c r="AK474" s="693"/>
      <c r="AL474" s="653"/>
      <c r="AM474" s="738"/>
      <c r="AN474" s="738"/>
      <c r="AO474" s="738"/>
      <c r="AP474" s="738"/>
      <c r="AQ474" s="738"/>
      <c r="AR474" s="738"/>
      <c r="AS474" s="738"/>
      <c r="AT474" s="738"/>
      <c r="AU474" s="738"/>
      <c r="AV474" s="738"/>
      <c r="AW474" s="738"/>
      <c r="AX474" s="738"/>
      <c r="AY474" s="738"/>
      <c r="AZ474" s="738"/>
      <c r="BA474" s="656"/>
      <c r="BB474" s="309"/>
      <c r="BC474" s="1138"/>
      <c r="BD474" s="1138"/>
      <c r="BE474" s="1138"/>
      <c r="BF474" s="1138"/>
      <c r="BG474" s="1138"/>
      <c r="BH474" s="1138"/>
      <c r="BI474" s="1138"/>
      <c r="BJ474" s="536"/>
      <c r="BK474" s="536"/>
      <c r="BL474" s="536"/>
      <c r="BM474" s="536"/>
      <c r="BN474" s="536"/>
      <c r="BO474" s="536"/>
      <c r="BP474" s="536"/>
      <c r="BQ474" s="536"/>
      <c r="BR474" s="536"/>
      <c r="BS474" s="536"/>
      <c r="BT474" s="536"/>
      <c r="BU474" s="309"/>
      <c r="CW474" s="763"/>
      <c r="CX474" s="763"/>
      <c r="CY474" s="763"/>
      <c r="CZ474" s="763"/>
      <c r="DA474" s="763"/>
      <c r="DB474" s="763"/>
      <c r="DC474" s="763"/>
      <c r="DD474" s="763"/>
      <c r="DE474" s="763"/>
      <c r="DF474" s="763"/>
      <c r="DG474" s="763"/>
      <c r="DH474" s="763"/>
      <c r="DI474" s="763"/>
      <c r="DJ474" s="763"/>
      <c r="DK474" s="763"/>
      <c r="DL474" s="763"/>
      <c r="DM474" s="763"/>
      <c r="DN474" s="763"/>
      <c r="DO474" s="763"/>
      <c r="DP474" s="763"/>
      <c r="DQ474" s="763"/>
      <c r="DR474" s="763"/>
      <c r="DS474" s="763"/>
      <c r="DT474" s="763"/>
      <c r="DU474" s="763"/>
      <c r="DV474" s="763"/>
      <c r="DW474" s="763"/>
      <c r="DX474" s="763"/>
      <c r="DY474" s="763"/>
      <c r="DZ474" s="763"/>
      <c r="EA474" s="763"/>
      <c r="EB474" s="763"/>
      <c r="EC474" s="763"/>
      <c r="ED474" s="763"/>
      <c r="EE474" s="763"/>
      <c r="EF474" s="763"/>
      <c r="EG474" s="763"/>
      <c r="EH474" s="763"/>
      <c r="EI474" s="763"/>
      <c r="EJ474" s="763"/>
      <c r="EK474" s="763"/>
      <c r="EL474" s="763"/>
      <c r="EM474" s="763"/>
      <c r="EN474" s="763"/>
      <c r="EO474" s="763"/>
      <c r="EP474" s="763"/>
      <c r="EQ474" s="763"/>
      <c r="ER474" s="763"/>
      <c r="ES474" s="763"/>
      <c r="ET474" s="763"/>
      <c r="EU474" s="763"/>
      <c r="EV474" s="763"/>
      <c r="EW474" s="763"/>
      <c r="EX474" s="763"/>
      <c r="EY474" s="763"/>
      <c r="EZ474" s="763"/>
      <c r="FA474" s="763"/>
      <c r="FB474" s="763"/>
      <c r="FC474" s="763"/>
      <c r="FD474" s="763"/>
      <c r="FE474" s="763"/>
      <c r="FF474" s="763"/>
      <c r="FG474" s="763"/>
      <c r="FH474" s="763"/>
      <c r="FI474" s="763"/>
      <c r="FJ474" s="763"/>
      <c r="FK474" s="763"/>
      <c r="FL474" s="763"/>
      <c r="FM474" s="763"/>
      <c r="FN474" s="763"/>
      <c r="FO474" s="763"/>
      <c r="FP474" s="763"/>
      <c r="FQ474" s="763"/>
      <c r="FR474" s="763"/>
      <c r="FS474" s="763"/>
      <c r="FT474" s="763"/>
      <c r="FU474" s="763"/>
      <c r="FV474" s="763"/>
      <c r="FW474" s="763"/>
      <c r="FX474" s="763"/>
      <c r="FY474" s="763"/>
      <c r="FZ474" s="763"/>
      <c r="GA474" s="763"/>
      <c r="GB474" s="763"/>
      <c r="GC474" s="763"/>
      <c r="GD474" s="763"/>
      <c r="GE474" s="763"/>
      <c r="GF474" s="763"/>
      <c r="GG474" s="763"/>
      <c r="GH474" s="763"/>
      <c r="GI474" s="763"/>
      <c r="GJ474" s="763"/>
      <c r="GK474" s="763"/>
      <c r="GL474" s="763"/>
      <c r="GM474" s="763"/>
      <c r="GN474" s="763"/>
      <c r="GO474" s="763"/>
      <c r="GP474" s="763"/>
      <c r="GQ474" s="763"/>
      <c r="GR474" s="763"/>
      <c r="GS474" s="763"/>
      <c r="GT474" s="763"/>
      <c r="GU474" s="763"/>
      <c r="GV474" s="763"/>
      <c r="GW474" s="763"/>
      <c r="GX474" s="763"/>
      <c r="GY474" s="763"/>
      <c r="GZ474" s="763"/>
      <c r="HA474" s="763"/>
      <c r="HB474" s="763"/>
      <c r="HC474" s="763"/>
      <c r="HD474" s="763"/>
      <c r="HE474" s="763"/>
      <c r="HF474" s="763"/>
      <c r="HG474" s="763"/>
      <c r="HH474" s="763"/>
      <c r="HI474" s="763"/>
      <c r="HJ474" s="763"/>
      <c r="HK474" s="763"/>
      <c r="HL474" s="763"/>
      <c r="HM474" s="763"/>
      <c r="HN474" s="763"/>
      <c r="HO474" s="763"/>
      <c r="HP474" s="763"/>
      <c r="HQ474" s="763"/>
      <c r="HR474" s="763"/>
      <c r="HS474" s="763"/>
    </row>
    <row r="475" spans="1:227" s="552" customFormat="1">
      <c r="A475"/>
      <c r="B475" s="392"/>
      <c r="C475"/>
      <c r="D475" s="465"/>
      <c r="E475" s="684"/>
      <c r="F475" s="684"/>
      <c r="G475" s="354"/>
      <c r="H475"/>
      <c r="I475" s="140"/>
      <c r="J475"/>
      <c r="K475"/>
      <c r="L475"/>
      <c r="M475" s="359"/>
      <c r="N475" s="359"/>
      <c r="O475" s="359"/>
      <c r="P475" s="359"/>
      <c r="Q475" s="359"/>
      <c r="R475" s="359"/>
      <c r="S475" s="359"/>
      <c r="T475" s="359"/>
      <c r="U475" s="359"/>
      <c r="V475" s="359"/>
      <c r="W475" s="359"/>
      <c r="X475" s="359"/>
      <c r="Y475" s="359"/>
      <c r="Z475" s="359"/>
      <c r="AA475" s="359"/>
      <c r="AB475" s="47"/>
      <c r="AC475"/>
      <c r="AD475" s="127"/>
      <c r="AE475"/>
      <c r="AF475"/>
      <c r="AG475"/>
      <c r="AH475" s="137"/>
      <c r="AI475" s="137"/>
      <c r="AJ475" s="137"/>
      <c r="AK475" s="693"/>
      <c r="AL475" s="653"/>
      <c r="AM475" s="738"/>
      <c r="AN475" s="738"/>
      <c r="AO475" s="738"/>
      <c r="AP475" s="738"/>
      <c r="AQ475" s="738"/>
      <c r="AR475" s="738"/>
      <c r="AS475" s="738"/>
      <c r="AT475" s="738"/>
      <c r="AU475" s="738"/>
      <c r="AV475" s="738"/>
      <c r="AW475" s="738"/>
      <c r="AX475" s="738"/>
      <c r="AY475" s="738"/>
      <c r="AZ475" s="738"/>
      <c r="BA475" s="656"/>
      <c r="BB475" s="309"/>
      <c r="BC475" s="1138"/>
      <c r="BD475" s="1138"/>
      <c r="BE475" s="1138"/>
      <c r="BF475" s="1138"/>
      <c r="BG475" s="1138"/>
      <c r="BH475" s="1138"/>
      <c r="BI475" s="1138"/>
      <c r="BJ475" s="536"/>
      <c r="BK475" s="536"/>
      <c r="BL475" s="536"/>
      <c r="BM475" s="536"/>
      <c r="BN475" s="536"/>
      <c r="BO475" s="536"/>
      <c r="BP475" s="536"/>
      <c r="BQ475" s="536"/>
      <c r="BR475" s="536"/>
      <c r="BS475" s="536"/>
      <c r="BT475" s="536"/>
      <c r="BU475" s="309"/>
      <c r="CW475" s="763"/>
      <c r="CX475" s="763"/>
      <c r="CY475" s="763"/>
      <c r="CZ475" s="763"/>
      <c r="DA475" s="763"/>
      <c r="DB475" s="763"/>
      <c r="DC475" s="763"/>
      <c r="DD475" s="763"/>
      <c r="DE475" s="763"/>
      <c r="DF475" s="763"/>
      <c r="DG475" s="763"/>
      <c r="DH475" s="763"/>
      <c r="DI475" s="763"/>
      <c r="DJ475" s="763"/>
      <c r="DK475" s="763"/>
      <c r="DL475" s="763"/>
      <c r="DM475" s="763"/>
      <c r="DN475" s="763"/>
      <c r="DO475" s="763"/>
      <c r="DP475" s="763"/>
      <c r="DQ475" s="763"/>
      <c r="DR475" s="763"/>
      <c r="DS475" s="763"/>
      <c r="DT475" s="763"/>
      <c r="DU475" s="763"/>
      <c r="DV475" s="763"/>
      <c r="DW475" s="763"/>
      <c r="DX475" s="763"/>
      <c r="DY475" s="763"/>
      <c r="DZ475" s="763"/>
      <c r="EA475" s="763"/>
      <c r="EB475" s="763"/>
      <c r="EC475" s="763"/>
      <c r="ED475" s="763"/>
      <c r="EE475" s="763"/>
      <c r="EF475" s="763"/>
      <c r="EG475" s="763"/>
      <c r="EH475" s="763"/>
      <c r="EI475" s="763"/>
      <c r="EJ475" s="763"/>
      <c r="EK475" s="763"/>
      <c r="EL475" s="763"/>
      <c r="EM475" s="763"/>
      <c r="EN475" s="763"/>
      <c r="EO475" s="763"/>
      <c r="EP475" s="763"/>
      <c r="EQ475" s="763"/>
      <c r="ER475" s="763"/>
      <c r="ES475" s="763"/>
      <c r="ET475" s="763"/>
      <c r="EU475" s="763"/>
      <c r="EV475" s="763"/>
      <c r="EW475" s="763"/>
      <c r="EX475" s="763"/>
      <c r="EY475" s="763"/>
      <c r="EZ475" s="763"/>
      <c r="FA475" s="763"/>
      <c r="FB475" s="763"/>
      <c r="FC475" s="763"/>
      <c r="FD475" s="763"/>
      <c r="FE475" s="763"/>
      <c r="FF475" s="763"/>
      <c r="FG475" s="763"/>
      <c r="FH475" s="763"/>
      <c r="FI475" s="763"/>
      <c r="FJ475" s="763"/>
      <c r="FK475" s="763"/>
      <c r="FL475" s="763"/>
      <c r="FM475" s="763"/>
      <c r="FN475" s="763"/>
      <c r="FO475" s="763"/>
      <c r="FP475" s="763"/>
      <c r="FQ475" s="763"/>
      <c r="FR475" s="763"/>
      <c r="FS475" s="763"/>
      <c r="FT475" s="763"/>
      <c r="FU475" s="763"/>
      <c r="FV475" s="763"/>
      <c r="FW475" s="763"/>
      <c r="FX475" s="763"/>
      <c r="FY475" s="763"/>
      <c r="FZ475" s="763"/>
      <c r="GA475" s="763"/>
      <c r="GB475" s="763"/>
      <c r="GC475" s="763"/>
      <c r="GD475" s="763"/>
      <c r="GE475" s="763"/>
      <c r="GF475" s="763"/>
      <c r="GG475" s="763"/>
      <c r="GH475" s="763"/>
      <c r="GI475" s="763"/>
      <c r="GJ475" s="763"/>
      <c r="GK475" s="763"/>
      <c r="GL475" s="763"/>
      <c r="GM475" s="763"/>
      <c r="GN475" s="763"/>
      <c r="GO475" s="763"/>
      <c r="GP475" s="763"/>
      <c r="GQ475" s="763"/>
      <c r="GR475" s="763"/>
      <c r="GS475" s="763"/>
      <c r="GT475" s="763"/>
      <c r="GU475" s="763"/>
      <c r="GV475" s="763"/>
      <c r="GW475" s="763"/>
      <c r="GX475" s="763"/>
      <c r="GY475" s="763"/>
      <c r="GZ475" s="763"/>
      <c r="HA475" s="763"/>
      <c r="HB475" s="763"/>
      <c r="HC475" s="763"/>
      <c r="HD475" s="763"/>
      <c r="HE475" s="763"/>
      <c r="HF475" s="763"/>
      <c r="HG475" s="763"/>
      <c r="HH475" s="763"/>
      <c r="HI475" s="763"/>
      <c r="HJ475" s="763"/>
      <c r="HK475" s="763"/>
      <c r="HL475" s="763"/>
      <c r="HM475" s="763"/>
      <c r="HN475" s="763"/>
      <c r="HO475" s="763"/>
      <c r="HP475" s="763"/>
      <c r="HQ475" s="763"/>
      <c r="HR475" s="763"/>
      <c r="HS475" s="763"/>
    </row>
    <row r="476" spans="1:227" s="552" customFormat="1">
      <c r="A476"/>
      <c r="B476" s="392"/>
      <c r="C476"/>
      <c r="D476" s="465"/>
      <c r="E476" s="684"/>
      <c r="F476" s="684"/>
      <c r="G476" s="354"/>
      <c r="H476"/>
      <c r="I476" s="140"/>
      <c r="J476"/>
      <c r="K476"/>
      <c r="L476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9"/>
      <c r="Y476" s="359"/>
      <c r="Z476" s="359"/>
      <c r="AA476" s="359"/>
      <c r="AB476" s="47"/>
      <c r="AC476"/>
      <c r="AD476" s="127"/>
      <c r="AE476"/>
      <c r="AF476"/>
      <c r="AG476"/>
      <c r="AH476" s="137"/>
      <c r="AI476" s="137"/>
      <c r="AJ476" s="137"/>
      <c r="AK476" s="693"/>
      <c r="AL476" s="653"/>
      <c r="AM476" s="738"/>
      <c r="AN476" s="738"/>
      <c r="AO476" s="738"/>
      <c r="AP476" s="738"/>
      <c r="AQ476" s="738"/>
      <c r="AR476" s="738"/>
      <c r="AS476" s="738"/>
      <c r="AT476" s="738"/>
      <c r="AU476" s="738"/>
      <c r="AV476" s="738"/>
      <c r="AW476" s="738"/>
      <c r="AX476" s="738"/>
      <c r="AY476" s="738"/>
      <c r="AZ476" s="738"/>
      <c r="BA476" s="656"/>
      <c r="BB476" s="309"/>
      <c r="BC476" s="1138"/>
      <c r="BD476" s="1138"/>
      <c r="BE476" s="1138"/>
      <c r="BF476" s="1138"/>
      <c r="BG476" s="1138"/>
      <c r="BH476" s="1138"/>
      <c r="BI476" s="1138"/>
      <c r="BJ476" s="536"/>
      <c r="BK476" s="536"/>
      <c r="BL476" s="536"/>
      <c r="BM476" s="536"/>
      <c r="BN476" s="536"/>
      <c r="BO476" s="536"/>
      <c r="BP476" s="536"/>
      <c r="BQ476" s="536"/>
      <c r="BR476" s="536"/>
      <c r="BS476" s="536"/>
      <c r="BT476" s="536"/>
      <c r="BU476" s="309"/>
      <c r="CW476" s="763"/>
      <c r="CX476" s="763"/>
      <c r="CY476" s="763"/>
      <c r="CZ476" s="763"/>
      <c r="DA476" s="763"/>
      <c r="DB476" s="763"/>
      <c r="DC476" s="763"/>
      <c r="DD476" s="763"/>
      <c r="DE476" s="763"/>
      <c r="DF476" s="763"/>
      <c r="DG476" s="763"/>
      <c r="DH476" s="763"/>
      <c r="DI476" s="763"/>
      <c r="DJ476" s="763"/>
      <c r="DK476" s="763"/>
      <c r="DL476" s="763"/>
      <c r="DM476" s="763"/>
      <c r="DN476" s="763"/>
      <c r="DO476" s="763"/>
      <c r="DP476" s="763"/>
      <c r="DQ476" s="763"/>
      <c r="DR476" s="763"/>
      <c r="DS476" s="763"/>
      <c r="DT476" s="763"/>
      <c r="DU476" s="763"/>
      <c r="DV476" s="763"/>
      <c r="DW476" s="763"/>
      <c r="DX476" s="763"/>
      <c r="DY476" s="763"/>
      <c r="DZ476" s="763"/>
      <c r="EA476" s="763"/>
      <c r="EB476" s="763"/>
      <c r="EC476" s="763"/>
      <c r="ED476" s="763"/>
      <c r="EE476" s="763"/>
      <c r="EF476" s="763"/>
      <c r="EG476" s="763"/>
      <c r="EH476" s="763"/>
      <c r="EI476" s="763"/>
      <c r="EJ476" s="763"/>
      <c r="EK476" s="763"/>
      <c r="EL476" s="763"/>
      <c r="EM476" s="763"/>
      <c r="EN476" s="763"/>
      <c r="EO476" s="763"/>
      <c r="EP476" s="763"/>
      <c r="EQ476" s="763"/>
      <c r="ER476" s="763"/>
      <c r="ES476" s="763"/>
      <c r="ET476" s="763"/>
      <c r="EU476" s="763"/>
      <c r="EV476" s="763"/>
      <c r="EW476" s="763"/>
      <c r="EX476" s="763"/>
      <c r="EY476" s="763"/>
      <c r="EZ476" s="763"/>
      <c r="FA476" s="763"/>
      <c r="FB476" s="763"/>
      <c r="FC476" s="763"/>
      <c r="FD476" s="763"/>
      <c r="FE476" s="763"/>
      <c r="FF476" s="763"/>
      <c r="FG476" s="763"/>
      <c r="FH476" s="763"/>
      <c r="FI476" s="763"/>
      <c r="FJ476" s="763"/>
      <c r="FK476" s="763"/>
      <c r="FL476" s="763"/>
      <c r="FM476" s="763"/>
      <c r="FN476" s="763"/>
      <c r="FO476" s="763"/>
      <c r="FP476" s="763"/>
      <c r="FQ476" s="763"/>
      <c r="FR476" s="763"/>
      <c r="FS476" s="763"/>
      <c r="FT476" s="763"/>
      <c r="FU476" s="763"/>
      <c r="FV476" s="763"/>
      <c r="FW476" s="763"/>
      <c r="FX476" s="763"/>
      <c r="FY476" s="763"/>
      <c r="FZ476" s="763"/>
      <c r="GA476" s="763"/>
      <c r="GB476" s="763"/>
      <c r="GC476" s="763"/>
      <c r="GD476" s="763"/>
      <c r="GE476" s="763"/>
      <c r="GF476" s="763"/>
      <c r="GG476" s="763"/>
      <c r="GH476" s="763"/>
      <c r="GI476" s="763"/>
      <c r="GJ476" s="763"/>
      <c r="GK476" s="763"/>
      <c r="GL476" s="763"/>
      <c r="GM476" s="763"/>
      <c r="GN476" s="763"/>
      <c r="GO476" s="763"/>
      <c r="GP476" s="763"/>
      <c r="GQ476" s="763"/>
      <c r="GR476" s="763"/>
      <c r="GS476" s="763"/>
      <c r="GT476" s="763"/>
      <c r="GU476" s="763"/>
      <c r="GV476" s="763"/>
      <c r="GW476" s="763"/>
      <c r="GX476" s="763"/>
      <c r="GY476" s="763"/>
      <c r="GZ476" s="763"/>
      <c r="HA476" s="763"/>
      <c r="HB476" s="763"/>
      <c r="HC476" s="763"/>
      <c r="HD476" s="763"/>
      <c r="HE476" s="763"/>
      <c r="HF476" s="763"/>
      <c r="HG476" s="763"/>
      <c r="HH476" s="763"/>
      <c r="HI476" s="763"/>
      <c r="HJ476" s="763"/>
      <c r="HK476" s="763"/>
      <c r="HL476" s="763"/>
      <c r="HM476" s="763"/>
      <c r="HN476" s="763"/>
      <c r="HO476" s="763"/>
      <c r="HP476" s="763"/>
      <c r="HQ476" s="763"/>
      <c r="HR476" s="763"/>
      <c r="HS476" s="763"/>
    </row>
    <row r="477" spans="1:227" s="552" customFormat="1">
      <c r="A477"/>
      <c r="B477" s="392"/>
      <c r="C477"/>
      <c r="D477" s="465"/>
      <c r="E477" s="684"/>
      <c r="F477" s="684"/>
      <c r="G477" s="354"/>
      <c r="H477"/>
      <c r="I477" s="140"/>
      <c r="J477"/>
      <c r="K477"/>
      <c r="L477"/>
      <c r="M477" s="359"/>
      <c r="N477" s="359"/>
      <c r="O477" s="359"/>
      <c r="P477" s="359"/>
      <c r="Q477" s="359"/>
      <c r="R477" s="359"/>
      <c r="S477" s="359"/>
      <c r="T477" s="359"/>
      <c r="U477" s="359"/>
      <c r="V477" s="359"/>
      <c r="W477" s="359"/>
      <c r="X477" s="359"/>
      <c r="Y477" s="359"/>
      <c r="Z477" s="359"/>
      <c r="AA477" s="359"/>
      <c r="AB477" s="47"/>
      <c r="AC477"/>
      <c r="AD477" s="127"/>
      <c r="AE477"/>
      <c r="AF477"/>
      <c r="AG477"/>
      <c r="AH477" s="137"/>
      <c r="AI477" s="137"/>
      <c r="AJ477" s="137"/>
      <c r="AK477" s="693"/>
      <c r="AL477" s="653"/>
      <c r="AM477" s="738"/>
      <c r="AN477" s="738"/>
      <c r="AO477" s="738"/>
      <c r="AP477" s="738"/>
      <c r="AQ477" s="738"/>
      <c r="AR477" s="738"/>
      <c r="AS477" s="738"/>
      <c r="AT477" s="738"/>
      <c r="AU477" s="738"/>
      <c r="AV477" s="738"/>
      <c r="AW477" s="738"/>
      <c r="AX477" s="738"/>
      <c r="AY477" s="738"/>
      <c r="AZ477" s="738"/>
      <c r="BA477" s="656"/>
      <c r="BB477" s="309"/>
      <c r="BC477" s="1138"/>
      <c r="BD477" s="1138"/>
      <c r="BE477" s="1138"/>
      <c r="BF477" s="1138"/>
      <c r="BG477" s="1138"/>
      <c r="BH477" s="1138"/>
      <c r="BI477" s="1138"/>
      <c r="BJ477" s="536"/>
      <c r="BK477" s="536"/>
      <c r="BL477" s="536"/>
      <c r="BM477" s="536"/>
      <c r="BN477" s="536"/>
      <c r="BO477" s="536"/>
      <c r="BP477" s="536"/>
      <c r="BQ477" s="536"/>
      <c r="BR477" s="536"/>
      <c r="BS477" s="536"/>
      <c r="BT477" s="536"/>
      <c r="BU477" s="309"/>
      <c r="CW477" s="763"/>
      <c r="CX477" s="763"/>
      <c r="CY477" s="763"/>
      <c r="CZ477" s="763"/>
      <c r="DA477" s="763"/>
      <c r="DB477" s="763"/>
      <c r="DC477" s="763"/>
      <c r="DD477" s="763"/>
      <c r="DE477" s="763"/>
      <c r="DF477" s="763"/>
      <c r="DG477" s="763"/>
      <c r="DH477" s="763"/>
      <c r="DI477" s="763"/>
      <c r="DJ477" s="763"/>
      <c r="DK477" s="763"/>
      <c r="DL477" s="763"/>
      <c r="DM477" s="763"/>
      <c r="DN477" s="763"/>
      <c r="DO477" s="763"/>
      <c r="DP477" s="763"/>
      <c r="DQ477" s="763"/>
      <c r="DR477" s="763"/>
      <c r="DS477" s="763"/>
      <c r="DT477" s="763"/>
      <c r="DU477" s="763"/>
      <c r="DV477" s="763"/>
      <c r="DW477" s="763"/>
      <c r="DX477" s="763"/>
      <c r="DY477" s="763"/>
      <c r="DZ477" s="763"/>
      <c r="EA477" s="763"/>
      <c r="EB477" s="763"/>
      <c r="EC477" s="763"/>
      <c r="ED477" s="763"/>
      <c r="EE477" s="763"/>
      <c r="EF477" s="763"/>
      <c r="EG477" s="763"/>
      <c r="EH477" s="763"/>
      <c r="EI477" s="763"/>
      <c r="EJ477" s="763"/>
      <c r="EK477" s="763"/>
      <c r="EL477" s="763"/>
      <c r="EM477" s="763"/>
      <c r="EN477" s="763"/>
      <c r="EO477" s="763"/>
      <c r="EP477" s="763"/>
      <c r="EQ477" s="763"/>
      <c r="ER477" s="763"/>
      <c r="ES477" s="763"/>
      <c r="ET477" s="763"/>
      <c r="EU477" s="763"/>
      <c r="EV477" s="763"/>
      <c r="EW477" s="763"/>
      <c r="EX477" s="763"/>
      <c r="EY477" s="763"/>
      <c r="EZ477" s="763"/>
      <c r="FA477" s="763"/>
      <c r="FB477" s="763"/>
      <c r="FC477" s="763"/>
      <c r="FD477" s="763"/>
      <c r="FE477" s="763"/>
      <c r="FF477" s="763"/>
      <c r="FG477" s="763"/>
      <c r="FH477" s="763"/>
      <c r="FI477" s="763"/>
      <c r="FJ477" s="763"/>
      <c r="FK477" s="763"/>
      <c r="FL477" s="763"/>
      <c r="FM477" s="763"/>
      <c r="FN477" s="763"/>
      <c r="FO477" s="763"/>
      <c r="FP477" s="763"/>
      <c r="FQ477" s="763"/>
      <c r="FR477" s="763"/>
      <c r="FS477" s="763"/>
      <c r="FT477" s="763"/>
      <c r="FU477" s="763"/>
      <c r="FV477" s="763"/>
      <c r="FW477" s="763"/>
      <c r="FX477" s="763"/>
      <c r="FY477" s="763"/>
      <c r="FZ477" s="763"/>
      <c r="GA477" s="763"/>
      <c r="GB477" s="763"/>
      <c r="GC477" s="763"/>
      <c r="GD477" s="763"/>
      <c r="GE477" s="763"/>
      <c r="GF477" s="763"/>
      <c r="GG477" s="763"/>
      <c r="GH477" s="763"/>
      <c r="GI477" s="763"/>
      <c r="GJ477" s="763"/>
      <c r="GK477" s="763"/>
      <c r="GL477" s="763"/>
      <c r="GM477" s="763"/>
      <c r="GN477" s="763"/>
      <c r="GO477" s="763"/>
      <c r="GP477" s="763"/>
      <c r="GQ477" s="763"/>
      <c r="GR477" s="763"/>
      <c r="GS477" s="763"/>
      <c r="GT477" s="763"/>
      <c r="GU477" s="763"/>
      <c r="GV477" s="763"/>
      <c r="GW477" s="763"/>
      <c r="GX477" s="763"/>
      <c r="GY477" s="763"/>
      <c r="GZ477" s="763"/>
      <c r="HA477" s="763"/>
      <c r="HB477" s="763"/>
      <c r="HC477" s="763"/>
      <c r="HD477" s="763"/>
      <c r="HE477" s="763"/>
      <c r="HF477" s="763"/>
      <c r="HG477" s="763"/>
      <c r="HH477" s="763"/>
      <c r="HI477" s="763"/>
      <c r="HJ477" s="763"/>
      <c r="HK477" s="763"/>
      <c r="HL477" s="763"/>
      <c r="HM477" s="763"/>
      <c r="HN477" s="763"/>
      <c r="HO477" s="763"/>
      <c r="HP477" s="763"/>
      <c r="HQ477" s="763"/>
      <c r="HR477" s="763"/>
      <c r="HS477" s="763"/>
    </row>
    <row r="478" spans="1:227" s="552" customFormat="1">
      <c r="A478"/>
      <c r="B478" s="392"/>
      <c r="C478"/>
      <c r="D478" s="465"/>
      <c r="E478" s="684"/>
      <c r="F478" s="684"/>
      <c r="G478" s="354"/>
      <c r="H478"/>
      <c r="I478" s="140"/>
      <c r="J478"/>
      <c r="K478"/>
      <c r="L478"/>
      <c r="M478" s="359"/>
      <c r="N478" s="359"/>
      <c r="O478" s="359"/>
      <c r="P478" s="359"/>
      <c r="Q478" s="359"/>
      <c r="R478" s="359"/>
      <c r="S478" s="359"/>
      <c r="T478" s="359"/>
      <c r="U478" s="359"/>
      <c r="V478" s="359"/>
      <c r="W478" s="359"/>
      <c r="X478" s="359"/>
      <c r="Y478" s="359"/>
      <c r="Z478" s="359"/>
      <c r="AA478" s="359"/>
      <c r="AB478" s="47"/>
      <c r="AC478"/>
      <c r="AD478" s="127"/>
      <c r="AE478"/>
      <c r="AF478"/>
      <c r="AG478"/>
      <c r="AH478" s="137"/>
      <c r="AI478" s="137"/>
      <c r="AJ478" s="137"/>
      <c r="AK478" s="693"/>
      <c r="AL478" s="653"/>
      <c r="AM478" s="738"/>
      <c r="AN478" s="738"/>
      <c r="AO478" s="738"/>
      <c r="AP478" s="738"/>
      <c r="AQ478" s="738"/>
      <c r="AR478" s="738"/>
      <c r="AS478" s="738"/>
      <c r="AT478" s="738"/>
      <c r="AU478" s="738"/>
      <c r="AV478" s="738"/>
      <c r="AW478" s="738"/>
      <c r="AX478" s="738"/>
      <c r="AY478" s="738"/>
      <c r="AZ478" s="738"/>
      <c r="BA478" s="656"/>
      <c r="BB478" s="309"/>
      <c r="BC478" s="1138"/>
      <c r="BD478" s="1138"/>
      <c r="BE478" s="1138"/>
      <c r="BF478" s="1138"/>
      <c r="BG478" s="1138"/>
      <c r="BH478" s="1138"/>
      <c r="BI478" s="1138"/>
      <c r="BJ478" s="536"/>
      <c r="BK478" s="536"/>
      <c r="BL478" s="536"/>
      <c r="BM478" s="536"/>
      <c r="BN478" s="536"/>
      <c r="BO478" s="536"/>
      <c r="BP478" s="536"/>
      <c r="BQ478" s="536"/>
      <c r="BR478" s="536"/>
      <c r="BS478" s="536"/>
      <c r="BT478" s="536"/>
      <c r="BU478" s="309"/>
      <c r="CW478" s="763"/>
      <c r="CX478" s="763"/>
      <c r="CY478" s="763"/>
      <c r="CZ478" s="763"/>
      <c r="DA478" s="763"/>
      <c r="DB478" s="763"/>
      <c r="DC478" s="763"/>
      <c r="DD478" s="763"/>
      <c r="DE478" s="763"/>
      <c r="DF478" s="763"/>
      <c r="DG478" s="763"/>
      <c r="DH478" s="763"/>
      <c r="DI478" s="763"/>
      <c r="DJ478" s="763"/>
      <c r="DK478" s="763"/>
      <c r="DL478" s="763"/>
      <c r="DM478" s="763"/>
      <c r="DN478" s="763"/>
      <c r="DO478" s="763"/>
      <c r="DP478" s="763"/>
      <c r="DQ478" s="763"/>
      <c r="DR478" s="763"/>
      <c r="DS478" s="763"/>
      <c r="DT478" s="763"/>
      <c r="DU478" s="763"/>
      <c r="DV478" s="763"/>
      <c r="DW478" s="763"/>
      <c r="DX478" s="763"/>
      <c r="DY478" s="763"/>
      <c r="DZ478" s="763"/>
      <c r="EA478" s="763"/>
      <c r="EB478" s="763"/>
      <c r="EC478" s="763"/>
      <c r="ED478" s="763"/>
      <c r="EE478" s="763"/>
      <c r="EF478" s="763"/>
      <c r="EG478" s="763"/>
      <c r="EH478" s="763"/>
      <c r="EI478" s="763"/>
      <c r="EJ478" s="763"/>
      <c r="EK478" s="763"/>
      <c r="EL478" s="763"/>
      <c r="EM478" s="763"/>
      <c r="EN478" s="763"/>
      <c r="EO478" s="763"/>
      <c r="EP478" s="763"/>
      <c r="EQ478" s="763"/>
      <c r="ER478" s="763"/>
      <c r="ES478" s="763"/>
      <c r="ET478" s="763"/>
      <c r="EU478" s="763"/>
      <c r="EV478" s="763"/>
      <c r="EW478" s="763"/>
      <c r="EX478" s="763"/>
      <c r="EY478" s="763"/>
      <c r="EZ478" s="763"/>
      <c r="FA478" s="763"/>
      <c r="FB478" s="763"/>
      <c r="FC478" s="763"/>
      <c r="FD478" s="763"/>
      <c r="FE478" s="763"/>
      <c r="FF478" s="763"/>
      <c r="FG478" s="763"/>
      <c r="FH478" s="763"/>
      <c r="FI478" s="763"/>
      <c r="FJ478" s="763"/>
      <c r="FK478" s="763"/>
      <c r="FL478" s="763"/>
      <c r="FM478" s="763"/>
      <c r="FN478" s="763"/>
      <c r="FO478" s="763"/>
      <c r="FP478" s="763"/>
      <c r="FQ478" s="763"/>
      <c r="FR478" s="763"/>
      <c r="FS478" s="763"/>
      <c r="FT478" s="763"/>
      <c r="FU478" s="763"/>
      <c r="FV478" s="763"/>
      <c r="FW478" s="763"/>
      <c r="FX478" s="763"/>
      <c r="FY478" s="763"/>
      <c r="FZ478" s="763"/>
      <c r="GA478" s="763"/>
      <c r="GB478" s="763"/>
      <c r="GC478" s="763"/>
      <c r="GD478" s="763"/>
      <c r="GE478" s="763"/>
      <c r="GF478" s="763"/>
      <c r="GG478" s="763"/>
      <c r="GH478" s="763"/>
      <c r="GI478" s="763"/>
      <c r="GJ478" s="763"/>
      <c r="GK478" s="763"/>
      <c r="GL478" s="763"/>
      <c r="GM478" s="763"/>
      <c r="GN478" s="763"/>
      <c r="GO478" s="763"/>
      <c r="GP478" s="763"/>
      <c r="GQ478" s="763"/>
      <c r="GR478" s="763"/>
      <c r="GS478" s="763"/>
      <c r="GT478" s="763"/>
      <c r="GU478" s="763"/>
      <c r="GV478" s="763"/>
      <c r="GW478" s="763"/>
      <c r="GX478" s="763"/>
      <c r="GY478" s="763"/>
      <c r="GZ478" s="763"/>
      <c r="HA478" s="763"/>
      <c r="HB478" s="763"/>
      <c r="HC478" s="763"/>
      <c r="HD478" s="763"/>
      <c r="HE478" s="763"/>
      <c r="HF478" s="763"/>
      <c r="HG478" s="763"/>
      <c r="HH478" s="763"/>
      <c r="HI478" s="763"/>
      <c r="HJ478" s="763"/>
      <c r="HK478" s="763"/>
      <c r="HL478" s="763"/>
      <c r="HM478" s="763"/>
      <c r="HN478" s="763"/>
      <c r="HO478" s="763"/>
      <c r="HP478" s="763"/>
      <c r="HQ478" s="763"/>
      <c r="HR478" s="763"/>
      <c r="HS478" s="763"/>
    </row>
    <row r="479" spans="1:227" s="552" customFormat="1">
      <c r="A479"/>
      <c r="B479" s="392"/>
      <c r="C479"/>
      <c r="D479" s="465"/>
      <c r="E479" s="684"/>
      <c r="F479" s="684"/>
      <c r="G479" s="354"/>
      <c r="H479"/>
      <c r="I479" s="140"/>
      <c r="J479"/>
      <c r="K479"/>
      <c r="L479"/>
      <c r="M479" s="359"/>
      <c r="N479" s="359"/>
      <c r="O479" s="359"/>
      <c r="P479" s="359"/>
      <c r="Q479" s="359"/>
      <c r="R479" s="359"/>
      <c r="S479" s="359"/>
      <c r="T479" s="359"/>
      <c r="U479" s="359"/>
      <c r="V479" s="359"/>
      <c r="W479" s="359"/>
      <c r="X479" s="359"/>
      <c r="Y479" s="359"/>
      <c r="Z479" s="359"/>
      <c r="AA479" s="359"/>
      <c r="AB479" s="47"/>
      <c r="AC479"/>
      <c r="AD479" s="127"/>
      <c r="AE479"/>
      <c r="AF479"/>
      <c r="AG479"/>
      <c r="AH479" s="137"/>
      <c r="AI479" s="137"/>
      <c r="AJ479" s="137"/>
      <c r="AK479" s="693"/>
      <c r="AL479" s="653"/>
      <c r="AM479" s="738"/>
      <c r="AN479" s="738"/>
      <c r="AO479" s="738"/>
      <c r="AP479" s="738"/>
      <c r="AQ479" s="738"/>
      <c r="AR479" s="738"/>
      <c r="AS479" s="738"/>
      <c r="AT479" s="738"/>
      <c r="AU479" s="738"/>
      <c r="AV479" s="738"/>
      <c r="AW479" s="738"/>
      <c r="AX479" s="738"/>
      <c r="AY479" s="738"/>
      <c r="AZ479" s="738"/>
      <c r="BA479" s="656"/>
      <c r="BB479" s="309"/>
      <c r="BC479" s="1138"/>
      <c r="BD479" s="1138"/>
      <c r="BE479" s="1138"/>
      <c r="BF479" s="1138"/>
      <c r="BG479" s="1138"/>
      <c r="BH479" s="1138"/>
      <c r="BI479" s="1138"/>
      <c r="BJ479" s="536"/>
      <c r="BK479" s="536"/>
      <c r="BL479" s="536"/>
      <c r="BM479" s="536"/>
      <c r="BN479" s="536"/>
      <c r="BO479" s="536"/>
      <c r="BP479" s="536"/>
      <c r="BQ479" s="536"/>
      <c r="BR479" s="536"/>
      <c r="BS479" s="536"/>
      <c r="BT479" s="536"/>
      <c r="BU479" s="309"/>
      <c r="CW479" s="763"/>
      <c r="CX479" s="763"/>
      <c r="CY479" s="763"/>
      <c r="CZ479" s="763"/>
      <c r="DA479" s="763"/>
      <c r="DB479" s="763"/>
      <c r="DC479" s="763"/>
      <c r="DD479" s="763"/>
      <c r="DE479" s="763"/>
      <c r="DF479" s="763"/>
      <c r="DG479" s="763"/>
      <c r="DH479" s="763"/>
      <c r="DI479" s="763"/>
      <c r="DJ479" s="763"/>
      <c r="DK479" s="763"/>
      <c r="DL479" s="763"/>
      <c r="DM479" s="763"/>
      <c r="DN479" s="763"/>
      <c r="DO479" s="763"/>
      <c r="DP479" s="763"/>
      <c r="DQ479" s="763"/>
      <c r="DR479" s="763"/>
      <c r="DS479" s="763"/>
      <c r="DT479" s="763"/>
      <c r="DU479" s="763"/>
      <c r="DV479" s="763"/>
      <c r="DW479" s="763"/>
      <c r="DX479" s="763"/>
      <c r="DY479" s="763"/>
      <c r="DZ479" s="763"/>
      <c r="EA479" s="763"/>
      <c r="EB479" s="763"/>
      <c r="EC479" s="763"/>
      <c r="ED479" s="763"/>
      <c r="EE479" s="763"/>
      <c r="EF479" s="763"/>
      <c r="EG479" s="763"/>
      <c r="EH479" s="763"/>
      <c r="EI479" s="763"/>
      <c r="EJ479" s="763"/>
      <c r="EK479" s="763"/>
      <c r="EL479" s="763"/>
      <c r="EM479" s="763"/>
      <c r="EN479" s="763"/>
      <c r="EO479" s="763"/>
      <c r="EP479" s="763"/>
      <c r="EQ479" s="763"/>
      <c r="ER479" s="763"/>
      <c r="ES479" s="763"/>
      <c r="ET479" s="763"/>
      <c r="EU479" s="763"/>
      <c r="EV479" s="763"/>
      <c r="EW479" s="763"/>
      <c r="EX479" s="763"/>
      <c r="EY479" s="763"/>
      <c r="EZ479" s="763"/>
      <c r="FA479" s="763"/>
      <c r="FB479" s="763"/>
      <c r="FC479" s="763"/>
      <c r="FD479" s="763"/>
      <c r="FE479" s="763"/>
      <c r="FF479" s="763"/>
      <c r="FG479" s="763"/>
      <c r="FH479" s="763"/>
      <c r="FI479" s="763"/>
      <c r="FJ479" s="763"/>
      <c r="FK479" s="763"/>
      <c r="FL479" s="763"/>
      <c r="FM479" s="763"/>
      <c r="FN479" s="763"/>
      <c r="FO479" s="763"/>
      <c r="FP479" s="763"/>
      <c r="FQ479" s="763"/>
      <c r="FR479" s="763"/>
      <c r="FS479" s="763"/>
      <c r="FT479" s="763"/>
      <c r="FU479" s="763"/>
      <c r="FV479" s="763"/>
      <c r="FW479" s="763"/>
      <c r="FX479" s="763"/>
      <c r="FY479" s="763"/>
      <c r="FZ479" s="763"/>
      <c r="GA479" s="763"/>
      <c r="GB479" s="763"/>
      <c r="GC479" s="763"/>
      <c r="GD479" s="763"/>
      <c r="GE479" s="763"/>
      <c r="GF479" s="763"/>
      <c r="GG479" s="763"/>
      <c r="GH479" s="763"/>
      <c r="GI479" s="763"/>
      <c r="GJ479" s="763"/>
      <c r="GK479" s="763"/>
      <c r="GL479" s="763"/>
      <c r="GM479" s="763"/>
      <c r="GN479" s="763"/>
      <c r="GO479" s="763"/>
      <c r="GP479" s="763"/>
      <c r="GQ479" s="763"/>
      <c r="GR479" s="763"/>
      <c r="GS479" s="763"/>
      <c r="GT479" s="763"/>
      <c r="GU479" s="763"/>
      <c r="GV479" s="763"/>
      <c r="GW479" s="763"/>
      <c r="GX479" s="763"/>
      <c r="GY479" s="763"/>
      <c r="GZ479" s="763"/>
      <c r="HA479" s="763"/>
      <c r="HB479" s="763"/>
      <c r="HC479" s="763"/>
      <c r="HD479" s="763"/>
      <c r="HE479" s="763"/>
      <c r="HF479" s="763"/>
      <c r="HG479" s="763"/>
      <c r="HH479" s="763"/>
      <c r="HI479" s="763"/>
      <c r="HJ479" s="763"/>
      <c r="HK479" s="763"/>
      <c r="HL479" s="763"/>
      <c r="HM479" s="763"/>
      <c r="HN479" s="763"/>
      <c r="HO479" s="763"/>
      <c r="HP479" s="763"/>
      <c r="HQ479" s="763"/>
      <c r="HR479" s="763"/>
      <c r="HS479" s="763"/>
    </row>
    <row r="480" spans="1:227" s="552" customFormat="1">
      <c r="A480"/>
      <c r="B480" s="392"/>
      <c r="C480"/>
      <c r="D480" s="465"/>
      <c r="E480" s="684"/>
      <c r="F480" s="684"/>
      <c r="G480" s="354"/>
      <c r="H480"/>
      <c r="I480" s="140"/>
      <c r="J480"/>
      <c r="K480"/>
      <c r="L480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9"/>
      <c r="Y480" s="359"/>
      <c r="Z480" s="359"/>
      <c r="AA480" s="359"/>
      <c r="AB480" s="47"/>
      <c r="AC480"/>
      <c r="AD480" s="127"/>
      <c r="AE480"/>
      <c r="AF480"/>
      <c r="AG480"/>
      <c r="AH480" s="137"/>
      <c r="AI480" s="137"/>
      <c r="AJ480" s="137"/>
      <c r="AK480" s="693"/>
      <c r="AL480" s="653"/>
      <c r="AM480" s="738"/>
      <c r="AN480" s="738"/>
      <c r="AO480" s="738"/>
      <c r="AP480" s="738"/>
      <c r="AQ480" s="738"/>
      <c r="AR480" s="738"/>
      <c r="AS480" s="738"/>
      <c r="AT480" s="738"/>
      <c r="AU480" s="738"/>
      <c r="AV480" s="738"/>
      <c r="AW480" s="738"/>
      <c r="AX480" s="738"/>
      <c r="AY480" s="738"/>
      <c r="AZ480" s="738"/>
      <c r="BA480" s="656"/>
      <c r="BB480" s="309"/>
      <c r="BC480" s="1138"/>
      <c r="BD480" s="1138"/>
      <c r="BE480" s="1138"/>
      <c r="BF480" s="1138"/>
      <c r="BG480" s="1138"/>
      <c r="BH480" s="1138"/>
      <c r="BI480" s="1138"/>
      <c r="BJ480" s="536"/>
      <c r="BK480" s="536"/>
      <c r="BL480" s="536"/>
      <c r="BM480" s="536"/>
      <c r="BN480" s="536"/>
      <c r="BO480" s="536"/>
      <c r="BP480" s="536"/>
      <c r="BQ480" s="536"/>
      <c r="BR480" s="536"/>
      <c r="BS480" s="536"/>
      <c r="BT480" s="536"/>
      <c r="BU480" s="309"/>
      <c r="CW480" s="763"/>
      <c r="CX480" s="763"/>
      <c r="CY480" s="763"/>
      <c r="CZ480" s="763"/>
      <c r="DA480" s="763"/>
      <c r="DB480" s="763"/>
      <c r="DC480" s="763"/>
      <c r="DD480" s="763"/>
      <c r="DE480" s="763"/>
      <c r="DF480" s="763"/>
      <c r="DG480" s="763"/>
      <c r="DH480" s="763"/>
      <c r="DI480" s="763"/>
      <c r="DJ480" s="763"/>
      <c r="DK480" s="763"/>
      <c r="DL480" s="763"/>
      <c r="DM480" s="763"/>
      <c r="DN480" s="763"/>
      <c r="DO480" s="763"/>
      <c r="DP480" s="763"/>
      <c r="DQ480" s="763"/>
      <c r="DR480" s="763"/>
      <c r="DS480" s="763"/>
      <c r="DT480" s="763"/>
      <c r="DU480" s="763"/>
      <c r="DV480" s="763"/>
      <c r="DW480" s="763"/>
      <c r="DX480" s="763"/>
      <c r="DY480" s="763"/>
      <c r="DZ480" s="763"/>
      <c r="EA480" s="763"/>
      <c r="EB480" s="763"/>
      <c r="EC480" s="763"/>
      <c r="ED480" s="763"/>
      <c r="EE480" s="763"/>
      <c r="EF480" s="763"/>
      <c r="EG480" s="763"/>
      <c r="EH480" s="763"/>
      <c r="EI480" s="763"/>
      <c r="EJ480" s="763"/>
      <c r="EK480" s="763"/>
      <c r="EL480" s="763"/>
      <c r="EM480" s="763"/>
      <c r="EN480" s="763"/>
      <c r="EO480" s="763"/>
      <c r="EP480" s="763"/>
      <c r="EQ480" s="763"/>
      <c r="ER480" s="763"/>
      <c r="ES480" s="763"/>
      <c r="ET480" s="763"/>
      <c r="EU480" s="763"/>
      <c r="EV480" s="763"/>
      <c r="EW480" s="763"/>
      <c r="EX480" s="763"/>
      <c r="EY480" s="763"/>
      <c r="EZ480" s="763"/>
      <c r="FA480" s="763"/>
      <c r="FB480" s="763"/>
      <c r="FC480" s="763"/>
      <c r="FD480" s="763"/>
      <c r="FE480" s="763"/>
      <c r="FF480" s="763"/>
      <c r="FG480" s="763"/>
      <c r="FH480" s="763"/>
      <c r="FI480" s="763"/>
      <c r="FJ480" s="763"/>
      <c r="FK480" s="763"/>
      <c r="FL480" s="763"/>
      <c r="FM480" s="763"/>
      <c r="FN480" s="763"/>
      <c r="FO480" s="763"/>
      <c r="FP480" s="763"/>
      <c r="FQ480" s="763"/>
      <c r="FR480" s="763"/>
      <c r="FS480" s="763"/>
      <c r="FT480" s="763"/>
      <c r="FU480" s="763"/>
      <c r="FV480" s="763"/>
      <c r="FW480" s="763"/>
      <c r="FX480" s="763"/>
      <c r="FY480" s="763"/>
      <c r="FZ480" s="763"/>
      <c r="GA480" s="763"/>
      <c r="GB480" s="763"/>
      <c r="GC480" s="763"/>
      <c r="GD480" s="763"/>
      <c r="GE480" s="763"/>
      <c r="GF480" s="763"/>
      <c r="GG480" s="763"/>
      <c r="GH480" s="763"/>
      <c r="GI480" s="763"/>
      <c r="GJ480" s="763"/>
      <c r="GK480" s="763"/>
      <c r="GL480" s="763"/>
      <c r="GM480" s="763"/>
      <c r="GN480" s="763"/>
      <c r="GO480" s="763"/>
      <c r="GP480" s="763"/>
      <c r="GQ480" s="763"/>
      <c r="GR480" s="763"/>
      <c r="GS480" s="763"/>
      <c r="GT480" s="763"/>
      <c r="GU480" s="763"/>
      <c r="GV480" s="763"/>
      <c r="GW480" s="763"/>
      <c r="GX480" s="763"/>
      <c r="GY480" s="763"/>
      <c r="GZ480" s="763"/>
      <c r="HA480" s="763"/>
      <c r="HB480" s="763"/>
      <c r="HC480" s="763"/>
      <c r="HD480" s="763"/>
      <c r="HE480" s="763"/>
      <c r="HF480" s="763"/>
      <c r="HG480" s="763"/>
      <c r="HH480" s="763"/>
      <c r="HI480" s="763"/>
      <c r="HJ480" s="763"/>
      <c r="HK480" s="763"/>
      <c r="HL480" s="763"/>
      <c r="HM480" s="763"/>
      <c r="HN480" s="763"/>
      <c r="HO480" s="763"/>
      <c r="HP480" s="763"/>
      <c r="HQ480" s="763"/>
      <c r="HR480" s="763"/>
      <c r="HS480" s="763"/>
    </row>
    <row r="481" spans="1:227" s="552" customFormat="1">
      <c r="A481"/>
      <c r="B481" s="392"/>
      <c r="C481"/>
      <c r="D481" s="465"/>
      <c r="E481" s="684"/>
      <c r="F481" s="684"/>
      <c r="G481" s="354"/>
      <c r="H481"/>
      <c r="I481" s="140"/>
      <c r="J481"/>
      <c r="K481"/>
      <c r="L481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9"/>
      <c r="Y481" s="359"/>
      <c r="Z481" s="359"/>
      <c r="AA481" s="359"/>
      <c r="AB481" s="47"/>
      <c r="AC481"/>
      <c r="AD481" s="127"/>
      <c r="AE481"/>
      <c r="AF481"/>
      <c r="AG481"/>
      <c r="AH481" s="137"/>
      <c r="AI481" s="137"/>
      <c r="AJ481" s="137"/>
      <c r="AK481" s="693"/>
      <c r="AL481" s="653"/>
      <c r="AM481" s="738"/>
      <c r="AN481" s="738"/>
      <c r="AO481" s="738"/>
      <c r="AP481" s="738"/>
      <c r="AQ481" s="738"/>
      <c r="AR481" s="738"/>
      <c r="AS481" s="738"/>
      <c r="AT481" s="738"/>
      <c r="AU481" s="738"/>
      <c r="AV481" s="738"/>
      <c r="AW481" s="738"/>
      <c r="AX481" s="738"/>
      <c r="AY481" s="738"/>
      <c r="AZ481" s="738"/>
      <c r="BA481" s="656"/>
      <c r="BB481" s="309"/>
      <c r="BC481" s="1138"/>
      <c r="BD481" s="1138"/>
      <c r="BE481" s="1138"/>
      <c r="BF481" s="1138"/>
      <c r="BG481" s="1138"/>
      <c r="BH481" s="1138"/>
      <c r="BI481" s="1138"/>
      <c r="BJ481" s="536"/>
      <c r="BK481" s="536"/>
      <c r="BL481" s="536"/>
      <c r="BM481" s="536"/>
      <c r="BN481" s="536"/>
      <c r="BO481" s="536"/>
      <c r="BP481" s="536"/>
      <c r="BQ481" s="536"/>
      <c r="BR481" s="536"/>
      <c r="BS481" s="536"/>
      <c r="BT481" s="536"/>
      <c r="BU481" s="309"/>
      <c r="CW481" s="763"/>
      <c r="CX481" s="763"/>
      <c r="CY481" s="763"/>
      <c r="CZ481" s="763"/>
      <c r="DA481" s="763"/>
      <c r="DB481" s="763"/>
      <c r="DC481" s="763"/>
      <c r="DD481" s="763"/>
      <c r="DE481" s="763"/>
      <c r="DF481" s="763"/>
      <c r="DG481" s="763"/>
      <c r="DH481" s="763"/>
      <c r="DI481" s="763"/>
      <c r="DJ481" s="763"/>
      <c r="DK481" s="763"/>
      <c r="DL481" s="763"/>
      <c r="DM481" s="763"/>
      <c r="DN481" s="763"/>
      <c r="DO481" s="763"/>
      <c r="DP481" s="763"/>
      <c r="DQ481" s="763"/>
      <c r="DR481" s="763"/>
      <c r="DS481" s="763"/>
      <c r="DT481" s="763"/>
      <c r="DU481" s="763"/>
      <c r="DV481" s="763"/>
      <c r="DW481" s="763"/>
      <c r="DX481" s="763"/>
      <c r="DY481" s="763"/>
      <c r="DZ481" s="763"/>
      <c r="EA481" s="763"/>
      <c r="EB481" s="763"/>
      <c r="EC481" s="763"/>
      <c r="ED481" s="763"/>
      <c r="EE481" s="763"/>
      <c r="EF481" s="763"/>
      <c r="EG481" s="763"/>
      <c r="EH481" s="763"/>
      <c r="EI481" s="763"/>
      <c r="EJ481" s="763"/>
      <c r="EK481" s="763"/>
      <c r="EL481" s="763"/>
      <c r="EM481" s="763"/>
      <c r="EN481" s="763"/>
      <c r="EO481" s="763"/>
      <c r="EP481" s="763"/>
      <c r="EQ481" s="763"/>
      <c r="ER481" s="763"/>
      <c r="ES481" s="763"/>
      <c r="ET481" s="763"/>
      <c r="EU481" s="763"/>
      <c r="EV481" s="763"/>
      <c r="EW481" s="763"/>
      <c r="EX481" s="763"/>
      <c r="EY481" s="763"/>
      <c r="EZ481" s="763"/>
      <c r="FA481" s="763"/>
      <c r="FB481" s="763"/>
      <c r="FC481" s="763"/>
      <c r="FD481" s="763"/>
      <c r="FE481" s="763"/>
      <c r="FF481" s="763"/>
      <c r="FG481" s="763"/>
      <c r="FH481" s="763"/>
      <c r="FI481" s="763"/>
      <c r="FJ481" s="763"/>
      <c r="FK481" s="763"/>
      <c r="FL481" s="763"/>
      <c r="FM481" s="763"/>
      <c r="FN481" s="763"/>
      <c r="FO481" s="763"/>
      <c r="FP481" s="763"/>
      <c r="FQ481" s="763"/>
      <c r="FR481" s="763"/>
      <c r="FS481" s="763"/>
      <c r="FT481" s="763"/>
      <c r="FU481" s="763"/>
      <c r="FV481" s="763"/>
      <c r="FW481" s="763"/>
      <c r="FX481" s="763"/>
      <c r="FY481" s="763"/>
      <c r="FZ481" s="763"/>
      <c r="GA481" s="763"/>
      <c r="GB481" s="763"/>
      <c r="GC481" s="763"/>
      <c r="GD481" s="763"/>
      <c r="GE481" s="763"/>
      <c r="GF481" s="763"/>
      <c r="GG481" s="763"/>
      <c r="GH481" s="763"/>
      <c r="GI481" s="763"/>
      <c r="GJ481" s="763"/>
      <c r="GK481" s="763"/>
      <c r="GL481" s="763"/>
      <c r="GM481" s="763"/>
      <c r="GN481" s="763"/>
      <c r="GO481" s="763"/>
      <c r="GP481" s="763"/>
      <c r="GQ481" s="763"/>
      <c r="GR481" s="763"/>
      <c r="GS481" s="763"/>
      <c r="GT481" s="763"/>
      <c r="GU481" s="763"/>
      <c r="GV481" s="763"/>
      <c r="GW481" s="763"/>
      <c r="GX481" s="763"/>
      <c r="GY481" s="763"/>
      <c r="GZ481" s="763"/>
      <c r="HA481" s="763"/>
      <c r="HB481" s="763"/>
      <c r="HC481" s="763"/>
      <c r="HD481" s="763"/>
      <c r="HE481" s="763"/>
      <c r="HF481" s="763"/>
      <c r="HG481" s="763"/>
      <c r="HH481" s="763"/>
      <c r="HI481" s="763"/>
      <c r="HJ481" s="763"/>
      <c r="HK481" s="763"/>
      <c r="HL481" s="763"/>
      <c r="HM481" s="763"/>
      <c r="HN481" s="763"/>
      <c r="HO481" s="763"/>
      <c r="HP481" s="763"/>
      <c r="HQ481" s="763"/>
      <c r="HR481" s="763"/>
      <c r="HS481" s="763"/>
    </row>
    <row r="482" spans="1:227" s="552" customFormat="1">
      <c r="A482"/>
      <c r="B482" s="392"/>
      <c r="C482"/>
      <c r="D482" s="465"/>
      <c r="E482" s="684"/>
      <c r="F482" s="684"/>
      <c r="G482" s="354"/>
      <c r="H482"/>
      <c r="I482" s="140"/>
      <c r="J482"/>
      <c r="K482"/>
      <c r="L482"/>
      <c r="M482" s="359"/>
      <c r="N482" s="359"/>
      <c r="O482" s="359"/>
      <c r="P482" s="359"/>
      <c r="Q482" s="359"/>
      <c r="R482" s="359"/>
      <c r="S482" s="359"/>
      <c r="T482" s="359"/>
      <c r="U482" s="359"/>
      <c r="V482" s="359"/>
      <c r="W482" s="359"/>
      <c r="X482" s="359"/>
      <c r="Y482" s="359"/>
      <c r="Z482" s="359"/>
      <c r="AA482" s="359"/>
      <c r="AB482" s="47"/>
      <c r="AC482"/>
      <c r="AD482" s="127"/>
      <c r="AE482"/>
      <c r="AF482"/>
      <c r="AG482"/>
      <c r="AH482" s="137"/>
      <c r="AI482" s="137"/>
      <c r="AJ482" s="137"/>
      <c r="AK482" s="693"/>
      <c r="AL482" s="653"/>
      <c r="AM482" s="738"/>
      <c r="AN482" s="738"/>
      <c r="AO482" s="738"/>
      <c r="AP482" s="738"/>
      <c r="AQ482" s="738"/>
      <c r="AR482" s="738"/>
      <c r="AS482" s="738"/>
      <c r="AT482" s="738"/>
      <c r="AU482" s="738"/>
      <c r="AV482" s="738"/>
      <c r="AW482" s="738"/>
      <c r="AX482" s="738"/>
      <c r="AY482" s="738"/>
      <c r="AZ482" s="738"/>
      <c r="BA482" s="656"/>
      <c r="BB482" s="309"/>
      <c r="BC482" s="1138"/>
      <c r="BD482" s="1138"/>
      <c r="BE482" s="1138"/>
      <c r="BF482" s="1138"/>
      <c r="BG482" s="1138"/>
      <c r="BH482" s="1138"/>
      <c r="BI482" s="1138"/>
      <c r="BJ482" s="536"/>
      <c r="BK482" s="536"/>
      <c r="BL482" s="536"/>
      <c r="BM482" s="536"/>
      <c r="BN482" s="536"/>
      <c r="BO482" s="536"/>
      <c r="BP482" s="536"/>
      <c r="BQ482" s="536"/>
      <c r="BR482" s="536"/>
      <c r="BS482" s="536"/>
      <c r="BT482" s="536"/>
      <c r="BU482" s="309"/>
      <c r="CW482" s="763"/>
      <c r="CX482" s="763"/>
      <c r="CY482" s="763"/>
      <c r="CZ482" s="763"/>
      <c r="DA482" s="763"/>
      <c r="DB482" s="763"/>
      <c r="DC482" s="763"/>
      <c r="DD482" s="763"/>
      <c r="DE482" s="763"/>
      <c r="DF482" s="763"/>
      <c r="DG482" s="763"/>
      <c r="DH482" s="763"/>
      <c r="DI482" s="763"/>
      <c r="DJ482" s="763"/>
      <c r="DK482" s="763"/>
      <c r="DL482" s="763"/>
      <c r="DM482" s="763"/>
      <c r="DN482" s="763"/>
      <c r="DO482" s="763"/>
      <c r="DP482" s="763"/>
      <c r="DQ482" s="763"/>
      <c r="DR482" s="763"/>
      <c r="DS482" s="763"/>
      <c r="DT482" s="763"/>
      <c r="DU482" s="763"/>
      <c r="DV482" s="763"/>
      <c r="DW482" s="763"/>
      <c r="DX482" s="763"/>
      <c r="DY482" s="763"/>
      <c r="DZ482" s="763"/>
      <c r="EA482" s="763"/>
      <c r="EB482" s="763"/>
      <c r="EC482" s="763"/>
      <c r="ED482" s="763"/>
      <c r="EE482" s="763"/>
      <c r="EF482" s="763"/>
      <c r="EG482" s="763"/>
      <c r="EH482" s="763"/>
      <c r="EI482" s="763"/>
      <c r="EJ482" s="763"/>
      <c r="EK482" s="763"/>
      <c r="EL482" s="763"/>
      <c r="EM482" s="763"/>
      <c r="EN482" s="763"/>
      <c r="EO482" s="763"/>
      <c r="EP482" s="763"/>
      <c r="EQ482" s="763"/>
      <c r="ER482" s="763"/>
      <c r="ES482" s="763"/>
      <c r="ET482" s="763"/>
      <c r="EU482" s="763"/>
      <c r="EV482" s="763"/>
      <c r="EW482" s="763"/>
      <c r="EX482" s="763"/>
      <c r="EY482" s="763"/>
      <c r="EZ482" s="763"/>
      <c r="FA482" s="763"/>
      <c r="FB482" s="763"/>
      <c r="FC482" s="763"/>
      <c r="FD482" s="763"/>
      <c r="FE482" s="763"/>
      <c r="FF482" s="763"/>
      <c r="FG482" s="763"/>
      <c r="FH482" s="763"/>
      <c r="FI482" s="763"/>
      <c r="FJ482" s="763"/>
      <c r="FK482" s="763"/>
      <c r="FL482" s="763"/>
      <c r="FM482" s="763"/>
      <c r="FN482" s="763"/>
      <c r="FO482" s="763"/>
      <c r="FP482" s="763"/>
      <c r="FQ482" s="763"/>
      <c r="FR482" s="763"/>
      <c r="FS482" s="763"/>
      <c r="FT482" s="763"/>
      <c r="FU482" s="763"/>
      <c r="FV482" s="763"/>
      <c r="FW482" s="763"/>
      <c r="FX482" s="763"/>
      <c r="FY482" s="763"/>
      <c r="FZ482" s="763"/>
      <c r="GA482" s="763"/>
      <c r="GB482" s="763"/>
      <c r="GC482" s="763"/>
      <c r="GD482" s="763"/>
      <c r="GE482" s="763"/>
      <c r="GF482" s="763"/>
      <c r="GG482" s="763"/>
      <c r="GH482" s="763"/>
      <c r="GI482" s="763"/>
      <c r="GJ482" s="763"/>
      <c r="GK482" s="763"/>
      <c r="GL482" s="763"/>
      <c r="GM482" s="763"/>
      <c r="GN482" s="763"/>
      <c r="GO482" s="763"/>
      <c r="GP482" s="763"/>
      <c r="GQ482" s="763"/>
      <c r="GR482" s="763"/>
      <c r="GS482" s="763"/>
      <c r="GT482" s="763"/>
      <c r="GU482" s="763"/>
      <c r="GV482" s="763"/>
      <c r="GW482" s="763"/>
      <c r="GX482" s="763"/>
      <c r="GY482" s="763"/>
      <c r="GZ482" s="763"/>
      <c r="HA482" s="763"/>
      <c r="HB482" s="763"/>
      <c r="HC482" s="763"/>
      <c r="HD482" s="763"/>
      <c r="HE482" s="763"/>
      <c r="HF482" s="763"/>
      <c r="HG482" s="763"/>
      <c r="HH482" s="763"/>
      <c r="HI482" s="763"/>
      <c r="HJ482" s="763"/>
      <c r="HK482" s="763"/>
      <c r="HL482" s="763"/>
      <c r="HM482" s="763"/>
      <c r="HN482" s="763"/>
      <c r="HO482" s="763"/>
      <c r="HP482" s="763"/>
      <c r="HQ482" s="763"/>
      <c r="HR482" s="763"/>
      <c r="HS482" s="763"/>
    </row>
    <row r="483" spans="1:227" s="552" customFormat="1">
      <c r="A483"/>
      <c r="B483" s="392"/>
      <c r="C483"/>
      <c r="D483" s="465"/>
      <c r="E483" s="684"/>
      <c r="F483" s="684"/>
      <c r="G483" s="354"/>
      <c r="H483"/>
      <c r="I483" s="140"/>
      <c r="J483"/>
      <c r="K483"/>
      <c r="L483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9"/>
      <c r="Y483" s="359"/>
      <c r="Z483" s="359"/>
      <c r="AA483" s="359"/>
      <c r="AB483" s="47"/>
      <c r="AC483"/>
      <c r="AD483" s="127"/>
      <c r="AE483"/>
      <c r="AF483"/>
      <c r="AG483"/>
      <c r="AH483" s="137"/>
      <c r="AI483" s="137"/>
      <c r="AJ483" s="137"/>
      <c r="AK483" s="693"/>
      <c r="AL483" s="653"/>
      <c r="AM483" s="738"/>
      <c r="AN483" s="738"/>
      <c r="AO483" s="738"/>
      <c r="AP483" s="738"/>
      <c r="AQ483" s="738"/>
      <c r="AR483" s="738"/>
      <c r="AS483" s="738"/>
      <c r="AT483" s="738"/>
      <c r="AU483" s="738"/>
      <c r="AV483" s="738"/>
      <c r="AW483" s="738"/>
      <c r="AX483" s="738"/>
      <c r="AY483" s="738"/>
      <c r="AZ483" s="738"/>
      <c r="BA483" s="656"/>
      <c r="BB483" s="309"/>
      <c r="BC483" s="1138"/>
      <c r="BD483" s="1138"/>
      <c r="BE483" s="1138"/>
      <c r="BF483" s="1138"/>
      <c r="BG483" s="1138"/>
      <c r="BH483" s="1138"/>
      <c r="BI483" s="1138"/>
      <c r="BJ483" s="536"/>
      <c r="BK483" s="536"/>
      <c r="BL483" s="536"/>
      <c r="BM483" s="536"/>
      <c r="BN483" s="536"/>
      <c r="BO483" s="536"/>
      <c r="BP483" s="536"/>
      <c r="BQ483" s="536"/>
      <c r="BR483" s="536"/>
      <c r="BS483" s="536"/>
      <c r="BT483" s="536"/>
      <c r="BU483" s="309"/>
      <c r="CW483" s="763"/>
      <c r="CX483" s="763"/>
      <c r="CY483" s="763"/>
      <c r="CZ483" s="763"/>
      <c r="DA483" s="763"/>
      <c r="DB483" s="763"/>
      <c r="DC483" s="763"/>
      <c r="DD483" s="763"/>
      <c r="DE483" s="763"/>
      <c r="DF483" s="763"/>
      <c r="DG483" s="763"/>
      <c r="DH483" s="763"/>
      <c r="DI483" s="763"/>
      <c r="DJ483" s="763"/>
      <c r="DK483" s="763"/>
      <c r="DL483" s="763"/>
      <c r="DM483" s="763"/>
      <c r="DN483" s="763"/>
      <c r="DO483" s="763"/>
      <c r="DP483" s="763"/>
      <c r="DQ483" s="763"/>
      <c r="DR483" s="763"/>
      <c r="DS483" s="763"/>
      <c r="DT483" s="763"/>
      <c r="DU483" s="763"/>
      <c r="DV483" s="763"/>
      <c r="DW483" s="763"/>
      <c r="DX483" s="763"/>
      <c r="DY483" s="763"/>
      <c r="DZ483" s="763"/>
      <c r="EA483" s="763"/>
      <c r="EB483" s="763"/>
      <c r="EC483" s="763"/>
      <c r="ED483" s="763"/>
      <c r="EE483" s="763"/>
      <c r="EF483" s="763"/>
      <c r="EG483" s="763"/>
      <c r="EH483" s="763"/>
      <c r="EI483" s="763"/>
      <c r="EJ483" s="763"/>
      <c r="EK483" s="763"/>
      <c r="EL483" s="763"/>
      <c r="EM483" s="763"/>
      <c r="EN483" s="763"/>
      <c r="EO483" s="763"/>
      <c r="EP483" s="763"/>
      <c r="EQ483" s="763"/>
      <c r="ER483" s="763"/>
      <c r="ES483" s="763"/>
      <c r="ET483" s="763"/>
      <c r="EU483" s="763"/>
      <c r="EV483" s="763"/>
      <c r="EW483" s="763"/>
      <c r="EX483" s="763"/>
      <c r="EY483" s="763"/>
      <c r="EZ483" s="763"/>
      <c r="FA483" s="763"/>
      <c r="FB483" s="763"/>
      <c r="FC483" s="763"/>
      <c r="FD483" s="763"/>
      <c r="FE483" s="763"/>
      <c r="FF483" s="763"/>
      <c r="FG483" s="763"/>
      <c r="FH483" s="763"/>
      <c r="FI483" s="763"/>
      <c r="FJ483" s="763"/>
      <c r="FK483" s="763"/>
      <c r="FL483" s="763"/>
      <c r="FM483" s="763"/>
      <c r="FN483" s="763"/>
      <c r="FO483" s="763"/>
      <c r="FP483" s="763"/>
      <c r="FQ483" s="763"/>
      <c r="FR483" s="763"/>
      <c r="FS483" s="763"/>
      <c r="FT483" s="763"/>
      <c r="FU483" s="763"/>
      <c r="FV483" s="763"/>
      <c r="FW483" s="763"/>
      <c r="FX483" s="763"/>
      <c r="FY483" s="763"/>
      <c r="FZ483" s="763"/>
      <c r="GA483" s="763"/>
      <c r="GB483" s="763"/>
      <c r="GC483" s="763"/>
      <c r="GD483" s="763"/>
      <c r="GE483" s="763"/>
      <c r="GF483" s="763"/>
      <c r="GG483" s="763"/>
      <c r="GH483" s="763"/>
      <c r="GI483" s="763"/>
      <c r="GJ483" s="763"/>
      <c r="GK483" s="763"/>
      <c r="GL483" s="763"/>
      <c r="GM483" s="763"/>
      <c r="GN483" s="763"/>
      <c r="GO483" s="763"/>
      <c r="GP483" s="763"/>
      <c r="GQ483" s="763"/>
      <c r="GR483" s="763"/>
      <c r="GS483" s="763"/>
      <c r="GT483" s="763"/>
      <c r="GU483" s="763"/>
      <c r="GV483" s="763"/>
      <c r="GW483" s="763"/>
      <c r="GX483" s="763"/>
      <c r="GY483" s="763"/>
      <c r="GZ483" s="763"/>
      <c r="HA483" s="763"/>
      <c r="HB483" s="763"/>
      <c r="HC483" s="763"/>
      <c r="HD483" s="763"/>
      <c r="HE483" s="763"/>
      <c r="HF483" s="763"/>
      <c r="HG483" s="763"/>
      <c r="HH483" s="763"/>
      <c r="HI483" s="763"/>
      <c r="HJ483" s="763"/>
      <c r="HK483" s="763"/>
      <c r="HL483" s="763"/>
      <c r="HM483" s="763"/>
      <c r="HN483" s="763"/>
      <c r="HO483" s="763"/>
      <c r="HP483" s="763"/>
      <c r="HQ483" s="763"/>
      <c r="HR483" s="763"/>
      <c r="HS483" s="763"/>
    </row>
    <row r="484" spans="1:227" s="552" customFormat="1">
      <c r="A484"/>
      <c r="B484" s="392"/>
      <c r="C484"/>
      <c r="D484" s="465"/>
      <c r="E484" s="684"/>
      <c r="F484" s="684"/>
      <c r="G484" s="354"/>
      <c r="H484"/>
      <c r="I484" s="140"/>
      <c r="J484"/>
      <c r="K484"/>
      <c r="L484"/>
      <c r="M484" s="359"/>
      <c r="N484" s="359"/>
      <c r="O484" s="359"/>
      <c r="P484" s="359"/>
      <c r="Q484" s="359"/>
      <c r="R484" s="359"/>
      <c r="S484" s="359"/>
      <c r="T484" s="359"/>
      <c r="U484" s="359"/>
      <c r="V484" s="359"/>
      <c r="W484" s="359"/>
      <c r="X484" s="359"/>
      <c r="Y484" s="359"/>
      <c r="Z484" s="359"/>
      <c r="AA484" s="359"/>
      <c r="AB484" s="47"/>
      <c r="AC484"/>
      <c r="AD484" s="127"/>
      <c r="AE484"/>
      <c r="AF484"/>
      <c r="AG484"/>
      <c r="AH484" s="137"/>
      <c r="AI484" s="137"/>
      <c r="AJ484" s="137"/>
      <c r="AK484" s="693"/>
      <c r="AL484" s="653"/>
      <c r="AM484" s="738"/>
      <c r="AN484" s="738"/>
      <c r="AO484" s="738"/>
      <c r="AP484" s="738"/>
      <c r="AQ484" s="738"/>
      <c r="AR484" s="738"/>
      <c r="AS484" s="738"/>
      <c r="AT484" s="738"/>
      <c r="AU484" s="738"/>
      <c r="AV484" s="738"/>
      <c r="AW484" s="738"/>
      <c r="AX484" s="738"/>
      <c r="AY484" s="738"/>
      <c r="AZ484" s="738"/>
      <c r="BA484" s="656"/>
      <c r="BB484" s="309"/>
      <c r="BC484" s="1138"/>
      <c r="BD484" s="1138"/>
      <c r="BE484" s="1138"/>
      <c r="BF484" s="1138"/>
      <c r="BG484" s="1138"/>
      <c r="BH484" s="1138"/>
      <c r="BI484" s="1138"/>
      <c r="BJ484" s="536"/>
      <c r="BK484" s="536"/>
      <c r="BL484" s="536"/>
      <c r="BM484" s="536"/>
      <c r="BN484" s="536"/>
      <c r="BO484" s="536"/>
      <c r="BP484" s="536"/>
      <c r="BQ484" s="536"/>
      <c r="BR484" s="536"/>
      <c r="BS484" s="536"/>
      <c r="BT484" s="536"/>
      <c r="BU484" s="309"/>
      <c r="CW484" s="763"/>
      <c r="CX484" s="763"/>
      <c r="CY484" s="763"/>
      <c r="CZ484" s="763"/>
      <c r="DA484" s="763"/>
      <c r="DB484" s="763"/>
      <c r="DC484" s="763"/>
      <c r="DD484" s="763"/>
      <c r="DE484" s="763"/>
      <c r="DF484" s="763"/>
      <c r="DG484" s="763"/>
      <c r="DH484" s="763"/>
      <c r="DI484" s="763"/>
      <c r="DJ484" s="763"/>
      <c r="DK484" s="763"/>
      <c r="DL484" s="763"/>
      <c r="DM484" s="763"/>
      <c r="DN484" s="763"/>
      <c r="DO484" s="763"/>
      <c r="DP484" s="763"/>
      <c r="DQ484" s="763"/>
      <c r="DR484" s="763"/>
      <c r="DS484" s="763"/>
      <c r="DT484" s="763"/>
      <c r="DU484" s="763"/>
      <c r="DV484" s="763"/>
      <c r="DW484" s="763"/>
      <c r="DX484" s="763"/>
      <c r="DY484" s="763"/>
      <c r="DZ484" s="763"/>
      <c r="EA484" s="763"/>
      <c r="EB484" s="763"/>
      <c r="EC484" s="763"/>
      <c r="ED484" s="763"/>
      <c r="EE484" s="763"/>
      <c r="EF484" s="763"/>
      <c r="EG484" s="763"/>
      <c r="EH484" s="763"/>
      <c r="EI484" s="763"/>
      <c r="EJ484" s="763"/>
      <c r="EK484" s="763"/>
      <c r="EL484" s="763"/>
      <c r="EM484" s="763"/>
      <c r="EN484" s="763"/>
      <c r="EO484" s="763"/>
      <c r="EP484" s="763"/>
      <c r="EQ484" s="763"/>
      <c r="ER484" s="763"/>
      <c r="ES484" s="763"/>
      <c r="ET484" s="763"/>
      <c r="EU484" s="763"/>
      <c r="EV484" s="763"/>
      <c r="EW484" s="763"/>
      <c r="EX484" s="763"/>
      <c r="EY484" s="763"/>
      <c r="EZ484" s="763"/>
      <c r="FA484" s="763"/>
      <c r="FB484" s="763"/>
      <c r="FC484" s="763"/>
      <c r="FD484" s="763"/>
      <c r="FE484" s="763"/>
      <c r="FF484" s="763"/>
      <c r="FG484" s="763"/>
      <c r="FH484" s="763"/>
      <c r="FI484" s="763"/>
      <c r="FJ484" s="763"/>
      <c r="FK484" s="763"/>
      <c r="FL484" s="763"/>
      <c r="FM484" s="763"/>
      <c r="FN484" s="763"/>
      <c r="FO484" s="763"/>
      <c r="FP484" s="763"/>
      <c r="FQ484" s="763"/>
      <c r="FR484" s="763"/>
      <c r="FS484" s="763"/>
      <c r="FT484" s="763"/>
      <c r="FU484" s="763"/>
      <c r="FV484" s="763"/>
      <c r="FW484" s="763"/>
      <c r="FX484" s="763"/>
      <c r="FY484" s="763"/>
      <c r="FZ484" s="763"/>
      <c r="GA484" s="763"/>
      <c r="GB484" s="763"/>
      <c r="GC484" s="763"/>
      <c r="GD484" s="763"/>
      <c r="GE484" s="763"/>
      <c r="GF484" s="763"/>
      <c r="GG484" s="763"/>
      <c r="GH484" s="763"/>
      <c r="GI484" s="763"/>
      <c r="GJ484" s="763"/>
      <c r="GK484" s="763"/>
      <c r="GL484" s="763"/>
      <c r="GM484" s="763"/>
      <c r="GN484" s="763"/>
      <c r="GO484" s="763"/>
      <c r="GP484" s="763"/>
      <c r="GQ484" s="763"/>
      <c r="GR484" s="763"/>
      <c r="GS484" s="763"/>
      <c r="GT484" s="763"/>
      <c r="GU484" s="763"/>
      <c r="GV484" s="763"/>
      <c r="GW484" s="763"/>
      <c r="GX484" s="763"/>
      <c r="GY484" s="763"/>
      <c r="GZ484" s="763"/>
      <c r="HA484" s="763"/>
      <c r="HB484" s="763"/>
      <c r="HC484" s="763"/>
      <c r="HD484" s="763"/>
      <c r="HE484" s="763"/>
      <c r="HF484" s="763"/>
      <c r="HG484" s="763"/>
      <c r="HH484" s="763"/>
      <c r="HI484" s="763"/>
      <c r="HJ484" s="763"/>
      <c r="HK484" s="763"/>
      <c r="HL484" s="763"/>
      <c r="HM484" s="763"/>
      <c r="HN484" s="763"/>
      <c r="HO484" s="763"/>
      <c r="HP484" s="763"/>
      <c r="HQ484" s="763"/>
      <c r="HR484" s="763"/>
      <c r="HS484" s="763"/>
    </row>
    <row r="485" spans="1:227" s="552" customFormat="1">
      <c r="A485"/>
      <c r="B485" s="392"/>
      <c r="C485"/>
      <c r="D485" s="465"/>
      <c r="E485" s="684"/>
      <c r="F485" s="684"/>
      <c r="G485" s="354"/>
      <c r="H485"/>
      <c r="I485" s="140"/>
      <c r="J485"/>
      <c r="K485"/>
      <c r="L485"/>
      <c r="M485" s="359"/>
      <c r="N485" s="359"/>
      <c r="O485" s="359"/>
      <c r="P485" s="359"/>
      <c r="Q485" s="359"/>
      <c r="R485" s="359"/>
      <c r="S485" s="359"/>
      <c r="T485" s="359"/>
      <c r="U485" s="359"/>
      <c r="V485" s="359"/>
      <c r="W485" s="359"/>
      <c r="X485" s="359"/>
      <c r="Y485" s="359"/>
      <c r="Z485" s="359"/>
      <c r="AA485" s="359"/>
      <c r="AB485" s="47"/>
      <c r="AC485"/>
      <c r="AD485" s="127"/>
      <c r="AE485"/>
      <c r="AF485"/>
      <c r="AG485"/>
      <c r="AH485" s="137"/>
      <c r="AI485" s="137"/>
      <c r="AJ485" s="137"/>
      <c r="AK485" s="693"/>
      <c r="AL485" s="653"/>
      <c r="AM485" s="738"/>
      <c r="AN485" s="738"/>
      <c r="AO485" s="738"/>
      <c r="AP485" s="738"/>
      <c r="AQ485" s="738"/>
      <c r="AR485" s="738"/>
      <c r="AS485" s="738"/>
      <c r="AT485" s="738"/>
      <c r="AU485" s="738"/>
      <c r="AV485" s="738"/>
      <c r="AW485" s="738"/>
      <c r="AX485" s="738"/>
      <c r="AY485" s="738"/>
      <c r="AZ485" s="738"/>
      <c r="BA485" s="656"/>
      <c r="BB485" s="309"/>
      <c r="BC485" s="1138"/>
      <c r="BD485" s="1138"/>
      <c r="BE485" s="1138"/>
      <c r="BF485" s="1138"/>
      <c r="BG485" s="1138"/>
      <c r="BH485" s="1138"/>
      <c r="BI485" s="1138"/>
      <c r="BJ485" s="536"/>
      <c r="BK485" s="536"/>
      <c r="BL485" s="536"/>
      <c r="BM485" s="536"/>
      <c r="BN485" s="536"/>
      <c r="BO485" s="536"/>
      <c r="BP485" s="536"/>
      <c r="BQ485" s="536"/>
      <c r="BR485" s="536"/>
      <c r="BS485" s="536"/>
      <c r="BT485" s="536"/>
      <c r="BU485" s="309"/>
      <c r="CW485" s="763"/>
      <c r="CX485" s="763"/>
      <c r="CY485" s="763"/>
      <c r="CZ485" s="763"/>
      <c r="DA485" s="763"/>
      <c r="DB485" s="763"/>
      <c r="DC485" s="763"/>
      <c r="DD485" s="763"/>
      <c r="DE485" s="763"/>
      <c r="DF485" s="763"/>
      <c r="DG485" s="763"/>
      <c r="DH485" s="763"/>
      <c r="DI485" s="763"/>
      <c r="DJ485" s="763"/>
      <c r="DK485" s="763"/>
      <c r="DL485" s="763"/>
      <c r="DM485" s="763"/>
      <c r="DN485" s="763"/>
      <c r="DO485" s="763"/>
      <c r="DP485" s="763"/>
      <c r="DQ485" s="763"/>
      <c r="DR485" s="763"/>
      <c r="DS485" s="763"/>
      <c r="DT485" s="763"/>
      <c r="DU485" s="763"/>
      <c r="DV485" s="763"/>
      <c r="DW485" s="763"/>
      <c r="DX485" s="763"/>
      <c r="DY485" s="763"/>
      <c r="DZ485" s="763"/>
      <c r="EA485" s="763"/>
      <c r="EB485" s="763"/>
      <c r="EC485" s="763"/>
      <c r="ED485" s="763"/>
      <c r="EE485" s="763"/>
      <c r="EF485" s="763"/>
      <c r="EG485" s="763"/>
      <c r="EH485" s="763"/>
      <c r="EI485" s="763"/>
      <c r="EJ485" s="763"/>
      <c r="EK485" s="763"/>
      <c r="EL485" s="763"/>
      <c r="EM485" s="763"/>
      <c r="EN485" s="763"/>
      <c r="EO485" s="763"/>
      <c r="EP485" s="763"/>
      <c r="EQ485" s="763"/>
      <c r="ER485" s="763"/>
      <c r="ES485" s="763"/>
      <c r="ET485" s="763"/>
      <c r="EU485" s="763"/>
      <c r="EV485" s="763"/>
      <c r="EW485" s="763"/>
      <c r="EX485" s="763"/>
      <c r="EY485" s="763"/>
      <c r="EZ485" s="763"/>
      <c r="FA485" s="763"/>
      <c r="FB485" s="763"/>
      <c r="FC485" s="763"/>
      <c r="FD485" s="763"/>
      <c r="FE485" s="763"/>
      <c r="FF485" s="763"/>
      <c r="FG485" s="763"/>
      <c r="FH485" s="763"/>
      <c r="FI485" s="763"/>
      <c r="FJ485" s="763"/>
      <c r="FK485" s="763"/>
      <c r="FL485" s="763"/>
      <c r="FM485" s="763"/>
      <c r="FN485" s="763"/>
      <c r="FO485" s="763"/>
      <c r="FP485" s="763"/>
      <c r="FQ485" s="763"/>
      <c r="FR485" s="763"/>
      <c r="FS485" s="763"/>
      <c r="FT485" s="763"/>
      <c r="FU485" s="763"/>
      <c r="FV485" s="763"/>
      <c r="FW485" s="763"/>
      <c r="FX485" s="763"/>
      <c r="FY485" s="763"/>
      <c r="FZ485" s="763"/>
      <c r="GA485" s="763"/>
      <c r="GB485" s="763"/>
      <c r="GC485" s="763"/>
      <c r="GD485" s="763"/>
      <c r="GE485" s="763"/>
      <c r="GF485" s="763"/>
      <c r="GG485" s="763"/>
      <c r="GH485" s="763"/>
      <c r="GI485" s="763"/>
      <c r="GJ485" s="763"/>
      <c r="GK485" s="763"/>
      <c r="GL485" s="763"/>
      <c r="GM485" s="763"/>
      <c r="GN485" s="763"/>
      <c r="GO485" s="763"/>
      <c r="GP485" s="763"/>
      <c r="GQ485" s="763"/>
      <c r="GR485" s="763"/>
      <c r="GS485" s="763"/>
      <c r="GT485" s="763"/>
      <c r="GU485" s="763"/>
      <c r="GV485" s="763"/>
      <c r="GW485" s="763"/>
      <c r="GX485" s="763"/>
      <c r="GY485" s="763"/>
      <c r="GZ485" s="763"/>
      <c r="HA485" s="763"/>
      <c r="HB485" s="763"/>
      <c r="HC485" s="763"/>
      <c r="HD485" s="763"/>
      <c r="HE485" s="763"/>
      <c r="HF485" s="763"/>
      <c r="HG485" s="763"/>
      <c r="HH485" s="763"/>
      <c r="HI485" s="763"/>
      <c r="HJ485" s="763"/>
      <c r="HK485" s="763"/>
      <c r="HL485" s="763"/>
      <c r="HM485" s="763"/>
      <c r="HN485" s="763"/>
      <c r="HO485" s="763"/>
      <c r="HP485" s="763"/>
      <c r="HQ485" s="763"/>
      <c r="HR485" s="763"/>
      <c r="HS485" s="763"/>
    </row>
    <row r="486" spans="1:227" s="552" customFormat="1">
      <c r="A486"/>
      <c r="B486" s="392"/>
      <c r="C486"/>
      <c r="D486" s="465"/>
      <c r="E486" s="684"/>
      <c r="F486" s="684"/>
      <c r="G486" s="354"/>
      <c r="H486"/>
      <c r="I486" s="140"/>
      <c r="J486"/>
      <c r="K486"/>
      <c r="L486"/>
      <c r="M486" s="359"/>
      <c r="N486" s="359"/>
      <c r="O486" s="359"/>
      <c r="P486" s="359"/>
      <c r="Q486" s="359"/>
      <c r="R486" s="359"/>
      <c r="S486" s="359"/>
      <c r="T486" s="359"/>
      <c r="U486" s="359"/>
      <c r="V486" s="359"/>
      <c r="W486" s="359"/>
      <c r="X486" s="359"/>
      <c r="Y486" s="359"/>
      <c r="Z486" s="359"/>
      <c r="AA486" s="359"/>
      <c r="AB486" s="47"/>
      <c r="AC486"/>
      <c r="AD486" s="127"/>
      <c r="AE486"/>
      <c r="AF486"/>
      <c r="AG486"/>
      <c r="AH486" s="137"/>
      <c r="AI486" s="137"/>
      <c r="AJ486" s="137"/>
      <c r="AK486" s="693"/>
      <c r="AL486" s="653"/>
      <c r="AM486" s="738"/>
      <c r="AN486" s="738"/>
      <c r="AO486" s="738"/>
      <c r="AP486" s="738"/>
      <c r="AQ486" s="738"/>
      <c r="AR486" s="738"/>
      <c r="AS486" s="738"/>
      <c r="AT486" s="738"/>
      <c r="AU486" s="738"/>
      <c r="AV486" s="738"/>
      <c r="AW486" s="738"/>
      <c r="AX486" s="738"/>
      <c r="AY486" s="738"/>
      <c r="AZ486" s="738"/>
      <c r="BA486" s="656"/>
      <c r="BB486" s="309"/>
      <c r="BC486" s="1138"/>
      <c r="BD486" s="1138"/>
      <c r="BE486" s="1138"/>
      <c r="BF486" s="1138"/>
      <c r="BG486" s="1138"/>
      <c r="BH486" s="1138"/>
      <c r="BI486" s="1138"/>
      <c r="BJ486" s="536"/>
      <c r="BK486" s="536"/>
      <c r="BL486" s="536"/>
      <c r="BM486" s="536"/>
      <c r="BN486" s="536"/>
      <c r="BO486" s="536"/>
      <c r="BP486" s="536"/>
      <c r="BQ486" s="536"/>
      <c r="BR486" s="536"/>
      <c r="BS486" s="536"/>
      <c r="BT486" s="536"/>
      <c r="BU486" s="309"/>
      <c r="CW486" s="763"/>
      <c r="CX486" s="763"/>
      <c r="CY486" s="763"/>
      <c r="CZ486" s="763"/>
      <c r="DA486" s="763"/>
      <c r="DB486" s="763"/>
      <c r="DC486" s="763"/>
      <c r="DD486" s="763"/>
      <c r="DE486" s="763"/>
      <c r="DF486" s="763"/>
      <c r="DG486" s="763"/>
      <c r="DH486" s="763"/>
      <c r="DI486" s="763"/>
      <c r="DJ486" s="763"/>
      <c r="DK486" s="763"/>
      <c r="DL486" s="763"/>
      <c r="DM486" s="763"/>
      <c r="DN486" s="763"/>
      <c r="DO486" s="763"/>
      <c r="DP486" s="763"/>
      <c r="DQ486" s="763"/>
      <c r="DR486" s="763"/>
      <c r="DS486" s="763"/>
      <c r="DT486" s="763"/>
      <c r="DU486" s="763"/>
      <c r="DV486" s="763"/>
      <c r="DW486" s="763"/>
      <c r="DX486" s="763"/>
      <c r="DY486" s="763"/>
      <c r="DZ486" s="763"/>
      <c r="EA486" s="763"/>
      <c r="EB486" s="763"/>
      <c r="EC486" s="763"/>
      <c r="ED486" s="763"/>
      <c r="EE486" s="763"/>
      <c r="EF486" s="763"/>
      <c r="EG486" s="763"/>
      <c r="EH486" s="763"/>
      <c r="EI486" s="763"/>
      <c r="EJ486" s="763"/>
      <c r="EK486" s="763"/>
      <c r="EL486" s="763"/>
      <c r="EM486" s="763"/>
      <c r="EN486" s="763"/>
      <c r="EO486" s="763"/>
      <c r="EP486" s="763"/>
      <c r="EQ486" s="763"/>
      <c r="ER486" s="763"/>
      <c r="ES486" s="763"/>
      <c r="ET486" s="763"/>
      <c r="EU486" s="763"/>
      <c r="EV486" s="763"/>
      <c r="EW486" s="763"/>
      <c r="EX486" s="763"/>
      <c r="EY486" s="763"/>
      <c r="EZ486" s="763"/>
      <c r="FA486" s="763"/>
      <c r="FB486" s="763"/>
      <c r="FC486" s="763"/>
      <c r="FD486" s="763"/>
      <c r="FE486" s="763"/>
      <c r="FF486" s="763"/>
      <c r="FG486" s="763"/>
      <c r="FH486" s="763"/>
      <c r="FI486" s="763"/>
      <c r="FJ486" s="763"/>
      <c r="FK486" s="763"/>
      <c r="FL486" s="763"/>
      <c r="FM486" s="763"/>
      <c r="FN486" s="763"/>
      <c r="FO486" s="763"/>
      <c r="FP486" s="763"/>
      <c r="FQ486" s="763"/>
      <c r="FR486" s="763"/>
      <c r="FS486" s="763"/>
      <c r="FT486" s="763"/>
      <c r="FU486" s="763"/>
      <c r="FV486" s="763"/>
      <c r="FW486" s="763"/>
      <c r="FX486" s="763"/>
      <c r="FY486" s="763"/>
      <c r="FZ486" s="763"/>
      <c r="GA486" s="763"/>
      <c r="GB486" s="763"/>
      <c r="GC486" s="763"/>
      <c r="GD486" s="763"/>
      <c r="GE486" s="763"/>
      <c r="GF486" s="763"/>
      <c r="GG486" s="763"/>
      <c r="GH486" s="763"/>
      <c r="GI486" s="763"/>
      <c r="GJ486" s="763"/>
      <c r="GK486" s="763"/>
      <c r="GL486" s="763"/>
      <c r="GM486" s="763"/>
      <c r="GN486" s="763"/>
      <c r="GO486" s="763"/>
      <c r="GP486" s="763"/>
      <c r="GQ486" s="763"/>
      <c r="GR486" s="763"/>
      <c r="GS486" s="763"/>
      <c r="GT486" s="763"/>
      <c r="GU486" s="763"/>
      <c r="GV486" s="763"/>
      <c r="GW486" s="763"/>
      <c r="GX486" s="763"/>
      <c r="GY486" s="763"/>
      <c r="GZ486" s="763"/>
      <c r="HA486" s="763"/>
      <c r="HB486" s="763"/>
      <c r="HC486" s="763"/>
      <c r="HD486" s="763"/>
      <c r="HE486" s="763"/>
      <c r="HF486" s="763"/>
      <c r="HG486" s="763"/>
      <c r="HH486" s="763"/>
      <c r="HI486" s="763"/>
      <c r="HJ486" s="763"/>
      <c r="HK486" s="763"/>
      <c r="HL486" s="763"/>
      <c r="HM486" s="763"/>
      <c r="HN486" s="763"/>
      <c r="HO486" s="763"/>
      <c r="HP486" s="763"/>
      <c r="HQ486" s="763"/>
      <c r="HR486" s="763"/>
      <c r="HS486" s="763"/>
    </row>
    <row r="487" spans="1:227" s="552" customFormat="1">
      <c r="A487"/>
      <c r="B487" s="392"/>
      <c r="C487"/>
      <c r="D487" s="465"/>
      <c r="E487" s="684"/>
      <c r="F487" s="684"/>
      <c r="G487" s="354"/>
      <c r="H487"/>
      <c r="I487" s="140"/>
      <c r="J487"/>
      <c r="K487"/>
      <c r="L487"/>
      <c r="M487" s="359"/>
      <c r="N487" s="359"/>
      <c r="O487" s="359"/>
      <c r="P487" s="359"/>
      <c r="Q487" s="359"/>
      <c r="R487" s="359"/>
      <c r="S487" s="359"/>
      <c r="T487" s="359"/>
      <c r="U487" s="359"/>
      <c r="V487" s="359"/>
      <c r="W487" s="359"/>
      <c r="X487" s="359"/>
      <c r="Y487" s="359"/>
      <c r="Z487" s="359"/>
      <c r="AA487" s="359"/>
      <c r="AB487" s="47"/>
      <c r="AC487"/>
      <c r="AD487" s="127"/>
      <c r="AE487"/>
      <c r="AF487"/>
      <c r="AG487"/>
      <c r="AH487" s="137"/>
      <c r="AI487" s="137"/>
      <c r="AJ487" s="137"/>
      <c r="AK487" s="693"/>
      <c r="AL487" s="653"/>
      <c r="AM487" s="738"/>
      <c r="AN487" s="738"/>
      <c r="AO487" s="738"/>
      <c r="AP487" s="738"/>
      <c r="AQ487" s="738"/>
      <c r="AR487" s="738"/>
      <c r="AS487" s="738"/>
      <c r="AT487" s="738"/>
      <c r="AU487" s="738"/>
      <c r="AV487" s="738"/>
      <c r="AW487" s="738"/>
      <c r="AX487" s="738"/>
      <c r="AY487" s="738"/>
      <c r="AZ487" s="738"/>
      <c r="BA487" s="656"/>
      <c r="BB487" s="309"/>
      <c r="BC487" s="1138"/>
      <c r="BD487" s="1138"/>
      <c r="BE487" s="1138"/>
      <c r="BF487" s="1138"/>
      <c r="BG487" s="1138"/>
      <c r="BH487" s="1138"/>
      <c r="BI487" s="1138"/>
      <c r="BJ487" s="536"/>
      <c r="BK487" s="536"/>
      <c r="BL487" s="536"/>
      <c r="BM487" s="536"/>
      <c r="BN487" s="536"/>
      <c r="BO487" s="536"/>
      <c r="BP487" s="536"/>
      <c r="BQ487" s="536"/>
      <c r="BR487" s="536"/>
      <c r="BS487" s="536"/>
      <c r="BT487" s="536"/>
      <c r="BU487" s="309"/>
      <c r="CW487" s="763"/>
      <c r="CX487" s="763"/>
      <c r="CY487" s="763"/>
      <c r="CZ487" s="763"/>
      <c r="DA487" s="763"/>
      <c r="DB487" s="763"/>
      <c r="DC487" s="763"/>
      <c r="DD487" s="763"/>
      <c r="DE487" s="763"/>
      <c r="DF487" s="763"/>
      <c r="DG487" s="763"/>
      <c r="DH487" s="763"/>
      <c r="DI487" s="763"/>
      <c r="DJ487" s="763"/>
      <c r="DK487" s="763"/>
      <c r="DL487" s="763"/>
      <c r="DM487" s="763"/>
      <c r="DN487" s="763"/>
      <c r="DO487" s="763"/>
      <c r="DP487" s="763"/>
      <c r="DQ487" s="763"/>
      <c r="DR487" s="763"/>
      <c r="DS487" s="763"/>
      <c r="DT487" s="763"/>
      <c r="DU487" s="763"/>
      <c r="DV487" s="763"/>
      <c r="DW487" s="763"/>
      <c r="DX487" s="763"/>
      <c r="DY487" s="763"/>
      <c r="DZ487" s="763"/>
      <c r="EA487" s="763"/>
      <c r="EB487" s="763"/>
      <c r="EC487" s="763"/>
      <c r="ED487" s="763"/>
      <c r="EE487" s="763"/>
      <c r="EF487" s="763"/>
      <c r="EG487" s="763"/>
      <c r="EH487" s="763"/>
      <c r="EI487" s="763"/>
      <c r="EJ487" s="763"/>
      <c r="EK487" s="763"/>
      <c r="EL487" s="763"/>
      <c r="EM487" s="763"/>
      <c r="EN487" s="763"/>
      <c r="EO487" s="763"/>
      <c r="EP487" s="763"/>
      <c r="EQ487" s="763"/>
      <c r="ER487" s="763"/>
      <c r="ES487" s="763"/>
      <c r="ET487" s="763"/>
      <c r="EU487" s="763"/>
      <c r="EV487" s="763"/>
      <c r="EW487" s="763"/>
      <c r="EX487" s="763"/>
      <c r="EY487" s="763"/>
      <c r="EZ487" s="763"/>
      <c r="FA487" s="763"/>
      <c r="FB487" s="763"/>
      <c r="FC487" s="763"/>
      <c r="FD487" s="763"/>
      <c r="FE487" s="763"/>
      <c r="FF487" s="763"/>
      <c r="FG487" s="763"/>
      <c r="FH487" s="763"/>
      <c r="FI487" s="763"/>
      <c r="FJ487" s="763"/>
      <c r="FK487" s="763"/>
      <c r="FL487" s="763"/>
      <c r="FM487" s="763"/>
      <c r="FN487" s="763"/>
      <c r="FO487" s="763"/>
      <c r="FP487" s="763"/>
      <c r="FQ487" s="763"/>
      <c r="FR487" s="763"/>
      <c r="FS487" s="763"/>
      <c r="FT487" s="763"/>
      <c r="FU487" s="763"/>
      <c r="FV487" s="763"/>
      <c r="FW487" s="763"/>
      <c r="FX487" s="763"/>
      <c r="FY487" s="763"/>
      <c r="FZ487" s="763"/>
      <c r="GA487" s="763"/>
      <c r="GB487" s="763"/>
      <c r="GC487" s="763"/>
      <c r="GD487" s="763"/>
      <c r="GE487" s="763"/>
      <c r="GF487" s="763"/>
      <c r="GG487" s="763"/>
      <c r="GH487" s="763"/>
      <c r="GI487" s="763"/>
      <c r="GJ487" s="763"/>
      <c r="GK487" s="763"/>
      <c r="GL487" s="763"/>
      <c r="GM487" s="763"/>
      <c r="GN487" s="763"/>
      <c r="GO487" s="763"/>
      <c r="GP487" s="763"/>
      <c r="GQ487" s="763"/>
      <c r="GR487" s="763"/>
      <c r="GS487" s="763"/>
      <c r="GT487" s="763"/>
      <c r="GU487" s="763"/>
      <c r="GV487" s="763"/>
      <c r="GW487" s="763"/>
      <c r="GX487" s="763"/>
      <c r="GY487" s="763"/>
      <c r="GZ487" s="763"/>
      <c r="HA487" s="763"/>
      <c r="HB487" s="763"/>
      <c r="HC487" s="763"/>
      <c r="HD487" s="763"/>
      <c r="HE487" s="763"/>
      <c r="HF487" s="763"/>
      <c r="HG487" s="763"/>
      <c r="HH487" s="763"/>
      <c r="HI487" s="763"/>
      <c r="HJ487" s="763"/>
      <c r="HK487" s="763"/>
      <c r="HL487" s="763"/>
      <c r="HM487" s="763"/>
      <c r="HN487" s="763"/>
      <c r="HO487" s="763"/>
      <c r="HP487" s="763"/>
      <c r="HQ487" s="763"/>
      <c r="HR487" s="763"/>
      <c r="HS487" s="763"/>
    </row>
    <row r="488" spans="1:227" s="552" customFormat="1">
      <c r="A488"/>
      <c r="B488" s="392"/>
      <c r="C488"/>
      <c r="D488" s="465"/>
      <c r="E488" s="684"/>
      <c r="F488" s="684"/>
      <c r="G488" s="354"/>
      <c r="H488"/>
      <c r="I488" s="140"/>
      <c r="J488"/>
      <c r="K488"/>
      <c r="L488"/>
      <c r="M488" s="359"/>
      <c r="N488" s="359"/>
      <c r="O488" s="359"/>
      <c r="P488" s="359"/>
      <c r="Q488" s="359"/>
      <c r="R488" s="359"/>
      <c r="S488" s="359"/>
      <c r="T488" s="359"/>
      <c r="U488" s="359"/>
      <c r="V488" s="359"/>
      <c r="W488" s="359"/>
      <c r="X488" s="359"/>
      <c r="Y488" s="359"/>
      <c r="Z488" s="359"/>
      <c r="AA488" s="359"/>
      <c r="AB488" s="47"/>
      <c r="AC488"/>
      <c r="AD488" s="127"/>
      <c r="AE488"/>
      <c r="AF488"/>
      <c r="AG488"/>
      <c r="AH488" s="137"/>
      <c r="AI488" s="137"/>
      <c r="AJ488" s="137"/>
      <c r="AK488" s="693"/>
      <c r="AL488" s="653"/>
      <c r="AM488" s="738"/>
      <c r="AN488" s="738"/>
      <c r="AO488" s="738"/>
      <c r="AP488" s="738"/>
      <c r="AQ488" s="738"/>
      <c r="AR488" s="738"/>
      <c r="AS488" s="738"/>
      <c r="AT488" s="738"/>
      <c r="AU488" s="738"/>
      <c r="AV488" s="738"/>
      <c r="AW488" s="738"/>
      <c r="AX488" s="738"/>
      <c r="AY488" s="738"/>
      <c r="AZ488" s="738"/>
      <c r="BA488" s="656"/>
      <c r="BB488" s="309"/>
      <c r="BC488" s="1138"/>
      <c r="BD488" s="1138"/>
      <c r="BE488" s="1138"/>
      <c r="BF488" s="1138"/>
      <c r="BG488" s="1138"/>
      <c r="BH488" s="1138"/>
      <c r="BI488" s="1138"/>
      <c r="BJ488" s="536"/>
      <c r="BK488" s="536"/>
      <c r="BL488" s="536"/>
      <c r="BM488" s="536"/>
      <c r="BN488" s="536"/>
      <c r="BO488" s="536"/>
      <c r="BP488" s="536"/>
      <c r="BQ488" s="536"/>
      <c r="BR488" s="536"/>
      <c r="BS488" s="536"/>
      <c r="BT488" s="536"/>
      <c r="BU488" s="309"/>
      <c r="CW488" s="763"/>
      <c r="CX488" s="763"/>
      <c r="CY488" s="763"/>
      <c r="CZ488" s="763"/>
      <c r="DA488" s="763"/>
      <c r="DB488" s="763"/>
      <c r="DC488" s="763"/>
      <c r="DD488" s="763"/>
      <c r="DE488" s="763"/>
      <c r="DF488" s="763"/>
      <c r="DG488" s="763"/>
      <c r="DH488" s="763"/>
      <c r="DI488" s="763"/>
      <c r="DJ488" s="763"/>
      <c r="DK488" s="763"/>
      <c r="DL488" s="763"/>
      <c r="DM488" s="763"/>
      <c r="DN488" s="763"/>
      <c r="DO488" s="763"/>
      <c r="DP488" s="763"/>
      <c r="DQ488" s="763"/>
      <c r="DR488" s="763"/>
      <c r="DS488" s="763"/>
      <c r="DT488" s="763"/>
      <c r="DU488" s="763"/>
      <c r="DV488" s="763"/>
      <c r="DW488" s="763"/>
      <c r="DX488" s="763"/>
      <c r="DY488" s="763"/>
      <c r="DZ488" s="763"/>
      <c r="EA488" s="763"/>
      <c r="EB488" s="763"/>
      <c r="EC488" s="763"/>
      <c r="ED488" s="763"/>
      <c r="EE488" s="763"/>
      <c r="EF488" s="763"/>
      <c r="EG488" s="763"/>
      <c r="EH488" s="763"/>
      <c r="EI488" s="763"/>
      <c r="EJ488" s="763"/>
      <c r="EK488" s="763"/>
      <c r="EL488" s="763"/>
      <c r="EM488" s="763"/>
      <c r="EN488" s="763"/>
      <c r="EO488" s="763"/>
      <c r="EP488" s="763"/>
      <c r="EQ488" s="763"/>
      <c r="ER488" s="763"/>
      <c r="ES488" s="763"/>
      <c r="ET488" s="763"/>
      <c r="EU488" s="763"/>
      <c r="EV488" s="763"/>
      <c r="EW488" s="763"/>
      <c r="EX488" s="763"/>
      <c r="EY488" s="763"/>
      <c r="EZ488" s="763"/>
      <c r="FA488" s="763"/>
      <c r="FB488" s="763"/>
      <c r="FC488" s="763"/>
      <c r="FD488" s="763"/>
      <c r="FE488" s="763"/>
      <c r="FF488" s="763"/>
      <c r="FG488" s="763"/>
      <c r="FH488" s="763"/>
      <c r="FI488" s="763"/>
      <c r="FJ488" s="763"/>
      <c r="FK488" s="763"/>
      <c r="FL488" s="763"/>
      <c r="FM488" s="763"/>
      <c r="FN488" s="763"/>
      <c r="FO488" s="763"/>
      <c r="FP488" s="763"/>
      <c r="FQ488" s="763"/>
      <c r="FR488" s="763"/>
      <c r="FS488" s="763"/>
      <c r="FT488" s="763"/>
      <c r="FU488" s="763"/>
      <c r="FV488" s="763"/>
      <c r="FW488" s="763"/>
      <c r="FX488" s="763"/>
      <c r="FY488" s="763"/>
      <c r="FZ488" s="763"/>
      <c r="GA488" s="763"/>
      <c r="GB488" s="763"/>
      <c r="GC488" s="763"/>
      <c r="GD488" s="763"/>
      <c r="GE488" s="763"/>
      <c r="GF488" s="763"/>
      <c r="GG488" s="763"/>
      <c r="GH488" s="763"/>
      <c r="GI488" s="763"/>
      <c r="GJ488" s="763"/>
      <c r="GK488" s="763"/>
      <c r="GL488" s="763"/>
      <c r="GM488" s="763"/>
      <c r="GN488" s="763"/>
      <c r="GO488" s="763"/>
      <c r="GP488" s="763"/>
      <c r="GQ488" s="763"/>
      <c r="GR488" s="763"/>
      <c r="GS488" s="763"/>
      <c r="GT488" s="763"/>
      <c r="GU488" s="763"/>
      <c r="GV488" s="763"/>
      <c r="GW488" s="763"/>
      <c r="GX488" s="763"/>
      <c r="GY488" s="763"/>
      <c r="GZ488" s="763"/>
      <c r="HA488" s="763"/>
      <c r="HB488" s="763"/>
      <c r="HC488" s="763"/>
      <c r="HD488" s="763"/>
      <c r="HE488" s="763"/>
      <c r="HF488" s="763"/>
      <c r="HG488" s="763"/>
      <c r="HH488" s="763"/>
      <c r="HI488" s="763"/>
      <c r="HJ488" s="763"/>
      <c r="HK488" s="763"/>
      <c r="HL488" s="763"/>
      <c r="HM488" s="763"/>
      <c r="HN488" s="763"/>
      <c r="HO488" s="763"/>
      <c r="HP488" s="763"/>
      <c r="HQ488" s="763"/>
      <c r="HR488" s="763"/>
      <c r="HS488" s="763"/>
    </row>
    <row r="489" spans="1:227" s="552" customFormat="1">
      <c r="A489"/>
      <c r="B489" s="392"/>
      <c r="C489"/>
      <c r="D489" s="465"/>
      <c r="E489" s="684"/>
      <c r="F489" s="684"/>
      <c r="G489" s="354"/>
      <c r="H489"/>
      <c r="I489" s="140"/>
      <c r="J489"/>
      <c r="K489"/>
      <c r="L489"/>
      <c r="M489" s="359"/>
      <c r="N489" s="359"/>
      <c r="O489" s="359"/>
      <c r="P489" s="359"/>
      <c r="Q489" s="359"/>
      <c r="R489" s="359"/>
      <c r="S489" s="359"/>
      <c r="T489" s="359"/>
      <c r="U489" s="359"/>
      <c r="V489" s="359"/>
      <c r="W489" s="359"/>
      <c r="X489" s="359"/>
      <c r="Y489" s="359"/>
      <c r="Z489" s="359"/>
      <c r="AA489" s="359"/>
      <c r="AB489" s="47"/>
      <c r="AC489"/>
      <c r="AD489" s="127"/>
      <c r="AE489"/>
      <c r="AF489"/>
      <c r="AG489"/>
      <c r="AH489" s="137"/>
      <c r="AI489" s="137"/>
      <c r="AJ489" s="137"/>
      <c r="AK489" s="693"/>
      <c r="AL489" s="653"/>
      <c r="AM489" s="738"/>
      <c r="AN489" s="738"/>
      <c r="AO489" s="738"/>
      <c r="AP489" s="738"/>
      <c r="AQ489" s="738"/>
      <c r="AR489" s="738"/>
      <c r="AS489" s="738"/>
      <c r="AT489" s="738"/>
      <c r="AU489" s="738"/>
      <c r="AV489" s="738"/>
      <c r="AW489" s="738"/>
      <c r="AX489" s="738"/>
      <c r="AY489" s="738"/>
      <c r="AZ489" s="738"/>
      <c r="BA489" s="656"/>
      <c r="BB489" s="309"/>
      <c r="BC489" s="1138"/>
      <c r="BD489" s="1138"/>
      <c r="BE489" s="1138"/>
      <c r="BF489" s="1138"/>
      <c r="BG489" s="1138"/>
      <c r="BH489" s="1138"/>
      <c r="BI489" s="1138"/>
      <c r="BJ489" s="536"/>
      <c r="BK489" s="536"/>
      <c r="BL489" s="536"/>
      <c r="BM489" s="536"/>
      <c r="BN489" s="536"/>
      <c r="BO489" s="536"/>
      <c r="BP489" s="536"/>
      <c r="BQ489" s="536"/>
      <c r="BR489" s="536"/>
      <c r="BS489" s="536"/>
      <c r="BT489" s="536"/>
      <c r="BU489" s="309"/>
      <c r="CW489" s="763"/>
      <c r="CX489" s="763"/>
      <c r="CY489" s="763"/>
      <c r="CZ489" s="763"/>
      <c r="DA489" s="763"/>
      <c r="DB489" s="763"/>
      <c r="DC489" s="763"/>
      <c r="DD489" s="763"/>
      <c r="DE489" s="763"/>
      <c r="DF489" s="763"/>
      <c r="DG489" s="763"/>
      <c r="DH489" s="763"/>
      <c r="DI489" s="763"/>
      <c r="DJ489" s="763"/>
      <c r="DK489" s="763"/>
      <c r="DL489" s="763"/>
      <c r="DM489" s="763"/>
      <c r="DN489" s="763"/>
      <c r="DO489" s="763"/>
      <c r="DP489" s="763"/>
      <c r="DQ489" s="763"/>
      <c r="DR489" s="763"/>
      <c r="DS489" s="763"/>
      <c r="DT489" s="763"/>
      <c r="DU489" s="763"/>
      <c r="DV489" s="763"/>
      <c r="DW489" s="763"/>
      <c r="DX489" s="763"/>
      <c r="DY489" s="763"/>
      <c r="DZ489" s="763"/>
      <c r="EA489" s="763"/>
      <c r="EB489" s="763"/>
      <c r="EC489" s="763"/>
      <c r="ED489" s="763"/>
      <c r="EE489" s="763"/>
      <c r="EF489" s="763"/>
      <c r="EG489" s="763"/>
      <c r="EH489" s="763"/>
      <c r="EI489" s="763"/>
      <c r="EJ489" s="763"/>
      <c r="EK489" s="763"/>
      <c r="EL489" s="763"/>
      <c r="EM489" s="763"/>
      <c r="EN489" s="763"/>
      <c r="EO489" s="763"/>
      <c r="EP489" s="763"/>
      <c r="EQ489" s="763"/>
      <c r="ER489" s="763"/>
      <c r="ES489" s="763"/>
      <c r="ET489" s="763"/>
      <c r="EU489" s="763"/>
      <c r="EV489" s="763"/>
      <c r="EW489" s="763"/>
      <c r="EX489" s="763"/>
      <c r="EY489" s="763"/>
      <c r="EZ489" s="763"/>
      <c r="FA489" s="763"/>
      <c r="FB489" s="763"/>
      <c r="FC489" s="763"/>
      <c r="FD489" s="763"/>
      <c r="FE489" s="763"/>
      <c r="FF489" s="763"/>
      <c r="FG489" s="763"/>
      <c r="FH489" s="763"/>
      <c r="FI489" s="763"/>
      <c r="FJ489" s="763"/>
      <c r="FK489" s="763"/>
      <c r="FL489" s="763"/>
      <c r="FM489" s="763"/>
      <c r="FN489" s="763"/>
      <c r="FO489" s="763"/>
      <c r="FP489" s="763"/>
      <c r="FQ489" s="763"/>
      <c r="FR489" s="763"/>
      <c r="FS489" s="763"/>
      <c r="FT489" s="763"/>
      <c r="FU489" s="763"/>
      <c r="FV489" s="763"/>
      <c r="FW489" s="763"/>
      <c r="FX489" s="763"/>
      <c r="FY489" s="763"/>
      <c r="FZ489" s="763"/>
      <c r="GA489" s="763"/>
      <c r="GB489" s="763"/>
      <c r="GC489" s="763"/>
      <c r="GD489" s="763"/>
      <c r="GE489" s="763"/>
      <c r="GF489" s="763"/>
      <c r="GG489" s="763"/>
      <c r="GH489" s="763"/>
      <c r="GI489" s="763"/>
      <c r="GJ489" s="763"/>
      <c r="GK489" s="763"/>
      <c r="GL489" s="763"/>
      <c r="GM489" s="763"/>
      <c r="GN489" s="763"/>
      <c r="GO489" s="763"/>
      <c r="GP489" s="763"/>
      <c r="GQ489" s="763"/>
      <c r="GR489" s="763"/>
      <c r="GS489" s="763"/>
      <c r="GT489" s="763"/>
      <c r="GU489" s="763"/>
      <c r="GV489" s="763"/>
      <c r="GW489" s="763"/>
      <c r="GX489" s="763"/>
      <c r="GY489" s="763"/>
      <c r="GZ489" s="763"/>
      <c r="HA489" s="763"/>
      <c r="HB489" s="763"/>
      <c r="HC489" s="763"/>
      <c r="HD489" s="763"/>
      <c r="HE489" s="763"/>
      <c r="HF489" s="763"/>
      <c r="HG489" s="763"/>
      <c r="HH489" s="763"/>
      <c r="HI489" s="763"/>
      <c r="HJ489" s="763"/>
      <c r="HK489" s="763"/>
      <c r="HL489" s="763"/>
      <c r="HM489" s="763"/>
      <c r="HN489" s="763"/>
      <c r="HO489" s="763"/>
      <c r="HP489" s="763"/>
      <c r="HQ489" s="763"/>
      <c r="HR489" s="763"/>
      <c r="HS489" s="763"/>
    </row>
    <row r="490" spans="1:227" s="552" customFormat="1">
      <c r="A490"/>
      <c r="B490" s="392"/>
      <c r="C490"/>
      <c r="D490" s="465"/>
      <c r="E490" s="684"/>
      <c r="F490" s="684"/>
      <c r="G490" s="354"/>
      <c r="H490"/>
      <c r="I490" s="140"/>
      <c r="J490"/>
      <c r="K490"/>
      <c r="L490"/>
      <c r="M490" s="359"/>
      <c r="N490" s="359"/>
      <c r="O490" s="359"/>
      <c r="P490" s="359"/>
      <c r="Q490" s="359"/>
      <c r="R490" s="359"/>
      <c r="S490" s="359"/>
      <c r="T490" s="359"/>
      <c r="U490" s="359"/>
      <c r="V490" s="359"/>
      <c r="W490" s="359"/>
      <c r="X490" s="359"/>
      <c r="Y490" s="359"/>
      <c r="Z490" s="359"/>
      <c r="AA490" s="359"/>
      <c r="AB490" s="47"/>
      <c r="AC490"/>
      <c r="AD490" s="127"/>
      <c r="AE490"/>
      <c r="AF490"/>
      <c r="AG490"/>
      <c r="AH490" s="137"/>
      <c r="AI490" s="137"/>
      <c r="AJ490" s="137"/>
      <c r="AK490" s="693"/>
      <c r="AL490" s="653"/>
      <c r="AM490" s="738"/>
      <c r="AN490" s="738"/>
      <c r="AO490" s="738"/>
      <c r="AP490" s="738"/>
      <c r="AQ490" s="738"/>
      <c r="AR490" s="738"/>
      <c r="AS490" s="738"/>
      <c r="AT490" s="738"/>
      <c r="AU490" s="738"/>
      <c r="AV490" s="738"/>
      <c r="AW490" s="738"/>
      <c r="AX490" s="738"/>
      <c r="AY490" s="738"/>
      <c r="AZ490" s="738"/>
      <c r="BA490" s="656"/>
      <c r="BB490" s="309"/>
      <c r="BC490" s="1138"/>
      <c r="BD490" s="1138"/>
      <c r="BE490" s="1138"/>
      <c r="BF490" s="1138"/>
      <c r="BG490" s="1138"/>
      <c r="BH490" s="1138"/>
      <c r="BI490" s="1138"/>
      <c r="BJ490" s="536"/>
      <c r="BK490" s="536"/>
      <c r="BL490" s="536"/>
      <c r="BM490" s="536"/>
      <c r="BN490" s="536"/>
      <c r="BO490" s="536"/>
      <c r="BP490" s="536"/>
      <c r="BQ490" s="536"/>
      <c r="BR490" s="536"/>
      <c r="BS490" s="536"/>
      <c r="BT490" s="536"/>
      <c r="BU490" s="309"/>
      <c r="CW490" s="763"/>
      <c r="CX490" s="763"/>
      <c r="CY490" s="763"/>
      <c r="CZ490" s="763"/>
      <c r="DA490" s="763"/>
      <c r="DB490" s="763"/>
      <c r="DC490" s="763"/>
      <c r="DD490" s="763"/>
      <c r="DE490" s="763"/>
      <c r="DF490" s="763"/>
      <c r="DG490" s="763"/>
      <c r="DH490" s="763"/>
      <c r="DI490" s="763"/>
      <c r="DJ490" s="763"/>
      <c r="DK490" s="763"/>
      <c r="DL490" s="763"/>
      <c r="DM490" s="763"/>
      <c r="DN490" s="763"/>
      <c r="DO490" s="763"/>
      <c r="DP490" s="763"/>
      <c r="DQ490" s="763"/>
      <c r="DR490" s="763"/>
      <c r="DS490" s="763"/>
      <c r="DT490" s="763"/>
      <c r="DU490" s="763"/>
      <c r="DV490" s="763"/>
      <c r="DW490" s="763"/>
      <c r="DX490" s="763"/>
      <c r="DY490" s="763"/>
      <c r="DZ490" s="763"/>
      <c r="EA490" s="763"/>
      <c r="EB490" s="763"/>
      <c r="EC490" s="763"/>
      <c r="ED490" s="763"/>
      <c r="EE490" s="763"/>
      <c r="EF490" s="763"/>
      <c r="EG490" s="763"/>
      <c r="EH490" s="763"/>
      <c r="EI490" s="763"/>
      <c r="EJ490" s="763"/>
      <c r="EK490" s="763"/>
      <c r="EL490" s="763"/>
      <c r="EM490" s="763"/>
      <c r="EN490" s="763"/>
      <c r="EO490" s="763"/>
      <c r="EP490" s="763"/>
      <c r="EQ490" s="763"/>
      <c r="ER490" s="763"/>
      <c r="ES490" s="763"/>
      <c r="ET490" s="763"/>
      <c r="EU490" s="763"/>
      <c r="EV490" s="763"/>
      <c r="EW490" s="763"/>
      <c r="EX490" s="763"/>
      <c r="EY490" s="763"/>
      <c r="EZ490" s="763"/>
      <c r="FA490" s="763"/>
      <c r="FB490" s="763"/>
      <c r="FC490" s="763"/>
      <c r="FD490" s="763"/>
      <c r="FE490" s="763"/>
      <c r="FF490" s="763"/>
      <c r="FG490" s="763"/>
      <c r="FH490" s="763"/>
      <c r="FI490" s="763"/>
      <c r="FJ490" s="763"/>
      <c r="FK490" s="763"/>
      <c r="FL490" s="763"/>
      <c r="FM490" s="763"/>
      <c r="FN490" s="763"/>
      <c r="FO490" s="763"/>
      <c r="FP490" s="763"/>
      <c r="FQ490" s="763"/>
      <c r="FR490" s="763"/>
      <c r="FS490" s="763"/>
      <c r="FT490" s="763"/>
      <c r="FU490" s="763"/>
      <c r="FV490" s="763"/>
      <c r="FW490" s="763"/>
      <c r="FX490" s="763"/>
      <c r="FY490" s="763"/>
      <c r="FZ490" s="763"/>
      <c r="GA490" s="763"/>
      <c r="GB490" s="763"/>
      <c r="GC490" s="763"/>
      <c r="GD490" s="763"/>
      <c r="GE490" s="763"/>
      <c r="GF490" s="763"/>
      <c r="GG490" s="763"/>
      <c r="GH490" s="763"/>
      <c r="GI490" s="763"/>
      <c r="GJ490" s="763"/>
      <c r="GK490" s="763"/>
      <c r="GL490" s="763"/>
      <c r="GM490" s="763"/>
      <c r="GN490" s="763"/>
      <c r="GO490" s="763"/>
      <c r="GP490" s="763"/>
      <c r="GQ490" s="763"/>
      <c r="GR490" s="763"/>
      <c r="GS490" s="763"/>
      <c r="GT490" s="763"/>
      <c r="GU490" s="763"/>
      <c r="GV490" s="763"/>
      <c r="GW490" s="763"/>
      <c r="GX490" s="763"/>
      <c r="GY490" s="763"/>
      <c r="GZ490" s="763"/>
      <c r="HA490" s="763"/>
      <c r="HB490" s="763"/>
      <c r="HC490" s="763"/>
      <c r="HD490" s="763"/>
      <c r="HE490" s="763"/>
      <c r="HF490" s="763"/>
      <c r="HG490" s="763"/>
      <c r="HH490" s="763"/>
      <c r="HI490" s="763"/>
      <c r="HJ490" s="763"/>
      <c r="HK490" s="763"/>
      <c r="HL490" s="763"/>
      <c r="HM490" s="763"/>
      <c r="HN490" s="763"/>
      <c r="HO490" s="763"/>
      <c r="HP490" s="763"/>
      <c r="HQ490" s="763"/>
      <c r="HR490" s="763"/>
      <c r="HS490" s="763"/>
    </row>
    <row r="491" spans="1:227" s="552" customFormat="1">
      <c r="A491"/>
      <c r="B491" s="392"/>
      <c r="C491"/>
      <c r="D491" s="465"/>
      <c r="E491" s="684"/>
      <c r="F491" s="684"/>
      <c r="G491" s="354"/>
      <c r="H491"/>
      <c r="I491" s="140"/>
      <c r="J491"/>
      <c r="K491"/>
      <c r="L491"/>
      <c r="M491" s="359"/>
      <c r="N491" s="359"/>
      <c r="O491" s="359"/>
      <c r="P491" s="359"/>
      <c r="Q491" s="359"/>
      <c r="R491" s="359"/>
      <c r="S491" s="359"/>
      <c r="T491" s="359"/>
      <c r="U491" s="359"/>
      <c r="V491" s="359"/>
      <c r="W491" s="359"/>
      <c r="X491" s="359"/>
      <c r="Y491" s="359"/>
      <c r="Z491" s="359"/>
      <c r="AA491" s="359"/>
      <c r="AB491" s="47"/>
      <c r="AC491"/>
      <c r="AD491" s="127"/>
      <c r="AE491"/>
      <c r="AF491"/>
      <c r="AG491"/>
      <c r="AH491" s="137"/>
      <c r="AI491" s="137"/>
      <c r="AJ491" s="137"/>
      <c r="AK491" s="693"/>
      <c r="AL491" s="653"/>
      <c r="AM491" s="738"/>
      <c r="AN491" s="738"/>
      <c r="AO491" s="738"/>
      <c r="AP491" s="738"/>
      <c r="AQ491" s="738"/>
      <c r="AR491" s="738"/>
      <c r="AS491" s="738"/>
      <c r="AT491" s="738"/>
      <c r="AU491" s="738"/>
      <c r="AV491" s="738"/>
      <c r="AW491" s="738"/>
      <c r="AX491" s="738"/>
      <c r="AY491" s="738"/>
      <c r="AZ491" s="738"/>
      <c r="BA491" s="656"/>
      <c r="BB491" s="309"/>
      <c r="BC491" s="1138"/>
      <c r="BD491" s="1138"/>
      <c r="BE491" s="1138"/>
      <c r="BF491" s="1138"/>
      <c r="BG491" s="1138"/>
      <c r="BH491" s="1138"/>
      <c r="BI491" s="1138"/>
      <c r="BJ491" s="536"/>
      <c r="BK491" s="536"/>
      <c r="BL491" s="536"/>
      <c r="BM491" s="536"/>
      <c r="BN491" s="536"/>
      <c r="BO491" s="536"/>
      <c r="BP491" s="536"/>
      <c r="BQ491" s="536"/>
      <c r="BR491" s="536"/>
      <c r="BS491" s="536"/>
      <c r="BT491" s="536"/>
      <c r="BU491" s="309"/>
      <c r="CW491" s="763"/>
      <c r="CX491" s="763"/>
      <c r="CY491" s="763"/>
      <c r="CZ491" s="763"/>
      <c r="DA491" s="763"/>
      <c r="DB491" s="763"/>
      <c r="DC491" s="763"/>
      <c r="DD491" s="763"/>
      <c r="DE491" s="763"/>
      <c r="DF491" s="763"/>
      <c r="DG491" s="763"/>
      <c r="DH491" s="763"/>
      <c r="DI491" s="763"/>
      <c r="DJ491" s="763"/>
      <c r="DK491" s="763"/>
      <c r="DL491" s="763"/>
      <c r="DM491" s="763"/>
      <c r="DN491" s="763"/>
      <c r="DO491" s="763"/>
      <c r="DP491" s="763"/>
      <c r="DQ491" s="763"/>
      <c r="DR491" s="763"/>
      <c r="DS491" s="763"/>
      <c r="DT491" s="763"/>
      <c r="DU491" s="763"/>
      <c r="DV491" s="763"/>
      <c r="DW491" s="763"/>
      <c r="DX491" s="763"/>
      <c r="DY491" s="763"/>
      <c r="DZ491" s="763"/>
      <c r="EA491" s="763"/>
      <c r="EB491" s="763"/>
      <c r="EC491" s="763"/>
      <c r="ED491" s="763"/>
      <c r="EE491" s="763"/>
      <c r="EF491" s="763"/>
      <c r="EG491" s="763"/>
      <c r="EH491" s="763"/>
      <c r="EI491" s="763"/>
      <c r="EJ491" s="763"/>
      <c r="EK491" s="763"/>
      <c r="EL491" s="763"/>
      <c r="EM491" s="763"/>
      <c r="EN491" s="763"/>
      <c r="EO491" s="763"/>
      <c r="EP491" s="763"/>
      <c r="EQ491" s="763"/>
      <c r="ER491" s="763"/>
      <c r="ES491" s="763"/>
      <c r="ET491" s="763"/>
      <c r="EU491" s="763"/>
      <c r="EV491" s="763"/>
      <c r="EW491" s="763"/>
      <c r="EX491" s="763"/>
      <c r="EY491" s="763"/>
      <c r="EZ491" s="763"/>
      <c r="FA491" s="763"/>
      <c r="FB491" s="763"/>
      <c r="FC491" s="763"/>
      <c r="FD491" s="763"/>
      <c r="FE491" s="763"/>
      <c r="FF491" s="763"/>
      <c r="FG491" s="763"/>
      <c r="FH491" s="763"/>
      <c r="FI491" s="763"/>
      <c r="FJ491" s="763"/>
      <c r="FK491" s="763"/>
      <c r="FL491" s="763"/>
      <c r="FM491" s="763"/>
      <c r="FN491" s="763"/>
      <c r="FO491" s="763"/>
      <c r="FP491" s="763"/>
      <c r="FQ491" s="763"/>
      <c r="FR491" s="763"/>
      <c r="FS491" s="763"/>
      <c r="FT491" s="763"/>
      <c r="FU491" s="763"/>
      <c r="FV491" s="763"/>
      <c r="FW491" s="763"/>
      <c r="FX491" s="763"/>
      <c r="FY491" s="763"/>
      <c r="FZ491" s="763"/>
      <c r="GA491" s="763"/>
      <c r="GB491" s="763"/>
      <c r="GC491" s="763"/>
      <c r="GD491" s="763"/>
      <c r="GE491" s="763"/>
      <c r="GF491" s="763"/>
      <c r="GG491" s="763"/>
      <c r="GH491" s="763"/>
      <c r="GI491" s="763"/>
      <c r="GJ491" s="763"/>
      <c r="GK491" s="763"/>
      <c r="GL491" s="763"/>
      <c r="GM491" s="763"/>
      <c r="GN491" s="763"/>
      <c r="GO491" s="763"/>
      <c r="GP491" s="763"/>
      <c r="GQ491" s="763"/>
      <c r="GR491" s="763"/>
      <c r="GS491" s="763"/>
      <c r="GT491" s="763"/>
      <c r="GU491" s="763"/>
      <c r="GV491" s="763"/>
      <c r="GW491" s="763"/>
      <c r="GX491" s="763"/>
      <c r="GY491" s="763"/>
      <c r="GZ491" s="763"/>
      <c r="HA491" s="763"/>
      <c r="HB491" s="763"/>
      <c r="HC491" s="763"/>
      <c r="HD491" s="763"/>
      <c r="HE491" s="763"/>
      <c r="HF491" s="763"/>
      <c r="HG491" s="763"/>
      <c r="HH491" s="763"/>
      <c r="HI491" s="763"/>
      <c r="HJ491" s="763"/>
      <c r="HK491" s="763"/>
      <c r="HL491" s="763"/>
      <c r="HM491" s="763"/>
      <c r="HN491" s="763"/>
      <c r="HO491" s="763"/>
      <c r="HP491" s="763"/>
      <c r="HQ491" s="763"/>
      <c r="HR491" s="763"/>
      <c r="HS491" s="763"/>
    </row>
    <row r="492" spans="1:227" s="552" customFormat="1">
      <c r="A492"/>
      <c r="B492" s="392"/>
      <c r="C492"/>
      <c r="D492" s="465"/>
      <c r="E492" s="684"/>
      <c r="F492" s="684"/>
      <c r="G492" s="354"/>
      <c r="H492"/>
      <c r="I492" s="140"/>
      <c r="J492"/>
      <c r="K492"/>
      <c r="L492"/>
      <c r="M492" s="359"/>
      <c r="N492" s="359"/>
      <c r="O492" s="359"/>
      <c r="P492" s="359"/>
      <c r="Q492" s="359"/>
      <c r="R492" s="359"/>
      <c r="S492" s="359"/>
      <c r="T492" s="359"/>
      <c r="U492" s="359"/>
      <c r="V492" s="359"/>
      <c r="W492" s="359"/>
      <c r="X492" s="359"/>
      <c r="Y492" s="359"/>
      <c r="Z492" s="359"/>
      <c r="AA492" s="359"/>
      <c r="AB492" s="47"/>
      <c r="AC492"/>
      <c r="AD492" s="127"/>
      <c r="AE492"/>
      <c r="AF492"/>
      <c r="AG492"/>
      <c r="AH492" s="137"/>
      <c r="AI492" s="137"/>
      <c r="AJ492" s="137"/>
      <c r="AK492" s="693"/>
      <c r="AL492" s="653"/>
      <c r="AM492" s="738"/>
      <c r="AN492" s="738"/>
      <c r="AO492" s="738"/>
      <c r="AP492" s="738"/>
      <c r="AQ492" s="738"/>
      <c r="AR492" s="738"/>
      <c r="AS492" s="738"/>
      <c r="AT492" s="738"/>
      <c r="AU492" s="738"/>
      <c r="AV492" s="738"/>
      <c r="AW492" s="738"/>
      <c r="AX492" s="738"/>
      <c r="AY492" s="738"/>
      <c r="AZ492" s="738"/>
      <c r="BA492" s="656"/>
      <c r="BB492" s="309"/>
      <c r="BC492" s="1138"/>
      <c r="BD492" s="1138"/>
      <c r="BE492" s="1138"/>
      <c r="BF492" s="1138"/>
      <c r="BG492" s="1138"/>
      <c r="BH492" s="1138"/>
      <c r="BI492" s="1138"/>
      <c r="BJ492" s="536"/>
      <c r="BK492" s="536"/>
      <c r="BL492" s="536"/>
      <c r="BM492" s="536"/>
      <c r="BN492" s="536"/>
      <c r="BO492" s="536"/>
      <c r="BP492" s="536"/>
      <c r="BQ492" s="536"/>
      <c r="BR492" s="536"/>
      <c r="BS492" s="536"/>
      <c r="BT492" s="536"/>
      <c r="BU492" s="309"/>
      <c r="CW492" s="763"/>
      <c r="CX492" s="763"/>
      <c r="CY492" s="763"/>
      <c r="CZ492" s="763"/>
      <c r="DA492" s="763"/>
      <c r="DB492" s="763"/>
      <c r="DC492" s="763"/>
      <c r="DD492" s="763"/>
      <c r="DE492" s="763"/>
      <c r="DF492" s="763"/>
      <c r="DG492" s="763"/>
      <c r="DH492" s="763"/>
      <c r="DI492" s="763"/>
      <c r="DJ492" s="763"/>
      <c r="DK492" s="763"/>
      <c r="DL492" s="763"/>
      <c r="DM492" s="763"/>
      <c r="DN492" s="763"/>
      <c r="DO492" s="763"/>
      <c r="DP492" s="763"/>
      <c r="DQ492" s="763"/>
      <c r="DR492" s="763"/>
      <c r="DS492" s="763"/>
      <c r="DT492" s="763"/>
      <c r="DU492" s="763"/>
      <c r="DV492" s="763"/>
      <c r="DW492" s="763"/>
      <c r="DX492" s="763"/>
      <c r="DY492" s="763"/>
      <c r="DZ492" s="763"/>
      <c r="EA492" s="763"/>
      <c r="EB492" s="763"/>
      <c r="EC492" s="763"/>
      <c r="ED492" s="763"/>
      <c r="EE492" s="763"/>
      <c r="EF492" s="763"/>
      <c r="EG492" s="763"/>
      <c r="EH492" s="763"/>
      <c r="EI492" s="763"/>
      <c r="EJ492" s="763"/>
      <c r="EK492" s="763"/>
      <c r="EL492" s="763"/>
      <c r="EM492" s="763"/>
      <c r="EN492" s="763"/>
      <c r="EO492" s="763"/>
      <c r="EP492" s="763"/>
      <c r="EQ492" s="763"/>
      <c r="ER492" s="763"/>
      <c r="ES492" s="763"/>
      <c r="ET492" s="763"/>
      <c r="EU492" s="763"/>
      <c r="EV492" s="763"/>
      <c r="EW492" s="763"/>
      <c r="EX492" s="763"/>
      <c r="EY492" s="763"/>
      <c r="EZ492" s="763"/>
      <c r="FA492" s="763"/>
      <c r="FB492" s="763"/>
      <c r="FC492" s="763"/>
      <c r="FD492" s="763"/>
      <c r="FE492" s="763"/>
      <c r="FF492" s="763"/>
      <c r="FG492" s="763"/>
      <c r="FH492" s="763"/>
      <c r="FI492" s="763"/>
      <c r="FJ492" s="763"/>
      <c r="FK492" s="763"/>
      <c r="FL492" s="763"/>
      <c r="FM492" s="763"/>
      <c r="FN492" s="763"/>
      <c r="FO492" s="763"/>
      <c r="FP492" s="763"/>
      <c r="FQ492" s="763"/>
      <c r="FR492" s="763"/>
      <c r="FS492" s="763"/>
      <c r="FT492" s="763"/>
      <c r="FU492" s="763"/>
      <c r="FV492" s="763"/>
      <c r="FW492" s="763"/>
      <c r="FX492" s="763"/>
      <c r="FY492" s="763"/>
      <c r="FZ492" s="763"/>
      <c r="GA492" s="763"/>
      <c r="GB492" s="763"/>
      <c r="GC492" s="763"/>
      <c r="GD492" s="763"/>
      <c r="GE492" s="763"/>
      <c r="GF492" s="763"/>
      <c r="GG492" s="763"/>
      <c r="GH492" s="763"/>
      <c r="GI492" s="763"/>
      <c r="GJ492" s="763"/>
      <c r="GK492" s="763"/>
      <c r="GL492" s="763"/>
      <c r="GM492" s="763"/>
      <c r="GN492" s="763"/>
      <c r="GO492" s="763"/>
      <c r="GP492" s="763"/>
      <c r="GQ492" s="763"/>
      <c r="GR492" s="763"/>
      <c r="GS492" s="763"/>
      <c r="GT492" s="763"/>
      <c r="GU492" s="763"/>
      <c r="GV492" s="763"/>
      <c r="GW492" s="763"/>
      <c r="GX492" s="763"/>
      <c r="GY492" s="763"/>
      <c r="GZ492" s="763"/>
      <c r="HA492" s="763"/>
      <c r="HB492" s="763"/>
      <c r="HC492" s="763"/>
      <c r="HD492" s="763"/>
      <c r="HE492" s="763"/>
      <c r="HF492" s="763"/>
      <c r="HG492" s="763"/>
      <c r="HH492" s="763"/>
      <c r="HI492" s="763"/>
      <c r="HJ492" s="763"/>
      <c r="HK492" s="763"/>
      <c r="HL492" s="763"/>
      <c r="HM492" s="763"/>
      <c r="HN492" s="763"/>
      <c r="HO492" s="763"/>
      <c r="HP492" s="763"/>
      <c r="HQ492" s="763"/>
      <c r="HR492" s="763"/>
      <c r="HS492" s="763"/>
    </row>
    <row r="493" spans="1:227" s="552" customFormat="1">
      <c r="A493"/>
      <c r="B493" s="392"/>
      <c r="C493"/>
      <c r="D493" s="465"/>
      <c r="E493" s="684"/>
      <c r="F493" s="684"/>
      <c r="G493" s="354"/>
      <c r="H493"/>
      <c r="I493" s="140"/>
      <c r="J493"/>
      <c r="K493"/>
      <c r="L493"/>
      <c r="M493" s="359"/>
      <c r="N493" s="359"/>
      <c r="O493" s="359"/>
      <c r="P493" s="359"/>
      <c r="Q493" s="359"/>
      <c r="R493" s="359"/>
      <c r="S493" s="359"/>
      <c r="T493" s="359"/>
      <c r="U493" s="359"/>
      <c r="V493" s="359"/>
      <c r="W493" s="359"/>
      <c r="X493" s="359"/>
      <c r="Y493" s="359"/>
      <c r="Z493" s="359"/>
      <c r="AA493" s="359"/>
      <c r="AB493" s="47"/>
      <c r="AC493"/>
      <c r="AD493" s="127"/>
      <c r="AE493"/>
      <c r="AF493"/>
      <c r="AG493"/>
      <c r="AH493" s="137"/>
      <c r="AI493" s="137"/>
      <c r="AJ493" s="137"/>
      <c r="AK493" s="693"/>
      <c r="AL493" s="653"/>
      <c r="AM493" s="738"/>
      <c r="AN493" s="738"/>
      <c r="AO493" s="738"/>
      <c r="AP493" s="738"/>
      <c r="AQ493" s="738"/>
      <c r="AR493" s="738"/>
      <c r="AS493" s="738"/>
      <c r="AT493" s="738"/>
      <c r="AU493" s="738"/>
      <c r="AV493" s="738"/>
      <c r="AW493" s="738"/>
      <c r="AX493" s="738"/>
      <c r="AY493" s="738"/>
      <c r="AZ493" s="738"/>
      <c r="BA493" s="656"/>
      <c r="BB493" s="309"/>
      <c r="BC493" s="1138"/>
      <c r="BD493" s="1138"/>
      <c r="BE493" s="1138"/>
      <c r="BF493" s="1138"/>
      <c r="BG493" s="1138"/>
      <c r="BH493" s="1138"/>
      <c r="BI493" s="1138"/>
      <c r="BJ493" s="536"/>
      <c r="BK493" s="536"/>
      <c r="BL493" s="536"/>
      <c r="BM493" s="536"/>
      <c r="BN493" s="536"/>
      <c r="BO493" s="536"/>
      <c r="BP493" s="536"/>
      <c r="BQ493" s="536"/>
      <c r="BR493" s="536"/>
      <c r="BS493" s="536"/>
      <c r="BT493" s="536"/>
      <c r="BU493" s="309"/>
      <c r="CW493" s="763"/>
      <c r="CX493" s="763"/>
      <c r="CY493" s="763"/>
      <c r="CZ493" s="763"/>
      <c r="DA493" s="763"/>
      <c r="DB493" s="763"/>
      <c r="DC493" s="763"/>
      <c r="DD493" s="763"/>
      <c r="DE493" s="763"/>
      <c r="DF493" s="763"/>
      <c r="DG493" s="763"/>
      <c r="DH493" s="763"/>
      <c r="DI493" s="763"/>
      <c r="DJ493" s="763"/>
      <c r="DK493" s="763"/>
      <c r="DL493" s="763"/>
      <c r="DM493" s="763"/>
      <c r="DN493" s="763"/>
      <c r="DO493" s="763"/>
      <c r="DP493" s="763"/>
      <c r="DQ493" s="763"/>
      <c r="DR493" s="763"/>
      <c r="DS493" s="763"/>
      <c r="DT493" s="763"/>
      <c r="DU493" s="763"/>
      <c r="DV493" s="763"/>
      <c r="DW493" s="763"/>
      <c r="DX493" s="763"/>
      <c r="DY493" s="763"/>
      <c r="DZ493" s="763"/>
      <c r="EA493" s="763"/>
      <c r="EB493" s="763"/>
      <c r="EC493" s="763"/>
      <c r="ED493" s="763"/>
      <c r="EE493" s="763"/>
      <c r="EF493" s="763"/>
      <c r="EG493" s="763"/>
      <c r="EH493" s="763"/>
      <c r="EI493" s="763"/>
      <c r="EJ493" s="763"/>
      <c r="EK493" s="763"/>
      <c r="EL493" s="763"/>
      <c r="EM493" s="763"/>
      <c r="EN493" s="763"/>
      <c r="EO493" s="763"/>
      <c r="EP493" s="763"/>
      <c r="EQ493" s="763"/>
      <c r="ER493" s="763"/>
      <c r="ES493" s="763"/>
      <c r="ET493" s="763"/>
      <c r="EU493" s="763"/>
      <c r="EV493" s="763"/>
      <c r="EW493" s="763"/>
      <c r="EX493" s="763"/>
      <c r="EY493" s="763"/>
      <c r="EZ493" s="763"/>
      <c r="FA493" s="763"/>
      <c r="FB493" s="763"/>
      <c r="FC493" s="763"/>
      <c r="FD493" s="763"/>
      <c r="FE493" s="763"/>
      <c r="FF493" s="763"/>
      <c r="FG493" s="763"/>
      <c r="FH493" s="763"/>
      <c r="FI493" s="763"/>
      <c r="FJ493" s="763"/>
      <c r="FK493" s="763"/>
      <c r="FL493" s="763"/>
      <c r="FM493" s="763"/>
      <c r="FN493" s="763"/>
      <c r="FO493" s="763"/>
      <c r="FP493" s="763"/>
      <c r="FQ493" s="763"/>
      <c r="FR493" s="763"/>
      <c r="FS493" s="763"/>
      <c r="FT493" s="763"/>
      <c r="FU493" s="763"/>
      <c r="FV493" s="763"/>
      <c r="FW493" s="763"/>
      <c r="FX493" s="763"/>
      <c r="FY493" s="763"/>
      <c r="FZ493" s="763"/>
      <c r="GA493" s="763"/>
      <c r="GB493" s="763"/>
      <c r="GC493" s="763"/>
      <c r="GD493" s="763"/>
      <c r="GE493" s="763"/>
      <c r="GF493" s="763"/>
      <c r="GG493" s="763"/>
      <c r="GH493" s="763"/>
      <c r="GI493" s="763"/>
      <c r="GJ493" s="763"/>
      <c r="GK493" s="763"/>
      <c r="GL493" s="763"/>
      <c r="GM493" s="763"/>
      <c r="GN493" s="763"/>
      <c r="GO493" s="763"/>
      <c r="GP493" s="763"/>
      <c r="GQ493" s="763"/>
      <c r="GR493" s="763"/>
      <c r="GS493" s="763"/>
      <c r="GT493" s="763"/>
      <c r="GU493" s="763"/>
      <c r="GV493" s="763"/>
      <c r="GW493" s="763"/>
      <c r="GX493" s="763"/>
      <c r="GY493" s="763"/>
      <c r="GZ493" s="763"/>
      <c r="HA493" s="763"/>
      <c r="HB493" s="763"/>
      <c r="HC493" s="763"/>
      <c r="HD493" s="763"/>
      <c r="HE493" s="763"/>
      <c r="HF493" s="763"/>
      <c r="HG493" s="763"/>
      <c r="HH493" s="763"/>
      <c r="HI493" s="763"/>
      <c r="HJ493" s="763"/>
      <c r="HK493" s="763"/>
      <c r="HL493" s="763"/>
      <c r="HM493" s="763"/>
      <c r="HN493" s="763"/>
      <c r="HO493" s="763"/>
      <c r="HP493" s="763"/>
      <c r="HQ493" s="763"/>
      <c r="HR493" s="763"/>
      <c r="HS493" s="763"/>
    </row>
    <row r="494" spans="1:227" s="552" customFormat="1">
      <c r="A494"/>
      <c r="B494" s="392"/>
      <c r="C494"/>
      <c r="D494" s="465"/>
      <c r="E494" s="684"/>
      <c r="F494" s="684"/>
      <c r="G494" s="354"/>
      <c r="H494"/>
      <c r="I494" s="140"/>
      <c r="J494"/>
      <c r="K494"/>
      <c r="L494"/>
      <c r="M494" s="359"/>
      <c r="N494" s="359"/>
      <c r="O494" s="359"/>
      <c r="P494" s="359"/>
      <c r="Q494" s="359"/>
      <c r="R494" s="359"/>
      <c r="S494" s="359"/>
      <c r="T494" s="359"/>
      <c r="U494" s="359"/>
      <c r="V494" s="359"/>
      <c r="W494" s="359"/>
      <c r="X494" s="359"/>
      <c r="Y494" s="359"/>
      <c r="Z494" s="359"/>
      <c r="AA494" s="359"/>
      <c r="AB494" s="47"/>
      <c r="AC494"/>
      <c r="AD494" s="127"/>
      <c r="AE494"/>
      <c r="AF494"/>
      <c r="AG494"/>
      <c r="AH494" s="137"/>
      <c r="AI494" s="137"/>
      <c r="AJ494" s="137"/>
      <c r="AK494" s="693"/>
      <c r="AL494" s="653"/>
      <c r="AM494" s="738"/>
      <c r="AN494" s="738"/>
      <c r="AO494" s="738"/>
      <c r="AP494" s="738"/>
      <c r="AQ494" s="738"/>
      <c r="AR494" s="738"/>
      <c r="AS494" s="738"/>
      <c r="AT494" s="738"/>
      <c r="AU494" s="738"/>
      <c r="AV494" s="738"/>
      <c r="AW494" s="738"/>
      <c r="AX494" s="738"/>
      <c r="AY494" s="738"/>
      <c r="AZ494" s="738"/>
      <c r="BA494" s="656"/>
      <c r="BB494" s="309"/>
      <c r="BC494" s="1138"/>
      <c r="BD494" s="1138"/>
      <c r="BE494" s="1138"/>
      <c r="BF494" s="1138"/>
      <c r="BG494" s="1138"/>
      <c r="BH494" s="1138"/>
      <c r="BI494" s="1138"/>
      <c r="BJ494" s="536"/>
      <c r="BK494" s="536"/>
      <c r="BL494" s="536"/>
      <c r="BM494" s="536"/>
      <c r="BN494" s="536"/>
      <c r="BO494" s="536"/>
      <c r="BP494" s="536"/>
      <c r="BQ494" s="536"/>
      <c r="BR494" s="536"/>
      <c r="BS494" s="536"/>
      <c r="BT494" s="536"/>
      <c r="BU494" s="309"/>
      <c r="CW494" s="763"/>
      <c r="CX494" s="763"/>
      <c r="CY494" s="763"/>
      <c r="CZ494" s="763"/>
      <c r="DA494" s="763"/>
      <c r="DB494" s="763"/>
      <c r="DC494" s="763"/>
      <c r="DD494" s="763"/>
      <c r="DE494" s="763"/>
      <c r="DF494" s="763"/>
      <c r="DG494" s="763"/>
      <c r="DH494" s="763"/>
      <c r="DI494" s="763"/>
      <c r="DJ494" s="763"/>
      <c r="DK494" s="763"/>
      <c r="DL494" s="763"/>
      <c r="DM494" s="763"/>
      <c r="DN494" s="763"/>
      <c r="DO494" s="763"/>
      <c r="DP494" s="763"/>
      <c r="DQ494" s="763"/>
      <c r="DR494" s="763"/>
      <c r="DS494" s="763"/>
      <c r="DT494" s="763"/>
      <c r="DU494" s="763"/>
      <c r="DV494" s="763"/>
      <c r="DW494" s="763"/>
      <c r="DX494" s="763"/>
      <c r="DY494" s="763"/>
      <c r="DZ494" s="763"/>
      <c r="EA494" s="763"/>
      <c r="EB494" s="763"/>
      <c r="EC494" s="763"/>
      <c r="ED494" s="763"/>
      <c r="EE494" s="763"/>
      <c r="EF494" s="763"/>
      <c r="EG494" s="763"/>
      <c r="EH494" s="763"/>
      <c r="EI494" s="763"/>
      <c r="EJ494" s="763"/>
      <c r="EK494" s="763"/>
      <c r="EL494" s="763"/>
      <c r="EM494" s="763"/>
      <c r="EN494" s="763"/>
      <c r="EO494" s="763"/>
      <c r="EP494" s="763"/>
      <c r="EQ494" s="763"/>
      <c r="ER494" s="763"/>
      <c r="ES494" s="763"/>
      <c r="ET494" s="763"/>
      <c r="EU494" s="763"/>
      <c r="EV494" s="763"/>
      <c r="EW494" s="763"/>
      <c r="EX494" s="763"/>
      <c r="EY494" s="763"/>
      <c r="EZ494" s="763"/>
      <c r="FA494" s="763"/>
      <c r="FB494" s="763"/>
      <c r="FC494" s="763"/>
      <c r="FD494" s="763"/>
      <c r="FE494" s="763"/>
      <c r="FF494" s="763"/>
      <c r="FG494" s="763"/>
      <c r="FH494" s="763"/>
      <c r="FI494" s="763"/>
      <c r="FJ494" s="763"/>
      <c r="FK494" s="763"/>
      <c r="FL494" s="763"/>
      <c r="FM494" s="763"/>
      <c r="FN494" s="763"/>
      <c r="FO494" s="763"/>
      <c r="FP494" s="763"/>
      <c r="FQ494" s="763"/>
      <c r="FR494" s="763"/>
      <c r="FS494" s="763"/>
      <c r="FT494" s="763"/>
      <c r="FU494" s="763"/>
      <c r="FV494" s="763"/>
      <c r="FW494" s="763"/>
      <c r="FX494" s="763"/>
      <c r="FY494" s="763"/>
      <c r="FZ494" s="763"/>
      <c r="GA494" s="763"/>
      <c r="GB494" s="763"/>
      <c r="GC494" s="763"/>
      <c r="GD494" s="763"/>
      <c r="GE494" s="763"/>
      <c r="GF494" s="763"/>
      <c r="GG494" s="763"/>
      <c r="GH494" s="763"/>
      <c r="GI494" s="763"/>
      <c r="GJ494" s="763"/>
      <c r="GK494" s="763"/>
      <c r="GL494" s="763"/>
      <c r="GM494" s="763"/>
      <c r="GN494" s="763"/>
      <c r="GO494" s="763"/>
      <c r="GP494" s="763"/>
      <c r="GQ494" s="763"/>
      <c r="GR494" s="763"/>
      <c r="GS494" s="763"/>
      <c r="GT494" s="763"/>
      <c r="GU494" s="763"/>
      <c r="GV494" s="763"/>
      <c r="GW494" s="763"/>
      <c r="GX494" s="763"/>
      <c r="GY494" s="763"/>
      <c r="GZ494" s="763"/>
      <c r="HA494" s="763"/>
      <c r="HB494" s="763"/>
      <c r="HC494" s="763"/>
      <c r="HD494" s="763"/>
      <c r="HE494" s="763"/>
      <c r="HF494" s="763"/>
      <c r="HG494" s="763"/>
      <c r="HH494" s="763"/>
      <c r="HI494" s="763"/>
      <c r="HJ494" s="763"/>
      <c r="HK494" s="763"/>
      <c r="HL494" s="763"/>
      <c r="HM494" s="763"/>
      <c r="HN494" s="763"/>
      <c r="HO494" s="763"/>
      <c r="HP494" s="763"/>
      <c r="HQ494" s="763"/>
      <c r="HR494" s="763"/>
      <c r="HS494" s="763"/>
    </row>
    <row r="495" spans="1:227" s="552" customFormat="1">
      <c r="A495"/>
      <c r="B495" s="392"/>
      <c r="C495"/>
      <c r="D495" s="465"/>
      <c r="E495" s="684"/>
      <c r="F495" s="684"/>
      <c r="G495" s="354"/>
      <c r="H495"/>
      <c r="I495" s="140"/>
      <c r="J495"/>
      <c r="K495"/>
      <c r="L495"/>
      <c r="M495" s="359"/>
      <c r="N495" s="359"/>
      <c r="O495" s="359"/>
      <c r="P495" s="359"/>
      <c r="Q495" s="359"/>
      <c r="R495" s="359"/>
      <c r="S495" s="359"/>
      <c r="T495" s="359"/>
      <c r="U495" s="359"/>
      <c r="V495" s="359"/>
      <c r="W495" s="359"/>
      <c r="X495" s="359"/>
      <c r="Y495" s="359"/>
      <c r="Z495" s="359"/>
      <c r="AA495" s="359"/>
      <c r="AB495" s="47"/>
      <c r="AC495"/>
      <c r="AD495" s="127"/>
      <c r="AE495"/>
      <c r="AF495"/>
      <c r="AG495"/>
      <c r="AH495" s="137"/>
      <c r="AI495" s="137"/>
      <c r="AJ495" s="137"/>
      <c r="AK495" s="693"/>
      <c r="AL495" s="653"/>
      <c r="AM495" s="738"/>
      <c r="AN495" s="738"/>
      <c r="AO495" s="738"/>
      <c r="AP495" s="738"/>
      <c r="AQ495" s="738"/>
      <c r="AR495" s="738"/>
      <c r="AS495" s="738"/>
      <c r="AT495" s="738"/>
      <c r="AU495" s="738"/>
      <c r="AV495" s="738"/>
      <c r="AW495" s="738"/>
      <c r="AX495" s="738"/>
      <c r="AY495" s="738"/>
      <c r="AZ495" s="738"/>
      <c r="BA495" s="656"/>
      <c r="BB495" s="309"/>
      <c r="BC495" s="1138"/>
      <c r="BD495" s="1138"/>
      <c r="BE495" s="1138"/>
      <c r="BF495" s="1138"/>
      <c r="BG495" s="1138"/>
      <c r="BH495" s="1138"/>
      <c r="BI495" s="1138"/>
      <c r="BJ495" s="536"/>
      <c r="BK495" s="536"/>
      <c r="BL495" s="536"/>
      <c r="BM495" s="536"/>
      <c r="BN495" s="536"/>
      <c r="BO495" s="536"/>
      <c r="BP495" s="536"/>
      <c r="BQ495" s="536"/>
      <c r="BR495" s="536"/>
      <c r="BS495" s="536"/>
      <c r="BT495" s="536"/>
      <c r="BU495" s="309"/>
      <c r="CW495" s="763"/>
      <c r="CX495" s="763"/>
      <c r="CY495" s="763"/>
      <c r="CZ495" s="763"/>
      <c r="DA495" s="763"/>
      <c r="DB495" s="763"/>
      <c r="DC495" s="763"/>
      <c r="DD495" s="763"/>
      <c r="DE495" s="763"/>
      <c r="DF495" s="763"/>
      <c r="DG495" s="763"/>
      <c r="DH495" s="763"/>
      <c r="DI495" s="763"/>
      <c r="DJ495" s="763"/>
      <c r="DK495" s="763"/>
      <c r="DL495" s="763"/>
      <c r="DM495" s="763"/>
      <c r="DN495" s="763"/>
      <c r="DO495" s="763"/>
      <c r="DP495" s="763"/>
      <c r="DQ495" s="763"/>
      <c r="DR495" s="763"/>
      <c r="DS495" s="763"/>
      <c r="DT495" s="763"/>
      <c r="DU495" s="763"/>
      <c r="DV495" s="763"/>
      <c r="DW495" s="763"/>
      <c r="DX495" s="763"/>
      <c r="DY495" s="763"/>
      <c r="DZ495" s="763"/>
      <c r="EA495" s="763"/>
      <c r="EB495" s="763"/>
      <c r="EC495" s="763"/>
      <c r="ED495" s="763"/>
      <c r="EE495" s="763"/>
      <c r="EF495" s="763"/>
      <c r="EG495" s="763"/>
      <c r="EH495" s="763"/>
      <c r="EI495" s="763"/>
      <c r="EJ495" s="763"/>
      <c r="EK495" s="763"/>
      <c r="EL495" s="763"/>
      <c r="EM495" s="763"/>
      <c r="EN495" s="763"/>
      <c r="EO495" s="763"/>
      <c r="EP495" s="763"/>
      <c r="EQ495" s="763"/>
      <c r="ER495" s="763"/>
      <c r="ES495" s="763"/>
      <c r="ET495" s="763"/>
      <c r="EU495" s="763"/>
      <c r="EV495" s="763"/>
      <c r="EW495" s="763"/>
      <c r="EX495" s="763"/>
      <c r="EY495" s="763"/>
      <c r="EZ495" s="763"/>
      <c r="FA495" s="763"/>
      <c r="FB495" s="763"/>
      <c r="FC495" s="763"/>
      <c r="FD495" s="763"/>
      <c r="FE495" s="763"/>
      <c r="FF495" s="763"/>
      <c r="FG495" s="763"/>
      <c r="FH495" s="763"/>
      <c r="FI495" s="763"/>
      <c r="FJ495" s="763"/>
      <c r="FK495" s="763"/>
      <c r="FL495" s="763"/>
      <c r="FM495" s="763"/>
      <c r="FN495" s="763"/>
      <c r="FO495" s="763"/>
      <c r="FP495" s="763"/>
      <c r="FQ495" s="763"/>
      <c r="FR495" s="763"/>
      <c r="FS495" s="763"/>
      <c r="FT495" s="763"/>
      <c r="FU495" s="763"/>
      <c r="FV495" s="763"/>
      <c r="FW495" s="763"/>
      <c r="FX495" s="763"/>
      <c r="FY495" s="763"/>
      <c r="FZ495" s="763"/>
      <c r="GA495" s="763"/>
      <c r="GB495" s="763"/>
      <c r="GC495" s="763"/>
      <c r="GD495" s="763"/>
      <c r="GE495" s="763"/>
      <c r="GF495" s="763"/>
      <c r="GG495" s="763"/>
      <c r="GH495" s="763"/>
      <c r="GI495" s="763"/>
      <c r="GJ495" s="763"/>
      <c r="GK495" s="763"/>
      <c r="GL495" s="763"/>
      <c r="GM495" s="763"/>
      <c r="GN495" s="763"/>
      <c r="GO495" s="763"/>
      <c r="GP495" s="763"/>
      <c r="GQ495" s="763"/>
      <c r="GR495" s="763"/>
      <c r="GS495" s="763"/>
      <c r="GT495" s="763"/>
      <c r="GU495" s="763"/>
      <c r="GV495" s="763"/>
      <c r="GW495" s="763"/>
      <c r="GX495" s="763"/>
      <c r="GY495" s="763"/>
      <c r="GZ495" s="763"/>
      <c r="HA495" s="763"/>
      <c r="HB495" s="763"/>
      <c r="HC495" s="763"/>
      <c r="HD495" s="763"/>
      <c r="HE495" s="763"/>
      <c r="HF495" s="763"/>
      <c r="HG495" s="763"/>
      <c r="HH495" s="763"/>
      <c r="HI495" s="763"/>
      <c r="HJ495" s="763"/>
      <c r="HK495" s="763"/>
      <c r="HL495" s="763"/>
      <c r="HM495" s="763"/>
      <c r="HN495" s="763"/>
      <c r="HO495" s="763"/>
      <c r="HP495" s="763"/>
      <c r="HQ495" s="763"/>
      <c r="HR495" s="763"/>
      <c r="HS495" s="763"/>
    </row>
    <row r="496" spans="1:227" s="552" customFormat="1">
      <c r="A496"/>
      <c r="B496" s="392"/>
      <c r="C496"/>
      <c r="D496" s="465"/>
      <c r="E496" s="684"/>
      <c r="F496" s="684"/>
      <c r="G496" s="354"/>
      <c r="H496"/>
      <c r="I496" s="140"/>
      <c r="J496"/>
      <c r="K496"/>
      <c r="L496"/>
      <c r="M496" s="359"/>
      <c r="N496" s="359"/>
      <c r="O496" s="359"/>
      <c r="P496" s="359"/>
      <c r="Q496" s="359"/>
      <c r="R496" s="359"/>
      <c r="S496" s="359"/>
      <c r="T496" s="359"/>
      <c r="U496" s="359"/>
      <c r="V496" s="359"/>
      <c r="W496" s="359"/>
      <c r="X496" s="359"/>
      <c r="Y496" s="359"/>
      <c r="Z496" s="359"/>
      <c r="AA496" s="359"/>
      <c r="AB496" s="47"/>
      <c r="AC496"/>
      <c r="AD496" s="127"/>
      <c r="AE496"/>
      <c r="AF496"/>
      <c r="AG496"/>
      <c r="AH496" s="137"/>
      <c r="AI496" s="137"/>
      <c r="AJ496" s="137"/>
      <c r="AK496" s="693"/>
      <c r="AL496" s="653"/>
      <c r="AM496" s="738"/>
      <c r="AN496" s="738"/>
      <c r="AO496" s="738"/>
      <c r="AP496" s="738"/>
      <c r="AQ496" s="738"/>
      <c r="AR496" s="738"/>
      <c r="AS496" s="738"/>
      <c r="AT496" s="738"/>
      <c r="AU496" s="738"/>
      <c r="AV496" s="738"/>
      <c r="AW496" s="738"/>
      <c r="AX496" s="738"/>
      <c r="AY496" s="738"/>
      <c r="AZ496" s="738"/>
      <c r="BA496" s="656"/>
      <c r="BB496" s="309"/>
      <c r="BC496" s="1138"/>
      <c r="BD496" s="1138"/>
      <c r="BE496" s="1138"/>
      <c r="BF496" s="1138"/>
      <c r="BG496" s="1138"/>
      <c r="BH496" s="1138"/>
      <c r="BI496" s="1138"/>
      <c r="BJ496" s="536"/>
      <c r="BK496" s="536"/>
      <c r="BL496" s="536"/>
      <c r="BM496" s="536"/>
      <c r="BN496" s="536"/>
      <c r="BO496" s="536"/>
      <c r="BP496" s="536"/>
      <c r="BQ496" s="536"/>
      <c r="BR496" s="536"/>
      <c r="BS496" s="536"/>
      <c r="BT496" s="536"/>
      <c r="BU496" s="309"/>
      <c r="CW496" s="763"/>
      <c r="CX496" s="763"/>
      <c r="CY496" s="763"/>
      <c r="CZ496" s="763"/>
      <c r="DA496" s="763"/>
      <c r="DB496" s="763"/>
      <c r="DC496" s="763"/>
      <c r="DD496" s="763"/>
      <c r="DE496" s="763"/>
      <c r="DF496" s="763"/>
      <c r="DG496" s="763"/>
      <c r="DH496" s="763"/>
      <c r="DI496" s="763"/>
      <c r="DJ496" s="763"/>
      <c r="DK496" s="763"/>
      <c r="DL496" s="763"/>
      <c r="DM496" s="763"/>
      <c r="DN496" s="763"/>
      <c r="DO496" s="763"/>
      <c r="DP496" s="763"/>
      <c r="DQ496" s="763"/>
      <c r="DR496" s="763"/>
      <c r="DS496" s="763"/>
      <c r="DT496" s="763"/>
      <c r="DU496" s="763"/>
      <c r="DV496" s="763"/>
      <c r="DW496" s="763"/>
      <c r="DX496" s="763"/>
      <c r="DY496" s="763"/>
      <c r="DZ496" s="763"/>
      <c r="EA496" s="763"/>
      <c r="EB496" s="763"/>
      <c r="EC496" s="763"/>
      <c r="ED496" s="763"/>
      <c r="EE496" s="763"/>
      <c r="EF496" s="763"/>
      <c r="EG496" s="763"/>
      <c r="EH496" s="763"/>
      <c r="EI496" s="763"/>
      <c r="EJ496" s="763"/>
      <c r="EK496" s="763"/>
      <c r="EL496" s="763"/>
      <c r="EM496" s="763"/>
      <c r="EN496" s="763"/>
      <c r="EO496" s="763"/>
      <c r="EP496" s="763"/>
      <c r="EQ496" s="763"/>
      <c r="ER496" s="763"/>
      <c r="ES496" s="763"/>
      <c r="ET496" s="763"/>
      <c r="EU496" s="763"/>
      <c r="EV496" s="763"/>
      <c r="EW496" s="763"/>
      <c r="EX496" s="763"/>
      <c r="EY496" s="763"/>
      <c r="EZ496" s="763"/>
      <c r="FA496" s="763"/>
      <c r="FB496" s="763"/>
      <c r="FC496" s="763"/>
      <c r="FD496" s="763"/>
      <c r="FE496" s="763"/>
      <c r="FF496" s="763"/>
      <c r="FG496" s="763"/>
      <c r="FH496" s="763"/>
      <c r="FI496" s="763"/>
      <c r="FJ496" s="763"/>
      <c r="FK496" s="763"/>
      <c r="FL496" s="763"/>
      <c r="FM496" s="763"/>
      <c r="FN496" s="763"/>
      <c r="FO496" s="763"/>
      <c r="FP496" s="763"/>
      <c r="FQ496" s="763"/>
      <c r="FR496" s="763"/>
      <c r="FS496" s="763"/>
      <c r="FT496" s="763"/>
      <c r="FU496" s="763"/>
      <c r="FV496" s="763"/>
      <c r="FW496" s="763"/>
      <c r="FX496" s="763"/>
      <c r="FY496" s="763"/>
      <c r="FZ496" s="763"/>
      <c r="GA496" s="763"/>
      <c r="GB496" s="763"/>
      <c r="GC496" s="763"/>
      <c r="GD496" s="763"/>
      <c r="GE496" s="763"/>
      <c r="GF496" s="763"/>
      <c r="GG496" s="763"/>
      <c r="GH496" s="763"/>
      <c r="GI496" s="763"/>
      <c r="GJ496" s="763"/>
      <c r="GK496" s="763"/>
      <c r="GL496" s="763"/>
      <c r="GM496" s="763"/>
      <c r="GN496" s="763"/>
      <c r="GO496" s="763"/>
      <c r="GP496" s="763"/>
      <c r="GQ496" s="763"/>
      <c r="GR496" s="763"/>
      <c r="GS496" s="763"/>
      <c r="GT496" s="763"/>
      <c r="GU496" s="763"/>
      <c r="GV496" s="763"/>
      <c r="GW496" s="763"/>
      <c r="GX496" s="763"/>
      <c r="GY496" s="763"/>
      <c r="GZ496" s="763"/>
      <c r="HA496" s="763"/>
      <c r="HB496" s="763"/>
      <c r="HC496" s="763"/>
      <c r="HD496" s="763"/>
      <c r="HE496" s="763"/>
      <c r="HF496" s="763"/>
      <c r="HG496" s="763"/>
      <c r="HH496" s="763"/>
      <c r="HI496" s="763"/>
      <c r="HJ496" s="763"/>
      <c r="HK496" s="763"/>
      <c r="HL496" s="763"/>
      <c r="HM496" s="763"/>
      <c r="HN496" s="763"/>
      <c r="HO496" s="763"/>
      <c r="HP496" s="763"/>
      <c r="HQ496" s="763"/>
      <c r="HR496" s="763"/>
      <c r="HS496" s="763"/>
    </row>
    <row r="497" spans="1:227" s="552" customFormat="1">
      <c r="A497"/>
      <c r="B497" s="392"/>
      <c r="C497"/>
      <c r="D497" s="465"/>
      <c r="E497" s="684"/>
      <c r="F497" s="684"/>
      <c r="G497" s="354"/>
      <c r="H497"/>
      <c r="I497" s="140"/>
      <c r="J497"/>
      <c r="K497"/>
      <c r="L497"/>
      <c r="M497" s="359"/>
      <c r="N497" s="359"/>
      <c r="O497" s="359"/>
      <c r="P497" s="359"/>
      <c r="Q497" s="359"/>
      <c r="R497" s="359"/>
      <c r="S497" s="359"/>
      <c r="T497" s="359"/>
      <c r="U497" s="359"/>
      <c r="V497" s="359"/>
      <c r="W497" s="359"/>
      <c r="X497" s="359"/>
      <c r="Y497" s="359"/>
      <c r="Z497" s="359"/>
      <c r="AA497" s="359"/>
      <c r="AB497" s="47"/>
      <c r="AC497"/>
      <c r="AD497" s="127"/>
      <c r="AE497"/>
      <c r="AF497"/>
      <c r="AG497"/>
      <c r="AH497" s="137"/>
      <c r="AI497" s="137"/>
      <c r="AJ497" s="137"/>
      <c r="AK497" s="693"/>
      <c r="AL497" s="653"/>
      <c r="AM497" s="738"/>
      <c r="AN497" s="738"/>
      <c r="AO497" s="738"/>
      <c r="AP497" s="738"/>
      <c r="AQ497" s="738"/>
      <c r="AR497" s="738"/>
      <c r="AS497" s="738"/>
      <c r="AT497" s="738"/>
      <c r="AU497" s="738"/>
      <c r="AV497" s="738"/>
      <c r="AW497" s="738"/>
      <c r="AX497" s="738"/>
      <c r="AY497" s="738"/>
      <c r="AZ497" s="738"/>
      <c r="BA497" s="656"/>
      <c r="BB497" s="309"/>
      <c r="BC497" s="1138"/>
      <c r="BD497" s="1138"/>
      <c r="BE497" s="1138"/>
      <c r="BF497" s="1138"/>
      <c r="BG497" s="1138"/>
      <c r="BH497" s="1138"/>
      <c r="BI497" s="1138"/>
      <c r="BJ497" s="536"/>
      <c r="BK497" s="536"/>
      <c r="BL497" s="536"/>
      <c r="BM497" s="536"/>
      <c r="BN497" s="536"/>
      <c r="BO497" s="536"/>
      <c r="BP497" s="536"/>
      <c r="BQ497" s="536"/>
      <c r="BR497" s="536"/>
      <c r="BS497" s="536"/>
      <c r="BT497" s="536"/>
      <c r="BU497" s="309"/>
      <c r="CW497" s="763"/>
      <c r="CX497" s="763"/>
      <c r="CY497" s="763"/>
      <c r="CZ497" s="763"/>
      <c r="DA497" s="763"/>
      <c r="DB497" s="763"/>
      <c r="DC497" s="763"/>
      <c r="DD497" s="763"/>
      <c r="DE497" s="763"/>
      <c r="DF497" s="763"/>
      <c r="DG497" s="763"/>
      <c r="DH497" s="763"/>
      <c r="DI497" s="763"/>
      <c r="DJ497" s="763"/>
      <c r="DK497" s="763"/>
      <c r="DL497" s="763"/>
      <c r="DM497" s="763"/>
      <c r="DN497" s="763"/>
      <c r="DO497" s="763"/>
      <c r="DP497" s="763"/>
      <c r="DQ497" s="763"/>
      <c r="DR497" s="763"/>
      <c r="DS497" s="763"/>
      <c r="DT497" s="763"/>
      <c r="DU497" s="763"/>
      <c r="DV497" s="763"/>
      <c r="DW497" s="763"/>
      <c r="DX497" s="763"/>
      <c r="DY497" s="763"/>
      <c r="DZ497" s="763"/>
      <c r="EA497" s="763"/>
      <c r="EB497" s="763"/>
      <c r="EC497" s="763"/>
      <c r="ED497" s="763"/>
      <c r="EE497" s="763"/>
      <c r="EF497" s="763"/>
      <c r="EG497" s="763"/>
      <c r="EH497" s="763"/>
      <c r="EI497" s="763"/>
      <c r="EJ497" s="763"/>
      <c r="EK497" s="763"/>
      <c r="EL497" s="763"/>
      <c r="EM497" s="763"/>
      <c r="EN497" s="763"/>
      <c r="EO497" s="763"/>
      <c r="EP497" s="763"/>
      <c r="EQ497" s="763"/>
      <c r="ER497" s="763"/>
      <c r="ES497" s="763"/>
      <c r="ET497" s="763"/>
      <c r="EU497" s="763"/>
      <c r="EV497" s="763"/>
      <c r="EW497" s="763"/>
      <c r="EX497" s="763"/>
      <c r="EY497" s="763"/>
      <c r="EZ497" s="763"/>
      <c r="FA497" s="763"/>
      <c r="FB497" s="763"/>
      <c r="FC497" s="763"/>
      <c r="FD497" s="763"/>
      <c r="FE497" s="763"/>
      <c r="FF497" s="763"/>
      <c r="FG497" s="763"/>
      <c r="FH497" s="763"/>
      <c r="FI497" s="763"/>
      <c r="FJ497" s="763"/>
      <c r="FK497" s="763"/>
      <c r="FL497" s="763"/>
      <c r="FM497" s="763"/>
      <c r="FN497" s="763"/>
      <c r="FO497" s="763"/>
      <c r="FP497" s="763"/>
      <c r="FQ497" s="763"/>
      <c r="FR497" s="763"/>
      <c r="FS497" s="763"/>
      <c r="FT497" s="763"/>
      <c r="FU497" s="763"/>
      <c r="FV497" s="763"/>
      <c r="FW497" s="763"/>
      <c r="FX497" s="763"/>
      <c r="FY497" s="763"/>
      <c r="FZ497" s="763"/>
      <c r="GA497" s="763"/>
      <c r="GB497" s="763"/>
      <c r="GC497" s="763"/>
      <c r="GD497" s="763"/>
      <c r="GE497" s="763"/>
      <c r="GF497" s="763"/>
      <c r="GG497" s="763"/>
      <c r="GH497" s="763"/>
      <c r="GI497" s="763"/>
      <c r="GJ497" s="763"/>
      <c r="GK497" s="763"/>
      <c r="GL497" s="763"/>
      <c r="GM497" s="763"/>
      <c r="GN497" s="763"/>
      <c r="GO497" s="763"/>
      <c r="GP497" s="763"/>
      <c r="GQ497" s="763"/>
      <c r="GR497" s="763"/>
      <c r="GS497" s="763"/>
      <c r="GT497" s="763"/>
      <c r="GU497" s="763"/>
      <c r="GV497" s="763"/>
      <c r="GW497" s="763"/>
      <c r="GX497" s="763"/>
      <c r="GY497" s="763"/>
      <c r="GZ497" s="763"/>
      <c r="HA497" s="763"/>
      <c r="HB497" s="763"/>
      <c r="HC497" s="763"/>
      <c r="HD497" s="763"/>
      <c r="HE497" s="763"/>
      <c r="HF497" s="763"/>
      <c r="HG497" s="763"/>
      <c r="HH497" s="763"/>
      <c r="HI497" s="763"/>
      <c r="HJ497" s="763"/>
      <c r="HK497" s="763"/>
      <c r="HL497" s="763"/>
      <c r="HM497" s="763"/>
      <c r="HN497" s="763"/>
      <c r="HO497" s="763"/>
      <c r="HP497" s="763"/>
      <c r="HQ497" s="763"/>
      <c r="HR497" s="763"/>
      <c r="HS497" s="763"/>
    </row>
    <row r="498" spans="1:227" s="552" customFormat="1">
      <c r="A498"/>
      <c r="B498" s="392"/>
      <c r="C498"/>
      <c r="D498" s="465"/>
      <c r="E498" s="684"/>
      <c r="F498" s="684"/>
      <c r="G498" s="354"/>
      <c r="H498"/>
      <c r="I498" s="140"/>
      <c r="J498"/>
      <c r="K498"/>
      <c r="L498"/>
      <c r="M498" s="359"/>
      <c r="N498" s="359"/>
      <c r="O498" s="359"/>
      <c r="P498" s="359"/>
      <c r="Q498" s="359"/>
      <c r="R498" s="359"/>
      <c r="S498" s="359"/>
      <c r="T498" s="359"/>
      <c r="U498" s="359"/>
      <c r="V498" s="359"/>
      <c r="W498" s="359"/>
      <c r="X498" s="359"/>
      <c r="Y498" s="359"/>
      <c r="Z498" s="359"/>
      <c r="AA498" s="359"/>
      <c r="AB498" s="47"/>
      <c r="AC498"/>
      <c r="AD498" s="127"/>
      <c r="AE498"/>
      <c r="AF498"/>
      <c r="AG498"/>
      <c r="AH498" s="137"/>
      <c r="AI498" s="137"/>
      <c r="AJ498" s="137"/>
      <c r="AK498" s="693"/>
      <c r="AL498" s="653"/>
      <c r="AM498" s="738"/>
      <c r="AN498" s="738"/>
      <c r="AO498" s="738"/>
      <c r="AP498" s="738"/>
      <c r="AQ498" s="738"/>
      <c r="AR498" s="738"/>
      <c r="AS498" s="738"/>
      <c r="AT498" s="738"/>
      <c r="AU498" s="738"/>
      <c r="AV498" s="738"/>
      <c r="AW498" s="738"/>
      <c r="AX498" s="738"/>
      <c r="AY498" s="738"/>
      <c r="AZ498" s="738"/>
      <c r="BA498" s="656"/>
      <c r="BB498" s="309"/>
      <c r="BC498" s="1138"/>
      <c r="BD498" s="1138"/>
      <c r="BE498" s="1138"/>
      <c r="BF498" s="1138"/>
      <c r="BG498" s="1138"/>
      <c r="BH498" s="1138"/>
      <c r="BI498" s="1138"/>
      <c r="BJ498" s="536"/>
      <c r="BK498" s="536"/>
      <c r="BL498" s="536"/>
      <c r="BM498" s="536"/>
      <c r="BN498" s="536"/>
      <c r="BO498" s="536"/>
      <c r="BP498" s="536"/>
      <c r="BQ498" s="536"/>
      <c r="BR498" s="536"/>
      <c r="BS498" s="536"/>
      <c r="BT498" s="536"/>
      <c r="BU498" s="309"/>
      <c r="CW498" s="763"/>
      <c r="CX498" s="763"/>
      <c r="CY498" s="763"/>
      <c r="CZ498" s="763"/>
      <c r="DA498" s="763"/>
      <c r="DB498" s="763"/>
      <c r="DC498" s="763"/>
      <c r="DD498" s="763"/>
      <c r="DE498" s="763"/>
      <c r="DF498" s="763"/>
      <c r="DG498" s="763"/>
      <c r="DH498" s="763"/>
      <c r="DI498" s="763"/>
      <c r="DJ498" s="763"/>
      <c r="DK498" s="763"/>
      <c r="DL498" s="763"/>
      <c r="DM498" s="763"/>
      <c r="DN498" s="763"/>
      <c r="DO498" s="763"/>
      <c r="DP498" s="763"/>
      <c r="DQ498" s="763"/>
      <c r="DR498" s="763"/>
      <c r="DS498" s="763"/>
      <c r="DT498" s="763"/>
      <c r="DU498" s="763"/>
      <c r="DV498" s="763"/>
      <c r="DW498" s="763"/>
      <c r="DX498" s="763"/>
      <c r="DY498" s="763"/>
      <c r="DZ498" s="763"/>
      <c r="EA498" s="763"/>
      <c r="EB498" s="763"/>
      <c r="EC498" s="763"/>
      <c r="ED498" s="763"/>
      <c r="EE498" s="763"/>
      <c r="EF498" s="763"/>
      <c r="EG498" s="763"/>
      <c r="EH498" s="763"/>
      <c r="EI498" s="763"/>
      <c r="EJ498" s="763"/>
      <c r="EK498" s="763"/>
      <c r="EL498" s="763"/>
      <c r="EM498" s="763"/>
      <c r="EN498" s="763"/>
      <c r="EO498" s="763"/>
      <c r="EP498" s="763"/>
      <c r="EQ498" s="763"/>
      <c r="ER498" s="763"/>
      <c r="ES498" s="763"/>
      <c r="ET498" s="763"/>
      <c r="EU498" s="763"/>
      <c r="EV498" s="763"/>
      <c r="EW498" s="763"/>
      <c r="EX498" s="763"/>
      <c r="EY498" s="763"/>
      <c r="EZ498" s="763"/>
      <c r="FA498" s="763"/>
      <c r="FB498" s="763"/>
      <c r="FC498" s="763"/>
      <c r="FD498" s="763"/>
      <c r="FE498" s="763"/>
      <c r="FF498" s="763"/>
      <c r="FG498" s="763"/>
      <c r="FH498" s="763"/>
      <c r="FI498" s="763"/>
      <c r="FJ498" s="763"/>
      <c r="FK498" s="763"/>
      <c r="FL498" s="763"/>
      <c r="FM498" s="763"/>
      <c r="FN498" s="763"/>
      <c r="FO498" s="763"/>
      <c r="FP498" s="763"/>
      <c r="FQ498" s="763"/>
      <c r="FR498" s="763"/>
      <c r="FS498" s="763"/>
      <c r="FT498" s="763"/>
      <c r="FU498" s="763"/>
      <c r="FV498" s="763"/>
      <c r="FW498" s="763"/>
      <c r="FX498" s="763"/>
      <c r="FY498" s="763"/>
      <c r="FZ498" s="763"/>
      <c r="GA498" s="763"/>
      <c r="GB498" s="763"/>
      <c r="GC498" s="763"/>
      <c r="GD498" s="763"/>
      <c r="GE498" s="763"/>
      <c r="GF498" s="763"/>
      <c r="GG498" s="763"/>
      <c r="GH498" s="763"/>
      <c r="GI498" s="763"/>
      <c r="GJ498" s="763"/>
      <c r="GK498" s="763"/>
      <c r="GL498" s="763"/>
      <c r="GM498" s="763"/>
      <c r="GN498" s="763"/>
      <c r="GO498" s="763"/>
      <c r="GP498" s="763"/>
      <c r="GQ498" s="763"/>
      <c r="GR498" s="763"/>
      <c r="GS498" s="763"/>
      <c r="GT498" s="763"/>
      <c r="GU498" s="763"/>
      <c r="GV498" s="763"/>
      <c r="GW498" s="763"/>
      <c r="GX498" s="763"/>
      <c r="GY498" s="763"/>
      <c r="GZ498" s="763"/>
      <c r="HA498" s="763"/>
      <c r="HB498" s="763"/>
      <c r="HC498" s="763"/>
      <c r="HD498" s="763"/>
      <c r="HE498" s="763"/>
      <c r="HF498" s="763"/>
      <c r="HG498" s="763"/>
      <c r="HH498" s="763"/>
      <c r="HI498" s="763"/>
      <c r="HJ498" s="763"/>
      <c r="HK498" s="763"/>
      <c r="HL498" s="763"/>
      <c r="HM498" s="763"/>
      <c r="HN498" s="763"/>
      <c r="HO498" s="763"/>
      <c r="HP498" s="763"/>
      <c r="HQ498" s="763"/>
      <c r="HR498" s="763"/>
      <c r="HS498" s="763"/>
    </row>
    <row r="499" spans="1:227" s="552" customFormat="1">
      <c r="A499"/>
      <c r="B499" s="392"/>
      <c r="C499"/>
      <c r="D499" s="465"/>
      <c r="E499" s="684"/>
      <c r="F499" s="684"/>
      <c r="G499" s="354"/>
      <c r="H499"/>
      <c r="I499" s="140"/>
      <c r="J499"/>
      <c r="K499"/>
      <c r="L499"/>
      <c r="M499" s="359"/>
      <c r="N499" s="359"/>
      <c r="O499" s="359"/>
      <c r="P499" s="359"/>
      <c r="Q499" s="359"/>
      <c r="R499" s="359"/>
      <c r="S499" s="359"/>
      <c r="T499" s="359"/>
      <c r="U499" s="359"/>
      <c r="V499" s="359"/>
      <c r="W499" s="359"/>
      <c r="X499" s="359"/>
      <c r="Y499" s="359"/>
      <c r="Z499" s="359"/>
      <c r="AA499" s="359"/>
      <c r="AB499" s="47"/>
      <c r="AC499"/>
      <c r="AD499" s="127"/>
      <c r="AE499"/>
      <c r="AF499"/>
      <c r="AG499"/>
      <c r="AH499" s="137"/>
      <c r="AI499" s="137"/>
      <c r="AJ499" s="137"/>
      <c r="AK499" s="693"/>
      <c r="AL499" s="653"/>
      <c r="AM499" s="738"/>
      <c r="AN499" s="738"/>
      <c r="AO499" s="738"/>
      <c r="AP499" s="738"/>
      <c r="AQ499" s="738"/>
      <c r="AR499" s="738"/>
      <c r="AS499" s="738"/>
      <c r="AT499" s="738"/>
      <c r="AU499" s="738"/>
      <c r="AV499" s="738"/>
      <c r="AW499" s="738"/>
      <c r="AX499" s="738"/>
      <c r="AY499" s="738"/>
      <c r="AZ499" s="738"/>
      <c r="BA499" s="656"/>
      <c r="BB499" s="309"/>
      <c r="BC499" s="1138"/>
      <c r="BD499" s="1138"/>
      <c r="BE499" s="1138"/>
      <c r="BF499" s="1138"/>
      <c r="BG499" s="1138"/>
      <c r="BH499" s="1138"/>
      <c r="BI499" s="1138"/>
      <c r="BJ499" s="536"/>
      <c r="BK499" s="536"/>
      <c r="BL499" s="536"/>
      <c r="BM499" s="536"/>
      <c r="BN499" s="536"/>
      <c r="BO499" s="536"/>
      <c r="BP499" s="536"/>
      <c r="BQ499" s="536"/>
      <c r="BR499" s="536"/>
      <c r="BS499" s="536"/>
      <c r="BT499" s="536"/>
      <c r="BU499" s="309"/>
      <c r="CW499" s="763"/>
      <c r="CX499" s="763"/>
      <c r="CY499" s="763"/>
      <c r="CZ499" s="763"/>
      <c r="DA499" s="763"/>
      <c r="DB499" s="763"/>
      <c r="DC499" s="763"/>
      <c r="DD499" s="763"/>
      <c r="DE499" s="763"/>
      <c r="DF499" s="763"/>
      <c r="DG499" s="763"/>
      <c r="DH499" s="763"/>
      <c r="DI499" s="763"/>
      <c r="DJ499" s="763"/>
      <c r="DK499" s="763"/>
      <c r="DL499" s="763"/>
      <c r="DM499" s="763"/>
      <c r="DN499" s="763"/>
      <c r="DO499" s="763"/>
      <c r="DP499" s="763"/>
      <c r="DQ499" s="763"/>
      <c r="DR499" s="763"/>
      <c r="DS499" s="763"/>
      <c r="DT499" s="763"/>
      <c r="DU499" s="763"/>
      <c r="DV499" s="763"/>
      <c r="DW499" s="763"/>
      <c r="DX499" s="763"/>
      <c r="DY499" s="763"/>
      <c r="DZ499" s="763"/>
      <c r="EA499" s="763"/>
      <c r="EB499" s="763"/>
      <c r="EC499" s="763"/>
      <c r="ED499" s="763"/>
      <c r="EE499" s="763"/>
      <c r="EF499" s="763"/>
      <c r="EG499" s="763"/>
      <c r="EH499" s="763"/>
      <c r="EI499" s="763"/>
      <c r="EJ499" s="763"/>
      <c r="EK499" s="763"/>
      <c r="EL499" s="763"/>
      <c r="EM499" s="763"/>
      <c r="EN499" s="763"/>
      <c r="EO499" s="763"/>
      <c r="EP499" s="763"/>
      <c r="EQ499" s="763"/>
      <c r="ER499" s="763"/>
      <c r="ES499" s="763"/>
      <c r="ET499" s="763"/>
      <c r="EU499" s="763"/>
      <c r="EV499" s="763"/>
      <c r="EW499" s="763"/>
      <c r="EX499" s="763"/>
      <c r="EY499" s="763"/>
      <c r="EZ499" s="763"/>
      <c r="FA499" s="763"/>
      <c r="FB499" s="763"/>
      <c r="FC499" s="763"/>
      <c r="FD499" s="763"/>
      <c r="FE499" s="763"/>
      <c r="FF499" s="763"/>
      <c r="FG499" s="763"/>
      <c r="FH499" s="763"/>
      <c r="FI499" s="763"/>
      <c r="FJ499" s="763"/>
      <c r="FK499" s="763"/>
      <c r="FL499" s="763"/>
      <c r="FM499" s="763"/>
      <c r="FN499" s="763"/>
      <c r="FO499" s="763"/>
      <c r="FP499" s="763"/>
      <c r="FQ499" s="763"/>
      <c r="FR499" s="763"/>
      <c r="FS499" s="763"/>
      <c r="FT499" s="763"/>
      <c r="FU499" s="763"/>
      <c r="FV499" s="763"/>
      <c r="FW499" s="763"/>
      <c r="FX499" s="763"/>
      <c r="FY499" s="763"/>
      <c r="FZ499" s="763"/>
      <c r="GA499" s="763"/>
      <c r="GB499" s="763"/>
      <c r="GC499" s="763"/>
      <c r="GD499" s="763"/>
      <c r="GE499" s="763"/>
      <c r="GF499" s="763"/>
      <c r="GG499" s="763"/>
      <c r="GH499" s="763"/>
      <c r="GI499" s="763"/>
      <c r="GJ499" s="763"/>
      <c r="GK499" s="763"/>
      <c r="GL499" s="763"/>
      <c r="GM499" s="763"/>
      <c r="GN499" s="763"/>
      <c r="GO499" s="763"/>
      <c r="GP499" s="763"/>
      <c r="GQ499" s="763"/>
      <c r="GR499" s="763"/>
      <c r="GS499" s="763"/>
      <c r="GT499" s="763"/>
      <c r="GU499" s="763"/>
      <c r="GV499" s="763"/>
      <c r="GW499" s="763"/>
      <c r="GX499" s="763"/>
      <c r="GY499" s="763"/>
      <c r="GZ499" s="763"/>
      <c r="HA499" s="763"/>
      <c r="HB499" s="763"/>
      <c r="HC499" s="763"/>
      <c r="HD499" s="763"/>
      <c r="HE499" s="763"/>
      <c r="HF499" s="763"/>
      <c r="HG499" s="763"/>
      <c r="HH499" s="763"/>
      <c r="HI499" s="763"/>
      <c r="HJ499" s="763"/>
      <c r="HK499" s="763"/>
      <c r="HL499" s="763"/>
      <c r="HM499" s="763"/>
      <c r="HN499" s="763"/>
      <c r="HO499" s="763"/>
      <c r="HP499" s="763"/>
      <c r="HQ499" s="763"/>
      <c r="HR499" s="763"/>
      <c r="HS499" s="763"/>
    </row>
    <row r="500" spans="1:227" s="552" customFormat="1">
      <c r="A500"/>
      <c r="B500" s="392"/>
      <c r="C500"/>
      <c r="D500" s="465"/>
      <c r="E500" s="684"/>
      <c r="F500" s="684"/>
      <c r="G500" s="354"/>
      <c r="H500"/>
      <c r="I500" s="140"/>
      <c r="J500"/>
      <c r="K500"/>
      <c r="L500"/>
      <c r="M500" s="359"/>
      <c r="N500" s="359"/>
      <c r="O500" s="359"/>
      <c r="P500" s="359"/>
      <c r="Q500" s="359"/>
      <c r="R500" s="359"/>
      <c r="S500" s="359"/>
      <c r="T500" s="359"/>
      <c r="U500" s="359"/>
      <c r="V500" s="359"/>
      <c r="W500" s="359"/>
      <c r="X500" s="359"/>
      <c r="Y500" s="359"/>
      <c r="Z500" s="359"/>
      <c r="AA500" s="359"/>
      <c r="AB500" s="47"/>
      <c r="AC500"/>
      <c r="AD500" s="127"/>
      <c r="AE500"/>
      <c r="AF500"/>
      <c r="AG500"/>
      <c r="AH500" s="137"/>
      <c r="AI500" s="137"/>
      <c r="AJ500" s="137"/>
      <c r="AK500" s="693"/>
      <c r="AL500" s="653"/>
      <c r="AM500" s="738"/>
      <c r="AN500" s="738"/>
      <c r="AO500" s="738"/>
      <c r="AP500" s="738"/>
      <c r="AQ500" s="738"/>
      <c r="AR500" s="738"/>
      <c r="AS500" s="738"/>
      <c r="AT500" s="738"/>
      <c r="AU500" s="738"/>
      <c r="AV500" s="738"/>
      <c r="AW500" s="738"/>
      <c r="AX500" s="738"/>
      <c r="AY500" s="738"/>
      <c r="AZ500" s="738"/>
      <c r="BA500" s="656"/>
      <c r="BB500" s="309"/>
      <c r="BC500" s="1138"/>
      <c r="BD500" s="1138"/>
      <c r="BE500" s="1138"/>
      <c r="BF500" s="1138"/>
      <c r="BG500" s="1138"/>
      <c r="BH500" s="1138"/>
      <c r="BI500" s="1138"/>
      <c r="BJ500" s="536"/>
      <c r="BK500" s="536"/>
      <c r="BL500" s="536"/>
      <c r="BM500" s="536"/>
      <c r="BN500" s="536"/>
      <c r="BO500" s="536"/>
      <c r="BP500" s="536"/>
      <c r="BQ500" s="536"/>
      <c r="BR500" s="536"/>
      <c r="BS500" s="536"/>
      <c r="BT500" s="536"/>
      <c r="BU500" s="309"/>
      <c r="CW500" s="763"/>
      <c r="CX500" s="763"/>
      <c r="CY500" s="763"/>
      <c r="CZ500" s="763"/>
      <c r="DA500" s="763"/>
      <c r="DB500" s="763"/>
      <c r="DC500" s="763"/>
      <c r="DD500" s="763"/>
      <c r="DE500" s="763"/>
      <c r="DF500" s="763"/>
      <c r="DG500" s="763"/>
      <c r="DH500" s="763"/>
      <c r="DI500" s="763"/>
      <c r="DJ500" s="763"/>
      <c r="DK500" s="763"/>
      <c r="DL500" s="763"/>
      <c r="DM500" s="763"/>
      <c r="DN500" s="763"/>
      <c r="DO500" s="763"/>
      <c r="DP500" s="763"/>
      <c r="DQ500" s="763"/>
      <c r="DR500" s="763"/>
      <c r="DS500" s="763"/>
      <c r="DT500" s="763"/>
      <c r="DU500" s="763"/>
      <c r="DV500" s="763"/>
      <c r="DW500" s="763"/>
      <c r="DX500" s="763"/>
      <c r="DY500" s="763"/>
      <c r="DZ500" s="763"/>
      <c r="EA500" s="763"/>
      <c r="EB500" s="763"/>
      <c r="EC500" s="763"/>
      <c r="ED500" s="763"/>
      <c r="EE500" s="763"/>
      <c r="EF500" s="763"/>
      <c r="EG500" s="763"/>
      <c r="EH500" s="763"/>
      <c r="EI500" s="763"/>
      <c r="EJ500" s="763"/>
      <c r="EK500" s="763"/>
      <c r="EL500" s="763"/>
      <c r="EM500" s="763"/>
      <c r="EN500" s="763"/>
      <c r="EO500" s="763"/>
      <c r="EP500" s="763"/>
      <c r="EQ500" s="763"/>
      <c r="ER500" s="763"/>
      <c r="ES500" s="763"/>
      <c r="ET500" s="763"/>
      <c r="EU500" s="763"/>
      <c r="EV500" s="763"/>
      <c r="EW500" s="763"/>
      <c r="EX500" s="763"/>
      <c r="EY500" s="763"/>
      <c r="EZ500" s="763"/>
      <c r="FA500" s="763"/>
      <c r="FB500" s="763"/>
      <c r="FC500" s="763"/>
      <c r="FD500" s="763"/>
      <c r="FE500" s="763"/>
      <c r="FF500" s="763"/>
      <c r="FG500" s="763"/>
      <c r="FH500" s="763"/>
      <c r="FI500" s="763"/>
      <c r="FJ500" s="763"/>
      <c r="FK500" s="763"/>
      <c r="FL500" s="763"/>
      <c r="FM500" s="763"/>
      <c r="FN500" s="763"/>
      <c r="FO500" s="763"/>
      <c r="FP500" s="763"/>
      <c r="FQ500" s="763"/>
      <c r="FR500" s="763"/>
      <c r="FS500" s="763"/>
      <c r="FT500" s="763"/>
      <c r="FU500" s="763"/>
      <c r="FV500" s="763"/>
      <c r="FW500" s="763"/>
      <c r="FX500" s="763"/>
      <c r="FY500" s="763"/>
      <c r="FZ500" s="763"/>
      <c r="GA500" s="763"/>
      <c r="GB500" s="763"/>
      <c r="GC500" s="763"/>
      <c r="GD500" s="763"/>
      <c r="GE500" s="763"/>
      <c r="GF500" s="763"/>
      <c r="GG500" s="763"/>
      <c r="GH500" s="763"/>
      <c r="GI500" s="763"/>
      <c r="GJ500" s="763"/>
      <c r="GK500" s="763"/>
      <c r="GL500" s="763"/>
      <c r="GM500" s="763"/>
      <c r="GN500" s="763"/>
      <c r="GO500" s="763"/>
      <c r="GP500" s="763"/>
      <c r="GQ500" s="763"/>
      <c r="GR500" s="763"/>
      <c r="GS500" s="763"/>
      <c r="GT500" s="763"/>
      <c r="GU500" s="763"/>
      <c r="GV500" s="763"/>
      <c r="GW500" s="763"/>
      <c r="GX500" s="763"/>
      <c r="GY500" s="763"/>
      <c r="GZ500" s="763"/>
      <c r="HA500" s="763"/>
      <c r="HB500" s="763"/>
      <c r="HC500" s="763"/>
      <c r="HD500" s="763"/>
      <c r="HE500" s="763"/>
      <c r="HF500" s="763"/>
      <c r="HG500" s="763"/>
      <c r="HH500" s="763"/>
      <c r="HI500" s="763"/>
      <c r="HJ500" s="763"/>
      <c r="HK500" s="763"/>
      <c r="HL500" s="763"/>
      <c r="HM500" s="763"/>
      <c r="HN500" s="763"/>
      <c r="HO500" s="763"/>
      <c r="HP500" s="763"/>
      <c r="HQ500" s="763"/>
      <c r="HR500" s="763"/>
      <c r="HS500" s="763"/>
    </row>
    <row r="501" spans="1:227" s="552" customFormat="1">
      <c r="A501"/>
      <c r="B501" s="392"/>
      <c r="C501"/>
      <c r="D501" s="465"/>
      <c r="E501" s="684"/>
      <c r="F501" s="684"/>
      <c r="G501" s="354"/>
      <c r="H501"/>
      <c r="I501" s="140"/>
      <c r="J501"/>
      <c r="K501"/>
      <c r="L501"/>
      <c r="M501" s="359"/>
      <c r="N501" s="359"/>
      <c r="O501" s="359"/>
      <c r="P501" s="359"/>
      <c r="Q501" s="359"/>
      <c r="R501" s="359"/>
      <c r="S501" s="359"/>
      <c r="T501" s="359"/>
      <c r="U501" s="359"/>
      <c r="V501" s="359"/>
      <c r="W501" s="359"/>
      <c r="X501" s="359"/>
      <c r="Y501" s="359"/>
      <c r="Z501" s="359"/>
      <c r="AA501" s="359"/>
      <c r="AB501" s="47"/>
      <c r="AC501"/>
      <c r="AD501" s="127"/>
      <c r="AE501"/>
      <c r="AF501"/>
      <c r="AG501"/>
      <c r="AH501" s="137"/>
      <c r="AI501" s="137"/>
      <c r="AJ501" s="137"/>
      <c r="AK501" s="693"/>
      <c r="AL501" s="653"/>
      <c r="AM501" s="738"/>
      <c r="AN501" s="738"/>
      <c r="AO501" s="738"/>
      <c r="AP501" s="738"/>
      <c r="AQ501" s="738"/>
      <c r="AR501" s="738"/>
      <c r="AS501" s="738"/>
      <c r="AT501" s="738"/>
      <c r="AU501" s="738"/>
      <c r="AV501" s="738"/>
      <c r="AW501" s="738"/>
      <c r="AX501" s="738"/>
      <c r="AY501" s="738"/>
      <c r="AZ501" s="738"/>
      <c r="BA501" s="656"/>
      <c r="BB501" s="309"/>
      <c r="BC501" s="1138"/>
      <c r="BD501" s="1138"/>
      <c r="BE501" s="1138"/>
      <c r="BF501" s="1138"/>
      <c r="BG501" s="1138"/>
      <c r="BH501" s="1138"/>
      <c r="BI501" s="1138"/>
      <c r="BJ501" s="536"/>
      <c r="BK501" s="536"/>
      <c r="BL501" s="536"/>
      <c r="BM501" s="536"/>
      <c r="BN501" s="536"/>
      <c r="BO501" s="536"/>
      <c r="BP501" s="536"/>
      <c r="BQ501" s="536"/>
      <c r="BR501" s="536"/>
      <c r="BS501" s="536"/>
      <c r="BT501" s="536"/>
      <c r="BU501" s="309"/>
      <c r="CW501" s="763"/>
      <c r="CX501" s="763"/>
      <c r="CY501" s="763"/>
      <c r="CZ501" s="763"/>
      <c r="DA501" s="763"/>
      <c r="DB501" s="763"/>
      <c r="DC501" s="763"/>
      <c r="DD501" s="763"/>
      <c r="DE501" s="763"/>
      <c r="DF501" s="763"/>
      <c r="DG501" s="763"/>
      <c r="DH501" s="763"/>
      <c r="DI501" s="763"/>
      <c r="DJ501" s="763"/>
      <c r="DK501" s="763"/>
      <c r="DL501" s="763"/>
      <c r="DM501" s="763"/>
      <c r="DN501" s="763"/>
      <c r="DO501" s="763"/>
      <c r="DP501" s="763"/>
      <c r="DQ501" s="763"/>
      <c r="DR501" s="763"/>
      <c r="DS501" s="763"/>
      <c r="DT501" s="763"/>
      <c r="DU501" s="763"/>
      <c r="DV501" s="763"/>
      <c r="DW501" s="763"/>
      <c r="DX501" s="763"/>
      <c r="DY501" s="763"/>
      <c r="DZ501" s="763"/>
      <c r="EA501" s="763"/>
      <c r="EB501" s="763"/>
      <c r="EC501" s="763"/>
      <c r="ED501" s="763"/>
      <c r="EE501" s="763"/>
      <c r="EF501" s="763"/>
      <c r="EG501" s="763"/>
      <c r="EH501" s="763"/>
      <c r="EI501" s="763"/>
      <c r="EJ501" s="763"/>
      <c r="EK501" s="763"/>
      <c r="EL501" s="763"/>
      <c r="EM501" s="763"/>
      <c r="EN501" s="763"/>
      <c r="EO501" s="763"/>
      <c r="EP501" s="763"/>
      <c r="EQ501" s="763"/>
      <c r="ER501" s="763"/>
      <c r="ES501" s="763"/>
      <c r="ET501" s="763"/>
      <c r="EU501" s="763"/>
      <c r="EV501" s="763"/>
      <c r="EW501" s="763"/>
      <c r="EX501" s="763"/>
      <c r="EY501" s="763"/>
      <c r="EZ501" s="763"/>
      <c r="FA501" s="763"/>
      <c r="FB501" s="763"/>
      <c r="FC501" s="763"/>
      <c r="FD501" s="763"/>
      <c r="FE501" s="763"/>
      <c r="FF501" s="763"/>
      <c r="FG501" s="763"/>
      <c r="FH501" s="763"/>
      <c r="FI501" s="763"/>
      <c r="FJ501" s="763"/>
      <c r="FK501" s="763"/>
      <c r="FL501" s="763"/>
      <c r="FM501" s="763"/>
      <c r="FN501" s="763"/>
      <c r="FO501" s="763"/>
      <c r="FP501" s="763"/>
      <c r="FQ501" s="763"/>
      <c r="FR501" s="763"/>
      <c r="FS501" s="763"/>
      <c r="FT501" s="763"/>
      <c r="FU501" s="763"/>
      <c r="FV501" s="763"/>
      <c r="FW501" s="763"/>
      <c r="FX501" s="763"/>
      <c r="FY501" s="763"/>
      <c r="FZ501" s="763"/>
      <c r="GA501" s="763"/>
      <c r="GB501" s="763"/>
      <c r="GC501" s="763"/>
      <c r="GD501" s="763"/>
      <c r="GE501" s="763"/>
      <c r="GF501" s="763"/>
      <c r="GG501" s="763"/>
      <c r="GH501" s="763"/>
      <c r="GI501" s="763"/>
      <c r="GJ501" s="763"/>
      <c r="GK501" s="763"/>
      <c r="GL501" s="763"/>
      <c r="GM501" s="763"/>
      <c r="GN501" s="763"/>
      <c r="GO501" s="763"/>
      <c r="GP501" s="763"/>
      <c r="GQ501" s="763"/>
      <c r="GR501" s="763"/>
      <c r="GS501" s="763"/>
      <c r="GT501" s="763"/>
      <c r="GU501" s="763"/>
      <c r="GV501" s="763"/>
      <c r="GW501" s="763"/>
      <c r="GX501" s="763"/>
      <c r="GY501" s="763"/>
      <c r="GZ501" s="763"/>
      <c r="HA501" s="763"/>
      <c r="HB501" s="763"/>
      <c r="HC501" s="763"/>
      <c r="HD501" s="763"/>
      <c r="HE501" s="763"/>
      <c r="HF501" s="763"/>
      <c r="HG501" s="763"/>
      <c r="HH501" s="763"/>
      <c r="HI501" s="763"/>
      <c r="HJ501" s="763"/>
      <c r="HK501" s="763"/>
      <c r="HL501" s="763"/>
      <c r="HM501" s="763"/>
      <c r="HN501" s="763"/>
      <c r="HO501" s="763"/>
      <c r="HP501" s="763"/>
      <c r="HQ501" s="763"/>
      <c r="HR501" s="763"/>
      <c r="HS501" s="763"/>
    </row>
    <row r="502" spans="1:227" s="552" customFormat="1">
      <c r="A502"/>
      <c r="B502" s="392"/>
      <c r="C502"/>
      <c r="D502" s="465"/>
      <c r="E502" s="684"/>
      <c r="F502" s="684"/>
      <c r="G502" s="354"/>
      <c r="H502"/>
      <c r="I502" s="140"/>
      <c r="J502"/>
      <c r="K502"/>
      <c r="L502"/>
      <c r="M502" s="359"/>
      <c r="N502" s="359"/>
      <c r="O502" s="359"/>
      <c r="P502" s="359"/>
      <c r="Q502" s="359"/>
      <c r="R502" s="359"/>
      <c r="S502" s="359"/>
      <c r="T502" s="359"/>
      <c r="U502" s="359"/>
      <c r="V502" s="359"/>
      <c r="W502" s="359"/>
      <c r="X502" s="359"/>
      <c r="Y502" s="359"/>
      <c r="Z502" s="359"/>
      <c r="AA502" s="359"/>
      <c r="AB502" s="47"/>
      <c r="AC502"/>
      <c r="AD502" s="127"/>
      <c r="AE502"/>
      <c r="AF502"/>
      <c r="AG502"/>
      <c r="AH502" s="137"/>
      <c r="AI502" s="137"/>
      <c r="AJ502" s="137"/>
      <c r="AK502" s="693"/>
      <c r="AL502" s="653"/>
      <c r="AM502" s="738"/>
      <c r="AN502" s="738"/>
      <c r="AO502" s="738"/>
      <c r="AP502" s="738"/>
      <c r="AQ502" s="738"/>
      <c r="AR502" s="738"/>
      <c r="AS502" s="738"/>
      <c r="AT502" s="738"/>
      <c r="AU502" s="738"/>
      <c r="AV502" s="738"/>
      <c r="AW502" s="738"/>
      <c r="AX502" s="738"/>
      <c r="AY502" s="738"/>
      <c r="AZ502" s="738"/>
      <c r="BA502" s="656"/>
      <c r="BB502" s="309"/>
      <c r="BC502" s="1138"/>
      <c r="BD502" s="1138"/>
      <c r="BE502" s="1138"/>
      <c r="BF502" s="1138"/>
      <c r="BG502" s="1138"/>
      <c r="BH502" s="1138"/>
      <c r="BI502" s="1138"/>
      <c r="BJ502" s="536"/>
      <c r="BK502" s="536"/>
      <c r="BL502" s="536"/>
      <c r="BM502" s="536"/>
      <c r="BN502" s="536"/>
      <c r="BO502" s="536"/>
      <c r="BP502" s="536"/>
      <c r="BQ502" s="536"/>
      <c r="BR502" s="536"/>
      <c r="BS502" s="536"/>
      <c r="BT502" s="536"/>
      <c r="BU502" s="309"/>
      <c r="CW502" s="763"/>
      <c r="CX502" s="763"/>
      <c r="CY502" s="763"/>
      <c r="CZ502" s="763"/>
      <c r="DA502" s="763"/>
      <c r="DB502" s="763"/>
      <c r="DC502" s="763"/>
      <c r="DD502" s="763"/>
      <c r="DE502" s="763"/>
      <c r="DF502" s="763"/>
      <c r="DG502" s="763"/>
      <c r="DH502" s="763"/>
      <c r="DI502" s="763"/>
      <c r="DJ502" s="763"/>
      <c r="DK502" s="763"/>
      <c r="DL502" s="763"/>
      <c r="DM502" s="763"/>
      <c r="DN502" s="763"/>
      <c r="DO502" s="763"/>
      <c r="DP502" s="763"/>
      <c r="DQ502" s="763"/>
      <c r="DR502" s="763"/>
      <c r="DS502" s="763"/>
      <c r="DT502" s="763"/>
      <c r="DU502" s="763"/>
      <c r="DV502" s="763"/>
      <c r="DW502" s="763"/>
      <c r="DX502" s="763"/>
      <c r="DY502" s="763"/>
      <c r="DZ502" s="763"/>
      <c r="EA502" s="763"/>
      <c r="EB502" s="763"/>
      <c r="EC502" s="763"/>
      <c r="ED502" s="763"/>
      <c r="EE502" s="763"/>
      <c r="EF502" s="763"/>
      <c r="EG502" s="763"/>
      <c r="EH502" s="763"/>
      <c r="EI502" s="763"/>
      <c r="EJ502" s="763"/>
      <c r="EK502" s="763"/>
      <c r="EL502" s="763"/>
      <c r="EM502" s="763"/>
      <c r="EN502" s="763"/>
      <c r="EO502" s="763"/>
      <c r="EP502" s="763"/>
      <c r="EQ502" s="763"/>
      <c r="ER502" s="763"/>
      <c r="ES502" s="763"/>
      <c r="ET502" s="763"/>
      <c r="EU502" s="763"/>
      <c r="EV502" s="763"/>
      <c r="EW502" s="763"/>
      <c r="EX502" s="763"/>
      <c r="EY502" s="763"/>
      <c r="EZ502" s="763"/>
      <c r="FA502" s="763"/>
      <c r="FB502" s="763"/>
      <c r="FC502" s="763"/>
      <c r="FD502" s="763"/>
      <c r="FE502" s="763"/>
      <c r="FF502" s="763"/>
      <c r="FG502" s="763"/>
      <c r="FH502" s="763"/>
      <c r="FI502" s="763"/>
      <c r="FJ502" s="763"/>
      <c r="FK502" s="763"/>
      <c r="FL502" s="763"/>
      <c r="FM502" s="763"/>
      <c r="FN502" s="763"/>
      <c r="FO502" s="763"/>
      <c r="FP502" s="763"/>
      <c r="FQ502" s="763"/>
      <c r="FR502" s="763"/>
      <c r="FS502" s="763"/>
      <c r="FT502" s="763"/>
      <c r="FU502" s="763"/>
      <c r="FV502" s="763"/>
      <c r="FW502" s="763"/>
      <c r="FX502" s="763"/>
      <c r="FY502" s="763"/>
      <c r="FZ502" s="763"/>
      <c r="GA502" s="763"/>
      <c r="GB502" s="763"/>
      <c r="GC502" s="763"/>
      <c r="GD502" s="763"/>
      <c r="GE502" s="763"/>
      <c r="GF502" s="763"/>
      <c r="GG502" s="763"/>
      <c r="GH502" s="763"/>
      <c r="GI502" s="763"/>
      <c r="GJ502" s="763"/>
      <c r="GK502" s="763"/>
      <c r="GL502" s="763"/>
      <c r="GM502" s="763"/>
      <c r="GN502" s="763"/>
      <c r="GO502" s="763"/>
      <c r="GP502" s="763"/>
      <c r="GQ502" s="763"/>
      <c r="GR502" s="763"/>
      <c r="GS502" s="763"/>
      <c r="GT502" s="763"/>
      <c r="GU502" s="763"/>
      <c r="GV502" s="763"/>
      <c r="GW502" s="763"/>
      <c r="GX502" s="763"/>
      <c r="GY502" s="763"/>
      <c r="GZ502" s="763"/>
      <c r="HA502" s="763"/>
      <c r="HB502" s="763"/>
      <c r="HC502" s="763"/>
      <c r="HD502" s="763"/>
      <c r="HE502" s="763"/>
      <c r="HF502" s="763"/>
      <c r="HG502" s="763"/>
      <c r="HH502" s="763"/>
      <c r="HI502" s="763"/>
      <c r="HJ502" s="763"/>
      <c r="HK502" s="763"/>
      <c r="HL502" s="763"/>
      <c r="HM502" s="763"/>
      <c r="HN502" s="763"/>
      <c r="HO502" s="763"/>
      <c r="HP502" s="763"/>
      <c r="HQ502" s="763"/>
      <c r="HR502" s="763"/>
      <c r="HS502" s="763"/>
    </row>
    <row r="503" spans="1:227" s="552" customFormat="1">
      <c r="A503"/>
      <c r="B503" s="392"/>
      <c r="C503"/>
      <c r="D503" s="465"/>
      <c r="E503" s="684"/>
      <c r="F503" s="684"/>
      <c r="G503" s="354"/>
      <c r="H503"/>
      <c r="I503" s="140"/>
      <c r="J503"/>
      <c r="K503"/>
      <c r="L503"/>
      <c r="M503" s="359"/>
      <c r="N503" s="359"/>
      <c r="O503" s="359"/>
      <c r="P503" s="359"/>
      <c r="Q503" s="359"/>
      <c r="R503" s="359"/>
      <c r="S503" s="359"/>
      <c r="T503" s="359"/>
      <c r="U503" s="359"/>
      <c r="V503" s="359"/>
      <c r="W503" s="359"/>
      <c r="X503" s="359"/>
      <c r="Y503" s="359"/>
      <c r="Z503" s="359"/>
      <c r="AA503" s="359"/>
      <c r="AB503" s="47"/>
      <c r="AC503"/>
      <c r="AD503" s="127"/>
      <c r="AE503"/>
      <c r="AF503"/>
      <c r="AG503"/>
      <c r="AH503" s="137"/>
      <c r="AI503" s="137"/>
      <c r="AJ503" s="137"/>
      <c r="AK503" s="693"/>
      <c r="AL503" s="653"/>
      <c r="AM503" s="738"/>
      <c r="AN503" s="738"/>
      <c r="AO503" s="738"/>
      <c r="AP503" s="738"/>
      <c r="AQ503" s="738"/>
      <c r="AR503" s="738"/>
      <c r="AS503" s="738"/>
      <c r="AT503" s="738"/>
      <c r="AU503" s="738"/>
      <c r="AV503" s="738"/>
      <c r="AW503" s="738"/>
      <c r="AX503" s="738"/>
      <c r="AY503" s="738"/>
      <c r="AZ503" s="738"/>
      <c r="BA503" s="656"/>
      <c r="BB503" s="309"/>
      <c r="BC503" s="1138"/>
      <c r="BD503" s="1138"/>
      <c r="BE503" s="1138"/>
      <c r="BF503" s="1138"/>
      <c r="BG503" s="1138"/>
      <c r="BH503" s="1138"/>
      <c r="BI503" s="1138"/>
      <c r="BJ503" s="536"/>
      <c r="BK503" s="536"/>
      <c r="BL503" s="536"/>
      <c r="BM503" s="536"/>
      <c r="BN503" s="536"/>
      <c r="BO503" s="536"/>
      <c r="BP503" s="536"/>
      <c r="BQ503" s="536"/>
      <c r="BR503" s="536"/>
      <c r="BS503" s="536"/>
      <c r="BT503" s="536"/>
      <c r="BU503" s="309"/>
      <c r="CW503" s="763"/>
      <c r="CX503" s="763"/>
      <c r="CY503" s="763"/>
      <c r="CZ503" s="763"/>
      <c r="DA503" s="763"/>
      <c r="DB503" s="763"/>
      <c r="DC503" s="763"/>
      <c r="DD503" s="763"/>
      <c r="DE503" s="763"/>
      <c r="DF503" s="763"/>
      <c r="DG503" s="763"/>
      <c r="DH503" s="763"/>
      <c r="DI503" s="763"/>
      <c r="DJ503" s="763"/>
      <c r="DK503" s="763"/>
      <c r="DL503" s="763"/>
      <c r="DM503" s="763"/>
      <c r="DN503" s="763"/>
      <c r="DO503" s="763"/>
      <c r="DP503" s="763"/>
      <c r="DQ503" s="763"/>
      <c r="DR503" s="763"/>
      <c r="DS503" s="763"/>
      <c r="DT503" s="763"/>
      <c r="DU503" s="763"/>
      <c r="DV503" s="763"/>
      <c r="DW503" s="763"/>
      <c r="DX503" s="763"/>
      <c r="DY503" s="763"/>
      <c r="DZ503" s="763"/>
      <c r="EA503" s="763"/>
      <c r="EB503" s="763"/>
      <c r="EC503" s="763"/>
      <c r="ED503" s="763"/>
      <c r="EE503" s="763"/>
      <c r="EF503" s="763"/>
      <c r="EG503" s="763"/>
      <c r="EH503" s="763"/>
      <c r="EI503" s="763"/>
      <c r="EJ503" s="763"/>
      <c r="EK503" s="763"/>
      <c r="EL503" s="763"/>
      <c r="EM503" s="763"/>
      <c r="EN503" s="763"/>
      <c r="EO503" s="763"/>
      <c r="EP503" s="763"/>
      <c r="EQ503" s="763"/>
      <c r="ER503" s="763"/>
      <c r="ES503" s="763"/>
      <c r="ET503" s="763"/>
      <c r="EU503" s="763"/>
      <c r="EV503" s="763"/>
      <c r="EW503" s="763"/>
      <c r="EX503" s="763"/>
      <c r="EY503" s="763"/>
      <c r="EZ503" s="763"/>
      <c r="FA503" s="763"/>
      <c r="FB503" s="763"/>
      <c r="FC503" s="763"/>
      <c r="FD503" s="763"/>
      <c r="FE503" s="763"/>
      <c r="FF503" s="763"/>
      <c r="FG503" s="763"/>
      <c r="FH503" s="763"/>
      <c r="FI503" s="763"/>
      <c r="FJ503" s="763"/>
      <c r="FK503" s="763"/>
      <c r="FL503" s="763"/>
      <c r="FM503" s="763"/>
      <c r="FN503" s="763"/>
      <c r="FO503" s="763"/>
      <c r="FP503" s="763"/>
      <c r="FQ503" s="763"/>
      <c r="FR503" s="763"/>
      <c r="FS503" s="763"/>
      <c r="FT503" s="763"/>
      <c r="FU503" s="763"/>
      <c r="FV503" s="763"/>
      <c r="FW503" s="763"/>
      <c r="FX503" s="763"/>
      <c r="FY503" s="763"/>
      <c r="FZ503" s="763"/>
      <c r="GA503" s="763"/>
      <c r="GB503" s="763"/>
      <c r="GC503" s="763"/>
      <c r="GD503" s="763"/>
      <c r="GE503" s="763"/>
      <c r="GF503" s="763"/>
      <c r="GG503" s="763"/>
      <c r="GH503" s="763"/>
      <c r="GI503" s="763"/>
      <c r="GJ503" s="763"/>
      <c r="GK503" s="763"/>
      <c r="GL503" s="763"/>
      <c r="GM503" s="763"/>
      <c r="GN503" s="763"/>
      <c r="GO503" s="763"/>
      <c r="GP503" s="763"/>
      <c r="GQ503" s="763"/>
      <c r="GR503" s="763"/>
      <c r="GS503" s="763"/>
      <c r="GT503" s="763"/>
      <c r="GU503" s="763"/>
      <c r="GV503" s="763"/>
      <c r="GW503" s="763"/>
      <c r="GX503" s="763"/>
      <c r="GY503" s="763"/>
      <c r="GZ503" s="763"/>
      <c r="HA503" s="763"/>
      <c r="HB503" s="763"/>
      <c r="HC503" s="763"/>
      <c r="HD503" s="763"/>
      <c r="HE503" s="763"/>
      <c r="HF503" s="763"/>
      <c r="HG503" s="763"/>
      <c r="HH503" s="763"/>
      <c r="HI503" s="763"/>
      <c r="HJ503" s="763"/>
      <c r="HK503" s="763"/>
      <c r="HL503" s="763"/>
      <c r="HM503" s="763"/>
      <c r="HN503" s="763"/>
      <c r="HO503" s="763"/>
      <c r="HP503" s="763"/>
      <c r="HQ503" s="763"/>
      <c r="HR503" s="763"/>
      <c r="HS503" s="763"/>
    </row>
    <row r="504" spans="1:227" s="552" customFormat="1">
      <c r="A504"/>
      <c r="B504" s="392"/>
      <c r="C504"/>
      <c r="D504" s="465"/>
      <c r="E504" s="684"/>
      <c r="F504" s="684"/>
      <c r="G504" s="354"/>
      <c r="H504"/>
      <c r="I504" s="140"/>
      <c r="J504"/>
      <c r="K504"/>
      <c r="L504"/>
      <c r="M504" s="359"/>
      <c r="N504" s="359"/>
      <c r="O504" s="359"/>
      <c r="P504" s="359"/>
      <c r="Q504" s="359"/>
      <c r="R504" s="359"/>
      <c r="S504" s="359"/>
      <c r="T504" s="359"/>
      <c r="U504" s="359"/>
      <c r="V504" s="359"/>
      <c r="W504" s="359"/>
      <c r="X504" s="359"/>
      <c r="Y504" s="359"/>
      <c r="Z504" s="359"/>
      <c r="AA504" s="359"/>
      <c r="AB504" s="47"/>
      <c r="AC504"/>
      <c r="AD504" s="127"/>
      <c r="AE504"/>
      <c r="AF504"/>
      <c r="AG504"/>
      <c r="AH504" s="137"/>
      <c r="AI504" s="137"/>
      <c r="AJ504" s="137"/>
      <c r="AK504" s="693"/>
      <c r="AL504" s="653"/>
      <c r="AM504" s="738"/>
      <c r="AN504" s="738"/>
      <c r="AO504" s="738"/>
      <c r="AP504" s="738"/>
      <c r="AQ504" s="738"/>
      <c r="AR504" s="738"/>
      <c r="AS504" s="738"/>
      <c r="AT504" s="738"/>
      <c r="AU504" s="738"/>
      <c r="AV504" s="738"/>
      <c r="AW504" s="738"/>
      <c r="AX504" s="738"/>
      <c r="AY504" s="738"/>
      <c r="AZ504" s="738"/>
      <c r="BA504" s="656"/>
      <c r="BB504" s="309"/>
      <c r="BC504" s="1138"/>
      <c r="BD504" s="1138"/>
      <c r="BE504" s="1138"/>
      <c r="BF504" s="1138"/>
      <c r="BG504" s="1138"/>
      <c r="BH504" s="1138"/>
      <c r="BI504" s="1138"/>
      <c r="BJ504" s="536"/>
      <c r="BK504" s="536"/>
      <c r="BL504" s="536"/>
      <c r="BM504" s="536"/>
      <c r="BN504" s="536"/>
      <c r="BO504" s="536"/>
      <c r="BP504" s="536"/>
      <c r="BQ504" s="536"/>
      <c r="BR504" s="536"/>
      <c r="BS504" s="536"/>
      <c r="BT504" s="536"/>
      <c r="BU504" s="309"/>
      <c r="CW504" s="763"/>
      <c r="CX504" s="763"/>
      <c r="CY504" s="763"/>
      <c r="CZ504" s="763"/>
      <c r="DA504" s="763"/>
      <c r="DB504" s="763"/>
      <c r="DC504" s="763"/>
      <c r="DD504" s="763"/>
      <c r="DE504" s="763"/>
      <c r="DF504" s="763"/>
      <c r="DG504" s="763"/>
      <c r="DH504" s="763"/>
      <c r="DI504" s="763"/>
      <c r="DJ504" s="763"/>
      <c r="DK504" s="763"/>
      <c r="DL504" s="763"/>
      <c r="DM504" s="763"/>
      <c r="DN504" s="763"/>
      <c r="DO504" s="763"/>
      <c r="DP504" s="763"/>
      <c r="DQ504" s="763"/>
      <c r="DR504" s="763"/>
      <c r="DS504" s="763"/>
      <c r="DT504" s="763"/>
      <c r="DU504" s="763"/>
      <c r="DV504" s="763"/>
      <c r="DW504" s="763"/>
      <c r="DX504" s="763"/>
      <c r="DY504" s="763"/>
      <c r="DZ504" s="763"/>
      <c r="EA504" s="763"/>
      <c r="EB504" s="763"/>
      <c r="EC504" s="763"/>
      <c r="ED504" s="763"/>
      <c r="EE504" s="763"/>
      <c r="EF504" s="763"/>
      <c r="EG504" s="763"/>
      <c r="EH504" s="763"/>
      <c r="EI504" s="763"/>
      <c r="EJ504" s="763"/>
      <c r="EK504" s="763"/>
      <c r="EL504" s="763"/>
      <c r="EM504" s="763"/>
      <c r="EN504" s="763"/>
      <c r="EO504" s="763"/>
      <c r="EP504" s="763"/>
      <c r="EQ504" s="763"/>
      <c r="ER504" s="763"/>
      <c r="ES504" s="763"/>
      <c r="ET504" s="763"/>
      <c r="EU504" s="763"/>
      <c r="EV504" s="763"/>
      <c r="EW504" s="763"/>
      <c r="EX504" s="763"/>
      <c r="EY504" s="763"/>
      <c r="EZ504" s="763"/>
      <c r="FA504" s="763"/>
      <c r="FB504" s="763"/>
      <c r="FC504" s="763"/>
      <c r="FD504" s="763"/>
      <c r="FE504" s="763"/>
      <c r="FF504" s="763"/>
      <c r="FG504" s="763"/>
      <c r="FH504" s="763"/>
      <c r="FI504" s="763"/>
      <c r="FJ504" s="763"/>
      <c r="FK504" s="763"/>
      <c r="FL504" s="763"/>
      <c r="FM504" s="763"/>
      <c r="FN504" s="763"/>
      <c r="FO504" s="763"/>
      <c r="FP504" s="763"/>
      <c r="FQ504" s="763"/>
      <c r="FR504" s="763"/>
      <c r="FS504" s="763"/>
      <c r="FT504" s="763"/>
      <c r="FU504" s="763"/>
      <c r="FV504" s="763"/>
      <c r="FW504" s="763"/>
      <c r="FX504" s="763"/>
      <c r="FY504" s="763"/>
      <c r="FZ504" s="763"/>
      <c r="GA504" s="763"/>
      <c r="GB504" s="763"/>
      <c r="GC504" s="763"/>
      <c r="GD504" s="763"/>
      <c r="GE504" s="763"/>
      <c r="GF504" s="763"/>
      <c r="GG504" s="763"/>
      <c r="GH504" s="763"/>
      <c r="GI504" s="763"/>
      <c r="GJ504" s="763"/>
      <c r="GK504" s="763"/>
      <c r="GL504" s="763"/>
      <c r="GM504" s="763"/>
      <c r="GN504" s="763"/>
      <c r="GO504" s="763"/>
      <c r="GP504" s="763"/>
      <c r="GQ504" s="763"/>
      <c r="GR504" s="763"/>
      <c r="GS504" s="763"/>
      <c r="GT504" s="763"/>
      <c r="GU504" s="763"/>
      <c r="GV504" s="763"/>
      <c r="GW504" s="763"/>
      <c r="GX504" s="763"/>
      <c r="GY504" s="763"/>
      <c r="GZ504" s="763"/>
      <c r="HA504" s="763"/>
      <c r="HB504" s="763"/>
      <c r="HC504" s="763"/>
      <c r="HD504" s="763"/>
      <c r="HE504" s="763"/>
      <c r="HF504" s="763"/>
      <c r="HG504" s="763"/>
      <c r="HH504" s="763"/>
      <c r="HI504" s="763"/>
      <c r="HJ504" s="763"/>
      <c r="HK504" s="763"/>
      <c r="HL504" s="763"/>
      <c r="HM504" s="763"/>
      <c r="HN504" s="763"/>
      <c r="HO504" s="763"/>
      <c r="HP504" s="763"/>
      <c r="HQ504" s="763"/>
      <c r="HR504" s="763"/>
      <c r="HS504" s="763"/>
    </row>
    <row r="505" spans="1:227" s="552" customFormat="1">
      <c r="A505"/>
      <c r="B505" s="392"/>
      <c r="C505"/>
      <c r="D505" s="465"/>
      <c r="E505" s="684"/>
      <c r="F505" s="684"/>
      <c r="G505" s="354"/>
      <c r="H505"/>
      <c r="I505" s="140"/>
      <c r="J505"/>
      <c r="K505"/>
      <c r="L505"/>
      <c r="M505" s="359"/>
      <c r="N505" s="359"/>
      <c r="O505" s="359"/>
      <c r="P505" s="359"/>
      <c r="Q505" s="359"/>
      <c r="R505" s="359"/>
      <c r="S505" s="359"/>
      <c r="T505" s="359"/>
      <c r="U505" s="359"/>
      <c r="V505" s="359"/>
      <c r="W505" s="359"/>
      <c r="X505" s="359"/>
      <c r="Y505" s="359"/>
      <c r="Z505" s="359"/>
      <c r="AA505" s="359"/>
      <c r="AB505" s="47"/>
      <c r="AC505"/>
      <c r="AD505" s="127"/>
      <c r="AE505"/>
      <c r="AF505"/>
      <c r="AG505"/>
      <c r="AH505" s="137"/>
      <c r="AI505" s="137"/>
      <c r="AJ505" s="137"/>
      <c r="AK505" s="693"/>
      <c r="AL505" s="653"/>
      <c r="AM505" s="738"/>
      <c r="AN505" s="738"/>
      <c r="AO505" s="738"/>
      <c r="AP505" s="738"/>
      <c r="AQ505" s="738"/>
      <c r="AR505" s="738"/>
      <c r="AS505" s="738"/>
      <c r="AT505" s="738"/>
      <c r="AU505" s="738"/>
      <c r="AV505" s="738"/>
      <c r="AW505" s="738"/>
      <c r="AX505" s="738"/>
      <c r="AY505" s="738"/>
      <c r="AZ505" s="738"/>
      <c r="BA505" s="656"/>
      <c r="BB505" s="309"/>
      <c r="BC505" s="1138"/>
      <c r="BD505" s="1138"/>
      <c r="BE505" s="1138"/>
      <c r="BF505" s="1138"/>
      <c r="BG505" s="1138"/>
      <c r="BH505" s="1138"/>
      <c r="BI505" s="1138"/>
      <c r="BJ505" s="536"/>
      <c r="BK505" s="536"/>
      <c r="BL505" s="536"/>
      <c r="BM505" s="536"/>
      <c r="BN505" s="536"/>
      <c r="BO505" s="536"/>
      <c r="BP505" s="536"/>
      <c r="BQ505" s="536"/>
      <c r="BR505" s="536"/>
      <c r="BS505" s="536"/>
      <c r="BT505" s="536"/>
      <c r="BU505" s="309"/>
      <c r="CW505" s="763"/>
      <c r="CX505" s="763"/>
      <c r="CY505" s="763"/>
      <c r="CZ505" s="763"/>
      <c r="DA505" s="763"/>
      <c r="DB505" s="763"/>
      <c r="DC505" s="763"/>
      <c r="DD505" s="763"/>
      <c r="DE505" s="763"/>
      <c r="DF505" s="763"/>
      <c r="DG505" s="763"/>
      <c r="DH505" s="763"/>
      <c r="DI505" s="763"/>
      <c r="DJ505" s="763"/>
      <c r="DK505" s="763"/>
      <c r="DL505" s="763"/>
      <c r="DM505" s="763"/>
      <c r="DN505" s="763"/>
      <c r="DO505" s="763"/>
      <c r="DP505" s="763"/>
      <c r="DQ505" s="763"/>
      <c r="DR505" s="763"/>
      <c r="DS505" s="763"/>
      <c r="DT505" s="763"/>
      <c r="DU505" s="763"/>
      <c r="DV505" s="763"/>
      <c r="DW505" s="763"/>
      <c r="DX505" s="763"/>
      <c r="DY505" s="763"/>
      <c r="DZ505" s="763"/>
      <c r="EA505" s="763"/>
      <c r="EB505" s="763"/>
      <c r="EC505" s="763"/>
      <c r="ED505" s="763"/>
      <c r="EE505" s="763"/>
      <c r="EF505" s="763"/>
      <c r="EG505" s="763"/>
      <c r="EH505" s="763"/>
      <c r="EI505" s="763"/>
      <c r="EJ505" s="763"/>
      <c r="EK505" s="763"/>
      <c r="EL505" s="763"/>
      <c r="EM505" s="763"/>
      <c r="EN505" s="763"/>
      <c r="EO505" s="763"/>
      <c r="EP505" s="763"/>
      <c r="EQ505" s="763"/>
      <c r="ER505" s="763"/>
      <c r="ES505" s="763"/>
      <c r="ET505" s="763"/>
      <c r="EU505" s="763"/>
      <c r="EV505" s="763"/>
      <c r="EW505" s="763"/>
      <c r="EX505" s="763"/>
      <c r="EY505" s="763"/>
      <c r="EZ505" s="763"/>
      <c r="FA505" s="763"/>
      <c r="FB505" s="763"/>
      <c r="FC505" s="763"/>
      <c r="FD505" s="763"/>
      <c r="FE505" s="763"/>
      <c r="FF505" s="763"/>
      <c r="FG505" s="763"/>
      <c r="FH505" s="763"/>
      <c r="FI505" s="763"/>
      <c r="FJ505" s="763"/>
      <c r="FK505" s="763"/>
      <c r="FL505" s="763"/>
      <c r="FM505" s="763"/>
      <c r="FN505" s="763"/>
      <c r="FO505" s="763"/>
      <c r="FP505" s="763"/>
      <c r="FQ505" s="763"/>
      <c r="FR505" s="763"/>
      <c r="FS505" s="763"/>
      <c r="FT505" s="763"/>
      <c r="FU505" s="763"/>
      <c r="FV505" s="763"/>
      <c r="FW505" s="763"/>
      <c r="FX505" s="763"/>
      <c r="FY505" s="763"/>
      <c r="FZ505" s="763"/>
      <c r="GA505" s="763"/>
      <c r="GB505" s="763"/>
      <c r="GC505" s="763"/>
      <c r="GD505" s="763"/>
      <c r="GE505" s="763"/>
      <c r="GF505" s="763"/>
      <c r="GG505" s="763"/>
      <c r="GH505" s="763"/>
      <c r="GI505" s="763"/>
      <c r="GJ505" s="763"/>
      <c r="GK505" s="763"/>
      <c r="GL505" s="763"/>
      <c r="GM505" s="763"/>
      <c r="GN505" s="763"/>
      <c r="GO505" s="763"/>
      <c r="GP505" s="763"/>
      <c r="GQ505" s="763"/>
      <c r="GR505" s="763"/>
      <c r="GS505" s="763"/>
      <c r="GT505" s="763"/>
      <c r="GU505" s="763"/>
      <c r="GV505" s="763"/>
      <c r="GW505" s="763"/>
      <c r="GX505" s="763"/>
      <c r="GY505" s="763"/>
      <c r="GZ505" s="763"/>
      <c r="HA505" s="763"/>
      <c r="HB505" s="763"/>
      <c r="HC505" s="763"/>
      <c r="HD505" s="763"/>
      <c r="HE505" s="763"/>
      <c r="HF505" s="763"/>
      <c r="HG505" s="763"/>
      <c r="HH505" s="763"/>
      <c r="HI505" s="763"/>
      <c r="HJ505" s="763"/>
      <c r="HK505" s="763"/>
      <c r="HL505" s="763"/>
      <c r="HM505" s="763"/>
      <c r="HN505" s="763"/>
      <c r="HO505" s="763"/>
      <c r="HP505" s="763"/>
      <c r="HQ505" s="763"/>
      <c r="HR505" s="763"/>
      <c r="HS505" s="763"/>
    </row>
    <row r="506" spans="1:227" s="552" customFormat="1">
      <c r="A506"/>
      <c r="B506" s="392"/>
      <c r="C506"/>
      <c r="D506" s="465"/>
      <c r="E506" s="684"/>
      <c r="F506" s="684"/>
      <c r="G506" s="354"/>
      <c r="H506"/>
      <c r="I506" s="140"/>
      <c r="J506"/>
      <c r="K506"/>
      <c r="L506"/>
      <c r="M506" s="359"/>
      <c r="N506" s="359"/>
      <c r="O506" s="359"/>
      <c r="P506" s="359"/>
      <c r="Q506" s="359"/>
      <c r="R506" s="359"/>
      <c r="S506" s="359"/>
      <c r="T506" s="359"/>
      <c r="U506" s="359"/>
      <c r="V506" s="359"/>
      <c r="W506" s="359"/>
      <c r="X506" s="359"/>
      <c r="Y506" s="359"/>
      <c r="Z506" s="359"/>
      <c r="AA506" s="359"/>
      <c r="AB506" s="47"/>
      <c r="AC506"/>
      <c r="AD506" s="127"/>
      <c r="AE506"/>
      <c r="AF506"/>
      <c r="AG506"/>
      <c r="AH506" s="137"/>
      <c r="AI506" s="137"/>
      <c r="AJ506" s="137"/>
      <c r="AK506" s="693"/>
      <c r="AL506" s="653"/>
      <c r="AM506" s="738"/>
      <c r="AN506" s="738"/>
      <c r="AO506" s="738"/>
      <c r="AP506" s="738"/>
      <c r="AQ506" s="738"/>
      <c r="AR506" s="738"/>
      <c r="AS506" s="738"/>
      <c r="AT506" s="738"/>
      <c r="AU506" s="738"/>
      <c r="AV506" s="738"/>
      <c r="AW506" s="738"/>
      <c r="AX506" s="738"/>
      <c r="AY506" s="738"/>
      <c r="AZ506" s="738"/>
      <c r="BA506" s="656"/>
      <c r="BB506" s="309"/>
      <c r="BC506" s="1138"/>
      <c r="BD506" s="1138"/>
      <c r="BE506" s="1138"/>
      <c r="BF506" s="1138"/>
      <c r="BG506" s="1138"/>
      <c r="BH506" s="1138"/>
      <c r="BI506" s="1138"/>
      <c r="BJ506" s="536"/>
      <c r="BK506" s="536"/>
      <c r="BL506" s="536"/>
      <c r="BM506" s="536"/>
      <c r="BN506" s="536"/>
      <c r="BO506" s="536"/>
      <c r="BP506" s="536"/>
      <c r="BQ506" s="536"/>
      <c r="BR506" s="536"/>
      <c r="BS506" s="536"/>
      <c r="BT506" s="536"/>
      <c r="BU506" s="309"/>
      <c r="CW506" s="763"/>
      <c r="CX506" s="763"/>
      <c r="CY506" s="763"/>
      <c r="CZ506" s="763"/>
      <c r="DA506" s="763"/>
      <c r="DB506" s="763"/>
      <c r="DC506" s="763"/>
      <c r="DD506" s="763"/>
      <c r="DE506" s="763"/>
      <c r="DF506" s="763"/>
      <c r="DG506" s="763"/>
      <c r="DH506" s="763"/>
      <c r="DI506" s="763"/>
      <c r="DJ506" s="763"/>
      <c r="DK506" s="763"/>
      <c r="DL506" s="763"/>
      <c r="DM506" s="763"/>
      <c r="DN506" s="763"/>
      <c r="DO506" s="763"/>
      <c r="DP506" s="763"/>
      <c r="DQ506" s="763"/>
      <c r="DR506" s="763"/>
      <c r="DS506" s="763"/>
      <c r="DT506" s="763"/>
      <c r="DU506" s="763"/>
      <c r="DV506" s="763"/>
      <c r="DW506" s="763"/>
      <c r="DX506" s="763"/>
      <c r="DY506" s="763"/>
      <c r="DZ506" s="763"/>
      <c r="EA506" s="763"/>
      <c r="EB506" s="763"/>
      <c r="EC506" s="763"/>
      <c r="ED506" s="763"/>
      <c r="EE506" s="763"/>
      <c r="EF506" s="763"/>
      <c r="EG506" s="763"/>
      <c r="EH506" s="763"/>
      <c r="EI506" s="763"/>
      <c r="EJ506" s="763"/>
      <c r="EK506" s="763"/>
      <c r="EL506" s="763"/>
      <c r="EM506" s="763"/>
      <c r="EN506" s="763"/>
      <c r="EO506" s="763"/>
      <c r="EP506" s="763"/>
      <c r="EQ506" s="763"/>
      <c r="ER506" s="763"/>
      <c r="ES506" s="763"/>
      <c r="ET506" s="763"/>
      <c r="EU506" s="763"/>
      <c r="EV506" s="763"/>
      <c r="EW506" s="763"/>
      <c r="EX506" s="763"/>
      <c r="EY506" s="763"/>
      <c r="EZ506" s="763"/>
      <c r="FA506" s="763"/>
      <c r="FB506" s="763"/>
      <c r="FC506" s="763"/>
      <c r="FD506" s="763"/>
      <c r="FE506" s="763"/>
      <c r="FF506" s="763"/>
      <c r="FG506" s="763"/>
      <c r="FH506" s="763"/>
      <c r="FI506" s="763"/>
      <c r="FJ506" s="763"/>
      <c r="FK506" s="763"/>
      <c r="FL506" s="763"/>
      <c r="FM506" s="763"/>
      <c r="FN506" s="763"/>
      <c r="FO506" s="763"/>
      <c r="FP506" s="763"/>
      <c r="FQ506" s="763"/>
      <c r="FR506" s="763"/>
      <c r="FS506" s="763"/>
      <c r="FT506" s="763"/>
      <c r="FU506" s="763"/>
      <c r="FV506" s="763"/>
      <c r="FW506" s="763"/>
      <c r="FX506" s="763"/>
      <c r="FY506" s="763"/>
      <c r="FZ506" s="763"/>
      <c r="GA506" s="763"/>
      <c r="GB506" s="763"/>
      <c r="GC506" s="763"/>
      <c r="GD506" s="763"/>
      <c r="GE506" s="763"/>
      <c r="GF506" s="763"/>
      <c r="GG506" s="763"/>
      <c r="GH506" s="763"/>
      <c r="GI506" s="763"/>
      <c r="GJ506" s="763"/>
      <c r="GK506" s="763"/>
      <c r="GL506" s="763"/>
      <c r="GM506" s="763"/>
      <c r="GN506" s="763"/>
      <c r="GO506" s="763"/>
      <c r="GP506" s="763"/>
      <c r="GQ506" s="763"/>
      <c r="GR506" s="763"/>
      <c r="GS506" s="763"/>
      <c r="GT506" s="763"/>
      <c r="GU506" s="763"/>
      <c r="GV506" s="763"/>
      <c r="GW506" s="763"/>
      <c r="GX506" s="763"/>
      <c r="GY506" s="763"/>
      <c r="GZ506" s="763"/>
      <c r="HA506" s="763"/>
      <c r="HB506" s="763"/>
      <c r="HC506" s="763"/>
      <c r="HD506" s="763"/>
      <c r="HE506" s="763"/>
      <c r="HF506" s="763"/>
      <c r="HG506" s="763"/>
      <c r="HH506" s="763"/>
      <c r="HI506" s="763"/>
      <c r="HJ506" s="763"/>
      <c r="HK506" s="763"/>
      <c r="HL506" s="763"/>
      <c r="HM506" s="763"/>
      <c r="HN506" s="763"/>
      <c r="HO506" s="763"/>
      <c r="HP506" s="763"/>
      <c r="HQ506" s="763"/>
      <c r="HR506" s="763"/>
      <c r="HS506" s="763"/>
    </row>
    <row r="507" spans="1:227" s="552" customFormat="1">
      <c r="A507"/>
      <c r="B507" s="392"/>
      <c r="C507"/>
      <c r="D507" s="465"/>
      <c r="E507" s="684"/>
      <c r="F507" s="684"/>
      <c r="G507" s="354"/>
      <c r="H507"/>
      <c r="I507" s="140"/>
      <c r="J507"/>
      <c r="K507"/>
      <c r="L507"/>
      <c r="M507" s="359"/>
      <c r="N507" s="359"/>
      <c r="O507" s="359"/>
      <c r="P507" s="359"/>
      <c r="Q507" s="359"/>
      <c r="R507" s="359"/>
      <c r="S507" s="359"/>
      <c r="T507" s="359"/>
      <c r="U507" s="359"/>
      <c r="V507" s="359"/>
      <c r="W507" s="359"/>
      <c r="X507" s="359"/>
      <c r="Y507" s="359"/>
      <c r="Z507" s="359"/>
      <c r="AA507" s="359"/>
      <c r="AB507" s="47"/>
      <c r="AC507"/>
      <c r="AD507" s="127"/>
      <c r="AE507"/>
      <c r="AF507"/>
      <c r="AG507"/>
      <c r="AH507" s="137"/>
      <c r="AI507" s="137"/>
      <c r="AJ507" s="137"/>
      <c r="AK507" s="693"/>
      <c r="AL507" s="653"/>
      <c r="AM507" s="738"/>
      <c r="AN507" s="738"/>
      <c r="AO507" s="738"/>
      <c r="AP507" s="738"/>
      <c r="AQ507" s="738"/>
      <c r="AR507" s="738"/>
      <c r="AS507" s="738"/>
      <c r="AT507" s="738"/>
      <c r="AU507" s="738"/>
      <c r="AV507" s="738"/>
      <c r="AW507" s="738"/>
      <c r="AX507" s="738"/>
      <c r="AY507" s="738"/>
      <c r="AZ507" s="738"/>
      <c r="BA507" s="656"/>
      <c r="BB507" s="309"/>
      <c r="BC507" s="1138"/>
      <c r="BD507" s="1138"/>
      <c r="BE507" s="1138"/>
      <c r="BF507" s="1138"/>
      <c r="BG507" s="1138"/>
      <c r="BH507" s="1138"/>
      <c r="BI507" s="1138"/>
      <c r="BJ507" s="536"/>
      <c r="BK507" s="536"/>
      <c r="BL507" s="536"/>
      <c r="BM507" s="536"/>
      <c r="BN507" s="536"/>
      <c r="BO507" s="536"/>
      <c r="BP507" s="536"/>
      <c r="BQ507" s="536"/>
      <c r="BR507" s="536"/>
      <c r="BS507" s="536"/>
      <c r="BT507" s="536"/>
      <c r="BU507" s="309"/>
      <c r="CW507" s="763"/>
      <c r="CX507" s="763"/>
      <c r="CY507" s="763"/>
      <c r="CZ507" s="763"/>
      <c r="DA507" s="763"/>
      <c r="DB507" s="763"/>
      <c r="DC507" s="763"/>
      <c r="DD507" s="763"/>
      <c r="DE507" s="763"/>
      <c r="DF507" s="763"/>
      <c r="DG507" s="763"/>
      <c r="DH507" s="763"/>
      <c r="DI507" s="763"/>
      <c r="DJ507" s="763"/>
      <c r="DK507" s="763"/>
      <c r="DL507" s="763"/>
      <c r="DM507" s="763"/>
      <c r="DN507" s="763"/>
      <c r="DO507" s="763"/>
      <c r="DP507" s="763"/>
      <c r="DQ507" s="763"/>
      <c r="DR507" s="763"/>
      <c r="DS507" s="763"/>
      <c r="DT507" s="763"/>
      <c r="DU507" s="763"/>
      <c r="DV507" s="763"/>
      <c r="DW507" s="763"/>
      <c r="DX507" s="763"/>
      <c r="DY507" s="763"/>
      <c r="DZ507" s="763"/>
      <c r="EA507" s="763"/>
      <c r="EB507" s="763"/>
      <c r="EC507" s="763"/>
      <c r="ED507" s="763"/>
      <c r="EE507" s="763"/>
      <c r="EF507" s="763"/>
      <c r="EG507" s="763"/>
      <c r="EH507" s="763"/>
      <c r="EI507" s="763"/>
      <c r="EJ507" s="763"/>
      <c r="EK507" s="763"/>
      <c r="EL507" s="763"/>
      <c r="EM507" s="763"/>
      <c r="EN507" s="763"/>
      <c r="EO507" s="763"/>
      <c r="EP507" s="763"/>
      <c r="EQ507" s="763"/>
      <c r="ER507" s="763"/>
      <c r="ES507" s="763"/>
      <c r="ET507" s="763"/>
      <c r="EU507" s="763"/>
      <c r="EV507" s="763"/>
      <c r="EW507" s="763"/>
      <c r="EX507" s="763"/>
      <c r="EY507" s="763"/>
      <c r="EZ507" s="763"/>
      <c r="FA507" s="763"/>
      <c r="FB507" s="763"/>
      <c r="FC507" s="763"/>
      <c r="FD507" s="763"/>
      <c r="FE507" s="763"/>
      <c r="FF507" s="763"/>
      <c r="FG507" s="763"/>
      <c r="FH507" s="763"/>
      <c r="FI507" s="763"/>
      <c r="FJ507" s="763"/>
      <c r="FK507" s="763"/>
      <c r="FL507" s="763"/>
      <c r="FM507" s="763"/>
      <c r="FN507" s="763"/>
      <c r="FO507" s="763"/>
      <c r="FP507" s="763"/>
      <c r="FQ507" s="763"/>
      <c r="FR507" s="763"/>
      <c r="FS507" s="763"/>
      <c r="FT507" s="763"/>
      <c r="FU507" s="763"/>
      <c r="FV507" s="763"/>
      <c r="FW507" s="763"/>
      <c r="FX507" s="763"/>
      <c r="FY507" s="763"/>
      <c r="FZ507" s="763"/>
      <c r="GA507" s="763"/>
      <c r="GB507" s="763"/>
      <c r="GC507" s="763"/>
      <c r="GD507" s="763"/>
      <c r="GE507" s="763"/>
      <c r="GF507" s="763"/>
      <c r="GG507" s="763"/>
      <c r="GH507" s="763"/>
      <c r="GI507" s="763"/>
      <c r="GJ507" s="763"/>
      <c r="GK507" s="763"/>
      <c r="GL507" s="763"/>
      <c r="GM507" s="763"/>
      <c r="GN507" s="763"/>
      <c r="GO507" s="763"/>
      <c r="GP507" s="763"/>
      <c r="GQ507" s="763"/>
      <c r="GR507" s="763"/>
      <c r="GS507" s="763"/>
      <c r="GT507" s="763"/>
      <c r="GU507" s="763"/>
      <c r="GV507" s="763"/>
      <c r="GW507" s="763"/>
      <c r="GX507" s="763"/>
      <c r="GY507" s="763"/>
      <c r="GZ507" s="763"/>
      <c r="HA507" s="763"/>
      <c r="HB507" s="763"/>
      <c r="HC507" s="763"/>
      <c r="HD507" s="763"/>
      <c r="HE507" s="763"/>
      <c r="HF507" s="763"/>
      <c r="HG507" s="763"/>
      <c r="HH507" s="763"/>
      <c r="HI507" s="763"/>
      <c r="HJ507" s="763"/>
      <c r="HK507" s="763"/>
      <c r="HL507" s="763"/>
      <c r="HM507" s="763"/>
      <c r="HN507" s="763"/>
      <c r="HO507" s="763"/>
      <c r="HP507" s="763"/>
      <c r="HQ507" s="763"/>
      <c r="HR507" s="763"/>
      <c r="HS507" s="763"/>
    </row>
    <row r="508" spans="1:227" s="552" customFormat="1">
      <c r="A508"/>
      <c r="B508" s="392"/>
      <c r="C508"/>
      <c r="D508" s="465"/>
      <c r="E508" s="684"/>
      <c r="F508" s="684"/>
      <c r="G508" s="354"/>
      <c r="H508"/>
      <c r="I508" s="140"/>
      <c r="J508"/>
      <c r="K508"/>
      <c r="L508"/>
      <c r="M508" s="359"/>
      <c r="N508" s="359"/>
      <c r="O508" s="359"/>
      <c r="P508" s="359"/>
      <c r="Q508" s="359"/>
      <c r="R508" s="359"/>
      <c r="S508" s="359"/>
      <c r="T508" s="359"/>
      <c r="U508" s="359"/>
      <c r="V508" s="359"/>
      <c r="W508" s="359"/>
      <c r="X508" s="359"/>
      <c r="Y508" s="359"/>
      <c r="Z508" s="359"/>
      <c r="AA508" s="359"/>
      <c r="AB508" s="47"/>
      <c r="AC508"/>
      <c r="AD508" s="127"/>
      <c r="AE508"/>
      <c r="AF508"/>
      <c r="AG508"/>
      <c r="AH508" s="137"/>
      <c r="AI508" s="137"/>
      <c r="AJ508" s="137"/>
      <c r="AK508" s="693"/>
      <c r="AL508" s="653"/>
      <c r="AM508" s="738"/>
      <c r="AN508" s="738"/>
      <c r="AO508" s="738"/>
      <c r="AP508" s="738"/>
      <c r="AQ508" s="738"/>
      <c r="AR508" s="738"/>
      <c r="AS508" s="738"/>
      <c r="AT508" s="738"/>
      <c r="AU508" s="738"/>
      <c r="AV508" s="738"/>
      <c r="AW508" s="738"/>
      <c r="AX508" s="738"/>
      <c r="AY508" s="738"/>
      <c r="AZ508" s="738"/>
      <c r="BA508" s="656"/>
      <c r="BB508" s="309"/>
      <c r="BC508" s="1138"/>
      <c r="BD508" s="1138"/>
      <c r="BE508" s="1138"/>
      <c r="BF508" s="1138"/>
      <c r="BG508" s="1138"/>
      <c r="BH508" s="1138"/>
      <c r="BI508" s="1138"/>
      <c r="BJ508" s="536"/>
      <c r="BK508" s="536"/>
      <c r="BL508" s="536"/>
      <c r="BM508" s="536"/>
      <c r="BN508" s="536"/>
      <c r="BO508" s="536"/>
      <c r="BP508" s="536"/>
      <c r="BQ508" s="536"/>
      <c r="BR508" s="536"/>
      <c r="BS508" s="536"/>
      <c r="BT508" s="536"/>
      <c r="BU508" s="309"/>
      <c r="CW508" s="763"/>
      <c r="CX508" s="763"/>
      <c r="CY508" s="763"/>
      <c r="CZ508" s="763"/>
      <c r="DA508" s="763"/>
      <c r="DB508" s="763"/>
      <c r="DC508" s="763"/>
      <c r="DD508" s="763"/>
      <c r="DE508" s="763"/>
      <c r="DF508" s="763"/>
      <c r="DG508" s="763"/>
      <c r="DH508" s="763"/>
      <c r="DI508" s="763"/>
      <c r="DJ508" s="763"/>
      <c r="DK508" s="763"/>
      <c r="DL508" s="763"/>
      <c r="DM508" s="763"/>
      <c r="DN508" s="763"/>
      <c r="DO508" s="763"/>
      <c r="DP508" s="763"/>
      <c r="DQ508" s="763"/>
      <c r="DR508" s="763"/>
      <c r="DS508" s="763"/>
      <c r="DT508" s="763"/>
      <c r="DU508" s="763"/>
      <c r="DV508" s="763"/>
      <c r="DW508" s="763"/>
      <c r="DX508" s="763"/>
      <c r="DY508" s="763"/>
      <c r="DZ508" s="763"/>
      <c r="EA508" s="763"/>
      <c r="EB508" s="763"/>
      <c r="EC508" s="763"/>
      <c r="ED508" s="763"/>
      <c r="EE508" s="763"/>
      <c r="EF508" s="763"/>
      <c r="EG508" s="763"/>
      <c r="EH508" s="763"/>
      <c r="EI508" s="763"/>
      <c r="EJ508" s="763"/>
      <c r="EK508" s="763"/>
      <c r="EL508" s="763"/>
      <c r="EM508" s="763"/>
      <c r="EN508" s="763"/>
      <c r="EO508" s="763"/>
      <c r="EP508" s="763"/>
      <c r="EQ508" s="763"/>
      <c r="ER508" s="763"/>
      <c r="ES508" s="763"/>
      <c r="ET508" s="763"/>
      <c r="EU508" s="763"/>
      <c r="EV508" s="763"/>
      <c r="EW508" s="763"/>
      <c r="EX508" s="763"/>
      <c r="EY508" s="763"/>
      <c r="EZ508" s="763"/>
      <c r="FA508" s="763"/>
      <c r="FB508" s="763"/>
      <c r="FC508" s="763"/>
      <c r="FD508" s="763"/>
      <c r="FE508" s="763"/>
      <c r="FF508" s="763"/>
      <c r="FG508" s="763"/>
      <c r="FH508" s="763"/>
      <c r="FI508" s="763"/>
      <c r="FJ508" s="763"/>
      <c r="FK508" s="763"/>
      <c r="FL508" s="763"/>
      <c r="FM508" s="763"/>
      <c r="FN508" s="763"/>
      <c r="FO508" s="763"/>
      <c r="FP508" s="763"/>
      <c r="FQ508" s="763"/>
      <c r="FR508" s="763"/>
      <c r="FS508" s="763"/>
      <c r="FT508" s="763"/>
      <c r="FU508" s="763"/>
      <c r="FV508" s="763"/>
      <c r="FW508" s="763"/>
      <c r="FX508" s="763"/>
      <c r="FY508" s="763"/>
      <c r="FZ508" s="763"/>
      <c r="GA508" s="763"/>
      <c r="GB508" s="763"/>
      <c r="GC508" s="763"/>
      <c r="GD508" s="763"/>
      <c r="GE508" s="763"/>
      <c r="GF508" s="763"/>
      <c r="GG508" s="763"/>
      <c r="GH508" s="763"/>
      <c r="GI508" s="763"/>
      <c r="GJ508" s="763"/>
      <c r="GK508" s="763"/>
      <c r="GL508" s="763"/>
      <c r="GM508" s="763"/>
      <c r="GN508" s="763"/>
      <c r="GO508" s="763"/>
      <c r="GP508" s="763"/>
      <c r="GQ508" s="763"/>
      <c r="GR508" s="763"/>
      <c r="GS508" s="763"/>
      <c r="GT508" s="763"/>
      <c r="GU508" s="763"/>
      <c r="GV508" s="763"/>
      <c r="GW508" s="763"/>
      <c r="GX508" s="763"/>
      <c r="GY508" s="763"/>
      <c r="GZ508" s="763"/>
      <c r="HA508" s="763"/>
      <c r="HB508" s="763"/>
      <c r="HC508" s="763"/>
      <c r="HD508" s="763"/>
      <c r="HE508" s="763"/>
      <c r="HF508" s="763"/>
      <c r="HG508" s="763"/>
      <c r="HH508" s="763"/>
      <c r="HI508" s="763"/>
      <c r="HJ508" s="763"/>
      <c r="HK508" s="763"/>
      <c r="HL508" s="763"/>
      <c r="HM508" s="763"/>
      <c r="HN508" s="763"/>
      <c r="HO508" s="763"/>
      <c r="HP508" s="763"/>
      <c r="HQ508" s="763"/>
      <c r="HR508" s="763"/>
      <c r="HS508" s="763"/>
    </row>
    <row r="509" spans="1:227" s="552" customFormat="1">
      <c r="A509"/>
      <c r="B509" s="392"/>
      <c r="C509"/>
      <c r="D509" s="465"/>
      <c r="E509" s="684"/>
      <c r="F509" s="684"/>
      <c r="G509" s="354"/>
      <c r="H509"/>
      <c r="I509" s="140"/>
      <c r="J509"/>
      <c r="K509"/>
      <c r="L509"/>
      <c r="M509" s="359"/>
      <c r="N509" s="359"/>
      <c r="O509" s="359"/>
      <c r="P509" s="359"/>
      <c r="Q509" s="359"/>
      <c r="R509" s="359"/>
      <c r="S509" s="359"/>
      <c r="T509" s="359"/>
      <c r="U509" s="359"/>
      <c r="V509" s="359"/>
      <c r="W509" s="359"/>
      <c r="X509" s="359"/>
      <c r="Y509" s="359"/>
      <c r="Z509" s="359"/>
      <c r="AA509" s="359"/>
      <c r="AB509" s="47"/>
      <c r="AC509"/>
      <c r="AD509" s="127"/>
      <c r="AE509"/>
      <c r="AF509"/>
      <c r="AG509"/>
      <c r="AH509" s="137"/>
      <c r="AI509" s="137"/>
      <c r="AJ509" s="137"/>
      <c r="AK509" s="693"/>
      <c r="AL509" s="653"/>
      <c r="AM509" s="738"/>
      <c r="AN509" s="738"/>
      <c r="AO509" s="738"/>
      <c r="AP509" s="738"/>
      <c r="AQ509" s="738"/>
      <c r="AR509" s="738"/>
      <c r="AS509" s="738"/>
      <c r="AT509" s="738"/>
      <c r="AU509" s="738"/>
      <c r="AV509" s="738"/>
      <c r="AW509" s="738"/>
      <c r="AX509" s="738"/>
      <c r="AY509" s="738"/>
      <c r="AZ509" s="738"/>
      <c r="BA509" s="656"/>
      <c r="BB509" s="309"/>
      <c r="BC509" s="1138"/>
      <c r="BD509" s="1138"/>
      <c r="BE509" s="1138"/>
      <c r="BF509" s="1138"/>
      <c r="BG509" s="1138"/>
      <c r="BH509" s="1138"/>
      <c r="BI509" s="1138"/>
      <c r="BJ509" s="536"/>
      <c r="BK509" s="536"/>
      <c r="BL509" s="536"/>
      <c r="BM509" s="536"/>
      <c r="BN509" s="536"/>
      <c r="BO509" s="536"/>
      <c r="BP509" s="536"/>
      <c r="BQ509" s="536"/>
      <c r="BR509" s="536"/>
      <c r="BS509" s="536"/>
      <c r="BT509" s="536"/>
      <c r="BU509" s="309"/>
      <c r="CW509" s="763"/>
      <c r="CX509" s="763"/>
      <c r="CY509" s="763"/>
      <c r="CZ509" s="763"/>
      <c r="DA509" s="763"/>
      <c r="DB509" s="763"/>
      <c r="DC509" s="763"/>
      <c r="DD509" s="763"/>
      <c r="DE509" s="763"/>
      <c r="DF509" s="763"/>
      <c r="DG509" s="763"/>
      <c r="DH509" s="763"/>
      <c r="DI509" s="763"/>
      <c r="DJ509" s="763"/>
      <c r="DK509" s="763"/>
      <c r="DL509" s="763"/>
      <c r="DM509" s="763"/>
      <c r="DN509" s="763"/>
      <c r="DO509" s="763"/>
      <c r="DP509" s="763"/>
      <c r="DQ509" s="763"/>
      <c r="DR509" s="763"/>
      <c r="DS509" s="763"/>
      <c r="DT509" s="763"/>
      <c r="DU509" s="763"/>
      <c r="DV509" s="763"/>
      <c r="DW509" s="763"/>
      <c r="DX509" s="763"/>
      <c r="DY509" s="763"/>
      <c r="DZ509" s="763"/>
      <c r="EA509" s="763"/>
      <c r="EB509" s="763"/>
      <c r="EC509" s="763"/>
      <c r="ED509" s="763"/>
      <c r="EE509" s="763"/>
      <c r="EF509" s="763"/>
      <c r="EG509" s="763"/>
      <c r="EH509" s="763"/>
      <c r="EI509" s="763"/>
      <c r="EJ509" s="763"/>
      <c r="EK509" s="763"/>
      <c r="EL509" s="763"/>
      <c r="EM509" s="763"/>
      <c r="EN509" s="763"/>
      <c r="EO509" s="763"/>
      <c r="EP509" s="763"/>
      <c r="EQ509" s="763"/>
      <c r="ER509" s="763"/>
      <c r="ES509" s="763"/>
      <c r="ET509" s="763"/>
      <c r="EU509" s="763"/>
      <c r="EV509" s="763"/>
      <c r="EW509" s="763"/>
      <c r="EX509" s="763"/>
      <c r="EY509" s="763"/>
      <c r="EZ509" s="763"/>
      <c r="FA509" s="763"/>
      <c r="FB509" s="763"/>
      <c r="FC509" s="763"/>
      <c r="FD509" s="763"/>
      <c r="FE509" s="763"/>
      <c r="FF509" s="763"/>
      <c r="FG509" s="763"/>
      <c r="FH509" s="763"/>
      <c r="FI509" s="763"/>
      <c r="FJ509" s="763"/>
      <c r="FK509" s="763"/>
      <c r="FL509" s="763"/>
      <c r="FM509" s="763"/>
      <c r="FN509" s="763"/>
      <c r="FO509" s="763"/>
      <c r="FP509" s="763"/>
      <c r="FQ509" s="763"/>
      <c r="FR509" s="763"/>
      <c r="FS509" s="763"/>
      <c r="FT509" s="763"/>
      <c r="FU509" s="763"/>
      <c r="FV509" s="763"/>
      <c r="FW509" s="763"/>
      <c r="FX509" s="763"/>
      <c r="FY509" s="763"/>
      <c r="FZ509" s="763"/>
      <c r="GA509" s="763"/>
      <c r="GB509" s="763"/>
      <c r="GC509" s="763"/>
      <c r="GD509" s="763"/>
      <c r="GE509" s="763"/>
      <c r="GF509" s="763"/>
      <c r="GG509" s="763"/>
      <c r="GH509" s="763"/>
      <c r="GI509" s="763"/>
      <c r="GJ509" s="763"/>
      <c r="GK509" s="763"/>
      <c r="GL509" s="763"/>
      <c r="GM509" s="763"/>
      <c r="GN509" s="763"/>
      <c r="GO509" s="763"/>
      <c r="GP509" s="763"/>
      <c r="GQ509" s="763"/>
      <c r="GR509" s="763"/>
      <c r="GS509" s="763"/>
      <c r="GT509" s="763"/>
      <c r="GU509" s="763"/>
      <c r="GV509" s="763"/>
      <c r="GW509" s="763"/>
      <c r="GX509" s="763"/>
      <c r="GY509" s="763"/>
      <c r="GZ509" s="763"/>
      <c r="HA509" s="763"/>
      <c r="HB509" s="763"/>
      <c r="HC509" s="763"/>
      <c r="HD509" s="763"/>
      <c r="HE509" s="763"/>
      <c r="HF509" s="763"/>
      <c r="HG509" s="763"/>
      <c r="HH509" s="763"/>
      <c r="HI509" s="763"/>
      <c r="HJ509" s="763"/>
      <c r="HK509" s="763"/>
      <c r="HL509" s="763"/>
      <c r="HM509" s="763"/>
      <c r="HN509" s="763"/>
      <c r="HO509" s="763"/>
      <c r="HP509" s="763"/>
      <c r="HQ509" s="763"/>
      <c r="HR509" s="763"/>
      <c r="HS509" s="763"/>
    </row>
    <row r="510" spans="1:227" s="552" customFormat="1">
      <c r="A510"/>
      <c r="B510" s="392"/>
      <c r="C510"/>
      <c r="D510" s="465"/>
      <c r="E510" s="684"/>
      <c r="F510" s="684"/>
      <c r="G510" s="354"/>
      <c r="H510"/>
      <c r="I510" s="140"/>
      <c r="J510"/>
      <c r="K510"/>
      <c r="L510"/>
      <c r="M510" s="359"/>
      <c r="N510" s="359"/>
      <c r="O510" s="359"/>
      <c r="P510" s="359"/>
      <c r="Q510" s="359"/>
      <c r="R510" s="359"/>
      <c r="S510" s="359"/>
      <c r="T510" s="359"/>
      <c r="U510" s="359"/>
      <c r="V510" s="359"/>
      <c r="W510" s="359"/>
      <c r="X510" s="359"/>
      <c r="Y510" s="359"/>
      <c r="Z510" s="359"/>
      <c r="AA510" s="359"/>
      <c r="AB510" s="47"/>
      <c r="AC510"/>
      <c r="AD510" s="127"/>
      <c r="AE510"/>
      <c r="AF510"/>
      <c r="AG510"/>
      <c r="AH510" s="137"/>
      <c r="AI510" s="137"/>
      <c r="AJ510" s="137"/>
      <c r="AK510" s="693"/>
      <c r="AL510" s="653"/>
      <c r="AM510" s="738"/>
      <c r="AN510" s="738"/>
      <c r="AO510" s="738"/>
      <c r="AP510" s="738"/>
      <c r="AQ510" s="738"/>
      <c r="AR510" s="738"/>
      <c r="AS510" s="738"/>
      <c r="AT510" s="738"/>
      <c r="AU510" s="738"/>
      <c r="AV510" s="738"/>
      <c r="AW510" s="738"/>
      <c r="AX510" s="738"/>
      <c r="AY510" s="738"/>
      <c r="AZ510" s="738"/>
      <c r="BA510" s="656"/>
      <c r="BB510" s="309"/>
      <c r="BC510" s="1138"/>
      <c r="BD510" s="1138"/>
      <c r="BE510" s="1138"/>
      <c r="BF510" s="1138"/>
      <c r="BG510" s="1138"/>
      <c r="BH510" s="1138"/>
      <c r="BI510" s="1138"/>
      <c r="BJ510" s="536"/>
      <c r="BK510" s="536"/>
      <c r="BL510" s="536"/>
      <c r="BM510" s="536"/>
      <c r="BN510" s="536"/>
      <c r="BO510" s="536"/>
      <c r="BP510" s="536"/>
      <c r="BQ510" s="536"/>
      <c r="BR510" s="536"/>
      <c r="BS510" s="536"/>
      <c r="BT510" s="536"/>
      <c r="BU510" s="309"/>
      <c r="CW510" s="763"/>
      <c r="CX510" s="763"/>
      <c r="CY510" s="763"/>
      <c r="CZ510" s="763"/>
      <c r="DA510" s="763"/>
      <c r="DB510" s="763"/>
      <c r="DC510" s="763"/>
      <c r="DD510" s="763"/>
      <c r="DE510" s="763"/>
      <c r="DF510" s="763"/>
      <c r="DG510" s="763"/>
      <c r="DH510" s="763"/>
      <c r="DI510" s="763"/>
      <c r="DJ510" s="763"/>
      <c r="DK510" s="763"/>
      <c r="DL510" s="763"/>
      <c r="DM510" s="763"/>
      <c r="DN510" s="763"/>
      <c r="DO510" s="763"/>
      <c r="DP510" s="763"/>
      <c r="DQ510" s="763"/>
      <c r="DR510" s="763"/>
      <c r="DS510" s="763"/>
      <c r="DT510" s="763"/>
      <c r="DU510" s="763"/>
      <c r="DV510" s="763"/>
      <c r="DW510" s="763"/>
      <c r="DX510" s="763"/>
      <c r="DY510" s="763"/>
      <c r="DZ510" s="763"/>
      <c r="EA510" s="763"/>
      <c r="EB510" s="763"/>
      <c r="EC510" s="763"/>
      <c r="ED510" s="763"/>
      <c r="EE510" s="763"/>
      <c r="EF510" s="763"/>
      <c r="EG510" s="763"/>
      <c r="EH510" s="763"/>
      <c r="EI510" s="763"/>
      <c r="EJ510" s="763"/>
      <c r="EK510" s="763"/>
      <c r="EL510" s="763"/>
      <c r="EM510" s="763"/>
      <c r="EN510" s="763"/>
      <c r="EO510" s="763"/>
      <c r="EP510" s="763"/>
      <c r="EQ510" s="763"/>
      <c r="ER510" s="763"/>
      <c r="ES510" s="763"/>
      <c r="ET510" s="763"/>
      <c r="EU510" s="763"/>
      <c r="EV510" s="763"/>
      <c r="EW510" s="763"/>
      <c r="EX510" s="763"/>
      <c r="EY510" s="763"/>
      <c r="EZ510" s="763"/>
      <c r="FA510" s="763"/>
      <c r="FB510" s="763"/>
      <c r="FC510" s="763"/>
      <c r="FD510" s="763"/>
      <c r="FE510" s="763"/>
      <c r="FF510" s="763"/>
      <c r="FG510" s="763"/>
      <c r="FH510" s="763"/>
      <c r="FI510" s="763"/>
      <c r="FJ510" s="763"/>
      <c r="FK510" s="763"/>
      <c r="FL510" s="763"/>
      <c r="FM510" s="763"/>
      <c r="FN510" s="763"/>
      <c r="FO510" s="763"/>
      <c r="FP510" s="763"/>
      <c r="FQ510" s="763"/>
      <c r="FR510" s="763"/>
      <c r="FS510" s="763"/>
      <c r="FT510" s="763"/>
      <c r="FU510" s="763"/>
      <c r="FV510" s="763"/>
      <c r="FW510" s="763"/>
      <c r="FX510" s="763"/>
      <c r="FY510" s="763"/>
      <c r="FZ510" s="763"/>
      <c r="GA510" s="763"/>
      <c r="GB510" s="763"/>
      <c r="GC510" s="763"/>
      <c r="GD510" s="763"/>
      <c r="GE510" s="763"/>
      <c r="GF510" s="763"/>
      <c r="GG510" s="763"/>
      <c r="GH510" s="763"/>
      <c r="GI510" s="763"/>
      <c r="GJ510" s="763"/>
      <c r="GK510" s="763"/>
      <c r="GL510" s="763"/>
      <c r="GM510" s="763"/>
      <c r="GN510" s="763"/>
      <c r="GO510" s="763"/>
      <c r="GP510" s="763"/>
      <c r="GQ510" s="763"/>
      <c r="GR510" s="763"/>
      <c r="GS510" s="763"/>
      <c r="GT510" s="763"/>
      <c r="GU510" s="763"/>
      <c r="GV510" s="763"/>
      <c r="GW510" s="763"/>
      <c r="GX510" s="763"/>
      <c r="GY510" s="763"/>
      <c r="GZ510" s="763"/>
      <c r="HA510" s="763"/>
      <c r="HB510" s="763"/>
      <c r="HC510" s="763"/>
      <c r="HD510" s="763"/>
      <c r="HE510" s="763"/>
      <c r="HF510" s="763"/>
      <c r="HG510" s="763"/>
      <c r="HH510" s="763"/>
      <c r="HI510" s="763"/>
      <c r="HJ510" s="763"/>
      <c r="HK510" s="763"/>
      <c r="HL510" s="763"/>
      <c r="HM510" s="763"/>
      <c r="HN510" s="763"/>
      <c r="HO510" s="763"/>
      <c r="HP510" s="763"/>
      <c r="HQ510" s="763"/>
      <c r="HR510" s="763"/>
      <c r="HS510" s="763"/>
    </row>
    <row r="511" spans="1:227" s="552" customFormat="1">
      <c r="A511"/>
      <c r="B511" s="392"/>
      <c r="C511"/>
      <c r="D511" s="465"/>
      <c r="E511" s="684"/>
      <c r="F511" s="684"/>
      <c r="G511" s="354"/>
      <c r="H511"/>
      <c r="I511" s="140"/>
      <c r="J511"/>
      <c r="K511"/>
      <c r="L511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9"/>
      <c r="Y511" s="359"/>
      <c r="Z511" s="359"/>
      <c r="AA511" s="359"/>
      <c r="AB511" s="47"/>
      <c r="AC511"/>
      <c r="AD511" s="127"/>
      <c r="AE511"/>
      <c r="AF511"/>
      <c r="AG511"/>
      <c r="AH511" s="137"/>
      <c r="AI511" s="137"/>
      <c r="AJ511" s="137"/>
      <c r="AK511" s="693"/>
      <c r="AL511" s="653"/>
      <c r="AM511" s="738"/>
      <c r="AN511" s="738"/>
      <c r="AO511" s="738"/>
      <c r="AP511" s="738"/>
      <c r="AQ511" s="738"/>
      <c r="AR511" s="738"/>
      <c r="AS511" s="738"/>
      <c r="AT511" s="738"/>
      <c r="AU511" s="738"/>
      <c r="AV511" s="738"/>
      <c r="AW511" s="738"/>
      <c r="AX511" s="738"/>
      <c r="AY511" s="738"/>
      <c r="AZ511" s="738"/>
      <c r="BA511" s="656"/>
      <c r="BB511" s="309"/>
      <c r="BC511" s="1138"/>
      <c r="BD511" s="1138"/>
      <c r="BE511" s="1138"/>
      <c r="BF511" s="1138"/>
      <c r="BG511" s="1138"/>
      <c r="BH511" s="1138"/>
      <c r="BI511" s="1138"/>
      <c r="BJ511" s="536"/>
      <c r="BK511" s="536"/>
      <c r="BL511" s="536"/>
      <c r="BM511" s="536"/>
      <c r="BN511" s="536"/>
      <c r="BO511" s="536"/>
      <c r="BP511" s="536"/>
      <c r="BQ511" s="536"/>
      <c r="BR511" s="536"/>
      <c r="BS511" s="536"/>
      <c r="BT511" s="536"/>
      <c r="BU511" s="309"/>
      <c r="CW511" s="763"/>
      <c r="CX511" s="763"/>
      <c r="CY511" s="763"/>
      <c r="CZ511" s="763"/>
      <c r="DA511" s="763"/>
      <c r="DB511" s="763"/>
      <c r="DC511" s="763"/>
      <c r="DD511" s="763"/>
      <c r="DE511" s="763"/>
      <c r="DF511" s="763"/>
      <c r="DG511" s="763"/>
      <c r="DH511" s="763"/>
      <c r="DI511" s="763"/>
      <c r="DJ511" s="763"/>
      <c r="DK511" s="763"/>
      <c r="DL511" s="763"/>
      <c r="DM511" s="763"/>
      <c r="DN511" s="763"/>
      <c r="DO511" s="763"/>
      <c r="DP511" s="763"/>
      <c r="DQ511" s="763"/>
      <c r="DR511" s="763"/>
      <c r="DS511" s="763"/>
      <c r="DT511" s="763"/>
      <c r="DU511" s="763"/>
      <c r="DV511" s="763"/>
      <c r="DW511" s="763"/>
      <c r="DX511" s="763"/>
      <c r="DY511" s="763"/>
      <c r="DZ511" s="763"/>
      <c r="EA511" s="763"/>
      <c r="EB511" s="763"/>
      <c r="EC511" s="763"/>
      <c r="ED511" s="763"/>
      <c r="EE511" s="763"/>
      <c r="EF511" s="763"/>
      <c r="EG511" s="763"/>
      <c r="EH511" s="763"/>
      <c r="EI511" s="763"/>
      <c r="EJ511" s="763"/>
      <c r="EK511" s="763"/>
      <c r="EL511" s="763"/>
      <c r="EM511" s="763"/>
      <c r="EN511" s="763"/>
      <c r="EO511" s="763"/>
      <c r="EP511" s="763"/>
      <c r="EQ511" s="763"/>
      <c r="ER511" s="763"/>
      <c r="ES511" s="763"/>
      <c r="ET511" s="763"/>
      <c r="EU511" s="763"/>
      <c r="EV511" s="763"/>
      <c r="EW511" s="763"/>
      <c r="EX511" s="763"/>
      <c r="EY511" s="763"/>
      <c r="EZ511" s="763"/>
      <c r="FA511" s="763"/>
      <c r="FB511" s="763"/>
      <c r="FC511" s="763"/>
      <c r="FD511" s="763"/>
      <c r="FE511" s="763"/>
      <c r="FF511" s="763"/>
      <c r="FG511" s="763"/>
      <c r="FH511" s="763"/>
      <c r="FI511" s="763"/>
      <c r="FJ511" s="763"/>
      <c r="FK511" s="763"/>
      <c r="FL511" s="763"/>
      <c r="FM511" s="763"/>
      <c r="FN511" s="763"/>
      <c r="FO511" s="763"/>
      <c r="FP511" s="763"/>
      <c r="FQ511" s="763"/>
      <c r="FR511" s="763"/>
      <c r="FS511" s="763"/>
      <c r="FT511" s="763"/>
      <c r="FU511" s="763"/>
      <c r="FV511" s="763"/>
      <c r="FW511" s="763"/>
      <c r="FX511" s="763"/>
      <c r="FY511" s="763"/>
      <c r="FZ511" s="763"/>
      <c r="GA511" s="763"/>
      <c r="GB511" s="763"/>
      <c r="GC511" s="763"/>
      <c r="GD511" s="763"/>
      <c r="GE511" s="763"/>
      <c r="GF511" s="763"/>
      <c r="GG511" s="763"/>
      <c r="GH511" s="763"/>
      <c r="GI511" s="763"/>
      <c r="GJ511" s="763"/>
      <c r="GK511" s="763"/>
      <c r="GL511" s="763"/>
      <c r="GM511" s="763"/>
      <c r="GN511" s="763"/>
      <c r="GO511" s="763"/>
      <c r="GP511" s="763"/>
      <c r="GQ511" s="763"/>
      <c r="GR511" s="763"/>
      <c r="GS511" s="763"/>
      <c r="GT511" s="763"/>
      <c r="GU511" s="763"/>
      <c r="GV511" s="763"/>
      <c r="GW511" s="763"/>
      <c r="GX511" s="763"/>
      <c r="GY511" s="763"/>
      <c r="GZ511" s="763"/>
      <c r="HA511" s="763"/>
      <c r="HB511" s="763"/>
      <c r="HC511" s="763"/>
      <c r="HD511" s="763"/>
      <c r="HE511" s="763"/>
      <c r="HF511" s="763"/>
      <c r="HG511" s="763"/>
      <c r="HH511" s="763"/>
      <c r="HI511" s="763"/>
      <c r="HJ511" s="763"/>
      <c r="HK511" s="763"/>
      <c r="HL511" s="763"/>
      <c r="HM511" s="763"/>
      <c r="HN511" s="763"/>
      <c r="HO511" s="763"/>
      <c r="HP511" s="763"/>
      <c r="HQ511" s="763"/>
      <c r="HR511" s="763"/>
      <c r="HS511" s="763"/>
    </row>
    <row r="512" spans="1:227" s="552" customFormat="1">
      <c r="A512"/>
      <c r="B512" s="392"/>
      <c r="C512"/>
      <c r="D512" s="465"/>
      <c r="E512" s="684"/>
      <c r="F512" s="684"/>
      <c r="G512" s="354"/>
      <c r="H512"/>
      <c r="I512" s="140"/>
      <c r="J512"/>
      <c r="K512"/>
      <c r="L512"/>
      <c r="M512" s="359"/>
      <c r="N512" s="359"/>
      <c r="O512" s="359"/>
      <c r="P512" s="359"/>
      <c r="Q512" s="359"/>
      <c r="R512" s="359"/>
      <c r="S512" s="359"/>
      <c r="T512" s="359"/>
      <c r="U512" s="359"/>
      <c r="V512" s="359"/>
      <c r="W512" s="359"/>
      <c r="X512" s="359"/>
      <c r="Y512" s="359"/>
      <c r="Z512" s="359"/>
      <c r="AA512" s="359"/>
      <c r="AB512" s="47"/>
      <c r="AC512"/>
      <c r="AD512" s="127"/>
      <c r="AE512"/>
      <c r="AF512"/>
      <c r="AG512"/>
      <c r="AH512" s="137"/>
      <c r="AI512" s="137"/>
      <c r="AJ512" s="137"/>
      <c r="AK512" s="693"/>
      <c r="AL512" s="653"/>
      <c r="AM512" s="738"/>
      <c r="AN512" s="738"/>
      <c r="AO512" s="738"/>
      <c r="AP512" s="738"/>
      <c r="AQ512" s="738"/>
      <c r="AR512" s="738"/>
      <c r="AS512" s="738"/>
      <c r="AT512" s="738"/>
      <c r="AU512" s="738"/>
      <c r="AV512" s="738"/>
      <c r="AW512" s="738"/>
      <c r="AX512" s="738"/>
      <c r="AY512" s="738"/>
      <c r="AZ512" s="738"/>
      <c r="BA512" s="656"/>
      <c r="BB512" s="309"/>
      <c r="BC512" s="1138"/>
      <c r="BD512" s="1138"/>
      <c r="BE512" s="1138"/>
      <c r="BF512" s="1138"/>
      <c r="BG512" s="1138"/>
      <c r="BH512" s="1138"/>
      <c r="BI512" s="1138"/>
      <c r="BJ512" s="536"/>
      <c r="BK512" s="536"/>
      <c r="BL512" s="536"/>
      <c r="BM512" s="536"/>
      <c r="BN512" s="536"/>
      <c r="BO512" s="536"/>
      <c r="BP512" s="536"/>
      <c r="BQ512" s="536"/>
      <c r="BR512" s="536"/>
      <c r="BS512" s="536"/>
      <c r="BT512" s="536"/>
      <c r="BU512" s="309"/>
      <c r="CW512" s="763"/>
      <c r="CX512" s="763"/>
      <c r="CY512" s="763"/>
      <c r="CZ512" s="763"/>
      <c r="DA512" s="763"/>
      <c r="DB512" s="763"/>
      <c r="DC512" s="763"/>
      <c r="DD512" s="763"/>
      <c r="DE512" s="763"/>
      <c r="DF512" s="763"/>
      <c r="DG512" s="763"/>
      <c r="DH512" s="763"/>
      <c r="DI512" s="763"/>
      <c r="DJ512" s="763"/>
      <c r="DK512" s="763"/>
      <c r="DL512" s="763"/>
      <c r="DM512" s="763"/>
      <c r="DN512" s="763"/>
      <c r="DO512" s="763"/>
      <c r="DP512" s="763"/>
      <c r="DQ512" s="763"/>
      <c r="DR512" s="763"/>
      <c r="DS512" s="763"/>
      <c r="DT512" s="763"/>
      <c r="DU512" s="763"/>
      <c r="DV512" s="763"/>
      <c r="DW512" s="763"/>
      <c r="DX512" s="763"/>
      <c r="DY512" s="763"/>
      <c r="DZ512" s="763"/>
      <c r="EA512" s="763"/>
      <c r="EB512" s="763"/>
      <c r="EC512" s="763"/>
      <c r="ED512" s="763"/>
      <c r="EE512" s="763"/>
      <c r="EF512" s="763"/>
      <c r="EG512" s="763"/>
      <c r="EH512" s="763"/>
      <c r="EI512" s="763"/>
      <c r="EJ512" s="763"/>
      <c r="EK512" s="763"/>
      <c r="EL512" s="763"/>
      <c r="EM512" s="763"/>
      <c r="EN512" s="763"/>
      <c r="EO512" s="763"/>
      <c r="EP512" s="763"/>
      <c r="EQ512" s="763"/>
      <c r="ER512" s="763"/>
      <c r="ES512" s="763"/>
      <c r="ET512" s="763"/>
      <c r="EU512" s="763"/>
      <c r="EV512" s="763"/>
      <c r="EW512" s="763"/>
      <c r="EX512" s="763"/>
      <c r="EY512" s="763"/>
      <c r="EZ512" s="763"/>
      <c r="FA512" s="763"/>
      <c r="FB512" s="763"/>
      <c r="FC512" s="763"/>
      <c r="FD512" s="763"/>
      <c r="FE512" s="763"/>
      <c r="FF512" s="763"/>
      <c r="FG512" s="763"/>
      <c r="FH512" s="763"/>
      <c r="FI512" s="763"/>
      <c r="FJ512" s="763"/>
      <c r="FK512" s="763"/>
      <c r="FL512" s="763"/>
      <c r="FM512" s="763"/>
      <c r="FN512" s="763"/>
      <c r="FO512" s="763"/>
      <c r="FP512" s="763"/>
      <c r="FQ512" s="763"/>
      <c r="FR512" s="763"/>
      <c r="FS512" s="763"/>
      <c r="FT512" s="763"/>
      <c r="FU512" s="763"/>
      <c r="FV512" s="763"/>
      <c r="FW512" s="763"/>
      <c r="FX512" s="763"/>
      <c r="FY512" s="763"/>
      <c r="FZ512" s="763"/>
      <c r="GA512" s="763"/>
      <c r="GB512" s="763"/>
      <c r="GC512" s="763"/>
      <c r="GD512" s="763"/>
      <c r="GE512" s="763"/>
      <c r="GF512" s="763"/>
      <c r="GG512" s="763"/>
      <c r="GH512" s="763"/>
      <c r="GI512" s="763"/>
      <c r="GJ512" s="763"/>
      <c r="GK512" s="763"/>
      <c r="GL512" s="763"/>
      <c r="GM512" s="763"/>
      <c r="GN512" s="763"/>
      <c r="GO512" s="763"/>
      <c r="GP512" s="763"/>
      <c r="GQ512" s="763"/>
      <c r="GR512" s="763"/>
      <c r="GS512" s="763"/>
      <c r="GT512" s="763"/>
      <c r="GU512" s="763"/>
      <c r="GV512" s="763"/>
      <c r="GW512" s="763"/>
      <c r="GX512" s="763"/>
      <c r="GY512" s="763"/>
      <c r="GZ512" s="763"/>
      <c r="HA512" s="763"/>
      <c r="HB512" s="763"/>
      <c r="HC512" s="763"/>
      <c r="HD512" s="763"/>
      <c r="HE512" s="763"/>
      <c r="HF512" s="763"/>
      <c r="HG512" s="763"/>
      <c r="HH512" s="763"/>
      <c r="HI512" s="763"/>
      <c r="HJ512" s="763"/>
      <c r="HK512" s="763"/>
      <c r="HL512" s="763"/>
      <c r="HM512" s="763"/>
      <c r="HN512" s="763"/>
      <c r="HO512" s="763"/>
      <c r="HP512" s="763"/>
      <c r="HQ512" s="763"/>
      <c r="HR512" s="763"/>
      <c r="HS512" s="763"/>
    </row>
    <row r="513" spans="1:227" s="552" customFormat="1">
      <c r="A513"/>
      <c r="B513" s="392"/>
      <c r="C513"/>
      <c r="D513" s="465"/>
      <c r="E513" s="684"/>
      <c r="F513" s="684"/>
      <c r="G513" s="354"/>
      <c r="H513"/>
      <c r="I513" s="140"/>
      <c r="J513"/>
      <c r="K513"/>
      <c r="L513"/>
      <c r="M513" s="359"/>
      <c r="N513" s="359"/>
      <c r="O513" s="359"/>
      <c r="P513" s="359"/>
      <c r="Q513" s="359"/>
      <c r="R513" s="359"/>
      <c r="S513" s="359"/>
      <c r="T513" s="359"/>
      <c r="U513" s="359"/>
      <c r="V513" s="359"/>
      <c r="W513" s="359"/>
      <c r="X513" s="359"/>
      <c r="Y513" s="359"/>
      <c r="Z513" s="359"/>
      <c r="AA513" s="359"/>
      <c r="AB513" s="47"/>
      <c r="AC513"/>
      <c r="AD513" s="127"/>
      <c r="AE513"/>
      <c r="AF513"/>
      <c r="AG513"/>
      <c r="AH513" s="137"/>
      <c r="AI513" s="137"/>
      <c r="AJ513" s="137"/>
      <c r="AK513" s="693"/>
      <c r="AL513" s="653"/>
      <c r="AM513" s="738"/>
      <c r="AN513" s="738"/>
      <c r="AO513" s="738"/>
      <c r="AP513" s="738"/>
      <c r="AQ513" s="738"/>
      <c r="AR513" s="738"/>
      <c r="AS513" s="738"/>
      <c r="AT513" s="738"/>
      <c r="AU513" s="738"/>
      <c r="AV513" s="738"/>
      <c r="AW513" s="738"/>
      <c r="AX513" s="738"/>
      <c r="AY513" s="738"/>
      <c r="AZ513" s="738"/>
      <c r="BA513" s="656"/>
      <c r="BB513" s="309"/>
      <c r="BC513" s="1138"/>
      <c r="BD513" s="1138"/>
      <c r="BE513" s="1138"/>
      <c r="BF513" s="1138"/>
      <c r="BG513" s="1138"/>
      <c r="BH513" s="1138"/>
      <c r="BI513" s="1138"/>
      <c r="BJ513" s="536"/>
      <c r="BK513" s="536"/>
      <c r="BL513" s="536"/>
      <c r="BM513" s="536"/>
      <c r="BN513" s="536"/>
      <c r="BO513" s="536"/>
      <c r="BP513" s="536"/>
      <c r="BQ513" s="536"/>
      <c r="BR513" s="536"/>
      <c r="BS513" s="536"/>
      <c r="BT513" s="536"/>
      <c r="BU513" s="309"/>
      <c r="CW513" s="763"/>
      <c r="CX513" s="763"/>
      <c r="CY513" s="763"/>
      <c r="CZ513" s="763"/>
      <c r="DA513" s="763"/>
      <c r="DB513" s="763"/>
      <c r="DC513" s="763"/>
      <c r="DD513" s="763"/>
      <c r="DE513" s="763"/>
      <c r="DF513" s="763"/>
      <c r="DG513" s="763"/>
      <c r="DH513" s="763"/>
      <c r="DI513" s="763"/>
      <c r="DJ513" s="763"/>
      <c r="DK513" s="763"/>
      <c r="DL513" s="763"/>
      <c r="DM513" s="763"/>
      <c r="DN513" s="763"/>
      <c r="DO513" s="763"/>
      <c r="DP513" s="763"/>
      <c r="DQ513" s="763"/>
      <c r="DR513" s="763"/>
      <c r="DS513" s="763"/>
      <c r="DT513" s="763"/>
      <c r="DU513" s="763"/>
      <c r="DV513" s="763"/>
      <c r="DW513" s="763"/>
      <c r="DX513" s="763"/>
      <c r="DY513" s="763"/>
      <c r="DZ513" s="763"/>
      <c r="EA513" s="763"/>
      <c r="EB513" s="763"/>
      <c r="EC513" s="763"/>
      <c r="ED513" s="763"/>
      <c r="EE513" s="763"/>
      <c r="EF513" s="763"/>
      <c r="EG513" s="763"/>
      <c r="EH513" s="763"/>
      <c r="EI513" s="763"/>
      <c r="EJ513" s="763"/>
      <c r="EK513" s="763"/>
      <c r="EL513" s="763"/>
      <c r="EM513" s="763"/>
      <c r="EN513" s="763"/>
      <c r="EO513" s="763"/>
      <c r="EP513" s="763"/>
      <c r="EQ513" s="763"/>
      <c r="ER513" s="763"/>
      <c r="ES513" s="763"/>
      <c r="ET513" s="763"/>
      <c r="EU513" s="763"/>
      <c r="EV513" s="763"/>
      <c r="EW513" s="763"/>
      <c r="EX513" s="763"/>
      <c r="EY513" s="763"/>
      <c r="EZ513" s="763"/>
      <c r="FA513" s="763"/>
      <c r="FB513" s="763"/>
      <c r="FC513" s="763"/>
      <c r="FD513" s="763"/>
      <c r="FE513" s="763"/>
      <c r="FF513" s="763"/>
      <c r="FG513" s="763"/>
      <c r="FH513" s="763"/>
      <c r="FI513" s="763"/>
      <c r="FJ513" s="763"/>
      <c r="FK513" s="763"/>
      <c r="FL513" s="763"/>
      <c r="FM513" s="763"/>
      <c r="FN513" s="763"/>
      <c r="FO513" s="763"/>
      <c r="FP513" s="763"/>
      <c r="FQ513" s="763"/>
      <c r="FR513" s="763"/>
      <c r="FS513" s="763"/>
      <c r="FT513" s="763"/>
      <c r="FU513" s="763"/>
      <c r="FV513" s="763"/>
      <c r="FW513" s="763"/>
      <c r="FX513" s="763"/>
      <c r="FY513" s="763"/>
      <c r="FZ513" s="763"/>
      <c r="GA513" s="763"/>
      <c r="GB513" s="763"/>
      <c r="GC513" s="763"/>
      <c r="GD513" s="763"/>
      <c r="GE513" s="763"/>
      <c r="GF513" s="763"/>
      <c r="GG513" s="763"/>
      <c r="GH513" s="763"/>
      <c r="GI513" s="763"/>
      <c r="GJ513" s="763"/>
      <c r="GK513" s="763"/>
      <c r="GL513" s="763"/>
      <c r="GM513" s="763"/>
      <c r="GN513" s="763"/>
      <c r="GO513" s="763"/>
      <c r="GP513" s="763"/>
      <c r="GQ513" s="763"/>
      <c r="GR513" s="763"/>
      <c r="GS513" s="763"/>
      <c r="GT513" s="763"/>
      <c r="GU513" s="763"/>
      <c r="GV513" s="763"/>
      <c r="GW513" s="763"/>
      <c r="GX513" s="763"/>
      <c r="GY513" s="763"/>
      <c r="GZ513" s="763"/>
      <c r="HA513" s="763"/>
      <c r="HB513" s="763"/>
      <c r="HC513" s="763"/>
      <c r="HD513" s="763"/>
      <c r="HE513" s="763"/>
      <c r="HF513" s="763"/>
      <c r="HG513" s="763"/>
      <c r="HH513" s="763"/>
      <c r="HI513" s="763"/>
      <c r="HJ513" s="763"/>
      <c r="HK513" s="763"/>
      <c r="HL513" s="763"/>
      <c r="HM513" s="763"/>
      <c r="HN513" s="763"/>
      <c r="HO513" s="763"/>
      <c r="HP513" s="763"/>
      <c r="HQ513" s="763"/>
      <c r="HR513" s="763"/>
      <c r="HS513" s="763"/>
    </row>
    <row r="514" spans="1:227" s="552" customFormat="1">
      <c r="A514"/>
      <c r="B514" s="392"/>
      <c r="C514"/>
      <c r="D514" s="465"/>
      <c r="E514" s="684"/>
      <c r="F514" s="684"/>
      <c r="G514" s="354"/>
      <c r="H514"/>
      <c r="I514" s="140"/>
      <c r="J514"/>
      <c r="K514"/>
      <c r="L514"/>
      <c r="M514" s="359"/>
      <c r="N514" s="359"/>
      <c r="O514" s="359"/>
      <c r="P514" s="359"/>
      <c r="Q514" s="359"/>
      <c r="R514" s="359"/>
      <c r="S514" s="359"/>
      <c r="T514" s="359"/>
      <c r="U514" s="359"/>
      <c r="V514" s="359"/>
      <c r="W514" s="359"/>
      <c r="X514" s="359"/>
      <c r="Y514" s="359"/>
      <c r="Z514" s="359"/>
      <c r="AA514" s="359"/>
      <c r="AB514" s="47"/>
      <c r="AC514"/>
      <c r="AD514" s="127"/>
      <c r="AE514"/>
      <c r="AF514"/>
      <c r="AG514"/>
      <c r="AH514" s="137"/>
      <c r="AI514" s="137"/>
      <c r="AJ514" s="137"/>
      <c r="AK514" s="693"/>
      <c r="AL514" s="653"/>
      <c r="AM514" s="738"/>
      <c r="AN514" s="738"/>
      <c r="AO514" s="738"/>
      <c r="AP514" s="738"/>
      <c r="AQ514" s="738"/>
      <c r="AR514" s="738"/>
      <c r="AS514" s="738"/>
      <c r="AT514" s="738"/>
      <c r="AU514" s="738"/>
      <c r="AV514" s="738"/>
      <c r="AW514" s="738"/>
      <c r="AX514" s="738"/>
      <c r="AY514" s="738"/>
      <c r="AZ514" s="738"/>
      <c r="BA514" s="656"/>
      <c r="BB514" s="309"/>
      <c r="BC514" s="1138"/>
      <c r="BD514" s="1138"/>
      <c r="BE514" s="1138"/>
      <c r="BF514" s="1138"/>
      <c r="BG514" s="1138"/>
      <c r="BH514" s="1138"/>
      <c r="BI514" s="1138"/>
      <c r="BJ514" s="536"/>
      <c r="BK514" s="536"/>
      <c r="BL514" s="536"/>
      <c r="BM514" s="536"/>
      <c r="BN514" s="536"/>
      <c r="BO514" s="536"/>
      <c r="BP514" s="536"/>
      <c r="BQ514" s="536"/>
      <c r="BR514" s="536"/>
      <c r="BS514" s="536"/>
      <c r="BT514" s="536"/>
      <c r="BU514" s="309"/>
      <c r="CW514" s="763"/>
      <c r="CX514" s="763"/>
      <c r="CY514" s="763"/>
      <c r="CZ514" s="763"/>
      <c r="DA514" s="763"/>
      <c r="DB514" s="763"/>
      <c r="DC514" s="763"/>
      <c r="DD514" s="763"/>
      <c r="DE514" s="763"/>
      <c r="DF514" s="763"/>
      <c r="DG514" s="763"/>
      <c r="DH514" s="763"/>
      <c r="DI514" s="763"/>
      <c r="DJ514" s="763"/>
      <c r="DK514" s="763"/>
      <c r="DL514" s="763"/>
      <c r="DM514" s="763"/>
      <c r="DN514" s="763"/>
      <c r="DO514" s="763"/>
      <c r="DP514" s="763"/>
      <c r="DQ514" s="763"/>
      <c r="DR514" s="763"/>
      <c r="DS514" s="763"/>
      <c r="DT514" s="763"/>
      <c r="DU514" s="763"/>
      <c r="DV514" s="763"/>
      <c r="DW514" s="763"/>
      <c r="DX514" s="763"/>
      <c r="DY514" s="763"/>
      <c r="DZ514" s="763"/>
      <c r="EA514" s="763"/>
      <c r="EB514" s="763"/>
      <c r="EC514" s="763"/>
      <c r="ED514" s="763"/>
      <c r="EE514" s="763"/>
      <c r="EF514" s="763"/>
      <c r="EG514" s="763"/>
      <c r="EH514" s="763"/>
      <c r="EI514" s="763"/>
      <c r="EJ514" s="763"/>
      <c r="EK514" s="763"/>
      <c r="EL514" s="763"/>
      <c r="EM514" s="763"/>
      <c r="EN514" s="763"/>
      <c r="EO514" s="763"/>
      <c r="EP514" s="763"/>
      <c r="EQ514" s="763"/>
      <c r="ER514" s="763"/>
      <c r="ES514" s="763"/>
      <c r="ET514" s="763"/>
      <c r="EU514" s="763"/>
      <c r="EV514" s="763"/>
      <c r="EW514" s="763"/>
      <c r="EX514" s="763"/>
      <c r="EY514" s="763"/>
      <c r="EZ514" s="763"/>
      <c r="FA514" s="763"/>
      <c r="FB514" s="763"/>
      <c r="FC514" s="763"/>
      <c r="FD514" s="763"/>
      <c r="FE514" s="763"/>
      <c r="FF514" s="763"/>
      <c r="FG514" s="763"/>
      <c r="FH514" s="763"/>
      <c r="FI514" s="763"/>
      <c r="FJ514" s="763"/>
      <c r="FK514" s="763"/>
      <c r="FL514" s="763"/>
      <c r="FM514" s="763"/>
      <c r="FN514" s="763"/>
      <c r="FO514" s="763"/>
      <c r="FP514" s="763"/>
      <c r="FQ514" s="763"/>
      <c r="FR514" s="763"/>
      <c r="FS514" s="763"/>
      <c r="FT514" s="763"/>
      <c r="FU514" s="763"/>
      <c r="FV514" s="763"/>
      <c r="FW514" s="763"/>
      <c r="FX514" s="763"/>
      <c r="FY514" s="763"/>
      <c r="FZ514" s="763"/>
      <c r="GA514" s="763"/>
      <c r="GB514" s="763"/>
      <c r="GC514" s="763"/>
      <c r="GD514" s="763"/>
      <c r="GE514" s="763"/>
      <c r="GF514" s="763"/>
      <c r="GG514" s="763"/>
      <c r="GH514" s="763"/>
      <c r="GI514" s="763"/>
      <c r="GJ514" s="763"/>
      <c r="GK514" s="763"/>
      <c r="GL514" s="763"/>
      <c r="GM514" s="763"/>
      <c r="GN514" s="763"/>
      <c r="GO514" s="763"/>
      <c r="GP514" s="763"/>
      <c r="GQ514" s="763"/>
      <c r="GR514" s="763"/>
      <c r="GS514" s="763"/>
      <c r="GT514" s="763"/>
      <c r="GU514" s="763"/>
      <c r="GV514" s="763"/>
      <c r="GW514" s="763"/>
      <c r="GX514" s="763"/>
      <c r="GY514" s="763"/>
      <c r="GZ514" s="763"/>
      <c r="HA514" s="763"/>
      <c r="HB514" s="763"/>
      <c r="HC514" s="763"/>
      <c r="HD514" s="763"/>
      <c r="HE514" s="763"/>
      <c r="HF514" s="763"/>
      <c r="HG514" s="763"/>
      <c r="HH514" s="763"/>
      <c r="HI514" s="763"/>
      <c r="HJ514" s="763"/>
      <c r="HK514" s="763"/>
      <c r="HL514" s="763"/>
      <c r="HM514" s="763"/>
      <c r="HN514" s="763"/>
      <c r="HO514" s="763"/>
      <c r="HP514" s="763"/>
      <c r="HQ514" s="763"/>
      <c r="HR514" s="763"/>
      <c r="HS514" s="763"/>
    </row>
    <row r="515" spans="1:227" s="552" customFormat="1">
      <c r="A515"/>
      <c r="B515" s="392"/>
      <c r="C515"/>
      <c r="D515" s="465"/>
      <c r="E515" s="684"/>
      <c r="F515" s="684"/>
      <c r="G515" s="354"/>
      <c r="H515"/>
      <c r="I515" s="140"/>
      <c r="J515"/>
      <c r="K515"/>
      <c r="L515"/>
      <c r="M515" s="359"/>
      <c r="N515" s="359"/>
      <c r="O515" s="359"/>
      <c r="P515" s="359"/>
      <c r="Q515" s="359"/>
      <c r="R515" s="359"/>
      <c r="S515" s="359"/>
      <c r="T515" s="359"/>
      <c r="U515" s="359"/>
      <c r="V515" s="359"/>
      <c r="W515" s="359"/>
      <c r="X515" s="359"/>
      <c r="Y515" s="359"/>
      <c r="Z515" s="359"/>
      <c r="AA515" s="359"/>
      <c r="AB515" s="47"/>
      <c r="AC515"/>
      <c r="AD515" s="127"/>
      <c r="AE515"/>
      <c r="AF515"/>
      <c r="AG515"/>
      <c r="AH515" s="137"/>
      <c r="AI515" s="137"/>
      <c r="AJ515" s="137"/>
      <c r="AK515" s="693"/>
      <c r="AL515" s="653"/>
      <c r="AM515" s="738"/>
      <c r="AN515" s="738"/>
      <c r="AO515" s="738"/>
      <c r="AP515" s="738"/>
      <c r="AQ515" s="738"/>
      <c r="AR515" s="738"/>
      <c r="AS515" s="738"/>
      <c r="AT515" s="738"/>
      <c r="AU515" s="738"/>
      <c r="AV515" s="738"/>
      <c r="AW515" s="738"/>
      <c r="AX515" s="738"/>
      <c r="AY515" s="738"/>
      <c r="AZ515" s="738"/>
      <c r="BA515" s="656"/>
      <c r="BB515" s="309"/>
      <c r="BC515" s="1138"/>
      <c r="BD515" s="1138"/>
      <c r="BE515" s="1138"/>
      <c r="BF515" s="1138"/>
      <c r="BG515" s="1138"/>
      <c r="BH515" s="1138"/>
      <c r="BI515" s="1138"/>
      <c r="BJ515" s="536"/>
      <c r="BK515" s="536"/>
      <c r="BL515" s="536"/>
      <c r="BM515" s="536"/>
      <c r="BN515" s="536"/>
      <c r="BO515" s="536"/>
      <c r="BP515" s="536"/>
      <c r="BQ515" s="536"/>
      <c r="BR515" s="536"/>
      <c r="BS515" s="536"/>
      <c r="BT515" s="536"/>
      <c r="BU515" s="309"/>
      <c r="CW515" s="763"/>
      <c r="CX515" s="763"/>
      <c r="CY515" s="763"/>
      <c r="CZ515" s="763"/>
      <c r="DA515" s="763"/>
      <c r="DB515" s="763"/>
      <c r="DC515" s="763"/>
      <c r="DD515" s="763"/>
      <c r="DE515" s="763"/>
      <c r="DF515" s="763"/>
      <c r="DG515" s="763"/>
      <c r="DH515" s="763"/>
      <c r="DI515" s="763"/>
      <c r="DJ515" s="763"/>
      <c r="DK515" s="763"/>
      <c r="DL515" s="763"/>
      <c r="DM515" s="763"/>
      <c r="DN515" s="763"/>
      <c r="DO515" s="763"/>
      <c r="DP515" s="763"/>
      <c r="DQ515" s="763"/>
      <c r="DR515" s="763"/>
      <c r="DS515" s="763"/>
      <c r="DT515" s="763"/>
      <c r="DU515" s="763"/>
      <c r="DV515" s="763"/>
      <c r="DW515" s="763"/>
      <c r="DX515" s="763"/>
      <c r="DY515" s="763"/>
      <c r="DZ515" s="763"/>
      <c r="EA515" s="763"/>
      <c r="EB515" s="763"/>
      <c r="EC515" s="763"/>
      <c r="ED515" s="763"/>
      <c r="EE515" s="763"/>
      <c r="EF515" s="763"/>
      <c r="EG515" s="763"/>
      <c r="EH515" s="763"/>
      <c r="EI515" s="763"/>
      <c r="EJ515" s="763"/>
      <c r="EK515" s="763"/>
      <c r="EL515" s="763"/>
      <c r="EM515" s="763"/>
      <c r="EN515" s="763"/>
      <c r="EO515" s="763"/>
      <c r="EP515" s="763"/>
      <c r="EQ515" s="763"/>
      <c r="ER515" s="763"/>
      <c r="ES515" s="763"/>
      <c r="ET515" s="763"/>
      <c r="EU515" s="763"/>
      <c r="EV515" s="763"/>
      <c r="EW515" s="763"/>
      <c r="EX515" s="763"/>
      <c r="EY515" s="763"/>
      <c r="EZ515" s="763"/>
      <c r="FA515" s="763"/>
      <c r="FB515" s="763"/>
      <c r="FC515" s="763"/>
      <c r="FD515" s="763"/>
      <c r="FE515" s="763"/>
      <c r="FF515" s="763"/>
      <c r="FG515" s="763"/>
      <c r="FH515" s="763"/>
      <c r="FI515" s="763"/>
      <c r="FJ515" s="763"/>
      <c r="FK515" s="763"/>
      <c r="FL515" s="763"/>
      <c r="FM515" s="763"/>
      <c r="FN515" s="763"/>
      <c r="FO515" s="763"/>
      <c r="FP515" s="763"/>
      <c r="FQ515" s="763"/>
      <c r="FR515" s="763"/>
      <c r="FS515" s="763"/>
      <c r="FT515" s="763"/>
      <c r="FU515" s="763"/>
      <c r="FV515" s="763"/>
      <c r="FW515" s="763"/>
      <c r="FX515" s="763"/>
      <c r="FY515" s="763"/>
      <c r="FZ515" s="763"/>
      <c r="GA515" s="763"/>
      <c r="GB515" s="763"/>
      <c r="GC515" s="763"/>
      <c r="GD515" s="763"/>
      <c r="GE515" s="763"/>
      <c r="GF515" s="763"/>
      <c r="GG515" s="763"/>
      <c r="GH515" s="763"/>
      <c r="GI515" s="763"/>
      <c r="GJ515" s="763"/>
      <c r="GK515" s="763"/>
      <c r="GL515" s="763"/>
      <c r="GM515" s="763"/>
      <c r="GN515" s="763"/>
      <c r="GO515" s="763"/>
      <c r="GP515" s="763"/>
      <c r="GQ515" s="763"/>
      <c r="GR515" s="763"/>
      <c r="GS515" s="763"/>
      <c r="GT515" s="763"/>
      <c r="GU515" s="763"/>
      <c r="GV515" s="763"/>
      <c r="GW515" s="763"/>
      <c r="GX515" s="763"/>
      <c r="GY515" s="763"/>
      <c r="GZ515" s="763"/>
      <c r="HA515" s="763"/>
      <c r="HB515" s="763"/>
      <c r="HC515" s="763"/>
      <c r="HD515" s="763"/>
      <c r="HE515" s="763"/>
      <c r="HF515" s="763"/>
      <c r="HG515" s="763"/>
      <c r="HH515" s="763"/>
      <c r="HI515" s="763"/>
      <c r="HJ515" s="763"/>
      <c r="HK515" s="763"/>
      <c r="HL515" s="763"/>
      <c r="HM515" s="763"/>
      <c r="HN515" s="763"/>
      <c r="HO515" s="763"/>
      <c r="HP515" s="763"/>
      <c r="HQ515" s="763"/>
      <c r="HR515" s="763"/>
      <c r="HS515" s="763"/>
    </row>
    <row r="516" spans="1:227" s="552" customFormat="1">
      <c r="A516"/>
      <c r="B516" s="392"/>
      <c r="C516"/>
      <c r="D516" s="465"/>
      <c r="E516" s="684"/>
      <c r="F516" s="684"/>
      <c r="G516" s="354"/>
      <c r="H516"/>
      <c r="I516" s="140"/>
      <c r="J516"/>
      <c r="K516"/>
      <c r="L516"/>
      <c r="M516" s="359"/>
      <c r="N516" s="359"/>
      <c r="O516" s="359"/>
      <c r="P516" s="359"/>
      <c r="Q516" s="359"/>
      <c r="R516" s="359"/>
      <c r="S516" s="359"/>
      <c r="T516" s="359"/>
      <c r="U516" s="359"/>
      <c r="V516" s="359"/>
      <c r="W516" s="359"/>
      <c r="X516" s="359"/>
      <c r="Y516" s="359"/>
      <c r="Z516" s="359"/>
      <c r="AA516" s="359"/>
      <c r="AB516" s="47"/>
      <c r="AC516"/>
      <c r="AD516" s="127"/>
      <c r="AE516"/>
      <c r="AF516"/>
      <c r="AG516"/>
      <c r="AH516" s="137"/>
      <c r="AI516" s="137"/>
      <c r="AJ516" s="137"/>
      <c r="AK516" s="693"/>
      <c r="AL516" s="653"/>
      <c r="AM516" s="738"/>
      <c r="AN516" s="738"/>
      <c r="AO516" s="738"/>
      <c r="AP516" s="738"/>
      <c r="AQ516" s="738"/>
      <c r="AR516" s="738"/>
      <c r="AS516" s="738"/>
      <c r="AT516" s="738"/>
      <c r="AU516" s="738"/>
      <c r="AV516" s="738"/>
      <c r="AW516" s="738"/>
      <c r="AX516" s="738"/>
      <c r="AY516" s="738"/>
      <c r="AZ516" s="738"/>
      <c r="BA516" s="656"/>
      <c r="BB516" s="309"/>
      <c r="BC516" s="1138"/>
      <c r="BD516" s="1138"/>
      <c r="BE516" s="1138"/>
      <c r="BF516" s="1138"/>
      <c r="BG516" s="1138"/>
      <c r="BH516" s="1138"/>
      <c r="BI516" s="1138"/>
      <c r="BJ516" s="536"/>
      <c r="BK516" s="536"/>
      <c r="BL516" s="536"/>
      <c r="BM516" s="536"/>
      <c r="BN516" s="536"/>
      <c r="BO516" s="536"/>
      <c r="BP516" s="536"/>
      <c r="BQ516" s="536"/>
      <c r="BR516" s="536"/>
      <c r="BS516" s="536"/>
      <c r="BT516" s="536"/>
      <c r="BU516" s="309"/>
      <c r="CW516" s="763"/>
      <c r="CX516" s="763"/>
      <c r="CY516" s="763"/>
      <c r="CZ516" s="763"/>
      <c r="DA516" s="763"/>
      <c r="DB516" s="763"/>
      <c r="DC516" s="763"/>
      <c r="DD516" s="763"/>
      <c r="DE516" s="763"/>
      <c r="DF516" s="763"/>
      <c r="DG516" s="763"/>
      <c r="DH516" s="763"/>
      <c r="DI516" s="763"/>
      <c r="DJ516" s="763"/>
      <c r="DK516" s="763"/>
      <c r="DL516" s="763"/>
      <c r="DM516" s="763"/>
      <c r="DN516" s="763"/>
      <c r="DO516" s="763"/>
      <c r="DP516" s="763"/>
      <c r="DQ516" s="763"/>
      <c r="DR516" s="763"/>
      <c r="DS516" s="763"/>
      <c r="DT516" s="763"/>
      <c r="DU516" s="763"/>
      <c r="DV516" s="763"/>
      <c r="DW516" s="763"/>
      <c r="DX516" s="763"/>
      <c r="DY516" s="763"/>
      <c r="DZ516" s="763"/>
      <c r="EA516" s="763"/>
      <c r="EB516" s="763"/>
      <c r="EC516" s="763"/>
      <c r="ED516" s="763"/>
      <c r="EE516" s="763"/>
      <c r="EF516" s="763"/>
      <c r="EG516" s="763"/>
      <c r="EH516" s="763"/>
      <c r="EI516" s="763"/>
      <c r="EJ516" s="763"/>
      <c r="EK516" s="763"/>
      <c r="EL516" s="763"/>
      <c r="EM516" s="763"/>
      <c r="EN516" s="763"/>
      <c r="EO516" s="763"/>
      <c r="EP516" s="763"/>
      <c r="EQ516" s="763"/>
      <c r="ER516" s="763"/>
      <c r="ES516" s="763"/>
      <c r="ET516" s="763"/>
      <c r="EU516" s="763"/>
      <c r="EV516" s="763"/>
      <c r="EW516" s="763"/>
      <c r="EX516" s="763"/>
      <c r="EY516" s="763"/>
      <c r="EZ516" s="763"/>
      <c r="FA516" s="763"/>
      <c r="FB516" s="763"/>
      <c r="FC516" s="763"/>
      <c r="FD516" s="763"/>
      <c r="FE516" s="763"/>
      <c r="FF516" s="763"/>
      <c r="FG516" s="763"/>
      <c r="FH516" s="763"/>
      <c r="FI516" s="763"/>
      <c r="FJ516" s="763"/>
      <c r="FK516" s="763"/>
      <c r="FL516" s="763"/>
      <c r="FM516" s="763"/>
      <c r="FN516" s="763"/>
      <c r="FO516" s="763"/>
      <c r="FP516" s="763"/>
      <c r="FQ516" s="763"/>
      <c r="FR516" s="763"/>
      <c r="FS516" s="763"/>
      <c r="FT516" s="763"/>
      <c r="FU516" s="763"/>
      <c r="FV516" s="763"/>
      <c r="FW516" s="763"/>
      <c r="FX516" s="763"/>
      <c r="FY516" s="763"/>
      <c r="FZ516" s="763"/>
      <c r="GA516" s="763"/>
      <c r="GB516" s="763"/>
      <c r="GC516" s="763"/>
      <c r="GD516" s="763"/>
      <c r="GE516" s="763"/>
      <c r="GF516" s="763"/>
      <c r="GG516" s="763"/>
      <c r="GH516" s="763"/>
      <c r="GI516" s="763"/>
      <c r="GJ516" s="763"/>
      <c r="GK516" s="763"/>
      <c r="GL516" s="763"/>
      <c r="GM516" s="763"/>
      <c r="GN516" s="763"/>
      <c r="GO516" s="763"/>
      <c r="GP516" s="763"/>
      <c r="GQ516" s="763"/>
      <c r="GR516" s="763"/>
      <c r="GS516" s="763"/>
      <c r="GT516" s="763"/>
      <c r="GU516" s="763"/>
      <c r="GV516" s="763"/>
      <c r="GW516" s="763"/>
      <c r="GX516" s="763"/>
      <c r="GY516" s="763"/>
      <c r="GZ516" s="763"/>
      <c r="HA516" s="763"/>
      <c r="HB516" s="763"/>
      <c r="HC516" s="763"/>
      <c r="HD516" s="763"/>
      <c r="HE516" s="763"/>
      <c r="HF516" s="763"/>
      <c r="HG516" s="763"/>
      <c r="HH516" s="763"/>
      <c r="HI516" s="763"/>
      <c r="HJ516" s="763"/>
      <c r="HK516" s="763"/>
      <c r="HL516" s="763"/>
      <c r="HM516" s="763"/>
      <c r="HN516" s="763"/>
      <c r="HO516" s="763"/>
      <c r="HP516" s="763"/>
      <c r="HQ516" s="763"/>
      <c r="HR516" s="763"/>
      <c r="HS516" s="763"/>
    </row>
    <row r="517" spans="1:227" s="552" customFormat="1">
      <c r="A517"/>
      <c r="B517" s="392"/>
      <c r="C517"/>
      <c r="D517" s="465"/>
      <c r="E517" s="684"/>
      <c r="F517" s="684"/>
      <c r="G517" s="354"/>
      <c r="H517"/>
      <c r="I517" s="140"/>
      <c r="J517"/>
      <c r="K517"/>
      <c r="L517"/>
      <c r="M517" s="359"/>
      <c r="N517" s="359"/>
      <c r="O517" s="359"/>
      <c r="P517" s="359"/>
      <c r="Q517" s="359"/>
      <c r="R517" s="359"/>
      <c r="S517" s="359"/>
      <c r="T517" s="359"/>
      <c r="U517" s="359"/>
      <c r="V517" s="359"/>
      <c r="W517" s="359"/>
      <c r="X517" s="359"/>
      <c r="Y517" s="359"/>
      <c r="Z517" s="359"/>
      <c r="AA517" s="359"/>
      <c r="AB517" s="47"/>
      <c r="AC517"/>
      <c r="AD517" s="127"/>
      <c r="AE517"/>
      <c r="AF517"/>
      <c r="AG517"/>
      <c r="AH517" s="137"/>
      <c r="AI517" s="137"/>
      <c r="AJ517" s="137"/>
      <c r="AK517" s="693"/>
      <c r="AL517" s="653"/>
      <c r="AM517" s="738"/>
      <c r="AN517" s="738"/>
      <c r="AO517" s="738"/>
      <c r="AP517" s="738"/>
      <c r="AQ517" s="738"/>
      <c r="AR517" s="738"/>
      <c r="AS517" s="738"/>
      <c r="AT517" s="738"/>
      <c r="AU517" s="738"/>
      <c r="AV517" s="738"/>
      <c r="AW517" s="738"/>
      <c r="AX517" s="738"/>
      <c r="AY517" s="738"/>
      <c r="AZ517" s="738"/>
      <c r="BA517" s="656"/>
      <c r="BB517" s="309"/>
      <c r="BC517" s="1138"/>
      <c r="BD517" s="1138"/>
      <c r="BE517" s="1138"/>
      <c r="BF517" s="1138"/>
      <c r="BG517" s="1138"/>
      <c r="BH517" s="1138"/>
      <c r="BI517" s="1138"/>
      <c r="BJ517" s="536"/>
      <c r="BK517" s="536"/>
      <c r="BL517" s="536"/>
      <c r="BM517" s="536"/>
      <c r="BN517" s="536"/>
      <c r="BO517" s="536"/>
      <c r="BP517" s="536"/>
      <c r="BQ517" s="536"/>
      <c r="BR517" s="536"/>
      <c r="BS517" s="536"/>
      <c r="BT517" s="536"/>
      <c r="BU517" s="309"/>
      <c r="CW517" s="763"/>
      <c r="CX517" s="763"/>
      <c r="CY517" s="763"/>
      <c r="CZ517" s="763"/>
      <c r="DA517" s="763"/>
      <c r="DB517" s="763"/>
      <c r="DC517" s="763"/>
      <c r="DD517" s="763"/>
      <c r="DE517" s="763"/>
      <c r="DF517" s="763"/>
      <c r="DG517" s="763"/>
      <c r="DH517" s="763"/>
      <c r="DI517" s="763"/>
      <c r="DJ517" s="763"/>
      <c r="DK517" s="763"/>
      <c r="DL517" s="763"/>
      <c r="DM517" s="763"/>
      <c r="DN517" s="763"/>
      <c r="DO517" s="763"/>
      <c r="DP517" s="763"/>
      <c r="DQ517" s="763"/>
      <c r="DR517" s="763"/>
      <c r="DS517" s="763"/>
      <c r="DT517" s="763"/>
      <c r="DU517" s="763"/>
      <c r="DV517" s="763"/>
      <c r="DW517" s="763"/>
      <c r="DX517" s="763"/>
      <c r="DY517" s="763"/>
      <c r="DZ517" s="763"/>
      <c r="EA517" s="763"/>
      <c r="EB517" s="763"/>
      <c r="EC517" s="763"/>
      <c r="ED517" s="763"/>
      <c r="EE517" s="763"/>
      <c r="EF517" s="763"/>
      <c r="EG517" s="763"/>
      <c r="EH517" s="763"/>
      <c r="EI517" s="763"/>
      <c r="EJ517" s="763"/>
      <c r="EK517" s="763"/>
      <c r="EL517" s="763"/>
      <c r="EM517" s="763"/>
      <c r="EN517" s="763"/>
      <c r="EO517" s="763"/>
      <c r="EP517" s="763"/>
      <c r="EQ517" s="763"/>
      <c r="ER517" s="763"/>
      <c r="ES517" s="763"/>
      <c r="ET517" s="763"/>
      <c r="EU517" s="763"/>
      <c r="EV517" s="763"/>
      <c r="EW517" s="763"/>
      <c r="EX517" s="763"/>
      <c r="EY517" s="763"/>
      <c r="EZ517" s="763"/>
      <c r="FA517" s="763"/>
      <c r="FB517" s="763"/>
      <c r="FC517" s="763"/>
      <c r="FD517" s="763"/>
      <c r="FE517" s="763"/>
      <c r="FF517" s="763"/>
      <c r="FG517" s="763"/>
      <c r="FH517" s="763"/>
      <c r="FI517" s="763"/>
      <c r="FJ517" s="763"/>
      <c r="FK517" s="763"/>
      <c r="FL517" s="763"/>
      <c r="FM517" s="763"/>
      <c r="FN517" s="763"/>
      <c r="FO517" s="763"/>
      <c r="FP517" s="763"/>
      <c r="FQ517" s="763"/>
      <c r="FR517" s="763"/>
      <c r="FS517" s="763"/>
      <c r="FT517" s="763"/>
      <c r="FU517" s="763"/>
      <c r="FV517" s="763"/>
      <c r="FW517" s="763"/>
      <c r="FX517" s="763"/>
      <c r="FY517" s="763"/>
      <c r="FZ517" s="763"/>
      <c r="GA517" s="763"/>
      <c r="GB517" s="763"/>
      <c r="GC517" s="763"/>
      <c r="GD517" s="763"/>
      <c r="GE517" s="763"/>
      <c r="GF517" s="763"/>
      <c r="GG517" s="763"/>
      <c r="GH517" s="763"/>
      <c r="GI517" s="763"/>
      <c r="GJ517" s="763"/>
      <c r="GK517" s="763"/>
      <c r="GL517" s="763"/>
      <c r="GM517" s="763"/>
      <c r="GN517" s="763"/>
      <c r="GO517" s="763"/>
      <c r="GP517" s="763"/>
      <c r="GQ517" s="763"/>
      <c r="GR517" s="763"/>
      <c r="GS517" s="763"/>
      <c r="GT517" s="763"/>
      <c r="GU517" s="763"/>
      <c r="GV517" s="763"/>
      <c r="GW517" s="763"/>
      <c r="GX517" s="763"/>
      <c r="GY517" s="763"/>
      <c r="GZ517" s="763"/>
      <c r="HA517" s="763"/>
      <c r="HB517" s="763"/>
      <c r="HC517" s="763"/>
      <c r="HD517" s="763"/>
      <c r="HE517" s="763"/>
      <c r="HF517" s="763"/>
      <c r="HG517" s="763"/>
      <c r="HH517" s="763"/>
      <c r="HI517" s="763"/>
      <c r="HJ517" s="763"/>
      <c r="HK517" s="763"/>
      <c r="HL517" s="763"/>
      <c r="HM517" s="763"/>
      <c r="HN517" s="763"/>
      <c r="HO517" s="763"/>
      <c r="HP517" s="763"/>
      <c r="HQ517" s="763"/>
      <c r="HR517" s="763"/>
      <c r="HS517" s="763"/>
    </row>
    <row r="518" spans="1:227" s="552" customFormat="1">
      <c r="A518"/>
      <c r="B518" s="392"/>
      <c r="C518"/>
      <c r="D518" s="465"/>
      <c r="E518" s="684"/>
      <c r="F518" s="684"/>
      <c r="G518" s="354"/>
      <c r="H518"/>
      <c r="I518" s="140"/>
      <c r="J518"/>
      <c r="K518"/>
      <c r="L518"/>
      <c r="M518" s="359"/>
      <c r="N518" s="359"/>
      <c r="O518" s="359"/>
      <c r="P518" s="359"/>
      <c r="Q518" s="359"/>
      <c r="R518" s="359"/>
      <c r="S518" s="359"/>
      <c r="T518" s="359"/>
      <c r="U518" s="359"/>
      <c r="V518" s="359"/>
      <c r="W518" s="359"/>
      <c r="X518" s="359"/>
      <c r="Y518" s="359"/>
      <c r="Z518" s="359"/>
      <c r="AA518" s="359"/>
      <c r="AB518" s="47"/>
      <c r="AC518"/>
      <c r="AD518" s="127"/>
      <c r="AE518"/>
      <c r="AF518"/>
      <c r="AG518"/>
      <c r="AH518" s="137"/>
      <c r="AI518" s="137"/>
      <c r="AJ518" s="137"/>
      <c r="AK518" s="693"/>
      <c r="AL518" s="653"/>
      <c r="AM518" s="738"/>
      <c r="AN518" s="738"/>
      <c r="AO518" s="738"/>
      <c r="AP518" s="738"/>
      <c r="AQ518" s="738"/>
      <c r="AR518" s="738"/>
      <c r="AS518" s="738"/>
      <c r="AT518" s="738"/>
      <c r="AU518" s="738"/>
      <c r="AV518" s="738"/>
      <c r="AW518" s="738"/>
      <c r="AX518" s="738"/>
      <c r="AY518" s="738"/>
      <c r="AZ518" s="738"/>
      <c r="BA518" s="656"/>
      <c r="BB518" s="309"/>
      <c r="BC518" s="1138"/>
      <c r="BD518" s="1138"/>
      <c r="BE518" s="1138"/>
      <c r="BF518" s="1138"/>
      <c r="BG518" s="1138"/>
      <c r="BH518" s="1138"/>
      <c r="BI518" s="1138"/>
      <c r="BJ518" s="536"/>
      <c r="BK518" s="536"/>
      <c r="BL518" s="536"/>
      <c r="BM518" s="536"/>
      <c r="BN518" s="536"/>
      <c r="BO518" s="536"/>
      <c r="BP518" s="536"/>
      <c r="BQ518" s="536"/>
      <c r="BR518" s="536"/>
      <c r="BS518" s="536"/>
      <c r="BT518" s="536"/>
      <c r="BU518" s="309"/>
      <c r="CW518" s="763"/>
      <c r="CX518" s="763"/>
      <c r="CY518" s="763"/>
      <c r="CZ518" s="763"/>
      <c r="DA518" s="763"/>
      <c r="DB518" s="763"/>
      <c r="DC518" s="763"/>
      <c r="DD518" s="763"/>
      <c r="DE518" s="763"/>
      <c r="DF518" s="763"/>
      <c r="DG518" s="763"/>
      <c r="DH518" s="763"/>
      <c r="DI518" s="763"/>
      <c r="DJ518" s="763"/>
      <c r="DK518" s="763"/>
      <c r="DL518" s="763"/>
      <c r="DM518" s="763"/>
      <c r="DN518" s="763"/>
      <c r="DO518" s="763"/>
      <c r="DP518" s="763"/>
      <c r="DQ518" s="763"/>
      <c r="DR518" s="763"/>
      <c r="DS518" s="763"/>
      <c r="DT518" s="763"/>
      <c r="DU518" s="763"/>
      <c r="DV518" s="763"/>
      <c r="DW518" s="763"/>
      <c r="DX518" s="763"/>
      <c r="DY518" s="763"/>
      <c r="DZ518" s="763"/>
      <c r="EA518" s="763"/>
      <c r="EB518" s="763"/>
      <c r="EC518" s="763"/>
      <c r="ED518" s="763"/>
      <c r="EE518" s="763"/>
      <c r="EF518" s="763"/>
      <c r="EG518" s="763"/>
      <c r="EH518" s="763"/>
      <c r="EI518" s="763"/>
      <c r="EJ518" s="763"/>
      <c r="EK518" s="763"/>
      <c r="EL518" s="763"/>
      <c r="EM518" s="763"/>
      <c r="EN518" s="763"/>
      <c r="EO518" s="763"/>
      <c r="EP518" s="763"/>
      <c r="EQ518" s="763"/>
      <c r="ER518" s="763"/>
      <c r="ES518" s="763"/>
      <c r="ET518" s="763"/>
      <c r="EU518" s="763"/>
      <c r="EV518" s="763"/>
      <c r="EW518" s="763"/>
      <c r="EX518" s="763"/>
      <c r="EY518" s="763"/>
      <c r="EZ518" s="763"/>
      <c r="FA518" s="763"/>
      <c r="FB518" s="763"/>
      <c r="FC518" s="763"/>
      <c r="FD518" s="763"/>
      <c r="FE518" s="763"/>
      <c r="FF518" s="763"/>
      <c r="FG518" s="763"/>
      <c r="FH518" s="763"/>
      <c r="FI518" s="763"/>
      <c r="FJ518" s="763"/>
      <c r="FK518" s="763"/>
      <c r="FL518" s="763"/>
      <c r="FM518" s="763"/>
      <c r="FN518" s="763"/>
      <c r="FO518" s="763"/>
      <c r="FP518" s="763"/>
      <c r="FQ518" s="763"/>
      <c r="FR518" s="763"/>
      <c r="FS518" s="763"/>
      <c r="FT518" s="763"/>
      <c r="FU518" s="763"/>
      <c r="FV518" s="763"/>
      <c r="FW518" s="763"/>
      <c r="FX518" s="763"/>
      <c r="FY518" s="763"/>
      <c r="FZ518" s="763"/>
      <c r="GA518" s="763"/>
      <c r="GB518" s="763"/>
      <c r="GC518" s="763"/>
      <c r="GD518" s="763"/>
      <c r="GE518" s="763"/>
      <c r="GF518" s="763"/>
      <c r="GG518" s="763"/>
      <c r="GH518" s="763"/>
      <c r="GI518" s="763"/>
      <c r="GJ518" s="763"/>
      <c r="GK518" s="763"/>
      <c r="GL518" s="763"/>
      <c r="GM518" s="763"/>
      <c r="GN518" s="763"/>
      <c r="GO518" s="763"/>
      <c r="GP518" s="763"/>
      <c r="GQ518" s="763"/>
      <c r="GR518" s="763"/>
      <c r="GS518" s="763"/>
      <c r="GT518" s="763"/>
      <c r="GU518" s="763"/>
      <c r="GV518" s="763"/>
      <c r="GW518" s="763"/>
      <c r="GX518" s="763"/>
      <c r="GY518" s="763"/>
      <c r="GZ518" s="763"/>
      <c r="HA518" s="763"/>
      <c r="HB518" s="763"/>
      <c r="HC518" s="763"/>
      <c r="HD518" s="763"/>
      <c r="HE518" s="763"/>
      <c r="HF518" s="763"/>
      <c r="HG518" s="763"/>
      <c r="HH518" s="763"/>
      <c r="HI518" s="763"/>
      <c r="HJ518" s="763"/>
      <c r="HK518" s="763"/>
      <c r="HL518" s="763"/>
      <c r="HM518" s="763"/>
      <c r="HN518" s="763"/>
      <c r="HO518" s="763"/>
      <c r="HP518" s="763"/>
      <c r="HQ518" s="763"/>
      <c r="HR518" s="763"/>
      <c r="HS518" s="763"/>
    </row>
    <row r="519" spans="1:227" s="552" customFormat="1">
      <c r="A519"/>
      <c r="B519" s="392"/>
      <c r="C519"/>
      <c r="D519" s="465"/>
      <c r="E519" s="684"/>
      <c r="F519" s="684"/>
      <c r="G519" s="354"/>
      <c r="H519"/>
      <c r="I519" s="140"/>
      <c r="J519"/>
      <c r="K519"/>
      <c r="L519"/>
      <c r="M519" s="359"/>
      <c r="N519" s="359"/>
      <c r="O519" s="359"/>
      <c r="P519" s="359"/>
      <c r="Q519" s="359"/>
      <c r="R519" s="359"/>
      <c r="S519" s="359"/>
      <c r="T519" s="359"/>
      <c r="U519" s="359"/>
      <c r="V519" s="359"/>
      <c r="W519" s="359"/>
      <c r="X519" s="359"/>
      <c r="Y519" s="359"/>
      <c r="Z519" s="359"/>
      <c r="AA519" s="359"/>
      <c r="AB519" s="47"/>
      <c r="AC519"/>
      <c r="AD519" s="127"/>
      <c r="AE519"/>
      <c r="AF519"/>
      <c r="AG519"/>
      <c r="AH519" s="137"/>
      <c r="AI519" s="137"/>
      <c r="AJ519" s="137"/>
      <c r="AK519" s="693"/>
      <c r="AL519" s="653"/>
      <c r="AM519" s="738"/>
      <c r="AN519" s="738"/>
      <c r="AO519" s="738"/>
      <c r="AP519" s="738"/>
      <c r="AQ519" s="738"/>
      <c r="AR519" s="738"/>
      <c r="AS519" s="738"/>
      <c r="AT519" s="738"/>
      <c r="AU519" s="738"/>
      <c r="AV519" s="738"/>
      <c r="AW519" s="738"/>
      <c r="AX519" s="738"/>
      <c r="AY519" s="738"/>
      <c r="AZ519" s="738"/>
      <c r="BA519" s="656"/>
      <c r="BB519" s="309"/>
      <c r="BC519" s="1138"/>
      <c r="BD519" s="1138"/>
      <c r="BE519" s="1138"/>
      <c r="BF519" s="1138"/>
      <c r="BG519" s="1138"/>
      <c r="BH519" s="1138"/>
      <c r="BI519" s="1138"/>
      <c r="BJ519" s="536"/>
      <c r="BK519" s="536"/>
      <c r="BL519" s="536"/>
      <c r="BM519" s="536"/>
      <c r="BN519" s="536"/>
      <c r="BO519" s="536"/>
      <c r="BP519" s="536"/>
      <c r="BQ519" s="536"/>
      <c r="BR519" s="536"/>
      <c r="BS519" s="536"/>
      <c r="BT519" s="536"/>
      <c r="BU519" s="309"/>
      <c r="CW519" s="763"/>
      <c r="CX519" s="763"/>
      <c r="CY519" s="763"/>
      <c r="CZ519" s="763"/>
      <c r="DA519" s="763"/>
      <c r="DB519" s="763"/>
      <c r="DC519" s="763"/>
      <c r="DD519" s="763"/>
      <c r="DE519" s="763"/>
      <c r="DF519" s="763"/>
      <c r="DG519" s="763"/>
      <c r="DH519" s="763"/>
      <c r="DI519" s="763"/>
      <c r="DJ519" s="763"/>
      <c r="DK519" s="763"/>
      <c r="DL519" s="763"/>
      <c r="DM519" s="763"/>
      <c r="DN519" s="763"/>
      <c r="DO519" s="763"/>
      <c r="DP519" s="763"/>
      <c r="DQ519" s="763"/>
      <c r="DR519" s="763"/>
      <c r="DS519" s="763"/>
      <c r="DT519" s="763"/>
      <c r="DU519" s="763"/>
      <c r="DV519" s="763"/>
      <c r="DW519" s="763"/>
      <c r="DX519" s="763"/>
      <c r="DY519" s="763"/>
      <c r="DZ519" s="763"/>
      <c r="EA519" s="763"/>
      <c r="EB519" s="763"/>
      <c r="EC519" s="763"/>
      <c r="ED519" s="763"/>
      <c r="EE519" s="763"/>
      <c r="EF519" s="763"/>
      <c r="EG519" s="763"/>
      <c r="EH519" s="763"/>
      <c r="EI519" s="763"/>
      <c r="EJ519" s="763"/>
      <c r="EK519" s="763"/>
      <c r="EL519" s="763"/>
      <c r="EM519" s="763"/>
      <c r="EN519" s="763"/>
      <c r="EO519" s="763"/>
      <c r="EP519" s="763"/>
      <c r="EQ519" s="763"/>
      <c r="ER519" s="763"/>
      <c r="ES519" s="763"/>
      <c r="ET519" s="763"/>
      <c r="EU519" s="763"/>
      <c r="EV519" s="763"/>
      <c r="EW519" s="763"/>
      <c r="EX519" s="763"/>
      <c r="EY519" s="763"/>
      <c r="EZ519" s="763"/>
      <c r="FA519" s="763"/>
      <c r="FB519" s="763"/>
      <c r="FC519" s="763"/>
      <c r="FD519" s="763"/>
      <c r="FE519" s="763"/>
      <c r="FF519" s="763"/>
      <c r="FG519" s="763"/>
      <c r="FH519" s="763"/>
      <c r="FI519" s="763"/>
      <c r="FJ519" s="763"/>
      <c r="FK519" s="763"/>
      <c r="FL519" s="763"/>
      <c r="FM519" s="763"/>
      <c r="FN519" s="763"/>
      <c r="FO519" s="763"/>
      <c r="FP519" s="763"/>
      <c r="FQ519" s="763"/>
      <c r="FR519" s="763"/>
      <c r="FS519" s="763"/>
      <c r="FT519" s="763"/>
      <c r="FU519" s="763"/>
      <c r="FV519" s="763"/>
      <c r="FW519" s="763"/>
      <c r="FX519" s="763"/>
      <c r="FY519" s="763"/>
      <c r="FZ519" s="763"/>
      <c r="GA519" s="763"/>
      <c r="GB519" s="763"/>
      <c r="GC519" s="763"/>
      <c r="GD519" s="763"/>
      <c r="GE519" s="763"/>
      <c r="GF519" s="763"/>
      <c r="GG519" s="763"/>
      <c r="GH519" s="763"/>
      <c r="GI519" s="763"/>
      <c r="GJ519" s="763"/>
      <c r="GK519" s="763"/>
      <c r="GL519" s="763"/>
      <c r="GM519" s="763"/>
      <c r="GN519" s="763"/>
      <c r="GO519" s="763"/>
      <c r="GP519" s="763"/>
      <c r="GQ519" s="763"/>
      <c r="GR519" s="763"/>
      <c r="GS519" s="763"/>
      <c r="GT519" s="763"/>
      <c r="GU519" s="763"/>
      <c r="GV519" s="763"/>
      <c r="GW519" s="763"/>
      <c r="GX519" s="763"/>
      <c r="GY519" s="763"/>
      <c r="GZ519" s="763"/>
      <c r="HA519" s="763"/>
      <c r="HB519" s="763"/>
      <c r="HC519" s="763"/>
      <c r="HD519" s="763"/>
      <c r="HE519" s="763"/>
      <c r="HF519" s="763"/>
      <c r="HG519" s="763"/>
      <c r="HH519" s="763"/>
      <c r="HI519" s="763"/>
      <c r="HJ519" s="763"/>
      <c r="HK519" s="763"/>
      <c r="HL519" s="763"/>
      <c r="HM519" s="763"/>
      <c r="HN519" s="763"/>
      <c r="HO519" s="763"/>
      <c r="HP519" s="763"/>
      <c r="HQ519" s="763"/>
      <c r="HR519" s="763"/>
      <c r="HS519" s="763"/>
    </row>
    <row r="520" spans="1:227" s="552" customFormat="1">
      <c r="A520"/>
      <c r="B520" s="392"/>
      <c r="C520"/>
      <c r="D520" s="465"/>
      <c r="E520" s="684"/>
      <c r="F520" s="684"/>
      <c r="G520" s="354"/>
      <c r="H520"/>
      <c r="I520" s="140"/>
      <c r="J520"/>
      <c r="K520"/>
      <c r="L520"/>
      <c r="M520" s="359"/>
      <c r="N520" s="359"/>
      <c r="O520" s="359"/>
      <c r="P520" s="359"/>
      <c r="Q520" s="359"/>
      <c r="R520" s="359"/>
      <c r="S520" s="359"/>
      <c r="T520" s="359"/>
      <c r="U520" s="359"/>
      <c r="V520" s="359"/>
      <c r="W520" s="359"/>
      <c r="X520" s="359"/>
      <c r="Y520" s="359"/>
      <c r="Z520" s="359"/>
      <c r="AA520" s="359"/>
      <c r="AB520" s="47"/>
      <c r="AC520"/>
      <c r="AD520" s="127"/>
      <c r="AE520"/>
      <c r="AF520"/>
      <c r="AG520"/>
      <c r="AH520" s="137"/>
      <c r="AI520" s="137"/>
      <c r="AJ520" s="137"/>
      <c r="AK520" s="693"/>
      <c r="AL520" s="653"/>
      <c r="AM520" s="738"/>
      <c r="AN520" s="738"/>
      <c r="AO520" s="738"/>
      <c r="AP520" s="738"/>
      <c r="AQ520" s="738"/>
      <c r="AR520" s="738"/>
      <c r="AS520" s="738"/>
      <c r="AT520" s="738"/>
      <c r="AU520" s="738"/>
      <c r="AV520" s="738"/>
      <c r="AW520" s="738"/>
      <c r="AX520" s="738"/>
      <c r="AY520" s="738"/>
      <c r="AZ520" s="738"/>
      <c r="BA520" s="656"/>
      <c r="BB520" s="309"/>
      <c r="BC520" s="1138"/>
      <c r="BD520" s="1138"/>
      <c r="BE520" s="1138"/>
      <c r="BF520" s="1138"/>
      <c r="BG520" s="1138"/>
      <c r="BH520" s="1138"/>
      <c r="BI520" s="1138"/>
      <c r="BJ520" s="536"/>
      <c r="BK520" s="536"/>
      <c r="BL520" s="536"/>
      <c r="BM520" s="536"/>
      <c r="BN520" s="536"/>
      <c r="BO520" s="536"/>
      <c r="BP520" s="536"/>
      <c r="BQ520" s="536"/>
      <c r="BR520" s="536"/>
      <c r="BS520" s="536"/>
      <c r="BT520" s="536"/>
      <c r="BU520" s="309"/>
      <c r="CW520" s="763"/>
      <c r="CX520" s="763"/>
      <c r="CY520" s="763"/>
      <c r="CZ520" s="763"/>
      <c r="DA520" s="763"/>
      <c r="DB520" s="763"/>
      <c r="DC520" s="763"/>
      <c r="DD520" s="763"/>
      <c r="DE520" s="763"/>
      <c r="DF520" s="763"/>
      <c r="DG520" s="763"/>
      <c r="DH520" s="763"/>
      <c r="DI520" s="763"/>
      <c r="DJ520" s="763"/>
      <c r="DK520" s="763"/>
      <c r="DL520" s="763"/>
      <c r="DM520" s="763"/>
      <c r="DN520" s="763"/>
      <c r="DO520" s="763"/>
      <c r="DP520" s="763"/>
      <c r="DQ520" s="763"/>
      <c r="DR520" s="763"/>
      <c r="DS520" s="763"/>
      <c r="DT520" s="763"/>
      <c r="DU520" s="763"/>
      <c r="DV520" s="763"/>
      <c r="DW520" s="763"/>
      <c r="DX520" s="763"/>
      <c r="DY520" s="763"/>
      <c r="DZ520" s="763"/>
      <c r="EA520" s="763"/>
      <c r="EB520" s="763"/>
      <c r="EC520" s="763"/>
      <c r="ED520" s="763"/>
      <c r="EE520" s="763"/>
      <c r="EF520" s="763"/>
      <c r="EG520" s="763"/>
      <c r="EH520" s="763"/>
      <c r="EI520" s="763"/>
      <c r="EJ520" s="763"/>
      <c r="EK520" s="763"/>
      <c r="EL520" s="763"/>
      <c r="EM520" s="763"/>
      <c r="EN520" s="763"/>
      <c r="EO520" s="763"/>
      <c r="EP520" s="763"/>
      <c r="EQ520" s="763"/>
      <c r="ER520" s="763"/>
      <c r="ES520" s="763"/>
      <c r="ET520" s="763"/>
      <c r="EU520" s="763"/>
      <c r="EV520" s="763"/>
      <c r="EW520" s="763"/>
      <c r="EX520" s="763"/>
      <c r="EY520" s="763"/>
      <c r="EZ520" s="763"/>
      <c r="FA520" s="763"/>
      <c r="FB520" s="763"/>
      <c r="FC520" s="763"/>
      <c r="FD520" s="763"/>
      <c r="FE520" s="763"/>
      <c r="FF520" s="763"/>
      <c r="FG520" s="763"/>
      <c r="FH520" s="763"/>
      <c r="FI520" s="763"/>
      <c r="FJ520" s="763"/>
      <c r="FK520" s="763"/>
      <c r="FL520" s="763"/>
      <c r="FM520" s="763"/>
      <c r="FN520" s="763"/>
      <c r="FO520" s="763"/>
      <c r="FP520" s="763"/>
      <c r="FQ520" s="763"/>
      <c r="FR520" s="763"/>
      <c r="FS520" s="763"/>
      <c r="FT520" s="763"/>
      <c r="FU520" s="763"/>
      <c r="FV520" s="763"/>
      <c r="FW520" s="763"/>
      <c r="FX520" s="763"/>
      <c r="FY520" s="763"/>
      <c r="FZ520" s="763"/>
      <c r="GA520" s="763"/>
      <c r="GB520" s="763"/>
      <c r="GC520" s="763"/>
      <c r="GD520" s="763"/>
      <c r="GE520" s="763"/>
      <c r="GF520" s="763"/>
      <c r="GG520" s="763"/>
      <c r="GH520" s="763"/>
      <c r="GI520" s="763"/>
      <c r="GJ520" s="763"/>
      <c r="GK520" s="763"/>
      <c r="GL520" s="763"/>
      <c r="GM520" s="763"/>
      <c r="GN520" s="763"/>
      <c r="GO520" s="763"/>
      <c r="GP520" s="763"/>
      <c r="GQ520" s="763"/>
      <c r="GR520" s="763"/>
      <c r="GS520" s="763"/>
      <c r="GT520" s="763"/>
      <c r="GU520" s="763"/>
      <c r="GV520" s="763"/>
      <c r="GW520" s="763"/>
      <c r="GX520" s="763"/>
      <c r="GY520" s="763"/>
      <c r="GZ520" s="763"/>
      <c r="HA520" s="763"/>
      <c r="HB520" s="763"/>
      <c r="HC520" s="763"/>
      <c r="HD520" s="763"/>
      <c r="HE520" s="763"/>
      <c r="HF520" s="763"/>
      <c r="HG520" s="763"/>
      <c r="HH520" s="763"/>
      <c r="HI520" s="763"/>
      <c r="HJ520" s="763"/>
      <c r="HK520" s="763"/>
      <c r="HL520" s="763"/>
      <c r="HM520" s="763"/>
      <c r="HN520" s="763"/>
      <c r="HO520" s="763"/>
      <c r="HP520" s="763"/>
      <c r="HQ520" s="763"/>
      <c r="HR520" s="763"/>
      <c r="HS520" s="763"/>
    </row>
    <row r="521" spans="1:227" s="552" customFormat="1">
      <c r="A521"/>
      <c r="B521" s="392"/>
      <c r="C521"/>
      <c r="D521" s="465"/>
      <c r="E521" s="684"/>
      <c r="F521" s="684"/>
      <c r="G521" s="354"/>
      <c r="H521"/>
      <c r="I521" s="140"/>
      <c r="J521"/>
      <c r="K521"/>
      <c r="L521"/>
      <c r="M521" s="359"/>
      <c r="N521" s="359"/>
      <c r="O521" s="359"/>
      <c r="P521" s="359"/>
      <c r="Q521" s="359"/>
      <c r="R521" s="359"/>
      <c r="S521" s="359"/>
      <c r="T521" s="359"/>
      <c r="U521" s="359"/>
      <c r="V521" s="359"/>
      <c r="W521" s="359"/>
      <c r="X521" s="359"/>
      <c r="Y521" s="359"/>
      <c r="Z521" s="359"/>
      <c r="AA521" s="359"/>
      <c r="AB521" s="47"/>
      <c r="AC521"/>
      <c r="AD521" s="127"/>
      <c r="AE521"/>
      <c r="AF521"/>
      <c r="AG521"/>
      <c r="AH521" s="137"/>
      <c r="AI521" s="137"/>
      <c r="AJ521" s="137"/>
      <c r="AK521" s="693"/>
      <c r="AL521" s="653"/>
      <c r="AM521" s="738"/>
      <c r="AN521" s="738"/>
      <c r="AO521" s="738"/>
      <c r="AP521" s="738"/>
      <c r="AQ521" s="738"/>
      <c r="AR521" s="738"/>
      <c r="AS521" s="738"/>
      <c r="AT521" s="738"/>
      <c r="AU521" s="738"/>
      <c r="AV521" s="738"/>
      <c r="AW521" s="738"/>
      <c r="AX521" s="738"/>
      <c r="AY521" s="738"/>
      <c r="AZ521" s="738"/>
      <c r="BA521" s="656"/>
      <c r="BB521" s="309"/>
      <c r="BC521" s="1138"/>
      <c r="BD521" s="1138"/>
      <c r="BE521" s="1138"/>
      <c r="BF521" s="1138"/>
      <c r="BG521" s="1138"/>
      <c r="BH521" s="1138"/>
      <c r="BI521" s="1138"/>
      <c r="BJ521" s="536"/>
      <c r="BK521" s="536"/>
      <c r="BL521" s="536"/>
      <c r="BM521" s="536"/>
      <c r="BN521" s="536"/>
      <c r="BO521" s="536"/>
      <c r="BP521" s="536"/>
      <c r="BQ521" s="536"/>
      <c r="BR521" s="536"/>
      <c r="BS521" s="536"/>
      <c r="BT521" s="536"/>
      <c r="BU521" s="309"/>
      <c r="CW521" s="763"/>
      <c r="CX521" s="763"/>
      <c r="CY521" s="763"/>
      <c r="CZ521" s="763"/>
      <c r="DA521" s="763"/>
      <c r="DB521" s="763"/>
      <c r="DC521" s="763"/>
      <c r="DD521" s="763"/>
      <c r="DE521" s="763"/>
      <c r="DF521" s="763"/>
      <c r="DG521" s="763"/>
      <c r="DH521" s="763"/>
      <c r="DI521" s="763"/>
      <c r="DJ521" s="763"/>
      <c r="DK521" s="763"/>
      <c r="DL521" s="763"/>
      <c r="DM521" s="763"/>
      <c r="DN521" s="763"/>
      <c r="DO521" s="763"/>
      <c r="DP521" s="763"/>
      <c r="DQ521" s="763"/>
      <c r="DR521" s="763"/>
      <c r="DS521" s="763"/>
      <c r="DT521" s="763"/>
      <c r="DU521" s="763"/>
      <c r="DV521" s="763"/>
      <c r="DW521" s="763"/>
      <c r="DX521" s="763"/>
      <c r="DY521" s="763"/>
      <c r="DZ521" s="763"/>
      <c r="EA521" s="763"/>
      <c r="EB521" s="763"/>
      <c r="EC521" s="763"/>
      <c r="ED521" s="763"/>
      <c r="EE521" s="763"/>
      <c r="EF521" s="763"/>
      <c r="EG521" s="763"/>
      <c r="EH521" s="763"/>
      <c r="EI521" s="763"/>
      <c r="EJ521" s="763"/>
      <c r="EK521" s="763"/>
      <c r="EL521" s="763"/>
      <c r="EM521" s="763"/>
      <c r="EN521" s="763"/>
      <c r="EO521" s="763"/>
      <c r="EP521" s="763"/>
      <c r="EQ521" s="763"/>
      <c r="ER521" s="763"/>
      <c r="ES521" s="763"/>
      <c r="ET521" s="763"/>
      <c r="EU521" s="763"/>
      <c r="EV521" s="763"/>
      <c r="EW521" s="763"/>
      <c r="EX521" s="763"/>
      <c r="EY521" s="763"/>
      <c r="EZ521" s="763"/>
      <c r="FA521" s="763"/>
      <c r="FB521" s="763"/>
      <c r="FC521" s="763"/>
      <c r="FD521" s="763"/>
      <c r="FE521" s="763"/>
      <c r="FF521" s="763"/>
      <c r="FG521" s="763"/>
      <c r="FH521" s="763"/>
      <c r="FI521" s="763"/>
      <c r="FJ521" s="763"/>
      <c r="FK521" s="763"/>
      <c r="FL521" s="763"/>
      <c r="FM521" s="763"/>
      <c r="FN521" s="763"/>
      <c r="FO521" s="763"/>
      <c r="FP521" s="763"/>
      <c r="FQ521" s="763"/>
      <c r="FR521" s="763"/>
      <c r="FS521" s="763"/>
      <c r="FT521" s="763"/>
      <c r="FU521" s="763"/>
      <c r="FV521" s="763"/>
      <c r="FW521" s="763"/>
      <c r="FX521" s="763"/>
      <c r="FY521" s="763"/>
      <c r="FZ521" s="763"/>
      <c r="GA521" s="763"/>
      <c r="GB521" s="763"/>
      <c r="GC521" s="763"/>
      <c r="GD521" s="763"/>
      <c r="GE521" s="763"/>
      <c r="GF521" s="763"/>
      <c r="GG521" s="763"/>
      <c r="GH521" s="763"/>
      <c r="GI521" s="763"/>
      <c r="GJ521" s="763"/>
      <c r="GK521" s="763"/>
      <c r="GL521" s="763"/>
      <c r="GM521" s="763"/>
      <c r="GN521" s="763"/>
      <c r="GO521" s="763"/>
      <c r="GP521" s="763"/>
      <c r="GQ521" s="763"/>
      <c r="GR521" s="763"/>
      <c r="GS521" s="763"/>
      <c r="GT521" s="763"/>
      <c r="GU521" s="763"/>
      <c r="GV521" s="763"/>
      <c r="GW521" s="763"/>
      <c r="GX521" s="763"/>
      <c r="GY521" s="763"/>
      <c r="GZ521" s="763"/>
      <c r="HA521" s="763"/>
      <c r="HB521" s="763"/>
      <c r="HC521" s="763"/>
      <c r="HD521" s="763"/>
      <c r="HE521" s="763"/>
      <c r="HF521" s="763"/>
      <c r="HG521" s="763"/>
      <c r="HH521" s="763"/>
      <c r="HI521" s="763"/>
      <c r="HJ521" s="763"/>
      <c r="HK521" s="763"/>
      <c r="HL521" s="763"/>
      <c r="HM521" s="763"/>
      <c r="HN521" s="763"/>
      <c r="HO521" s="763"/>
      <c r="HP521" s="763"/>
      <c r="HQ521" s="763"/>
      <c r="HR521" s="763"/>
      <c r="HS521" s="763"/>
    </row>
    <row r="522" spans="1:227" s="552" customFormat="1">
      <c r="A522"/>
      <c r="B522" s="392"/>
      <c r="C522"/>
      <c r="D522" s="465"/>
      <c r="E522" s="684"/>
      <c r="F522" s="684"/>
      <c r="G522" s="354"/>
      <c r="H522"/>
      <c r="I522" s="140"/>
      <c r="J522"/>
      <c r="K522"/>
      <c r="L522"/>
      <c r="M522" s="359"/>
      <c r="N522" s="359"/>
      <c r="O522" s="359"/>
      <c r="P522" s="359"/>
      <c r="Q522" s="359"/>
      <c r="R522" s="359"/>
      <c r="S522" s="359"/>
      <c r="T522" s="359"/>
      <c r="U522" s="359"/>
      <c r="V522" s="359"/>
      <c r="W522" s="359"/>
      <c r="X522" s="359"/>
      <c r="Y522" s="359"/>
      <c r="Z522" s="359"/>
      <c r="AA522" s="359"/>
      <c r="AB522" s="47"/>
      <c r="AC522"/>
      <c r="AD522" s="127"/>
      <c r="AE522"/>
      <c r="AF522"/>
      <c r="AG522"/>
      <c r="AH522" s="137"/>
      <c r="AI522" s="137"/>
      <c r="AJ522" s="137"/>
      <c r="AK522" s="693"/>
      <c r="AL522" s="653"/>
      <c r="AM522" s="738"/>
      <c r="AN522" s="738"/>
      <c r="AO522" s="738"/>
      <c r="AP522" s="738"/>
      <c r="AQ522" s="738"/>
      <c r="AR522" s="738"/>
      <c r="AS522" s="738"/>
      <c r="AT522" s="738"/>
      <c r="AU522" s="738"/>
      <c r="AV522" s="738"/>
      <c r="AW522" s="738"/>
      <c r="AX522" s="738"/>
      <c r="AY522" s="738"/>
      <c r="AZ522" s="738"/>
      <c r="BA522" s="656"/>
      <c r="BB522" s="309"/>
      <c r="BC522" s="1138"/>
      <c r="BD522" s="1138"/>
      <c r="BE522" s="1138"/>
      <c r="BF522" s="1138"/>
      <c r="BG522" s="1138"/>
      <c r="BH522" s="1138"/>
      <c r="BI522" s="1138"/>
      <c r="BJ522" s="536"/>
      <c r="BK522" s="536"/>
      <c r="BL522" s="536"/>
      <c r="BM522" s="536"/>
      <c r="BN522" s="536"/>
      <c r="BO522" s="536"/>
      <c r="BP522" s="536"/>
      <c r="BQ522" s="536"/>
      <c r="BR522" s="536"/>
      <c r="BS522" s="536"/>
      <c r="BT522" s="536"/>
      <c r="BU522" s="309"/>
      <c r="CW522" s="763"/>
      <c r="CX522" s="763"/>
      <c r="CY522" s="763"/>
      <c r="CZ522" s="763"/>
      <c r="DA522" s="763"/>
      <c r="DB522" s="763"/>
      <c r="DC522" s="763"/>
      <c r="DD522" s="763"/>
      <c r="DE522" s="763"/>
      <c r="DF522" s="763"/>
      <c r="DG522" s="763"/>
      <c r="DH522" s="763"/>
      <c r="DI522" s="763"/>
      <c r="DJ522" s="763"/>
      <c r="DK522" s="763"/>
      <c r="DL522" s="763"/>
      <c r="DM522" s="763"/>
      <c r="DN522" s="763"/>
      <c r="DO522" s="763"/>
      <c r="DP522" s="763"/>
      <c r="DQ522" s="763"/>
      <c r="DR522" s="763"/>
      <c r="DS522" s="763"/>
      <c r="DT522" s="763"/>
      <c r="DU522" s="763"/>
      <c r="DV522" s="763"/>
      <c r="DW522" s="763"/>
      <c r="DX522" s="763"/>
      <c r="DY522" s="763"/>
      <c r="DZ522" s="763"/>
      <c r="EA522" s="763"/>
      <c r="EB522" s="763"/>
      <c r="EC522" s="763"/>
      <c r="ED522" s="763"/>
      <c r="EE522" s="763"/>
      <c r="EF522" s="763"/>
      <c r="EG522" s="763"/>
      <c r="EH522" s="763"/>
      <c r="EI522" s="763"/>
      <c r="EJ522" s="763"/>
      <c r="EK522" s="763"/>
      <c r="EL522" s="763"/>
      <c r="EM522" s="763"/>
      <c r="EN522" s="763"/>
      <c r="EO522" s="763"/>
      <c r="EP522" s="763"/>
      <c r="EQ522" s="763"/>
      <c r="ER522" s="763"/>
      <c r="ES522" s="763"/>
      <c r="ET522" s="763"/>
      <c r="EU522" s="763"/>
      <c r="EV522" s="763"/>
      <c r="EW522" s="763"/>
      <c r="EX522" s="763"/>
      <c r="EY522" s="763"/>
      <c r="EZ522" s="763"/>
      <c r="FA522" s="763"/>
      <c r="FB522" s="763"/>
      <c r="FC522" s="763"/>
      <c r="FD522" s="763"/>
      <c r="FE522" s="763"/>
      <c r="FF522" s="763"/>
      <c r="FG522" s="763"/>
      <c r="FH522" s="763"/>
      <c r="FI522" s="763"/>
      <c r="FJ522" s="763"/>
      <c r="FK522" s="763"/>
      <c r="FL522" s="763"/>
      <c r="FM522" s="763"/>
      <c r="FN522" s="763"/>
      <c r="FO522" s="763"/>
      <c r="FP522" s="763"/>
      <c r="FQ522" s="763"/>
      <c r="FR522" s="763"/>
      <c r="FS522" s="763"/>
      <c r="FT522" s="763"/>
      <c r="FU522" s="763"/>
      <c r="FV522" s="763"/>
      <c r="FW522" s="763"/>
      <c r="FX522" s="763"/>
      <c r="FY522" s="763"/>
      <c r="FZ522" s="763"/>
      <c r="GA522" s="763"/>
      <c r="GB522" s="763"/>
      <c r="GC522" s="763"/>
      <c r="GD522" s="763"/>
      <c r="GE522" s="763"/>
      <c r="GF522" s="763"/>
      <c r="GG522" s="763"/>
      <c r="GH522" s="763"/>
      <c r="GI522" s="763"/>
      <c r="GJ522" s="763"/>
      <c r="GK522" s="763"/>
      <c r="GL522" s="763"/>
      <c r="GM522" s="763"/>
      <c r="GN522" s="763"/>
      <c r="GO522" s="763"/>
      <c r="GP522" s="763"/>
      <c r="GQ522" s="763"/>
      <c r="GR522" s="763"/>
      <c r="GS522" s="763"/>
      <c r="GT522" s="763"/>
      <c r="GU522" s="763"/>
      <c r="GV522" s="763"/>
      <c r="GW522" s="763"/>
      <c r="GX522" s="763"/>
      <c r="GY522" s="763"/>
      <c r="GZ522" s="763"/>
      <c r="HA522" s="763"/>
      <c r="HB522" s="763"/>
      <c r="HC522" s="763"/>
      <c r="HD522" s="763"/>
      <c r="HE522" s="763"/>
      <c r="HF522" s="763"/>
      <c r="HG522" s="763"/>
      <c r="HH522" s="763"/>
      <c r="HI522" s="763"/>
      <c r="HJ522" s="763"/>
      <c r="HK522" s="763"/>
      <c r="HL522" s="763"/>
      <c r="HM522" s="763"/>
      <c r="HN522" s="763"/>
      <c r="HO522" s="763"/>
      <c r="HP522" s="763"/>
      <c r="HQ522" s="763"/>
      <c r="HR522" s="763"/>
      <c r="HS522" s="763"/>
    </row>
    <row r="523" spans="1:227" s="552" customFormat="1">
      <c r="A523"/>
      <c r="B523" s="392"/>
      <c r="C523"/>
      <c r="D523" s="465"/>
      <c r="E523" s="684"/>
      <c r="F523" s="684"/>
      <c r="G523" s="354"/>
      <c r="H523"/>
      <c r="I523" s="140"/>
      <c r="J523"/>
      <c r="K523"/>
      <c r="L523"/>
      <c r="M523" s="359"/>
      <c r="N523" s="359"/>
      <c r="O523" s="359"/>
      <c r="P523" s="359"/>
      <c r="Q523" s="359"/>
      <c r="R523" s="359"/>
      <c r="S523" s="359"/>
      <c r="T523" s="359"/>
      <c r="U523" s="359"/>
      <c r="V523" s="359"/>
      <c r="W523" s="359"/>
      <c r="X523" s="359"/>
      <c r="Y523" s="359"/>
      <c r="Z523" s="359"/>
      <c r="AA523" s="359"/>
      <c r="AB523" s="47"/>
      <c r="AC523"/>
      <c r="AD523" s="127"/>
      <c r="AE523"/>
      <c r="AF523"/>
      <c r="AG523"/>
      <c r="AH523" s="137"/>
      <c r="AI523" s="137"/>
      <c r="AJ523" s="137"/>
      <c r="AK523" s="693"/>
      <c r="AL523" s="653"/>
      <c r="AM523" s="738"/>
      <c r="AN523" s="738"/>
      <c r="AO523" s="738"/>
      <c r="AP523" s="738"/>
      <c r="AQ523" s="738"/>
      <c r="AR523" s="738"/>
      <c r="AS523" s="738"/>
      <c r="AT523" s="738"/>
      <c r="AU523" s="738"/>
      <c r="AV523" s="738"/>
      <c r="AW523" s="738"/>
      <c r="AX523" s="738"/>
      <c r="AY523" s="738"/>
      <c r="AZ523" s="738"/>
      <c r="BA523" s="656"/>
      <c r="BB523" s="309"/>
      <c r="BC523" s="1138"/>
      <c r="BD523" s="1138"/>
      <c r="BE523" s="1138"/>
      <c r="BF523" s="1138"/>
      <c r="BG523" s="1138"/>
      <c r="BH523" s="1138"/>
      <c r="BI523" s="1138"/>
      <c r="BJ523" s="536"/>
      <c r="BK523" s="536"/>
      <c r="BL523" s="536"/>
      <c r="BM523" s="536"/>
      <c r="BN523" s="536"/>
      <c r="BO523" s="536"/>
      <c r="BP523" s="536"/>
      <c r="BQ523" s="536"/>
      <c r="BR523" s="536"/>
      <c r="BS523" s="536"/>
      <c r="BT523" s="536"/>
      <c r="BU523" s="309"/>
      <c r="CW523" s="763"/>
      <c r="CX523" s="763"/>
      <c r="CY523" s="763"/>
      <c r="CZ523" s="763"/>
      <c r="DA523" s="763"/>
      <c r="DB523" s="763"/>
      <c r="DC523" s="763"/>
      <c r="DD523" s="763"/>
      <c r="DE523" s="763"/>
      <c r="DF523" s="763"/>
      <c r="DG523" s="763"/>
      <c r="DH523" s="763"/>
      <c r="DI523" s="763"/>
      <c r="DJ523" s="763"/>
      <c r="DK523" s="763"/>
      <c r="DL523" s="763"/>
      <c r="DM523" s="763"/>
      <c r="DN523" s="763"/>
      <c r="DO523" s="763"/>
      <c r="DP523" s="763"/>
      <c r="DQ523" s="763"/>
      <c r="DR523" s="763"/>
      <c r="DS523" s="763"/>
      <c r="DT523" s="763"/>
      <c r="DU523" s="763"/>
      <c r="DV523" s="763"/>
      <c r="DW523" s="763"/>
      <c r="DX523" s="763"/>
      <c r="DY523" s="763"/>
      <c r="DZ523" s="763"/>
      <c r="EA523" s="763"/>
      <c r="EB523" s="763"/>
      <c r="EC523" s="763"/>
      <c r="ED523" s="763"/>
      <c r="EE523" s="763"/>
      <c r="EF523" s="763"/>
      <c r="EG523" s="763"/>
      <c r="EH523" s="763"/>
      <c r="EI523" s="763"/>
      <c r="EJ523" s="763"/>
      <c r="EK523" s="763"/>
      <c r="EL523" s="763"/>
      <c r="EM523" s="763"/>
      <c r="EN523" s="763"/>
      <c r="EO523" s="763"/>
      <c r="EP523" s="763"/>
      <c r="EQ523" s="763"/>
      <c r="ER523" s="763"/>
      <c r="ES523" s="763"/>
      <c r="ET523" s="763"/>
      <c r="EU523" s="763"/>
      <c r="EV523" s="763"/>
      <c r="EW523" s="763"/>
      <c r="EX523" s="763"/>
      <c r="EY523" s="763"/>
      <c r="EZ523" s="763"/>
      <c r="FA523" s="763"/>
      <c r="FB523" s="763"/>
      <c r="FC523" s="763"/>
      <c r="FD523" s="763"/>
      <c r="FE523" s="763"/>
      <c r="FF523" s="763"/>
      <c r="FG523" s="763"/>
      <c r="FH523" s="763"/>
      <c r="FI523" s="763"/>
      <c r="FJ523" s="763"/>
      <c r="FK523" s="763"/>
      <c r="FL523" s="763"/>
      <c r="FM523" s="763"/>
      <c r="FN523" s="763"/>
      <c r="FO523" s="763"/>
      <c r="FP523" s="763"/>
      <c r="FQ523" s="763"/>
      <c r="FR523" s="763"/>
      <c r="FS523" s="763"/>
      <c r="FT523" s="763"/>
      <c r="FU523" s="763"/>
      <c r="FV523" s="763"/>
      <c r="FW523" s="763"/>
      <c r="FX523" s="763"/>
      <c r="FY523" s="763"/>
      <c r="FZ523" s="763"/>
      <c r="GA523" s="763"/>
      <c r="GB523" s="763"/>
      <c r="GC523" s="763"/>
      <c r="GD523" s="763"/>
      <c r="GE523" s="763"/>
      <c r="GF523" s="763"/>
      <c r="GG523" s="763"/>
      <c r="GH523" s="763"/>
      <c r="GI523" s="763"/>
      <c r="GJ523" s="763"/>
      <c r="GK523" s="763"/>
      <c r="GL523" s="763"/>
      <c r="GM523" s="763"/>
      <c r="GN523" s="763"/>
      <c r="GO523" s="763"/>
      <c r="GP523" s="763"/>
      <c r="GQ523" s="763"/>
      <c r="GR523" s="763"/>
      <c r="GS523" s="763"/>
      <c r="GT523" s="763"/>
      <c r="GU523" s="763"/>
      <c r="GV523" s="763"/>
      <c r="GW523" s="763"/>
      <c r="GX523" s="763"/>
      <c r="GY523" s="763"/>
      <c r="GZ523" s="763"/>
      <c r="HA523" s="763"/>
      <c r="HB523" s="763"/>
      <c r="HC523" s="763"/>
      <c r="HD523" s="763"/>
      <c r="HE523" s="763"/>
      <c r="HF523" s="763"/>
      <c r="HG523" s="763"/>
      <c r="HH523" s="763"/>
      <c r="HI523" s="763"/>
      <c r="HJ523" s="763"/>
      <c r="HK523" s="763"/>
      <c r="HL523" s="763"/>
      <c r="HM523" s="763"/>
      <c r="HN523" s="763"/>
      <c r="HO523" s="763"/>
      <c r="HP523" s="763"/>
      <c r="HQ523" s="763"/>
      <c r="HR523" s="763"/>
      <c r="HS523" s="763"/>
    </row>
    <row r="524" spans="1:227" s="552" customFormat="1">
      <c r="A524"/>
      <c r="B524" s="392"/>
      <c r="C524"/>
      <c r="D524" s="465"/>
      <c r="E524" s="684"/>
      <c r="F524" s="684"/>
      <c r="G524" s="354"/>
      <c r="H524"/>
      <c r="I524" s="140"/>
      <c r="J524"/>
      <c r="K524"/>
      <c r="L524"/>
      <c r="M524" s="359"/>
      <c r="N524" s="359"/>
      <c r="O524" s="359"/>
      <c r="P524" s="359"/>
      <c r="Q524" s="359"/>
      <c r="R524" s="359"/>
      <c r="S524" s="359"/>
      <c r="T524" s="359"/>
      <c r="U524" s="359"/>
      <c r="V524" s="359"/>
      <c r="W524" s="359"/>
      <c r="X524" s="359"/>
      <c r="Y524" s="359"/>
      <c r="Z524" s="359"/>
      <c r="AA524" s="359"/>
      <c r="AB524" s="47"/>
      <c r="AC524"/>
      <c r="AD524" s="127"/>
      <c r="AE524"/>
      <c r="AF524"/>
      <c r="AG524"/>
      <c r="AH524" s="137"/>
      <c r="AI524" s="137"/>
      <c r="AJ524" s="137"/>
      <c r="AK524" s="693"/>
      <c r="AL524" s="653"/>
      <c r="AM524" s="738"/>
      <c r="AN524" s="738"/>
      <c r="AO524" s="738"/>
      <c r="AP524" s="738"/>
      <c r="AQ524" s="738"/>
      <c r="AR524" s="738"/>
      <c r="AS524" s="738"/>
      <c r="AT524" s="738"/>
      <c r="AU524" s="738"/>
      <c r="AV524" s="738"/>
      <c r="AW524" s="738"/>
      <c r="AX524" s="738"/>
      <c r="AY524" s="738"/>
      <c r="AZ524" s="738"/>
      <c r="BA524" s="656"/>
      <c r="BB524" s="309"/>
      <c r="BC524" s="1138"/>
      <c r="BD524" s="1138"/>
      <c r="BE524" s="1138"/>
      <c r="BF524" s="1138"/>
      <c r="BG524" s="1138"/>
      <c r="BH524" s="1138"/>
      <c r="BI524" s="1138"/>
      <c r="BJ524" s="536"/>
      <c r="BK524" s="536"/>
      <c r="BL524" s="536"/>
      <c r="BM524" s="536"/>
      <c r="BN524" s="536"/>
      <c r="BO524" s="536"/>
      <c r="BP524" s="536"/>
      <c r="BQ524" s="536"/>
      <c r="BR524" s="536"/>
      <c r="BS524" s="536"/>
      <c r="BT524" s="536"/>
      <c r="BU524" s="309"/>
      <c r="CW524" s="763"/>
      <c r="CX524" s="763"/>
      <c r="CY524" s="763"/>
      <c r="CZ524" s="763"/>
      <c r="DA524" s="763"/>
      <c r="DB524" s="763"/>
      <c r="DC524" s="763"/>
      <c r="DD524" s="763"/>
      <c r="DE524" s="763"/>
      <c r="DF524" s="763"/>
      <c r="DG524" s="763"/>
      <c r="DH524" s="763"/>
      <c r="DI524" s="763"/>
      <c r="DJ524" s="763"/>
      <c r="DK524" s="763"/>
      <c r="DL524" s="763"/>
      <c r="DM524" s="763"/>
      <c r="DN524" s="763"/>
      <c r="DO524" s="763"/>
      <c r="DP524" s="763"/>
      <c r="DQ524" s="763"/>
      <c r="DR524" s="763"/>
      <c r="DS524" s="763"/>
      <c r="DT524" s="763"/>
      <c r="DU524" s="763"/>
      <c r="DV524" s="763"/>
      <c r="DW524" s="763"/>
      <c r="DX524" s="763"/>
      <c r="DY524" s="763"/>
      <c r="DZ524" s="763"/>
      <c r="EA524" s="763"/>
      <c r="EB524" s="763"/>
      <c r="EC524" s="763"/>
      <c r="ED524" s="763"/>
      <c r="EE524" s="763"/>
      <c r="EF524" s="763"/>
      <c r="EG524" s="763"/>
      <c r="EH524" s="763"/>
      <c r="EI524" s="763"/>
      <c r="EJ524" s="763"/>
      <c r="EK524" s="763"/>
      <c r="EL524" s="763"/>
      <c r="EM524" s="763"/>
      <c r="EN524" s="763"/>
      <c r="EO524" s="763"/>
      <c r="EP524" s="763"/>
      <c r="EQ524" s="763"/>
      <c r="ER524" s="763"/>
      <c r="ES524" s="763"/>
      <c r="ET524" s="763"/>
      <c r="EU524" s="763"/>
      <c r="EV524" s="763"/>
      <c r="EW524" s="763"/>
      <c r="EX524" s="763"/>
      <c r="EY524" s="763"/>
      <c r="EZ524" s="763"/>
      <c r="FA524" s="763"/>
      <c r="FB524" s="763"/>
      <c r="FC524" s="763"/>
      <c r="FD524" s="763"/>
      <c r="FE524" s="763"/>
      <c r="FF524" s="763"/>
      <c r="FG524" s="763"/>
      <c r="FH524" s="763"/>
      <c r="FI524" s="763"/>
      <c r="FJ524" s="763"/>
      <c r="FK524" s="763"/>
      <c r="FL524" s="763"/>
      <c r="FM524" s="763"/>
      <c r="FN524" s="763"/>
      <c r="FO524" s="763"/>
      <c r="FP524" s="763"/>
      <c r="FQ524" s="763"/>
      <c r="FR524" s="763"/>
      <c r="FS524" s="763"/>
      <c r="FT524" s="763"/>
      <c r="FU524" s="763"/>
      <c r="FV524" s="763"/>
      <c r="FW524" s="763"/>
      <c r="FX524" s="763"/>
      <c r="FY524" s="763"/>
      <c r="FZ524" s="763"/>
      <c r="GA524" s="763"/>
      <c r="GB524" s="763"/>
      <c r="GC524" s="763"/>
      <c r="GD524" s="763"/>
      <c r="GE524" s="763"/>
      <c r="GF524" s="763"/>
      <c r="GG524" s="763"/>
      <c r="GH524" s="763"/>
      <c r="GI524" s="763"/>
      <c r="GJ524" s="763"/>
      <c r="GK524" s="763"/>
      <c r="GL524" s="763"/>
      <c r="GM524" s="763"/>
      <c r="GN524" s="763"/>
      <c r="GO524" s="763"/>
      <c r="GP524" s="763"/>
      <c r="GQ524" s="763"/>
      <c r="GR524" s="763"/>
      <c r="GS524" s="763"/>
      <c r="GT524" s="763"/>
      <c r="GU524" s="763"/>
      <c r="GV524" s="763"/>
      <c r="GW524" s="763"/>
      <c r="GX524" s="763"/>
      <c r="GY524" s="763"/>
      <c r="GZ524" s="763"/>
      <c r="HA524" s="763"/>
      <c r="HB524" s="763"/>
      <c r="HC524" s="763"/>
      <c r="HD524" s="763"/>
      <c r="HE524" s="763"/>
      <c r="HF524" s="763"/>
      <c r="HG524" s="763"/>
      <c r="HH524" s="763"/>
      <c r="HI524" s="763"/>
      <c r="HJ524" s="763"/>
      <c r="HK524" s="763"/>
      <c r="HL524" s="763"/>
      <c r="HM524" s="763"/>
      <c r="HN524" s="763"/>
      <c r="HO524" s="763"/>
      <c r="HP524" s="763"/>
      <c r="HQ524" s="763"/>
      <c r="HR524" s="763"/>
      <c r="HS524" s="763"/>
    </row>
    <row r="525" spans="1:227" s="552" customFormat="1">
      <c r="A525"/>
      <c r="B525" s="392"/>
      <c r="C525"/>
      <c r="D525" s="465"/>
      <c r="E525" s="684"/>
      <c r="F525" s="684"/>
      <c r="G525" s="354"/>
      <c r="H525"/>
      <c r="I525" s="140"/>
      <c r="J525"/>
      <c r="K525"/>
      <c r="L525"/>
      <c r="M525" s="359"/>
      <c r="N525" s="359"/>
      <c r="O525" s="359"/>
      <c r="P525" s="359"/>
      <c r="Q525" s="359"/>
      <c r="R525" s="359"/>
      <c r="S525" s="359"/>
      <c r="T525" s="359"/>
      <c r="U525" s="359"/>
      <c r="V525" s="359"/>
      <c r="W525" s="359"/>
      <c r="X525" s="359"/>
      <c r="Y525" s="359"/>
      <c r="Z525" s="359"/>
      <c r="AA525" s="359"/>
      <c r="AB525" s="47"/>
      <c r="AC525"/>
      <c r="AD525" s="127"/>
      <c r="AE525"/>
      <c r="AF525"/>
      <c r="AG525"/>
      <c r="AH525" s="137"/>
      <c r="AI525" s="137"/>
      <c r="AJ525" s="137"/>
      <c r="AK525" s="693"/>
      <c r="AL525" s="653"/>
      <c r="AM525" s="738"/>
      <c r="AN525" s="738"/>
      <c r="AO525" s="738"/>
      <c r="AP525" s="738"/>
      <c r="AQ525" s="738"/>
      <c r="AR525" s="738"/>
      <c r="AS525" s="738"/>
      <c r="AT525" s="738"/>
      <c r="AU525" s="738"/>
      <c r="AV525" s="738"/>
      <c r="AW525" s="738"/>
      <c r="AX525" s="738"/>
      <c r="AY525" s="738"/>
      <c r="AZ525" s="738"/>
      <c r="BA525" s="656"/>
      <c r="BB525" s="309"/>
      <c r="BC525" s="1138"/>
      <c r="BD525" s="1138"/>
      <c r="BE525" s="1138"/>
      <c r="BF525" s="1138"/>
      <c r="BG525" s="1138"/>
      <c r="BH525" s="1138"/>
      <c r="BI525" s="1138"/>
      <c r="BJ525" s="536"/>
      <c r="BK525" s="536"/>
      <c r="BL525" s="536"/>
      <c r="BM525" s="536"/>
      <c r="BN525" s="536"/>
      <c r="BO525" s="536"/>
      <c r="BP525" s="536"/>
      <c r="BQ525" s="536"/>
      <c r="BR525" s="536"/>
      <c r="BS525" s="536"/>
      <c r="BT525" s="536"/>
      <c r="BU525" s="309"/>
      <c r="CW525" s="763"/>
      <c r="CX525" s="763"/>
      <c r="CY525" s="763"/>
      <c r="CZ525" s="763"/>
      <c r="DA525" s="763"/>
      <c r="DB525" s="763"/>
      <c r="DC525" s="763"/>
      <c r="DD525" s="763"/>
      <c r="DE525" s="763"/>
      <c r="DF525" s="763"/>
      <c r="DG525" s="763"/>
      <c r="DH525" s="763"/>
      <c r="DI525" s="763"/>
      <c r="DJ525" s="763"/>
      <c r="DK525" s="763"/>
      <c r="DL525" s="763"/>
      <c r="DM525" s="763"/>
      <c r="DN525" s="763"/>
      <c r="DO525" s="763"/>
      <c r="DP525" s="763"/>
      <c r="DQ525" s="763"/>
      <c r="DR525" s="763"/>
      <c r="DS525" s="763"/>
      <c r="DT525" s="763"/>
      <c r="DU525" s="763"/>
      <c r="DV525" s="763"/>
      <c r="DW525" s="763"/>
      <c r="DX525" s="763"/>
      <c r="DY525" s="763"/>
      <c r="DZ525" s="763"/>
      <c r="EA525" s="763"/>
      <c r="EB525" s="763"/>
      <c r="EC525" s="763"/>
      <c r="ED525" s="763"/>
      <c r="EE525" s="763"/>
      <c r="EF525" s="763"/>
      <c r="EG525" s="763"/>
      <c r="EH525" s="763"/>
      <c r="EI525" s="763"/>
      <c r="EJ525" s="763"/>
      <c r="EK525" s="763"/>
      <c r="EL525" s="763"/>
      <c r="EM525" s="763"/>
      <c r="EN525" s="763"/>
      <c r="EO525" s="763"/>
      <c r="EP525" s="763"/>
      <c r="EQ525" s="763"/>
      <c r="ER525" s="763"/>
      <c r="ES525" s="763"/>
      <c r="ET525" s="763"/>
      <c r="EU525" s="763"/>
      <c r="EV525" s="763"/>
      <c r="EW525" s="763"/>
      <c r="EX525" s="763"/>
      <c r="EY525" s="763"/>
      <c r="EZ525" s="763"/>
      <c r="FA525" s="763"/>
      <c r="FB525" s="763"/>
      <c r="FC525" s="763"/>
      <c r="FD525" s="763"/>
      <c r="FE525" s="763"/>
      <c r="FF525" s="763"/>
      <c r="FG525" s="763"/>
      <c r="FH525" s="763"/>
      <c r="FI525" s="763"/>
      <c r="FJ525" s="763"/>
      <c r="FK525" s="763"/>
      <c r="FL525" s="763"/>
      <c r="FM525" s="763"/>
      <c r="FN525" s="763"/>
      <c r="FO525" s="763"/>
      <c r="FP525" s="763"/>
      <c r="FQ525" s="763"/>
      <c r="FR525" s="763"/>
      <c r="FS525" s="763"/>
      <c r="FT525" s="763"/>
      <c r="FU525" s="763"/>
      <c r="FV525" s="763"/>
      <c r="FW525" s="763"/>
      <c r="FX525" s="763"/>
      <c r="FY525" s="763"/>
      <c r="FZ525" s="763"/>
      <c r="GA525" s="763"/>
      <c r="GB525" s="763"/>
      <c r="GC525" s="763"/>
      <c r="GD525" s="763"/>
      <c r="GE525" s="763"/>
      <c r="GF525" s="763"/>
      <c r="GG525" s="763"/>
      <c r="GH525" s="763"/>
      <c r="GI525" s="763"/>
      <c r="GJ525" s="763"/>
      <c r="GK525" s="763"/>
      <c r="GL525" s="763"/>
      <c r="GM525" s="763"/>
      <c r="GN525" s="763"/>
      <c r="GO525" s="763"/>
      <c r="GP525" s="763"/>
      <c r="GQ525" s="763"/>
      <c r="GR525" s="763"/>
      <c r="GS525" s="763"/>
      <c r="GT525" s="763"/>
      <c r="GU525" s="763"/>
      <c r="GV525" s="763"/>
      <c r="GW525" s="763"/>
      <c r="GX525" s="763"/>
      <c r="GY525" s="763"/>
      <c r="GZ525" s="763"/>
      <c r="HA525" s="763"/>
      <c r="HB525" s="763"/>
      <c r="HC525" s="763"/>
      <c r="HD525" s="763"/>
      <c r="HE525" s="763"/>
      <c r="HF525" s="763"/>
      <c r="HG525" s="763"/>
      <c r="HH525" s="763"/>
      <c r="HI525" s="763"/>
      <c r="HJ525" s="763"/>
      <c r="HK525" s="763"/>
      <c r="HL525" s="763"/>
      <c r="HM525" s="763"/>
      <c r="HN525" s="763"/>
      <c r="HO525" s="763"/>
      <c r="HP525" s="763"/>
      <c r="HQ525" s="763"/>
      <c r="HR525" s="763"/>
      <c r="HS525" s="763"/>
    </row>
    <row r="526" spans="1:227" s="552" customFormat="1">
      <c r="A526"/>
      <c r="B526" s="392"/>
      <c r="C526"/>
      <c r="D526" s="465"/>
      <c r="E526" s="684"/>
      <c r="F526" s="684"/>
      <c r="G526" s="354"/>
      <c r="H526"/>
      <c r="I526" s="140"/>
      <c r="J526"/>
      <c r="K526"/>
      <c r="L526"/>
      <c r="M526" s="359"/>
      <c r="N526" s="359"/>
      <c r="O526" s="359"/>
      <c r="P526" s="359"/>
      <c r="Q526" s="359"/>
      <c r="R526" s="359"/>
      <c r="S526" s="359"/>
      <c r="T526" s="359"/>
      <c r="U526" s="359"/>
      <c r="V526" s="359"/>
      <c r="W526" s="359"/>
      <c r="X526" s="359"/>
      <c r="Y526" s="359"/>
      <c r="Z526" s="359"/>
      <c r="AA526" s="359"/>
      <c r="AB526" s="47"/>
      <c r="AC526"/>
      <c r="AD526" s="127"/>
      <c r="AE526"/>
      <c r="AF526"/>
      <c r="AG526"/>
      <c r="AH526" s="137"/>
      <c r="AI526" s="137"/>
      <c r="AJ526" s="137"/>
      <c r="AK526" s="693"/>
      <c r="AL526" s="653"/>
      <c r="AM526" s="738"/>
      <c r="AN526" s="738"/>
      <c r="AO526" s="738"/>
      <c r="AP526" s="738"/>
      <c r="AQ526" s="738"/>
      <c r="AR526" s="738"/>
      <c r="AS526" s="738"/>
      <c r="AT526" s="738"/>
      <c r="AU526" s="738"/>
      <c r="AV526" s="738"/>
      <c r="AW526" s="738"/>
      <c r="AX526" s="738"/>
      <c r="AY526" s="738"/>
      <c r="AZ526" s="738"/>
      <c r="BA526" s="656"/>
      <c r="BB526" s="309"/>
      <c r="BC526" s="1138"/>
      <c r="BD526" s="1138"/>
      <c r="BE526" s="1138"/>
      <c r="BF526" s="1138"/>
      <c r="BG526" s="1138"/>
      <c r="BH526" s="1138"/>
      <c r="BI526" s="1138"/>
      <c r="BJ526" s="536"/>
      <c r="BK526" s="536"/>
      <c r="BL526" s="536"/>
      <c r="BM526" s="536"/>
      <c r="BN526" s="536"/>
      <c r="BO526" s="536"/>
      <c r="BP526" s="536"/>
      <c r="BQ526" s="536"/>
      <c r="BR526" s="536"/>
      <c r="BS526" s="536"/>
      <c r="BT526" s="536"/>
      <c r="BU526" s="309"/>
      <c r="CW526" s="763"/>
      <c r="CX526" s="763"/>
      <c r="CY526" s="763"/>
      <c r="CZ526" s="763"/>
      <c r="DA526" s="763"/>
      <c r="DB526" s="763"/>
      <c r="DC526" s="763"/>
      <c r="DD526" s="763"/>
      <c r="DE526" s="763"/>
      <c r="DF526" s="763"/>
      <c r="DG526" s="763"/>
      <c r="DH526" s="763"/>
      <c r="DI526" s="763"/>
      <c r="DJ526" s="763"/>
      <c r="DK526" s="763"/>
      <c r="DL526" s="763"/>
      <c r="DM526" s="763"/>
      <c r="DN526" s="763"/>
      <c r="DO526" s="763"/>
      <c r="DP526" s="763"/>
      <c r="DQ526" s="763"/>
      <c r="DR526" s="763"/>
      <c r="DS526" s="763"/>
      <c r="DT526" s="763"/>
      <c r="DU526" s="763"/>
      <c r="DV526" s="763"/>
      <c r="DW526" s="763"/>
      <c r="DX526" s="763"/>
      <c r="DY526" s="763"/>
      <c r="DZ526" s="763"/>
      <c r="EA526" s="763"/>
      <c r="EB526" s="763"/>
      <c r="EC526" s="763"/>
      <c r="ED526" s="763"/>
      <c r="EE526" s="763"/>
      <c r="EF526" s="763"/>
      <c r="EG526" s="763"/>
      <c r="EH526" s="763"/>
      <c r="EI526" s="763"/>
      <c r="EJ526" s="763"/>
      <c r="EK526" s="763"/>
      <c r="EL526" s="763"/>
      <c r="EM526" s="763"/>
      <c r="EN526" s="763"/>
      <c r="EO526" s="763"/>
      <c r="EP526" s="763"/>
      <c r="EQ526" s="763"/>
      <c r="ER526" s="763"/>
      <c r="ES526" s="763"/>
      <c r="ET526" s="763"/>
      <c r="EU526" s="763"/>
      <c r="EV526" s="763"/>
      <c r="EW526" s="763"/>
      <c r="EX526" s="763"/>
      <c r="EY526" s="763"/>
      <c r="EZ526" s="763"/>
      <c r="FA526" s="763"/>
      <c r="FB526" s="763"/>
      <c r="FC526" s="763"/>
      <c r="FD526" s="763"/>
      <c r="FE526" s="763"/>
      <c r="FF526" s="763"/>
      <c r="FG526" s="763"/>
      <c r="FH526" s="763"/>
      <c r="FI526" s="763"/>
      <c r="FJ526" s="763"/>
      <c r="FK526" s="763"/>
      <c r="FL526" s="763"/>
      <c r="FM526" s="763"/>
      <c r="FN526" s="763"/>
      <c r="FO526" s="763"/>
      <c r="FP526" s="763"/>
      <c r="FQ526" s="763"/>
      <c r="FR526" s="763"/>
      <c r="FS526" s="763"/>
      <c r="FT526" s="763"/>
      <c r="FU526" s="763"/>
      <c r="FV526" s="763"/>
      <c r="FW526" s="763"/>
      <c r="FX526" s="763"/>
      <c r="FY526" s="763"/>
      <c r="FZ526" s="763"/>
      <c r="GA526" s="763"/>
      <c r="GB526" s="763"/>
      <c r="GC526" s="763"/>
      <c r="GD526" s="763"/>
      <c r="GE526" s="763"/>
      <c r="GF526" s="763"/>
      <c r="GG526" s="763"/>
      <c r="GH526" s="763"/>
      <c r="GI526" s="763"/>
      <c r="GJ526" s="763"/>
      <c r="GK526" s="763"/>
      <c r="GL526" s="763"/>
      <c r="GM526" s="763"/>
      <c r="GN526" s="763"/>
      <c r="GO526" s="763"/>
      <c r="GP526" s="763"/>
      <c r="GQ526" s="763"/>
      <c r="GR526" s="763"/>
      <c r="GS526" s="763"/>
      <c r="GT526" s="763"/>
      <c r="GU526" s="763"/>
      <c r="GV526" s="763"/>
      <c r="GW526" s="763"/>
      <c r="GX526" s="763"/>
      <c r="GY526" s="763"/>
      <c r="GZ526" s="763"/>
      <c r="HA526" s="763"/>
      <c r="HB526" s="763"/>
      <c r="HC526" s="763"/>
      <c r="HD526" s="763"/>
      <c r="HE526" s="763"/>
      <c r="HF526" s="763"/>
      <c r="HG526" s="763"/>
      <c r="HH526" s="763"/>
      <c r="HI526" s="763"/>
      <c r="HJ526" s="763"/>
      <c r="HK526" s="763"/>
      <c r="HL526" s="763"/>
      <c r="HM526" s="763"/>
      <c r="HN526" s="763"/>
      <c r="HO526" s="763"/>
      <c r="HP526" s="763"/>
      <c r="HQ526" s="763"/>
      <c r="HR526" s="763"/>
      <c r="HS526" s="763"/>
    </row>
    <row r="527" spans="1:227" s="552" customFormat="1">
      <c r="A527"/>
      <c r="B527" s="392"/>
      <c r="C527"/>
      <c r="D527" s="465"/>
      <c r="E527" s="684"/>
      <c r="F527" s="684"/>
      <c r="G527" s="354"/>
      <c r="H527"/>
      <c r="I527" s="140"/>
      <c r="J527"/>
      <c r="K527"/>
      <c r="L527"/>
      <c r="M527" s="359"/>
      <c r="N527" s="359"/>
      <c r="O527" s="359"/>
      <c r="P527" s="359"/>
      <c r="Q527" s="359"/>
      <c r="R527" s="359"/>
      <c r="S527" s="359"/>
      <c r="T527" s="359"/>
      <c r="U527" s="359"/>
      <c r="V527" s="359"/>
      <c r="W527" s="359"/>
      <c r="X527" s="359"/>
      <c r="Y527" s="359"/>
      <c r="Z527" s="359"/>
      <c r="AA527" s="359"/>
      <c r="AB527" s="47"/>
      <c r="AC527"/>
      <c r="AD527" s="127"/>
      <c r="AE527"/>
      <c r="AF527"/>
      <c r="AG527"/>
      <c r="AH527" s="137"/>
      <c r="AI527" s="137"/>
      <c r="AJ527" s="137"/>
      <c r="AK527" s="693"/>
      <c r="AL527" s="653"/>
      <c r="AM527" s="738"/>
      <c r="AN527" s="738"/>
      <c r="AO527" s="738"/>
      <c r="AP527" s="738"/>
      <c r="AQ527" s="738"/>
      <c r="AR527" s="738"/>
      <c r="AS527" s="738"/>
      <c r="AT527" s="738"/>
      <c r="AU527" s="738"/>
      <c r="AV527" s="738"/>
      <c r="AW527" s="738"/>
      <c r="AX527" s="738"/>
      <c r="AY527" s="738"/>
      <c r="AZ527" s="738"/>
      <c r="BA527" s="656"/>
      <c r="BB527" s="309"/>
      <c r="BC527" s="1138"/>
      <c r="BD527" s="1138"/>
      <c r="BE527" s="1138"/>
      <c r="BF527" s="1138"/>
      <c r="BG527" s="1138"/>
      <c r="BH527" s="1138"/>
      <c r="BI527" s="1138"/>
      <c r="BJ527" s="536"/>
      <c r="BK527" s="536"/>
      <c r="BL527" s="536"/>
      <c r="BM527" s="536"/>
      <c r="BN527" s="536"/>
      <c r="BO527" s="536"/>
      <c r="BP527" s="536"/>
      <c r="BQ527" s="536"/>
      <c r="BR527" s="536"/>
      <c r="BS527" s="536"/>
      <c r="BT527" s="536"/>
      <c r="BU527" s="309"/>
      <c r="CW527" s="763"/>
      <c r="CX527" s="763"/>
      <c r="CY527" s="763"/>
      <c r="CZ527" s="763"/>
      <c r="DA527" s="763"/>
      <c r="DB527" s="763"/>
      <c r="DC527" s="763"/>
      <c r="DD527" s="763"/>
      <c r="DE527" s="763"/>
      <c r="DF527" s="763"/>
      <c r="DG527" s="763"/>
      <c r="DH527" s="763"/>
      <c r="DI527" s="763"/>
      <c r="DJ527" s="763"/>
      <c r="DK527" s="763"/>
      <c r="DL527" s="763"/>
      <c r="DM527" s="763"/>
      <c r="DN527" s="763"/>
      <c r="DO527" s="763"/>
      <c r="DP527" s="763"/>
      <c r="DQ527" s="763"/>
      <c r="DR527" s="763"/>
      <c r="DS527" s="763"/>
      <c r="DT527" s="763"/>
      <c r="DU527" s="763"/>
      <c r="DV527" s="763"/>
      <c r="DW527" s="763"/>
      <c r="DX527" s="763"/>
      <c r="DY527" s="763"/>
      <c r="DZ527" s="763"/>
      <c r="EA527" s="763"/>
      <c r="EB527" s="763"/>
      <c r="EC527" s="763"/>
      <c r="ED527" s="763"/>
      <c r="EE527" s="763"/>
      <c r="EF527" s="763"/>
      <c r="EG527" s="763"/>
      <c r="EH527" s="763"/>
      <c r="EI527" s="763"/>
      <c r="EJ527" s="763"/>
      <c r="EK527" s="763"/>
      <c r="EL527" s="763"/>
      <c r="EM527" s="763"/>
      <c r="EN527" s="763"/>
      <c r="EO527" s="763"/>
      <c r="EP527" s="763"/>
      <c r="EQ527" s="763"/>
      <c r="ER527" s="763"/>
      <c r="ES527" s="763"/>
      <c r="ET527" s="763"/>
      <c r="EU527" s="763"/>
      <c r="EV527" s="763"/>
      <c r="EW527" s="763"/>
      <c r="EX527" s="763"/>
      <c r="EY527" s="763"/>
      <c r="EZ527" s="763"/>
      <c r="FA527" s="763"/>
      <c r="FB527" s="763"/>
      <c r="FC527" s="763"/>
      <c r="FD527" s="763"/>
      <c r="FE527" s="763"/>
      <c r="FF527" s="763"/>
      <c r="FG527" s="763"/>
      <c r="FH527" s="763"/>
      <c r="FI527" s="763"/>
      <c r="FJ527" s="763"/>
      <c r="FK527" s="763"/>
      <c r="FL527" s="763"/>
      <c r="FM527" s="763"/>
      <c r="FN527" s="763"/>
      <c r="FO527" s="763"/>
      <c r="FP527" s="763"/>
      <c r="FQ527" s="763"/>
      <c r="FR527" s="763"/>
      <c r="FS527" s="763"/>
      <c r="FT527" s="763"/>
      <c r="FU527" s="763"/>
      <c r="FV527" s="763"/>
      <c r="FW527" s="763"/>
      <c r="FX527" s="763"/>
      <c r="FY527" s="763"/>
      <c r="FZ527" s="763"/>
      <c r="GA527" s="763"/>
      <c r="GB527" s="763"/>
      <c r="GC527" s="763"/>
      <c r="GD527" s="763"/>
      <c r="GE527" s="763"/>
      <c r="GF527" s="763"/>
      <c r="GG527" s="763"/>
      <c r="GH527" s="763"/>
      <c r="GI527" s="763"/>
      <c r="GJ527" s="763"/>
      <c r="GK527" s="763"/>
      <c r="GL527" s="763"/>
      <c r="GM527" s="763"/>
      <c r="GN527" s="763"/>
      <c r="GO527" s="763"/>
      <c r="GP527" s="763"/>
      <c r="GQ527" s="763"/>
      <c r="GR527" s="763"/>
      <c r="GS527" s="763"/>
      <c r="GT527" s="763"/>
      <c r="GU527" s="763"/>
      <c r="GV527" s="763"/>
      <c r="GW527" s="763"/>
      <c r="GX527" s="763"/>
      <c r="GY527" s="763"/>
      <c r="GZ527" s="763"/>
      <c r="HA527" s="763"/>
      <c r="HB527" s="763"/>
      <c r="HC527" s="763"/>
      <c r="HD527" s="763"/>
      <c r="HE527" s="763"/>
      <c r="HF527" s="763"/>
      <c r="HG527" s="763"/>
      <c r="HH527" s="763"/>
      <c r="HI527" s="763"/>
      <c r="HJ527" s="763"/>
      <c r="HK527" s="763"/>
      <c r="HL527" s="763"/>
      <c r="HM527" s="763"/>
      <c r="HN527" s="763"/>
      <c r="HO527" s="763"/>
      <c r="HP527" s="763"/>
      <c r="HQ527" s="763"/>
      <c r="HR527" s="763"/>
      <c r="HS527" s="763"/>
    </row>
    <row r="528" spans="1:227" s="552" customFormat="1">
      <c r="A528"/>
      <c r="B528" s="392"/>
      <c r="C528"/>
      <c r="D528" s="465"/>
      <c r="E528" s="684"/>
      <c r="F528" s="684"/>
      <c r="G528" s="354"/>
      <c r="H528"/>
      <c r="I528" s="140"/>
      <c r="J528"/>
      <c r="K528"/>
      <c r="L528"/>
      <c r="M528" s="359"/>
      <c r="N528" s="359"/>
      <c r="O528" s="359"/>
      <c r="P528" s="359"/>
      <c r="Q528" s="359"/>
      <c r="R528" s="359"/>
      <c r="S528" s="359"/>
      <c r="T528" s="359"/>
      <c r="U528" s="359"/>
      <c r="V528" s="359"/>
      <c r="W528" s="359"/>
      <c r="X528" s="359"/>
      <c r="Y528" s="359"/>
      <c r="Z528" s="359"/>
      <c r="AA528" s="359"/>
      <c r="AB528" s="47"/>
      <c r="AC528"/>
      <c r="AD528" s="127"/>
      <c r="AE528"/>
      <c r="AF528"/>
      <c r="AG528"/>
      <c r="AH528" s="137"/>
      <c r="AI528" s="137"/>
      <c r="AJ528" s="137"/>
      <c r="AK528" s="693"/>
      <c r="AL528" s="653"/>
      <c r="AM528" s="738"/>
      <c r="AN528" s="738"/>
      <c r="AO528" s="738"/>
      <c r="AP528" s="738"/>
      <c r="AQ528" s="738"/>
      <c r="AR528" s="738"/>
      <c r="AS528" s="738"/>
      <c r="AT528" s="738"/>
      <c r="AU528" s="738"/>
      <c r="AV528" s="738"/>
      <c r="AW528" s="738"/>
      <c r="AX528" s="738"/>
      <c r="AY528" s="738"/>
      <c r="AZ528" s="738"/>
      <c r="BA528" s="656"/>
      <c r="BB528" s="309"/>
      <c r="BC528" s="1138"/>
      <c r="BD528" s="1138"/>
      <c r="BE528" s="1138"/>
      <c r="BF528" s="1138"/>
      <c r="BG528" s="1138"/>
      <c r="BH528" s="1138"/>
      <c r="BI528" s="1138"/>
      <c r="BJ528" s="536"/>
      <c r="BK528" s="536"/>
      <c r="BL528" s="536"/>
      <c r="BM528" s="536"/>
      <c r="BN528" s="536"/>
      <c r="BO528" s="536"/>
      <c r="BP528" s="536"/>
      <c r="BQ528" s="536"/>
      <c r="BR528" s="536"/>
      <c r="BS528" s="536"/>
      <c r="BT528" s="536"/>
      <c r="BU528" s="309"/>
      <c r="CW528" s="763"/>
      <c r="CX528" s="763"/>
      <c r="CY528" s="763"/>
      <c r="CZ528" s="763"/>
      <c r="DA528" s="763"/>
      <c r="DB528" s="763"/>
      <c r="DC528" s="763"/>
      <c r="DD528" s="763"/>
      <c r="DE528" s="763"/>
      <c r="DF528" s="763"/>
      <c r="DG528" s="763"/>
      <c r="DH528" s="763"/>
      <c r="DI528" s="763"/>
      <c r="DJ528" s="763"/>
      <c r="DK528" s="763"/>
      <c r="DL528" s="763"/>
      <c r="DM528" s="763"/>
      <c r="DN528" s="763"/>
      <c r="DO528" s="763"/>
      <c r="DP528" s="763"/>
      <c r="DQ528" s="763"/>
      <c r="DR528" s="763"/>
      <c r="DS528" s="763"/>
      <c r="DT528" s="763"/>
      <c r="DU528" s="763"/>
      <c r="DV528" s="763"/>
      <c r="DW528" s="763"/>
      <c r="DX528" s="763"/>
      <c r="DY528" s="763"/>
      <c r="DZ528" s="763"/>
      <c r="EA528" s="763"/>
      <c r="EB528" s="763"/>
      <c r="EC528" s="763"/>
      <c r="ED528" s="763"/>
      <c r="EE528" s="763"/>
      <c r="EF528" s="763"/>
      <c r="EG528" s="763"/>
      <c r="EH528" s="763"/>
      <c r="EI528" s="763"/>
      <c r="EJ528" s="763"/>
      <c r="EK528" s="763"/>
      <c r="EL528" s="763"/>
      <c r="EM528" s="763"/>
      <c r="EN528" s="763"/>
      <c r="EO528" s="763"/>
      <c r="EP528" s="763"/>
      <c r="EQ528" s="763"/>
      <c r="ER528" s="763"/>
      <c r="ES528" s="763"/>
      <c r="ET528" s="763"/>
      <c r="EU528" s="763"/>
      <c r="EV528" s="763"/>
      <c r="EW528" s="763"/>
      <c r="EX528" s="763"/>
      <c r="EY528" s="763"/>
      <c r="EZ528" s="763"/>
      <c r="FA528" s="763"/>
      <c r="FB528" s="763"/>
      <c r="FC528" s="763"/>
      <c r="FD528" s="763"/>
      <c r="FE528" s="763"/>
      <c r="FF528" s="763"/>
      <c r="FG528" s="763"/>
      <c r="FH528" s="763"/>
      <c r="FI528" s="763"/>
      <c r="FJ528" s="763"/>
      <c r="FK528" s="763"/>
      <c r="FL528" s="763"/>
      <c r="FM528" s="763"/>
      <c r="FN528" s="763"/>
      <c r="FO528" s="763"/>
      <c r="FP528" s="763"/>
      <c r="FQ528" s="763"/>
      <c r="FR528" s="763"/>
      <c r="FS528" s="763"/>
      <c r="FT528" s="763"/>
      <c r="FU528" s="763"/>
      <c r="FV528" s="763"/>
      <c r="FW528" s="763"/>
      <c r="FX528" s="763"/>
      <c r="FY528" s="763"/>
      <c r="FZ528" s="763"/>
      <c r="GA528" s="763"/>
      <c r="GB528" s="763"/>
      <c r="GC528" s="763"/>
      <c r="GD528" s="763"/>
      <c r="GE528" s="763"/>
      <c r="GF528" s="763"/>
      <c r="GG528" s="763"/>
      <c r="GH528" s="763"/>
      <c r="GI528" s="763"/>
      <c r="GJ528" s="763"/>
      <c r="GK528" s="763"/>
      <c r="GL528" s="763"/>
      <c r="GM528" s="763"/>
      <c r="GN528" s="763"/>
      <c r="GO528" s="763"/>
      <c r="GP528" s="763"/>
      <c r="GQ528" s="763"/>
      <c r="GR528" s="763"/>
      <c r="GS528" s="763"/>
      <c r="GT528" s="763"/>
      <c r="GU528" s="763"/>
      <c r="GV528" s="763"/>
      <c r="GW528" s="763"/>
      <c r="GX528" s="763"/>
      <c r="GY528" s="763"/>
      <c r="GZ528" s="763"/>
      <c r="HA528" s="763"/>
      <c r="HB528" s="763"/>
      <c r="HC528" s="763"/>
      <c r="HD528" s="763"/>
      <c r="HE528" s="763"/>
      <c r="HF528" s="763"/>
      <c r="HG528" s="763"/>
      <c r="HH528" s="763"/>
      <c r="HI528" s="763"/>
      <c r="HJ528" s="763"/>
      <c r="HK528" s="763"/>
      <c r="HL528" s="763"/>
      <c r="HM528" s="763"/>
      <c r="HN528" s="763"/>
      <c r="HO528" s="763"/>
      <c r="HP528" s="763"/>
      <c r="HQ528" s="763"/>
      <c r="HR528" s="763"/>
      <c r="HS528" s="763"/>
    </row>
    <row r="529" spans="1:227" s="552" customFormat="1">
      <c r="A529"/>
      <c r="B529" s="392"/>
      <c r="C529"/>
      <c r="D529" s="465"/>
      <c r="E529" s="684"/>
      <c r="F529" s="684"/>
      <c r="G529" s="354"/>
      <c r="H529"/>
      <c r="I529" s="140"/>
      <c r="J529"/>
      <c r="K529"/>
      <c r="L52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9"/>
      <c r="Y529" s="359"/>
      <c r="Z529" s="359"/>
      <c r="AA529" s="359"/>
      <c r="AB529" s="47"/>
      <c r="AC529"/>
      <c r="AD529" s="127"/>
      <c r="AE529"/>
      <c r="AF529"/>
      <c r="AG529"/>
      <c r="AH529" s="137"/>
      <c r="AI529" s="137"/>
      <c r="AJ529" s="137"/>
      <c r="AK529" s="693"/>
      <c r="AL529" s="653"/>
      <c r="AM529" s="738"/>
      <c r="AN529" s="738"/>
      <c r="AO529" s="738"/>
      <c r="AP529" s="738"/>
      <c r="AQ529" s="738"/>
      <c r="AR529" s="738"/>
      <c r="AS529" s="738"/>
      <c r="AT529" s="738"/>
      <c r="AU529" s="738"/>
      <c r="AV529" s="738"/>
      <c r="AW529" s="738"/>
      <c r="AX529" s="738"/>
      <c r="AY529" s="738"/>
      <c r="AZ529" s="738"/>
      <c r="BA529" s="656"/>
      <c r="BB529" s="309"/>
      <c r="BC529" s="1138"/>
      <c r="BD529" s="1138"/>
      <c r="BE529" s="1138"/>
      <c r="BF529" s="1138"/>
      <c r="BG529" s="1138"/>
      <c r="BH529" s="1138"/>
      <c r="BI529" s="1138"/>
      <c r="BJ529" s="536"/>
      <c r="BK529" s="536"/>
      <c r="BL529" s="536"/>
      <c r="BM529" s="536"/>
      <c r="BN529" s="536"/>
      <c r="BO529" s="536"/>
      <c r="BP529" s="536"/>
      <c r="BQ529" s="536"/>
      <c r="BR529" s="536"/>
      <c r="BS529" s="536"/>
      <c r="BT529" s="536"/>
      <c r="BU529" s="309"/>
      <c r="CW529" s="763"/>
      <c r="CX529" s="763"/>
      <c r="CY529" s="763"/>
      <c r="CZ529" s="763"/>
      <c r="DA529" s="763"/>
      <c r="DB529" s="763"/>
      <c r="DC529" s="763"/>
      <c r="DD529" s="763"/>
      <c r="DE529" s="763"/>
      <c r="DF529" s="763"/>
      <c r="DG529" s="763"/>
      <c r="DH529" s="763"/>
      <c r="DI529" s="763"/>
      <c r="DJ529" s="763"/>
      <c r="DK529" s="763"/>
      <c r="DL529" s="763"/>
      <c r="DM529" s="763"/>
      <c r="DN529" s="763"/>
      <c r="DO529" s="763"/>
      <c r="DP529" s="763"/>
      <c r="DQ529" s="763"/>
      <c r="DR529" s="763"/>
      <c r="DS529" s="763"/>
      <c r="DT529" s="763"/>
      <c r="DU529" s="763"/>
      <c r="DV529" s="763"/>
      <c r="DW529" s="763"/>
      <c r="DX529" s="763"/>
      <c r="DY529" s="763"/>
      <c r="DZ529" s="763"/>
      <c r="EA529" s="763"/>
      <c r="EB529" s="763"/>
      <c r="EC529" s="763"/>
      <c r="ED529" s="763"/>
      <c r="EE529" s="763"/>
      <c r="EF529" s="763"/>
      <c r="EG529" s="763"/>
      <c r="EH529" s="763"/>
      <c r="EI529" s="763"/>
      <c r="EJ529" s="763"/>
      <c r="EK529" s="763"/>
      <c r="EL529" s="763"/>
      <c r="EM529" s="763"/>
      <c r="EN529" s="763"/>
      <c r="EO529" s="763"/>
      <c r="EP529" s="763"/>
      <c r="EQ529" s="763"/>
      <c r="ER529" s="763"/>
      <c r="ES529" s="763"/>
      <c r="ET529" s="763"/>
      <c r="EU529" s="763"/>
      <c r="EV529" s="763"/>
      <c r="EW529" s="763"/>
      <c r="EX529" s="763"/>
      <c r="EY529" s="763"/>
      <c r="EZ529" s="763"/>
      <c r="FA529" s="763"/>
      <c r="FB529" s="763"/>
      <c r="FC529" s="763"/>
      <c r="FD529" s="763"/>
      <c r="FE529" s="763"/>
      <c r="FF529" s="763"/>
      <c r="FG529" s="763"/>
      <c r="FH529" s="763"/>
      <c r="FI529" s="763"/>
      <c r="FJ529" s="763"/>
      <c r="FK529" s="763"/>
      <c r="FL529" s="763"/>
      <c r="FM529" s="763"/>
      <c r="FN529" s="763"/>
      <c r="FO529" s="763"/>
      <c r="FP529" s="763"/>
      <c r="FQ529" s="763"/>
      <c r="FR529" s="763"/>
      <c r="FS529" s="763"/>
      <c r="FT529" s="763"/>
      <c r="FU529" s="763"/>
      <c r="FV529" s="763"/>
      <c r="FW529" s="763"/>
      <c r="FX529" s="763"/>
      <c r="FY529" s="763"/>
      <c r="FZ529" s="763"/>
      <c r="GA529" s="763"/>
      <c r="GB529" s="763"/>
      <c r="GC529" s="763"/>
      <c r="GD529" s="763"/>
      <c r="GE529" s="763"/>
      <c r="GF529" s="763"/>
      <c r="GG529" s="763"/>
      <c r="GH529" s="763"/>
      <c r="GI529" s="763"/>
      <c r="GJ529" s="763"/>
      <c r="GK529" s="763"/>
      <c r="GL529" s="763"/>
      <c r="GM529" s="763"/>
      <c r="GN529" s="763"/>
      <c r="GO529" s="763"/>
      <c r="GP529" s="763"/>
      <c r="GQ529" s="763"/>
      <c r="GR529" s="763"/>
      <c r="GS529" s="763"/>
      <c r="GT529" s="763"/>
      <c r="GU529" s="763"/>
      <c r="GV529" s="763"/>
      <c r="GW529" s="763"/>
      <c r="GX529" s="763"/>
      <c r="GY529" s="763"/>
      <c r="GZ529" s="763"/>
      <c r="HA529" s="763"/>
      <c r="HB529" s="763"/>
      <c r="HC529" s="763"/>
      <c r="HD529" s="763"/>
      <c r="HE529" s="763"/>
      <c r="HF529" s="763"/>
      <c r="HG529" s="763"/>
      <c r="HH529" s="763"/>
      <c r="HI529" s="763"/>
      <c r="HJ529" s="763"/>
      <c r="HK529" s="763"/>
      <c r="HL529" s="763"/>
      <c r="HM529" s="763"/>
      <c r="HN529" s="763"/>
      <c r="HO529" s="763"/>
      <c r="HP529" s="763"/>
      <c r="HQ529" s="763"/>
      <c r="HR529" s="763"/>
      <c r="HS529" s="763"/>
    </row>
    <row r="530" spans="1:227" s="552" customFormat="1">
      <c r="A530"/>
      <c r="B530" s="392"/>
      <c r="C530"/>
      <c r="D530" s="465"/>
      <c r="E530" s="684"/>
      <c r="F530" s="684"/>
      <c r="G530" s="354"/>
      <c r="H530"/>
      <c r="I530" s="140"/>
      <c r="J530"/>
      <c r="K530"/>
      <c r="L530"/>
      <c r="M530" s="359"/>
      <c r="N530" s="359"/>
      <c r="O530" s="359"/>
      <c r="P530" s="359"/>
      <c r="Q530" s="359"/>
      <c r="R530" s="359"/>
      <c r="S530" s="359"/>
      <c r="T530" s="359"/>
      <c r="U530" s="359"/>
      <c r="V530" s="359"/>
      <c r="W530" s="359"/>
      <c r="X530" s="359"/>
      <c r="Y530" s="359"/>
      <c r="Z530" s="359"/>
      <c r="AA530" s="359"/>
      <c r="AB530" s="47"/>
      <c r="AC530"/>
      <c r="AD530" s="127"/>
      <c r="AE530"/>
      <c r="AF530"/>
      <c r="AG530"/>
      <c r="AH530" s="137"/>
      <c r="AI530" s="137"/>
      <c r="AJ530" s="137"/>
      <c r="AK530" s="693"/>
      <c r="AL530" s="653"/>
      <c r="AM530" s="738"/>
      <c r="AN530" s="738"/>
      <c r="AO530" s="738"/>
      <c r="AP530" s="738"/>
      <c r="AQ530" s="738"/>
      <c r="AR530" s="738"/>
      <c r="AS530" s="738"/>
      <c r="AT530" s="738"/>
      <c r="AU530" s="738"/>
      <c r="AV530" s="738"/>
      <c r="AW530" s="738"/>
      <c r="AX530" s="738"/>
      <c r="AY530" s="738"/>
      <c r="AZ530" s="738"/>
      <c r="BA530" s="656"/>
      <c r="BB530" s="309"/>
      <c r="BC530" s="1138"/>
      <c r="BD530" s="1138"/>
      <c r="BE530" s="1138"/>
      <c r="BF530" s="1138"/>
      <c r="BG530" s="1138"/>
      <c r="BH530" s="1138"/>
      <c r="BI530" s="1138"/>
      <c r="BJ530" s="536"/>
      <c r="BK530" s="536"/>
      <c r="BL530" s="536"/>
      <c r="BM530" s="536"/>
      <c r="BN530" s="536"/>
      <c r="BO530" s="536"/>
      <c r="BP530" s="536"/>
      <c r="BQ530" s="536"/>
      <c r="BR530" s="536"/>
      <c r="BS530" s="536"/>
      <c r="BT530" s="536"/>
      <c r="BU530" s="309"/>
      <c r="CW530" s="763"/>
      <c r="CX530" s="763"/>
      <c r="CY530" s="763"/>
      <c r="CZ530" s="763"/>
      <c r="DA530" s="763"/>
      <c r="DB530" s="763"/>
      <c r="DC530" s="763"/>
      <c r="DD530" s="763"/>
      <c r="DE530" s="763"/>
      <c r="DF530" s="763"/>
      <c r="DG530" s="763"/>
      <c r="DH530" s="763"/>
      <c r="DI530" s="763"/>
      <c r="DJ530" s="763"/>
      <c r="DK530" s="763"/>
      <c r="DL530" s="763"/>
      <c r="DM530" s="763"/>
      <c r="DN530" s="763"/>
      <c r="DO530" s="763"/>
      <c r="DP530" s="763"/>
      <c r="DQ530" s="763"/>
      <c r="DR530" s="763"/>
      <c r="DS530" s="763"/>
      <c r="DT530" s="763"/>
      <c r="DU530" s="763"/>
      <c r="DV530" s="763"/>
      <c r="DW530" s="763"/>
      <c r="DX530" s="763"/>
      <c r="DY530" s="763"/>
      <c r="DZ530" s="763"/>
      <c r="EA530" s="763"/>
      <c r="EB530" s="763"/>
      <c r="EC530" s="763"/>
      <c r="ED530" s="763"/>
      <c r="EE530" s="763"/>
      <c r="EF530" s="763"/>
      <c r="EG530" s="763"/>
      <c r="EH530" s="763"/>
      <c r="EI530" s="763"/>
      <c r="EJ530" s="763"/>
      <c r="EK530" s="763"/>
      <c r="EL530" s="763"/>
      <c r="EM530" s="763"/>
      <c r="EN530" s="763"/>
      <c r="EO530" s="763"/>
      <c r="EP530" s="763"/>
      <c r="EQ530" s="763"/>
      <c r="ER530" s="763"/>
      <c r="ES530" s="763"/>
      <c r="ET530" s="763"/>
      <c r="EU530" s="763"/>
      <c r="EV530" s="763"/>
      <c r="EW530" s="763"/>
      <c r="EX530" s="763"/>
      <c r="EY530" s="763"/>
      <c r="EZ530" s="763"/>
      <c r="FA530" s="763"/>
      <c r="FB530" s="763"/>
      <c r="FC530" s="763"/>
      <c r="FD530" s="763"/>
      <c r="FE530" s="763"/>
      <c r="FF530" s="763"/>
      <c r="FG530" s="763"/>
      <c r="FH530" s="763"/>
      <c r="FI530" s="763"/>
      <c r="FJ530" s="763"/>
      <c r="FK530" s="763"/>
      <c r="FL530" s="763"/>
      <c r="FM530" s="763"/>
      <c r="FN530" s="763"/>
      <c r="FO530" s="763"/>
      <c r="FP530" s="763"/>
      <c r="FQ530" s="763"/>
      <c r="FR530" s="763"/>
      <c r="FS530" s="763"/>
      <c r="FT530" s="763"/>
      <c r="FU530" s="763"/>
      <c r="FV530" s="763"/>
      <c r="FW530" s="763"/>
      <c r="FX530" s="763"/>
      <c r="FY530" s="763"/>
      <c r="FZ530" s="763"/>
      <c r="GA530" s="763"/>
      <c r="GB530" s="763"/>
      <c r="GC530" s="763"/>
      <c r="GD530" s="763"/>
      <c r="GE530" s="763"/>
      <c r="GF530" s="763"/>
      <c r="GG530" s="763"/>
      <c r="GH530" s="763"/>
      <c r="GI530" s="763"/>
      <c r="GJ530" s="763"/>
      <c r="GK530" s="763"/>
      <c r="GL530" s="763"/>
      <c r="GM530" s="763"/>
      <c r="GN530" s="763"/>
      <c r="GO530" s="763"/>
      <c r="GP530" s="763"/>
      <c r="GQ530" s="763"/>
      <c r="GR530" s="763"/>
      <c r="GS530" s="763"/>
      <c r="GT530" s="763"/>
      <c r="GU530" s="763"/>
      <c r="GV530" s="763"/>
      <c r="GW530" s="763"/>
      <c r="GX530" s="763"/>
      <c r="GY530" s="763"/>
      <c r="GZ530" s="763"/>
      <c r="HA530" s="763"/>
      <c r="HB530" s="763"/>
      <c r="HC530" s="763"/>
      <c r="HD530" s="763"/>
      <c r="HE530" s="763"/>
      <c r="HF530" s="763"/>
      <c r="HG530" s="763"/>
      <c r="HH530" s="763"/>
      <c r="HI530" s="763"/>
      <c r="HJ530" s="763"/>
      <c r="HK530" s="763"/>
      <c r="HL530" s="763"/>
      <c r="HM530" s="763"/>
      <c r="HN530" s="763"/>
      <c r="HO530" s="763"/>
      <c r="HP530" s="763"/>
      <c r="HQ530" s="763"/>
      <c r="HR530" s="763"/>
      <c r="HS530" s="763"/>
    </row>
    <row r="531" spans="1:227" s="552" customFormat="1">
      <c r="A531"/>
      <c r="B531" s="392"/>
      <c r="C531"/>
      <c r="D531" s="465"/>
      <c r="E531" s="684"/>
      <c r="F531" s="684"/>
      <c r="G531" s="354"/>
      <c r="H531"/>
      <c r="I531" s="140"/>
      <c r="J531"/>
      <c r="K531"/>
      <c r="L531"/>
      <c r="M531" s="359"/>
      <c r="N531" s="359"/>
      <c r="O531" s="359"/>
      <c r="P531" s="359"/>
      <c r="Q531" s="359"/>
      <c r="R531" s="359"/>
      <c r="S531" s="359"/>
      <c r="T531" s="359"/>
      <c r="U531" s="359"/>
      <c r="V531" s="359"/>
      <c r="W531" s="359"/>
      <c r="X531" s="359"/>
      <c r="Y531" s="359"/>
      <c r="Z531" s="359"/>
      <c r="AA531" s="359"/>
      <c r="AB531" s="47"/>
      <c r="AC531"/>
      <c r="AD531" s="127"/>
      <c r="AE531"/>
      <c r="AF531"/>
      <c r="AG531"/>
      <c r="AH531" s="137"/>
      <c r="AI531" s="137"/>
      <c r="AJ531" s="137"/>
      <c r="AK531" s="693"/>
      <c r="AL531" s="653"/>
      <c r="AM531" s="738"/>
      <c r="AN531" s="738"/>
      <c r="AO531" s="738"/>
      <c r="AP531" s="738"/>
      <c r="AQ531" s="738"/>
      <c r="AR531" s="738"/>
      <c r="AS531" s="738"/>
      <c r="AT531" s="738"/>
      <c r="AU531" s="738"/>
      <c r="AV531" s="738"/>
      <c r="AW531" s="738"/>
      <c r="AX531" s="738"/>
      <c r="AY531" s="738"/>
      <c r="AZ531" s="738"/>
      <c r="BA531" s="656"/>
      <c r="BB531" s="309"/>
      <c r="BC531" s="1138"/>
      <c r="BD531" s="1138"/>
      <c r="BE531" s="1138"/>
      <c r="BF531" s="1138"/>
      <c r="BG531" s="1138"/>
      <c r="BH531" s="1138"/>
      <c r="BI531" s="1138"/>
      <c r="BJ531" s="536"/>
      <c r="BK531" s="536"/>
      <c r="BL531" s="536"/>
      <c r="BM531" s="536"/>
      <c r="BN531" s="536"/>
      <c r="BO531" s="536"/>
      <c r="BP531" s="536"/>
      <c r="BQ531" s="536"/>
      <c r="BR531" s="536"/>
      <c r="BS531" s="536"/>
      <c r="BT531" s="536"/>
      <c r="BU531" s="309"/>
      <c r="CW531" s="763"/>
      <c r="CX531" s="763"/>
      <c r="CY531" s="763"/>
      <c r="CZ531" s="763"/>
      <c r="DA531" s="763"/>
      <c r="DB531" s="763"/>
      <c r="DC531" s="763"/>
      <c r="DD531" s="763"/>
      <c r="DE531" s="763"/>
      <c r="DF531" s="763"/>
      <c r="DG531" s="763"/>
      <c r="DH531" s="763"/>
      <c r="DI531" s="763"/>
      <c r="DJ531" s="763"/>
      <c r="DK531" s="763"/>
      <c r="DL531" s="763"/>
      <c r="DM531" s="763"/>
      <c r="DN531" s="763"/>
      <c r="DO531" s="763"/>
      <c r="DP531" s="763"/>
      <c r="DQ531" s="763"/>
      <c r="DR531" s="763"/>
      <c r="DS531" s="763"/>
      <c r="DT531" s="763"/>
      <c r="DU531" s="763"/>
      <c r="DV531" s="763"/>
      <c r="DW531" s="763"/>
      <c r="DX531" s="763"/>
      <c r="DY531" s="763"/>
      <c r="DZ531" s="763"/>
      <c r="EA531" s="763"/>
      <c r="EB531" s="763"/>
      <c r="EC531" s="763"/>
      <c r="ED531" s="763"/>
      <c r="EE531" s="763"/>
      <c r="EF531" s="763"/>
      <c r="EG531" s="763"/>
      <c r="EH531" s="763"/>
      <c r="EI531" s="763"/>
      <c r="EJ531" s="763"/>
      <c r="EK531" s="763"/>
      <c r="EL531" s="763"/>
      <c r="EM531" s="763"/>
      <c r="EN531" s="763"/>
      <c r="EO531" s="763"/>
      <c r="EP531" s="763"/>
      <c r="EQ531" s="763"/>
      <c r="ER531" s="763"/>
      <c r="ES531" s="763"/>
      <c r="ET531" s="763"/>
      <c r="EU531" s="763"/>
      <c r="EV531" s="763"/>
      <c r="EW531" s="763"/>
      <c r="EX531" s="763"/>
      <c r="EY531" s="763"/>
      <c r="EZ531" s="763"/>
      <c r="FA531" s="763"/>
      <c r="FB531" s="763"/>
      <c r="FC531" s="763"/>
      <c r="FD531" s="763"/>
      <c r="FE531" s="763"/>
      <c r="FF531" s="763"/>
      <c r="FG531" s="763"/>
      <c r="FH531" s="763"/>
      <c r="FI531" s="763"/>
      <c r="FJ531" s="763"/>
      <c r="FK531" s="763"/>
      <c r="FL531" s="763"/>
      <c r="FM531" s="763"/>
      <c r="FN531" s="763"/>
      <c r="FO531" s="763"/>
      <c r="FP531" s="763"/>
      <c r="FQ531" s="763"/>
      <c r="FR531" s="763"/>
      <c r="FS531" s="763"/>
      <c r="FT531" s="763"/>
      <c r="FU531" s="763"/>
      <c r="FV531" s="763"/>
      <c r="FW531" s="763"/>
      <c r="FX531" s="763"/>
      <c r="FY531" s="763"/>
      <c r="FZ531" s="763"/>
      <c r="GA531" s="763"/>
      <c r="GB531" s="763"/>
      <c r="GC531" s="763"/>
      <c r="GD531" s="763"/>
      <c r="GE531" s="763"/>
      <c r="GF531" s="763"/>
      <c r="GG531" s="763"/>
      <c r="GH531" s="763"/>
      <c r="GI531" s="763"/>
      <c r="GJ531" s="763"/>
      <c r="GK531" s="763"/>
      <c r="GL531" s="763"/>
      <c r="GM531" s="763"/>
      <c r="GN531" s="763"/>
      <c r="GO531" s="763"/>
      <c r="GP531" s="763"/>
      <c r="GQ531" s="763"/>
      <c r="GR531" s="763"/>
      <c r="GS531" s="763"/>
      <c r="GT531" s="763"/>
      <c r="GU531" s="763"/>
      <c r="GV531" s="763"/>
      <c r="GW531" s="763"/>
      <c r="GX531" s="763"/>
      <c r="GY531" s="763"/>
      <c r="GZ531" s="763"/>
      <c r="HA531" s="763"/>
      <c r="HB531" s="763"/>
      <c r="HC531" s="763"/>
      <c r="HD531" s="763"/>
      <c r="HE531" s="763"/>
      <c r="HF531" s="763"/>
      <c r="HG531" s="763"/>
      <c r="HH531" s="763"/>
      <c r="HI531" s="763"/>
      <c r="HJ531" s="763"/>
      <c r="HK531" s="763"/>
      <c r="HL531" s="763"/>
      <c r="HM531" s="763"/>
      <c r="HN531" s="763"/>
      <c r="HO531" s="763"/>
      <c r="HP531" s="763"/>
      <c r="HQ531" s="763"/>
      <c r="HR531" s="763"/>
      <c r="HS531" s="763"/>
    </row>
    <row r="532" spans="1:227" s="552" customFormat="1">
      <c r="A532"/>
      <c r="B532" s="392"/>
      <c r="C532"/>
      <c r="D532" s="465"/>
      <c r="E532" s="684"/>
      <c r="F532" s="684"/>
      <c r="G532" s="354"/>
      <c r="H532"/>
      <c r="I532" s="140"/>
      <c r="J532"/>
      <c r="K532"/>
      <c r="L532"/>
      <c r="M532" s="359"/>
      <c r="N532" s="359"/>
      <c r="O532" s="359"/>
      <c r="P532" s="359"/>
      <c r="Q532" s="359"/>
      <c r="R532" s="359"/>
      <c r="S532" s="359"/>
      <c r="T532" s="359"/>
      <c r="U532" s="359"/>
      <c r="V532" s="359"/>
      <c r="W532" s="359"/>
      <c r="X532" s="359"/>
      <c r="Y532" s="359"/>
      <c r="Z532" s="359"/>
      <c r="AA532" s="359"/>
      <c r="AB532" s="47"/>
      <c r="AC532"/>
      <c r="AD532" s="127"/>
      <c r="AE532"/>
      <c r="AF532"/>
      <c r="AG532"/>
      <c r="AH532" s="137"/>
      <c r="AI532" s="137"/>
      <c r="AJ532" s="137"/>
      <c r="AK532" s="693"/>
      <c r="AL532" s="653"/>
      <c r="AM532" s="738"/>
      <c r="AN532" s="738"/>
      <c r="AO532" s="738"/>
      <c r="AP532" s="738"/>
      <c r="AQ532" s="738"/>
      <c r="AR532" s="738"/>
      <c r="AS532" s="738"/>
      <c r="AT532" s="738"/>
      <c r="AU532" s="738"/>
      <c r="AV532" s="738"/>
      <c r="AW532" s="738"/>
      <c r="AX532" s="738"/>
      <c r="AY532" s="738"/>
      <c r="AZ532" s="738"/>
      <c r="BA532" s="656"/>
      <c r="BB532" s="309"/>
      <c r="BC532" s="1138"/>
      <c r="BD532" s="1138"/>
      <c r="BE532" s="1138"/>
      <c r="BF532" s="1138"/>
      <c r="BG532" s="1138"/>
      <c r="BH532" s="1138"/>
      <c r="BI532" s="1138"/>
      <c r="BJ532" s="536"/>
      <c r="BK532" s="536"/>
      <c r="BL532" s="536"/>
      <c r="BM532" s="536"/>
      <c r="BN532" s="536"/>
      <c r="BO532" s="536"/>
      <c r="BP532" s="536"/>
      <c r="BQ532" s="536"/>
      <c r="BR532" s="536"/>
      <c r="BS532" s="536"/>
      <c r="BT532" s="536"/>
      <c r="BU532" s="309"/>
      <c r="CW532" s="763"/>
      <c r="CX532" s="763"/>
      <c r="CY532" s="763"/>
      <c r="CZ532" s="763"/>
      <c r="DA532" s="763"/>
      <c r="DB532" s="763"/>
      <c r="DC532" s="763"/>
      <c r="DD532" s="763"/>
      <c r="DE532" s="763"/>
      <c r="DF532" s="763"/>
      <c r="DG532" s="763"/>
      <c r="DH532" s="763"/>
      <c r="DI532" s="763"/>
      <c r="DJ532" s="763"/>
      <c r="DK532" s="763"/>
      <c r="DL532" s="763"/>
      <c r="DM532" s="763"/>
      <c r="DN532" s="763"/>
      <c r="DO532" s="763"/>
      <c r="DP532" s="763"/>
      <c r="DQ532" s="763"/>
      <c r="DR532" s="763"/>
      <c r="DS532" s="763"/>
      <c r="DT532" s="763"/>
      <c r="DU532" s="763"/>
      <c r="DV532" s="763"/>
      <c r="DW532" s="763"/>
      <c r="DX532" s="763"/>
      <c r="DY532" s="763"/>
      <c r="DZ532" s="763"/>
      <c r="EA532" s="763"/>
      <c r="EB532" s="763"/>
      <c r="EC532" s="763"/>
      <c r="ED532" s="763"/>
      <c r="EE532" s="763"/>
      <c r="EF532" s="763"/>
      <c r="EG532" s="763"/>
      <c r="EH532" s="763"/>
      <c r="EI532" s="763"/>
      <c r="EJ532" s="763"/>
      <c r="EK532" s="763"/>
      <c r="EL532" s="763"/>
      <c r="EM532" s="763"/>
      <c r="EN532" s="763"/>
      <c r="EO532" s="763"/>
      <c r="EP532" s="763"/>
      <c r="EQ532" s="763"/>
      <c r="ER532" s="763"/>
      <c r="ES532" s="763"/>
      <c r="ET532" s="763"/>
      <c r="EU532" s="763"/>
      <c r="EV532" s="763"/>
      <c r="EW532" s="763"/>
      <c r="EX532" s="763"/>
      <c r="EY532" s="763"/>
      <c r="EZ532" s="763"/>
      <c r="FA532" s="763"/>
      <c r="FB532" s="763"/>
      <c r="FC532" s="763"/>
      <c r="FD532" s="763"/>
      <c r="FE532" s="763"/>
      <c r="FF532" s="763"/>
      <c r="FG532" s="763"/>
      <c r="FH532" s="763"/>
      <c r="FI532" s="763"/>
      <c r="FJ532" s="763"/>
      <c r="FK532" s="763"/>
      <c r="FL532" s="763"/>
      <c r="FM532" s="763"/>
      <c r="FN532" s="763"/>
      <c r="FO532" s="763"/>
      <c r="FP532" s="763"/>
      <c r="FQ532" s="763"/>
      <c r="FR532" s="763"/>
      <c r="FS532" s="763"/>
      <c r="FT532" s="763"/>
      <c r="FU532" s="763"/>
      <c r="FV532" s="763"/>
      <c r="FW532" s="763"/>
      <c r="FX532" s="763"/>
      <c r="FY532" s="763"/>
      <c r="FZ532" s="763"/>
      <c r="GA532" s="763"/>
      <c r="GB532" s="763"/>
      <c r="GC532" s="763"/>
      <c r="GD532" s="763"/>
      <c r="GE532" s="763"/>
      <c r="GF532" s="763"/>
      <c r="GG532" s="763"/>
      <c r="GH532" s="763"/>
      <c r="GI532" s="763"/>
      <c r="GJ532" s="763"/>
      <c r="GK532" s="763"/>
      <c r="GL532" s="763"/>
      <c r="GM532" s="763"/>
      <c r="GN532" s="763"/>
      <c r="GO532" s="763"/>
      <c r="GP532" s="763"/>
      <c r="GQ532" s="763"/>
      <c r="GR532" s="763"/>
      <c r="GS532" s="763"/>
      <c r="GT532" s="763"/>
      <c r="GU532" s="763"/>
      <c r="GV532" s="763"/>
      <c r="GW532" s="763"/>
      <c r="GX532" s="763"/>
      <c r="GY532" s="763"/>
      <c r="GZ532" s="763"/>
      <c r="HA532" s="763"/>
      <c r="HB532" s="763"/>
      <c r="HC532" s="763"/>
      <c r="HD532" s="763"/>
      <c r="HE532" s="763"/>
      <c r="HF532" s="763"/>
      <c r="HG532" s="763"/>
      <c r="HH532" s="763"/>
      <c r="HI532" s="763"/>
      <c r="HJ532" s="763"/>
      <c r="HK532" s="763"/>
      <c r="HL532" s="763"/>
      <c r="HM532" s="763"/>
      <c r="HN532" s="763"/>
      <c r="HO532" s="763"/>
      <c r="HP532" s="763"/>
      <c r="HQ532" s="763"/>
      <c r="HR532" s="763"/>
      <c r="HS532" s="763"/>
    </row>
    <row r="533" spans="1:227" s="552" customFormat="1">
      <c r="A533"/>
      <c r="B533" s="392"/>
      <c r="C533"/>
      <c r="D533" s="465"/>
      <c r="E533" s="684"/>
      <c r="F533" s="684"/>
      <c r="G533" s="354"/>
      <c r="H533"/>
      <c r="I533" s="140"/>
      <c r="J533"/>
      <c r="K533"/>
      <c r="L533"/>
      <c r="M533" s="359"/>
      <c r="N533" s="359"/>
      <c r="O533" s="359"/>
      <c r="P533" s="359"/>
      <c r="Q533" s="359"/>
      <c r="R533" s="359"/>
      <c r="S533" s="359"/>
      <c r="T533" s="359"/>
      <c r="U533" s="359"/>
      <c r="V533" s="359"/>
      <c r="W533" s="359"/>
      <c r="X533" s="359"/>
      <c r="Y533" s="359"/>
      <c r="Z533" s="359"/>
      <c r="AA533" s="359"/>
      <c r="AB533" s="47"/>
      <c r="AC533"/>
      <c r="AD533" s="127"/>
      <c r="AE533"/>
      <c r="AF533"/>
      <c r="AG533"/>
      <c r="AH533" s="137"/>
      <c r="AI533" s="137"/>
      <c r="AJ533" s="137"/>
      <c r="AK533" s="693"/>
      <c r="AL533" s="653"/>
      <c r="AM533" s="738"/>
      <c r="AN533" s="738"/>
      <c r="AO533" s="738"/>
      <c r="AP533" s="738"/>
      <c r="AQ533" s="738"/>
      <c r="AR533" s="738"/>
      <c r="AS533" s="738"/>
      <c r="AT533" s="738"/>
      <c r="AU533" s="738"/>
      <c r="AV533" s="738"/>
      <c r="AW533" s="738"/>
      <c r="AX533" s="738"/>
      <c r="AY533" s="738"/>
      <c r="AZ533" s="738"/>
      <c r="BA533" s="656"/>
      <c r="BB533" s="309"/>
      <c r="BC533" s="1138"/>
      <c r="BD533" s="1138"/>
      <c r="BE533" s="1138"/>
      <c r="BF533" s="1138"/>
      <c r="BG533" s="1138"/>
      <c r="BH533" s="1138"/>
      <c r="BI533" s="1138"/>
      <c r="BJ533" s="536"/>
      <c r="BK533" s="536"/>
      <c r="BL533" s="536"/>
      <c r="BM533" s="536"/>
      <c r="BN533" s="536"/>
      <c r="BO533" s="536"/>
      <c r="BP533" s="536"/>
      <c r="BQ533" s="536"/>
      <c r="BR533" s="536"/>
      <c r="BS533" s="536"/>
      <c r="BT533" s="536"/>
      <c r="BU533" s="309"/>
      <c r="CW533" s="763"/>
      <c r="CX533" s="763"/>
      <c r="CY533" s="763"/>
      <c r="CZ533" s="763"/>
      <c r="DA533" s="763"/>
      <c r="DB533" s="763"/>
      <c r="DC533" s="763"/>
      <c r="DD533" s="763"/>
      <c r="DE533" s="763"/>
      <c r="DF533" s="763"/>
      <c r="DG533" s="763"/>
      <c r="DH533" s="763"/>
      <c r="DI533" s="763"/>
      <c r="DJ533" s="763"/>
      <c r="DK533" s="763"/>
      <c r="DL533" s="763"/>
      <c r="DM533" s="763"/>
      <c r="DN533" s="763"/>
      <c r="DO533" s="763"/>
      <c r="DP533" s="763"/>
      <c r="DQ533" s="763"/>
      <c r="DR533" s="763"/>
      <c r="DS533" s="763"/>
      <c r="DT533" s="763"/>
      <c r="DU533" s="763"/>
      <c r="DV533" s="763"/>
      <c r="DW533" s="763"/>
      <c r="DX533" s="763"/>
      <c r="DY533" s="763"/>
      <c r="DZ533" s="763"/>
      <c r="EA533" s="763"/>
      <c r="EB533" s="763"/>
      <c r="EC533" s="763"/>
      <c r="ED533" s="763"/>
      <c r="EE533" s="763"/>
      <c r="EF533" s="763"/>
      <c r="EG533" s="763"/>
      <c r="EH533" s="763"/>
      <c r="EI533" s="763"/>
      <c r="EJ533" s="763"/>
      <c r="EK533" s="763"/>
      <c r="EL533" s="763"/>
      <c r="EM533" s="763"/>
      <c r="EN533" s="763"/>
      <c r="EO533" s="763"/>
      <c r="EP533" s="763"/>
      <c r="EQ533" s="763"/>
      <c r="ER533" s="763"/>
      <c r="ES533" s="763"/>
      <c r="ET533" s="763"/>
      <c r="EU533" s="763"/>
      <c r="EV533" s="763"/>
      <c r="EW533" s="763"/>
      <c r="EX533" s="763"/>
      <c r="EY533" s="763"/>
      <c r="EZ533" s="763"/>
      <c r="FA533" s="763"/>
      <c r="FB533" s="763"/>
      <c r="FC533" s="763"/>
      <c r="FD533" s="763"/>
      <c r="FE533" s="763"/>
      <c r="FF533" s="763"/>
      <c r="FG533" s="763"/>
      <c r="FH533" s="763"/>
      <c r="FI533" s="763"/>
      <c r="FJ533" s="763"/>
      <c r="FK533" s="763"/>
      <c r="FL533" s="763"/>
      <c r="FM533" s="763"/>
      <c r="FN533" s="763"/>
      <c r="FO533" s="763"/>
      <c r="FP533" s="763"/>
      <c r="FQ533" s="763"/>
      <c r="FR533" s="763"/>
      <c r="FS533" s="763"/>
      <c r="FT533" s="763"/>
      <c r="FU533" s="763"/>
      <c r="FV533" s="763"/>
      <c r="FW533" s="763"/>
      <c r="FX533" s="763"/>
      <c r="FY533" s="763"/>
      <c r="FZ533" s="763"/>
      <c r="GA533" s="763"/>
      <c r="GB533" s="763"/>
      <c r="GC533" s="763"/>
      <c r="GD533" s="763"/>
      <c r="GE533" s="763"/>
      <c r="GF533" s="763"/>
      <c r="GG533" s="763"/>
      <c r="GH533" s="763"/>
      <c r="GI533" s="763"/>
      <c r="GJ533" s="763"/>
      <c r="GK533" s="763"/>
      <c r="GL533" s="763"/>
      <c r="GM533" s="763"/>
      <c r="GN533" s="763"/>
      <c r="GO533" s="763"/>
      <c r="GP533" s="763"/>
      <c r="GQ533" s="763"/>
      <c r="GR533" s="763"/>
      <c r="GS533" s="763"/>
      <c r="GT533" s="763"/>
      <c r="GU533" s="763"/>
      <c r="GV533" s="763"/>
      <c r="GW533" s="763"/>
      <c r="GX533" s="763"/>
      <c r="GY533" s="763"/>
      <c r="GZ533" s="763"/>
      <c r="HA533" s="763"/>
      <c r="HB533" s="763"/>
      <c r="HC533" s="763"/>
      <c r="HD533" s="763"/>
      <c r="HE533" s="763"/>
      <c r="HF533" s="763"/>
      <c r="HG533" s="763"/>
      <c r="HH533" s="763"/>
      <c r="HI533" s="763"/>
      <c r="HJ533" s="763"/>
      <c r="HK533" s="763"/>
      <c r="HL533" s="763"/>
      <c r="HM533" s="763"/>
      <c r="HN533" s="763"/>
      <c r="HO533" s="763"/>
      <c r="HP533" s="763"/>
      <c r="HQ533" s="763"/>
      <c r="HR533" s="763"/>
      <c r="HS533" s="763"/>
    </row>
    <row r="534" spans="1:227" s="552" customFormat="1">
      <c r="A534"/>
      <c r="B534" s="392"/>
      <c r="C534"/>
      <c r="D534" s="465"/>
      <c r="E534" s="684"/>
      <c r="F534" s="684"/>
      <c r="G534" s="354"/>
      <c r="H534"/>
      <c r="I534" s="140"/>
      <c r="J534"/>
      <c r="K534"/>
      <c r="L534"/>
      <c r="M534" s="359"/>
      <c r="N534" s="359"/>
      <c r="O534" s="359"/>
      <c r="P534" s="359"/>
      <c r="Q534" s="359"/>
      <c r="R534" s="359"/>
      <c r="S534" s="359"/>
      <c r="T534" s="359"/>
      <c r="U534" s="359"/>
      <c r="V534" s="359"/>
      <c r="W534" s="359"/>
      <c r="X534" s="359"/>
      <c r="Y534" s="359"/>
      <c r="Z534" s="359"/>
      <c r="AA534" s="359"/>
      <c r="AB534" s="47"/>
      <c r="AC534"/>
      <c r="AD534" s="127"/>
      <c r="AE534"/>
      <c r="AF534"/>
      <c r="AG534"/>
      <c r="AH534" s="137"/>
      <c r="AI534" s="137"/>
      <c r="AJ534" s="137"/>
      <c r="AK534" s="693"/>
      <c r="AL534" s="653"/>
      <c r="AM534" s="738"/>
      <c r="AN534" s="738"/>
      <c r="AO534" s="738"/>
      <c r="AP534" s="738"/>
      <c r="AQ534" s="738"/>
      <c r="AR534" s="738"/>
      <c r="AS534" s="738"/>
      <c r="AT534" s="738"/>
      <c r="AU534" s="738"/>
      <c r="AV534" s="738"/>
      <c r="AW534" s="738"/>
      <c r="AX534" s="738"/>
      <c r="AY534" s="738"/>
      <c r="AZ534" s="738"/>
      <c r="BA534" s="656"/>
      <c r="BB534" s="309"/>
      <c r="BC534" s="1138"/>
      <c r="BD534" s="1138"/>
      <c r="BE534" s="1138"/>
      <c r="BF534" s="1138"/>
      <c r="BG534" s="1138"/>
      <c r="BH534" s="1138"/>
      <c r="BI534" s="1138"/>
      <c r="BJ534" s="536"/>
      <c r="BK534" s="536"/>
      <c r="BL534" s="536"/>
      <c r="BM534" s="536"/>
      <c r="BN534" s="536"/>
      <c r="BO534" s="536"/>
      <c r="BP534" s="536"/>
      <c r="BQ534" s="536"/>
      <c r="BR534" s="536"/>
      <c r="BS534" s="536"/>
      <c r="BT534" s="536"/>
      <c r="BU534" s="309"/>
      <c r="CW534" s="763"/>
      <c r="CX534" s="763"/>
      <c r="CY534" s="763"/>
      <c r="CZ534" s="763"/>
      <c r="DA534" s="763"/>
      <c r="DB534" s="763"/>
      <c r="DC534" s="763"/>
      <c r="DD534" s="763"/>
      <c r="DE534" s="763"/>
      <c r="DF534" s="763"/>
      <c r="DG534" s="763"/>
      <c r="DH534" s="763"/>
      <c r="DI534" s="763"/>
      <c r="DJ534" s="763"/>
      <c r="DK534" s="763"/>
      <c r="DL534" s="763"/>
      <c r="DM534" s="763"/>
      <c r="DN534" s="763"/>
      <c r="DO534" s="763"/>
      <c r="DP534" s="763"/>
      <c r="DQ534" s="763"/>
      <c r="DR534" s="763"/>
      <c r="DS534" s="763"/>
      <c r="DT534" s="763"/>
      <c r="DU534" s="763"/>
      <c r="DV534" s="763"/>
      <c r="DW534" s="763"/>
      <c r="DX534" s="763"/>
      <c r="DY534" s="763"/>
      <c r="DZ534" s="763"/>
      <c r="EA534" s="763"/>
      <c r="EB534" s="763"/>
      <c r="EC534" s="763"/>
      <c r="ED534" s="763"/>
      <c r="EE534" s="763"/>
      <c r="EF534" s="763"/>
      <c r="EG534" s="763"/>
      <c r="EH534" s="763"/>
      <c r="EI534" s="763"/>
      <c r="EJ534" s="763"/>
      <c r="EK534" s="763"/>
      <c r="EL534" s="763"/>
      <c r="EM534" s="763"/>
      <c r="EN534" s="763"/>
      <c r="EO534" s="763"/>
      <c r="EP534" s="763"/>
      <c r="EQ534" s="763"/>
      <c r="ER534" s="763"/>
      <c r="ES534" s="763"/>
      <c r="ET534" s="763"/>
      <c r="EU534" s="763"/>
      <c r="EV534" s="763"/>
      <c r="EW534" s="763"/>
      <c r="EX534" s="763"/>
      <c r="EY534" s="763"/>
      <c r="EZ534" s="763"/>
      <c r="FA534" s="763"/>
      <c r="FB534" s="763"/>
      <c r="FC534" s="763"/>
      <c r="FD534" s="763"/>
      <c r="FE534" s="763"/>
      <c r="FF534" s="763"/>
      <c r="FG534" s="763"/>
      <c r="FH534" s="763"/>
      <c r="FI534" s="763"/>
      <c r="FJ534" s="763"/>
      <c r="FK534" s="763"/>
      <c r="FL534" s="763"/>
      <c r="FM534" s="763"/>
      <c r="FN534" s="763"/>
      <c r="FO534" s="763"/>
      <c r="FP534" s="763"/>
      <c r="FQ534" s="763"/>
      <c r="FR534" s="763"/>
      <c r="FS534" s="763"/>
      <c r="FT534" s="763"/>
      <c r="FU534" s="763"/>
      <c r="FV534" s="763"/>
      <c r="FW534" s="763"/>
      <c r="FX534" s="763"/>
      <c r="FY534" s="763"/>
      <c r="FZ534" s="763"/>
      <c r="GA534" s="763"/>
      <c r="GB534" s="763"/>
      <c r="GC534" s="763"/>
      <c r="GD534" s="763"/>
      <c r="GE534" s="763"/>
      <c r="GF534" s="763"/>
      <c r="GG534" s="763"/>
      <c r="GH534" s="763"/>
      <c r="GI534" s="763"/>
      <c r="GJ534" s="763"/>
      <c r="GK534" s="763"/>
      <c r="GL534" s="763"/>
      <c r="GM534" s="763"/>
      <c r="GN534" s="763"/>
      <c r="GO534" s="763"/>
      <c r="GP534" s="763"/>
      <c r="GQ534" s="763"/>
      <c r="GR534" s="763"/>
      <c r="GS534" s="763"/>
      <c r="GT534" s="763"/>
      <c r="GU534" s="763"/>
      <c r="GV534" s="763"/>
      <c r="GW534" s="763"/>
      <c r="GX534" s="763"/>
      <c r="GY534" s="763"/>
      <c r="GZ534" s="763"/>
      <c r="HA534" s="763"/>
      <c r="HB534" s="763"/>
      <c r="HC534" s="763"/>
      <c r="HD534" s="763"/>
      <c r="HE534" s="763"/>
      <c r="HF534" s="763"/>
      <c r="HG534" s="763"/>
      <c r="HH534" s="763"/>
      <c r="HI534" s="763"/>
      <c r="HJ534" s="763"/>
      <c r="HK534" s="763"/>
      <c r="HL534" s="763"/>
      <c r="HM534" s="763"/>
      <c r="HN534" s="763"/>
      <c r="HO534" s="763"/>
      <c r="HP534" s="763"/>
      <c r="HQ534" s="763"/>
      <c r="HR534" s="763"/>
      <c r="HS534" s="763"/>
    </row>
    <row r="535" spans="1:227" s="552" customFormat="1">
      <c r="A535"/>
      <c r="B535" s="392"/>
      <c r="C535"/>
      <c r="D535" s="465"/>
      <c r="E535" s="684"/>
      <c r="F535" s="684"/>
      <c r="G535" s="354"/>
      <c r="H535"/>
      <c r="I535" s="140"/>
      <c r="J535"/>
      <c r="K535"/>
      <c r="L535"/>
      <c r="M535" s="359"/>
      <c r="N535" s="359"/>
      <c r="O535" s="359"/>
      <c r="P535" s="359"/>
      <c r="Q535" s="359"/>
      <c r="R535" s="359"/>
      <c r="S535" s="359"/>
      <c r="T535" s="359"/>
      <c r="U535" s="359"/>
      <c r="V535" s="359"/>
      <c r="W535" s="359"/>
      <c r="X535" s="359"/>
      <c r="Y535" s="359"/>
      <c r="Z535" s="359"/>
      <c r="AA535" s="359"/>
      <c r="AB535" s="47"/>
      <c r="AC535"/>
      <c r="AD535" s="127"/>
      <c r="AE535"/>
      <c r="AF535"/>
      <c r="AG535"/>
      <c r="AH535" s="137"/>
      <c r="AI535" s="137"/>
      <c r="AJ535" s="137"/>
      <c r="AK535" s="693"/>
      <c r="AL535" s="653"/>
      <c r="AM535" s="738"/>
      <c r="AN535" s="738"/>
      <c r="AO535" s="738"/>
      <c r="AP535" s="738"/>
      <c r="AQ535" s="738"/>
      <c r="AR535" s="738"/>
      <c r="AS535" s="738"/>
      <c r="AT535" s="738"/>
      <c r="AU535" s="738"/>
      <c r="AV535" s="738"/>
      <c r="AW535" s="738"/>
      <c r="AX535" s="738"/>
      <c r="AY535" s="738"/>
      <c r="AZ535" s="738"/>
      <c r="BA535" s="656"/>
      <c r="BB535" s="309"/>
      <c r="BC535" s="1138"/>
      <c r="BD535" s="1138"/>
      <c r="BE535" s="1138"/>
      <c r="BF535" s="1138"/>
      <c r="BG535" s="1138"/>
      <c r="BH535" s="1138"/>
      <c r="BI535" s="1138"/>
      <c r="BJ535" s="536"/>
      <c r="BK535" s="536"/>
      <c r="BL535" s="536"/>
      <c r="BM535" s="536"/>
      <c r="BN535" s="536"/>
      <c r="BO535" s="536"/>
      <c r="BP535" s="536"/>
      <c r="BQ535" s="536"/>
      <c r="BR535" s="536"/>
      <c r="BS535" s="536"/>
      <c r="BT535" s="536"/>
      <c r="BU535" s="309"/>
      <c r="CW535" s="763"/>
      <c r="CX535" s="763"/>
      <c r="CY535" s="763"/>
      <c r="CZ535" s="763"/>
      <c r="DA535" s="763"/>
      <c r="DB535" s="763"/>
      <c r="DC535" s="763"/>
      <c r="DD535" s="763"/>
      <c r="DE535" s="763"/>
      <c r="DF535" s="763"/>
      <c r="DG535" s="763"/>
      <c r="DH535" s="763"/>
      <c r="DI535" s="763"/>
      <c r="DJ535" s="763"/>
      <c r="DK535" s="763"/>
      <c r="DL535" s="763"/>
      <c r="DM535" s="763"/>
      <c r="DN535" s="763"/>
      <c r="DO535" s="763"/>
      <c r="DP535" s="763"/>
      <c r="DQ535" s="763"/>
      <c r="DR535" s="763"/>
      <c r="DS535" s="763"/>
      <c r="DT535" s="763"/>
      <c r="DU535" s="763"/>
      <c r="DV535" s="763"/>
      <c r="DW535" s="763"/>
      <c r="DX535" s="763"/>
      <c r="DY535" s="763"/>
      <c r="DZ535" s="763"/>
      <c r="EA535" s="763"/>
      <c r="EB535" s="763"/>
      <c r="EC535" s="763"/>
      <c r="ED535" s="763"/>
      <c r="EE535" s="763"/>
      <c r="EF535" s="763"/>
      <c r="EG535" s="763"/>
      <c r="EH535" s="763"/>
      <c r="EI535" s="763"/>
      <c r="EJ535" s="763"/>
      <c r="EK535" s="763"/>
      <c r="EL535" s="763"/>
      <c r="EM535" s="763"/>
      <c r="EN535" s="763"/>
      <c r="EO535" s="763"/>
      <c r="EP535" s="763"/>
      <c r="EQ535" s="763"/>
      <c r="ER535" s="763"/>
      <c r="ES535" s="763"/>
      <c r="ET535" s="763"/>
      <c r="EU535" s="763"/>
      <c r="EV535" s="763"/>
      <c r="EW535" s="763"/>
      <c r="EX535" s="763"/>
      <c r="EY535" s="763"/>
      <c r="EZ535" s="763"/>
      <c r="FA535" s="763"/>
      <c r="FB535" s="763"/>
      <c r="FC535" s="763"/>
      <c r="FD535" s="763"/>
      <c r="FE535" s="763"/>
      <c r="FF535" s="763"/>
      <c r="FG535" s="763"/>
      <c r="FH535" s="763"/>
      <c r="FI535" s="763"/>
      <c r="FJ535" s="763"/>
      <c r="FK535" s="763"/>
      <c r="FL535" s="763"/>
      <c r="FM535" s="763"/>
      <c r="FN535" s="763"/>
      <c r="FO535" s="763"/>
      <c r="FP535" s="763"/>
      <c r="FQ535" s="763"/>
      <c r="FR535" s="763"/>
      <c r="FS535" s="763"/>
      <c r="FT535" s="763"/>
      <c r="FU535" s="763"/>
      <c r="FV535" s="763"/>
      <c r="FW535" s="763"/>
      <c r="FX535" s="763"/>
      <c r="FY535" s="763"/>
      <c r="FZ535" s="763"/>
      <c r="GA535" s="763"/>
      <c r="GB535" s="763"/>
      <c r="GC535" s="763"/>
      <c r="GD535" s="763"/>
      <c r="GE535" s="763"/>
      <c r="GF535" s="763"/>
      <c r="GG535" s="763"/>
      <c r="GH535" s="763"/>
      <c r="GI535" s="763"/>
      <c r="GJ535" s="763"/>
      <c r="GK535" s="763"/>
      <c r="GL535" s="763"/>
      <c r="GM535" s="763"/>
      <c r="GN535" s="763"/>
      <c r="GO535" s="763"/>
      <c r="GP535" s="763"/>
      <c r="GQ535" s="763"/>
      <c r="GR535" s="763"/>
      <c r="GS535" s="763"/>
      <c r="GT535" s="763"/>
      <c r="GU535" s="763"/>
      <c r="GV535" s="763"/>
      <c r="GW535" s="763"/>
      <c r="GX535" s="763"/>
      <c r="GY535" s="763"/>
      <c r="GZ535" s="763"/>
      <c r="HA535" s="763"/>
      <c r="HB535" s="763"/>
      <c r="HC535" s="763"/>
      <c r="HD535" s="763"/>
      <c r="HE535" s="763"/>
      <c r="HF535" s="763"/>
      <c r="HG535" s="763"/>
      <c r="HH535" s="763"/>
      <c r="HI535" s="763"/>
      <c r="HJ535" s="763"/>
      <c r="HK535" s="763"/>
      <c r="HL535" s="763"/>
      <c r="HM535" s="763"/>
      <c r="HN535" s="763"/>
      <c r="HO535" s="763"/>
      <c r="HP535" s="763"/>
      <c r="HQ535" s="763"/>
      <c r="HR535" s="763"/>
      <c r="HS535" s="763"/>
    </row>
    <row r="536" spans="1:227" s="552" customFormat="1">
      <c r="A536"/>
      <c r="B536" s="392"/>
      <c r="C536"/>
      <c r="D536" s="465"/>
      <c r="E536" s="684"/>
      <c r="F536" s="684"/>
      <c r="G536" s="354"/>
      <c r="H536"/>
      <c r="I536" s="140"/>
      <c r="J536"/>
      <c r="K536"/>
      <c r="L536"/>
      <c r="M536" s="359"/>
      <c r="N536" s="359"/>
      <c r="O536" s="359"/>
      <c r="P536" s="359"/>
      <c r="Q536" s="359"/>
      <c r="R536" s="359"/>
      <c r="S536" s="359"/>
      <c r="T536" s="359"/>
      <c r="U536" s="359"/>
      <c r="V536" s="359"/>
      <c r="W536" s="359"/>
      <c r="X536" s="359"/>
      <c r="Y536" s="359"/>
      <c r="Z536" s="359"/>
      <c r="AA536" s="359"/>
      <c r="AB536" s="47"/>
      <c r="AC536"/>
      <c r="AD536" s="127"/>
      <c r="AE536"/>
      <c r="AF536"/>
      <c r="AG536"/>
      <c r="AH536" s="137"/>
      <c r="AI536" s="137"/>
      <c r="AJ536" s="137"/>
      <c r="AK536" s="693"/>
      <c r="AL536" s="653"/>
      <c r="AM536" s="738"/>
      <c r="AN536" s="738"/>
      <c r="AO536" s="738"/>
      <c r="AP536" s="738"/>
      <c r="AQ536" s="738"/>
      <c r="AR536" s="738"/>
      <c r="AS536" s="738"/>
      <c r="AT536" s="738"/>
      <c r="AU536" s="738"/>
      <c r="AV536" s="738"/>
      <c r="AW536" s="738"/>
      <c r="AX536" s="738"/>
      <c r="AY536" s="738"/>
      <c r="AZ536" s="738"/>
      <c r="BA536" s="656"/>
      <c r="BB536" s="309"/>
      <c r="BC536" s="1138"/>
      <c r="BD536" s="1138"/>
      <c r="BE536" s="1138"/>
      <c r="BF536" s="1138"/>
      <c r="BG536" s="1138"/>
      <c r="BH536" s="1138"/>
      <c r="BI536" s="1138"/>
      <c r="BJ536" s="536"/>
      <c r="BK536" s="536"/>
      <c r="BL536" s="536"/>
      <c r="BM536" s="536"/>
      <c r="BN536" s="536"/>
      <c r="BO536" s="536"/>
      <c r="BP536" s="536"/>
      <c r="BQ536" s="536"/>
      <c r="BR536" s="536"/>
      <c r="BS536" s="536"/>
      <c r="BT536" s="536"/>
      <c r="BU536" s="309"/>
      <c r="CW536" s="763"/>
      <c r="CX536" s="763"/>
      <c r="CY536" s="763"/>
      <c r="CZ536" s="763"/>
      <c r="DA536" s="763"/>
      <c r="DB536" s="763"/>
      <c r="DC536" s="763"/>
      <c r="DD536" s="763"/>
      <c r="DE536" s="763"/>
      <c r="DF536" s="763"/>
      <c r="DG536" s="763"/>
      <c r="DH536" s="763"/>
      <c r="DI536" s="763"/>
      <c r="DJ536" s="763"/>
      <c r="DK536" s="763"/>
      <c r="DL536" s="763"/>
      <c r="DM536" s="763"/>
      <c r="DN536" s="763"/>
      <c r="DO536" s="763"/>
      <c r="DP536" s="763"/>
      <c r="DQ536" s="763"/>
      <c r="DR536" s="763"/>
      <c r="DS536" s="763"/>
      <c r="DT536" s="763"/>
      <c r="DU536" s="763"/>
      <c r="DV536" s="763"/>
      <c r="DW536" s="763"/>
      <c r="DX536" s="763"/>
      <c r="DY536" s="763"/>
      <c r="DZ536" s="763"/>
      <c r="EA536" s="763"/>
      <c r="EB536" s="763"/>
      <c r="EC536" s="763"/>
      <c r="ED536" s="763"/>
      <c r="EE536" s="763"/>
      <c r="EF536" s="763"/>
      <c r="EG536" s="763"/>
      <c r="EH536" s="763"/>
      <c r="EI536" s="763"/>
      <c r="EJ536" s="763"/>
      <c r="EK536" s="763"/>
      <c r="EL536" s="763"/>
      <c r="EM536" s="763"/>
      <c r="EN536" s="763"/>
      <c r="EO536" s="763"/>
      <c r="EP536" s="763"/>
      <c r="EQ536" s="763"/>
      <c r="ER536" s="763"/>
      <c r="ES536" s="763"/>
      <c r="ET536" s="763"/>
      <c r="EU536" s="763"/>
      <c r="EV536" s="763"/>
      <c r="EW536" s="763"/>
      <c r="EX536" s="763"/>
      <c r="EY536" s="763"/>
      <c r="EZ536" s="763"/>
      <c r="FA536" s="763"/>
      <c r="FB536" s="763"/>
      <c r="FC536" s="763"/>
      <c r="FD536" s="763"/>
      <c r="FE536" s="763"/>
      <c r="FF536" s="763"/>
      <c r="FG536" s="763"/>
      <c r="FH536" s="763"/>
      <c r="FI536" s="763"/>
      <c r="FJ536" s="763"/>
      <c r="FK536" s="763"/>
      <c r="FL536" s="763"/>
      <c r="FM536" s="763"/>
      <c r="FN536" s="763"/>
      <c r="FO536" s="763"/>
      <c r="FP536" s="763"/>
      <c r="FQ536" s="763"/>
      <c r="FR536" s="763"/>
      <c r="FS536" s="763"/>
      <c r="FT536" s="763"/>
      <c r="FU536" s="763"/>
      <c r="FV536" s="763"/>
      <c r="FW536" s="763"/>
      <c r="FX536" s="763"/>
      <c r="FY536" s="763"/>
      <c r="FZ536" s="763"/>
      <c r="GA536" s="763"/>
      <c r="GB536" s="763"/>
      <c r="GC536" s="763"/>
      <c r="GD536" s="763"/>
      <c r="GE536" s="763"/>
      <c r="GF536" s="763"/>
      <c r="GG536" s="763"/>
      <c r="GH536" s="763"/>
      <c r="GI536" s="763"/>
      <c r="GJ536" s="763"/>
      <c r="GK536" s="763"/>
      <c r="GL536" s="763"/>
      <c r="GM536" s="763"/>
      <c r="GN536" s="763"/>
      <c r="GO536" s="763"/>
      <c r="GP536" s="763"/>
      <c r="GQ536" s="763"/>
      <c r="GR536" s="763"/>
      <c r="GS536" s="763"/>
      <c r="GT536" s="763"/>
      <c r="GU536" s="763"/>
      <c r="GV536" s="763"/>
      <c r="GW536" s="763"/>
      <c r="GX536" s="763"/>
      <c r="GY536" s="763"/>
      <c r="GZ536" s="763"/>
      <c r="HA536" s="763"/>
      <c r="HB536" s="763"/>
      <c r="HC536" s="763"/>
      <c r="HD536" s="763"/>
      <c r="HE536" s="763"/>
      <c r="HF536" s="763"/>
      <c r="HG536" s="763"/>
      <c r="HH536" s="763"/>
      <c r="HI536" s="763"/>
      <c r="HJ536" s="763"/>
      <c r="HK536" s="763"/>
      <c r="HL536" s="763"/>
      <c r="HM536" s="763"/>
      <c r="HN536" s="763"/>
      <c r="HO536" s="763"/>
      <c r="HP536" s="763"/>
      <c r="HQ536" s="763"/>
      <c r="HR536" s="763"/>
      <c r="HS536" s="763"/>
    </row>
    <row r="537" spans="1:227" s="552" customFormat="1">
      <c r="A537"/>
      <c r="B537" s="392"/>
      <c r="C537"/>
      <c r="D537" s="465"/>
      <c r="E537" s="684"/>
      <c r="F537" s="684"/>
      <c r="G537" s="354"/>
      <c r="H537"/>
      <c r="I537" s="140"/>
      <c r="J537"/>
      <c r="K537"/>
      <c r="L537"/>
      <c r="M537" s="359"/>
      <c r="N537" s="359"/>
      <c r="O537" s="359"/>
      <c r="P537" s="359"/>
      <c r="Q537" s="359"/>
      <c r="R537" s="359"/>
      <c r="S537" s="359"/>
      <c r="T537" s="359"/>
      <c r="U537" s="359"/>
      <c r="V537" s="359"/>
      <c r="W537" s="359"/>
      <c r="X537" s="359"/>
      <c r="Y537" s="359"/>
      <c r="Z537" s="359"/>
      <c r="AA537" s="359"/>
      <c r="AB537" s="47"/>
      <c r="AC537"/>
      <c r="AD537" s="127"/>
      <c r="AE537"/>
      <c r="AF537"/>
      <c r="AG537"/>
      <c r="AH537" s="137"/>
      <c r="AI537" s="137"/>
      <c r="AJ537" s="137"/>
      <c r="AK537" s="693"/>
      <c r="AL537" s="653"/>
      <c r="AM537" s="738"/>
      <c r="AN537" s="738"/>
      <c r="AO537" s="738"/>
      <c r="AP537" s="738"/>
      <c r="AQ537" s="738"/>
      <c r="AR537" s="738"/>
      <c r="AS537" s="738"/>
      <c r="AT537" s="738"/>
      <c r="AU537" s="738"/>
      <c r="AV537" s="738"/>
      <c r="AW537" s="738"/>
      <c r="AX537" s="738"/>
      <c r="AY537" s="738"/>
      <c r="AZ537" s="738"/>
      <c r="BA537" s="656"/>
      <c r="BB537" s="309"/>
      <c r="BC537" s="1138"/>
      <c r="BD537" s="1138"/>
      <c r="BE537" s="1138"/>
      <c r="BF537" s="1138"/>
      <c r="BG537" s="1138"/>
      <c r="BH537" s="1138"/>
      <c r="BI537" s="1138"/>
      <c r="BJ537" s="536"/>
      <c r="BK537" s="536"/>
      <c r="BL537" s="536"/>
      <c r="BM537" s="536"/>
      <c r="BN537" s="536"/>
      <c r="BO537" s="536"/>
      <c r="BP537" s="536"/>
      <c r="BQ537" s="536"/>
      <c r="BR537" s="536"/>
      <c r="BS537" s="536"/>
      <c r="BT537" s="536"/>
      <c r="BU537" s="309"/>
      <c r="CW537" s="763"/>
      <c r="CX537" s="763"/>
      <c r="CY537" s="763"/>
      <c r="CZ537" s="763"/>
      <c r="DA537" s="763"/>
      <c r="DB537" s="763"/>
      <c r="DC537" s="763"/>
      <c r="DD537" s="763"/>
      <c r="DE537" s="763"/>
      <c r="DF537" s="763"/>
      <c r="DG537" s="763"/>
      <c r="DH537" s="763"/>
      <c r="DI537" s="763"/>
      <c r="DJ537" s="763"/>
      <c r="DK537" s="763"/>
      <c r="DL537" s="763"/>
      <c r="DM537" s="763"/>
      <c r="DN537" s="763"/>
      <c r="DO537" s="763"/>
      <c r="DP537" s="763"/>
      <c r="DQ537" s="763"/>
      <c r="DR537" s="763"/>
      <c r="DS537" s="763"/>
      <c r="DT537" s="763"/>
      <c r="DU537" s="763"/>
      <c r="DV537" s="763"/>
      <c r="DW537" s="763"/>
      <c r="DX537" s="763"/>
      <c r="DY537" s="763"/>
      <c r="DZ537" s="763"/>
      <c r="EA537" s="763"/>
      <c r="EB537" s="763"/>
      <c r="EC537" s="763"/>
      <c r="ED537" s="763"/>
      <c r="EE537" s="763"/>
      <c r="EF537" s="763"/>
      <c r="EG537" s="763"/>
      <c r="EH537" s="763"/>
      <c r="EI537" s="763"/>
      <c r="EJ537" s="763"/>
      <c r="EK537" s="763"/>
      <c r="EL537" s="763"/>
      <c r="EM537" s="763"/>
      <c r="EN537" s="763"/>
      <c r="EO537" s="763"/>
      <c r="EP537" s="763"/>
      <c r="EQ537" s="763"/>
      <c r="ER537" s="763"/>
      <c r="ES537" s="763"/>
      <c r="ET537" s="763"/>
      <c r="EU537" s="763"/>
      <c r="EV537" s="763"/>
      <c r="EW537" s="763"/>
      <c r="EX537" s="763"/>
      <c r="EY537" s="763"/>
      <c r="EZ537" s="763"/>
      <c r="FA537" s="763"/>
      <c r="FB537" s="763"/>
      <c r="FC537" s="763"/>
      <c r="FD537" s="763"/>
      <c r="FE537" s="763"/>
      <c r="FF537" s="763"/>
      <c r="FG537" s="763"/>
      <c r="FH537" s="763"/>
      <c r="FI537" s="763"/>
      <c r="FJ537" s="763"/>
      <c r="FK537" s="763"/>
      <c r="FL537" s="763"/>
      <c r="FM537" s="763"/>
      <c r="FN537" s="763"/>
      <c r="FO537" s="763"/>
      <c r="FP537" s="763"/>
      <c r="FQ537" s="763"/>
      <c r="FR537" s="763"/>
      <c r="FS537" s="763"/>
      <c r="FT537" s="763"/>
      <c r="FU537" s="763"/>
      <c r="FV537" s="763"/>
      <c r="FW537" s="763"/>
      <c r="FX537" s="763"/>
      <c r="FY537" s="763"/>
      <c r="FZ537" s="763"/>
      <c r="GA537" s="763"/>
      <c r="GB537" s="763"/>
      <c r="GC537" s="763"/>
      <c r="GD537" s="763"/>
      <c r="GE537" s="763"/>
      <c r="GF537" s="763"/>
      <c r="GG537" s="763"/>
      <c r="GH537" s="763"/>
      <c r="GI537" s="763"/>
      <c r="GJ537" s="763"/>
      <c r="GK537" s="763"/>
      <c r="GL537" s="763"/>
      <c r="GM537" s="763"/>
      <c r="GN537" s="763"/>
      <c r="GO537" s="763"/>
      <c r="GP537" s="763"/>
      <c r="GQ537" s="763"/>
      <c r="GR537" s="763"/>
      <c r="GS537" s="763"/>
      <c r="GT537" s="763"/>
      <c r="GU537" s="763"/>
      <c r="GV537" s="763"/>
      <c r="GW537" s="763"/>
      <c r="GX537" s="763"/>
      <c r="GY537" s="763"/>
      <c r="GZ537" s="763"/>
      <c r="HA537" s="763"/>
      <c r="HB537" s="763"/>
      <c r="HC537" s="763"/>
      <c r="HD537" s="763"/>
      <c r="HE537" s="763"/>
      <c r="HF537" s="763"/>
      <c r="HG537" s="763"/>
      <c r="HH537" s="763"/>
      <c r="HI537" s="763"/>
      <c r="HJ537" s="763"/>
      <c r="HK537" s="763"/>
      <c r="HL537" s="763"/>
      <c r="HM537" s="763"/>
      <c r="HN537" s="763"/>
      <c r="HO537" s="763"/>
      <c r="HP537" s="763"/>
      <c r="HQ537" s="763"/>
      <c r="HR537" s="763"/>
      <c r="HS537" s="763"/>
    </row>
    <row r="538" spans="1:227" s="552" customFormat="1">
      <c r="A538"/>
      <c r="B538" s="392"/>
      <c r="C538"/>
      <c r="D538" s="465"/>
      <c r="E538" s="684"/>
      <c r="F538" s="684"/>
      <c r="G538" s="354"/>
      <c r="H538"/>
      <c r="I538" s="140"/>
      <c r="J538"/>
      <c r="K538"/>
      <c r="L538"/>
      <c r="M538" s="359"/>
      <c r="N538" s="359"/>
      <c r="O538" s="359"/>
      <c r="P538" s="359"/>
      <c r="Q538" s="359"/>
      <c r="R538" s="359"/>
      <c r="S538" s="359"/>
      <c r="T538" s="359"/>
      <c r="U538" s="359"/>
      <c r="V538" s="359"/>
      <c r="W538" s="359"/>
      <c r="X538" s="359"/>
      <c r="Y538" s="359"/>
      <c r="Z538" s="359"/>
      <c r="AA538" s="359"/>
      <c r="AB538" s="47"/>
      <c r="AC538"/>
      <c r="AD538" s="127"/>
      <c r="AE538"/>
      <c r="AF538"/>
      <c r="AG538"/>
      <c r="AH538" s="137"/>
      <c r="AI538" s="137"/>
      <c r="AJ538" s="137"/>
      <c r="AK538" s="693"/>
      <c r="AL538" s="653"/>
      <c r="AM538" s="738"/>
      <c r="AN538" s="738"/>
      <c r="AO538" s="738"/>
      <c r="AP538" s="738"/>
      <c r="AQ538" s="738"/>
      <c r="AR538" s="738"/>
      <c r="AS538" s="738"/>
      <c r="AT538" s="738"/>
      <c r="AU538" s="738"/>
      <c r="AV538" s="738"/>
      <c r="AW538" s="738"/>
      <c r="AX538" s="738"/>
      <c r="AY538" s="738"/>
      <c r="AZ538" s="738"/>
      <c r="BA538" s="656"/>
      <c r="BB538" s="309"/>
      <c r="BC538" s="1138"/>
      <c r="BD538" s="1138"/>
      <c r="BE538" s="1138"/>
      <c r="BF538" s="1138"/>
      <c r="BG538" s="1138"/>
      <c r="BH538" s="1138"/>
      <c r="BI538" s="1138"/>
      <c r="BJ538" s="536"/>
      <c r="BK538" s="536"/>
      <c r="BL538" s="536"/>
      <c r="BM538" s="536"/>
      <c r="BN538" s="536"/>
      <c r="BO538" s="536"/>
      <c r="BP538" s="536"/>
      <c r="BQ538" s="536"/>
      <c r="BR538" s="536"/>
      <c r="BS538" s="536"/>
      <c r="BT538" s="536"/>
      <c r="BU538" s="309"/>
      <c r="CW538" s="763"/>
      <c r="CX538" s="763"/>
      <c r="CY538" s="763"/>
      <c r="CZ538" s="763"/>
      <c r="DA538" s="763"/>
      <c r="DB538" s="763"/>
      <c r="DC538" s="763"/>
      <c r="DD538" s="763"/>
      <c r="DE538" s="763"/>
      <c r="DF538" s="763"/>
      <c r="DG538" s="763"/>
      <c r="DH538" s="763"/>
      <c r="DI538" s="763"/>
      <c r="DJ538" s="763"/>
      <c r="DK538" s="763"/>
      <c r="DL538" s="763"/>
      <c r="DM538" s="763"/>
      <c r="DN538" s="763"/>
      <c r="DO538" s="763"/>
      <c r="DP538" s="763"/>
      <c r="DQ538" s="763"/>
      <c r="DR538" s="763"/>
      <c r="DS538" s="763"/>
      <c r="DT538" s="763"/>
      <c r="DU538" s="763"/>
      <c r="DV538" s="763"/>
      <c r="DW538" s="763"/>
      <c r="DX538" s="763"/>
      <c r="DY538" s="763"/>
      <c r="DZ538" s="763"/>
      <c r="EA538" s="763"/>
      <c r="EB538" s="763"/>
      <c r="EC538" s="763"/>
      <c r="ED538" s="763"/>
      <c r="EE538" s="763"/>
      <c r="EF538" s="763"/>
      <c r="EG538" s="763"/>
      <c r="EH538" s="763"/>
      <c r="EI538" s="763"/>
      <c r="EJ538" s="763"/>
      <c r="EK538" s="763"/>
      <c r="EL538" s="763"/>
      <c r="EM538" s="763"/>
      <c r="EN538" s="763"/>
      <c r="EO538" s="763"/>
      <c r="EP538" s="763"/>
      <c r="EQ538" s="763"/>
      <c r="ER538" s="763"/>
      <c r="ES538" s="763"/>
      <c r="ET538" s="763"/>
      <c r="EU538" s="763"/>
      <c r="EV538" s="763"/>
      <c r="EW538" s="763"/>
      <c r="EX538" s="763"/>
      <c r="EY538" s="763"/>
      <c r="EZ538" s="763"/>
      <c r="FA538" s="763"/>
      <c r="FB538" s="763"/>
      <c r="FC538" s="763"/>
      <c r="FD538" s="763"/>
      <c r="FE538" s="763"/>
      <c r="FF538" s="763"/>
      <c r="FG538" s="763"/>
      <c r="FH538" s="763"/>
      <c r="FI538" s="763"/>
      <c r="FJ538" s="763"/>
      <c r="FK538" s="763"/>
      <c r="FL538" s="763"/>
      <c r="FM538" s="763"/>
      <c r="FN538" s="763"/>
      <c r="FO538" s="763"/>
      <c r="FP538" s="763"/>
      <c r="FQ538" s="763"/>
      <c r="FR538" s="763"/>
      <c r="FS538" s="763"/>
      <c r="FT538" s="763"/>
      <c r="FU538" s="763"/>
      <c r="FV538" s="763"/>
      <c r="FW538" s="763"/>
      <c r="FX538" s="763"/>
      <c r="FY538" s="763"/>
      <c r="FZ538" s="763"/>
      <c r="GA538" s="763"/>
      <c r="GB538" s="763"/>
      <c r="GC538" s="763"/>
      <c r="GD538" s="763"/>
      <c r="GE538" s="763"/>
      <c r="GF538" s="763"/>
      <c r="GG538" s="763"/>
      <c r="GH538" s="763"/>
      <c r="GI538" s="763"/>
      <c r="GJ538" s="763"/>
      <c r="GK538" s="763"/>
      <c r="GL538" s="763"/>
      <c r="GM538" s="763"/>
      <c r="GN538" s="763"/>
      <c r="GO538" s="763"/>
      <c r="GP538" s="763"/>
      <c r="GQ538" s="763"/>
      <c r="GR538" s="763"/>
      <c r="GS538" s="763"/>
      <c r="GT538" s="763"/>
      <c r="GU538" s="763"/>
      <c r="GV538" s="763"/>
      <c r="GW538" s="763"/>
      <c r="GX538" s="763"/>
      <c r="GY538" s="763"/>
      <c r="GZ538" s="763"/>
      <c r="HA538" s="763"/>
      <c r="HB538" s="763"/>
      <c r="HC538" s="763"/>
      <c r="HD538" s="763"/>
      <c r="HE538" s="763"/>
      <c r="HF538" s="763"/>
      <c r="HG538" s="763"/>
      <c r="HH538" s="763"/>
      <c r="HI538" s="763"/>
      <c r="HJ538" s="763"/>
      <c r="HK538" s="763"/>
      <c r="HL538" s="763"/>
      <c r="HM538" s="763"/>
      <c r="HN538" s="763"/>
      <c r="HO538" s="763"/>
      <c r="HP538" s="763"/>
      <c r="HQ538" s="763"/>
      <c r="HR538" s="763"/>
      <c r="HS538" s="763"/>
    </row>
    <row r="539" spans="1:227" s="552" customFormat="1">
      <c r="A539"/>
      <c r="B539" s="392"/>
      <c r="C539"/>
      <c r="D539" s="465"/>
      <c r="E539" s="684"/>
      <c r="F539" s="684"/>
      <c r="G539" s="354"/>
      <c r="H539"/>
      <c r="I539" s="140"/>
      <c r="J539"/>
      <c r="K539"/>
      <c r="L539"/>
      <c r="M539" s="359"/>
      <c r="N539" s="359"/>
      <c r="O539" s="359"/>
      <c r="P539" s="359"/>
      <c r="Q539" s="359"/>
      <c r="R539" s="359"/>
      <c r="S539" s="359"/>
      <c r="T539" s="359"/>
      <c r="U539" s="359"/>
      <c r="V539" s="359"/>
      <c r="W539" s="359"/>
      <c r="X539" s="359"/>
      <c r="Y539" s="359"/>
      <c r="Z539" s="359"/>
      <c r="AA539" s="359"/>
      <c r="AB539" s="47"/>
      <c r="AC539"/>
      <c r="AD539" s="127"/>
      <c r="AE539"/>
      <c r="AF539"/>
      <c r="AG539"/>
      <c r="AH539" s="137"/>
      <c r="AI539" s="137"/>
      <c r="AJ539" s="137"/>
      <c r="AK539" s="693"/>
      <c r="AL539" s="653"/>
      <c r="AM539" s="738"/>
      <c r="AN539" s="738"/>
      <c r="AO539" s="738"/>
      <c r="AP539" s="738"/>
      <c r="AQ539" s="738"/>
      <c r="AR539" s="738"/>
      <c r="AS539" s="738"/>
      <c r="AT539" s="738"/>
      <c r="AU539" s="738"/>
      <c r="AV539" s="738"/>
      <c r="AW539" s="738"/>
      <c r="AX539" s="738"/>
      <c r="AY539" s="738"/>
      <c r="AZ539" s="738"/>
      <c r="BA539" s="656"/>
      <c r="BB539" s="309"/>
      <c r="BC539" s="1138"/>
      <c r="BD539" s="1138"/>
      <c r="BE539" s="1138"/>
      <c r="BF539" s="1138"/>
      <c r="BG539" s="1138"/>
      <c r="BH539" s="1138"/>
      <c r="BI539" s="1138"/>
      <c r="BJ539" s="536"/>
      <c r="BK539" s="536"/>
      <c r="BL539" s="536"/>
      <c r="BM539" s="536"/>
      <c r="BN539" s="536"/>
      <c r="BO539" s="536"/>
      <c r="BP539" s="536"/>
      <c r="BQ539" s="536"/>
      <c r="BR539" s="536"/>
      <c r="BS539" s="536"/>
      <c r="BT539" s="536"/>
      <c r="BU539" s="309"/>
      <c r="CW539" s="763"/>
      <c r="CX539" s="763"/>
      <c r="CY539" s="763"/>
      <c r="CZ539" s="763"/>
      <c r="DA539" s="763"/>
      <c r="DB539" s="763"/>
      <c r="DC539" s="763"/>
      <c r="DD539" s="763"/>
      <c r="DE539" s="763"/>
      <c r="DF539" s="763"/>
      <c r="DG539" s="763"/>
      <c r="DH539" s="763"/>
      <c r="DI539" s="763"/>
      <c r="DJ539" s="763"/>
      <c r="DK539" s="763"/>
      <c r="DL539" s="763"/>
      <c r="DM539" s="763"/>
      <c r="DN539" s="763"/>
      <c r="DO539" s="763"/>
      <c r="DP539" s="763"/>
      <c r="DQ539" s="763"/>
      <c r="DR539" s="763"/>
      <c r="DS539" s="763"/>
      <c r="DT539" s="763"/>
      <c r="DU539" s="763"/>
      <c r="DV539" s="763"/>
      <c r="DW539" s="763"/>
      <c r="DX539" s="763"/>
      <c r="DY539" s="763"/>
      <c r="DZ539" s="763"/>
      <c r="EA539" s="763"/>
      <c r="EB539" s="763"/>
      <c r="EC539" s="763"/>
      <c r="ED539" s="763"/>
      <c r="EE539" s="763"/>
      <c r="EF539" s="763"/>
      <c r="EG539" s="763"/>
      <c r="EH539" s="763"/>
      <c r="EI539" s="763"/>
      <c r="EJ539" s="763"/>
      <c r="EK539" s="763"/>
      <c r="EL539" s="763"/>
      <c r="EM539" s="763"/>
      <c r="EN539" s="763"/>
      <c r="EO539" s="763"/>
      <c r="EP539" s="763"/>
      <c r="EQ539" s="763"/>
      <c r="ER539" s="763"/>
      <c r="ES539" s="763"/>
      <c r="ET539" s="763"/>
      <c r="EU539" s="763"/>
      <c r="EV539" s="763"/>
      <c r="EW539" s="763"/>
      <c r="EX539" s="763"/>
      <c r="EY539" s="763"/>
      <c r="EZ539" s="763"/>
      <c r="FA539" s="763"/>
      <c r="FB539" s="763"/>
      <c r="FC539" s="763"/>
      <c r="FD539" s="763"/>
      <c r="FE539" s="763"/>
      <c r="FF539" s="763"/>
      <c r="FG539" s="763"/>
      <c r="FH539" s="763"/>
      <c r="FI539" s="763"/>
      <c r="FJ539" s="763"/>
      <c r="FK539" s="763"/>
      <c r="FL539" s="763"/>
      <c r="FM539" s="763"/>
      <c r="FN539" s="763"/>
      <c r="FO539" s="763"/>
      <c r="FP539" s="763"/>
      <c r="FQ539" s="763"/>
      <c r="FR539" s="763"/>
      <c r="FS539" s="763"/>
      <c r="FT539" s="763"/>
      <c r="FU539" s="763"/>
      <c r="FV539" s="763"/>
      <c r="FW539" s="763"/>
      <c r="FX539" s="763"/>
      <c r="FY539" s="763"/>
      <c r="FZ539" s="763"/>
      <c r="GA539" s="763"/>
      <c r="GB539" s="763"/>
      <c r="GC539" s="763"/>
      <c r="GD539" s="763"/>
      <c r="GE539" s="763"/>
      <c r="GF539" s="763"/>
      <c r="GG539" s="763"/>
      <c r="GH539" s="763"/>
      <c r="GI539" s="763"/>
      <c r="GJ539" s="763"/>
      <c r="GK539" s="763"/>
      <c r="GL539" s="763"/>
      <c r="GM539" s="763"/>
      <c r="GN539" s="763"/>
      <c r="GO539" s="763"/>
      <c r="GP539" s="763"/>
      <c r="GQ539" s="763"/>
      <c r="GR539" s="763"/>
      <c r="GS539" s="763"/>
      <c r="GT539" s="763"/>
      <c r="GU539" s="763"/>
      <c r="GV539" s="763"/>
      <c r="GW539" s="763"/>
      <c r="GX539" s="763"/>
      <c r="GY539" s="763"/>
      <c r="GZ539" s="763"/>
      <c r="HA539" s="763"/>
      <c r="HB539" s="763"/>
      <c r="HC539" s="763"/>
      <c r="HD539" s="763"/>
      <c r="HE539" s="763"/>
      <c r="HF539" s="763"/>
      <c r="HG539" s="763"/>
      <c r="HH539" s="763"/>
      <c r="HI539" s="763"/>
      <c r="HJ539" s="763"/>
      <c r="HK539" s="763"/>
      <c r="HL539" s="763"/>
      <c r="HM539" s="763"/>
      <c r="HN539" s="763"/>
      <c r="HO539" s="763"/>
      <c r="HP539" s="763"/>
      <c r="HQ539" s="763"/>
      <c r="HR539" s="763"/>
      <c r="HS539" s="763"/>
    </row>
    <row r="540" spans="1:227" s="552" customFormat="1">
      <c r="A540"/>
      <c r="B540" s="392"/>
      <c r="C540"/>
      <c r="D540" s="465"/>
      <c r="E540" s="684"/>
      <c r="F540" s="684"/>
      <c r="G540" s="354"/>
      <c r="H540"/>
      <c r="I540" s="140"/>
      <c r="J540"/>
      <c r="K540"/>
      <c r="L540"/>
      <c r="M540" s="359"/>
      <c r="N540" s="359"/>
      <c r="O540" s="359"/>
      <c r="P540" s="359"/>
      <c r="Q540" s="359"/>
      <c r="R540" s="359"/>
      <c r="S540" s="359"/>
      <c r="T540" s="359"/>
      <c r="U540" s="359"/>
      <c r="V540" s="359"/>
      <c r="W540" s="359"/>
      <c r="X540" s="359"/>
      <c r="Y540" s="359"/>
      <c r="Z540" s="359"/>
      <c r="AA540" s="359"/>
      <c r="AB540" s="47"/>
      <c r="AC540"/>
      <c r="AD540" s="127"/>
      <c r="AE540"/>
      <c r="AF540"/>
      <c r="AG540"/>
      <c r="AH540" s="137"/>
      <c r="AI540" s="137"/>
      <c r="AJ540" s="137"/>
      <c r="AK540" s="693"/>
      <c r="AL540" s="653"/>
      <c r="AM540" s="738"/>
      <c r="AN540" s="738"/>
      <c r="AO540" s="738"/>
      <c r="AP540" s="738"/>
      <c r="AQ540" s="738"/>
      <c r="AR540" s="738"/>
      <c r="AS540" s="738"/>
      <c r="AT540" s="738"/>
      <c r="AU540" s="738"/>
      <c r="AV540" s="738"/>
      <c r="AW540" s="738"/>
      <c r="AX540" s="738"/>
      <c r="AY540" s="738"/>
      <c r="AZ540" s="738"/>
      <c r="BA540" s="656"/>
      <c r="BB540" s="309"/>
      <c r="BC540" s="1138"/>
      <c r="BD540" s="1138"/>
      <c r="BE540" s="1138"/>
      <c r="BF540" s="1138"/>
      <c r="BG540" s="1138"/>
      <c r="BH540" s="1138"/>
      <c r="BI540" s="1138"/>
      <c r="BJ540" s="536"/>
      <c r="BK540" s="536"/>
      <c r="BL540" s="536"/>
      <c r="BM540" s="536"/>
      <c r="BN540" s="536"/>
      <c r="BO540" s="536"/>
      <c r="BP540" s="536"/>
      <c r="BQ540" s="536"/>
      <c r="BR540" s="536"/>
      <c r="BS540" s="536"/>
      <c r="BT540" s="536"/>
      <c r="BU540" s="309"/>
      <c r="CW540" s="763"/>
      <c r="CX540" s="763"/>
      <c r="CY540" s="763"/>
      <c r="CZ540" s="763"/>
      <c r="DA540" s="763"/>
      <c r="DB540" s="763"/>
      <c r="DC540" s="763"/>
      <c r="DD540" s="763"/>
      <c r="DE540" s="763"/>
      <c r="DF540" s="763"/>
      <c r="DG540" s="763"/>
      <c r="DH540" s="763"/>
      <c r="DI540" s="763"/>
      <c r="DJ540" s="763"/>
      <c r="DK540" s="763"/>
      <c r="DL540" s="763"/>
      <c r="DM540" s="763"/>
      <c r="DN540" s="763"/>
      <c r="DO540" s="763"/>
      <c r="DP540" s="763"/>
      <c r="DQ540" s="763"/>
      <c r="DR540" s="763"/>
      <c r="DS540" s="763"/>
      <c r="DT540" s="763"/>
      <c r="DU540" s="763"/>
      <c r="DV540" s="763"/>
      <c r="DW540" s="763"/>
      <c r="DX540" s="763"/>
      <c r="DY540" s="763"/>
      <c r="DZ540" s="763"/>
      <c r="EA540" s="763"/>
      <c r="EB540" s="763"/>
      <c r="EC540" s="763"/>
      <c r="ED540" s="763"/>
      <c r="EE540" s="763"/>
      <c r="EF540" s="763"/>
      <c r="EG540" s="763"/>
      <c r="EH540" s="763"/>
      <c r="EI540" s="763"/>
      <c r="EJ540" s="763"/>
      <c r="EK540" s="763"/>
      <c r="EL540" s="763"/>
      <c r="EM540" s="763"/>
      <c r="EN540" s="763"/>
      <c r="EO540" s="763"/>
      <c r="EP540" s="763"/>
      <c r="EQ540" s="763"/>
      <c r="ER540" s="763"/>
      <c r="ES540" s="763"/>
      <c r="ET540" s="763"/>
      <c r="EU540" s="763"/>
      <c r="EV540" s="763"/>
      <c r="EW540" s="763"/>
      <c r="EX540" s="763"/>
      <c r="EY540" s="763"/>
      <c r="EZ540" s="763"/>
      <c r="FA540" s="763"/>
      <c r="FB540" s="763"/>
      <c r="FC540" s="763"/>
      <c r="FD540" s="763"/>
      <c r="FE540" s="763"/>
      <c r="FF540" s="763"/>
      <c r="FG540" s="763"/>
      <c r="FH540" s="763"/>
      <c r="FI540" s="763"/>
      <c r="FJ540" s="763"/>
      <c r="FK540" s="763"/>
      <c r="FL540" s="763"/>
      <c r="FM540" s="763"/>
      <c r="FN540" s="763"/>
      <c r="FO540" s="763"/>
      <c r="FP540" s="763"/>
      <c r="FQ540" s="763"/>
      <c r="FR540" s="763"/>
      <c r="FS540" s="763"/>
      <c r="FT540" s="763"/>
      <c r="FU540" s="763"/>
      <c r="FV540" s="763"/>
      <c r="FW540" s="763"/>
      <c r="FX540" s="763"/>
      <c r="FY540" s="763"/>
      <c r="FZ540" s="763"/>
      <c r="GA540" s="763"/>
      <c r="GB540" s="763"/>
      <c r="GC540" s="763"/>
      <c r="GD540" s="763"/>
      <c r="GE540" s="763"/>
      <c r="GF540" s="763"/>
      <c r="GG540" s="763"/>
      <c r="GH540" s="763"/>
      <c r="GI540" s="763"/>
      <c r="GJ540" s="763"/>
      <c r="GK540" s="763"/>
      <c r="GL540" s="763"/>
      <c r="GM540" s="763"/>
      <c r="GN540" s="763"/>
      <c r="GO540" s="763"/>
      <c r="GP540" s="763"/>
      <c r="GQ540" s="763"/>
      <c r="GR540" s="763"/>
      <c r="GS540" s="763"/>
      <c r="GT540" s="763"/>
      <c r="GU540" s="763"/>
      <c r="GV540" s="763"/>
      <c r="GW540" s="763"/>
      <c r="GX540" s="763"/>
      <c r="GY540" s="763"/>
      <c r="GZ540" s="763"/>
      <c r="HA540" s="763"/>
      <c r="HB540" s="763"/>
      <c r="HC540" s="763"/>
      <c r="HD540" s="763"/>
      <c r="HE540" s="763"/>
      <c r="HF540" s="763"/>
      <c r="HG540" s="763"/>
      <c r="HH540" s="763"/>
      <c r="HI540" s="763"/>
      <c r="HJ540" s="763"/>
      <c r="HK540" s="763"/>
      <c r="HL540" s="763"/>
      <c r="HM540" s="763"/>
      <c r="HN540" s="763"/>
      <c r="HO540" s="763"/>
      <c r="HP540" s="763"/>
      <c r="HQ540" s="763"/>
      <c r="HR540" s="763"/>
      <c r="HS540" s="763"/>
    </row>
    <row r="541" spans="1:227" s="552" customFormat="1">
      <c r="A541"/>
      <c r="B541" s="392"/>
      <c r="C541"/>
      <c r="D541" s="465"/>
      <c r="E541" s="684"/>
      <c r="F541" s="684"/>
      <c r="G541" s="354"/>
      <c r="H541"/>
      <c r="I541" s="140"/>
      <c r="J541"/>
      <c r="K541"/>
      <c r="L541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47"/>
      <c r="AC541"/>
      <c r="AD541" s="127"/>
      <c r="AE541"/>
      <c r="AF541"/>
      <c r="AG541"/>
      <c r="AH541" s="137"/>
      <c r="AI541" s="137"/>
      <c r="AJ541" s="137"/>
      <c r="AK541" s="693"/>
      <c r="AL541" s="653"/>
      <c r="AM541" s="738"/>
      <c r="AN541" s="738"/>
      <c r="AO541" s="738"/>
      <c r="AP541" s="738"/>
      <c r="AQ541" s="738"/>
      <c r="AR541" s="738"/>
      <c r="AS541" s="738"/>
      <c r="AT541" s="738"/>
      <c r="AU541" s="738"/>
      <c r="AV541" s="738"/>
      <c r="AW541" s="738"/>
      <c r="AX541" s="738"/>
      <c r="AY541" s="738"/>
      <c r="AZ541" s="738"/>
      <c r="BA541" s="656"/>
      <c r="BB541" s="309"/>
      <c r="BC541" s="1138"/>
      <c r="BD541" s="1138"/>
      <c r="BE541" s="1138"/>
      <c r="BF541" s="1138"/>
      <c r="BG541" s="1138"/>
      <c r="BH541" s="1138"/>
      <c r="BI541" s="1138"/>
      <c r="BJ541" s="536"/>
      <c r="BK541" s="536"/>
      <c r="BL541" s="536"/>
      <c r="BM541" s="536"/>
      <c r="BN541" s="536"/>
      <c r="BO541" s="536"/>
      <c r="BP541" s="536"/>
      <c r="BQ541" s="536"/>
      <c r="BR541" s="536"/>
      <c r="BS541" s="536"/>
      <c r="BT541" s="536"/>
      <c r="BU541" s="309"/>
      <c r="CW541" s="763"/>
      <c r="CX541" s="763"/>
      <c r="CY541" s="763"/>
      <c r="CZ541" s="763"/>
      <c r="DA541" s="763"/>
      <c r="DB541" s="763"/>
      <c r="DC541" s="763"/>
      <c r="DD541" s="763"/>
      <c r="DE541" s="763"/>
      <c r="DF541" s="763"/>
      <c r="DG541" s="763"/>
      <c r="DH541" s="763"/>
      <c r="DI541" s="763"/>
      <c r="DJ541" s="763"/>
      <c r="DK541" s="763"/>
      <c r="DL541" s="763"/>
      <c r="DM541" s="763"/>
      <c r="DN541" s="763"/>
      <c r="DO541" s="763"/>
      <c r="DP541" s="763"/>
      <c r="DQ541" s="763"/>
      <c r="DR541" s="763"/>
      <c r="DS541" s="763"/>
      <c r="DT541" s="763"/>
      <c r="DU541" s="763"/>
      <c r="DV541" s="763"/>
      <c r="DW541" s="763"/>
      <c r="DX541" s="763"/>
      <c r="DY541" s="763"/>
      <c r="DZ541" s="763"/>
      <c r="EA541" s="763"/>
      <c r="EB541" s="763"/>
      <c r="EC541" s="763"/>
      <c r="ED541" s="763"/>
      <c r="EE541" s="763"/>
      <c r="EF541" s="763"/>
      <c r="EG541" s="763"/>
      <c r="EH541" s="763"/>
      <c r="EI541" s="763"/>
      <c r="EJ541" s="763"/>
      <c r="EK541" s="763"/>
      <c r="EL541" s="763"/>
      <c r="EM541" s="763"/>
      <c r="EN541" s="763"/>
      <c r="EO541" s="763"/>
      <c r="EP541" s="763"/>
      <c r="EQ541" s="763"/>
      <c r="ER541" s="763"/>
      <c r="ES541" s="763"/>
      <c r="ET541" s="763"/>
      <c r="EU541" s="763"/>
      <c r="EV541" s="763"/>
      <c r="EW541" s="763"/>
      <c r="EX541" s="763"/>
      <c r="EY541" s="763"/>
      <c r="EZ541" s="763"/>
      <c r="FA541" s="763"/>
      <c r="FB541" s="763"/>
      <c r="FC541" s="763"/>
      <c r="FD541" s="763"/>
      <c r="FE541" s="763"/>
      <c r="FF541" s="763"/>
      <c r="FG541" s="763"/>
      <c r="FH541" s="763"/>
      <c r="FI541" s="763"/>
      <c r="FJ541" s="763"/>
      <c r="FK541" s="763"/>
      <c r="FL541" s="763"/>
      <c r="FM541" s="763"/>
      <c r="FN541" s="763"/>
      <c r="FO541" s="763"/>
      <c r="FP541" s="763"/>
      <c r="FQ541" s="763"/>
      <c r="FR541" s="763"/>
      <c r="FS541" s="763"/>
      <c r="FT541" s="763"/>
      <c r="FU541" s="763"/>
      <c r="FV541" s="763"/>
      <c r="FW541" s="763"/>
      <c r="FX541" s="763"/>
      <c r="FY541" s="763"/>
      <c r="FZ541" s="763"/>
      <c r="GA541" s="763"/>
      <c r="GB541" s="763"/>
      <c r="GC541" s="763"/>
      <c r="GD541" s="763"/>
      <c r="GE541" s="763"/>
      <c r="GF541" s="763"/>
      <c r="GG541" s="763"/>
      <c r="GH541" s="763"/>
      <c r="GI541" s="763"/>
      <c r="GJ541" s="763"/>
      <c r="GK541" s="763"/>
      <c r="GL541" s="763"/>
      <c r="GM541" s="763"/>
      <c r="GN541" s="763"/>
      <c r="GO541" s="763"/>
      <c r="GP541" s="763"/>
      <c r="GQ541" s="763"/>
      <c r="GR541" s="763"/>
      <c r="GS541" s="763"/>
      <c r="GT541" s="763"/>
      <c r="GU541" s="763"/>
      <c r="GV541" s="763"/>
      <c r="GW541" s="763"/>
      <c r="GX541" s="763"/>
      <c r="GY541" s="763"/>
      <c r="GZ541" s="763"/>
      <c r="HA541" s="763"/>
      <c r="HB541" s="763"/>
      <c r="HC541" s="763"/>
      <c r="HD541" s="763"/>
      <c r="HE541" s="763"/>
      <c r="HF541" s="763"/>
      <c r="HG541" s="763"/>
      <c r="HH541" s="763"/>
      <c r="HI541" s="763"/>
      <c r="HJ541" s="763"/>
      <c r="HK541" s="763"/>
      <c r="HL541" s="763"/>
      <c r="HM541" s="763"/>
      <c r="HN541" s="763"/>
      <c r="HO541" s="763"/>
      <c r="HP541" s="763"/>
      <c r="HQ541" s="763"/>
      <c r="HR541" s="763"/>
      <c r="HS541" s="763"/>
    </row>
    <row r="542" spans="1:227" s="552" customFormat="1">
      <c r="A542"/>
      <c r="B542" s="392"/>
      <c r="C542"/>
      <c r="D542" s="465"/>
      <c r="E542" s="684"/>
      <c r="F542" s="684"/>
      <c r="G542" s="354"/>
      <c r="H542"/>
      <c r="I542" s="140"/>
      <c r="J542"/>
      <c r="K542"/>
      <c r="L542"/>
      <c r="M542" s="359"/>
      <c r="N542" s="359"/>
      <c r="O542" s="359"/>
      <c r="P542" s="359"/>
      <c r="Q542" s="359"/>
      <c r="R542" s="359"/>
      <c r="S542" s="359"/>
      <c r="T542" s="359"/>
      <c r="U542" s="359"/>
      <c r="V542" s="359"/>
      <c r="W542" s="359"/>
      <c r="X542" s="359"/>
      <c r="Y542" s="359"/>
      <c r="Z542" s="359"/>
      <c r="AA542" s="359"/>
      <c r="AB542" s="47"/>
      <c r="AC542"/>
      <c r="AD542" s="127"/>
      <c r="AE542"/>
      <c r="AF542"/>
      <c r="AG542"/>
      <c r="AH542" s="137"/>
      <c r="AI542" s="137"/>
      <c r="AJ542" s="137"/>
      <c r="AK542" s="693"/>
      <c r="AL542" s="653"/>
      <c r="AM542" s="738"/>
      <c r="AN542" s="738"/>
      <c r="AO542" s="738"/>
      <c r="AP542" s="738"/>
      <c r="AQ542" s="738"/>
      <c r="AR542" s="738"/>
      <c r="AS542" s="738"/>
      <c r="AT542" s="738"/>
      <c r="AU542" s="738"/>
      <c r="AV542" s="738"/>
      <c r="AW542" s="738"/>
      <c r="AX542" s="738"/>
      <c r="AY542" s="738"/>
      <c r="AZ542" s="738"/>
      <c r="BA542" s="656"/>
      <c r="BB542" s="309"/>
      <c r="BC542" s="1138"/>
      <c r="BD542" s="1138"/>
      <c r="BE542" s="1138"/>
      <c r="BF542" s="1138"/>
      <c r="BG542" s="1138"/>
      <c r="BH542" s="1138"/>
      <c r="BI542" s="1138"/>
      <c r="BJ542" s="536"/>
      <c r="BK542" s="536"/>
      <c r="BL542" s="536"/>
      <c r="BM542" s="536"/>
      <c r="BN542" s="536"/>
      <c r="BO542" s="536"/>
      <c r="BP542" s="536"/>
      <c r="BQ542" s="536"/>
      <c r="BR542" s="536"/>
      <c r="BS542" s="536"/>
      <c r="BT542" s="536"/>
      <c r="BU542" s="309"/>
      <c r="CW542" s="763"/>
      <c r="CX542" s="763"/>
      <c r="CY542" s="763"/>
      <c r="CZ542" s="763"/>
      <c r="DA542" s="763"/>
      <c r="DB542" s="763"/>
      <c r="DC542" s="763"/>
      <c r="DD542" s="763"/>
      <c r="DE542" s="763"/>
      <c r="DF542" s="763"/>
      <c r="DG542" s="763"/>
      <c r="DH542" s="763"/>
      <c r="DI542" s="763"/>
      <c r="DJ542" s="763"/>
      <c r="DK542" s="763"/>
      <c r="DL542" s="763"/>
      <c r="DM542" s="763"/>
      <c r="DN542" s="763"/>
      <c r="DO542" s="763"/>
      <c r="DP542" s="763"/>
      <c r="DQ542" s="763"/>
      <c r="DR542" s="763"/>
      <c r="DS542" s="763"/>
      <c r="DT542" s="763"/>
      <c r="DU542" s="763"/>
      <c r="DV542" s="763"/>
      <c r="DW542" s="763"/>
      <c r="DX542" s="763"/>
      <c r="DY542" s="763"/>
      <c r="DZ542" s="763"/>
      <c r="EA542" s="763"/>
      <c r="EB542" s="763"/>
      <c r="EC542" s="763"/>
      <c r="ED542" s="763"/>
      <c r="EE542" s="763"/>
      <c r="EF542" s="763"/>
      <c r="EG542" s="763"/>
      <c r="EH542" s="763"/>
      <c r="EI542" s="763"/>
      <c r="EJ542" s="763"/>
      <c r="EK542" s="763"/>
      <c r="EL542" s="763"/>
      <c r="EM542" s="763"/>
      <c r="EN542" s="763"/>
      <c r="EO542" s="763"/>
      <c r="EP542" s="763"/>
      <c r="EQ542" s="763"/>
      <c r="ER542" s="763"/>
      <c r="ES542" s="763"/>
      <c r="ET542" s="763"/>
      <c r="EU542" s="763"/>
      <c r="EV542" s="763"/>
      <c r="EW542" s="763"/>
      <c r="EX542" s="763"/>
      <c r="EY542" s="763"/>
      <c r="EZ542" s="763"/>
      <c r="FA542" s="763"/>
      <c r="FB542" s="763"/>
      <c r="FC542" s="763"/>
      <c r="FD542" s="763"/>
      <c r="FE542" s="763"/>
      <c r="FF542" s="763"/>
      <c r="FG542" s="763"/>
      <c r="FH542" s="763"/>
      <c r="FI542" s="763"/>
      <c r="FJ542" s="763"/>
      <c r="FK542" s="763"/>
      <c r="FL542" s="763"/>
      <c r="FM542" s="763"/>
      <c r="FN542" s="763"/>
      <c r="FO542" s="763"/>
      <c r="FP542" s="763"/>
      <c r="FQ542" s="763"/>
      <c r="FR542" s="763"/>
      <c r="FS542" s="763"/>
      <c r="FT542" s="763"/>
      <c r="FU542" s="763"/>
      <c r="FV542" s="763"/>
      <c r="FW542" s="763"/>
      <c r="FX542" s="763"/>
      <c r="FY542" s="763"/>
      <c r="FZ542" s="763"/>
      <c r="GA542" s="763"/>
      <c r="GB542" s="763"/>
      <c r="GC542" s="763"/>
      <c r="GD542" s="763"/>
      <c r="GE542" s="763"/>
      <c r="GF542" s="763"/>
      <c r="GG542" s="763"/>
      <c r="GH542" s="763"/>
      <c r="GI542" s="763"/>
      <c r="GJ542" s="763"/>
      <c r="GK542" s="763"/>
      <c r="GL542" s="763"/>
      <c r="GM542" s="763"/>
      <c r="GN542" s="763"/>
      <c r="GO542" s="763"/>
      <c r="GP542" s="763"/>
      <c r="GQ542" s="763"/>
      <c r="GR542" s="763"/>
      <c r="GS542" s="763"/>
      <c r="GT542" s="763"/>
      <c r="GU542" s="763"/>
      <c r="GV542" s="763"/>
      <c r="GW542" s="763"/>
      <c r="GX542" s="763"/>
      <c r="GY542" s="763"/>
      <c r="GZ542" s="763"/>
      <c r="HA542" s="763"/>
      <c r="HB542" s="763"/>
      <c r="HC542" s="763"/>
      <c r="HD542" s="763"/>
      <c r="HE542" s="763"/>
      <c r="HF542" s="763"/>
      <c r="HG542" s="763"/>
      <c r="HH542" s="763"/>
      <c r="HI542" s="763"/>
      <c r="HJ542" s="763"/>
      <c r="HK542" s="763"/>
      <c r="HL542" s="763"/>
      <c r="HM542" s="763"/>
      <c r="HN542" s="763"/>
      <c r="HO542" s="763"/>
      <c r="HP542" s="763"/>
      <c r="HQ542" s="763"/>
      <c r="HR542" s="763"/>
      <c r="HS542" s="763"/>
    </row>
    <row r="543" spans="1:227" s="552" customFormat="1">
      <c r="A543"/>
      <c r="B543" s="392"/>
      <c r="C543"/>
      <c r="D543" s="465"/>
      <c r="E543" s="684"/>
      <c r="F543" s="684"/>
      <c r="G543" s="354"/>
      <c r="H543"/>
      <c r="I543" s="140"/>
      <c r="J543"/>
      <c r="K543"/>
      <c r="L543"/>
      <c r="M543" s="359"/>
      <c r="N543" s="359"/>
      <c r="O543" s="359"/>
      <c r="P543" s="359"/>
      <c r="Q543" s="359"/>
      <c r="R543" s="359"/>
      <c r="S543" s="359"/>
      <c r="T543" s="359"/>
      <c r="U543" s="359"/>
      <c r="V543" s="359"/>
      <c r="W543" s="359"/>
      <c r="X543" s="359"/>
      <c r="Y543" s="359"/>
      <c r="Z543" s="359"/>
      <c r="AA543" s="359"/>
      <c r="AB543" s="47"/>
      <c r="AC543"/>
      <c r="AD543" s="127"/>
      <c r="AE543"/>
      <c r="AF543"/>
      <c r="AG543"/>
      <c r="AH543" s="137"/>
      <c r="AI543" s="137"/>
      <c r="AJ543" s="137"/>
      <c r="AK543" s="693"/>
      <c r="AL543" s="653"/>
      <c r="AM543" s="738"/>
      <c r="AN543" s="738"/>
      <c r="AO543" s="738"/>
      <c r="AP543" s="738"/>
      <c r="AQ543" s="738"/>
      <c r="AR543" s="738"/>
      <c r="AS543" s="738"/>
      <c r="AT543" s="738"/>
      <c r="AU543" s="738"/>
      <c r="AV543" s="738"/>
      <c r="AW543" s="738"/>
      <c r="AX543" s="738"/>
      <c r="AY543" s="738"/>
      <c r="AZ543" s="738"/>
      <c r="BA543" s="656"/>
      <c r="BB543" s="309"/>
      <c r="BC543" s="1138"/>
      <c r="BD543" s="1138"/>
      <c r="BE543" s="1138"/>
      <c r="BF543" s="1138"/>
      <c r="BG543" s="1138"/>
      <c r="BH543" s="1138"/>
      <c r="BI543" s="1138"/>
      <c r="BJ543" s="536"/>
      <c r="BK543" s="536"/>
      <c r="BL543" s="536"/>
      <c r="BM543" s="536"/>
      <c r="BN543" s="536"/>
      <c r="BO543" s="536"/>
      <c r="BP543" s="536"/>
      <c r="BQ543" s="536"/>
      <c r="BR543" s="536"/>
      <c r="BS543" s="536"/>
      <c r="BT543" s="536"/>
      <c r="BU543" s="309"/>
      <c r="CW543" s="763"/>
      <c r="CX543" s="763"/>
      <c r="CY543" s="763"/>
      <c r="CZ543" s="763"/>
      <c r="DA543" s="763"/>
      <c r="DB543" s="763"/>
      <c r="DC543" s="763"/>
      <c r="DD543" s="763"/>
      <c r="DE543" s="763"/>
      <c r="DF543" s="763"/>
      <c r="DG543" s="763"/>
      <c r="DH543" s="763"/>
      <c r="DI543" s="763"/>
      <c r="DJ543" s="763"/>
      <c r="DK543" s="763"/>
      <c r="DL543" s="763"/>
      <c r="DM543" s="763"/>
      <c r="DN543" s="763"/>
      <c r="DO543" s="763"/>
      <c r="DP543" s="763"/>
      <c r="DQ543" s="763"/>
      <c r="DR543" s="763"/>
      <c r="DS543" s="763"/>
      <c r="DT543" s="763"/>
      <c r="DU543" s="763"/>
      <c r="DV543" s="763"/>
      <c r="DW543" s="763"/>
      <c r="DX543" s="763"/>
      <c r="DY543" s="763"/>
      <c r="DZ543" s="763"/>
      <c r="EA543" s="763"/>
      <c r="EB543" s="763"/>
      <c r="EC543" s="763"/>
      <c r="ED543" s="763"/>
      <c r="EE543" s="763"/>
      <c r="EF543" s="763"/>
      <c r="EG543" s="763"/>
      <c r="EH543" s="763"/>
      <c r="EI543" s="763"/>
      <c r="EJ543" s="763"/>
      <c r="EK543" s="763"/>
      <c r="EL543" s="763"/>
      <c r="EM543" s="763"/>
      <c r="EN543" s="763"/>
      <c r="EO543" s="763"/>
      <c r="EP543" s="763"/>
      <c r="EQ543" s="763"/>
      <c r="ER543" s="763"/>
      <c r="ES543" s="763"/>
      <c r="ET543" s="763"/>
      <c r="EU543" s="763"/>
      <c r="EV543" s="763"/>
      <c r="EW543" s="763"/>
      <c r="EX543" s="763"/>
      <c r="EY543" s="763"/>
      <c r="EZ543" s="763"/>
      <c r="FA543" s="763"/>
      <c r="FB543" s="763"/>
      <c r="FC543" s="763"/>
      <c r="FD543" s="763"/>
      <c r="FE543" s="763"/>
      <c r="FF543" s="763"/>
      <c r="FG543" s="763"/>
      <c r="FH543" s="763"/>
      <c r="FI543" s="763"/>
      <c r="FJ543" s="763"/>
      <c r="FK543" s="763"/>
      <c r="FL543" s="763"/>
      <c r="FM543" s="763"/>
      <c r="FN543" s="763"/>
      <c r="FO543" s="763"/>
      <c r="FP543" s="763"/>
      <c r="FQ543" s="763"/>
      <c r="FR543" s="763"/>
      <c r="FS543" s="763"/>
      <c r="FT543" s="763"/>
      <c r="FU543" s="763"/>
      <c r="FV543" s="763"/>
      <c r="FW543" s="763"/>
      <c r="FX543" s="763"/>
      <c r="FY543" s="763"/>
      <c r="FZ543" s="763"/>
      <c r="GA543" s="763"/>
      <c r="GB543" s="763"/>
      <c r="GC543" s="763"/>
      <c r="GD543" s="763"/>
      <c r="GE543" s="763"/>
      <c r="GF543" s="763"/>
      <c r="GG543" s="763"/>
      <c r="GH543" s="763"/>
      <c r="GI543" s="763"/>
      <c r="GJ543" s="763"/>
      <c r="GK543" s="763"/>
      <c r="GL543" s="763"/>
      <c r="GM543" s="763"/>
      <c r="GN543" s="763"/>
      <c r="GO543" s="763"/>
      <c r="GP543" s="763"/>
      <c r="GQ543" s="763"/>
      <c r="GR543" s="763"/>
      <c r="GS543" s="763"/>
      <c r="GT543" s="763"/>
      <c r="GU543" s="763"/>
      <c r="GV543" s="763"/>
      <c r="GW543" s="763"/>
      <c r="GX543" s="763"/>
      <c r="GY543" s="763"/>
      <c r="GZ543" s="763"/>
      <c r="HA543" s="763"/>
      <c r="HB543" s="763"/>
      <c r="HC543" s="763"/>
      <c r="HD543" s="763"/>
      <c r="HE543" s="763"/>
      <c r="HF543" s="763"/>
      <c r="HG543" s="763"/>
      <c r="HH543" s="763"/>
      <c r="HI543" s="763"/>
      <c r="HJ543" s="763"/>
      <c r="HK543" s="763"/>
      <c r="HL543" s="763"/>
      <c r="HM543" s="763"/>
      <c r="HN543" s="763"/>
      <c r="HO543" s="763"/>
      <c r="HP543" s="763"/>
      <c r="HQ543" s="763"/>
      <c r="HR543" s="763"/>
      <c r="HS543" s="763"/>
    </row>
    <row r="544" spans="1:227" s="552" customFormat="1">
      <c r="A544"/>
      <c r="B544" s="392"/>
      <c r="C544"/>
      <c r="D544" s="465"/>
      <c r="E544" s="684"/>
      <c r="F544" s="684"/>
      <c r="G544" s="354"/>
      <c r="H544"/>
      <c r="I544" s="140"/>
      <c r="J544"/>
      <c r="K544"/>
      <c r="L544"/>
      <c r="M544" s="359"/>
      <c r="N544" s="359"/>
      <c r="O544" s="359"/>
      <c r="P544" s="359"/>
      <c r="Q544" s="359"/>
      <c r="R544" s="359"/>
      <c r="S544" s="359"/>
      <c r="T544" s="359"/>
      <c r="U544" s="359"/>
      <c r="V544" s="359"/>
      <c r="W544" s="359"/>
      <c r="X544" s="359"/>
      <c r="Y544" s="359"/>
      <c r="Z544" s="359"/>
      <c r="AA544" s="359"/>
      <c r="AB544" s="47"/>
      <c r="AC544"/>
      <c r="AD544" s="127"/>
      <c r="AE544"/>
      <c r="AF544"/>
      <c r="AG544"/>
      <c r="AH544" s="137"/>
      <c r="AI544" s="137"/>
      <c r="AJ544" s="137"/>
      <c r="AK544" s="693"/>
      <c r="AL544" s="653"/>
      <c r="AM544" s="738"/>
      <c r="AN544" s="738"/>
      <c r="AO544" s="738"/>
      <c r="AP544" s="738"/>
      <c r="AQ544" s="738"/>
      <c r="AR544" s="738"/>
      <c r="AS544" s="738"/>
      <c r="AT544" s="738"/>
      <c r="AU544" s="738"/>
      <c r="AV544" s="738"/>
      <c r="AW544" s="738"/>
      <c r="AX544" s="738"/>
      <c r="AY544" s="738"/>
      <c r="AZ544" s="738"/>
      <c r="BA544" s="656"/>
      <c r="BB544" s="309"/>
      <c r="BC544" s="1138"/>
      <c r="BD544" s="1138"/>
      <c r="BE544" s="1138"/>
      <c r="BF544" s="1138"/>
      <c r="BG544" s="1138"/>
      <c r="BH544" s="1138"/>
      <c r="BI544" s="1138"/>
      <c r="BJ544" s="536"/>
      <c r="BK544" s="536"/>
      <c r="BL544" s="536"/>
      <c r="BM544" s="536"/>
      <c r="BN544" s="536"/>
      <c r="BO544" s="536"/>
      <c r="BP544" s="536"/>
      <c r="BQ544" s="536"/>
      <c r="BR544" s="536"/>
      <c r="BS544" s="536"/>
      <c r="BT544" s="536"/>
      <c r="BU544" s="309"/>
      <c r="CW544" s="763"/>
      <c r="CX544" s="763"/>
      <c r="CY544" s="763"/>
      <c r="CZ544" s="763"/>
      <c r="DA544" s="763"/>
      <c r="DB544" s="763"/>
      <c r="DC544" s="763"/>
      <c r="DD544" s="763"/>
      <c r="DE544" s="763"/>
      <c r="DF544" s="763"/>
      <c r="DG544" s="763"/>
      <c r="DH544" s="763"/>
      <c r="DI544" s="763"/>
      <c r="DJ544" s="763"/>
      <c r="DK544" s="763"/>
      <c r="DL544" s="763"/>
      <c r="DM544" s="763"/>
      <c r="DN544" s="763"/>
      <c r="DO544" s="763"/>
      <c r="DP544" s="763"/>
      <c r="DQ544" s="763"/>
      <c r="DR544" s="763"/>
      <c r="DS544" s="763"/>
      <c r="DT544" s="763"/>
      <c r="DU544" s="763"/>
      <c r="DV544" s="763"/>
      <c r="DW544" s="763"/>
      <c r="DX544" s="763"/>
      <c r="DY544" s="763"/>
      <c r="DZ544" s="763"/>
      <c r="EA544" s="763"/>
      <c r="EB544" s="763"/>
      <c r="EC544" s="763"/>
      <c r="ED544" s="763"/>
      <c r="EE544" s="763"/>
      <c r="EF544" s="763"/>
      <c r="EG544" s="763"/>
      <c r="EH544" s="763"/>
      <c r="EI544" s="763"/>
      <c r="EJ544" s="763"/>
      <c r="EK544" s="763"/>
      <c r="EL544" s="763"/>
      <c r="EM544" s="763"/>
      <c r="EN544" s="763"/>
      <c r="EO544" s="763"/>
      <c r="EP544" s="763"/>
      <c r="EQ544" s="763"/>
      <c r="ER544" s="763"/>
      <c r="ES544" s="763"/>
      <c r="ET544" s="763"/>
      <c r="EU544" s="763"/>
      <c r="EV544" s="763"/>
      <c r="EW544" s="763"/>
      <c r="EX544" s="763"/>
      <c r="EY544" s="763"/>
      <c r="EZ544" s="763"/>
      <c r="FA544" s="763"/>
      <c r="FB544" s="763"/>
      <c r="FC544" s="763"/>
      <c r="FD544" s="763"/>
      <c r="FE544" s="763"/>
      <c r="FF544" s="763"/>
      <c r="FG544" s="763"/>
      <c r="FH544" s="763"/>
      <c r="FI544" s="763"/>
      <c r="FJ544" s="763"/>
      <c r="FK544" s="763"/>
      <c r="FL544" s="763"/>
      <c r="FM544" s="763"/>
      <c r="FN544" s="763"/>
      <c r="FO544" s="763"/>
      <c r="FP544" s="763"/>
      <c r="FQ544" s="763"/>
      <c r="FR544" s="763"/>
      <c r="FS544" s="763"/>
      <c r="FT544" s="763"/>
      <c r="FU544" s="763"/>
      <c r="FV544" s="763"/>
      <c r="FW544" s="763"/>
      <c r="FX544" s="763"/>
      <c r="FY544" s="763"/>
      <c r="FZ544" s="763"/>
      <c r="GA544" s="763"/>
      <c r="GB544" s="763"/>
      <c r="GC544" s="763"/>
      <c r="GD544" s="763"/>
      <c r="GE544" s="763"/>
      <c r="GF544" s="763"/>
      <c r="GG544" s="763"/>
      <c r="GH544" s="763"/>
      <c r="GI544" s="763"/>
      <c r="GJ544" s="763"/>
      <c r="GK544" s="763"/>
      <c r="GL544" s="763"/>
      <c r="GM544" s="763"/>
      <c r="GN544" s="763"/>
      <c r="GO544" s="763"/>
      <c r="GP544" s="763"/>
      <c r="GQ544" s="763"/>
      <c r="GR544" s="763"/>
      <c r="GS544" s="763"/>
      <c r="GT544" s="763"/>
      <c r="GU544" s="763"/>
      <c r="GV544" s="763"/>
      <c r="GW544" s="763"/>
      <c r="GX544" s="763"/>
      <c r="GY544" s="763"/>
      <c r="GZ544" s="763"/>
      <c r="HA544" s="763"/>
      <c r="HB544" s="763"/>
      <c r="HC544" s="763"/>
      <c r="HD544" s="763"/>
      <c r="HE544" s="763"/>
      <c r="HF544" s="763"/>
      <c r="HG544" s="763"/>
      <c r="HH544" s="763"/>
      <c r="HI544" s="763"/>
      <c r="HJ544" s="763"/>
      <c r="HK544" s="763"/>
      <c r="HL544" s="763"/>
      <c r="HM544" s="763"/>
      <c r="HN544" s="763"/>
      <c r="HO544" s="763"/>
      <c r="HP544" s="763"/>
      <c r="HQ544" s="763"/>
      <c r="HR544" s="763"/>
      <c r="HS544" s="763"/>
    </row>
    <row r="545" spans="1:227" s="552" customFormat="1">
      <c r="A545"/>
      <c r="B545" s="392"/>
      <c r="C545"/>
      <c r="D545" s="465"/>
      <c r="E545" s="684"/>
      <c r="F545" s="684"/>
      <c r="G545" s="354"/>
      <c r="H545"/>
      <c r="I545" s="140"/>
      <c r="J545"/>
      <c r="K545"/>
      <c r="L545"/>
      <c r="M545" s="359"/>
      <c r="N545" s="359"/>
      <c r="O545" s="359"/>
      <c r="P545" s="359"/>
      <c r="Q545" s="359"/>
      <c r="R545" s="359"/>
      <c r="S545" s="359"/>
      <c r="T545" s="359"/>
      <c r="U545" s="359"/>
      <c r="V545" s="359"/>
      <c r="W545" s="359"/>
      <c r="X545" s="359"/>
      <c r="Y545" s="359"/>
      <c r="Z545" s="359"/>
      <c r="AA545" s="359"/>
      <c r="AB545" s="47"/>
      <c r="AC545"/>
      <c r="AD545" s="127"/>
      <c r="AE545"/>
      <c r="AF545"/>
      <c r="AG545"/>
      <c r="AH545" s="137"/>
      <c r="AI545" s="137"/>
      <c r="AJ545" s="137"/>
      <c r="AK545" s="693"/>
      <c r="AL545" s="653"/>
      <c r="AM545" s="738"/>
      <c r="AN545" s="738"/>
      <c r="AO545" s="738"/>
      <c r="AP545" s="738"/>
      <c r="AQ545" s="738"/>
      <c r="AR545" s="738"/>
      <c r="AS545" s="738"/>
      <c r="AT545" s="738"/>
      <c r="AU545" s="738"/>
      <c r="AV545" s="738"/>
      <c r="AW545" s="738"/>
      <c r="AX545" s="738"/>
      <c r="AY545" s="738"/>
      <c r="AZ545" s="738"/>
      <c r="BA545" s="656"/>
      <c r="BB545" s="309"/>
      <c r="BC545" s="1138"/>
      <c r="BD545" s="1138"/>
      <c r="BE545" s="1138"/>
      <c r="BF545" s="1138"/>
      <c r="BG545" s="1138"/>
      <c r="BH545" s="1138"/>
      <c r="BI545" s="1138"/>
      <c r="BJ545" s="536"/>
      <c r="BK545" s="536"/>
      <c r="BL545" s="536"/>
      <c r="BM545" s="536"/>
      <c r="BN545" s="536"/>
      <c r="BO545" s="536"/>
      <c r="BP545" s="536"/>
      <c r="BQ545" s="536"/>
      <c r="BR545" s="536"/>
      <c r="BS545" s="536"/>
      <c r="BT545" s="536"/>
      <c r="BU545" s="309"/>
      <c r="CW545" s="763"/>
      <c r="CX545" s="763"/>
      <c r="CY545" s="763"/>
      <c r="CZ545" s="763"/>
      <c r="DA545" s="763"/>
      <c r="DB545" s="763"/>
      <c r="DC545" s="763"/>
      <c r="DD545" s="763"/>
      <c r="DE545" s="763"/>
      <c r="DF545" s="763"/>
      <c r="DG545" s="763"/>
      <c r="DH545" s="763"/>
      <c r="DI545" s="763"/>
      <c r="DJ545" s="763"/>
      <c r="DK545" s="763"/>
      <c r="DL545" s="763"/>
      <c r="DM545" s="763"/>
      <c r="DN545" s="763"/>
      <c r="DO545" s="763"/>
      <c r="DP545" s="763"/>
      <c r="DQ545" s="763"/>
      <c r="DR545" s="763"/>
      <c r="DS545" s="763"/>
      <c r="DT545" s="763"/>
      <c r="DU545" s="763"/>
      <c r="DV545" s="763"/>
      <c r="DW545" s="763"/>
      <c r="DX545" s="763"/>
      <c r="DY545" s="763"/>
      <c r="DZ545" s="763"/>
      <c r="EA545" s="763"/>
      <c r="EB545" s="763"/>
      <c r="EC545" s="763"/>
      <c r="ED545" s="763"/>
      <c r="EE545" s="763"/>
      <c r="EF545" s="763"/>
      <c r="EG545" s="763"/>
      <c r="EH545" s="763"/>
      <c r="EI545" s="763"/>
      <c r="EJ545" s="763"/>
      <c r="EK545" s="763"/>
      <c r="EL545" s="763"/>
      <c r="EM545" s="763"/>
      <c r="EN545" s="763"/>
      <c r="EO545" s="763"/>
      <c r="EP545" s="763"/>
      <c r="EQ545" s="763"/>
      <c r="ER545" s="763"/>
      <c r="ES545" s="763"/>
      <c r="ET545" s="763"/>
      <c r="EU545" s="763"/>
      <c r="EV545" s="763"/>
      <c r="EW545" s="763"/>
      <c r="EX545" s="763"/>
      <c r="EY545" s="763"/>
      <c r="EZ545" s="763"/>
      <c r="FA545" s="763"/>
      <c r="FB545" s="763"/>
      <c r="FC545" s="763"/>
      <c r="FD545" s="763"/>
      <c r="FE545" s="763"/>
      <c r="FF545" s="763"/>
      <c r="FG545" s="763"/>
      <c r="FH545" s="763"/>
      <c r="FI545" s="763"/>
      <c r="FJ545" s="763"/>
      <c r="FK545" s="763"/>
      <c r="FL545" s="763"/>
      <c r="FM545" s="763"/>
      <c r="FN545" s="763"/>
      <c r="FO545" s="763"/>
      <c r="FP545" s="763"/>
      <c r="FQ545" s="763"/>
      <c r="FR545" s="763"/>
      <c r="FS545" s="763"/>
      <c r="FT545" s="763"/>
      <c r="FU545" s="763"/>
      <c r="FV545" s="763"/>
      <c r="FW545" s="763"/>
      <c r="FX545" s="763"/>
      <c r="FY545" s="763"/>
      <c r="FZ545" s="763"/>
      <c r="GA545" s="763"/>
      <c r="GB545" s="763"/>
      <c r="GC545" s="763"/>
      <c r="GD545" s="763"/>
      <c r="GE545" s="763"/>
      <c r="GF545" s="763"/>
      <c r="GG545" s="763"/>
      <c r="GH545" s="763"/>
      <c r="GI545" s="763"/>
      <c r="GJ545" s="763"/>
      <c r="GK545" s="763"/>
      <c r="GL545" s="763"/>
      <c r="GM545" s="763"/>
      <c r="GN545" s="763"/>
      <c r="GO545" s="763"/>
      <c r="GP545" s="763"/>
      <c r="GQ545" s="763"/>
      <c r="GR545" s="763"/>
      <c r="GS545" s="763"/>
      <c r="GT545" s="763"/>
      <c r="GU545" s="763"/>
      <c r="GV545" s="763"/>
      <c r="GW545" s="763"/>
      <c r="GX545" s="763"/>
      <c r="GY545" s="763"/>
      <c r="GZ545" s="763"/>
      <c r="HA545" s="763"/>
      <c r="HB545" s="763"/>
      <c r="HC545" s="763"/>
      <c r="HD545" s="763"/>
      <c r="HE545" s="763"/>
      <c r="HF545" s="763"/>
      <c r="HG545" s="763"/>
      <c r="HH545" s="763"/>
      <c r="HI545" s="763"/>
      <c r="HJ545" s="763"/>
      <c r="HK545" s="763"/>
      <c r="HL545" s="763"/>
      <c r="HM545" s="763"/>
      <c r="HN545" s="763"/>
      <c r="HO545" s="763"/>
      <c r="HP545" s="763"/>
      <c r="HQ545" s="763"/>
      <c r="HR545" s="763"/>
      <c r="HS545" s="763"/>
    </row>
    <row r="546" spans="1:227" s="552" customFormat="1">
      <c r="A546"/>
      <c r="B546" s="392"/>
      <c r="C546"/>
      <c r="D546" s="465"/>
      <c r="E546" s="684"/>
      <c r="F546" s="684"/>
      <c r="G546" s="354"/>
      <c r="H546"/>
      <c r="I546" s="140"/>
      <c r="J546"/>
      <c r="K546"/>
      <c r="L546"/>
      <c r="M546" s="359"/>
      <c r="N546" s="359"/>
      <c r="O546" s="359"/>
      <c r="P546" s="359"/>
      <c r="Q546" s="359"/>
      <c r="R546" s="359"/>
      <c r="S546" s="359"/>
      <c r="T546" s="359"/>
      <c r="U546" s="359"/>
      <c r="V546" s="359"/>
      <c r="W546" s="359"/>
      <c r="X546" s="359"/>
      <c r="Y546" s="359"/>
      <c r="Z546" s="359"/>
      <c r="AA546" s="359"/>
      <c r="AB546" s="47"/>
      <c r="AC546"/>
      <c r="AD546" s="127"/>
      <c r="AE546"/>
      <c r="AF546"/>
      <c r="AG546"/>
      <c r="AH546" s="137"/>
      <c r="AI546" s="137"/>
      <c r="AJ546" s="137"/>
      <c r="AK546" s="693"/>
      <c r="AL546" s="653"/>
      <c r="AM546" s="738"/>
      <c r="AN546" s="738"/>
      <c r="AO546" s="738"/>
      <c r="AP546" s="738"/>
      <c r="AQ546" s="738"/>
      <c r="AR546" s="738"/>
      <c r="AS546" s="738"/>
      <c r="AT546" s="738"/>
      <c r="AU546" s="738"/>
      <c r="AV546" s="738"/>
      <c r="AW546" s="738"/>
      <c r="AX546" s="738"/>
      <c r="AY546" s="738"/>
      <c r="AZ546" s="738"/>
      <c r="BA546" s="656"/>
      <c r="BB546" s="309"/>
      <c r="BC546" s="1138"/>
      <c r="BD546" s="1138"/>
      <c r="BE546" s="1138"/>
      <c r="BF546" s="1138"/>
      <c r="BG546" s="1138"/>
      <c r="BH546" s="1138"/>
      <c r="BI546" s="1138"/>
      <c r="BJ546" s="536"/>
      <c r="BK546" s="536"/>
      <c r="BL546" s="536"/>
      <c r="BM546" s="536"/>
      <c r="BN546" s="536"/>
      <c r="BO546" s="536"/>
      <c r="BP546" s="536"/>
      <c r="BQ546" s="536"/>
      <c r="BR546" s="536"/>
      <c r="BS546" s="536"/>
      <c r="BT546" s="536"/>
      <c r="BU546" s="309"/>
      <c r="CW546" s="763"/>
      <c r="CX546" s="763"/>
      <c r="CY546" s="763"/>
      <c r="CZ546" s="763"/>
      <c r="DA546" s="763"/>
      <c r="DB546" s="763"/>
      <c r="DC546" s="763"/>
      <c r="DD546" s="763"/>
      <c r="DE546" s="763"/>
      <c r="DF546" s="763"/>
      <c r="DG546" s="763"/>
      <c r="DH546" s="763"/>
      <c r="DI546" s="763"/>
      <c r="DJ546" s="763"/>
      <c r="DK546" s="763"/>
      <c r="DL546" s="763"/>
      <c r="DM546" s="763"/>
      <c r="DN546" s="763"/>
      <c r="DO546" s="763"/>
      <c r="DP546" s="763"/>
      <c r="DQ546" s="763"/>
      <c r="DR546" s="763"/>
      <c r="DS546" s="763"/>
      <c r="DT546" s="763"/>
      <c r="DU546" s="763"/>
      <c r="DV546" s="763"/>
      <c r="DW546" s="763"/>
      <c r="DX546" s="763"/>
      <c r="DY546" s="763"/>
      <c r="DZ546" s="763"/>
      <c r="EA546" s="763"/>
      <c r="EB546" s="763"/>
      <c r="EC546" s="763"/>
      <c r="ED546" s="763"/>
      <c r="EE546" s="763"/>
      <c r="EF546" s="763"/>
      <c r="EG546" s="763"/>
      <c r="EH546" s="763"/>
      <c r="EI546" s="763"/>
      <c r="EJ546" s="763"/>
      <c r="EK546" s="763"/>
      <c r="EL546" s="763"/>
      <c r="EM546" s="763"/>
      <c r="EN546" s="763"/>
      <c r="EO546" s="763"/>
      <c r="EP546" s="763"/>
      <c r="EQ546" s="763"/>
      <c r="ER546" s="763"/>
      <c r="ES546" s="763"/>
      <c r="ET546" s="763"/>
      <c r="EU546" s="763"/>
      <c r="EV546" s="763"/>
      <c r="EW546" s="763"/>
      <c r="EX546" s="763"/>
      <c r="EY546" s="763"/>
      <c r="EZ546" s="763"/>
      <c r="FA546" s="763"/>
      <c r="FB546" s="763"/>
      <c r="FC546" s="763"/>
      <c r="FD546" s="763"/>
      <c r="FE546" s="763"/>
      <c r="FF546" s="763"/>
      <c r="FG546" s="763"/>
      <c r="FH546" s="763"/>
      <c r="FI546" s="763"/>
      <c r="FJ546" s="763"/>
      <c r="FK546" s="763"/>
      <c r="FL546" s="763"/>
      <c r="FM546" s="763"/>
      <c r="FN546" s="763"/>
      <c r="FO546" s="763"/>
      <c r="FP546" s="763"/>
      <c r="FQ546" s="763"/>
      <c r="FR546" s="763"/>
      <c r="FS546" s="763"/>
      <c r="FT546" s="763"/>
      <c r="FU546" s="763"/>
      <c r="FV546" s="763"/>
      <c r="FW546" s="763"/>
      <c r="FX546" s="763"/>
      <c r="FY546" s="763"/>
      <c r="FZ546" s="763"/>
      <c r="GA546" s="763"/>
      <c r="GB546" s="763"/>
      <c r="GC546" s="763"/>
      <c r="GD546" s="763"/>
      <c r="GE546" s="763"/>
      <c r="GF546" s="763"/>
      <c r="GG546" s="763"/>
      <c r="GH546" s="763"/>
      <c r="GI546" s="763"/>
      <c r="GJ546" s="763"/>
      <c r="GK546" s="763"/>
      <c r="GL546" s="763"/>
      <c r="GM546" s="763"/>
      <c r="GN546" s="763"/>
      <c r="GO546" s="763"/>
      <c r="GP546" s="763"/>
      <c r="GQ546" s="763"/>
      <c r="GR546" s="763"/>
      <c r="GS546" s="763"/>
      <c r="GT546" s="763"/>
      <c r="GU546" s="763"/>
      <c r="GV546" s="763"/>
      <c r="GW546" s="763"/>
      <c r="GX546" s="763"/>
      <c r="GY546" s="763"/>
      <c r="GZ546" s="763"/>
      <c r="HA546" s="763"/>
      <c r="HB546" s="763"/>
      <c r="HC546" s="763"/>
      <c r="HD546" s="763"/>
      <c r="HE546" s="763"/>
      <c r="HF546" s="763"/>
      <c r="HG546" s="763"/>
      <c r="HH546" s="763"/>
      <c r="HI546" s="763"/>
      <c r="HJ546" s="763"/>
      <c r="HK546" s="763"/>
      <c r="HL546" s="763"/>
      <c r="HM546" s="763"/>
      <c r="HN546" s="763"/>
      <c r="HO546" s="763"/>
      <c r="HP546" s="763"/>
      <c r="HQ546" s="763"/>
      <c r="HR546" s="763"/>
      <c r="HS546" s="763"/>
    </row>
    <row r="547" spans="1:227" s="552" customFormat="1">
      <c r="A547"/>
      <c r="B547" s="392"/>
      <c r="C547"/>
      <c r="D547" s="465"/>
      <c r="E547" s="684"/>
      <c r="F547" s="684"/>
      <c r="G547" s="354"/>
      <c r="H547"/>
      <c r="I547" s="140"/>
      <c r="J547"/>
      <c r="K547"/>
      <c r="L547"/>
      <c r="M547" s="359"/>
      <c r="N547" s="359"/>
      <c r="O547" s="359"/>
      <c r="P547" s="359"/>
      <c r="Q547" s="359"/>
      <c r="R547" s="359"/>
      <c r="S547" s="359"/>
      <c r="T547" s="359"/>
      <c r="U547" s="359"/>
      <c r="V547" s="359"/>
      <c r="W547" s="359"/>
      <c r="X547" s="359"/>
      <c r="Y547" s="359"/>
      <c r="Z547" s="359"/>
      <c r="AA547" s="359"/>
      <c r="AB547" s="47"/>
      <c r="AC547"/>
      <c r="AD547" s="127"/>
      <c r="AE547"/>
      <c r="AF547"/>
      <c r="AG547"/>
      <c r="AH547" s="137"/>
      <c r="AI547" s="137"/>
      <c r="AJ547" s="137"/>
      <c r="AK547" s="693"/>
      <c r="AL547" s="653"/>
      <c r="AM547" s="738"/>
      <c r="AN547" s="738"/>
      <c r="AO547" s="738"/>
      <c r="AP547" s="738"/>
      <c r="AQ547" s="738"/>
      <c r="AR547" s="738"/>
      <c r="AS547" s="738"/>
      <c r="AT547" s="738"/>
      <c r="AU547" s="738"/>
      <c r="AV547" s="738"/>
      <c r="AW547" s="738"/>
      <c r="AX547" s="738"/>
      <c r="AY547" s="738"/>
      <c r="AZ547" s="738"/>
      <c r="BA547" s="656"/>
      <c r="BB547" s="309"/>
      <c r="BC547" s="1138"/>
      <c r="BD547" s="1138"/>
      <c r="BE547" s="1138"/>
      <c r="BF547" s="1138"/>
      <c r="BG547" s="1138"/>
      <c r="BH547" s="1138"/>
      <c r="BI547" s="1138"/>
      <c r="BJ547" s="536"/>
      <c r="BK547" s="536"/>
      <c r="BL547" s="536"/>
      <c r="BM547" s="536"/>
      <c r="BN547" s="536"/>
      <c r="BO547" s="536"/>
      <c r="BP547" s="536"/>
      <c r="BQ547" s="536"/>
      <c r="BR547" s="536"/>
      <c r="BS547" s="536"/>
      <c r="BT547" s="536"/>
      <c r="BU547" s="309"/>
      <c r="CW547" s="763"/>
      <c r="CX547" s="763"/>
      <c r="CY547" s="763"/>
      <c r="CZ547" s="763"/>
      <c r="DA547" s="763"/>
      <c r="DB547" s="763"/>
      <c r="DC547" s="763"/>
      <c r="DD547" s="763"/>
      <c r="DE547" s="763"/>
      <c r="DF547" s="763"/>
      <c r="DG547" s="763"/>
      <c r="DH547" s="763"/>
      <c r="DI547" s="763"/>
      <c r="DJ547" s="763"/>
      <c r="DK547" s="763"/>
      <c r="DL547" s="763"/>
      <c r="DM547" s="763"/>
      <c r="DN547" s="763"/>
      <c r="DO547" s="763"/>
      <c r="DP547" s="763"/>
      <c r="DQ547" s="763"/>
      <c r="DR547" s="763"/>
      <c r="DS547" s="763"/>
      <c r="DT547" s="763"/>
      <c r="DU547" s="763"/>
      <c r="DV547" s="763"/>
      <c r="DW547" s="763"/>
      <c r="DX547" s="763"/>
      <c r="DY547" s="763"/>
      <c r="DZ547" s="763"/>
      <c r="EA547" s="763"/>
      <c r="EB547" s="763"/>
      <c r="EC547" s="763"/>
      <c r="ED547" s="763"/>
      <c r="EE547" s="763"/>
      <c r="EF547" s="763"/>
      <c r="EG547" s="763"/>
      <c r="EH547" s="763"/>
      <c r="EI547" s="763"/>
      <c r="EJ547" s="763"/>
      <c r="EK547" s="763"/>
      <c r="EL547" s="763"/>
      <c r="EM547" s="763"/>
      <c r="EN547" s="763"/>
      <c r="EO547" s="763"/>
      <c r="EP547" s="763"/>
      <c r="EQ547" s="763"/>
      <c r="ER547" s="763"/>
      <c r="ES547" s="763"/>
      <c r="ET547" s="763"/>
      <c r="EU547" s="763"/>
      <c r="EV547" s="763"/>
      <c r="EW547" s="763"/>
      <c r="EX547" s="763"/>
      <c r="EY547" s="763"/>
      <c r="EZ547" s="763"/>
      <c r="FA547" s="763"/>
      <c r="FB547" s="763"/>
      <c r="FC547" s="763"/>
      <c r="FD547" s="763"/>
      <c r="FE547" s="763"/>
      <c r="FF547" s="763"/>
      <c r="FG547" s="763"/>
      <c r="FH547" s="763"/>
      <c r="FI547" s="763"/>
      <c r="FJ547" s="763"/>
      <c r="FK547" s="763"/>
      <c r="FL547" s="763"/>
      <c r="FM547" s="763"/>
      <c r="FN547" s="763"/>
      <c r="FO547" s="763"/>
      <c r="FP547" s="763"/>
      <c r="FQ547" s="763"/>
      <c r="FR547" s="763"/>
      <c r="FS547" s="763"/>
      <c r="FT547" s="763"/>
      <c r="FU547" s="763"/>
      <c r="FV547" s="763"/>
      <c r="FW547" s="763"/>
      <c r="FX547" s="763"/>
      <c r="FY547" s="763"/>
      <c r="FZ547" s="763"/>
      <c r="GA547" s="763"/>
      <c r="GB547" s="763"/>
      <c r="GC547" s="763"/>
      <c r="GD547" s="763"/>
      <c r="GE547" s="763"/>
      <c r="GF547" s="763"/>
      <c r="GG547" s="763"/>
      <c r="GH547" s="763"/>
      <c r="GI547" s="763"/>
      <c r="GJ547" s="763"/>
      <c r="GK547" s="763"/>
      <c r="GL547" s="763"/>
      <c r="GM547" s="763"/>
      <c r="GN547" s="763"/>
      <c r="GO547" s="763"/>
      <c r="GP547" s="763"/>
      <c r="GQ547" s="763"/>
      <c r="GR547" s="763"/>
      <c r="GS547" s="763"/>
      <c r="GT547" s="763"/>
      <c r="GU547" s="763"/>
      <c r="GV547" s="763"/>
      <c r="GW547" s="763"/>
      <c r="GX547" s="763"/>
      <c r="GY547" s="763"/>
      <c r="GZ547" s="763"/>
      <c r="HA547" s="763"/>
      <c r="HB547" s="763"/>
      <c r="HC547" s="763"/>
      <c r="HD547" s="763"/>
      <c r="HE547" s="763"/>
      <c r="HF547" s="763"/>
      <c r="HG547" s="763"/>
      <c r="HH547" s="763"/>
      <c r="HI547" s="763"/>
      <c r="HJ547" s="763"/>
      <c r="HK547" s="763"/>
      <c r="HL547" s="763"/>
      <c r="HM547" s="763"/>
      <c r="HN547" s="763"/>
      <c r="HO547" s="763"/>
      <c r="HP547" s="763"/>
      <c r="HQ547" s="763"/>
      <c r="HR547" s="763"/>
      <c r="HS547" s="763"/>
    </row>
    <row r="548" spans="1:227" s="552" customFormat="1">
      <c r="A548"/>
      <c r="B548" s="392"/>
      <c r="C548"/>
      <c r="D548" s="465"/>
      <c r="E548" s="684"/>
      <c r="F548" s="684"/>
      <c r="G548" s="354"/>
      <c r="H548"/>
      <c r="I548" s="140"/>
      <c r="J548"/>
      <c r="K548"/>
      <c r="L548"/>
      <c r="M548" s="359"/>
      <c r="N548" s="359"/>
      <c r="O548" s="359"/>
      <c r="P548" s="359"/>
      <c r="Q548" s="359"/>
      <c r="R548" s="359"/>
      <c r="S548" s="359"/>
      <c r="T548" s="359"/>
      <c r="U548" s="359"/>
      <c r="V548" s="359"/>
      <c r="W548" s="359"/>
      <c r="X548" s="359"/>
      <c r="Y548" s="359"/>
      <c r="Z548" s="359"/>
      <c r="AA548" s="359"/>
      <c r="AB548" s="47"/>
      <c r="AC548"/>
      <c r="AD548" s="127"/>
      <c r="AE548"/>
      <c r="AF548"/>
      <c r="AG548"/>
      <c r="AH548" s="137"/>
      <c r="AI548" s="137"/>
      <c r="AJ548" s="137"/>
      <c r="AK548" s="693"/>
      <c r="AL548" s="653"/>
      <c r="AM548" s="738"/>
      <c r="AN548" s="738"/>
      <c r="AO548" s="738"/>
      <c r="AP548" s="738"/>
      <c r="AQ548" s="738"/>
      <c r="AR548" s="738"/>
      <c r="AS548" s="738"/>
      <c r="AT548" s="738"/>
      <c r="AU548" s="738"/>
      <c r="AV548" s="738"/>
      <c r="AW548" s="738"/>
      <c r="AX548" s="738"/>
      <c r="AY548" s="738"/>
      <c r="AZ548" s="738"/>
      <c r="BA548" s="656"/>
      <c r="BB548" s="309"/>
      <c r="BC548" s="1138"/>
      <c r="BD548" s="1138"/>
      <c r="BE548" s="1138"/>
      <c r="BF548" s="1138"/>
      <c r="BG548" s="1138"/>
      <c r="BH548" s="1138"/>
      <c r="BI548" s="1138"/>
      <c r="BJ548" s="536"/>
      <c r="BK548" s="536"/>
      <c r="BL548" s="536"/>
      <c r="BM548" s="536"/>
      <c r="BN548" s="536"/>
      <c r="BO548" s="536"/>
      <c r="BP548" s="536"/>
      <c r="BQ548" s="536"/>
      <c r="BR548" s="536"/>
      <c r="BS548" s="536"/>
      <c r="BT548" s="536"/>
      <c r="BU548" s="309"/>
      <c r="CW548" s="763"/>
      <c r="CX548" s="763"/>
      <c r="CY548" s="763"/>
      <c r="CZ548" s="763"/>
      <c r="DA548" s="763"/>
      <c r="DB548" s="763"/>
      <c r="DC548" s="763"/>
      <c r="DD548" s="763"/>
      <c r="DE548" s="763"/>
      <c r="DF548" s="763"/>
      <c r="DG548" s="763"/>
      <c r="DH548" s="763"/>
      <c r="DI548" s="763"/>
      <c r="DJ548" s="763"/>
      <c r="DK548" s="763"/>
      <c r="DL548" s="763"/>
      <c r="DM548" s="763"/>
      <c r="DN548" s="763"/>
      <c r="DO548" s="763"/>
      <c r="DP548" s="763"/>
      <c r="DQ548" s="763"/>
      <c r="DR548" s="763"/>
      <c r="DS548" s="763"/>
      <c r="DT548" s="763"/>
      <c r="DU548" s="763"/>
      <c r="DV548" s="763"/>
      <c r="DW548" s="763"/>
      <c r="DX548" s="763"/>
      <c r="DY548" s="763"/>
      <c r="DZ548" s="763"/>
      <c r="EA548" s="763"/>
      <c r="EB548" s="763"/>
      <c r="EC548" s="763"/>
      <c r="ED548" s="763"/>
      <c r="EE548" s="763"/>
      <c r="EF548" s="763"/>
      <c r="EG548" s="763"/>
      <c r="EH548" s="763"/>
      <c r="EI548" s="763"/>
      <c r="EJ548" s="763"/>
      <c r="EK548" s="763"/>
      <c r="EL548" s="763"/>
      <c r="EM548" s="763"/>
      <c r="EN548" s="763"/>
      <c r="EO548" s="763"/>
      <c r="EP548" s="763"/>
      <c r="EQ548" s="763"/>
      <c r="ER548" s="763"/>
      <c r="ES548" s="763"/>
      <c r="ET548" s="763"/>
      <c r="EU548" s="763"/>
      <c r="EV548" s="763"/>
      <c r="EW548" s="763"/>
      <c r="EX548" s="763"/>
      <c r="EY548" s="763"/>
      <c r="EZ548" s="763"/>
      <c r="FA548" s="763"/>
      <c r="FB548" s="763"/>
      <c r="FC548" s="763"/>
      <c r="FD548" s="763"/>
      <c r="FE548" s="763"/>
      <c r="FF548" s="763"/>
      <c r="FG548" s="763"/>
      <c r="FH548" s="763"/>
      <c r="FI548" s="763"/>
      <c r="FJ548" s="763"/>
      <c r="FK548" s="763"/>
      <c r="FL548" s="763"/>
      <c r="FM548" s="763"/>
      <c r="FN548" s="763"/>
      <c r="FO548" s="763"/>
      <c r="FP548" s="763"/>
      <c r="FQ548" s="763"/>
      <c r="FR548" s="763"/>
      <c r="FS548" s="763"/>
      <c r="FT548" s="763"/>
      <c r="FU548" s="763"/>
      <c r="FV548" s="763"/>
      <c r="FW548" s="763"/>
      <c r="FX548" s="763"/>
      <c r="FY548" s="763"/>
      <c r="FZ548" s="763"/>
      <c r="GA548" s="763"/>
      <c r="GB548" s="763"/>
      <c r="GC548" s="763"/>
      <c r="GD548" s="763"/>
      <c r="GE548" s="763"/>
      <c r="GF548" s="763"/>
      <c r="GG548" s="763"/>
      <c r="GH548" s="763"/>
      <c r="GI548" s="763"/>
      <c r="GJ548" s="763"/>
      <c r="GK548" s="763"/>
      <c r="GL548" s="763"/>
      <c r="GM548" s="763"/>
      <c r="GN548" s="763"/>
      <c r="GO548" s="763"/>
      <c r="GP548" s="763"/>
      <c r="GQ548" s="763"/>
      <c r="GR548" s="763"/>
      <c r="GS548" s="763"/>
      <c r="GT548" s="763"/>
      <c r="GU548" s="763"/>
      <c r="GV548" s="763"/>
      <c r="GW548" s="763"/>
      <c r="GX548" s="763"/>
      <c r="GY548" s="763"/>
      <c r="GZ548" s="763"/>
      <c r="HA548" s="763"/>
      <c r="HB548" s="763"/>
      <c r="HC548" s="763"/>
      <c r="HD548" s="763"/>
      <c r="HE548" s="763"/>
      <c r="HF548" s="763"/>
      <c r="HG548" s="763"/>
      <c r="HH548" s="763"/>
      <c r="HI548" s="763"/>
      <c r="HJ548" s="763"/>
      <c r="HK548" s="763"/>
      <c r="HL548" s="763"/>
      <c r="HM548" s="763"/>
      <c r="HN548" s="763"/>
      <c r="HO548" s="763"/>
      <c r="HP548" s="763"/>
      <c r="HQ548" s="763"/>
      <c r="HR548" s="763"/>
      <c r="HS548" s="763"/>
    </row>
    <row r="549" spans="1:227" s="552" customFormat="1">
      <c r="A549"/>
      <c r="B549" s="392"/>
      <c r="C549"/>
      <c r="D549" s="465"/>
      <c r="E549" s="684"/>
      <c r="F549" s="684"/>
      <c r="G549" s="354"/>
      <c r="H549"/>
      <c r="I549" s="140"/>
      <c r="J549"/>
      <c r="K549"/>
      <c r="L549"/>
      <c r="M549" s="359"/>
      <c r="N549" s="359"/>
      <c r="O549" s="359"/>
      <c r="P549" s="359"/>
      <c r="Q549" s="359"/>
      <c r="R549" s="359"/>
      <c r="S549" s="359"/>
      <c r="T549" s="359"/>
      <c r="U549" s="359"/>
      <c r="V549" s="359"/>
      <c r="W549" s="359"/>
      <c r="X549" s="359"/>
      <c r="Y549" s="359"/>
      <c r="Z549" s="359"/>
      <c r="AA549" s="359"/>
      <c r="AB549" s="47"/>
      <c r="AC549"/>
      <c r="AD549" s="127"/>
      <c r="AE549"/>
      <c r="AF549"/>
      <c r="AG549"/>
      <c r="AH549" s="137"/>
      <c r="AI549" s="137"/>
      <c r="AJ549" s="137"/>
      <c r="AK549" s="693"/>
      <c r="AL549" s="653"/>
      <c r="AM549" s="738"/>
      <c r="AN549" s="738"/>
      <c r="AO549" s="738"/>
      <c r="AP549" s="738"/>
      <c r="AQ549" s="738"/>
      <c r="AR549" s="738"/>
      <c r="AS549" s="738"/>
      <c r="AT549" s="738"/>
      <c r="AU549" s="738"/>
      <c r="AV549" s="738"/>
      <c r="AW549" s="738"/>
      <c r="AX549" s="738"/>
      <c r="AY549" s="738"/>
      <c r="AZ549" s="738"/>
      <c r="BA549" s="656"/>
      <c r="BB549" s="309"/>
      <c r="BC549" s="1138"/>
      <c r="BD549" s="1138"/>
      <c r="BE549" s="1138"/>
      <c r="BF549" s="1138"/>
      <c r="BG549" s="1138"/>
      <c r="BH549" s="1138"/>
      <c r="BI549" s="1138"/>
      <c r="BJ549" s="536"/>
      <c r="BK549" s="536"/>
      <c r="BL549" s="536"/>
      <c r="BM549" s="536"/>
      <c r="BN549" s="536"/>
      <c r="BO549" s="536"/>
      <c r="BP549" s="536"/>
      <c r="BQ549" s="536"/>
      <c r="BR549" s="536"/>
      <c r="BS549" s="536"/>
      <c r="BT549" s="536"/>
      <c r="BU549" s="309"/>
      <c r="CW549" s="763"/>
      <c r="CX549" s="763"/>
      <c r="CY549" s="763"/>
      <c r="CZ549" s="763"/>
      <c r="DA549" s="763"/>
      <c r="DB549" s="763"/>
      <c r="DC549" s="763"/>
      <c r="DD549" s="763"/>
      <c r="DE549" s="763"/>
      <c r="DF549" s="763"/>
      <c r="DG549" s="763"/>
      <c r="DH549" s="763"/>
      <c r="DI549" s="763"/>
      <c r="DJ549" s="763"/>
      <c r="DK549" s="763"/>
      <c r="DL549" s="763"/>
      <c r="DM549" s="763"/>
      <c r="DN549" s="763"/>
      <c r="DO549" s="763"/>
      <c r="DP549" s="763"/>
      <c r="DQ549" s="763"/>
      <c r="DR549" s="763"/>
      <c r="DS549" s="763"/>
      <c r="DT549" s="763"/>
      <c r="DU549" s="763"/>
      <c r="DV549" s="763"/>
      <c r="DW549" s="763"/>
      <c r="DX549" s="763"/>
      <c r="DY549" s="763"/>
      <c r="DZ549" s="763"/>
      <c r="EA549" s="763"/>
      <c r="EB549" s="763"/>
      <c r="EC549" s="763"/>
      <c r="ED549" s="763"/>
      <c r="EE549" s="763"/>
      <c r="EF549" s="763"/>
      <c r="EG549" s="763"/>
      <c r="EH549" s="763"/>
      <c r="EI549" s="763"/>
      <c r="EJ549" s="763"/>
      <c r="EK549" s="763"/>
      <c r="EL549" s="763"/>
      <c r="EM549" s="763"/>
      <c r="EN549" s="763"/>
      <c r="EO549" s="763"/>
      <c r="EP549" s="763"/>
      <c r="EQ549" s="763"/>
      <c r="ER549" s="763"/>
      <c r="ES549" s="763"/>
      <c r="ET549" s="763"/>
      <c r="EU549" s="763"/>
      <c r="EV549" s="763"/>
      <c r="EW549" s="763"/>
      <c r="EX549" s="763"/>
      <c r="EY549" s="763"/>
      <c r="EZ549" s="763"/>
      <c r="FA549" s="763"/>
      <c r="FB549" s="763"/>
      <c r="FC549" s="763"/>
      <c r="FD549" s="763"/>
      <c r="FE549" s="763"/>
      <c r="FF549" s="763"/>
      <c r="FG549" s="763"/>
      <c r="FH549" s="763"/>
      <c r="FI549" s="763"/>
      <c r="FJ549" s="763"/>
      <c r="FK549" s="763"/>
      <c r="FL549" s="763"/>
      <c r="FM549" s="763"/>
      <c r="FN549" s="763"/>
      <c r="FO549" s="763"/>
      <c r="FP549" s="763"/>
      <c r="FQ549" s="763"/>
      <c r="FR549" s="763"/>
      <c r="FS549" s="763"/>
      <c r="FT549" s="763"/>
      <c r="FU549" s="763"/>
      <c r="FV549" s="763"/>
      <c r="FW549" s="763"/>
      <c r="FX549" s="763"/>
      <c r="FY549" s="763"/>
      <c r="FZ549" s="763"/>
      <c r="GA549" s="763"/>
      <c r="GB549" s="763"/>
      <c r="GC549" s="763"/>
      <c r="GD549" s="763"/>
      <c r="GE549" s="763"/>
      <c r="GF549" s="763"/>
      <c r="GG549" s="763"/>
      <c r="GH549" s="763"/>
      <c r="GI549" s="763"/>
      <c r="GJ549" s="763"/>
      <c r="GK549" s="763"/>
      <c r="GL549" s="763"/>
      <c r="GM549" s="763"/>
      <c r="GN549" s="763"/>
      <c r="GO549" s="763"/>
      <c r="GP549" s="763"/>
      <c r="GQ549" s="763"/>
      <c r="GR549" s="763"/>
      <c r="GS549" s="763"/>
      <c r="GT549" s="763"/>
      <c r="GU549" s="763"/>
      <c r="GV549" s="763"/>
      <c r="GW549" s="763"/>
      <c r="GX549" s="763"/>
      <c r="GY549" s="763"/>
      <c r="GZ549" s="763"/>
      <c r="HA549" s="763"/>
      <c r="HB549" s="763"/>
      <c r="HC549" s="763"/>
      <c r="HD549" s="763"/>
      <c r="HE549" s="763"/>
      <c r="HF549" s="763"/>
      <c r="HG549" s="763"/>
      <c r="HH549" s="763"/>
      <c r="HI549" s="763"/>
      <c r="HJ549" s="763"/>
      <c r="HK549" s="763"/>
      <c r="HL549" s="763"/>
      <c r="HM549" s="763"/>
      <c r="HN549" s="763"/>
      <c r="HO549" s="763"/>
      <c r="HP549" s="763"/>
      <c r="HQ549" s="763"/>
      <c r="HR549" s="763"/>
      <c r="HS549" s="763"/>
    </row>
    <row r="550" spans="1:227" s="552" customFormat="1">
      <c r="A550"/>
      <c r="B550" s="392"/>
      <c r="C550"/>
      <c r="D550" s="465"/>
      <c r="E550" s="684"/>
      <c r="F550" s="684"/>
      <c r="G550" s="354"/>
      <c r="H550"/>
      <c r="I550" s="140"/>
      <c r="J550"/>
      <c r="K550"/>
      <c r="L550"/>
      <c r="M550" s="359"/>
      <c r="N550" s="359"/>
      <c r="O550" s="359"/>
      <c r="P550" s="359"/>
      <c r="Q550" s="359"/>
      <c r="R550" s="359"/>
      <c r="S550" s="359"/>
      <c r="T550" s="359"/>
      <c r="U550" s="359"/>
      <c r="V550" s="359"/>
      <c r="W550" s="359"/>
      <c r="X550" s="359"/>
      <c r="Y550" s="359"/>
      <c r="Z550" s="359"/>
      <c r="AA550" s="359"/>
      <c r="AB550" s="47"/>
      <c r="AC550"/>
      <c r="AD550" s="127"/>
      <c r="AE550"/>
      <c r="AF550"/>
      <c r="AG550"/>
      <c r="AH550" s="137"/>
      <c r="AI550" s="137"/>
      <c r="AJ550" s="137"/>
      <c r="AK550" s="693"/>
      <c r="AL550" s="653"/>
      <c r="AM550" s="738"/>
      <c r="AN550" s="738"/>
      <c r="AO550" s="738"/>
      <c r="AP550" s="738"/>
      <c r="AQ550" s="738"/>
      <c r="AR550" s="738"/>
      <c r="AS550" s="738"/>
      <c r="AT550" s="738"/>
      <c r="AU550" s="738"/>
      <c r="AV550" s="738"/>
      <c r="AW550" s="738"/>
      <c r="AX550" s="738"/>
      <c r="AY550" s="738"/>
      <c r="AZ550" s="738"/>
      <c r="BA550" s="656"/>
      <c r="BB550" s="309"/>
      <c r="BC550" s="1138"/>
      <c r="BD550" s="1138"/>
      <c r="BE550" s="1138"/>
      <c r="BF550" s="1138"/>
      <c r="BG550" s="1138"/>
      <c r="BH550" s="1138"/>
      <c r="BI550" s="1138"/>
      <c r="BJ550" s="536"/>
      <c r="BK550" s="536"/>
      <c r="BL550" s="536"/>
      <c r="BM550" s="536"/>
      <c r="BN550" s="536"/>
      <c r="BO550" s="536"/>
      <c r="BP550" s="536"/>
      <c r="BQ550" s="536"/>
      <c r="BR550" s="536"/>
      <c r="BS550" s="536"/>
      <c r="BT550" s="536"/>
      <c r="BU550" s="309"/>
      <c r="CW550" s="763"/>
      <c r="CX550" s="763"/>
      <c r="CY550" s="763"/>
      <c r="CZ550" s="763"/>
      <c r="DA550" s="763"/>
      <c r="DB550" s="763"/>
      <c r="DC550" s="763"/>
      <c r="DD550" s="763"/>
      <c r="DE550" s="763"/>
      <c r="DF550" s="763"/>
      <c r="DG550" s="763"/>
      <c r="DH550" s="763"/>
      <c r="DI550" s="763"/>
      <c r="DJ550" s="763"/>
      <c r="DK550" s="763"/>
      <c r="DL550" s="763"/>
      <c r="DM550" s="763"/>
      <c r="DN550" s="763"/>
      <c r="DO550" s="763"/>
      <c r="DP550" s="763"/>
      <c r="DQ550" s="763"/>
      <c r="DR550" s="763"/>
      <c r="DS550" s="763"/>
      <c r="DT550" s="763"/>
      <c r="DU550" s="763"/>
      <c r="DV550" s="763"/>
      <c r="DW550" s="763"/>
      <c r="DX550" s="763"/>
      <c r="DY550" s="763"/>
      <c r="DZ550" s="763"/>
      <c r="EA550" s="763"/>
      <c r="EB550" s="763"/>
      <c r="EC550" s="763"/>
      <c r="ED550" s="763"/>
      <c r="EE550" s="763"/>
      <c r="EF550" s="763"/>
      <c r="EG550" s="763"/>
      <c r="EH550" s="763"/>
      <c r="EI550" s="763"/>
      <c r="EJ550" s="763"/>
      <c r="EK550" s="763"/>
      <c r="EL550" s="763"/>
      <c r="EM550" s="763"/>
      <c r="EN550" s="763"/>
      <c r="EO550" s="763"/>
      <c r="EP550" s="763"/>
      <c r="EQ550" s="763"/>
      <c r="ER550" s="763"/>
      <c r="ES550" s="763"/>
      <c r="ET550" s="763"/>
      <c r="EU550" s="763"/>
      <c r="EV550" s="763"/>
      <c r="EW550" s="763"/>
      <c r="EX550" s="763"/>
      <c r="EY550" s="763"/>
      <c r="EZ550" s="763"/>
      <c r="FA550" s="763"/>
      <c r="FB550" s="763"/>
      <c r="FC550" s="763"/>
      <c r="FD550" s="763"/>
      <c r="FE550" s="763"/>
      <c r="FF550" s="763"/>
      <c r="FG550" s="763"/>
      <c r="FH550" s="763"/>
      <c r="FI550" s="763"/>
      <c r="FJ550" s="763"/>
      <c r="FK550" s="763"/>
      <c r="FL550" s="763"/>
      <c r="FM550" s="763"/>
      <c r="FN550" s="763"/>
      <c r="FO550" s="763"/>
      <c r="FP550" s="763"/>
      <c r="FQ550" s="763"/>
      <c r="FR550" s="763"/>
      <c r="FS550" s="763"/>
      <c r="FT550" s="763"/>
      <c r="FU550" s="763"/>
      <c r="FV550" s="763"/>
      <c r="FW550" s="763"/>
      <c r="FX550" s="763"/>
      <c r="FY550" s="763"/>
      <c r="FZ550" s="763"/>
      <c r="GA550" s="763"/>
      <c r="GB550" s="763"/>
      <c r="GC550" s="763"/>
      <c r="GD550" s="763"/>
      <c r="GE550" s="763"/>
      <c r="GF550" s="763"/>
      <c r="GG550" s="763"/>
      <c r="GH550" s="763"/>
      <c r="GI550" s="763"/>
      <c r="GJ550" s="763"/>
      <c r="GK550" s="763"/>
      <c r="GL550" s="763"/>
      <c r="GM550" s="763"/>
      <c r="GN550" s="763"/>
      <c r="GO550" s="763"/>
      <c r="GP550" s="763"/>
      <c r="GQ550" s="763"/>
      <c r="GR550" s="763"/>
      <c r="GS550" s="763"/>
      <c r="GT550" s="763"/>
      <c r="GU550" s="763"/>
      <c r="GV550" s="763"/>
      <c r="GW550" s="763"/>
      <c r="GX550" s="763"/>
      <c r="GY550" s="763"/>
      <c r="GZ550" s="763"/>
      <c r="HA550" s="763"/>
      <c r="HB550" s="763"/>
      <c r="HC550" s="763"/>
      <c r="HD550" s="763"/>
      <c r="HE550" s="763"/>
      <c r="HF550" s="763"/>
      <c r="HG550" s="763"/>
      <c r="HH550" s="763"/>
      <c r="HI550" s="763"/>
      <c r="HJ550" s="763"/>
      <c r="HK550" s="763"/>
      <c r="HL550" s="763"/>
      <c r="HM550" s="763"/>
      <c r="HN550" s="763"/>
      <c r="HO550" s="763"/>
      <c r="HP550" s="763"/>
      <c r="HQ550" s="763"/>
      <c r="HR550" s="763"/>
      <c r="HS550" s="763"/>
    </row>
    <row r="551" spans="1:227" s="552" customFormat="1">
      <c r="A551"/>
      <c r="B551" s="392"/>
      <c r="C551"/>
      <c r="D551" s="465"/>
      <c r="E551" s="684"/>
      <c r="F551" s="684"/>
      <c r="G551" s="354"/>
      <c r="H551"/>
      <c r="I551" s="140"/>
      <c r="J551"/>
      <c r="K551"/>
      <c r="L551"/>
      <c r="M551" s="359"/>
      <c r="N551" s="359"/>
      <c r="O551" s="359"/>
      <c r="P551" s="359"/>
      <c r="Q551" s="359"/>
      <c r="R551" s="359"/>
      <c r="S551" s="359"/>
      <c r="T551" s="359"/>
      <c r="U551" s="359"/>
      <c r="V551" s="359"/>
      <c r="W551" s="359"/>
      <c r="X551" s="359"/>
      <c r="Y551" s="359"/>
      <c r="Z551" s="359"/>
      <c r="AA551" s="359"/>
      <c r="AB551" s="47"/>
      <c r="AC551"/>
      <c r="AD551" s="127"/>
      <c r="AE551"/>
      <c r="AF551"/>
      <c r="AG551"/>
      <c r="AH551" s="137"/>
      <c r="AI551" s="137"/>
      <c r="AJ551" s="137"/>
      <c r="AK551" s="693"/>
      <c r="AL551" s="653"/>
      <c r="AM551" s="738"/>
      <c r="AN551" s="738"/>
      <c r="AO551" s="738"/>
      <c r="AP551" s="738"/>
      <c r="AQ551" s="738"/>
      <c r="AR551" s="738"/>
      <c r="AS551" s="738"/>
      <c r="AT551" s="738"/>
      <c r="AU551" s="738"/>
      <c r="AV551" s="738"/>
      <c r="AW551" s="738"/>
      <c r="AX551" s="738"/>
      <c r="AY551" s="738"/>
      <c r="AZ551" s="738"/>
      <c r="BA551" s="656"/>
      <c r="BB551" s="309"/>
      <c r="BC551" s="1138"/>
      <c r="BD551" s="1138"/>
      <c r="BE551" s="1138"/>
      <c r="BF551" s="1138"/>
      <c r="BG551" s="1138"/>
      <c r="BH551" s="1138"/>
      <c r="BI551" s="1138"/>
      <c r="BJ551" s="536"/>
      <c r="BK551" s="536"/>
      <c r="BL551" s="536"/>
      <c r="BM551" s="536"/>
      <c r="BN551" s="536"/>
      <c r="BO551" s="536"/>
      <c r="BP551" s="536"/>
      <c r="BQ551" s="536"/>
      <c r="BR551" s="536"/>
      <c r="BS551" s="536"/>
      <c r="BT551" s="536"/>
      <c r="BU551" s="309"/>
      <c r="CW551" s="763"/>
      <c r="CX551" s="763"/>
      <c r="CY551" s="763"/>
      <c r="CZ551" s="763"/>
      <c r="DA551" s="763"/>
      <c r="DB551" s="763"/>
      <c r="DC551" s="763"/>
      <c r="DD551" s="763"/>
      <c r="DE551" s="763"/>
      <c r="DF551" s="763"/>
      <c r="DG551" s="763"/>
      <c r="DH551" s="763"/>
      <c r="DI551" s="763"/>
      <c r="DJ551" s="763"/>
      <c r="DK551" s="763"/>
      <c r="DL551" s="763"/>
      <c r="DM551" s="763"/>
      <c r="DN551" s="763"/>
      <c r="DO551" s="763"/>
      <c r="DP551" s="763"/>
      <c r="DQ551" s="763"/>
      <c r="DR551" s="763"/>
      <c r="DS551" s="763"/>
      <c r="DT551" s="763"/>
      <c r="DU551" s="763"/>
      <c r="DV551" s="763"/>
      <c r="DW551" s="763"/>
      <c r="DX551" s="763"/>
      <c r="DY551" s="763"/>
      <c r="DZ551" s="763"/>
      <c r="EA551" s="763"/>
      <c r="EB551" s="763"/>
      <c r="EC551" s="763"/>
      <c r="ED551" s="763"/>
      <c r="EE551" s="763"/>
      <c r="EF551" s="763"/>
      <c r="EG551" s="763"/>
      <c r="EH551" s="763"/>
      <c r="EI551" s="763"/>
      <c r="EJ551" s="763"/>
      <c r="EK551" s="763"/>
      <c r="EL551" s="763"/>
      <c r="EM551" s="763"/>
      <c r="EN551" s="763"/>
      <c r="EO551" s="763"/>
      <c r="EP551" s="763"/>
      <c r="EQ551" s="763"/>
      <c r="ER551" s="763"/>
      <c r="ES551" s="763"/>
      <c r="ET551" s="763"/>
      <c r="EU551" s="763"/>
      <c r="EV551" s="763"/>
      <c r="EW551" s="763"/>
      <c r="EX551" s="763"/>
      <c r="EY551" s="763"/>
      <c r="EZ551" s="763"/>
      <c r="FA551" s="763"/>
      <c r="FB551" s="763"/>
      <c r="FC551" s="763"/>
      <c r="FD551" s="763"/>
      <c r="FE551" s="763"/>
      <c r="FF551" s="763"/>
      <c r="FG551" s="763"/>
      <c r="FH551" s="763"/>
      <c r="FI551" s="763"/>
      <c r="FJ551" s="763"/>
      <c r="FK551" s="763"/>
      <c r="FL551" s="763"/>
      <c r="FM551" s="763"/>
      <c r="FN551" s="763"/>
      <c r="FO551" s="763"/>
      <c r="FP551" s="763"/>
      <c r="FQ551" s="763"/>
      <c r="FR551" s="763"/>
      <c r="FS551" s="763"/>
      <c r="FT551" s="763"/>
      <c r="FU551" s="763"/>
      <c r="FV551" s="763"/>
      <c r="FW551" s="763"/>
      <c r="FX551" s="763"/>
      <c r="FY551" s="763"/>
      <c r="FZ551" s="763"/>
      <c r="GA551" s="763"/>
      <c r="GB551" s="763"/>
      <c r="GC551" s="763"/>
      <c r="GD551" s="763"/>
      <c r="GE551" s="763"/>
      <c r="GF551" s="763"/>
      <c r="GG551" s="763"/>
      <c r="GH551" s="763"/>
      <c r="GI551" s="763"/>
      <c r="GJ551" s="763"/>
      <c r="GK551" s="763"/>
      <c r="GL551" s="763"/>
      <c r="GM551" s="763"/>
      <c r="GN551" s="763"/>
      <c r="GO551" s="763"/>
      <c r="GP551" s="763"/>
      <c r="GQ551" s="763"/>
      <c r="GR551" s="763"/>
      <c r="GS551" s="763"/>
      <c r="GT551" s="763"/>
      <c r="GU551" s="763"/>
      <c r="GV551" s="763"/>
      <c r="GW551" s="763"/>
      <c r="GX551" s="763"/>
      <c r="GY551" s="763"/>
      <c r="GZ551" s="763"/>
      <c r="HA551" s="763"/>
      <c r="HB551" s="763"/>
      <c r="HC551" s="763"/>
      <c r="HD551" s="763"/>
      <c r="HE551" s="763"/>
      <c r="HF551" s="763"/>
      <c r="HG551" s="763"/>
      <c r="HH551" s="763"/>
      <c r="HI551" s="763"/>
      <c r="HJ551" s="763"/>
      <c r="HK551" s="763"/>
      <c r="HL551" s="763"/>
      <c r="HM551" s="763"/>
      <c r="HN551" s="763"/>
      <c r="HO551" s="763"/>
      <c r="HP551" s="763"/>
      <c r="HQ551" s="763"/>
      <c r="HR551" s="763"/>
      <c r="HS551" s="763"/>
    </row>
  </sheetData>
  <sheetProtection algorithmName="SHA-512" hashValue="WrXLtvt6V+eMY2CKTwhRRCKEuZT06BgBAOTndp/4vcGoFryRBlkTO2VE4kRSVKUUvN1FbMh6C2oZFyPcUaMN+g==" saltValue="aZtzzzc6Kbnq+CnmsdXKyQ==" spinCount="100000" sheet="1" sort="0" autoFilter="0"/>
  <autoFilter ref="AC9:AD42" xr:uid="{2E09E7FE-D273-4C53-8C1E-F1E837F76A21}"/>
  <mergeCells count="37">
    <mergeCell ref="AS9:AS10"/>
    <mergeCell ref="AB9:AB10"/>
    <mergeCell ref="AC9:AC10"/>
    <mergeCell ref="M9:M10"/>
    <mergeCell ref="AM9:AM10"/>
    <mergeCell ref="AN9:AN10"/>
    <mergeCell ref="AD9:AD10"/>
    <mergeCell ref="AF9:AF10"/>
    <mergeCell ref="N2:O2"/>
    <mergeCell ref="D2:D6"/>
    <mergeCell ref="H9:H10"/>
    <mergeCell ref="I9:I10"/>
    <mergeCell ref="J9:J10"/>
    <mergeCell ref="K9:K10"/>
    <mergeCell ref="L9:L10"/>
    <mergeCell ref="B9:B10"/>
    <mergeCell ref="C9:C10"/>
    <mergeCell ref="D9:D10"/>
    <mergeCell ref="E9:E10"/>
    <mergeCell ref="G9:G10"/>
    <mergeCell ref="F9:F10"/>
    <mergeCell ref="CW6:CW8"/>
    <mergeCell ref="CW3:CW5"/>
    <mergeCell ref="AH2:AH5"/>
    <mergeCell ref="AG9:AG12"/>
    <mergeCell ref="AT9:AT10"/>
    <mergeCell ref="AU9:AU10"/>
    <mergeCell ref="AV9:AV10"/>
    <mergeCell ref="AY9:AY10"/>
    <mergeCell ref="BW12:CG12"/>
    <mergeCell ref="AZ9:AZ10"/>
    <mergeCell ref="AW9:AW10"/>
    <mergeCell ref="AX9:AX10"/>
    <mergeCell ref="AR9:AR10"/>
    <mergeCell ref="AO9:AO10"/>
    <mergeCell ref="AP9:AP10"/>
    <mergeCell ref="AQ9:AQ10"/>
  </mergeCells>
  <conditionalFormatting sqref="N13:N42">
    <cfRule type="notContainsBlanks" dxfId="147" priority="33">
      <formula>LEN(TRIM(N13))&gt;0</formula>
    </cfRule>
  </conditionalFormatting>
  <conditionalFormatting sqref="O13:O42">
    <cfRule type="notContainsBlanks" dxfId="146" priority="31">
      <formula>LEN(TRIM(O13))&gt;0</formula>
    </cfRule>
  </conditionalFormatting>
  <conditionalFormatting sqref="P13:P42">
    <cfRule type="notContainsBlanks" dxfId="145" priority="12">
      <formula>LEN(TRIM(P13))&gt;0</formula>
    </cfRule>
  </conditionalFormatting>
  <conditionalFormatting sqref="Q13:Q42">
    <cfRule type="notContainsBlanks" dxfId="144" priority="13">
      <formula>LEN(TRIM(Q13))&gt;0</formula>
    </cfRule>
  </conditionalFormatting>
  <conditionalFormatting sqref="R13:R42">
    <cfRule type="notContainsBlanks" dxfId="143" priority="32">
      <formula>LEN(TRIM(R13))&gt;0</formula>
    </cfRule>
  </conditionalFormatting>
  <conditionalFormatting sqref="S13:S42">
    <cfRule type="notContainsBlanks" dxfId="142" priority="9">
      <formula>LEN(TRIM(S13))&gt;0</formula>
    </cfRule>
  </conditionalFormatting>
  <conditionalFormatting sqref="T13:T42">
    <cfRule type="notContainsBlanks" dxfId="141" priority="34">
      <formula>LEN(TRIM(T13))&gt;0</formula>
    </cfRule>
  </conditionalFormatting>
  <conditionalFormatting sqref="U13:U42">
    <cfRule type="notContainsBlanks" dxfId="140" priority="8">
      <formula>LEN(TRIM(U13))&gt;0</formula>
    </cfRule>
  </conditionalFormatting>
  <conditionalFormatting sqref="V13:V42">
    <cfRule type="notContainsBlanks" dxfId="139" priority="7">
      <formula>LEN(TRIM(V13))&gt;0</formula>
    </cfRule>
  </conditionalFormatting>
  <conditionalFormatting sqref="W13:W42">
    <cfRule type="notContainsBlanks" dxfId="138" priority="28">
      <formula>LEN(TRIM(W13))&gt;0</formula>
    </cfRule>
  </conditionalFormatting>
  <conditionalFormatting sqref="X13:X42">
    <cfRule type="notContainsBlanks" dxfId="137" priority="5">
      <formula>LEN(TRIM(X13))&gt;0</formula>
    </cfRule>
  </conditionalFormatting>
  <conditionalFormatting sqref="Y13:Y42">
    <cfRule type="notContainsBlanks" dxfId="136" priority="29">
      <formula>LEN(TRIM(Y13))&gt;0</formula>
    </cfRule>
  </conditionalFormatting>
  <conditionalFormatting sqref="Z13:Z42">
    <cfRule type="notContainsBlanks" dxfId="135" priority="3">
      <formula>LEN(TRIM(Z13))&gt;0</formula>
    </cfRule>
  </conditionalFormatting>
  <conditionalFormatting sqref="AA13:AA42">
    <cfRule type="notContainsBlanks" dxfId="134" priority="2">
      <formula>LEN(TRIM(AA13))&gt;0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49C3F-41C8-1A40-881A-036E5DF7B425}">
  <sheetPr codeName="Sheet11">
    <tabColor rgb="FF92D050"/>
  </sheetPr>
  <dimension ref="A1:I20"/>
  <sheetViews>
    <sheetView showGridLines="0" zoomScaleNormal="100" workbookViewId="0">
      <selection activeCell="J23" sqref="J23"/>
    </sheetView>
  </sheetViews>
  <sheetFormatPr defaultColWidth="10.5" defaultRowHeight="15.6"/>
  <cols>
    <col min="1" max="2" width="17.796875" customWidth="1"/>
    <col min="3" max="3" width="11" style="47" customWidth="1"/>
    <col min="4" max="4" width="6.5" style="47" customWidth="1"/>
    <col min="5" max="8" width="6.5" customWidth="1"/>
    <col min="9" max="9" width="5.5" style="47" customWidth="1"/>
    <col min="10" max="10" width="7" customWidth="1"/>
  </cols>
  <sheetData>
    <row r="1" spans="1:9" ht="45" customHeight="1">
      <c r="A1" s="1480">
        <f>'PROD.LIST PU HOLDS'!A2</f>
        <v>0</v>
      </c>
      <c r="B1" s="1480"/>
      <c r="C1" s="1480"/>
      <c r="D1" s="1480"/>
      <c r="H1">
        <f>'PROD.LIST PU HOLDS'!M2</f>
        <v>0</v>
      </c>
      <c r="I1"/>
    </row>
    <row r="2" spans="1:9" ht="17.25" customHeight="1">
      <c r="A2" s="280"/>
      <c r="B2" s="280"/>
      <c r="C2" s="280"/>
      <c r="D2" s="280"/>
      <c r="I2"/>
    </row>
    <row r="3" spans="1:9" s="9" customFormat="1" ht="26.25" customHeight="1">
      <c r="A3" s="276" t="s">
        <v>262</v>
      </c>
      <c r="B3" s="276" t="s">
        <v>795</v>
      </c>
      <c r="C3" s="46" t="s">
        <v>261</v>
      </c>
    </row>
    <row r="4" spans="1:9" s="8" customFormat="1" ht="22.5" customHeight="1">
      <c r="A4" s="714" t="str">
        <f>'PROD.LIST HOME WALL'!A5</f>
        <v>START UP SET</v>
      </c>
      <c r="B4" s="107" t="str">
        <f>'PROD.LIST HOME WALL'!C5</f>
        <v>360-HWS-1</v>
      </c>
      <c r="C4" s="713">
        <f>'PROD.LIST HOME WALL'!E5</f>
        <v>0</v>
      </c>
    </row>
    <row r="5" spans="1:9" s="8" customFormat="1" ht="22.5" customHeight="1">
      <c r="A5" s="714" t="str">
        <f>'PROD.LIST HOME WALL'!A6</f>
        <v>BEGINNER SET</v>
      </c>
      <c r="B5" s="107" t="str">
        <f>'PROD.LIST HOME WALL'!C6</f>
        <v>360-HWS-2</v>
      </c>
      <c r="C5" s="713">
        <f>'PROD.LIST HOME WALL'!E6</f>
        <v>0</v>
      </c>
    </row>
    <row r="6" spans="1:9" s="8" customFormat="1" ht="22.5" customHeight="1">
      <c r="A6" s="714" t="str">
        <f>'PROD.LIST HOME WALL'!A7</f>
        <v>INTERMEDIATE SET</v>
      </c>
      <c r="B6" s="107" t="str">
        <f>'PROD.LIST HOME WALL'!C7</f>
        <v>360-HWS-3</v>
      </c>
      <c r="C6" s="713">
        <f>'PROD.LIST HOME WALL'!E7</f>
        <v>0</v>
      </c>
    </row>
    <row r="7" spans="1:9" s="8" customFormat="1" ht="22.5" customHeight="1">
      <c r="A7" s="341" t="str">
        <f>'PROD.LIST HOME WALL'!A8</f>
        <v>ADVANCED SET</v>
      </c>
      <c r="B7" s="107" t="str">
        <f>'PROD.LIST HOME WALL'!C8</f>
        <v>360-HWS-4</v>
      </c>
      <c r="C7" s="715">
        <f>'PROD.LIST HOME WALL'!E8</f>
        <v>0</v>
      </c>
    </row>
    <row r="8" spans="1:9" s="8" customFormat="1" ht="22.5" customHeight="1">
      <c r="A8" s="50"/>
      <c r="B8" s="107"/>
      <c r="C8" s="699"/>
    </row>
    <row r="9" spans="1:9" s="8" customFormat="1" ht="22.5" customHeight="1">
      <c r="A9" s="23" t="str">
        <f>'PROD.LIST HOME WALL'!A10</f>
        <v>PLYWOOD 1</v>
      </c>
      <c r="B9" s="107" t="str">
        <f>'PROD.LIST HOME WALL'!C10</f>
        <v>360-PWOOD-1</v>
      </c>
      <c r="C9" s="713">
        <f>'PROD.LIST HOME WALL'!E10</f>
        <v>0</v>
      </c>
    </row>
    <row r="10" spans="1:9" s="8" customFormat="1" ht="22.5" customHeight="1">
      <c r="A10" s="714" t="str">
        <f>'PROD.LIST HOME WALL'!A11</f>
        <v>PLYWOOD 3</v>
      </c>
      <c r="B10" s="107" t="str">
        <f>'PROD.LIST HOME WALL'!C11</f>
        <v>360-PWOOD-3</v>
      </c>
      <c r="C10" s="713">
        <f>'PROD.LIST HOME WALL'!E11</f>
        <v>0</v>
      </c>
    </row>
    <row r="11" spans="1:9" s="8" customFormat="1" ht="22.5" customHeight="1">
      <c r="A11" s="242" t="str">
        <f>'360 home walls'!C17</f>
        <v>PLYWOOD T-NUT</v>
      </c>
      <c r="B11" s="714" t="str">
        <f>'PROD.LIST HOME WALL'!C12</f>
        <v>360-PWOOD-T-NUT</v>
      </c>
      <c r="C11" s="625">
        <f>'360 home walls'!L17</f>
        <v>0</v>
      </c>
    </row>
    <row r="13" spans="1:9">
      <c r="A13" s="243" t="s">
        <v>111</v>
      </c>
      <c r="B13" s="243"/>
      <c r="C13" s="48"/>
      <c r="D13" s="35"/>
      <c r="E13" s="37" t="s">
        <v>114</v>
      </c>
      <c r="F13" s="49"/>
      <c r="G13" s="49"/>
      <c r="H13" s="3"/>
    </row>
    <row r="14" spans="1:9">
      <c r="A14" s="243" t="s">
        <v>113</v>
      </c>
      <c r="B14" s="243"/>
      <c r="C14" s="48"/>
      <c r="D14" s="35"/>
      <c r="E14" s="37" t="s">
        <v>112</v>
      </c>
      <c r="F14" s="50"/>
      <c r="G14" s="50"/>
      <c r="H14" s="3"/>
    </row>
    <row r="15" spans="1:9">
      <c r="C15"/>
      <c r="D15" s="35"/>
      <c r="E15" s="37" t="s">
        <v>115</v>
      </c>
      <c r="F15" s="50"/>
      <c r="G15" s="50"/>
      <c r="H15" s="3"/>
    </row>
    <row r="18" spans="3:4">
      <c r="C18"/>
      <c r="D18"/>
    </row>
    <row r="19" spans="3:4">
      <c r="C19"/>
      <c r="D19"/>
    </row>
    <row r="20" spans="3:4">
      <c r="C20"/>
      <c r="D20"/>
    </row>
  </sheetData>
  <autoFilter ref="C3:C10" xr:uid="{668A0428-269D-D845-A673-9614AAD19311}"/>
  <mergeCells count="1">
    <mergeCell ref="A1:D1"/>
  </mergeCells>
  <pageMargins left="0.7" right="0.7" top="0.75" bottom="0.75" header="0.3" footer="0.3"/>
  <pageSetup paperSize="9" orientation="portrait" horizontalDpi="0" verticalDpi="0"/>
  <headerFooter>
    <oddHeader>&amp;LPACKING LIST&amp;C360 HOME WALL SETS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8" tint="0.59999389629810485"/>
  </sheetPr>
  <dimension ref="A6:L547"/>
  <sheetViews>
    <sheetView zoomScale="73" workbookViewId="0">
      <selection activeCell="L163" sqref="L163"/>
    </sheetView>
  </sheetViews>
  <sheetFormatPr defaultColWidth="11" defaultRowHeight="15.6"/>
  <cols>
    <col min="2" max="2" width="12" style="10" customWidth="1"/>
    <col min="3" max="3" width="12.796875" style="10" customWidth="1"/>
    <col min="4" max="4" width="11" style="11" customWidth="1"/>
    <col min="5" max="6" width="11" style="10" customWidth="1"/>
    <col min="7" max="7" width="11" style="11" customWidth="1"/>
    <col min="8" max="8" width="11" style="11"/>
    <col min="9" max="9" width="11" style="10"/>
    <col min="10" max="10" width="11" style="11"/>
  </cols>
  <sheetData>
    <row r="6" spans="1:12" ht="16.2" thickBot="1"/>
    <row r="7" spans="1:12" ht="16.2" thickBot="1">
      <c r="A7" s="1"/>
      <c r="B7" s="12" t="s">
        <v>59</v>
      </c>
      <c r="C7" s="13" t="s">
        <v>60</v>
      </c>
      <c r="D7" s="14" t="s">
        <v>61</v>
      </c>
      <c r="E7" s="12" t="s">
        <v>62</v>
      </c>
      <c r="F7" s="13" t="s">
        <v>63</v>
      </c>
      <c r="G7" s="15" t="s">
        <v>65</v>
      </c>
      <c r="H7" s="14" t="s">
        <v>66</v>
      </c>
      <c r="I7" s="13" t="s">
        <v>67</v>
      </c>
      <c r="J7" s="15" t="s">
        <v>68</v>
      </c>
      <c r="K7" s="22" t="s">
        <v>69</v>
      </c>
      <c r="L7" s="22" t="s">
        <v>75</v>
      </c>
    </row>
    <row r="8" spans="1:12" ht="29.25" customHeight="1" thickBot="1">
      <c r="A8" s="21" t="s">
        <v>13</v>
      </c>
      <c r="B8" s="20" t="e">
        <f>SUM(B9:B9999)</f>
        <v>#REF!</v>
      </c>
      <c r="C8" s="19" t="e">
        <f>SUM(C9:C9999)</f>
        <v>#REF!</v>
      </c>
      <c r="D8" s="19" t="e">
        <f>SUM(D9:D9999)</f>
        <v>#REF!</v>
      </c>
      <c r="E8" s="19" t="e">
        <f>SUM(E9:E9999)</f>
        <v>#REF!</v>
      </c>
      <c r="F8" s="19" t="e">
        <f>SUM(F9:F9999)</f>
        <v>#REF!</v>
      </c>
      <c r="G8" s="19" t="e">
        <f>SUM(G9:G9999)/1000</f>
        <v>#REF!</v>
      </c>
      <c r="H8" s="19" t="e">
        <f>SUM(H9:H9999)/1000</f>
        <v>#REF!</v>
      </c>
      <c r="I8" s="19" t="e">
        <f>SUM(I9:I9999)/1000</f>
        <v>#REF!</v>
      </c>
      <c r="J8" s="19" t="e">
        <f>SUM(J9:J9999)/1000</f>
        <v>#REF!</v>
      </c>
      <c r="K8" s="19" t="e">
        <f>SUM(K9:K300)</f>
        <v>#REF!</v>
      </c>
      <c r="L8" s="19" t="e">
        <f>SUM(L9:L9999)</f>
        <v>#REF!</v>
      </c>
    </row>
    <row r="9" spans="1:12">
      <c r="A9" s="1" t="str">
        <f>'360 GRP '!D234</f>
        <v>360-461</v>
      </c>
      <c r="B9" s="16" t="e">
        <f>SUM('360 GRP '!N234:Y234)*'360 GRP '!#REF!</f>
        <v>#REF!</v>
      </c>
      <c r="C9" s="17" t="e">
        <f>SUM('360 GRP '!N234:Y234)*'360 GRP '!#REF!</f>
        <v>#REF!</v>
      </c>
      <c r="D9" s="18" t="e">
        <f>SUM('360 GRP '!N234:Y234)*'360 GRP '!#REF!</f>
        <v>#REF!</v>
      </c>
      <c r="E9" s="18" t="e">
        <f>SUM('360 GRP '!N234:Y234)*'360 GRP '!#REF!</f>
        <v>#REF!</v>
      </c>
      <c r="F9" s="18" t="e">
        <f>SUM('360 GRP '!N234:Y234)*'360 GRP '!#REF!</f>
        <v>#REF!</v>
      </c>
      <c r="G9" s="18" t="e">
        <f>SUM('360 GRP '!N234:Y234)*'360 GRP '!#REF!</f>
        <v>#REF!</v>
      </c>
      <c r="H9" s="18" t="e">
        <f>SUM('360 GRP '!N234:Y234)*'360 GRP '!#REF!</f>
        <v>#REF!</v>
      </c>
      <c r="I9" s="18" t="e">
        <f>SUM('360 GRP '!N234:Y234)*'360 GRP '!#REF!</f>
        <v>#REF!</v>
      </c>
      <c r="J9" s="18" t="e">
        <f>SUM('360 GRP '!N234:Y234)*'360 GRP '!#REF!</f>
        <v>#REF!</v>
      </c>
      <c r="K9" s="18" t="e">
        <f>'360 GRP '!#REF!</f>
        <v>#REF!</v>
      </c>
      <c r="L9" s="18">
        <f>'360 GRP '!K234*SUM('360 GRP '!N234:Y234)</f>
        <v>0</v>
      </c>
    </row>
    <row r="10" spans="1:12">
      <c r="A10" s="1" t="str">
        <f>'360 GRP '!D235</f>
        <v>360-461-DT</v>
      </c>
      <c r="B10" s="16" t="e">
        <f>SUM('360 GRP '!N235:Y235)*'360 GRP '!#REF!</f>
        <v>#REF!</v>
      </c>
      <c r="C10" s="17" t="e">
        <f>SUM('360 GRP '!N235:Y235)*'360 GRP '!#REF!</f>
        <v>#REF!</v>
      </c>
      <c r="D10" s="18" t="e">
        <f>SUM('360 GRP '!N235:Y235)*'360 GRP '!#REF!</f>
        <v>#REF!</v>
      </c>
      <c r="E10" s="18" t="e">
        <f>SUM('360 GRP '!N235:Y235)*'360 GRP '!#REF!</f>
        <v>#REF!</v>
      </c>
      <c r="F10" s="18" t="e">
        <f>SUM('360 GRP '!N235:Y235)*'360 GRP '!#REF!</f>
        <v>#REF!</v>
      </c>
      <c r="G10" s="18" t="e">
        <f>SUM('360 GRP '!N235:Y235)*'360 GRP '!#REF!</f>
        <v>#REF!</v>
      </c>
      <c r="H10" s="18" t="e">
        <f>SUM('360 GRP '!N235:Y235)*'360 GRP '!#REF!</f>
        <v>#REF!</v>
      </c>
      <c r="I10" s="18" t="e">
        <f>SUM('360 GRP '!N235:Y235)*'360 GRP '!#REF!</f>
        <v>#REF!</v>
      </c>
      <c r="J10" s="18" t="e">
        <f>SUM('360 GRP '!N235:Y235)*'360 GRP '!#REF!</f>
        <v>#REF!</v>
      </c>
      <c r="K10" s="18" t="e">
        <f>'360 GRP '!#REF!</f>
        <v>#REF!</v>
      </c>
      <c r="L10" s="18">
        <f>'360 GRP '!K235*SUM('360 GRP '!N235:Y235)</f>
        <v>0</v>
      </c>
    </row>
    <row r="11" spans="1:12">
      <c r="A11" s="1" t="str">
        <f>'360 GRP '!D236</f>
        <v>360-463</v>
      </c>
      <c r="B11" s="16" t="e">
        <f>SUM('360 GRP '!N236:Y236)*'360 GRP '!#REF!</f>
        <v>#REF!</v>
      </c>
      <c r="C11" s="17" t="e">
        <f>SUM('360 GRP '!N236:Y236)*'360 GRP '!#REF!</f>
        <v>#REF!</v>
      </c>
      <c r="D11" s="18" t="e">
        <f>SUM('360 GRP '!N236:Y236)*'360 GRP '!#REF!</f>
        <v>#REF!</v>
      </c>
      <c r="E11" s="18" t="e">
        <f>SUM('360 GRP '!N236:Y236)*'360 GRP '!#REF!</f>
        <v>#REF!</v>
      </c>
      <c r="F11" s="18" t="e">
        <f>SUM('360 GRP '!N236:Y236)*'360 GRP '!#REF!</f>
        <v>#REF!</v>
      </c>
      <c r="G11" s="18" t="e">
        <f>SUM('360 GRP '!N236:Y236)*'360 GRP '!#REF!</f>
        <v>#REF!</v>
      </c>
      <c r="H11" s="18" t="e">
        <f>SUM('360 GRP '!N236:Y236)*'360 GRP '!#REF!</f>
        <v>#REF!</v>
      </c>
      <c r="I11" s="18" t="e">
        <f>SUM('360 GRP '!N236:Y236)*'360 GRP '!#REF!</f>
        <v>#REF!</v>
      </c>
      <c r="J11" s="18" t="e">
        <f>SUM('360 GRP '!N236:Y236)*'360 GRP '!#REF!</f>
        <v>#REF!</v>
      </c>
      <c r="K11" s="18" t="e">
        <f>'360 GRP '!#REF!</f>
        <v>#REF!</v>
      </c>
      <c r="L11" s="18">
        <f>'360 GRP '!K236*SUM('360 GRP '!N236:Y236)</f>
        <v>0</v>
      </c>
    </row>
    <row r="12" spans="1:12">
      <c r="A12" s="1" t="str">
        <f>'360 GRP '!D237</f>
        <v>360-463-DT</v>
      </c>
      <c r="B12" s="16" t="e">
        <f>SUM('360 GRP '!N237:Y237)*'360 GRP '!#REF!</f>
        <v>#REF!</v>
      </c>
      <c r="C12" s="17" t="e">
        <f>SUM('360 GRP '!N237:Y237)*'360 GRP '!#REF!</f>
        <v>#REF!</v>
      </c>
      <c r="D12" s="18" t="e">
        <f>SUM('360 GRP '!N237:Y237)*'360 GRP '!#REF!</f>
        <v>#REF!</v>
      </c>
      <c r="E12" s="18" t="e">
        <f>SUM('360 GRP '!N237:Y237)*'360 GRP '!#REF!</f>
        <v>#REF!</v>
      </c>
      <c r="F12" s="18" t="e">
        <f>SUM('360 GRP '!N237:Y237)*'360 GRP '!#REF!</f>
        <v>#REF!</v>
      </c>
      <c r="G12" s="18" t="e">
        <f>SUM('360 GRP '!N237:Y237)*'360 GRP '!#REF!</f>
        <v>#REF!</v>
      </c>
      <c r="H12" s="18" t="e">
        <f>SUM('360 GRP '!N237:Y237)*'360 GRP '!#REF!</f>
        <v>#REF!</v>
      </c>
      <c r="I12" s="18" t="e">
        <f>SUM('360 GRP '!N237:Y237)*'360 GRP '!#REF!</f>
        <v>#REF!</v>
      </c>
      <c r="J12" s="18" t="e">
        <f>SUM('360 GRP '!N237:Y237)*'360 GRP '!#REF!</f>
        <v>#REF!</v>
      </c>
      <c r="K12" s="18" t="e">
        <f>'360 GRP '!#REF!</f>
        <v>#REF!</v>
      </c>
      <c r="L12" s="18">
        <f>'360 GRP '!K237*SUM('360 GRP '!N237:Y237)</f>
        <v>0</v>
      </c>
    </row>
    <row r="13" spans="1:12">
      <c r="A13" s="1" t="str">
        <f>'360 GRP '!D238</f>
        <v>360-464</v>
      </c>
      <c r="B13" s="16" t="e">
        <f>SUM('360 GRP '!N238:Y238)*'360 GRP '!#REF!</f>
        <v>#REF!</v>
      </c>
      <c r="C13" s="17" t="e">
        <f>SUM('360 GRP '!N238:Y238)*'360 GRP '!#REF!</f>
        <v>#REF!</v>
      </c>
      <c r="D13" s="18" t="e">
        <f>SUM('360 GRP '!N238:Y238)*'360 GRP '!#REF!</f>
        <v>#REF!</v>
      </c>
      <c r="E13" s="18" t="e">
        <f>SUM('360 GRP '!N238:Y238)*'360 GRP '!#REF!</f>
        <v>#REF!</v>
      </c>
      <c r="F13" s="18" t="e">
        <f>SUM('360 GRP '!N238:Y238)*'360 GRP '!#REF!</f>
        <v>#REF!</v>
      </c>
      <c r="G13" s="18" t="e">
        <f>SUM('360 GRP '!N238:Y238)*'360 GRP '!#REF!</f>
        <v>#REF!</v>
      </c>
      <c r="H13" s="18" t="e">
        <f>SUM('360 GRP '!N238:Y238)*'360 GRP '!#REF!</f>
        <v>#REF!</v>
      </c>
      <c r="I13" s="18" t="e">
        <f>SUM('360 GRP '!N238:Y238)*'360 GRP '!#REF!</f>
        <v>#REF!</v>
      </c>
      <c r="J13" s="18" t="e">
        <f>SUM('360 GRP '!N238:Y238)*'360 GRP '!#REF!</f>
        <v>#REF!</v>
      </c>
      <c r="K13" s="18" t="e">
        <f>'360 GRP '!#REF!</f>
        <v>#REF!</v>
      </c>
      <c r="L13" s="18">
        <f>'360 GRP '!K238*SUM('360 GRP '!N238:Y238)</f>
        <v>0</v>
      </c>
    </row>
    <row r="14" spans="1:12">
      <c r="A14" s="1" t="str">
        <f>'360 GRP '!D239</f>
        <v>360-464-DT</v>
      </c>
      <c r="B14" s="16" t="e">
        <f>SUM('360 GRP '!N239:Y239)*'360 GRP '!#REF!</f>
        <v>#REF!</v>
      </c>
      <c r="C14" s="17" t="e">
        <f>SUM('360 GRP '!N239:Y239)*'360 GRP '!#REF!</f>
        <v>#REF!</v>
      </c>
      <c r="D14" s="18" t="e">
        <f>SUM('360 GRP '!N239:Y239)*'360 GRP '!#REF!</f>
        <v>#REF!</v>
      </c>
      <c r="E14" s="18" t="e">
        <f>SUM('360 GRP '!N239:Y239)*'360 GRP '!#REF!</f>
        <v>#REF!</v>
      </c>
      <c r="F14" s="18" t="e">
        <f>SUM('360 GRP '!N239:Y239)*'360 GRP '!#REF!</f>
        <v>#REF!</v>
      </c>
      <c r="G14" s="18" t="e">
        <f>SUM('360 GRP '!N239:Y239)*'360 GRP '!#REF!</f>
        <v>#REF!</v>
      </c>
      <c r="H14" s="18" t="e">
        <f>SUM('360 GRP '!N239:Y239)*'360 GRP '!#REF!</f>
        <v>#REF!</v>
      </c>
      <c r="I14" s="18" t="e">
        <f>SUM('360 GRP '!N239:Y239)*'360 GRP '!#REF!</f>
        <v>#REF!</v>
      </c>
      <c r="J14" s="18" t="e">
        <f>SUM('360 GRP '!N239:Y239)*'360 GRP '!#REF!</f>
        <v>#REF!</v>
      </c>
      <c r="K14" s="18" t="e">
        <f>'360 GRP '!#REF!</f>
        <v>#REF!</v>
      </c>
      <c r="L14" s="18">
        <f>'360 GRP '!K239*SUM('360 GRP '!N239:Y239)</f>
        <v>0</v>
      </c>
    </row>
    <row r="15" spans="1:12">
      <c r="A15" s="1" t="str">
        <f>'360 GRP '!D240</f>
        <v>360-470</v>
      </c>
      <c r="B15" s="16" t="e">
        <f>SUM('360 GRP '!N240:Y240)*'360 GRP '!#REF!</f>
        <v>#REF!</v>
      </c>
      <c r="C15" s="17" t="e">
        <f>SUM('360 GRP '!N240:Y240)*'360 GRP '!#REF!</f>
        <v>#REF!</v>
      </c>
      <c r="D15" s="18" t="e">
        <f>SUM('360 GRP '!N240:Y240)*'360 GRP '!#REF!</f>
        <v>#REF!</v>
      </c>
      <c r="E15" s="18" t="e">
        <f>SUM('360 GRP '!N240:Y240)*'360 GRP '!#REF!</f>
        <v>#REF!</v>
      </c>
      <c r="F15" s="18" t="e">
        <f>SUM('360 GRP '!N240:Y240)*'360 GRP '!#REF!</f>
        <v>#REF!</v>
      </c>
      <c r="G15" s="18" t="e">
        <f>SUM('360 GRP '!N240:Y240)*'360 GRP '!#REF!</f>
        <v>#REF!</v>
      </c>
      <c r="H15" s="18" t="e">
        <f>SUM('360 GRP '!N240:Y240)*'360 GRP '!#REF!</f>
        <v>#REF!</v>
      </c>
      <c r="I15" s="18" t="e">
        <f>SUM('360 GRP '!N240:Y240)*'360 GRP '!#REF!</f>
        <v>#REF!</v>
      </c>
      <c r="J15" s="18" t="e">
        <f>SUM('360 GRP '!N240:Y240)*'360 GRP '!#REF!</f>
        <v>#REF!</v>
      </c>
      <c r="K15" s="18" t="e">
        <f>'360 GRP '!#REF!</f>
        <v>#REF!</v>
      </c>
      <c r="L15" s="18">
        <f>'360 GRP '!K240*SUM('360 GRP '!N240:Y240)</f>
        <v>0</v>
      </c>
    </row>
    <row r="16" spans="1:12">
      <c r="A16" s="1" t="str">
        <f>'360 GRP '!D241</f>
        <v>360-470-DT</v>
      </c>
      <c r="B16" s="16" t="e">
        <f>SUM('360 GRP '!N241:Y241)*'360 GRP '!#REF!</f>
        <v>#REF!</v>
      </c>
      <c r="C16" s="17" t="e">
        <f>SUM('360 GRP '!N241:Y241)*'360 GRP '!#REF!</f>
        <v>#REF!</v>
      </c>
      <c r="D16" s="18" t="e">
        <f>SUM('360 GRP '!N241:Y241)*'360 GRP '!#REF!</f>
        <v>#REF!</v>
      </c>
      <c r="E16" s="18" t="e">
        <f>SUM('360 GRP '!N241:Y241)*'360 GRP '!#REF!</f>
        <v>#REF!</v>
      </c>
      <c r="F16" s="18" t="e">
        <f>SUM('360 GRP '!N241:Y241)*'360 GRP '!#REF!</f>
        <v>#REF!</v>
      </c>
      <c r="G16" s="18" t="e">
        <f>SUM('360 GRP '!N241:Y241)*'360 GRP '!#REF!</f>
        <v>#REF!</v>
      </c>
      <c r="H16" s="18" t="e">
        <f>SUM('360 GRP '!N241:Y241)*'360 GRP '!#REF!</f>
        <v>#REF!</v>
      </c>
      <c r="I16" s="18" t="e">
        <f>SUM('360 GRP '!N241:Y241)*'360 GRP '!#REF!</f>
        <v>#REF!</v>
      </c>
      <c r="J16" s="18" t="e">
        <f>SUM('360 GRP '!N241:Y241)*'360 GRP '!#REF!</f>
        <v>#REF!</v>
      </c>
      <c r="K16" s="18" t="e">
        <f>'360 GRP '!#REF!</f>
        <v>#REF!</v>
      </c>
      <c r="L16" s="18">
        <f>'360 GRP '!K241*SUM('360 GRP '!N241:Y241)</f>
        <v>0</v>
      </c>
    </row>
    <row r="17" spans="1:12">
      <c r="A17" s="1" t="str">
        <f>'360 GRP '!D242</f>
        <v>360-471</v>
      </c>
      <c r="B17" s="16" t="e">
        <f>SUM('360 GRP '!N242:Y242)*'360 GRP '!#REF!</f>
        <v>#REF!</v>
      </c>
      <c r="C17" s="17" t="e">
        <f>SUM('360 GRP '!N242:Y242)*'360 GRP '!#REF!</f>
        <v>#REF!</v>
      </c>
      <c r="D17" s="18" t="e">
        <f>SUM('360 GRP '!N242:Y242)*'360 GRP '!#REF!</f>
        <v>#REF!</v>
      </c>
      <c r="E17" s="18" t="e">
        <f>SUM('360 GRP '!N242:Y242)*'360 GRP '!#REF!</f>
        <v>#REF!</v>
      </c>
      <c r="F17" s="18" t="e">
        <f>SUM('360 GRP '!N242:Y242)*'360 GRP '!#REF!</f>
        <v>#REF!</v>
      </c>
      <c r="G17" s="18" t="e">
        <f>SUM('360 GRP '!N242:Y242)*'360 GRP '!#REF!</f>
        <v>#REF!</v>
      </c>
      <c r="H17" s="18" t="e">
        <f>SUM('360 GRP '!N242:Y242)*'360 GRP '!#REF!</f>
        <v>#REF!</v>
      </c>
      <c r="I17" s="18" t="e">
        <f>SUM('360 GRP '!N242:Y242)*'360 GRP '!#REF!</f>
        <v>#REF!</v>
      </c>
      <c r="J17" s="18" t="e">
        <f>SUM('360 GRP '!N242:Y242)*'360 GRP '!#REF!</f>
        <v>#REF!</v>
      </c>
      <c r="K17" s="18" t="e">
        <f>'360 GRP '!#REF!</f>
        <v>#REF!</v>
      </c>
      <c r="L17" s="18">
        <f>'360 GRP '!K242*SUM('360 GRP '!N242:Y242)</f>
        <v>0</v>
      </c>
    </row>
    <row r="18" spans="1:12">
      <c r="A18" s="1" t="str">
        <f>'360 GRP '!D243</f>
        <v>360-471-DT</v>
      </c>
      <c r="B18" s="16" t="e">
        <f>SUM('360 GRP '!N243:Y243)*'360 GRP '!#REF!</f>
        <v>#REF!</v>
      </c>
      <c r="C18" s="17" t="e">
        <f>SUM('360 GRP '!N243:Y243)*'360 GRP '!#REF!</f>
        <v>#REF!</v>
      </c>
      <c r="D18" s="18" t="e">
        <f>SUM('360 GRP '!N243:Y243)*'360 GRP '!#REF!</f>
        <v>#REF!</v>
      </c>
      <c r="E18" s="18" t="e">
        <f>SUM('360 GRP '!N243:Y243)*'360 GRP '!#REF!</f>
        <v>#REF!</v>
      </c>
      <c r="F18" s="18" t="e">
        <f>SUM('360 GRP '!N243:Y243)*'360 GRP '!#REF!</f>
        <v>#REF!</v>
      </c>
      <c r="G18" s="18" t="e">
        <f>SUM('360 GRP '!N243:Y243)*'360 GRP '!#REF!</f>
        <v>#REF!</v>
      </c>
      <c r="H18" s="18" t="e">
        <f>SUM('360 GRP '!N243:Y243)*'360 GRP '!#REF!</f>
        <v>#REF!</v>
      </c>
      <c r="I18" s="18" t="e">
        <f>SUM('360 GRP '!N243:Y243)*'360 GRP '!#REF!</f>
        <v>#REF!</v>
      </c>
      <c r="J18" s="18" t="e">
        <f>SUM('360 GRP '!N243:Y243)*'360 GRP '!#REF!</f>
        <v>#REF!</v>
      </c>
      <c r="K18" s="18" t="e">
        <f>'360 GRP '!#REF!</f>
        <v>#REF!</v>
      </c>
      <c r="L18" s="18">
        <f>'360 GRP '!K243*SUM('360 GRP '!N243:Y243)</f>
        <v>0</v>
      </c>
    </row>
    <row r="19" spans="1:12">
      <c r="A19" s="1" t="str">
        <f>'360 GRP '!D244</f>
        <v>360-474</v>
      </c>
      <c r="B19" s="16" t="e">
        <f>SUM('360 GRP '!N244:Y244)*'360 GRP '!#REF!</f>
        <v>#REF!</v>
      </c>
      <c r="C19" s="17" t="e">
        <f>SUM('360 GRP '!N244:Y244)*'360 GRP '!#REF!</f>
        <v>#REF!</v>
      </c>
      <c r="D19" s="18" t="e">
        <f>SUM('360 GRP '!N244:Y244)*'360 GRP '!#REF!</f>
        <v>#REF!</v>
      </c>
      <c r="E19" s="18" t="e">
        <f>SUM('360 GRP '!N244:Y244)*'360 GRP '!#REF!</f>
        <v>#REF!</v>
      </c>
      <c r="F19" s="18" t="e">
        <f>SUM('360 GRP '!N244:Y244)*'360 GRP '!#REF!</f>
        <v>#REF!</v>
      </c>
      <c r="G19" s="18" t="e">
        <f>SUM('360 GRP '!N244:Y244)*'360 GRP '!#REF!</f>
        <v>#REF!</v>
      </c>
      <c r="H19" s="18" t="e">
        <f>SUM('360 GRP '!N244:Y244)*'360 GRP '!#REF!</f>
        <v>#REF!</v>
      </c>
      <c r="I19" s="18" t="e">
        <f>SUM('360 GRP '!N244:Y244)*'360 GRP '!#REF!</f>
        <v>#REF!</v>
      </c>
      <c r="J19" s="18" t="e">
        <f>SUM('360 GRP '!N244:Y244)*'360 GRP '!#REF!</f>
        <v>#REF!</v>
      </c>
      <c r="K19" s="18" t="e">
        <f>'360 GRP '!#REF!</f>
        <v>#REF!</v>
      </c>
      <c r="L19" s="18">
        <f>'360 GRP '!K244*SUM('360 GRP '!N244:Y244)</f>
        <v>0</v>
      </c>
    </row>
    <row r="20" spans="1:12">
      <c r="A20" s="1" t="str">
        <f>'360 GRP '!D245</f>
        <v>360-474-DT</v>
      </c>
      <c r="B20" s="16" t="e">
        <f>SUM('360 GRP '!N245:Y245)*'360 GRP '!#REF!</f>
        <v>#REF!</v>
      </c>
      <c r="C20" s="17" t="e">
        <f>SUM('360 GRP '!N245:Y245)*'360 GRP '!#REF!</f>
        <v>#REF!</v>
      </c>
      <c r="D20" s="18" t="e">
        <f>SUM('360 GRP '!N245:Y245)*'360 GRP '!#REF!</f>
        <v>#REF!</v>
      </c>
      <c r="E20" s="18" t="e">
        <f>SUM('360 GRP '!N245:Y245)*'360 GRP '!#REF!</f>
        <v>#REF!</v>
      </c>
      <c r="F20" s="18" t="e">
        <f>SUM('360 GRP '!N245:Y245)*'360 GRP '!#REF!</f>
        <v>#REF!</v>
      </c>
      <c r="G20" s="18" t="e">
        <f>SUM('360 GRP '!N245:Y245)*'360 GRP '!#REF!</f>
        <v>#REF!</v>
      </c>
      <c r="H20" s="18" t="e">
        <f>SUM('360 GRP '!N245:Y245)*'360 GRP '!#REF!</f>
        <v>#REF!</v>
      </c>
      <c r="I20" s="18" t="e">
        <f>SUM('360 GRP '!N245:Y245)*'360 GRP '!#REF!</f>
        <v>#REF!</v>
      </c>
      <c r="J20" s="18" t="e">
        <f>SUM('360 GRP '!N245:Y245)*'360 GRP '!#REF!</f>
        <v>#REF!</v>
      </c>
      <c r="K20" s="18" t="e">
        <f>'360 GRP '!#REF!</f>
        <v>#REF!</v>
      </c>
      <c r="L20" s="18">
        <f>'360 GRP '!K245*SUM('360 GRP '!N245:Y245)</f>
        <v>0</v>
      </c>
    </row>
    <row r="21" spans="1:12">
      <c r="A21" s="1" t="str">
        <f>'360 GRP '!D246</f>
        <v>360-478</v>
      </c>
      <c r="B21" s="16" t="e">
        <f>SUM('360 GRP '!N246:Y246)*'360 GRP '!#REF!</f>
        <v>#REF!</v>
      </c>
      <c r="C21" s="17" t="e">
        <f>SUM('360 GRP '!N246:Y246)*'360 GRP '!#REF!</f>
        <v>#REF!</v>
      </c>
      <c r="D21" s="18" t="e">
        <f>SUM('360 GRP '!N246:Y246)*'360 GRP '!#REF!</f>
        <v>#REF!</v>
      </c>
      <c r="E21" s="18" t="e">
        <f>SUM('360 GRP '!N246:Y246)*'360 GRP '!#REF!</f>
        <v>#REF!</v>
      </c>
      <c r="F21" s="18" t="e">
        <f>SUM('360 GRP '!N246:Y246)*'360 GRP '!#REF!</f>
        <v>#REF!</v>
      </c>
      <c r="G21" s="18" t="e">
        <f>SUM('360 GRP '!N246:Y246)*'360 GRP '!#REF!</f>
        <v>#REF!</v>
      </c>
      <c r="H21" s="18" t="e">
        <f>SUM('360 GRP '!N246:Y246)*'360 GRP '!#REF!</f>
        <v>#REF!</v>
      </c>
      <c r="I21" s="18" t="e">
        <f>SUM('360 GRP '!N246:Y246)*'360 GRP '!#REF!</f>
        <v>#REF!</v>
      </c>
      <c r="J21" s="18" t="e">
        <f>SUM('360 GRP '!N246:Y246)*'360 GRP '!#REF!</f>
        <v>#REF!</v>
      </c>
      <c r="K21" s="18" t="e">
        <f>'360 GRP '!#REF!</f>
        <v>#REF!</v>
      </c>
      <c r="L21" s="18">
        <f>'360 GRP '!K246*SUM('360 GRP '!N246:Y246)</f>
        <v>0</v>
      </c>
    </row>
    <row r="22" spans="1:12">
      <c r="A22" s="1" t="str">
        <f>'360 GRP '!D247</f>
        <v>360-478-DT</v>
      </c>
      <c r="B22" s="16" t="e">
        <f>SUM('360 GRP '!N247:Y247)*'360 GRP '!#REF!</f>
        <v>#REF!</v>
      </c>
      <c r="C22" s="17" t="e">
        <f>SUM('360 GRP '!N247:Y247)*'360 GRP '!#REF!</f>
        <v>#REF!</v>
      </c>
      <c r="D22" s="18" t="e">
        <f>SUM('360 GRP '!N247:Y247)*'360 GRP '!#REF!</f>
        <v>#REF!</v>
      </c>
      <c r="E22" s="18" t="e">
        <f>SUM('360 GRP '!N247:Y247)*'360 GRP '!#REF!</f>
        <v>#REF!</v>
      </c>
      <c r="F22" s="18" t="e">
        <f>SUM('360 GRP '!N247:Y247)*'360 GRP '!#REF!</f>
        <v>#REF!</v>
      </c>
      <c r="G22" s="18" t="e">
        <f>SUM('360 GRP '!N247:Y247)*'360 GRP '!#REF!</f>
        <v>#REF!</v>
      </c>
      <c r="H22" s="18" t="e">
        <f>SUM('360 GRP '!N247:Y247)*'360 GRP '!#REF!</f>
        <v>#REF!</v>
      </c>
      <c r="I22" s="18" t="e">
        <f>SUM('360 GRP '!N247:Y247)*'360 GRP '!#REF!</f>
        <v>#REF!</v>
      </c>
      <c r="J22" s="18" t="e">
        <f>SUM('360 GRP '!N247:Y247)*'360 GRP '!#REF!</f>
        <v>#REF!</v>
      </c>
      <c r="K22" s="18" t="e">
        <f>'360 GRP '!#REF!</f>
        <v>#REF!</v>
      </c>
      <c r="L22" s="18">
        <f>'360 GRP '!K247*SUM('360 GRP '!N247:Y247)</f>
        <v>0</v>
      </c>
    </row>
    <row r="23" spans="1:12">
      <c r="A23" s="1" t="str">
        <f>'360 GRP '!D248</f>
        <v>360-479</v>
      </c>
      <c r="B23" s="16" t="e">
        <f>SUM('360 GRP '!N248:Y248)*'360 GRP '!#REF!</f>
        <v>#REF!</v>
      </c>
      <c r="C23" s="17" t="e">
        <f>SUM('360 GRP '!N248:Y248)*'360 GRP '!#REF!</f>
        <v>#REF!</v>
      </c>
      <c r="D23" s="18" t="e">
        <f>SUM('360 GRP '!N248:Y248)*'360 GRP '!#REF!</f>
        <v>#REF!</v>
      </c>
      <c r="E23" s="18" t="e">
        <f>SUM('360 GRP '!N248:Y248)*'360 GRP '!#REF!</f>
        <v>#REF!</v>
      </c>
      <c r="F23" s="18" t="e">
        <f>SUM('360 GRP '!N248:Y248)*'360 GRP '!#REF!</f>
        <v>#REF!</v>
      </c>
      <c r="G23" s="18" t="e">
        <f>SUM('360 GRP '!N248:Y248)*'360 GRP '!#REF!</f>
        <v>#REF!</v>
      </c>
      <c r="H23" s="18" t="e">
        <f>SUM('360 GRP '!N248:Y248)*'360 GRP '!#REF!</f>
        <v>#REF!</v>
      </c>
      <c r="I23" s="18" t="e">
        <f>SUM('360 GRP '!N248:Y248)*'360 GRP '!#REF!</f>
        <v>#REF!</v>
      </c>
      <c r="J23" s="18" t="e">
        <f>SUM('360 GRP '!N248:Y248)*'360 GRP '!#REF!</f>
        <v>#REF!</v>
      </c>
      <c r="K23" s="18" t="e">
        <f>'360 GRP '!#REF!</f>
        <v>#REF!</v>
      </c>
      <c r="L23" s="18">
        <f>'360 GRP '!K248*SUM('360 GRP '!N248:Y248)</f>
        <v>0</v>
      </c>
    </row>
    <row r="24" spans="1:12">
      <c r="A24" s="1" t="str">
        <f>'360 GRP '!D249</f>
        <v>360-479-DT</v>
      </c>
      <c r="B24" s="16" t="e">
        <f>SUM('360 GRP '!N249:Y249)*'360 GRP '!#REF!</f>
        <v>#REF!</v>
      </c>
      <c r="C24" s="17" t="e">
        <f>SUM('360 GRP '!N249:Y249)*'360 GRP '!#REF!</f>
        <v>#REF!</v>
      </c>
      <c r="D24" s="18" t="e">
        <f>SUM('360 GRP '!N249:Y249)*'360 GRP '!#REF!</f>
        <v>#REF!</v>
      </c>
      <c r="E24" s="18" t="e">
        <f>SUM('360 GRP '!N249:Y249)*'360 GRP '!#REF!</f>
        <v>#REF!</v>
      </c>
      <c r="F24" s="18" t="e">
        <f>SUM('360 GRP '!N249:Y249)*'360 GRP '!#REF!</f>
        <v>#REF!</v>
      </c>
      <c r="G24" s="18" t="e">
        <f>SUM('360 GRP '!N249:Y249)*'360 GRP '!#REF!</f>
        <v>#REF!</v>
      </c>
      <c r="H24" s="18" t="e">
        <f>SUM('360 GRP '!N249:Y249)*'360 GRP '!#REF!</f>
        <v>#REF!</v>
      </c>
      <c r="I24" s="18" t="e">
        <f>SUM('360 GRP '!N249:Y249)*'360 GRP '!#REF!</f>
        <v>#REF!</v>
      </c>
      <c r="J24" s="18" t="e">
        <f>SUM('360 GRP '!N249:Y249)*'360 GRP '!#REF!</f>
        <v>#REF!</v>
      </c>
      <c r="K24" s="18" t="e">
        <f>'360 GRP '!#REF!</f>
        <v>#REF!</v>
      </c>
      <c r="L24" s="18">
        <f>'360 GRP '!K249*SUM('360 GRP '!N249:Y249)</f>
        <v>0</v>
      </c>
    </row>
    <row r="25" spans="1:12">
      <c r="A25" s="1">
        <f>'360 GRP '!D135</f>
        <v>0</v>
      </c>
      <c r="B25" s="16" t="e">
        <f>SUM('360 GRP '!N135:Y135)*'360 GRP '!#REF!</f>
        <v>#REF!</v>
      </c>
      <c r="C25" s="17" t="e">
        <f>SUM('360 GRP '!N135:Y135)*'360 GRP '!#REF!</f>
        <v>#REF!</v>
      </c>
      <c r="D25" s="18" t="e">
        <f>SUM('360 GRP '!N135:Y135)*'360 GRP '!#REF!</f>
        <v>#REF!</v>
      </c>
      <c r="E25" s="18" t="e">
        <f>SUM('360 GRP '!N135:Y135)*'360 GRP '!#REF!</f>
        <v>#REF!</v>
      </c>
      <c r="F25" s="18" t="e">
        <f>SUM('360 GRP '!N135:Y135)*'360 GRP '!#REF!</f>
        <v>#REF!</v>
      </c>
      <c r="G25" s="18" t="e">
        <f>SUM('360 GRP '!N135:Y135)*'360 GRP '!#REF!</f>
        <v>#REF!</v>
      </c>
      <c r="H25" s="18" t="e">
        <f>SUM('360 GRP '!N135:Y135)*'360 GRP '!#REF!</f>
        <v>#REF!</v>
      </c>
      <c r="I25" s="18" t="e">
        <f>SUM('360 GRP '!N135:Y135)*'360 GRP '!#REF!</f>
        <v>#REF!</v>
      </c>
      <c r="J25" s="18" t="e">
        <f>SUM('360 GRP '!N135:Y135)*'360 GRP '!#REF!</f>
        <v>#REF!</v>
      </c>
      <c r="K25" s="18" t="e">
        <f>'360 GRP '!#REF!</f>
        <v>#REF!</v>
      </c>
      <c r="L25" s="18">
        <f>'360 GRP '!K135*SUM('360 GRP '!N135:Y135)</f>
        <v>0</v>
      </c>
    </row>
    <row r="26" spans="1:12">
      <c r="A26" s="1" t="str">
        <f>'360 GRP '!D136</f>
        <v>360-301</v>
      </c>
      <c r="B26" s="16" t="e">
        <f>SUM('360 GRP '!N136:Y136)*'360 GRP '!#REF!</f>
        <v>#REF!</v>
      </c>
      <c r="C26" s="17" t="e">
        <f>SUM('360 GRP '!N136:Y136)*'360 GRP '!#REF!</f>
        <v>#REF!</v>
      </c>
      <c r="D26" s="18" t="e">
        <f>SUM('360 GRP '!N136:Y136)*'360 GRP '!#REF!</f>
        <v>#REF!</v>
      </c>
      <c r="E26" s="18" t="e">
        <f>SUM('360 GRP '!N136:Y136)*'360 GRP '!#REF!</f>
        <v>#REF!</v>
      </c>
      <c r="F26" s="18" t="e">
        <f>SUM('360 GRP '!N136:Y136)*'360 GRP '!#REF!</f>
        <v>#REF!</v>
      </c>
      <c r="G26" s="18" t="e">
        <f>SUM('360 GRP '!N136:Y136)*'360 GRP '!#REF!</f>
        <v>#REF!</v>
      </c>
      <c r="H26" s="18" t="e">
        <f>SUM('360 GRP '!N136:Y136)*'360 GRP '!#REF!</f>
        <v>#REF!</v>
      </c>
      <c r="I26" s="18" t="e">
        <f>SUM('360 GRP '!N136:Y136)*'360 GRP '!#REF!</f>
        <v>#REF!</v>
      </c>
      <c r="J26" s="18" t="e">
        <f>SUM('360 GRP '!N136:Y136)*'360 GRP '!#REF!</f>
        <v>#REF!</v>
      </c>
      <c r="K26" s="18" t="e">
        <f>'360 GRP '!#REF!</f>
        <v>#REF!</v>
      </c>
      <c r="L26" s="18">
        <f>'360 GRP '!K136*SUM('360 GRP '!N136:Y136)</f>
        <v>0</v>
      </c>
    </row>
    <row r="27" spans="1:12">
      <c r="A27" s="1" t="str">
        <f>'360 GRP '!D137</f>
        <v>360-301-DT</v>
      </c>
      <c r="B27" s="16" t="e">
        <f>SUM('360 GRP '!N137:Y137)*'360 GRP '!#REF!</f>
        <v>#REF!</v>
      </c>
      <c r="C27" s="17" t="e">
        <f>SUM('360 GRP '!N137:Y137)*'360 GRP '!#REF!</f>
        <v>#REF!</v>
      </c>
      <c r="D27" s="18" t="e">
        <f>SUM('360 GRP '!N137:Y137)*'360 GRP '!#REF!</f>
        <v>#REF!</v>
      </c>
      <c r="E27" s="18" t="e">
        <f>SUM('360 GRP '!N137:Y137)*'360 GRP '!#REF!</f>
        <v>#REF!</v>
      </c>
      <c r="F27" s="18" t="e">
        <f>SUM('360 GRP '!N137:Y137)*'360 GRP '!#REF!</f>
        <v>#REF!</v>
      </c>
      <c r="G27" s="18" t="e">
        <f>SUM('360 GRP '!N137:Y137)*'360 GRP '!#REF!</f>
        <v>#REF!</v>
      </c>
      <c r="H27" s="18" t="e">
        <f>SUM('360 GRP '!N137:Y137)*'360 GRP '!#REF!</f>
        <v>#REF!</v>
      </c>
      <c r="I27" s="18" t="e">
        <f>SUM('360 GRP '!N137:Y137)*'360 GRP '!#REF!</f>
        <v>#REF!</v>
      </c>
      <c r="J27" s="18" t="e">
        <f>SUM('360 GRP '!N137:Y137)*'360 GRP '!#REF!</f>
        <v>#REF!</v>
      </c>
      <c r="K27" s="18" t="e">
        <f>'360 GRP '!#REF!</f>
        <v>#REF!</v>
      </c>
      <c r="L27" s="18">
        <f>'360 GRP '!K137*SUM('360 GRP '!N137:Y137)</f>
        <v>0</v>
      </c>
    </row>
    <row r="28" spans="1:12">
      <c r="A28" s="1" t="str">
        <f>'360 GRP '!D138</f>
        <v>360-302</v>
      </c>
      <c r="B28" s="16" t="e">
        <f>SUM('360 GRP '!N138:Y138)*'360 GRP '!#REF!</f>
        <v>#REF!</v>
      </c>
      <c r="C28" s="17" t="e">
        <f>SUM('360 GRP '!N138:Y138)*'360 GRP '!#REF!</f>
        <v>#REF!</v>
      </c>
      <c r="D28" s="18" t="e">
        <f>SUM('360 GRP '!N138:Y138)*'360 GRP '!#REF!</f>
        <v>#REF!</v>
      </c>
      <c r="E28" s="18" t="e">
        <f>SUM('360 GRP '!N138:Y138)*'360 GRP '!#REF!</f>
        <v>#REF!</v>
      </c>
      <c r="F28" s="18" t="e">
        <f>SUM('360 GRP '!N138:Y138)*'360 GRP '!#REF!</f>
        <v>#REF!</v>
      </c>
      <c r="G28" s="18" t="e">
        <f>SUM('360 GRP '!N138:Y138)*'360 GRP '!#REF!</f>
        <v>#REF!</v>
      </c>
      <c r="H28" s="18" t="e">
        <f>SUM('360 GRP '!N138:Y138)*'360 GRP '!#REF!</f>
        <v>#REF!</v>
      </c>
      <c r="I28" s="18" t="e">
        <f>SUM('360 GRP '!N138:Y138)*'360 GRP '!#REF!</f>
        <v>#REF!</v>
      </c>
      <c r="J28" s="18" t="e">
        <f>SUM('360 GRP '!N138:Y138)*'360 GRP '!#REF!</f>
        <v>#REF!</v>
      </c>
      <c r="K28" s="18" t="e">
        <f>'360 GRP '!#REF!</f>
        <v>#REF!</v>
      </c>
      <c r="L28" s="18">
        <f>'360 GRP '!K138*SUM('360 GRP '!N138:Y138)</f>
        <v>0</v>
      </c>
    </row>
    <row r="29" spans="1:12">
      <c r="A29" s="1" t="str">
        <f>'360 GRP '!D139</f>
        <v>360-302-DT</v>
      </c>
      <c r="B29" s="16" t="e">
        <f>SUM('360 GRP '!N139:Y139)*'360 GRP '!#REF!</f>
        <v>#REF!</v>
      </c>
      <c r="C29" s="17" t="e">
        <f>SUM('360 GRP '!N139:Y139)*'360 GRP '!#REF!</f>
        <v>#REF!</v>
      </c>
      <c r="D29" s="18" t="e">
        <f>SUM('360 GRP '!N139:Y139)*'360 GRP '!#REF!</f>
        <v>#REF!</v>
      </c>
      <c r="E29" s="18" t="e">
        <f>SUM('360 GRP '!N139:Y139)*'360 GRP '!#REF!</f>
        <v>#REF!</v>
      </c>
      <c r="F29" s="18" t="e">
        <f>SUM('360 GRP '!N139:Y139)*'360 GRP '!#REF!</f>
        <v>#REF!</v>
      </c>
      <c r="G29" s="18" t="e">
        <f>SUM('360 GRP '!N139:Y139)*'360 GRP '!#REF!</f>
        <v>#REF!</v>
      </c>
      <c r="H29" s="18" t="e">
        <f>SUM('360 GRP '!N139:Y139)*'360 GRP '!#REF!</f>
        <v>#REF!</v>
      </c>
      <c r="I29" s="18" t="e">
        <f>SUM('360 GRP '!N139:Y139)*'360 GRP '!#REF!</f>
        <v>#REF!</v>
      </c>
      <c r="J29" s="18" t="e">
        <f>SUM('360 GRP '!N139:Y139)*'360 GRP '!#REF!</f>
        <v>#REF!</v>
      </c>
      <c r="K29" s="18" t="e">
        <f>'360 GRP '!#REF!</f>
        <v>#REF!</v>
      </c>
      <c r="L29" s="18">
        <f>'360 GRP '!K139*SUM('360 GRP '!N139:Y139)</f>
        <v>0</v>
      </c>
    </row>
    <row r="30" spans="1:12">
      <c r="A30" s="1" t="str">
        <f>'360 GRP '!D140</f>
        <v>360-303</v>
      </c>
      <c r="B30" s="16" t="e">
        <f>SUM('360 GRP '!N140:Y140)*'360 GRP '!#REF!</f>
        <v>#REF!</v>
      </c>
      <c r="C30" s="17" t="e">
        <f>SUM('360 GRP '!N140:Y140)*'360 GRP '!#REF!</f>
        <v>#REF!</v>
      </c>
      <c r="D30" s="18" t="e">
        <f>SUM('360 GRP '!N140:Y140)*'360 GRP '!#REF!</f>
        <v>#REF!</v>
      </c>
      <c r="E30" s="18" t="e">
        <f>SUM('360 GRP '!N140:Y140)*'360 GRP '!#REF!</f>
        <v>#REF!</v>
      </c>
      <c r="F30" s="18" t="e">
        <f>SUM('360 GRP '!N140:Y140)*'360 GRP '!#REF!</f>
        <v>#REF!</v>
      </c>
      <c r="G30" s="18" t="e">
        <f>SUM('360 GRP '!N140:Y140)*'360 GRP '!#REF!</f>
        <v>#REF!</v>
      </c>
      <c r="H30" s="18" t="e">
        <f>SUM('360 GRP '!N140:Y140)*'360 GRP '!#REF!</f>
        <v>#REF!</v>
      </c>
      <c r="I30" s="18" t="e">
        <f>SUM('360 GRP '!N140:Y140)*'360 GRP '!#REF!</f>
        <v>#REF!</v>
      </c>
      <c r="J30" s="18" t="e">
        <f>SUM('360 GRP '!N140:Y140)*'360 GRP '!#REF!</f>
        <v>#REF!</v>
      </c>
      <c r="K30" s="18" t="e">
        <f>'360 GRP '!#REF!</f>
        <v>#REF!</v>
      </c>
      <c r="L30" s="18">
        <f>'360 GRP '!K140*SUM('360 GRP '!N140:Y140)</f>
        <v>0</v>
      </c>
    </row>
    <row r="31" spans="1:12">
      <c r="A31" s="1" t="str">
        <f>'360 GRP '!D141</f>
        <v>360-303-DT</v>
      </c>
      <c r="B31" s="16" t="e">
        <f>SUM('360 GRP '!N141:Y141)*'360 GRP '!#REF!</f>
        <v>#REF!</v>
      </c>
      <c r="C31" s="17" t="e">
        <f>SUM('360 GRP '!N141:Y141)*'360 GRP '!#REF!</f>
        <v>#REF!</v>
      </c>
      <c r="D31" s="18" t="e">
        <f>SUM('360 GRP '!N141:Y141)*'360 GRP '!#REF!</f>
        <v>#REF!</v>
      </c>
      <c r="E31" s="18" t="e">
        <f>SUM('360 GRP '!N141:Y141)*'360 GRP '!#REF!</f>
        <v>#REF!</v>
      </c>
      <c r="F31" s="18" t="e">
        <f>SUM('360 GRP '!N141:Y141)*'360 GRP '!#REF!</f>
        <v>#REF!</v>
      </c>
      <c r="G31" s="18" t="e">
        <f>SUM('360 GRP '!N141:Y141)*'360 GRP '!#REF!</f>
        <v>#REF!</v>
      </c>
      <c r="H31" s="18" t="e">
        <f>SUM('360 GRP '!N141:Y141)*'360 GRP '!#REF!</f>
        <v>#REF!</v>
      </c>
      <c r="I31" s="18" t="e">
        <f>SUM('360 GRP '!N141:Y141)*'360 GRP '!#REF!</f>
        <v>#REF!</v>
      </c>
      <c r="J31" s="18" t="e">
        <f>SUM('360 GRP '!N141:Y141)*'360 GRP '!#REF!</f>
        <v>#REF!</v>
      </c>
      <c r="K31" s="18" t="e">
        <f>'360 GRP '!#REF!</f>
        <v>#REF!</v>
      </c>
      <c r="L31" s="18">
        <f>'360 GRP '!K141*SUM('360 GRP '!N141:Y141)</f>
        <v>0</v>
      </c>
    </row>
    <row r="32" spans="1:12">
      <c r="A32" s="1" t="str">
        <f>'360 GRP '!D142</f>
        <v>360-304</v>
      </c>
      <c r="B32" s="16" t="e">
        <f>SUM('360 GRP '!N142:Y142)*'360 GRP '!#REF!</f>
        <v>#REF!</v>
      </c>
      <c r="C32" s="17" t="e">
        <f>SUM('360 GRP '!N142:Y142)*'360 GRP '!#REF!</f>
        <v>#REF!</v>
      </c>
      <c r="D32" s="18" t="e">
        <f>SUM('360 GRP '!N142:Y142)*'360 GRP '!#REF!</f>
        <v>#REF!</v>
      </c>
      <c r="E32" s="18" t="e">
        <f>SUM('360 GRP '!N142:Y142)*'360 GRP '!#REF!</f>
        <v>#REF!</v>
      </c>
      <c r="F32" s="18" t="e">
        <f>SUM('360 GRP '!N142:Y142)*'360 GRP '!#REF!</f>
        <v>#REF!</v>
      </c>
      <c r="G32" s="18" t="e">
        <f>SUM('360 GRP '!N142:Y142)*'360 GRP '!#REF!</f>
        <v>#REF!</v>
      </c>
      <c r="H32" s="18" t="e">
        <f>SUM('360 GRP '!N142:Y142)*'360 GRP '!#REF!</f>
        <v>#REF!</v>
      </c>
      <c r="I32" s="18" t="e">
        <f>SUM('360 GRP '!N142:Y142)*'360 GRP '!#REF!</f>
        <v>#REF!</v>
      </c>
      <c r="J32" s="18" t="e">
        <f>SUM('360 GRP '!N142:Y142)*'360 GRP '!#REF!</f>
        <v>#REF!</v>
      </c>
      <c r="K32" s="18" t="e">
        <f>'360 GRP '!#REF!</f>
        <v>#REF!</v>
      </c>
      <c r="L32" s="18">
        <f>'360 GRP '!K142*SUM('360 GRP '!N142:Y142)</f>
        <v>0</v>
      </c>
    </row>
    <row r="33" spans="1:12">
      <c r="A33" s="1" t="str">
        <f>'360 GRP '!D143</f>
        <v>360-304-DT</v>
      </c>
      <c r="B33" s="16" t="e">
        <f>SUM('360 GRP '!N143:Y143)*'360 GRP '!#REF!</f>
        <v>#REF!</v>
      </c>
      <c r="C33" s="17" t="e">
        <f>SUM('360 GRP '!N143:Y143)*'360 GRP '!#REF!</f>
        <v>#REF!</v>
      </c>
      <c r="D33" s="18" t="e">
        <f>SUM('360 GRP '!N143:Y143)*'360 GRP '!#REF!</f>
        <v>#REF!</v>
      </c>
      <c r="E33" s="18" t="e">
        <f>SUM('360 GRP '!N143:Y143)*'360 GRP '!#REF!</f>
        <v>#REF!</v>
      </c>
      <c r="F33" s="18" t="e">
        <f>SUM('360 GRP '!N143:Y143)*'360 GRP '!#REF!</f>
        <v>#REF!</v>
      </c>
      <c r="G33" s="18" t="e">
        <f>SUM('360 GRP '!N143:Y143)*'360 GRP '!#REF!</f>
        <v>#REF!</v>
      </c>
      <c r="H33" s="18" t="e">
        <f>SUM('360 GRP '!N143:Y143)*'360 GRP '!#REF!</f>
        <v>#REF!</v>
      </c>
      <c r="I33" s="18" t="e">
        <f>SUM('360 GRP '!N143:Y143)*'360 GRP '!#REF!</f>
        <v>#REF!</v>
      </c>
      <c r="J33" s="18" t="e">
        <f>SUM('360 GRP '!N143:Y143)*'360 GRP '!#REF!</f>
        <v>#REF!</v>
      </c>
      <c r="K33" s="18" t="e">
        <f>'360 GRP '!#REF!</f>
        <v>#REF!</v>
      </c>
      <c r="L33" s="18">
        <f>'360 GRP '!K143*SUM('360 GRP '!N143:Y143)</f>
        <v>0</v>
      </c>
    </row>
    <row r="34" spans="1:12">
      <c r="A34" s="1" t="str">
        <f>'360 GRP '!D144</f>
        <v>360-305</v>
      </c>
      <c r="B34" s="16" t="e">
        <f>SUM('360 GRP '!N144:Y144)*'360 GRP '!#REF!</f>
        <v>#REF!</v>
      </c>
      <c r="C34" s="17" t="e">
        <f>SUM('360 GRP '!N144:Y144)*'360 GRP '!#REF!</f>
        <v>#REF!</v>
      </c>
      <c r="D34" s="18" t="e">
        <f>SUM('360 GRP '!N144:Y144)*'360 GRP '!#REF!</f>
        <v>#REF!</v>
      </c>
      <c r="E34" s="18" t="e">
        <f>SUM('360 GRP '!N144:Y144)*'360 GRP '!#REF!</f>
        <v>#REF!</v>
      </c>
      <c r="F34" s="18" t="e">
        <f>SUM('360 GRP '!N144:Y144)*'360 GRP '!#REF!</f>
        <v>#REF!</v>
      </c>
      <c r="G34" s="18" t="e">
        <f>SUM('360 GRP '!N144:Y144)*'360 GRP '!#REF!</f>
        <v>#REF!</v>
      </c>
      <c r="H34" s="18" t="e">
        <f>SUM('360 GRP '!N144:Y144)*'360 GRP '!#REF!</f>
        <v>#REF!</v>
      </c>
      <c r="I34" s="18" t="e">
        <f>SUM('360 GRP '!N144:Y144)*'360 GRP '!#REF!</f>
        <v>#REF!</v>
      </c>
      <c r="J34" s="18" t="e">
        <f>SUM('360 GRP '!N144:Y144)*'360 GRP '!#REF!</f>
        <v>#REF!</v>
      </c>
      <c r="K34" s="18" t="e">
        <f>'360 GRP '!#REF!</f>
        <v>#REF!</v>
      </c>
      <c r="L34" s="18">
        <f>'360 GRP '!K144*SUM('360 GRP '!N144:Y144)</f>
        <v>0</v>
      </c>
    </row>
    <row r="35" spans="1:12">
      <c r="A35" s="1" t="str">
        <f>'360 GRP '!D145</f>
        <v>360-305-DT</v>
      </c>
      <c r="B35" s="16" t="e">
        <f>SUM('360 GRP '!N145:Y145)*'360 GRP '!#REF!</f>
        <v>#REF!</v>
      </c>
      <c r="C35" s="17" t="e">
        <f>SUM('360 GRP '!N145:Y145)*'360 GRP '!#REF!</f>
        <v>#REF!</v>
      </c>
      <c r="D35" s="18" t="e">
        <f>SUM('360 GRP '!N145:Y145)*'360 GRP '!#REF!</f>
        <v>#REF!</v>
      </c>
      <c r="E35" s="18" t="e">
        <f>SUM('360 GRP '!N145:Y145)*'360 GRP '!#REF!</f>
        <v>#REF!</v>
      </c>
      <c r="F35" s="18" t="e">
        <f>SUM('360 GRP '!N145:Y145)*'360 GRP '!#REF!</f>
        <v>#REF!</v>
      </c>
      <c r="G35" s="18" t="e">
        <f>SUM('360 GRP '!N145:Y145)*'360 GRP '!#REF!</f>
        <v>#REF!</v>
      </c>
      <c r="H35" s="18" t="e">
        <f>SUM('360 GRP '!N145:Y145)*'360 GRP '!#REF!</f>
        <v>#REF!</v>
      </c>
      <c r="I35" s="18" t="e">
        <f>SUM('360 GRP '!N145:Y145)*'360 GRP '!#REF!</f>
        <v>#REF!</v>
      </c>
      <c r="J35" s="18" t="e">
        <f>SUM('360 GRP '!N145:Y145)*'360 GRP '!#REF!</f>
        <v>#REF!</v>
      </c>
      <c r="K35" s="18" t="e">
        <f>'360 GRP '!#REF!</f>
        <v>#REF!</v>
      </c>
      <c r="L35" s="18">
        <f>'360 GRP '!K145*SUM('360 GRP '!N145:Y145)</f>
        <v>0</v>
      </c>
    </row>
    <row r="36" spans="1:12">
      <c r="A36" s="1" t="str">
        <f>'360 GRP '!D146</f>
        <v>360-306</v>
      </c>
      <c r="B36" s="16" t="e">
        <f>SUM('360 GRP '!N146:Y146)*'360 GRP '!#REF!</f>
        <v>#REF!</v>
      </c>
      <c r="C36" s="17" t="e">
        <f>SUM('360 GRP '!N146:Y146)*'360 GRP '!#REF!</f>
        <v>#REF!</v>
      </c>
      <c r="D36" s="18" t="e">
        <f>SUM('360 GRP '!N146:Y146)*'360 GRP '!#REF!</f>
        <v>#REF!</v>
      </c>
      <c r="E36" s="18" t="e">
        <f>SUM('360 GRP '!N146:Y146)*'360 GRP '!#REF!</f>
        <v>#REF!</v>
      </c>
      <c r="F36" s="18" t="e">
        <f>SUM('360 GRP '!N146:Y146)*'360 GRP '!#REF!</f>
        <v>#REF!</v>
      </c>
      <c r="G36" s="18" t="e">
        <f>SUM('360 GRP '!N146:Y146)*'360 GRP '!#REF!</f>
        <v>#REF!</v>
      </c>
      <c r="H36" s="18" t="e">
        <f>SUM('360 GRP '!N146:Y146)*'360 GRP '!#REF!</f>
        <v>#REF!</v>
      </c>
      <c r="I36" s="18" t="e">
        <f>SUM('360 GRP '!N146:Y146)*'360 GRP '!#REF!</f>
        <v>#REF!</v>
      </c>
      <c r="J36" s="18" t="e">
        <f>SUM('360 GRP '!N146:Y146)*'360 GRP '!#REF!</f>
        <v>#REF!</v>
      </c>
      <c r="K36" s="18" t="e">
        <f>'360 GRP '!#REF!</f>
        <v>#REF!</v>
      </c>
      <c r="L36" s="18">
        <f>'360 GRP '!K146*SUM('360 GRP '!N146:Y146)</f>
        <v>0</v>
      </c>
    </row>
    <row r="37" spans="1:12">
      <c r="A37" s="1" t="str">
        <f>'360 GRP '!D147</f>
        <v>360-306-DT</v>
      </c>
      <c r="B37" s="16" t="e">
        <f>SUM('360 GRP '!N147:Y147)*'360 GRP '!#REF!</f>
        <v>#REF!</v>
      </c>
      <c r="C37" s="17" t="e">
        <f>SUM('360 GRP '!N147:Y147)*'360 GRP '!#REF!</f>
        <v>#REF!</v>
      </c>
      <c r="D37" s="18" t="e">
        <f>SUM('360 GRP '!N147:Y147)*'360 GRP '!#REF!</f>
        <v>#REF!</v>
      </c>
      <c r="E37" s="18" t="e">
        <f>SUM('360 GRP '!N147:Y147)*'360 GRP '!#REF!</f>
        <v>#REF!</v>
      </c>
      <c r="F37" s="18" t="e">
        <f>SUM('360 GRP '!N147:Y147)*'360 GRP '!#REF!</f>
        <v>#REF!</v>
      </c>
      <c r="G37" s="18" t="e">
        <f>SUM('360 GRP '!N147:Y147)*'360 GRP '!#REF!</f>
        <v>#REF!</v>
      </c>
      <c r="H37" s="18" t="e">
        <f>SUM('360 GRP '!N147:Y147)*'360 GRP '!#REF!</f>
        <v>#REF!</v>
      </c>
      <c r="I37" s="18" t="e">
        <f>SUM('360 GRP '!N147:Y147)*'360 GRP '!#REF!</f>
        <v>#REF!</v>
      </c>
      <c r="J37" s="18" t="e">
        <f>SUM('360 GRP '!N147:Y147)*'360 GRP '!#REF!</f>
        <v>#REF!</v>
      </c>
      <c r="K37" s="18" t="e">
        <f>'360 GRP '!#REF!</f>
        <v>#REF!</v>
      </c>
      <c r="L37" s="18">
        <f>'360 GRP '!K147*SUM('360 GRP '!N147:Y147)</f>
        <v>0</v>
      </c>
    </row>
    <row r="38" spans="1:12">
      <c r="A38" s="1" t="str">
        <f>'360 GRP '!D148</f>
        <v>360-307</v>
      </c>
      <c r="B38" s="16" t="e">
        <f>SUM('360 GRP '!N148:Y148)*'360 GRP '!#REF!</f>
        <v>#REF!</v>
      </c>
      <c r="C38" s="17" t="e">
        <f>SUM('360 GRP '!N148:Y148)*'360 GRP '!#REF!</f>
        <v>#REF!</v>
      </c>
      <c r="D38" s="18" t="e">
        <f>SUM('360 GRP '!N148:Y148)*'360 GRP '!#REF!</f>
        <v>#REF!</v>
      </c>
      <c r="E38" s="18" t="e">
        <f>SUM('360 GRP '!N148:Y148)*'360 GRP '!#REF!</f>
        <v>#REF!</v>
      </c>
      <c r="F38" s="18" t="e">
        <f>SUM('360 GRP '!N148:Y148)*'360 GRP '!#REF!</f>
        <v>#REF!</v>
      </c>
      <c r="G38" s="18" t="e">
        <f>SUM('360 GRP '!N148:Y148)*'360 GRP '!#REF!</f>
        <v>#REF!</v>
      </c>
      <c r="H38" s="18" t="e">
        <f>SUM('360 GRP '!N148:Y148)*'360 GRP '!#REF!</f>
        <v>#REF!</v>
      </c>
      <c r="I38" s="18" t="e">
        <f>SUM('360 GRP '!N148:Y148)*'360 GRP '!#REF!</f>
        <v>#REF!</v>
      </c>
      <c r="J38" s="18" t="e">
        <f>SUM('360 GRP '!N148:Y148)*'360 GRP '!#REF!</f>
        <v>#REF!</v>
      </c>
      <c r="K38" s="18" t="e">
        <f>'360 GRP '!#REF!</f>
        <v>#REF!</v>
      </c>
      <c r="L38" s="18">
        <f>'360 GRP '!K148*SUM('360 GRP '!N148:Y148)</f>
        <v>0</v>
      </c>
    </row>
    <row r="39" spans="1:12">
      <c r="A39" s="1" t="str">
        <f>'360 GRP '!D149</f>
        <v>360-307-DT</v>
      </c>
      <c r="B39" s="16" t="e">
        <f>SUM('360 GRP '!N149:Y149)*'360 GRP '!#REF!</f>
        <v>#REF!</v>
      </c>
      <c r="C39" s="17" t="e">
        <f>SUM('360 GRP '!N149:Y149)*'360 GRP '!#REF!</f>
        <v>#REF!</v>
      </c>
      <c r="D39" s="18" t="e">
        <f>SUM('360 GRP '!N149:Y149)*'360 GRP '!#REF!</f>
        <v>#REF!</v>
      </c>
      <c r="E39" s="18" t="e">
        <f>SUM('360 GRP '!N149:Y149)*'360 GRP '!#REF!</f>
        <v>#REF!</v>
      </c>
      <c r="F39" s="18" t="e">
        <f>SUM('360 GRP '!N149:Y149)*'360 GRP '!#REF!</f>
        <v>#REF!</v>
      </c>
      <c r="G39" s="18" t="e">
        <f>SUM('360 GRP '!N149:Y149)*'360 GRP '!#REF!</f>
        <v>#REF!</v>
      </c>
      <c r="H39" s="18" t="e">
        <f>SUM('360 GRP '!N149:Y149)*'360 GRP '!#REF!</f>
        <v>#REF!</v>
      </c>
      <c r="I39" s="18" t="e">
        <f>SUM('360 GRP '!N149:Y149)*'360 GRP '!#REF!</f>
        <v>#REF!</v>
      </c>
      <c r="J39" s="18" t="e">
        <f>SUM('360 GRP '!N149:Y149)*'360 GRP '!#REF!</f>
        <v>#REF!</v>
      </c>
      <c r="K39" s="18" t="e">
        <f>'360 GRP '!#REF!</f>
        <v>#REF!</v>
      </c>
      <c r="L39" s="18">
        <f>'360 GRP '!K149*SUM('360 GRP '!N149:Y149)</f>
        <v>0</v>
      </c>
    </row>
    <row r="40" spans="1:12">
      <c r="A40" s="1" t="str">
        <f>'360 GRP '!D154</f>
        <v>360-310</v>
      </c>
      <c r="B40" s="16" t="e">
        <f>SUM('360 GRP '!N154:Y154)*'360 GRP '!#REF!</f>
        <v>#REF!</v>
      </c>
      <c r="C40" s="17" t="e">
        <f>SUM('360 GRP '!N154:Y154)*'360 GRP '!#REF!</f>
        <v>#REF!</v>
      </c>
      <c r="D40" s="18" t="e">
        <f>SUM('360 GRP '!N154:Y154)*'360 GRP '!#REF!</f>
        <v>#REF!</v>
      </c>
      <c r="E40" s="18" t="e">
        <f>SUM('360 GRP '!N154:Y154)*'360 GRP '!#REF!</f>
        <v>#REF!</v>
      </c>
      <c r="F40" s="18" t="e">
        <f>SUM('360 GRP '!N154:Y154)*'360 GRP '!#REF!</f>
        <v>#REF!</v>
      </c>
      <c r="G40" s="18" t="e">
        <f>SUM('360 GRP '!N154:Y154)*'360 GRP '!#REF!</f>
        <v>#REF!</v>
      </c>
      <c r="H40" s="18" t="e">
        <f>SUM('360 GRP '!N154:Y154)*'360 GRP '!#REF!</f>
        <v>#REF!</v>
      </c>
      <c r="I40" s="18" t="e">
        <f>SUM('360 GRP '!N154:Y154)*'360 GRP '!#REF!</f>
        <v>#REF!</v>
      </c>
      <c r="J40" s="18" t="e">
        <f>SUM('360 GRP '!N154:Y154)*'360 GRP '!#REF!</f>
        <v>#REF!</v>
      </c>
      <c r="K40" s="18" t="e">
        <f>'360 GRP '!#REF!</f>
        <v>#REF!</v>
      </c>
      <c r="L40" s="18">
        <f>'360 GRP '!K154*SUM('360 GRP '!N154:Y154)</f>
        <v>0</v>
      </c>
    </row>
    <row r="41" spans="1:12">
      <c r="A41" s="1" t="str">
        <f>'360 GRP '!D155</f>
        <v>360-310-DT</v>
      </c>
      <c r="B41" s="16" t="e">
        <f>SUM('360 GRP '!N155:Y155)*'360 GRP '!#REF!</f>
        <v>#REF!</v>
      </c>
      <c r="C41" s="17" t="e">
        <f>SUM('360 GRP '!N155:Y155)*'360 GRP '!#REF!</f>
        <v>#REF!</v>
      </c>
      <c r="D41" s="18" t="e">
        <f>SUM('360 GRP '!N155:Y155)*'360 GRP '!#REF!</f>
        <v>#REF!</v>
      </c>
      <c r="E41" s="18" t="e">
        <f>SUM('360 GRP '!N155:Y155)*'360 GRP '!#REF!</f>
        <v>#REF!</v>
      </c>
      <c r="F41" s="18" t="e">
        <f>SUM('360 GRP '!N155:Y155)*'360 GRP '!#REF!</f>
        <v>#REF!</v>
      </c>
      <c r="G41" s="18" t="e">
        <f>SUM('360 GRP '!N155:Y155)*'360 GRP '!#REF!</f>
        <v>#REF!</v>
      </c>
      <c r="H41" s="18" t="e">
        <f>SUM('360 GRP '!N155:Y155)*'360 GRP '!#REF!</f>
        <v>#REF!</v>
      </c>
      <c r="I41" s="18" t="e">
        <f>SUM('360 GRP '!N155:Y155)*'360 GRP '!#REF!</f>
        <v>#REF!</v>
      </c>
      <c r="J41" s="18" t="e">
        <f>SUM('360 GRP '!N155:Y155)*'360 GRP '!#REF!</f>
        <v>#REF!</v>
      </c>
      <c r="K41" s="18" t="e">
        <f>'360 GRP '!#REF!</f>
        <v>#REF!</v>
      </c>
      <c r="L41" s="18">
        <f>'360 GRP '!K155*SUM('360 GRP '!N155:Y155)</f>
        <v>0</v>
      </c>
    </row>
    <row r="42" spans="1:12">
      <c r="A42" s="1" t="str">
        <f>'360 GRP '!D162</f>
        <v>360-314</v>
      </c>
      <c r="B42" s="16" t="e">
        <f>SUM('360 GRP '!N162:Y162)*'360 GRP '!#REF!</f>
        <v>#REF!</v>
      </c>
      <c r="C42" s="17" t="e">
        <f>SUM('360 GRP '!N162:Y162)*'360 GRP '!#REF!</f>
        <v>#REF!</v>
      </c>
      <c r="D42" s="18" t="e">
        <f>SUM('360 GRP '!N162:Y162)*'360 GRP '!#REF!</f>
        <v>#REF!</v>
      </c>
      <c r="E42" s="18" t="e">
        <f>SUM('360 GRP '!N162:Y162)*'360 GRP '!#REF!</f>
        <v>#REF!</v>
      </c>
      <c r="F42" s="18" t="e">
        <f>SUM('360 GRP '!N162:Y162)*'360 GRP '!#REF!</f>
        <v>#REF!</v>
      </c>
      <c r="G42" s="18" t="e">
        <f>SUM('360 GRP '!N162:Y162)*'360 GRP '!#REF!</f>
        <v>#REF!</v>
      </c>
      <c r="H42" s="18" t="e">
        <f>SUM('360 GRP '!N162:Y162)*'360 GRP '!#REF!</f>
        <v>#REF!</v>
      </c>
      <c r="I42" s="18" t="e">
        <f>SUM('360 GRP '!N162:Y162)*'360 GRP '!#REF!</f>
        <v>#REF!</v>
      </c>
      <c r="J42" s="18" t="e">
        <f>SUM('360 GRP '!N162:Y162)*'360 GRP '!#REF!</f>
        <v>#REF!</v>
      </c>
      <c r="K42" s="18" t="e">
        <f>'360 GRP '!#REF!</f>
        <v>#REF!</v>
      </c>
      <c r="L42" s="18">
        <f>'360 GRP '!K162*SUM('360 GRP '!N162:Y162)</f>
        <v>0</v>
      </c>
    </row>
    <row r="43" spans="1:12">
      <c r="A43" s="1" t="str">
        <f>'360 GRP '!D163</f>
        <v>360-314-DT</v>
      </c>
      <c r="B43" s="16" t="e">
        <f>SUM('360 GRP '!N163:Y163)*'360 GRP '!#REF!</f>
        <v>#REF!</v>
      </c>
      <c r="C43" s="17" t="e">
        <f>SUM('360 GRP '!N163:Y163)*'360 GRP '!#REF!</f>
        <v>#REF!</v>
      </c>
      <c r="D43" s="18" t="e">
        <f>SUM('360 GRP '!N163:Y163)*'360 GRP '!#REF!</f>
        <v>#REF!</v>
      </c>
      <c r="E43" s="18" t="e">
        <f>SUM('360 GRP '!N163:Y163)*'360 GRP '!#REF!</f>
        <v>#REF!</v>
      </c>
      <c r="F43" s="18" t="e">
        <f>SUM('360 GRP '!N163:Y163)*'360 GRP '!#REF!</f>
        <v>#REF!</v>
      </c>
      <c r="G43" s="18" t="e">
        <f>SUM('360 GRP '!N163:Y163)*'360 GRP '!#REF!</f>
        <v>#REF!</v>
      </c>
      <c r="H43" s="18" t="e">
        <f>SUM('360 GRP '!N163:Y163)*'360 GRP '!#REF!</f>
        <v>#REF!</v>
      </c>
      <c r="I43" s="18" t="e">
        <f>SUM('360 GRP '!N163:Y163)*'360 GRP '!#REF!</f>
        <v>#REF!</v>
      </c>
      <c r="J43" s="18" t="e">
        <f>SUM('360 GRP '!N163:Y163)*'360 GRP '!#REF!</f>
        <v>#REF!</v>
      </c>
      <c r="K43" s="18" t="e">
        <f>'360 GRP '!#REF!</f>
        <v>#REF!</v>
      </c>
      <c r="L43" s="18">
        <f>'360 GRP '!K163*SUM('360 GRP '!N163:Y163)</f>
        <v>0</v>
      </c>
    </row>
    <row r="44" spans="1:12">
      <c r="A44" s="1" t="str">
        <f>'360 GRP '!D164</f>
        <v>360-315</v>
      </c>
      <c r="B44" s="16" t="e">
        <f>SUM('360 GRP '!N164:Y164)*'360 GRP '!#REF!</f>
        <v>#REF!</v>
      </c>
      <c r="C44" s="17" t="e">
        <f>SUM('360 GRP '!N164:Y164)*'360 GRP '!#REF!</f>
        <v>#REF!</v>
      </c>
      <c r="D44" s="18" t="e">
        <f>SUM('360 GRP '!N164:Y164)*'360 GRP '!#REF!</f>
        <v>#REF!</v>
      </c>
      <c r="E44" s="18" t="e">
        <f>SUM('360 GRP '!N164:Y164)*'360 GRP '!#REF!</f>
        <v>#REF!</v>
      </c>
      <c r="F44" s="18" t="e">
        <f>SUM('360 GRP '!N164:Y164)*'360 GRP '!#REF!</f>
        <v>#REF!</v>
      </c>
      <c r="G44" s="18" t="e">
        <f>SUM('360 GRP '!N164:Y164)*'360 GRP '!#REF!</f>
        <v>#REF!</v>
      </c>
      <c r="H44" s="18" t="e">
        <f>SUM('360 GRP '!N164:Y164)*'360 GRP '!#REF!</f>
        <v>#REF!</v>
      </c>
      <c r="I44" s="18" t="e">
        <f>SUM('360 GRP '!N164:Y164)*'360 GRP '!#REF!</f>
        <v>#REF!</v>
      </c>
      <c r="J44" s="18" t="e">
        <f>SUM('360 GRP '!N164:Y164)*'360 GRP '!#REF!</f>
        <v>#REF!</v>
      </c>
      <c r="K44" s="18" t="e">
        <f>'360 GRP '!#REF!</f>
        <v>#REF!</v>
      </c>
      <c r="L44" s="18">
        <f>'360 GRP '!K164*SUM('360 GRP '!N164:Y164)</f>
        <v>0</v>
      </c>
    </row>
    <row r="45" spans="1:12">
      <c r="A45" s="1" t="str">
        <f>'360 GRP '!D165</f>
        <v>360-315-DT</v>
      </c>
      <c r="B45" s="16" t="e">
        <f>SUM('360 GRP '!N165:Y165)*'360 GRP '!#REF!</f>
        <v>#REF!</v>
      </c>
      <c r="C45" s="17" t="e">
        <f>SUM('360 GRP '!N165:Y165)*'360 GRP '!#REF!</f>
        <v>#REF!</v>
      </c>
      <c r="D45" s="18" t="e">
        <f>SUM('360 GRP '!N165:Y165)*'360 GRP '!#REF!</f>
        <v>#REF!</v>
      </c>
      <c r="E45" s="18" t="e">
        <f>SUM('360 GRP '!N165:Y165)*'360 GRP '!#REF!</f>
        <v>#REF!</v>
      </c>
      <c r="F45" s="18" t="e">
        <f>SUM('360 GRP '!N165:Y165)*'360 GRP '!#REF!</f>
        <v>#REF!</v>
      </c>
      <c r="G45" s="18" t="e">
        <f>SUM('360 GRP '!N165:Y165)*'360 GRP '!#REF!</f>
        <v>#REF!</v>
      </c>
      <c r="H45" s="18" t="e">
        <f>SUM('360 GRP '!N165:Y165)*'360 GRP '!#REF!</f>
        <v>#REF!</v>
      </c>
      <c r="I45" s="18" t="e">
        <f>SUM('360 GRP '!N165:Y165)*'360 GRP '!#REF!</f>
        <v>#REF!</v>
      </c>
      <c r="J45" s="18" t="e">
        <f>SUM('360 GRP '!N165:Y165)*'360 GRP '!#REF!</f>
        <v>#REF!</v>
      </c>
      <c r="K45" s="18" t="e">
        <f>'360 GRP '!#REF!</f>
        <v>#REF!</v>
      </c>
      <c r="L45" s="18">
        <f>'360 GRP '!K165*SUM('360 GRP '!N165:Y165)</f>
        <v>0</v>
      </c>
    </row>
    <row r="46" spans="1:12">
      <c r="A46" s="1" t="str">
        <f>'360 GRP '!D170</f>
        <v>360-318</v>
      </c>
      <c r="B46" s="16" t="e">
        <f>SUM('360 GRP '!N170:Y170)*'360 GRP '!#REF!</f>
        <v>#REF!</v>
      </c>
      <c r="C46" s="17" t="e">
        <f>SUM('360 GRP '!N170:Y170)*'360 GRP '!#REF!</f>
        <v>#REF!</v>
      </c>
      <c r="D46" s="18" t="e">
        <f>SUM('360 GRP '!N170:Y170)*'360 GRP '!#REF!</f>
        <v>#REF!</v>
      </c>
      <c r="E46" s="18" t="e">
        <f>SUM('360 GRP '!N170:Y170)*'360 GRP '!#REF!</f>
        <v>#REF!</v>
      </c>
      <c r="F46" s="18" t="e">
        <f>SUM('360 GRP '!N170:Y170)*'360 GRP '!#REF!</f>
        <v>#REF!</v>
      </c>
      <c r="G46" s="18" t="e">
        <f>SUM('360 GRP '!N170:Y170)*'360 GRP '!#REF!</f>
        <v>#REF!</v>
      </c>
      <c r="H46" s="18" t="e">
        <f>SUM('360 GRP '!N170:Y170)*'360 GRP '!#REF!</f>
        <v>#REF!</v>
      </c>
      <c r="I46" s="18" t="e">
        <f>SUM('360 GRP '!N170:Y170)*'360 GRP '!#REF!</f>
        <v>#REF!</v>
      </c>
      <c r="J46" s="18" t="e">
        <f>SUM('360 GRP '!N170:Y170)*'360 GRP '!#REF!</f>
        <v>#REF!</v>
      </c>
      <c r="K46" s="18" t="e">
        <f>'360 GRP '!#REF!</f>
        <v>#REF!</v>
      </c>
      <c r="L46" s="18">
        <f>'360 GRP '!K170*SUM('360 GRP '!N170:Y170)</f>
        <v>0</v>
      </c>
    </row>
    <row r="47" spans="1:12">
      <c r="A47" s="1" t="str">
        <f>'360 GRP '!D171</f>
        <v>360-318-DT</v>
      </c>
      <c r="B47" s="16" t="e">
        <f>SUM('360 GRP '!N171:Y171)*'360 GRP '!#REF!</f>
        <v>#REF!</v>
      </c>
      <c r="C47" s="17" t="e">
        <f>SUM('360 GRP '!N171:Y171)*'360 GRP '!#REF!</f>
        <v>#REF!</v>
      </c>
      <c r="D47" s="18" t="e">
        <f>SUM('360 GRP '!N171:Y171)*'360 GRP '!#REF!</f>
        <v>#REF!</v>
      </c>
      <c r="E47" s="18" t="e">
        <f>SUM('360 GRP '!N171:Y171)*'360 GRP '!#REF!</f>
        <v>#REF!</v>
      </c>
      <c r="F47" s="18" t="e">
        <f>SUM('360 GRP '!N171:Y171)*'360 GRP '!#REF!</f>
        <v>#REF!</v>
      </c>
      <c r="G47" s="18" t="e">
        <f>SUM('360 GRP '!N171:Y171)*'360 GRP '!#REF!</f>
        <v>#REF!</v>
      </c>
      <c r="H47" s="18" t="e">
        <f>SUM('360 GRP '!N171:Y171)*'360 GRP '!#REF!</f>
        <v>#REF!</v>
      </c>
      <c r="I47" s="18" t="e">
        <f>SUM('360 GRP '!N171:Y171)*'360 GRP '!#REF!</f>
        <v>#REF!</v>
      </c>
      <c r="J47" s="18" t="e">
        <f>SUM('360 GRP '!N171:Y171)*'360 GRP '!#REF!</f>
        <v>#REF!</v>
      </c>
      <c r="K47" s="18" t="e">
        <f>'360 GRP '!#REF!</f>
        <v>#REF!</v>
      </c>
      <c r="L47" s="18">
        <f>'360 GRP '!K171*SUM('360 GRP '!N171:Y171)</f>
        <v>0</v>
      </c>
    </row>
    <row r="48" spans="1:12">
      <c r="A48" s="1" t="str">
        <f>'360 GRP '!D172</f>
        <v>360-319</v>
      </c>
      <c r="B48" s="16" t="e">
        <f>SUM('360 GRP '!N172:Y172)*'360 GRP '!#REF!</f>
        <v>#REF!</v>
      </c>
      <c r="C48" s="17" t="e">
        <f>SUM('360 GRP '!N172:Y172)*'360 GRP '!#REF!</f>
        <v>#REF!</v>
      </c>
      <c r="D48" s="18" t="e">
        <f>SUM('360 GRP '!N172:Y172)*'360 GRP '!#REF!</f>
        <v>#REF!</v>
      </c>
      <c r="E48" s="18" t="e">
        <f>SUM('360 GRP '!N172:Y172)*'360 GRP '!#REF!</f>
        <v>#REF!</v>
      </c>
      <c r="F48" s="18" t="e">
        <f>SUM('360 GRP '!N172:Y172)*'360 GRP '!#REF!</f>
        <v>#REF!</v>
      </c>
      <c r="G48" s="18" t="e">
        <f>SUM('360 GRP '!N172:Y172)*'360 GRP '!#REF!</f>
        <v>#REF!</v>
      </c>
      <c r="H48" s="18" t="e">
        <f>SUM('360 GRP '!N172:Y172)*'360 GRP '!#REF!</f>
        <v>#REF!</v>
      </c>
      <c r="I48" s="18" t="e">
        <f>SUM('360 GRP '!N172:Y172)*'360 GRP '!#REF!</f>
        <v>#REF!</v>
      </c>
      <c r="J48" s="18" t="e">
        <f>SUM('360 GRP '!N172:Y172)*'360 GRP '!#REF!</f>
        <v>#REF!</v>
      </c>
      <c r="K48" s="18" t="e">
        <f>'360 GRP '!#REF!</f>
        <v>#REF!</v>
      </c>
      <c r="L48" s="18">
        <f>'360 GRP '!K172*SUM('360 GRP '!N172:Y172)</f>
        <v>0</v>
      </c>
    </row>
    <row r="49" spans="1:12">
      <c r="A49" s="1" t="str">
        <f>'360 GRP '!D173</f>
        <v>360-319-DT</v>
      </c>
      <c r="B49" s="16" t="e">
        <f>SUM('360 GRP '!N173:Y173)*'360 GRP '!#REF!</f>
        <v>#REF!</v>
      </c>
      <c r="C49" s="17" t="e">
        <f>SUM('360 GRP '!N173:Y173)*'360 GRP '!#REF!</f>
        <v>#REF!</v>
      </c>
      <c r="D49" s="18" t="e">
        <f>SUM('360 GRP '!N173:Y173)*'360 GRP '!#REF!</f>
        <v>#REF!</v>
      </c>
      <c r="E49" s="18" t="e">
        <f>SUM('360 GRP '!N173:Y173)*'360 GRP '!#REF!</f>
        <v>#REF!</v>
      </c>
      <c r="F49" s="18" t="e">
        <f>SUM('360 GRP '!N173:Y173)*'360 GRP '!#REF!</f>
        <v>#REF!</v>
      </c>
      <c r="G49" s="18" t="e">
        <f>SUM('360 GRP '!N173:Y173)*'360 GRP '!#REF!</f>
        <v>#REF!</v>
      </c>
      <c r="H49" s="18" t="e">
        <f>SUM('360 GRP '!N173:Y173)*'360 GRP '!#REF!</f>
        <v>#REF!</v>
      </c>
      <c r="I49" s="18" t="e">
        <f>SUM('360 GRP '!N173:Y173)*'360 GRP '!#REF!</f>
        <v>#REF!</v>
      </c>
      <c r="J49" s="18" t="e">
        <f>SUM('360 GRP '!N173:Y173)*'360 GRP '!#REF!</f>
        <v>#REF!</v>
      </c>
      <c r="K49" s="18" t="e">
        <f>'360 GRP '!#REF!</f>
        <v>#REF!</v>
      </c>
      <c r="L49" s="18">
        <f>'360 GRP '!K173*SUM('360 GRP '!N173:Y173)</f>
        <v>0</v>
      </c>
    </row>
    <row r="50" spans="1:12">
      <c r="A50" s="1" t="e">
        <f>'360 GRP '!#REF!</f>
        <v>#REF!</v>
      </c>
      <c r="B50" s="16" t="e">
        <f>SUM('360 GRP '!#REF!)*'360 GRP '!#REF!</f>
        <v>#REF!</v>
      </c>
      <c r="C50" s="17" t="e">
        <f>SUM('360 GRP '!#REF!)*'360 GRP '!#REF!</f>
        <v>#REF!</v>
      </c>
      <c r="D50" s="18" t="e">
        <f>SUM('360 GRP '!#REF!)*'360 GRP '!#REF!</f>
        <v>#REF!</v>
      </c>
      <c r="E50" s="18" t="e">
        <f>SUM('360 GRP '!#REF!)*'360 GRP '!#REF!</f>
        <v>#REF!</v>
      </c>
      <c r="F50" s="18" t="e">
        <f>SUM('360 GRP '!#REF!)*'360 GRP '!#REF!</f>
        <v>#REF!</v>
      </c>
      <c r="G50" s="18" t="e">
        <f>SUM('360 GRP '!#REF!)*'360 GRP '!#REF!</f>
        <v>#REF!</v>
      </c>
      <c r="H50" s="18" t="e">
        <f>SUM('360 GRP '!#REF!)*'360 GRP '!#REF!</f>
        <v>#REF!</v>
      </c>
      <c r="I50" s="18" t="e">
        <f>SUM('360 GRP '!#REF!)*'360 GRP '!#REF!</f>
        <v>#REF!</v>
      </c>
      <c r="J50" s="18" t="e">
        <f>SUM('360 GRP '!#REF!)*'360 GRP '!#REF!</f>
        <v>#REF!</v>
      </c>
      <c r="K50" s="18" t="e">
        <f>'360 GRP '!#REF!</f>
        <v>#REF!</v>
      </c>
      <c r="L50" s="18" t="e">
        <f>'360 GRP '!#REF!*SUM('360 GRP '!#REF!)</f>
        <v>#REF!</v>
      </c>
    </row>
    <row r="51" spans="1:12">
      <c r="A51" s="1" t="e">
        <f>'360 GRP '!#REF!</f>
        <v>#REF!</v>
      </c>
      <c r="B51" s="16" t="e">
        <f>SUM('360 GRP '!#REF!)*'360 GRP '!#REF!</f>
        <v>#REF!</v>
      </c>
      <c r="C51" s="17" t="e">
        <f>SUM('360 GRP '!#REF!)*'360 GRP '!#REF!</f>
        <v>#REF!</v>
      </c>
      <c r="D51" s="18" t="e">
        <f>SUM('360 GRP '!#REF!)*'360 GRP '!#REF!</f>
        <v>#REF!</v>
      </c>
      <c r="E51" s="18" t="e">
        <f>SUM('360 GRP '!#REF!)*'360 GRP '!#REF!</f>
        <v>#REF!</v>
      </c>
      <c r="F51" s="18" t="e">
        <f>SUM('360 GRP '!#REF!)*'360 GRP '!#REF!</f>
        <v>#REF!</v>
      </c>
      <c r="G51" s="18" t="e">
        <f>SUM('360 GRP '!#REF!)*'360 GRP '!#REF!</f>
        <v>#REF!</v>
      </c>
      <c r="H51" s="18" t="e">
        <f>SUM('360 GRP '!#REF!)*'360 GRP '!#REF!</f>
        <v>#REF!</v>
      </c>
      <c r="I51" s="18" t="e">
        <f>SUM('360 GRP '!#REF!)*'360 GRP '!#REF!</f>
        <v>#REF!</v>
      </c>
      <c r="J51" s="18" t="e">
        <f>SUM('360 GRP '!#REF!)*'360 GRP '!#REF!</f>
        <v>#REF!</v>
      </c>
      <c r="K51" s="18" t="e">
        <f>'360 GRP '!#REF!</f>
        <v>#REF!</v>
      </c>
      <c r="L51" s="18" t="e">
        <f>'360 GRP '!#REF!*SUM('360 GRP '!#REF!)</f>
        <v>#REF!</v>
      </c>
    </row>
    <row r="52" spans="1:12">
      <c r="A52" s="1" t="e">
        <f>'360 GRP '!#REF!</f>
        <v>#REF!</v>
      </c>
      <c r="B52" s="16" t="e">
        <f>SUM('360 GRP '!#REF!)*'360 GRP '!#REF!</f>
        <v>#REF!</v>
      </c>
      <c r="C52" s="17" t="e">
        <f>SUM('360 GRP '!#REF!)*'360 GRP '!#REF!</f>
        <v>#REF!</v>
      </c>
      <c r="D52" s="18" t="e">
        <f>SUM('360 GRP '!#REF!)*'360 GRP '!#REF!</f>
        <v>#REF!</v>
      </c>
      <c r="E52" s="18" t="e">
        <f>SUM('360 GRP '!#REF!)*'360 GRP '!#REF!</f>
        <v>#REF!</v>
      </c>
      <c r="F52" s="18" t="e">
        <f>SUM('360 GRP '!#REF!)*'360 GRP '!#REF!</f>
        <v>#REF!</v>
      </c>
      <c r="G52" s="18" t="e">
        <f>SUM('360 GRP '!#REF!)*'360 GRP '!#REF!</f>
        <v>#REF!</v>
      </c>
      <c r="H52" s="18" t="e">
        <f>SUM('360 GRP '!#REF!)*'360 GRP '!#REF!</f>
        <v>#REF!</v>
      </c>
      <c r="I52" s="18" t="e">
        <f>SUM('360 GRP '!#REF!)*'360 GRP '!#REF!</f>
        <v>#REF!</v>
      </c>
      <c r="J52" s="18" t="e">
        <f>SUM('360 GRP '!#REF!)*'360 GRP '!#REF!</f>
        <v>#REF!</v>
      </c>
      <c r="K52" s="18" t="e">
        <f>'360 GRP '!#REF!</f>
        <v>#REF!</v>
      </c>
      <c r="L52" s="18" t="e">
        <f>'360 GRP '!#REF!*SUM('360 GRP '!#REF!)</f>
        <v>#REF!</v>
      </c>
    </row>
    <row r="53" spans="1:12">
      <c r="A53" s="1" t="e">
        <f>'360 GRP '!#REF!</f>
        <v>#REF!</v>
      </c>
      <c r="B53" s="16" t="e">
        <f>SUM('360 GRP '!#REF!)*'360 GRP '!#REF!</f>
        <v>#REF!</v>
      </c>
      <c r="C53" s="17" t="e">
        <f>SUM('360 GRP '!#REF!)*'360 GRP '!#REF!</f>
        <v>#REF!</v>
      </c>
      <c r="D53" s="18" t="e">
        <f>SUM('360 GRP '!#REF!)*'360 GRP '!#REF!</f>
        <v>#REF!</v>
      </c>
      <c r="E53" s="18" t="e">
        <f>SUM('360 GRP '!#REF!)*'360 GRP '!#REF!</f>
        <v>#REF!</v>
      </c>
      <c r="F53" s="18" t="e">
        <f>SUM('360 GRP '!#REF!)*'360 GRP '!#REF!</f>
        <v>#REF!</v>
      </c>
      <c r="G53" s="18" t="e">
        <f>SUM('360 GRP '!#REF!)*'360 GRP '!#REF!</f>
        <v>#REF!</v>
      </c>
      <c r="H53" s="18" t="e">
        <f>SUM('360 GRP '!#REF!)*'360 GRP '!#REF!</f>
        <v>#REF!</v>
      </c>
      <c r="I53" s="18" t="e">
        <f>SUM('360 GRP '!#REF!)*'360 GRP '!#REF!</f>
        <v>#REF!</v>
      </c>
      <c r="J53" s="18" t="e">
        <f>SUM('360 GRP '!#REF!)*'360 GRP '!#REF!</f>
        <v>#REF!</v>
      </c>
      <c r="K53" s="18" t="e">
        <f>'360 GRP '!#REF!</f>
        <v>#REF!</v>
      </c>
      <c r="L53" s="18" t="e">
        <f>'360 GRP '!#REF!*SUM('360 GRP '!#REF!)</f>
        <v>#REF!</v>
      </c>
    </row>
    <row r="54" spans="1:12">
      <c r="A54" s="1" t="e">
        <f>'360 GRP '!#REF!</f>
        <v>#REF!</v>
      </c>
      <c r="B54" s="16" t="e">
        <f>SUM('360 GRP '!#REF!)*'360 GRP '!#REF!</f>
        <v>#REF!</v>
      </c>
      <c r="C54" s="17" t="e">
        <f>SUM('360 GRP '!#REF!)*'360 GRP '!#REF!</f>
        <v>#REF!</v>
      </c>
      <c r="D54" s="18" t="e">
        <f>SUM('360 GRP '!#REF!)*'360 GRP '!#REF!</f>
        <v>#REF!</v>
      </c>
      <c r="E54" s="18" t="e">
        <f>SUM('360 GRP '!#REF!)*'360 GRP '!#REF!</f>
        <v>#REF!</v>
      </c>
      <c r="F54" s="18" t="e">
        <f>SUM('360 GRP '!#REF!)*'360 GRP '!#REF!</f>
        <v>#REF!</v>
      </c>
      <c r="G54" s="18" t="e">
        <f>SUM('360 GRP '!#REF!)*'360 GRP '!#REF!</f>
        <v>#REF!</v>
      </c>
      <c r="H54" s="18" t="e">
        <f>SUM('360 GRP '!#REF!)*'360 GRP '!#REF!</f>
        <v>#REF!</v>
      </c>
      <c r="I54" s="18" t="e">
        <f>SUM('360 GRP '!#REF!)*'360 GRP '!#REF!</f>
        <v>#REF!</v>
      </c>
      <c r="J54" s="18" t="e">
        <f>SUM('360 GRP '!#REF!)*'360 GRP '!#REF!</f>
        <v>#REF!</v>
      </c>
      <c r="K54" s="18" t="e">
        <f>'360 GRP '!#REF!</f>
        <v>#REF!</v>
      </c>
      <c r="L54" s="18" t="e">
        <f>'360 GRP '!#REF!*SUM('360 GRP '!#REF!)</f>
        <v>#REF!</v>
      </c>
    </row>
    <row r="55" spans="1:12">
      <c r="A55" s="1" t="e">
        <f>'360 GRP '!#REF!</f>
        <v>#REF!</v>
      </c>
      <c r="B55" s="16" t="e">
        <f>SUM('360 GRP '!#REF!)*'360 GRP '!#REF!</f>
        <v>#REF!</v>
      </c>
      <c r="C55" s="17" t="e">
        <f>SUM('360 GRP '!#REF!)*'360 GRP '!#REF!</f>
        <v>#REF!</v>
      </c>
      <c r="D55" s="18" t="e">
        <f>SUM('360 GRP '!#REF!)*'360 GRP '!#REF!</f>
        <v>#REF!</v>
      </c>
      <c r="E55" s="18" t="e">
        <f>SUM('360 GRP '!#REF!)*'360 GRP '!#REF!</f>
        <v>#REF!</v>
      </c>
      <c r="F55" s="18" t="e">
        <f>SUM('360 GRP '!#REF!)*'360 GRP '!#REF!</f>
        <v>#REF!</v>
      </c>
      <c r="G55" s="18" t="e">
        <f>SUM('360 GRP '!#REF!)*'360 GRP '!#REF!</f>
        <v>#REF!</v>
      </c>
      <c r="H55" s="18" t="e">
        <f>SUM('360 GRP '!#REF!)*'360 GRP '!#REF!</f>
        <v>#REF!</v>
      </c>
      <c r="I55" s="18" t="e">
        <f>SUM('360 GRP '!#REF!)*'360 GRP '!#REF!</f>
        <v>#REF!</v>
      </c>
      <c r="J55" s="18" t="e">
        <f>SUM('360 GRP '!#REF!)*'360 GRP '!#REF!</f>
        <v>#REF!</v>
      </c>
      <c r="K55" s="18" t="e">
        <f>'360 GRP '!#REF!</f>
        <v>#REF!</v>
      </c>
      <c r="L55" s="18" t="e">
        <f>'360 GRP '!#REF!*SUM('360 GRP '!#REF!)</f>
        <v>#REF!</v>
      </c>
    </row>
    <row r="56" spans="1:12">
      <c r="A56" s="1" t="e">
        <f>'360 GRP '!#REF!</f>
        <v>#REF!</v>
      </c>
      <c r="B56" s="16" t="e">
        <f>SUM('360 GRP '!#REF!)*'360 GRP '!#REF!</f>
        <v>#REF!</v>
      </c>
      <c r="C56" s="17" t="e">
        <f>SUM('360 GRP '!#REF!)*'360 GRP '!#REF!</f>
        <v>#REF!</v>
      </c>
      <c r="D56" s="18" t="e">
        <f>SUM('360 GRP '!#REF!)*'360 GRP '!#REF!</f>
        <v>#REF!</v>
      </c>
      <c r="E56" s="18" t="e">
        <f>SUM('360 GRP '!#REF!)*'360 GRP '!#REF!</f>
        <v>#REF!</v>
      </c>
      <c r="F56" s="18" t="e">
        <f>SUM('360 GRP '!#REF!)*'360 GRP '!#REF!</f>
        <v>#REF!</v>
      </c>
      <c r="G56" s="18" t="e">
        <f>SUM('360 GRP '!#REF!)*'360 GRP '!#REF!</f>
        <v>#REF!</v>
      </c>
      <c r="H56" s="18" t="e">
        <f>SUM('360 GRP '!#REF!)*'360 GRP '!#REF!</f>
        <v>#REF!</v>
      </c>
      <c r="I56" s="18" t="e">
        <f>SUM('360 GRP '!#REF!)*'360 GRP '!#REF!</f>
        <v>#REF!</v>
      </c>
      <c r="J56" s="18" t="e">
        <f>SUM('360 GRP '!#REF!)*'360 GRP '!#REF!</f>
        <v>#REF!</v>
      </c>
      <c r="K56" s="18" t="e">
        <f>'360 GRP '!#REF!</f>
        <v>#REF!</v>
      </c>
      <c r="L56" s="18" t="e">
        <f>'360 GRP '!#REF!*SUM('360 GRP '!#REF!)</f>
        <v>#REF!</v>
      </c>
    </row>
    <row r="57" spans="1:12">
      <c r="A57" s="1" t="e">
        <f>'360 GRP '!#REF!</f>
        <v>#REF!</v>
      </c>
      <c r="B57" s="16" t="e">
        <f>SUM('360 GRP '!#REF!)*'360 GRP '!#REF!</f>
        <v>#REF!</v>
      </c>
      <c r="C57" s="17" t="e">
        <f>SUM('360 GRP '!#REF!)*'360 GRP '!#REF!</f>
        <v>#REF!</v>
      </c>
      <c r="D57" s="18" t="e">
        <f>SUM('360 GRP '!#REF!)*'360 GRP '!#REF!</f>
        <v>#REF!</v>
      </c>
      <c r="E57" s="18" t="e">
        <f>SUM('360 GRP '!#REF!)*'360 GRP '!#REF!</f>
        <v>#REF!</v>
      </c>
      <c r="F57" s="18" t="e">
        <f>SUM('360 GRP '!#REF!)*'360 GRP '!#REF!</f>
        <v>#REF!</v>
      </c>
      <c r="G57" s="18" t="e">
        <f>SUM('360 GRP '!#REF!)*'360 GRP '!#REF!</f>
        <v>#REF!</v>
      </c>
      <c r="H57" s="18" t="e">
        <f>SUM('360 GRP '!#REF!)*'360 GRP '!#REF!</f>
        <v>#REF!</v>
      </c>
      <c r="I57" s="18" t="e">
        <f>SUM('360 GRP '!#REF!)*'360 GRP '!#REF!</f>
        <v>#REF!</v>
      </c>
      <c r="J57" s="18" t="e">
        <f>SUM('360 GRP '!#REF!)*'360 GRP '!#REF!</f>
        <v>#REF!</v>
      </c>
      <c r="K57" s="18" t="e">
        <f>'360 GRP '!#REF!</f>
        <v>#REF!</v>
      </c>
      <c r="L57" s="18" t="e">
        <f>'360 GRP '!#REF!*SUM('360 GRP '!#REF!)</f>
        <v>#REF!</v>
      </c>
    </row>
    <row r="58" spans="1:12">
      <c r="A58" s="1" t="e">
        <f>'360 GRP '!#REF!</f>
        <v>#REF!</v>
      </c>
      <c r="B58" s="16" t="e">
        <f>SUM('360 GRP '!#REF!)*'360 GRP '!#REF!</f>
        <v>#REF!</v>
      </c>
      <c r="C58" s="17" t="e">
        <f>SUM('360 GRP '!#REF!)*'360 GRP '!#REF!</f>
        <v>#REF!</v>
      </c>
      <c r="D58" s="18" t="e">
        <f>SUM('360 GRP '!#REF!)*'360 GRP '!#REF!</f>
        <v>#REF!</v>
      </c>
      <c r="E58" s="18" t="e">
        <f>SUM('360 GRP '!#REF!)*'360 GRP '!#REF!</f>
        <v>#REF!</v>
      </c>
      <c r="F58" s="18" t="e">
        <f>SUM('360 GRP '!#REF!)*'360 GRP '!#REF!</f>
        <v>#REF!</v>
      </c>
      <c r="G58" s="18" t="e">
        <f>SUM('360 GRP '!#REF!)*'360 GRP '!#REF!</f>
        <v>#REF!</v>
      </c>
      <c r="H58" s="18" t="e">
        <f>SUM('360 GRP '!#REF!)*'360 GRP '!#REF!</f>
        <v>#REF!</v>
      </c>
      <c r="I58" s="18" t="e">
        <f>SUM('360 GRP '!#REF!)*'360 GRP '!#REF!</f>
        <v>#REF!</v>
      </c>
      <c r="J58" s="18" t="e">
        <f>SUM('360 GRP '!#REF!)*'360 GRP '!#REF!</f>
        <v>#REF!</v>
      </c>
      <c r="K58" s="18" t="e">
        <f>'360 GRP '!#REF!</f>
        <v>#REF!</v>
      </c>
      <c r="L58" s="18" t="e">
        <f>'360 GRP '!#REF!*SUM('360 GRP '!#REF!)</f>
        <v>#REF!</v>
      </c>
    </row>
    <row r="59" spans="1:12">
      <c r="A59" s="1" t="e">
        <f>'360 GRP '!#REF!</f>
        <v>#REF!</v>
      </c>
      <c r="B59" s="16" t="e">
        <f>SUM('360 GRP '!#REF!)*'360 GRP '!#REF!</f>
        <v>#REF!</v>
      </c>
      <c r="C59" s="17" t="e">
        <f>SUM('360 GRP '!#REF!)*'360 GRP '!#REF!</f>
        <v>#REF!</v>
      </c>
      <c r="D59" s="18" t="e">
        <f>SUM('360 GRP '!#REF!)*'360 GRP '!#REF!</f>
        <v>#REF!</v>
      </c>
      <c r="E59" s="18" t="e">
        <f>SUM('360 GRP '!#REF!)*'360 GRP '!#REF!</f>
        <v>#REF!</v>
      </c>
      <c r="F59" s="18" t="e">
        <f>SUM('360 GRP '!#REF!)*'360 GRP '!#REF!</f>
        <v>#REF!</v>
      </c>
      <c r="G59" s="18" t="e">
        <f>SUM('360 GRP '!#REF!)*'360 GRP '!#REF!</f>
        <v>#REF!</v>
      </c>
      <c r="H59" s="18" t="e">
        <f>SUM('360 GRP '!#REF!)*'360 GRP '!#REF!</f>
        <v>#REF!</v>
      </c>
      <c r="I59" s="18" t="e">
        <f>SUM('360 GRP '!#REF!)*'360 GRP '!#REF!</f>
        <v>#REF!</v>
      </c>
      <c r="J59" s="18" t="e">
        <f>SUM('360 GRP '!#REF!)*'360 GRP '!#REF!</f>
        <v>#REF!</v>
      </c>
      <c r="K59" s="18" t="e">
        <f>'360 GRP '!#REF!</f>
        <v>#REF!</v>
      </c>
      <c r="L59" s="18" t="e">
        <f>'360 GRP '!#REF!*SUM('360 GRP '!#REF!)</f>
        <v>#REF!</v>
      </c>
    </row>
    <row r="60" spans="1:12">
      <c r="A60" s="1" t="e">
        <f>'360 GRP '!#REF!</f>
        <v>#REF!</v>
      </c>
      <c r="B60" s="16" t="e">
        <f>SUM('360 GRP '!#REF!)*'360 GRP '!#REF!</f>
        <v>#REF!</v>
      </c>
      <c r="C60" s="17" t="e">
        <f>SUM('360 GRP '!#REF!)*'360 GRP '!#REF!</f>
        <v>#REF!</v>
      </c>
      <c r="D60" s="18" t="e">
        <f>SUM('360 GRP '!#REF!)*'360 GRP '!#REF!</f>
        <v>#REF!</v>
      </c>
      <c r="E60" s="18" t="e">
        <f>SUM('360 GRP '!#REF!)*'360 GRP '!#REF!</f>
        <v>#REF!</v>
      </c>
      <c r="F60" s="18" t="e">
        <f>SUM('360 GRP '!#REF!)*'360 GRP '!#REF!</f>
        <v>#REF!</v>
      </c>
      <c r="G60" s="18" t="e">
        <f>SUM('360 GRP '!#REF!)*'360 GRP '!#REF!</f>
        <v>#REF!</v>
      </c>
      <c r="H60" s="18" t="e">
        <f>SUM('360 GRP '!#REF!)*'360 GRP '!#REF!</f>
        <v>#REF!</v>
      </c>
      <c r="I60" s="18" t="e">
        <f>SUM('360 GRP '!#REF!)*'360 GRP '!#REF!</f>
        <v>#REF!</v>
      </c>
      <c r="J60" s="18" t="e">
        <f>SUM('360 GRP '!#REF!)*'360 GRP '!#REF!</f>
        <v>#REF!</v>
      </c>
      <c r="K60" s="18" t="e">
        <f>'360 GRP '!#REF!</f>
        <v>#REF!</v>
      </c>
      <c r="L60" s="18" t="e">
        <f>'360 GRP '!#REF!*SUM('360 GRP '!#REF!)</f>
        <v>#REF!</v>
      </c>
    </row>
    <row r="61" spans="1:12">
      <c r="A61" s="1" t="e">
        <f>'360 GRP '!#REF!</f>
        <v>#REF!</v>
      </c>
      <c r="B61" s="16" t="e">
        <f>SUM('360 GRP '!#REF!)*'360 GRP '!#REF!</f>
        <v>#REF!</v>
      </c>
      <c r="C61" s="17" t="e">
        <f>SUM('360 GRP '!#REF!)*'360 GRP '!#REF!</f>
        <v>#REF!</v>
      </c>
      <c r="D61" s="18" t="e">
        <f>SUM('360 GRP '!#REF!)*'360 GRP '!#REF!</f>
        <v>#REF!</v>
      </c>
      <c r="E61" s="18" t="e">
        <f>SUM('360 GRP '!#REF!)*'360 GRP '!#REF!</f>
        <v>#REF!</v>
      </c>
      <c r="F61" s="18" t="e">
        <f>SUM('360 GRP '!#REF!)*'360 GRP '!#REF!</f>
        <v>#REF!</v>
      </c>
      <c r="G61" s="18" t="e">
        <f>SUM('360 GRP '!#REF!)*'360 GRP '!#REF!</f>
        <v>#REF!</v>
      </c>
      <c r="H61" s="18" t="e">
        <f>SUM('360 GRP '!#REF!)*'360 GRP '!#REF!</f>
        <v>#REF!</v>
      </c>
      <c r="I61" s="18" t="e">
        <f>SUM('360 GRP '!#REF!)*'360 GRP '!#REF!</f>
        <v>#REF!</v>
      </c>
      <c r="J61" s="18" t="e">
        <f>SUM('360 GRP '!#REF!)*'360 GRP '!#REF!</f>
        <v>#REF!</v>
      </c>
      <c r="K61" s="18" t="e">
        <f>'360 GRP '!#REF!</f>
        <v>#REF!</v>
      </c>
      <c r="L61" s="18" t="e">
        <f>'360 GRP '!#REF!*SUM('360 GRP '!#REF!)</f>
        <v>#REF!</v>
      </c>
    </row>
    <row r="62" spans="1:12">
      <c r="A62" s="1" t="e">
        <f>'360 GRP '!#REF!</f>
        <v>#REF!</v>
      </c>
      <c r="B62" s="16" t="e">
        <f>SUM('360 GRP '!#REF!)*'360 GRP '!#REF!</f>
        <v>#REF!</v>
      </c>
      <c r="C62" s="17" t="e">
        <f>SUM('360 GRP '!#REF!)*'360 GRP '!#REF!</f>
        <v>#REF!</v>
      </c>
      <c r="D62" s="18" t="e">
        <f>SUM('360 GRP '!#REF!)*'360 GRP '!#REF!</f>
        <v>#REF!</v>
      </c>
      <c r="E62" s="18" t="e">
        <f>SUM('360 GRP '!#REF!)*'360 GRP '!#REF!</f>
        <v>#REF!</v>
      </c>
      <c r="F62" s="18" t="e">
        <f>SUM('360 GRP '!#REF!)*'360 GRP '!#REF!</f>
        <v>#REF!</v>
      </c>
      <c r="G62" s="18" t="e">
        <f>SUM('360 GRP '!#REF!)*'360 GRP '!#REF!</f>
        <v>#REF!</v>
      </c>
      <c r="H62" s="18" t="e">
        <f>SUM('360 GRP '!#REF!)*'360 GRP '!#REF!</f>
        <v>#REF!</v>
      </c>
      <c r="I62" s="18" t="e">
        <f>SUM('360 GRP '!#REF!)*'360 GRP '!#REF!</f>
        <v>#REF!</v>
      </c>
      <c r="J62" s="18" t="e">
        <f>SUM('360 GRP '!#REF!)*'360 GRP '!#REF!</f>
        <v>#REF!</v>
      </c>
      <c r="K62" s="18" t="e">
        <f>'360 GRP '!#REF!</f>
        <v>#REF!</v>
      </c>
      <c r="L62" s="18" t="e">
        <f>'360 GRP '!#REF!*SUM('360 GRP '!#REF!)</f>
        <v>#REF!</v>
      </c>
    </row>
    <row r="63" spans="1:12">
      <c r="A63" s="1" t="e">
        <f>'360 GRP '!#REF!</f>
        <v>#REF!</v>
      </c>
      <c r="B63" s="16" t="e">
        <f>SUM('360 GRP '!#REF!)*'360 GRP '!#REF!</f>
        <v>#REF!</v>
      </c>
      <c r="C63" s="17" t="e">
        <f>SUM('360 GRP '!#REF!)*'360 GRP '!#REF!</f>
        <v>#REF!</v>
      </c>
      <c r="D63" s="18" t="e">
        <f>SUM('360 GRP '!#REF!)*'360 GRP '!#REF!</f>
        <v>#REF!</v>
      </c>
      <c r="E63" s="18" t="e">
        <f>SUM('360 GRP '!#REF!)*'360 GRP '!#REF!</f>
        <v>#REF!</v>
      </c>
      <c r="F63" s="18" t="e">
        <f>SUM('360 GRP '!#REF!)*'360 GRP '!#REF!</f>
        <v>#REF!</v>
      </c>
      <c r="G63" s="18" t="e">
        <f>SUM('360 GRP '!#REF!)*'360 GRP '!#REF!</f>
        <v>#REF!</v>
      </c>
      <c r="H63" s="18" t="e">
        <f>SUM('360 GRP '!#REF!)*'360 GRP '!#REF!</f>
        <v>#REF!</v>
      </c>
      <c r="I63" s="18" t="e">
        <f>SUM('360 GRP '!#REF!)*'360 GRP '!#REF!</f>
        <v>#REF!</v>
      </c>
      <c r="J63" s="18" t="e">
        <f>SUM('360 GRP '!#REF!)*'360 GRP '!#REF!</f>
        <v>#REF!</v>
      </c>
      <c r="K63" s="18" t="e">
        <f>'360 GRP '!#REF!</f>
        <v>#REF!</v>
      </c>
      <c r="L63" s="18" t="e">
        <f>'360 GRP '!#REF!*SUM('360 GRP '!#REF!)</f>
        <v>#REF!</v>
      </c>
    </row>
    <row r="64" spans="1:12">
      <c r="A64" s="1" t="e">
        <f>'360 GRP '!#REF!</f>
        <v>#REF!</v>
      </c>
      <c r="B64" s="16" t="e">
        <f>SUM('360 GRP '!#REF!)*'360 GRP '!#REF!</f>
        <v>#REF!</v>
      </c>
      <c r="C64" s="17" t="e">
        <f>SUM('360 GRP '!#REF!)*'360 GRP '!#REF!</f>
        <v>#REF!</v>
      </c>
      <c r="D64" s="18" t="e">
        <f>SUM('360 GRP '!#REF!)*'360 GRP '!#REF!</f>
        <v>#REF!</v>
      </c>
      <c r="E64" s="18" t="e">
        <f>SUM('360 GRP '!#REF!)*'360 GRP '!#REF!</f>
        <v>#REF!</v>
      </c>
      <c r="F64" s="18" t="e">
        <f>SUM('360 GRP '!#REF!)*'360 GRP '!#REF!</f>
        <v>#REF!</v>
      </c>
      <c r="G64" s="18" t="e">
        <f>SUM('360 GRP '!#REF!)*'360 GRP '!#REF!</f>
        <v>#REF!</v>
      </c>
      <c r="H64" s="18" t="e">
        <f>SUM('360 GRP '!#REF!)*'360 GRP '!#REF!</f>
        <v>#REF!</v>
      </c>
      <c r="I64" s="18" t="e">
        <f>SUM('360 GRP '!#REF!)*'360 GRP '!#REF!</f>
        <v>#REF!</v>
      </c>
      <c r="J64" s="18" t="e">
        <f>SUM('360 GRP '!#REF!)*'360 GRP '!#REF!</f>
        <v>#REF!</v>
      </c>
      <c r="K64" s="18" t="e">
        <f>'360 GRP '!#REF!</f>
        <v>#REF!</v>
      </c>
      <c r="L64" s="18" t="e">
        <f>'360 GRP '!#REF!*SUM('360 GRP '!#REF!)</f>
        <v>#REF!</v>
      </c>
    </row>
    <row r="65" spans="1:12">
      <c r="A65" s="1" t="e">
        <f>'360 GRP '!#REF!</f>
        <v>#REF!</v>
      </c>
      <c r="B65" s="16" t="e">
        <f>SUM('360 GRP '!#REF!)*'360 GRP '!#REF!</f>
        <v>#REF!</v>
      </c>
      <c r="C65" s="17" t="e">
        <f>SUM('360 GRP '!#REF!)*'360 GRP '!#REF!</f>
        <v>#REF!</v>
      </c>
      <c r="D65" s="18" t="e">
        <f>SUM('360 GRP '!#REF!)*'360 GRP '!#REF!</f>
        <v>#REF!</v>
      </c>
      <c r="E65" s="18" t="e">
        <f>SUM('360 GRP '!#REF!)*'360 GRP '!#REF!</f>
        <v>#REF!</v>
      </c>
      <c r="F65" s="18" t="e">
        <f>SUM('360 GRP '!#REF!)*'360 GRP '!#REF!</f>
        <v>#REF!</v>
      </c>
      <c r="G65" s="18" t="e">
        <f>SUM('360 GRP '!#REF!)*'360 GRP '!#REF!</f>
        <v>#REF!</v>
      </c>
      <c r="H65" s="18" t="e">
        <f>SUM('360 GRP '!#REF!)*'360 GRP '!#REF!</f>
        <v>#REF!</v>
      </c>
      <c r="I65" s="18" t="e">
        <f>SUM('360 GRP '!#REF!)*'360 GRP '!#REF!</f>
        <v>#REF!</v>
      </c>
      <c r="J65" s="18" t="e">
        <f>SUM('360 GRP '!#REF!)*'360 GRP '!#REF!</f>
        <v>#REF!</v>
      </c>
      <c r="K65" s="18" t="e">
        <f>'360 GRP '!#REF!</f>
        <v>#REF!</v>
      </c>
      <c r="L65" s="18" t="e">
        <f>'360 GRP '!#REF!*SUM('360 GRP '!#REF!)</f>
        <v>#REF!</v>
      </c>
    </row>
    <row r="66" spans="1:12">
      <c r="A66" s="1" t="e">
        <f>'360 GRP '!#REF!</f>
        <v>#REF!</v>
      </c>
      <c r="B66" s="16" t="e">
        <f>SUM('360 GRP '!#REF!)*'360 GRP '!#REF!</f>
        <v>#REF!</v>
      </c>
      <c r="C66" s="17" t="e">
        <f>SUM('360 GRP '!#REF!)*'360 GRP '!#REF!</f>
        <v>#REF!</v>
      </c>
      <c r="D66" s="18" t="e">
        <f>SUM('360 GRP '!#REF!)*'360 GRP '!#REF!</f>
        <v>#REF!</v>
      </c>
      <c r="E66" s="18" t="e">
        <f>SUM('360 GRP '!#REF!)*'360 GRP '!#REF!</f>
        <v>#REF!</v>
      </c>
      <c r="F66" s="18" t="e">
        <f>SUM('360 GRP '!#REF!)*'360 GRP '!#REF!</f>
        <v>#REF!</v>
      </c>
      <c r="G66" s="18" t="e">
        <f>SUM('360 GRP '!#REF!)*'360 GRP '!#REF!</f>
        <v>#REF!</v>
      </c>
      <c r="H66" s="18" t="e">
        <f>SUM('360 GRP '!#REF!)*'360 GRP '!#REF!</f>
        <v>#REF!</v>
      </c>
      <c r="I66" s="18" t="e">
        <f>SUM('360 GRP '!#REF!)*'360 GRP '!#REF!</f>
        <v>#REF!</v>
      </c>
      <c r="J66" s="18" t="e">
        <f>SUM('360 GRP '!#REF!)*'360 GRP '!#REF!</f>
        <v>#REF!</v>
      </c>
      <c r="K66" s="18" t="e">
        <f>'360 GRP '!#REF!</f>
        <v>#REF!</v>
      </c>
      <c r="L66" s="18" t="e">
        <f>'360 GRP '!#REF!*SUM('360 GRP '!#REF!)</f>
        <v>#REF!</v>
      </c>
    </row>
    <row r="67" spans="1:12">
      <c r="A67" s="1" t="e">
        <f>'360 GRP '!#REF!</f>
        <v>#REF!</v>
      </c>
      <c r="B67" s="16" t="e">
        <f>SUM('360 GRP '!#REF!)*'360 GRP '!#REF!</f>
        <v>#REF!</v>
      </c>
      <c r="C67" s="17" t="e">
        <f>SUM('360 GRP '!#REF!)*'360 GRP '!#REF!</f>
        <v>#REF!</v>
      </c>
      <c r="D67" s="18" t="e">
        <f>SUM('360 GRP '!#REF!)*'360 GRP '!#REF!</f>
        <v>#REF!</v>
      </c>
      <c r="E67" s="18" t="e">
        <f>SUM('360 GRP '!#REF!)*'360 GRP '!#REF!</f>
        <v>#REF!</v>
      </c>
      <c r="F67" s="18" t="e">
        <f>SUM('360 GRP '!#REF!)*'360 GRP '!#REF!</f>
        <v>#REF!</v>
      </c>
      <c r="G67" s="18" t="e">
        <f>SUM('360 GRP '!#REF!)*'360 GRP '!#REF!</f>
        <v>#REF!</v>
      </c>
      <c r="H67" s="18" t="e">
        <f>SUM('360 GRP '!#REF!)*'360 GRP '!#REF!</f>
        <v>#REF!</v>
      </c>
      <c r="I67" s="18" t="e">
        <f>SUM('360 GRP '!#REF!)*'360 GRP '!#REF!</f>
        <v>#REF!</v>
      </c>
      <c r="J67" s="18" t="e">
        <f>SUM('360 GRP '!#REF!)*'360 GRP '!#REF!</f>
        <v>#REF!</v>
      </c>
      <c r="K67" s="18" t="e">
        <f>'360 GRP '!#REF!</f>
        <v>#REF!</v>
      </c>
      <c r="L67" s="18" t="e">
        <f>'360 GRP '!#REF!*SUM('360 GRP '!#REF!)</f>
        <v>#REF!</v>
      </c>
    </row>
    <row r="68" spans="1:12">
      <c r="A68" s="1" t="e">
        <f>'360 GRP '!#REF!</f>
        <v>#REF!</v>
      </c>
      <c r="B68" s="16" t="e">
        <f>SUM('360 GRP '!#REF!)*'360 GRP '!#REF!</f>
        <v>#REF!</v>
      </c>
      <c r="C68" s="17" t="e">
        <f>SUM('360 GRP '!#REF!)*'360 GRP '!#REF!</f>
        <v>#REF!</v>
      </c>
      <c r="D68" s="18" t="e">
        <f>SUM('360 GRP '!#REF!)*'360 GRP '!#REF!</f>
        <v>#REF!</v>
      </c>
      <c r="E68" s="18" t="e">
        <f>SUM('360 GRP '!#REF!)*'360 GRP '!#REF!</f>
        <v>#REF!</v>
      </c>
      <c r="F68" s="18" t="e">
        <f>SUM('360 GRP '!#REF!)*'360 GRP '!#REF!</f>
        <v>#REF!</v>
      </c>
      <c r="G68" s="18" t="e">
        <f>SUM('360 GRP '!#REF!)*'360 GRP '!#REF!</f>
        <v>#REF!</v>
      </c>
      <c r="H68" s="18" t="e">
        <f>SUM('360 GRP '!#REF!)*'360 GRP '!#REF!</f>
        <v>#REF!</v>
      </c>
      <c r="I68" s="18" t="e">
        <f>SUM('360 GRP '!#REF!)*'360 GRP '!#REF!</f>
        <v>#REF!</v>
      </c>
      <c r="J68" s="18" t="e">
        <f>SUM('360 GRP '!#REF!)*'360 GRP '!#REF!</f>
        <v>#REF!</v>
      </c>
      <c r="K68" s="18" t="e">
        <f>'360 GRP '!#REF!</f>
        <v>#REF!</v>
      </c>
      <c r="L68" s="18" t="e">
        <f>'360 GRP '!#REF!*SUM('360 GRP '!#REF!)</f>
        <v>#REF!</v>
      </c>
    </row>
    <row r="69" spans="1:12">
      <c r="A69" s="1" t="e">
        <f>'360 GRP '!#REF!</f>
        <v>#REF!</v>
      </c>
      <c r="B69" s="16" t="e">
        <f>SUM('360 GRP '!#REF!)*'360 GRP '!#REF!</f>
        <v>#REF!</v>
      </c>
      <c r="C69" s="17" t="e">
        <f>SUM('360 GRP '!#REF!)*'360 GRP '!#REF!</f>
        <v>#REF!</v>
      </c>
      <c r="D69" s="18" t="e">
        <f>SUM('360 GRP '!#REF!)*'360 GRP '!#REF!</f>
        <v>#REF!</v>
      </c>
      <c r="E69" s="18" t="e">
        <f>SUM('360 GRP '!#REF!)*'360 GRP '!#REF!</f>
        <v>#REF!</v>
      </c>
      <c r="F69" s="18" t="e">
        <f>SUM('360 GRP '!#REF!)*'360 GRP '!#REF!</f>
        <v>#REF!</v>
      </c>
      <c r="G69" s="18" t="e">
        <f>SUM('360 GRP '!#REF!)*'360 GRP '!#REF!</f>
        <v>#REF!</v>
      </c>
      <c r="H69" s="18" t="e">
        <f>SUM('360 GRP '!#REF!)*'360 GRP '!#REF!</f>
        <v>#REF!</v>
      </c>
      <c r="I69" s="18" t="e">
        <f>SUM('360 GRP '!#REF!)*'360 GRP '!#REF!</f>
        <v>#REF!</v>
      </c>
      <c r="J69" s="18" t="e">
        <f>SUM('360 GRP '!#REF!)*'360 GRP '!#REF!</f>
        <v>#REF!</v>
      </c>
      <c r="K69" s="18" t="e">
        <f>'360 GRP '!#REF!</f>
        <v>#REF!</v>
      </c>
      <c r="L69" s="18" t="e">
        <f>'360 GRP '!#REF!*SUM('360 GRP '!#REF!)</f>
        <v>#REF!</v>
      </c>
    </row>
    <row r="70" spans="1:12">
      <c r="A70" s="1" t="e">
        <f>'360 GRP '!#REF!</f>
        <v>#REF!</v>
      </c>
      <c r="B70" s="16" t="e">
        <f>SUM('360 GRP '!#REF!)*'360 GRP '!#REF!</f>
        <v>#REF!</v>
      </c>
      <c r="C70" s="17" t="e">
        <f>SUM('360 GRP '!#REF!)*'360 GRP '!#REF!</f>
        <v>#REF!</v>
      </c>
      <c r="D70" s="18" t="e">
        <f>SUM('360 GRP '!#REF!)*'360 GRP '!#REF!</f>
        <v>#REF!</v>
      </c>
      <c r="E70" s="18" t="e">
        <f>SUM('360 GRP '!#REF!)*'360 GRP '!#REF!</f>
        <v>#REF!</v>
      </c>
      <c r="F70" s="18" t="e">
        <f>SUM('360 GRP '!#REF!)*'360 GRP '!#REF!</f>
        <v>#REF!</v>
      </c>
      <c r="G70" s="18" t="e">
        <f>SUM('360 GRP '!#REF!)*'360 GRP '!#REF!</f>
        <v>#REF!</v>
      </c>
      <c r="H70" s="18" t="e">
        <f>SUM('360 GRP '!#REF!)*'360 GRP '!#REF!</f>
        <v>#REF!</v>
      </c>
      <c r="I70" s="18" t="e">
        <f>SUM('360 GRP '!#REF!)*'360 GRP '!#REF!</f>
        <v>#REF!</v>
      </c>
      <c r="J70" s="18" t="e">
        <f>SUM('360 GRP '!#REF!)*'360 GRP '!#REF!</f>
        <v>#REF!</v>
      </c>
      <c r="K70" s="18" t="e">
        <f>'360 GRP '!#REF!</f>
        <v>#REF!</v>
      </c>
      <c r="L70" s="18" t="e">
        <f>'360 GRP '!#REF!*SUM('360 GRP '!#REF!)</f>
        <v>#REF!</v>
      </c>
    </row>
    <row r="71" spans="1:12">
      <c r="A71" s="1" t="e">
        <f>'360 GRP '!#REF!</f>
        <v>#REF!</v>
      </c>
      <c r="B71" s="16" t="e">
        <f>SUM('360 GRP '!#REF!)*'360 GRP '!#REF!</f>
        <v>#REF!</v>
      </c>
      <c r="C71" s="17" t="e">
        <f>SUM('360 GRP '!#REF!)*'360 GRP '!#REF!</f>
        <v>#REF!</v>
      </c>
      <c r="D71" s="18" t="e">
        <f>SUM('360 GRP '!#REF!)*'360 GRP '!#REF!</f>
        <v>#REF!</v>
      </c>
      <c r="E71" s="18" t="e">
        <f>SUM('360 GRP '!#REF!)*'360 GRP '!#REF!</f>
        <v>#REF!</v>
      </c>
      <c r="F71" s="18" t="e">
        <f>SUM('360 GRP '!#REF!)*'360 GRP '!#REF!</f>
        <v>#REF!</v>
      </c>
      <c r="G71" s="18" t="e">
        <f>SUM('360 GRP '!#REF!)*'360 GRP '!#REF!</f>
        <v>#REF!</v>
      </c>
      <c r="H71" s="18" t="e">
        <f>SUM('360 GRP '!#REF!)*'360 GRP '!#REF!</f>
        <v>#REF!</v>
      </c>
      <c r="I71" s="18" t="e">
        <f>SUM('360 GRP '!#REF!)*'360 GRP '!#REF!</f>
        <v>#REF!</v>
      </c>
      <c r="J71" s="18" t="e">
        <f>SUM('360 GRP '!#REF!)*'360 GRP '!#REF!</f>
        <v>#REF!</v>
      </c>
      <c r="K71" s="18" t="e">
        <f>'360 GRP '!#REF!</f>
        <v>#REF!</v>
      </c>
      <c r="L71" s="18" t="e">
        <f>'360 GRP '!#REF!*SUM('360 GRP '!#REF!)</f>
        <v>#REF!</v>
      </c>
    </row>
    <row r="72" spans="1:12">
      <c r="A72" s="1" t="e">
        <f>'360 GRP '!#REF!</f>
        <v>#REF!</v>
      </c>
      <c r="B72" s="16" t="e">
        <f>SUM('360 GRP '!#REF!)*'360 GRP '!#REF!</f>
        <v>#REF!</v>
      </c>
      <c r="C72" s="17" t="e">
        <f>SUM('360 GRP '!#REF!)*'360 GRP '!#REF!</f>
        <v>#REF!</v>
      </c>
      <c r="D72" s="18" t="e">
        <f>SUM('360 GRP '!#REF!)*'360 GRP '!#REF!</f>
        <v>#REF!</v>
      </c>
      <c r="E72" s="18" t="e">
        <f>SUM('360 GRP '!#REF!)*'360 GRP '!#REF!</f>
        <v>#REF!</v>
      </c>
      <c r="F72" s="18" t="e">
        <f>SUM('360 GRP '!#REF!)*'360 GRP '!#REF!</f>
        <v>#REF!</v>
      </c>
      <c r="G72" s="18" t="e">
        <f>SUM('360 GRP '!#REF!)*'360 GRP '!#REF!</f>
        <v>#REF!</v>
      </c>
      <c r="H72" s="18" t="e">
        <f>SUM('360 GRP '!#REF!)*'360 GRP '!#REF!</f>
        <v>#REF!</v>
      </c>
      <c r="I72" s="18" t="e">
        <f>SUM('360 GRP '!#REF!)*'360 GRP '!#REF!</f>
        <v>#REF!</v>
      </c>
      <c r="J72" s="18" t="e">
        <f>SUM('360 GRP '!#REF!)*'360 GRP '!#REF!</f>
        <v>#REF!</v>
      </c>
      <c r="K72" s="18" t="e">
        <f>'360 GRP '!#REF!</f>
        <v>#REF!</v>
      </c>
      <c r="L72" s="18" t="e">
        <f>'360 GRP '!#REF!*SUM('360 GRP '!#REF!)</f>
        <v>#REF!</v>
      </c>
    </row>
    <row r="73" spans="1:12">
      <c r="A73" s="1" t="e">
        <f>'360 GRP '!#REF!</f>
        <v>#REF!</v>
      </c>
      <c r="B73" s="16" t="e">
        <f>SUM('360 GRP '!#REF!)*'360 GRP '!#REF!</f>
        <v>#REF!</v>
      </c>
      <c r="C73" s="17" t="e">
        <f>SUM('360 GRP '!#REF!)*'360 GRP '!#REF!</f>
        <v>#REF!</v>
      </c>
      <c r="D73" s="18" t="e">
        <f>SUM('360 GRP '!#REF!)*'360 GRP '!#REF!</f>
        <v>#REF!</v>
      </c>
      <c r="E73" s="18" t="e">
        <f>SUM('360 GRP '!#REF!)*'360 GRP '!#REF!</f>
        <v>#REF!</v>
      </c>
      <c r="F73" s="18" t="e">
        <f>SUM('360 GRP '!#REF!)*'360 GRP '!#REF!</f>
        <v>#REF!</v>
      </c>
      <c r="G73" s="18" t="e">
        <f>SUM('360 GRP '!#REF!)*'360 GRP '!#REF!</f>
        <v>#REF!</v>
      </c>
      <c r="H73" s="18" t="e">
        <f>SUM('360 GRP '!#REF!)*'360 GRP '!#REF!</f>
        <v>#REF!</v>
      </c>
      <c r="I73" s="18" t="e">
        <f>SUM('360 GRP '!#REF!)*'360 GRP '!#REF!</f>
        <v>#REF!</v>
      </c>
      <c r="J73" s="18" t="e">
        <f>SUM('360 GRP '!#REF!)*'360 GRP '!#REF!</f>
        <v>#REF!</v>
      </c>
      <c r="K73" s="18" t="e">
        <f>'360 GRP '!#REF!</f>
        <v>#REF!</v>
      </c>
      <c r="L73" s="18" t="e">
        <f>'360 GRP '!#REF!*SUM('360 GRP '!#REF!)</f>
        <v>#REF!</v>
      </c>
    </row>
    <row r="74" spans="1:12">
      <c r="A74" s="1" t="e">
        <f>'360 GRP '!#REF!</f>
        <v>#REF!</v>
      </c>
      <c r="B74" s="16" t="e">
        <f>SUM('360 GRP '!#REF!)*'360 GRP '!#REF!</f>
        <v>#REF!</v>
      </c>
      <c r="C74" s="17" t="e">
        <f>SUM('360 GRP '!#REF!)*'360 GRP '!#REF!</f>
        <v>#REF!</v>
      </c>
      <c r="D74" s="18" t="e">
        <f>SUM('360 GRP '!#REF!)*'360 GRP '!#REF!</f>
        <v>#REF!</v>
      </c>
      <c r="E74" s="18" t="e">
        <f>SUM('360 GRP '!#REF!)*'360 GRP '!#REF!</f>
        <v>#REF!</v>
      </c>
      <c r="F74" s="18" t="e">
        <f>SUM('360 GRP '!#REF!)*'360 GRP '!#REF!</f>
        <v>#REF!</v>
      </c>
      <c r="G74" s="18" t="e">
        <f>SUM('360 GRP '!#REF!)*'360 GRP '!#REF!</f>
        <v>#REF!</v>
      </c>
      <c r="H74" s="18" t="e">
        <f>SUM('360 GRP '!#REF!)*'360 GRP '!#REF!</f>
        <v>#REF!</v>
      </c>
      <c r="I74" s="18" t="e">
        <f>SUM('360 GRP '!#REF!)*'360 GRP '!#REF!</f>
        <v>#REF!</v>
      </c>
      <c r="J74" s="18" t="e">
        <f>SUM('360 GRP '!#REF!)*'360 GRP '!#REF!</f>
        <v>#REF!</v>
      </c>
      <c r="K74" s="18" t="e">
        <f>'360 GRP '!#REF!</f>
        <v>#REF!</v>
      </c>
      <c r="L74" s="18" t="e">
        <f>'360 GRP '!#REF!*SUM('360 GRP '!#REF!)</f>
        <v>#REF!</v>
      </c>
    </row>
    <row r="75" spans="1:12">
      <c r="A75" s="1" t="e">
        <f>'360 GRP '!#REF!</f>
        <v>#REF!</v>
      </c>
      <c r="B75" s="16" t="e">
        <f>SUM('360 GRP '!#REF!)*'360 GRP '!#REF!</f>
        <v>#REF!</v>
      </c>
      <c r="C75" s="17" t="e">
        <f>SUM('360 GRP '!#REF!)*'360 GRP '!#REF!</f>
        <v>#REF!</v>
      </c>
      <c r="D75" s="18" t="e">
        <f>SUM('360 GRP '!#REF!)*'360 GRP '!#REF!</f>
        <v>#REF!</v>
      </c>
      <c r="E75" s="18" t="e">
        <f>SUM('360 GRP '!#REF!)*'360 GRP '!#REF!</f>
        <v>#REF!</v>
      </c>
      <c r="F75" s="18" t="e">
        <f>SUM('360 GRP '!#REF!)*'360 GRP '!#REF!</f>
        <v>#REF!</v>
      </c>
      <c r="G75" s="18" t="e">
        <f>SUM('360 GRP '!#REF!)*'360 GRP '!#REF!</f>
        <v>#REF!</v>
      </c>
      <c r="H75" s="18" t="e">
        <f>SUM('360 GRP '!#REF!)*'360 GRP '!#REF!</f>
        <v>#REF!</v>
      </c>
      <c r="I75" s="18" t="e">
        <f>SUM('360 GRP '!#REF!)*'360 GRP '!#REF!</f>
        <v>#REF!</v>
      </c>
      <c r="J75" s="18" t="e">
        <f>SUM('360 GRP '!#REF!)*'360 GRP '!#REF!</f>
        <v>#REF!</v>
      </c>
      <c r="K75" s="18" t="e">
        <f>'360 GRP '!#REF!</f>
        <v>#REF!</v>
      </c>
      <c r="L75" s="18" t="e">
        <f>'360 GRP '!#REF!*SUM('360 GRP '!#REF!)</f>
        <v>#REF!</v>
      </c>
    </row>
    <row r="76" spans="1:12">
      <c r="A76" s="1" t="e">
        <f>'360 GRP '!#REF!</f>
        <v>#REF!</v>
      </c>
      <c r="B76" s="16" t="e">
        <f>SUM('360 GRP '!#REF!)*'360 GRP '!#REF!</f>
        <v>#REF!</v>
      </c>
      <c r="C76" s="17" t="e">
        <f>SUM('360 GRP '!#REF!)*'360 GRP '!#REF!</f>
        <v>#REF!</v>
      </c>
      <c r="D76" s="18" t="e">
        <f>SUM('360 GRP '!#REF!)*'360 GRP '!#REF!</f>
        <v>#REF!</v>
      </c>
      <c r="E76" s="18" t="e">
        <f>SUM('360 GRP '!#REF!)*'360 GRP '!#REF!</f>
        <v>#REF!</v>
      </c>
      <c r="F76" s="18" t="e">
        <f>SUM('360 GRP '!#REF!)*'360 GRP '!#REF!</f>
        <v>#REF!</v>
      </c>
      <c r="G76" s="18" t="e">
        <f>SUM('360 GRP '!#REF!)*'360 GRP '!#REF!</f>
        <v>#REF!</v>
      </c>
      <c r="H76" s="18" t="e">
        <f>SUM('360 GRP '!#REF!)*'360 GRP '!#REF!</f>
        <v>#REF!</v>
      </c>
      <c r="I76" s="18" t="e">
        <f>SUM('360 GRP '!#REF!)*'360 GRP '!#REF!</f>
        <v>#REF!</v>
      </c>
      <c r="J76" s="18" t="e">
        <f>SUM('360 GRP '!#REF!)*'360 GRP '!#REF!</f>
        <v>#REF!</v>
      </c>
      <c r="K76" s="18" t="e">
        <f>'360 GRP '!#REF!</f>
        <v>#REF!</v>
      </c>
      <c r="L76" s="18" t="e">
        <f>'360 GRP '!#REF!*SUM('360 GRP '!#REF!)</f>
        <v>#REF!</v>
      </c>
    </row>
    <row r="77" spans="1:12">
      <c r="A77" s="1" t="e">
        <f>'360 GRP '!#REF!</f>
        <v>#REF!</v>
      </c>
      <c r="B77" s="16" t="e">
        <f>SUM('360 GRP '!#REF!)*'360 GRP '!#REF!</f>
        <v>#REF!</v>
      </c>
      <c r="C77" s="17" t="e">
        <f>SUM('360 GRP '!#REF!)*'360 GRP '!#REF!</f>
        <v>#REF!</v>
      </c>
      <c r="D77" s="18" t="e">
        <f>SUM('360 GRP '!#REF!)*'360 GRP '!#REF!</f>
        <v>#REF!</v>
      </c>
      <c r="E77" s="18" t="e">
        <f>SUM('360 GRP '!#REF!)*'360 GRP '!#REF!</f>
        <v>#REF!</v>
      </c>
      <c r="F77" s="18" t="e">
        <f>SUM('360 GRP '!#REF!)*'360 GRP '!#REF!</f>
        <v>#REF!</v>
      </c>
      <c r="G77" s="18" t="e">
        <f>SUM('360 GRP '!#REF!)*'360 GRP '!#REF!</f>
        <v>#REF!</v>
      </c>
      <c r="H77" s="18" t="e">
        <f>SUM('360 GRP '!#REF!)*'360 GRP '!#REF!</f>
        <v>#REF!</v>
      </c>
      <c r="I77" s="18" t="e">
        <f>SUM('360 GRP '!#REF!)*'360 GRP '!#REF!</f>
        <v>#REF!</v>
      </c>
      <c r="J77" s="18" t="e">
        <f>SUM('360 GRP '!#REF!)*'360 GRP '!#REF!</f>
        <v>#REF!</v>
      </c>
      <c r="K77" s="18" t="e">
        <f>'360 GRP '!#REF!</f>
        <v>#REF!</v>
      </c>
      <c r="L77" s="18" t="e">
        <f>'360 GRP '!#REF!*SUM('360 GRP '!#REF!)</f>
        <v>#REF!</v>
      </c>
    </row>
    <row r="78" spans="1:12">
      <c r="A78" s="1" t="e">
        <f>'360 GRP '!#REF!</f>
        <v>#REF!</v>
      </c>
      <c r="B78" s="16" t="e">
        <f>SUM('360 GRP '!#REF!)*'360 GRP '!#REF!</f>
        <v>#REF!</v>
      </c>
      <c r="C78" s="17" t="e">
        <f>SUM('360 GRP '!#REF!)*'360 GRP '!#REF!</f>
        <v>#REF!</v>
      </c>
      <c r="D78" s="18" t="e">
        <f>SUM('360 GRP '!#REF!)*'360 GRP '!#REF!</f>
        <v>#REF!</v>
      </c>
      <c r="E78" s="18" t="e">
        <f>SUM('360 GRP '!#REF!)*'360 GRP '!#REF!</f>
        <v>#REF!</v>
      </c>
      <c r="F78" s="18" t="e">
        <f>SUM('360 GRP '!#REF!)*'360 GRP '!#REF!</f>
        <v>#REF!</v>
      </c>
      <c r="G78" s="18" t="e">
        <f>SUM('360 GRP '!#REF!)*'360 GRP '!#REF!</f>
        <v>#REF!</v>
      </c>
      <c r="H78" s="18" t="e">
        <f>SUM('360 GRP '!#REF!)*'360 GRP '!#REF!</f>
        <v>#REF!</v>
      </c>
      <c r="I78" s="18" t="e">
        <f>SUM('360 GRP '!#REF!)*'360 GRP '!#REF!</f>
        <v>#REF!</v>
      </c>
      <c r="J78" s="18" t="e">
        <f>SUM('360 GRP '!#REF!)*'360 GRP '!#REF!</f>
        <v>#REF!</v>
      </c>
      <c r="K78" s="18" t="e">
        <f>'360 GRP '!#REF!</f>
        <v>#REF!</v>
      </c>
      <c r="L78" s="18" t="e">
        <f>'360 GRP '!#REF!*SUM('360 GRP '!#REF!)</f>
        <v>#REF!</v>
      </c>
    </row>
    <row r="79" spans="1:12">
      <c r="A79" s="1" t="e">
        <f>'360 GRP '!#REF!</f>
        <v>#REF!</v>
      </c>
      <c r="B79" s="16" t="e">
        <f>SUM('360 GRP '!#REF!)*'360 GRP '!#REF!</f>
        <v>#REF!</v>
      </c>
      <c r="C79" s="17" t="e">
        <f>SUM('360 GRP '!#REF!)*'360 GRP '!#REF!</f>
        <v>#REF!</v>
      </c>
      <c r="D79" s="18" t="e">
        <f>SUM('360 GRP '!#REF!)*'360 GRP '!#REF!</f>
        <v>#REF!</v>
      </c>
      <c r="E79" s="18" t="e">
        <f>SUM('360 GRP '!#REF!)*'360 GRP '!#REF!</f>
        <v>#REF!</v>
      </c>
      <c r="F79" s="18" t="e">
        <f>SUM('360 GRP '!#REF!)*'360 GRP '!#REF!</f>
        <v>#REF!</v>
      </c>
      <c r="G79" s="18" t="e">
        <f>SUM('360 GRP '!#REF!)*'360 GRP '!#REF!</f>
        <v>#REF!</v>
      </c>
      <c r="H79" s="18" t="e">
        <f>SUM('360 GRP '!#REF!)*'360 GRP '!#REF!</f>
        <v>#REF!</v>
      </c>
      <c r="I79" s="18" t="e">
        <f>SUM('360 GRP '!#REF!)*'360 GRP '!#REF!</f>
        <v>#REF!</v>
      </c>
      <c r="J79" s="18" t="e">
        <f>SUM('360 GRP '!#REF!)*'360 GRP '!#REF!</f>
        <v>#REF!</v>
      </c>
      <c r="K79" s="18" t="e">
        <f>'360 GRP '!#REF!</f>
        <v>#REF!</v>
      </c>
      <c r="L79" s="18" t="e">
        <f>'360 GRP '!#REF!*SUM('360 GRP '!#REF!)</f>
        <v>#REF!</v>
      </c>
    </row>
    <row r="80" spans="1:12">
      <c r="A80" s="1" t="e">
        <f>'360 GRP '!#REF!</f>
        <v>#REF!</v>
      </c>
      <c r="B80" s="16" t="e">
        <f>SUM('360 GRP '!#REF!)*'360 GRP '!#REF!</f>
        <v>#REF!</v>
      </c>
      <c r="C80" s="17" t="e">
        <f>SUM('360 GRP '!#REF!)*'360 GRP '!#REF!</f>
        <v>#REF!</v>
      </c>
      <c r="D80" s="18" t="e">
        <f>SUM('360 GRP '!#REF!)*'360 GRP '!#REF!</f>
        <v>#REF!</v>
      </c>
      <c r="E80" s="18" t="e">
        <f>SUM('360 GRP '!#REF!)*'360 GRP '!#REF!</f>
        <v>#REF!</v>
      </c>
      <c r="F80" s="18" t="e">
        <f>SUM('360 GRP '!#REF!)*'360 GRP '!#REF!</f>
        <v>#REF!</v>
      </c>
      <c r="G80" s="18" t="e">
        <f>SUM('360 GRP '!#REF!)*'360 GRP '!#REF!</f>
        <v>#REF!</v>
      </c>
      <c r="H80" s="18" t="e">
        <f>SUM('360 GRP '!#REF!)*'360 GRP '!#REF!</f>
        <v>#REF!</v>
      </c>
      <c r="I80" s="18" t="e">
        <f>SUM('360 GRP '!#REF!)*'360 GRP '!#REF!</f>
        <v>#REF!</v>
      </c>
      <c r="J80" s="18" t="e">
        <f>SUM('360 GRP '!#REF!)*'360 GRP '!#REF!</f>
        <v>#REF!</v>
      </c>
      <c r="K80" s="18" t="e">
        <f>'360 GRP '!#REF!</f>
        <v>#REF!</v>
      </c>
      <c r="L80" s="18" t="e">
        <f>'360 GRP '!#REF!*SUM('360 GRP '!#REF!)</f>
        <v>#REF!</v>
      </c>
    </row>
    <row r="81" spans="1:12">
      <c r="A81" s="1" t="e">
        <f>'360 GRP '!#REF!</f>
        <v>#REF!</v>
      </c>
      <c r="B81" s="16" t="e">
        <f>SUM('360 GRP '!#REF!)*'360 GRP '!#REF!</f>
        <v>#REF!</v>
      </c>
      <c r="C81" s="17" t="e">
        <f>SUM('360 GRP '!#REF!)*'360 GRP '!#REF!</f>
        <v>#REF!</v>
      </c>
      <c r="D81" s="18" t="e">
        <f>SUM('360 GRP '!#REF!)*'360 GRP '!#REF!</f>
        <v>#REF!</v>
      </c>
      <c r="E81" s="18" t="e">
        <f>SUM('360 GRP '!#REF!)*'360 GRP '!#REF!</f>
        <v>#REF!</v>
      </c>
      <c r="F81" s="18" t="e">
        <f>SUM('360 GRP '!#REF!)*'360 GRP '!#REF!</f>
        <v>#REF!</v>
      </c>
      <c r="G81" s="18" t="e">
        <f>SUM('360 GRP '!#REF!)*'360 GRP '!#REF!</f>
        <v>#REF!</v>
      </c>
      <c r="H81" s="18" t="e">
        <f>SUM('360 GRP '!#REF!)*'360 GRP '!#REF!</f>
        <v>#REF!</v>
      </c>
      <c r="I81" s="18" t="e">
        <f>SUM('360 GRP '!#REF!)*'360 GRP '!#REF!</f>
        <v>#REF!</v>
      </c>
      <c r="J81" s="18" t="e">
        <f>SUM('360 GRP '!#REF!)*'360 GRP '!#REF!</f>
        <v>#REF!</v>
      </c>
      <c r="K81" s="18" t="e">
        <f>'360 GRP '!#REF!</f>
        <v>#REF!</v>
      </c>
      <c r="L81" s="18" t="e">
        <f>'360 GRP '!#REF!*SUM('360 GRP '!#REF!)</f>
        <v>#REF!</v>
      </c>
    </row>
    <row r="82" spans="1:12">
      <c r="A82" s="1" t="e">
        <f>'360 GRP '!#REF!</f>
        <v>#REF!</v>
      </c>
      <c r="B82" s="16" t="e">
        <f>SUM('360 GRP '!#REF!)*'360 GRP '!#REF!</f>
        <v>#REF!</v>
      </c>
      <c r="C82" s="17" t="e">
        <f>SUM('360 GRP '!#REF!)*'360 GRP '!#REF!</f>
        <v>#REF!</v>
      </c>
      <c r="D82" s="18" t="e">
        <f>SUM('360 GRP '!#REF!)*'360 GRP '!#REF!</f>
        <v>#REF!</v>
      </c>
      <c r="E82" s="18" t="e">
        <f>SUM('360 GRP '!#REF!)*'360 GRP '!#REF!</f>
        <v>#REF!</v>
      </c>
      <c r="F82" s="18" t="e">
        <f>SUM('360 GRP '!#REF!)*'360 GRP '!#REF!</f>
        <v>#REF!</v>
      </c>
      <c r="G82" s="18" t="e">
        <f>SUM('360 GRP '!#REF!)*'360 GRP '!#REF!</f>
        <v>#REF!</v>
      </c>
      <c r="H82" s="18" t="e">
        <f>SUM('360 GRP '!#REF!)*'360 GRP '!#REF!</f>
        <v>#REF!</v>
      </c>
      <c r="I82" s="18" t="e">
        <f>SUM('360 GRP '!#REF!)*'360 GRP '!#REF!</f>
        <v>#REF!</v>
      </c>
      <c r="J82" s="18" t="e">
        <f>SUM('360 GRP '!#REF!)*'360 GRP '!#REF!</f>
        <v>#REF!</v>
      </c>
      <c r="K82" s="18" t="e">
        <f>'360 GRP '!#REF!</f>
        <v>#REF!</v>
      </c>
      <c r="L82" s="18" t="e">
        <f>'360 GRP '!#REF!*SUM('360 GRP '!#REF!)</f>
        <v>#REF!</v>
      </c>
    </row>
    <row r="83" spans="1:12">
      <c r="A83" s="1" t="e">
        <f>'360 GRP '!#REF!</f>
        <v>#REF!</v>
      </c>
      <c r="B83" s="16" t="e">
        <f>SUM('360 GRP '!#REF!)*'360 GRP '!#REF!</f>
        <v>#REF!</v>
      </c>
      <c r="C83" s="17" t="e">
        <f>SUM('360 GRP '!#REF!)*'360 GRP '!#REF!</f>
        <v>#REF!</v>
      </c>
      <c r="D83" s="18" t="e">
        <f>SUM('360 GRP '!#REF!)*'360 GRP '!#REF!</f>
        <v>#REF!</v>
      </c>
      <c r="E83" s="18" t="e">
        <f>SUM('360 GRP '!#REF!)*'360 GRP '!#REF!</f>
        <v>#REF!</v>
      </c>
      <c r="F83" s="18" t="e">
        <f>SUM('360 GRP '!#REF!)*'360 GRP '!#REF!</f>
        <v>#REF!</v>
      </c>
      <c r="G83" s="18" t="e">
        <f>SUM('360 GRP '!#REF!)*'360 GRP '!#REF!</f>
        <v>#REF!</v>
      </c>
      <c r="H83" s="18" t="e">
        <f>SUM('360 GRP '!#REF!)*'360 GRP '!#REF!</f>
        <v>#REF!</v>
      </c>
      <c r="I83" s="18" t="e">
        <f>SUM('360 GRP '!#REF!)*'360 GRP '!#REF!</f>
        <v>#REF!</v>
      </c>
      <c r="J83" s="18" t="e">
        <f>SUM('360 GRP '!#REF!)*'360 GRP '!#REF!</f>
        <v>#REF!</v>
      </c>
      <c r="K83" s="18" t="e">
        <f>'360 GRP '!#REF!</f>
        <v>#REF!</v>
      </c>
      <c r="L83" s="18" t="e">
        <f>'360 GRP '!#REF!*SUM('360 GRP '!#REF!)</f>
        <v>#REF!</v>
      </c>
    </row>
    <row r="84" spans="1:12">
      <c r="A84" s="1" t="e">
        <f>'360 GRP '!#REF!</f>
        <v>#REF!</v>
      </c>
      <c r="B84" s="16" t="e">
        <f>SUM('360 GRP '!#REF!)*'360 GRP '!#REF!</f>
        <v>#REF!</v>
      </c>
      <c r="C84" s="17" t="e">
        <f>SUM('360 GRP '!#REF!)*'360 GRP '!#REF!</f>
        <v>#REF!</v>
      </c>
      <c r="D84" s="18" t="e">
        <f>SUM('360 GRP '!#REF!)*'360 GRP '!#REF!</f>
        <v>#REF!</v>
      </c>
      <c r="E84" s="18" t="e">
        <f>SUM('360 GRP '!#REF!)*'360 GRP '!#REF!</f>
        <v>#REF!</v>
      </c>
      <c r="F84" s="18" t="e">
        <f>SUM('360 GRP '!#REF!)*'360 GRP '!#REF!</f>
        <v>#REF!</v>
      </c>
      <c r="G84" s="18" t="e">
        <f>SUM('360 GRP '!#REF!)*'360 GRP '!#REF!</f>
        <v>#REF!</v>
      </c>
      <c r="H84" s="18" t="e">
        <f>SUM('360 GRP '!#REF!)*'360 GRP '!#REF!</f>
        <v>#REF!</v>
      </c>
      <c r="I84" s="18" t="e">
        <f>SUM('360 GRP '!#REF!)*'360 GRP '!#REF!</f>
        <v>#REF!</v>
      </c>
      <c r="J84" s="18" t="e">
        <f>SUM('360 GRP '!#REF!)*'360 GRP '!#REF!</f>
        <v>#REF!</v>
      </c>
      <c r="K84" s="18" t="e">
        <f>'360 GRP '!#REF!</f>
        <v>#REF!</v>
      </c>
      <c r="L84" s="18" t="e">
        <f>'360 GRP '!#REF!*SUM('360 GRP '!#REF!)</f>
        <v>#REF!</v>
      </c>
    </row>
    <row r="85" spans="1:12">
      <c r="A85" s="1" t="e">
        <f>'360 GRP '!#REF!</f>
        <v>#REF!</v>
      </c>
      <c r="B85" s="16" t="e">
        <f>SUM('360 GRP '!#REF!)*'360 GRP '!#REF!</f>
        <v>#REF!</v>
      </c>
      <c r="C85" s="17" t="e">
        <f>SUM('360 GRP '!#REF!)*'360 GRP '!#REF!</f>
        <v>#REF!</v>
      </c>
      <c r="D85" s="18" t="e">
        <f>SUM('360 GRP '!#REF!)*'360 GRP '!#REF!</f>
        <v>#REF!</v>
      </c>
      <c r="E85" s="18" t="e">
        <f>SUM('360 GRP '!#REF!)*'360 GRP '!#REF!</f>
        <v>#REF!</v>
      </c>
      <c r="F85" s="18" t="e">
        <f>SUM('360 GRP '!#REF!)*'360 GRP '!#REF!</f>
        <v>#REF!</v>
      </c>
      <c r="G85" s="18" t="e">
        <f>SUM('360 GRP '!#REF!)*'360 GRP '!#REF!</f>
        <v>#REF!</v>
      </c>
      <c r="H85" s="18" t="e">
        <f>SUM('360 GRP '!#REF!)*'360 GRP '!#REF!</f>
        <v>#REF!</v>
      </c>
      <c r="I85" s="18" t="e">
        <f>SUM('360 GRP '!#REF!)*'360 GRP '!#REF!</f>
        <v>#REF!</v>
      </c>
      <c r="J85" s="18" t="e">
        <f>SUM('360 GRP '!#REF!)*'360 GRP '!#REF!</f>
        <v>#REF!</v>
      </c>
      <c r="K85" s="18" t="e">
        <f>'360 GRP '!#REF!</f>
        <v>#REF!</v>
      </c>
      <c r="L85" s="18" t="e">
        <f>'360 GRP '!#REF!*SUM('360 GRP '!#REF!)</f>
        <v>#REF!</v>
      </c>
    </row>
    <row r="86" spans="1:12">
      <c r="A86" s="1" t="e">
        <f>'360 GRP '!#REF!</f>
        <v>#REF!</v>
      </c>
      <c r="B86" s="16" t="e">
        <f>SUM('360 GRP '!#REF!)*'360 GRP '!#REF!</f>
        <v>#REF!</v>
      </c>
      <c r="C86" s="17" t="e">
        <f>SUM('360 GRP '!#REF!)*'360 GRP '!#REF!</f>
        <v>#REF!</v>
      </c>
      <c r="D86" s="18" t="e">
        <f>SUM('360 GRP '!#REF!)*'360 GRP '!#REF!</f>
        <v>#REF!</v>
      </c>
      <c r="E86" s="18" t="e">
        <f>SUM('360 GRP '!#REF!)*'360 GRP '!#REF!</f>
        <v>#REF!</v>
      </c>
      <c r="F86" s="18" t="e">
        <f>SUM('360 GRP '!#REF!)*'360 GRP '!#REF!</f>
        <v>#REF!</v>
      </c>
      <c r="G86" s="18" t="e">
        <f>SUM('360 GRP '!#REF!)*'360 GRP '!#REF!</f>
        <v>#REF!</v>
      </c>
      <c r="H86" s="18" t="e">
        <f>SUM('360 GRP '!#REF!)*'360 GRP '!#REF!</f>
        <v>#REF!</v>
      </c>
      <c r="I86" s="18" t="e">
        <f>SUM('360 GRP '!#REF!)*'360 GRP '!#REF!</f>
        <v>#REF!</v>
      </c>
      <c r="J86" s="18" t="e">
        <f>SUM('360 GRP '!#REF!)*'360 GRP '!#REF!</f>
        <v>#REF!</v>
      </c>
      <c r="K86" s="18" t="e">
        <f>'360 GRP '!#REF!</f>
        <v>#REF!</v>
      </c>
      <c r="L86" s="18" t="e">
        <f>'360 GRP '!#REF!*SUM('360 GRP '!#REF!)</f>
        <v>#REF!</v>
      </c>
    </row>
    <row r="87" spans="1:12">
      <c r="A87" s="1" t="e">
        <f>'360 GRP '!#REF!</f>
        <v>#REF!</v>
      </c>
      <c r="B87" s="16" t="e">
        <f>SUM('360 GRP '!#REF!)*'360 GRP '!#REF!</f>
        <v>#REF!</v>
      </c>
      <c r="C87" s="17" t="e">
        <f>SUM('360 GRP '!#REF!)*'360 GRP '!#REF!</f>
        <v>#REF!</v>
      </c>
      <c r="D87" s="18" t="e">
        <f>SUM('360 GRP '!#REF!)*'360 GRP '!#REF!</f>
        <v>#REF!</v>
      </c>
      <c r="E87" s="18" t="e">
        <f>SUM('360 GRP '!#REF!)*'360 GRP '!#REF!</f>
        <v>#REF!</v>
      </c>
      <c r="F87" s="18" t="e">
        <f>SUM('360 GRP '!#REF!)*'360 GRP '!#REF!</f>
        <v>#REF!</v>
      </c>
      <c r="G87" s="18" t="e">
        <f>SUM('360 GRP '!#REF!)*'360 GRP '!#REF!</f>
        <v>#REF!</v>
      </c>
      <c r="H87" s="18" t="e">
        <f>SUM('360 GRP '!#REF!)*'360 GRP '!#REF!</f>
        <v>#REF!</v>
      </c>
      <c r="I87" s="18" t="e">
        <f>SUM('360 GRP '!#REF!)*'360 GRP '!#REF!</f>
        <v>#REF!</v>
      </c>
      <c r="J87" s="18" t="e">
        <f>SUM('360 GRP '!#REF!)*'360 GRP '!#REF!</f>
        <v>#REF!</v>
      </c>
      <c r="K87" s="18" t="e">
        <f>'360 GRP '!#REF!</f>
        <v>#REF!</v>
      </c>
      <c r="L87" s="18" t="e">
        <f>'360 GRP '!#REF!*SUM('360 GRP '!#REF!)</f>
        <v>#REF!</v>
      </c>
    </row>
    <row r="88" spans="1:12">
      <c r="A88" s="1">
        <f>'360 GRP '!D181</f>
        <v>0</v>
      </c>
      <c r="B88" s="16" t="e">
        <f>SUM('360 GRP '!N181:Y181)*'360 GRP '!#REF!</f>
        <v>#REF!</v>
      </c>
      <c r="C88" s="17" t="e">
        <f>SUM('360 GRP '!N181:Y181)*'360 GRP '!#REF!</f>
        <v>#REF!</v>
      </c>
      <c r="D88" s="18" t="e">
        <f>SUM('360 GRP '!N181:Y181)*'360 GRP '!#REF!</f>
        <v>#REF!</v>
      </c>
      <c r="E88" s="18" t="e">
        <f>SUM('360 GRP '!N181:Y181)*'360 GRP '!#REF!</f>
        <v>#REF!</v>
      </c>
      <c r="F88" s="18" t="e">
        <f>SUM('360 GRP '!N181:Y181)*'360 GRP '!#REF!</f>
        <v>#REF!</v>
      </c>
      <c r="G88" s="18" t="e">
        <f>SUM('360 GRP '!N181:Y181)*'360 GRP '!#REF!</f>
        <v>#REF!</v>
      </c>
      <c r="H88" s="18" t="e">
        <f>SUM('360 GRP '!N181:Y181)*'360 GRP '!#REF!</f>
        <v>#REF!</v>
      </c>
      <c r="I88" s="18" t="e">
        <f>SUM('360 GRP '!N181:Y181)*'360 GRP '!#REF!</f>
        <v>#REF!</v>
      </c>
      <c r="J88" s="18" t="e">
        <f>SUM('360 GRP '!N181:Y181)*'360 GRP '!#REF!</f>
        <v>#REF!</v>
      </c>
      <c r="K88" s="18" t="e">
        <f>'360 GRP '!#REF!</f>
        <v>#REF!</v>
      </c>
      <c r="L88" s="18">
        <f>'360 GRP '!K181*SUM('360 GRP '!N181:Y181)</f>
        <v>0</v>
      </c>
    </row>
    <row r="89" spans="1:12">
      <c r="A89" s="1" t="str">
        <f>'360 GRP '!D182</f>
        <v>360-381</v>
      </c>
      <c r="B89" s="16" t="e">
        <f>SUM('360 GRP '!N182:Y182)*'360 GRP '!#REF!</f>
        <v>#REF!</v>
      </c>
      <c r="C89" s="17" t="e">
        <f>SUM('360 GRP '!N182:Y182)*'360 GRP '!#REF!</f>
        <v>#REF!</v>
      </c>
      <c r="D89" s="18" t="e">
        <f>SUM('360 GRP '!N182:Y182)*'360 GRP '!#REF!</f>
        <v>#REF!</v>
      </c>
      <c r="E89" s="18" t="e">
        <f>SUM('360 GRP '!N182:Y182)*'360 GRP '!#REF!</f>
        <v>#REF!</v>
      </c>
      <c r="F89" s="18" t="e">
        <f>SUM('360 GRP '!N182:Y182)*'360 GRP '!#REF!</f>
        <v>#REF!</v>
      </c>
      <c r="G89" s="18" t="e">
        <f>SUM('360 GRP '!N182:Y182)*'360 GRP '!#REF!</f>
        <v>#REF!</v>
      </c>
      <c r="H89" s="18" t="e">
        <f>SUM('360 GRP '!N182:Y182)*'360 GRP '!#REF!</f>
        <v>#REF!</v>
      </c>
      <c r="I89" s="18" t="e">
        <f>SUM('360 GRP '!N182:Y182)*'360 GRP '!#REF!</f>
        <v>#REF!</v>
      </c>
      <c r="J89" s="18" t="e">
        <f>SUM('360 GRP '!N182:Y182)*'360 GRP '!#REF!</f>
        <v>#REF!</v>
      </c>
      <c r="K89" s="18" t="e">
        <f>'360 GRP '!#REF!</f>
        <v>#REF!</v>
      </c>
      <c r="L89" s="18">
        <f>'360 GRP '!K182*SUM('360 GRP '!N182:Y182)</f>
        <v>0</v>
      </c>
    </row>
    <row r="90" spans="1:12">
      <c r="A90" s="1" t="str">
        <f>'360 GRP '!D183</f>
        <v>360-382</v>
      </c>
      <c r="B90" s="16" t="e">
        <f>SUM('360 GRP '!N183:Y183)*'360 GRP '!#REF!</f>
        <v>#REF!</v>
      </c>
      <c r="C90" s="17" t="e">
        <f>SUM('360 GRP '!N183:Y183)*'360 GRP '!#REF!</f>
        <v>#REF!</v>
      </c>
      <c r="D90" s="18" t="e">
        <f>SUM('360 GRP '!N183:Y183)*'360 GRP '!#REF!</f>
        <v>#REF!</v>
      </c>
      <c r="E90" s="18" t="e">
        <f>SUM('360 GRP '!N183:Y183)*'360 GRP '!#REF!</f>
        <v>#REF!</v>
      </c>
      <c r="F90" s="18" t="e">
        <f>SUM('360 GRP '!N183:Y183)*'360 GRP '!#REF!</f>
        <v>#REF!</v>
      </c>
      <c r="G90" s="18" t="e">
        <f>SUM('360 GRP '!N183:Y183)*'360 GRP '!#REF!</f>
        <v>#REF!</v>
      </c>
      <c r="H90" s="18" t="e">
        <f>SUM('360 GRP '!N183:Y183)*'360 GRP '!#REF!</f>
        <v>#REF!</v>
      </c>
      <c r="I90" s="18" t="e">
        <f>SUM('360 GRP '!N183:Y183)*'360 GRP '!#REF!</f>
        <v>#REF!</v>
      </c>
      <c r="J90" s="18" t="e">
        <f>SUM('360 GRP '!N183:Y183)*'360 GRP '!#REF!</f>
        <v>#REF!</v>
      </c>
      <c r="K90" s="18" t="e">
        <f>'360 GRP '!#REF!</f>
        <v>#REF!</v>
      </c>
      <c r="L90" s="18">
        <f>'360 GRP '!K183*SUM('360 GRP '!N183:Y183)</f>
        <v>0</v>
      </c>
    </row>
    <row r="91" spans="1:12">
      <c r="A91" s="1" t="str">
        <f>'360 GRP '!D184</f>
        <v>360-384</v>
      </c>
      <c r="B91" s="16" t="e">
        <f>SUM('360 GRP '!N184:Y184)*'360 GRP '!#REF!</f>
        <v>#REF!</v>
      </c>
      <c r="C91" s="17" t="e">
        <f>SUM('360 GRP '!N184:Y184)*'360 GRP '!#REF!</f>
        <v>#REF!</v>
      </c>
      <c r="D91" s="18" t="e">
        <f>SUM('360 GRP '!N184:Y184)*'360 GRP '!#REF!</f>
        <v>#REF!</v>
      </c>
      <c r="E91" s="18" t="e">
        <f>SUM('360 GRP '!N184:Y184)*'360 GRP '!#REF!</f>
        <v>#REF!</v>
      </c>
      <c r="F91" s="18" t="e">
        <f>SUM('360 GRP '!N184:Y184)*'360 GRP '!#REF!</f>
        <v>#REF!</v>
      </c>
      <c r="G91" s="18" t="e">
        <f>SUM('360 GRP '!N184:Y184)*'360 GRP '!#REF!</f>
        <v>#REF!</v>
      </c>
      <c r="H91" s="18" t="e">
        <f>SUM('360 GRP '!N184:Y184)*'360 GRP '!#REF!</f>
        <v>#REF!</v>
      </c>
      <c r="I91" s="18" t="e">
        <f>SUM('360 GRP '!N184:Y184)*'360 GRP '!#REF!</f>
        <v>#REF!</v>
      </c>
      <c r="J91" s="18" t="e">
        <f>SUM('360 GRP '!N184:Y184)*'360 GRP '!#REF!</f>
        <v>#REF!</v>
      </c>
      <c r="K91" s="18" t="e">
        <f>'360 GRP '!#REF!</f>
        <v>#REF!</v>
      </c>
      <c r="L91" s="18">
        <f>'360 GRP '!K184*SUM('360 GRP '!N184:Y184)</f>
        <v>0</v>
      </c>
    </row>
    <row r="92" spans="1:12">
      <c r="A92" s="1" t="str">
        <f>'360 GRP '!D185</f>
        <v>360-385</v>
      </c>
      <c r="B92" s="16" t="e">
        <f>SUM('360 GRP '!N185:Y185)*'360 GRP '!#REF!</f>
        <v>#REF!</v>
      </c>
      <c r="C92" s="17" t="e">
        <f>SUM('360 GRP '!N185:Y185)*'360 GRP '!#REF!</f>
        <v>#REF!</v>
      </c>
      <c r="D92" s="18" t="e">
        <f>SUM('360 GRP '!N185:Y185)*'360 GRP '!#REF!</f>
        <v>#REF!</v>
      </c>
      <c r="E92" s="18" t="e">
        <f>SUM('360 GRP '!N185:Y185)*'360 GRP '!#REF!</f>
        <v>#REF!</v>
      </c>
      <c r="F92" s="18" t="e">
        <f>SUM('360 GRP '!N185:Y185)*'360 GRP '!#REF!</f>
        <v>#REF!</v>
      </c>
      <c r="G92" s="18" t="e">
        <f>SUM('360 GRP '!N185:Y185)*'360 GRP '!#REF!</f>
        <v>#REF!</v>
      </c>
      <c r="H92" s="18" t="e">
        <f>SUM('360 GRP '!N185:Y185)*'360 GRP '!#REF!</f>
        <v>#REF!</v>
      </c>
      <c r="I92" s="18" t="e">
        <f>SUM('360 GRP '!N185:Y185)*'360 GRP '!#REF!</f>
        <v>#REF!</v>
      </c>
      <c r="J92" s="18" t="e">
        <f>SUM('360 GRP '!N185:Y185)*'360 GRP '!#REF!</f>
        <v>#REF!</v>
      </c>
      <c r="K92" s="18" t="e">
        <f>'360 GRP '!#REF!</f>
        <v>#REF!</v>
      </c>
      <c r="L92" s="18">
        <f>'360 GRP '!K185*SUM('360 GRP '!N185:Y185)</f>
        <v>0</v>
      </c>
    </row>
    <row r="93" spans="1:12">
      <c r="A93" s="1" t="str">
        <f>'360 GRP '!D186</f>
        <v>360-388</v>
      </c>
      <c r="B93" s="16" t="e">
        <f>SUM('360 GRP '!N186:Y186)*'360 GRP '!#REF!</f>
        <v>#REF!</v>
      </c>
      <c r="C93" s="17" t="e">
        <f>SUM('360 GRP '!N186:Y186)*'360 GRP '!#REF!</f>
        <v>#REF!</v>
      </c>
      <c r="D93" s="18" t="e">
        <f>SUM('360 GRP '!N186:Y186)*'360 GRP '!#REF!</f>
        <v>#REF!</v>
      </c>
      <c r="E93" s="18" t="e">
        <f>SUM('360 GRP '!N186:Y186)*'360 GRP '!#REF!</f>
        <v>#REF!</v>
      </c>
      <c r="F93" s="18" t="e">
        <f>SUM('360 GRP '!N186:Y186)*'360 GRP '!#REF!</f>
        <v>#REF!</v>
      </c>
      <c r="G93" s="18" t="e">
        <f>SUM('360 GRP '!N186:Y186)*'360 GRP '!#REF!</f>
        <v>#REF!</v>
      </c>
      <c r="H93" s="18" t="e">
        <f>SUM('360 GRP '!N186:Y186)*'360 GRP '!#REF!</f>
        <v>#REF!</v>
      </c>
      <c r="I93" s="18" t="e">
        <f>SUM('360 GRP '!N186:Y186)*'360 GRP '!#REF!</f>
        <v>#REF!</v>
      </c>
      <c r="J93" s="18" t="e">
        <f>SUM('360 GRP '!N186:Y186)*'360 GRP '!#REF!</f>
        <v>#REF!</v>
      </c>
      <c r="K93" s="18" t="e">
        <f>'360 GRP '!#REF!</f>
        <v>#REF!</v>
      </c>
      <c r="L93" s="18">
        <f>'360 GRP '!K186*SUM('360 GRP '!N186:Y186)</f>
        <v>0</v>
      </c>
    </row>
    <row r="94" spans="1:12">
      <c r="A94" s="1" t="str">
        <f>'360 GRP '!D187</f>
        <v>360-389</v>
      </c>
      <c r="B94" s="16" t="e">
        <f>SUM('360 GRP '!N187:Y187)*'360 GRP '!#REF!</f>
        <v>#REF!</v>
      </c>
      <c r="C94" s="17" t="e">
        <f>SUM('360 GRP '!N187:Y187)*'360 GRP '!#REF!</f>
        <v>#REF!</v>
      </c>
      <c r="D94" s="18" t="e">
        <f>SUM('360 GRP '!N187:Y187)*'360 GRP '!#REF!</f>
        <v>#REF!</v>
      </c>
      <c r="E94" s="18" t="e">
        <f>SUM('360 GRP '!N187:Y187)*'360 GRP '!#REF!</f>
        <v>#REF!</v>
      </c>
      <c r="F94" s="18" t="e">
        <f>SUM('360 GRP '!N187:Y187)*'360 GRP '!#REF!</f>
        <v>#REF!</v>
      </c>
      <c r="G94" s="18" t="e">
        <f>SUM('360 GRP '!N187:Y187)*'360 GRP '!#REF!</f>
        <v>#REF!</v>
      </c>
      <c r="H94" s="18" t="e">
        <f>SUM('360 GRP '!N187:Y187)*'360 GRP '!#REF!</f>
        <v>#REF!</v>
      </c>
      <c r="I94" s="18" t="e">
        <f>SUM('360 GRP '!N187:Y187)*'360 GRP '!#REF!</f>
        <v>#REF!</v>
      </c>
      <c r="J94" s="18" t="e">
        <f>SUM('360 GRP '!N187:Y187)*'360 GRP '!#REF!</f>
        <v>#REF!</v>
      </c>
      <c r="K94" s="18" t="e">
        <f>'360 GRP '!#REF!</f>
        <v>#REF!</v>
      </c>
      <c r="L94" s="18">
        <f>'360 GRP '!K187*SUM('360 GRP '!N187:Y187)</f>
        <v>0</v>
      </c>
    </row>
    <row r="95" spans="1:12">
      <c r="A95" s="1" t="str">
        <f>'360 GRP '!D188</f>
        <v>360-392</v>
      </c>
      <c r="B95" s="16" t="e">
        <f>SUM('360 GRP '!N188:Y188)*'360 GRP '!#REF!</f>
        <v>#REF!</v>
      </c>
      <c r="C95" s="17" t="e">
        <f>SUM('360 GRP '!N188:Y188)*'360 GRP '!#REF!</f>
        <v>#REF!</v>
      </c>
      <c r="D95" s="18" t="e">
        <f>SUM('360 GRP '!N188:Y188)*'360 GRP '!#REF!</f>
        <v>#REF!</v>
      </c>
      <c r="E95" s="18" t="e">
        <f>SUM('360 GRP '!N188:Y188)*'360 GRP '!#REF!</f>
        <v>#REF!</v>
      </c>
      <c r="F95" s="18" t="e">
        <f>SUM('360 GRP '!N188:Y188)*'360 GRP '!#REF!</f>
        <v>#REF!</v>
      </c>
      <c r="G95" s="18" t="e">
        <f>SUM('360 GRP '!N188:Y188)*'360 GRP '!#REF!</f>
        <v>#REF!</v>
      </c>
      <c r="H95" s="18" t="e">
        <f>SUM('360 GRP '!N188:Y188)*'360 GRP '!#REF!</f>
        <v>#REF!</v>
      </c>
      <c r="I95" s="18" t="e">
        <f>SUM('360 GRP '!N188:Y188)*'360 GRP '!#REF!</f>
        <v>#REF!</v>
      </c>
      <c r="J95" s="18" t="e">
        <f>SUM('360 GRP '!N188:Y188)*'360 GRP '!#REF!</f>
        <v>#REF!</v>
      </c>
      <c r="K95" s="18" t="e">
        <f>'360 GRP '!#REF!</f>
        <v>#REF!</v>
      </c>
      <c r="L95" s="18">
        <f>'360 GRP '!K188*SUM('360 GRP '!N188:Y188)</f>
        <v>0</v>
      </c>
    </row>
    <row r="96" spans="1:12">
      <c r="A96" s="1" t="str">
        <f>'360 GRP '!D189</f>
        <v>360-393</v>
      </c>
      <c r="B96" s="16" t="e">
        <f>SUM('360 GRP '!N189:Y189)*'360 GRP '!#REF!</f>
        <v>#REF!</v>
      </c>
      <c r="C96" s="17" t="e">
        <f>SUM('360 GRP '!N189:Y189)*'360 GRP '!#REF!</f>
        <v>#REF!</v>
      </c>
      <c r="D96" s="18" t="e">
        <f>SUM('360 GRP '!N189:Y189)*'360 GRP '!#REF!</f>
        <v>#REF!</v>
      </c>
      <c r="E96" s="18" t="e">
        <f>SUM('360 GRP '!N189:Y189)*'360 GRP '!#REF!</f>
        <v>#REF!</v>
      </c>
      <c r="F96" s="18" t="e">
        <f>SUM('360 GRP '!N189:Y189)*'360 GRP '!#REF!</f>
        <v>#REF!</v>
      </c>
      <c r="G96" s="18" t="e">
        <f>SUM('360 GRP '!N189:Y189)*'360 GRP '!#REF!</f>
        <v>#REF!</v>
      </c>
      <c r="H96" s="18" t="e">
        <f>SUM('360 GRP '!N189:Y189)*'360 GRP '!#REF!</f>
        <v>#REF!</v>
      </c>
      <c r="I96" s="18" t="e">
        <f>SUM('360 GRP '!N189:Y189)*'360 GRP '!#REF!</f>
        <v>#REF!</v>
      </c>
      <c r="J96" s="18" t="e">
        <f>SUM('360 GRP '!N189:Y189)*'360 GRP '!#REF!</f>
        <v>#REF!</v>
      </c>
      <c r="K96" s="18" t="e">
        <f>'360 GRP '!#REF!</f>
        <v>#REF!</v>
      </c>
      <c r="L96" s="18">
        <f>'360 GRP '!K189*SUM('360 GRP '!N189:Y189)</f>
        <v>0</v>
      </c>
    </row>
    <row r="97" spans="1:12">
      <c r="A97" s="1" t="str">
        <f>'360 GRP '!D190</f>
        <v>360-396</v>
      </c>
      <c r="B97" s="16" t="e">
        <f>SUM('360 GRP '!N190:Y190)*'360 GRP '!#REF!</f>
        <v>#REF!</v>
      </c>
      <c r="C97" s="17" t="e">
        <f>SUM('360 GRP '!N190:Y190)*'360 GRP '!#REF!</f>
        <v>#REF!</v>
      </c>
      <c r="D97" s="18" t="e">
        <f>SUM('360 GRP '!N190:Y190)*'360 GRP '!#REF!</f>
        <v>#REF!</v>
      </c>
      <c r="E97" s="18" t="e">
        <f>SUM('360 GRP '!N190:Y190)*'360 GRP '!#REF!</f>
        <v>#REF!</v>
      </c>
      <c r="F97" s="18" t="e">
        <f>SUM('360 GRP '!N190:Y190)*'360 GRP '!#REF!</f>
        <v>#REF!</v>
      </c>
      <c r="G97" s="18" t="e">
        <f>SUM('360 GRP '!N190:Y190)*'360 GRP '!#REF!</f>
        <v>#REF!</v>
      </c>
      <c r="H97" s="18" t="e">
        <f>SUM('360 GRP '!N190:Y190)*'360 GRP '!#REF!</f>
        <v>#REF!</v>
      </c>
      <c r="I97" s="18" t="e">
        <f>SUM('360 GRP '!N190:Y190)*'360 GRP '!#REF!</f>
        <v>#REF!</v>
      </c>
      <c r="J97" s="18" t="e">
        <f>SUM('360 GRP '!N190:Y190)*'360 GRP '!#REF!</f>
        <v>#REF!</v>
      </c>
      <c r="K97" s="18" t="e">
        <f>'360 GRP '!#REF!</f>
        <v>#REF!</v>
      </c>
      <c r="L97" s="18">
        <f>'360 GRP '!K190*SUM('360 GRP '!N190:Y190)</f>
        <v>0</v>
      </c>
    </row>
    <row r="98" spans="1:12">
      <c r="A98" s="1" t="str">
        <f>'360 GRP '!D192</f>
        <v>360-397</v>
      </c>
      <c r="B98" s="16" t="e">
        <f>SUM('360 GRP '!N192:Y192)*'360 GRP '!#REF!</f>
        <v>#REF!</v>
      </c>
      <c r="C98" s="17" t="e">
        <f>SUM('360 GRP '!N192:Y192)*'360 GRP '!#REF!</f>
        <v>#REF!</v>
      </c>
      <c r="D98" s="18" t="e">
        <f>SUM('360 GRP '!N192:Y192)*'360 GRP '!#REF!</f>
        <v>#REF!</v>
      </c>
      <c r="E98" s="18" t="e">
        <f>SUM('360 GRP '!N192:Y192)*'360 GRP '!#REF!</f>
        <v>#REF!</v>
      </c>
      <c r="F98" s="18" t="e">
        <f>SUM('360 GRP '!N192:Y192)*'360 GRP '!#REF!</f>
        <v>#REF!</v>
      </c>
      <c r="G98" s="18" t="e">
        <f>SUM('360 GRP '!N192:Y192)*'360 GRP '!#REF!</f>
        <v>#REF!</v>
      </c>
      <c r="H98" s="18" t="e">
        <f>SUM('360 GRP '!N192:Y192)*'360 GRP '!#REF!</f>
        <v>#REF!</v>
      </c>
      <c r="I98" s="18" t="e">
        <f>SUM('360 GRP '!N192:Y192)*'360 GRP '!#REF!</f>
        <v>#REF!</v>
      </c>
      <c r="J98" s="18" t="e">
        <f>SUM('360 GRP '!N192:Y192)*'360 GRP '!#REF!</f>
        <v>#REF!</v>
      </c>
      <c r="K98" s="18" t="e">
        <f>'360 GRP '!#REF!</f>
        <v>#REF!</v>
      </c>
      <c r="L98" s="18">
        <f>'360 GRP '!K192*SUM('360 GRP '!N192:Y192)</f>
        <v>0</v>
      </c>
    </row>
    <row r="99" spans="1:12">
      <c r="A99" s="1" t="str">
        <f>'360 GRP '!D195</f>
        <v>360-400-DT</v>
      </c>
      <c r="B99" s="16" t="e">
        <f>SUM('360 GRP '!N195:Y195)*'360 GRP '!#REF!</f>
        <v>#REF!</v>
      </c>
      <c r="C99" s="17" t="e">
        <f>SUM('360 GRP '!N195:Y195)*'360 GRP '!#REF!</f>
        <v>#REF!</v>
      </c>
      <c r="D99" s="18" t="e">
        <f>SUM('360 GRP '!N195:Y195)*'360 GRP '!#REF!</f>
        <v>#REF!</v>
      </c>
      <c r="E99" s="18" t="e">
        <f>SUM('360 GRP '!N195:Y195)*'360 GRP '!#REF!</f>
        <v>#REF!</v>
      </c>
      <c r="F99" s="18" t="e">
        <f>SUM('360 GRP '!N195:Y195)*'360 GRP '!#REF!</f>
        <v>#REF!</v>
      </c>
      <c r="G99" s="18" t="e">
        <f>SUM('360 GRP '!N195:Y195)*'360 GRP '!#REF!</f>
        <v>#REF!</v>
      </c>
      <c r="H99" s="18" t="e">
        <f>SUM('360 GRP '!N195:Y195)*'360 GRP '!#REF!</f>
        <v>#REF!</v>
      </c>
      <c r="I99" s="18" t="e">
        <f>SUM('360 GRP '!N195:Y195)*'360 GRP '!#REF!</f>
        <v>#REF!</v>
      </c>
      <c r="J99" s="18" t="e">
        <f>SUM('360 GRP '!N195:Y195)*'360 GRP '!#REF!</f>
        <v>#REF!</v>
      </c>
      <c r="K99" s="18" t="e">
        <f>'360 GRP '!#REF!</f>
        <v>#REF!</v>
      </c>
      <c r="L99" s="18">
        <f>'360 GRP '!K195*SUM('360 GRP '!N195:Y195)</f>
        <v>0</v>
      </c>
    </row>
    <row r="100" spans="1:12">
      <c r="A100" s="1" t="e">
        <f>'360 GRP '!#REF!</f>
        <v>#REF!</v>
      </c>
      <c r="B100" s="16" t="e">
        <f>SUM('360 GRP '!#REF!)*'360 GRP '!#REF!</f>
        <v>#REF!</v>
      </c>
      <c r="C100" s="17" t="e">
        <f>SUM('360 GRP '!#REF!)*'360 GRP '!#REF!</f>
        <v>#REF!</v>
      </c>
      <c r="D100" s="18" t="e">
        <f>SUM('360 GRP '!#REF!)*'360 GRP '!#REF!</f>
        <v>#REF!</v>
      </c>
      <c r="E100" s="18" t="e">
        <f>SUM('360 GRP '!#REF!)*'360 GRP '!#REF!</f>
        <v>#REF!</v>
      </c>
      <c r="F100" s="18" t="e">
        <f>SUM('360 GRP '!#REF!)*'360 GRP '!#REF!</f>
        <v>#REF!</v>
      </c>
      <c r="G100" s="18" t="e">
        <f>SUM('360 GRP '!#REF!)*'360 GRP '!#REF!</f>
        <v>#REF!</v>
      </c>
      <c r="H100" s="18" t="e">
        <f>SUM('360 GRP '!#REF!)*'360 GRP '!#REF!</f>
        <v>#REF!</v>
      </c>
      <c r="I100" s="18" t="e">
        <f>SUM('360 GRP '!#REF!)*'360 GRP '!#REF!</f>
        <v>#REF!</v>
      </c>
      <c r="J100" s="18" t="e">
        <f>SUM('360 GRP '!#REF!)*'360 GRP '!#REF!</f>
        <v>#REF!</v>
      </c>
      <c r="K100" s="18" t="e">
        <f>'360 GRP '!#REF!</f>
        <v>#REF!</v>
      </c>
      <c r="L100" s="18" t="e">
        <f>'360 GRP '!#REF!*SUM('360 GRP '!#REF!)</f>
        <v>#REF!</v>
      </c>
    </row>
    <row r="101" spans="1:12">
      <c r="A101" s="1" t="e">
        <f>'360 GRP '!#REF!</f>
        <v>#REF!</v>
      </c>
      <c r="B101" s="16" t="e">
        <f>SUM('360 GRP '!#REF!)*'360 GRP '!#REF!</f>
        <v>#REF!</v>
      </c>
      <c r="C101" s="17" t="e">
        <f>SUM('360 GRP '!#REF!)*'360 GRP '!#REF!</f>
        <v>#REF!</v>
      </c>
      <c r="D101" s="18" t="e">
        <f>SUM('360 GRP '!#REF!)*'360 GRP '!#REF!</f>
        <v>#REF!</v>
      </c>
      <c r="E101" s="18" t="e">
        <f>SUM('360 GRP '!#REF!)*'360 GRP '!#REF!</f>
        <v>#REF!</v>
      </c>
      <c r="F101" s="18" t="e">
        <f>SUM('360 GRP '!#REF!)*'360 GRP '!#REF!</f>
        <v>#REF!</v>
      </c>
      <c r="G101" s="18" t="e">
        <f>SUM('360 GRP '!#REF!)*'360 GRP '!#REF!</f>
        <v>#REF!</v>
      </c>
      <c r="H101" s="18" t="e">
        <f>SUM('360 GRP '!#REF!)*'360 GRP '!#REF!</f>
        <v>#REF!</v>
      </c>
      <c r="I101" s="18" t="e">
        <f>SUM('360 GRP '!#REF!)*'360 GRP '!#REF!</f>
        <v>#REF!</v>
      </c>
      <c r="J101" s="18" t="e">
        <f>SUM('360 GRP '!#REF!)*'360 GRP '!#REF!</f>
        <v>#REF!</v>
      </c>
      <c r="K101" s="18" t="e">
        <f>'360 GRP '!#REF!</f>
        <v>#REF!</v>
      </c>
      <c r="L101" s="18" t="e">
        <f>'360 GRP '!#REF!*SUM('360 GRP '!#REF!)</f>
        <v>#REF!</v>
      </c>
    </row>
    <row r="102" spans="1:12">
      <c r="A102" s="1" t="e">
        <f>'360 GRP '!#REF!</f>
        <v>#REF!</v>
      </c>
      <c r="B102" s="16" t="e">
        <f>SUM('360 GRP '!#REF!)*'360 GRP '!#REF!</f>
        <v>#REF!</v>
      </c>
      <c r="C102" s="17" t="e">
        <f>SUM('360 GRP '!#REF!)*'360 GRP '!#REF!</f>
        <v>#REF!</v>
      </c>
      <c r="D102" s="18" t="e">
        <f>SUM('360 GRP '!#REF!)*'360 GRP '!#REF!</f>
        <v>#REF!</v>
      </c>
      <c r="E102" s="18" t="e">
        <f>SUM('360 GRP '!#REF!)*'360 GRP '!#REF!</f>
        <v>#REF!</v>
      </c>
      <c r="F102" s="18" t="e">
        <f>SUM('360 GRP '!#REF!)*'360 GRP '!#REF!</f>
        <v>#REF!</v>
      </c>
      <c r="G102" s="18" t="e">
        <f>SUM('360 GRP '!#REF!)*'360 GRP '!#REF!</f>
        <v>#REF!</v>
      </c>
      <c r="H102" s="18" t="e">
        <f>SUM('360 GRP '!#REF!)*'360 GRP '!#REF!</f>
        <v>#REF!</v>
      </c>
      <c r="I102" s="18" t="e">
        <f>SUM('360 GRP '!#REF!)*'360 GRP '!#REF!</f>
        <v>#REF!</v>
      </c>
      <c r="J102" s="18" t="e">
        <f>SUM('360 GRP '!#REF!)*'360 GRP '!#REF!</f>
        <v>#REF!</v>
      </c>
      <c r="K102" s="18" t="e">
        <f>'360 GRP '!#REF!</f>
        <v>#REF!</v>
      </c>
      <c r="L102" s="18" t="e">
        <f>'360 GRP '!#REF!*SUM('360 GRP '!#REF!)</f>
        <v>#REF!</v>
      </c>
    </row>
    <row r="103" spans="1:12">
      <c r="A103" s="1" t="e">
        <f>'360 GRP '!#REF!</f>
        <v>#REF!</v>
      </c>
      <c r="B103" s="16" t="e">
        <f>SUM('360 GRP '!#REF!)*'360 GRP '!#REF!</f>
        <v>#REF!</v>
      </c>
      <c r="C103" s="17" t="e">
        <f>SUM('360 GRP '!#REF!)*'360 GRP '!#REF!</f>
        <v>#REF!</v>
      </c>
      <c r="D103" s="18" t="e">
        <f>SUM('360 GRP '!#REF!)*'360 GRP '!#REF!</f>
        <v>#REF!</v>
      </c>
      <c r="E103" s="18" t="e">
        <f>SUM('360 GRP '!#REF!)*'360 GRP '!#REF!</f>
        <v>#REF!</v>
      </c>
      <c r="F103" s="18" t="e">
        <f>SUM('360 GRP '!#REF!)*'360 GRP '!#REF!</f>
        <v>#REF!</v>
      </c>
      <c r="G103" s="18" t="e">
        <f>SUM('360 GRP '!#REF!)*'360 GRP '!#REF!</f>
        <v>#REF!</v>
      </c>
      <c r="H103" s="18" t="e">
        <f>SUM('360 GRP '!#REF!)*'360 GRP '!#REF!</f>
        <v>#REF!</v>
      </c>
      <c r="I103" s="18" t="e">
        <f>SUM('360 GRP '!#REF!)*'360 GRP '!#REF!</f>
        <v>#REF!</v>
      </c>
      <c r="J103" s="18" t="e">
        <f>SUM('360 GRP '!#REF!)*'360 GRP '!#REF!</f>
        <v>#REF!</v>
      </c>
      <c r="K103" s="18" t="e">
        <f>'360 GRP '!#REF!</f>
        <v>#REF!</v>
      </c>
      <c r="L103" s="18" t="e">
        <f>'360 GRP '!#REF!*SUM('360 GRP '!#REF!)</f>
        <v>#REF!</v>
      </c>
    </row>
    <row r="104" spans="1:12">
      <c r="A104" s="1" t="e">
        <f>'360 GRP '!#REF!</f>
        <v>#REF!</v>
      </c>
      <c r="B104" s="16" t="e">
        <f>SUM('360 GRP '!#REF!)*'360 GRP '!#REF!</f>
        <v>#REF!</v>
      </c>
      <c r="C104" s="17" t="e">
        <f>SUM('360 GRP '!#REF!)*'360 GRP '!#REF!</f>
        <v>#REF!</v>
      </c>
      <c r="D104" s="18" t="e">
        <f>SUM('360 GRP '!#REF!)*'360 GRP '!#REF!</f>
        <v>#REF!</v>
      </c>
      <c r="E104" s="18" t="e">
        <f>SUM('360 GRP '!#REF!)*'360 GRP '!#REF!</f>
        <v>#REF!</v>
      </c>
      <c r="F104" s="18" t="e">
        <f>SUM('360 GRP '!#REF!)*'360 GRP '!#REF!</f>
        <v>#REF!</v>
      </c>
      <c r="G104" s="18" t="e">
        <f>SUM('360 GRP '!#REF!)*'360 GRP '!#REF!</f>
        <v>#REF!</v>
      </c>
      <c r="H104" s="18" t="e">
        <f>SUM('360 GRP '!#REF!)*'360 GRP '!#REF!</f>
        <v>#REF!</v>
      </c>
      <c r="I104" s="18" t="e">
        <f>SUM('360 GRP '!#REF!)*'360 GRP '!#REF!</f>
        <v>#REF!</v>
      </c>
      <c r="J104" s="18" t="e">
        <f>SUM('360 GRP '!#REF!)*'360 GRP '!#REF!</f>
        <v>#REF!</v>
      </c>
      <c r="K104" s="18" t="e">
        <f>'360 GRP '!#REF!</f>
        <v>#REF!</v>
      </c>
      <c r="L104" s="18" t="e">
        <f>'360 GRP '!#REF!*SUM('360 GRP '!#REF!)</f>
        <v>#REF!</v>
      </c>
    </row>
    <row r="105" spans="1:12">
      <c r="A105" s="1" t="e">
        <f>'360 GRP '!#REF!</f>
        <v>#REF!</v>
      </c>
      <c r="B105" s="16" t="e">
        <f>SUM('360 GRP '!#REF!)*'360 GRP '!#REF!</f>
        <v>#REF!</v>
      </c>
      <c r="C105" s="17" t="e">
        <f>SUM('360 GRP '!#REF!)*'360 GRP '!#REF!</f>
        <v>#REF!</v>
      </c>
      <c r="D105" s="18" t="e">
        <f>SUM('360 GRP '!#REF!)*'360 GRP '!#REF!</f>
        <v>#REF!</v>
      </c>
      <c r="E105" s="18" t="e">
        <f>SUM('360 GRP '!#REF!)*'360 GRP '!#REF!</f>
        <v>#REF!</v>
      </c>
      <c r="F105" s="18" t="e">
        <f>SUM('360 GRP '!#REF!)*'360 GRP '!#REF!</f>
        <v>#REF!</v>
      </c>
      <c r="G105" s="18" t="e">
        <f>SUM('360 GRP '!#REF!)*'360 GRP '!#REF!</f>
        <v>#REF!</v>
      </c>
      <c r="H105" s="18" t="e">
        <f>SUM('360 GRP '!#REF!)*'360 GRP '!#REF!</f>
        <v>#REF!</v>
      </c>
      <c r="I105" s="18" t="e">
        <f>SUM('360 GRP '!#REF!)*'360 GRP '!#REF!</f>
        <v>#REF!</v>
      </c>
      <c r="J105" s="18" t="e">
        <f>SUM('360 GRP '!#REF!)*'360 GRP '!#REF!</f>
        <v>#REF!</v>
      </c>
      <c r="K105" s="18" t="e">
        <f>'360 GRP '!#REF!</f>
        <v>#REF!</v>
      </c>
      <c r="L105" s="18" t="e">
        <f>'360 GRP '!#REF!*SUM('360 GRP '!#REF!)</f>
        <v>#REF!</v>
      </c>
    </row>
    <row r="106" spans="1:12">
      <c r="A106" s="1" t="e">
        <f>'360 GRP '!#REF!</f>
        <v>#REF!</v>
      </c>
      <c r="B106" s="16" t="e">
        <f>SUM('360 GRP '!#REF!)*'360 GRP '!#REF!</f>
        <v>#REF!</v>
      </c>
      <c r="C106" s="17" t="e">
        <f>SUM('360 GRP '!#REF!)*'360 GRP '!#REF!</f>
        <v>#REF!</v>
      </c>
      <c r="D106" s="18" t="e">
        <f>SUM('360 GRP '!#REF!)*'360 GRP '!#REF!</f>
        <v>#REF!</v>
      </c>
      <c r="E106" s="18" t="e">
        <f>SUM('360 GRP '!#REF!)*'360 GRP '!#REF!</f>
        <v>#REF!</v>
      </c>
      <c r="F106" s="18" t="e">
        <f>SUM('360 GRP '!#REF!)*'360 GRP '!#REF!</f>
        <v>#REF!</v>
      </c>
      <c r="G106" s="18" t="e">
        <f>SUM('360 GRP '!#REF!)*'360 GRP '!#REF!</f>
        <v>#REF!</v>
      </c>
      <c r="H106" s="18" t="e">
        <f>SUM('360 GRP '!#REF!)*'360 GRP '!#REF!</f>
        <v>#REF!</v>
      </c>
      <c r="I106" s="18" t="e">
        <f>SUM('360 GRP '!#REF!)*'360 GRP '!#REF!</f>
        <v>#REF!</v>
      </c>
      <c r="J106" s="18" t="e">
        <f>SUM('360 GRP '!#REF!)*'360 GRP '!#REF!</f>
        <v>#REF!</v>
      </c>
      <c r="K106" s="18" t="e">
        <f>'360 GRP '!#REF!</f>
        <v>#REF!</v>
      </c>
      <c r="L106" s="18" t="e">
        <f>'360 GRP '!#REF!*SUM('360 GRP '!#REF!)</f>
        <v>#REF!</v>
      </c>
    </row>
    <row r="107" spans="1:12">
      <c r="A107" s="1" t="e">
        <f>'360 GRP '!#REF!</f>
        <v>#REF!</v>
      </c>
      <c r="B107" s="16" t="e">
        <f>SUM('360 GRP '!#REF!)*'360 GRP '!#REF!</f>
        <v>#REF!</v>
      </c>
      <c r="C107" s="17" t="e">
        <f>SUM('360 GRP '!#REF!)*'360 GRP '!#REF!</f>
        <v>#REF!</v>
      </c>
      <c r="D107" s="18" t="e">
        <f>SUM('360 GRP '!#REF!)*'360 GRP '!#REF!</f>
        <v>#REF!</v>
      </c>
      <c r="E107" s="18" t="e">
        <f>SUM('360 GRP '!#REF!)*'360 GRP '!#REF!</f>
        <v>#REF!</v>
      </c>
      <c r="F107" s="18" t="e">
        <f>SUM('360 GRP '!#REF!)*'360 GRP '!#REF!</f>
        <v>#REF!</v>
      </c>
      <c r="G107" s="18" t="e">
        <f>SUM('360 GRP '!#REF!)*'360 GRP '!#REF!</f>
        <v>#REF!</v>
      </c>
      <c r="H107" s="18" t="e">
        <f>SUM('360 GRP '!#REF!)*'360 GRP '!#REF!</f>
        <v>#REF!</v>
      </c>
      <c r="I107" s="18" t="e">
        <f>SUM('360 GRP '!#REF!)*'360 GRP '!#REF!</f>
        <v>#REF!</v>
      </c>
      <c r="J107" s="18" t="e">
        <f>SUM('360 GRP '!#REF!)*'360 GRP '!#REF!</f>
        <v>#REF!</v>
      </c>
      <c r="K107" s="18" t="e">
        <f>'360 GRP '!#REF!</f>
        <v>#REF!</v>
      </c>
      <c r="L107" s="18" t="e">
        <f>'360 GRP '!#REF!*SUM('360 GRP '!#REF!)</f>
        <v>#REF!</v>
      </c>
    </row>
    <row r="108" spans="1:12">
      <c r="A108" s="1" t="e">
        <f>'360 GRP '!#REF!</f>
        <v>#REF!</v>
      </c>
      <c r="B108" s="16" t="e">
        <f>SUM('360 GRP '!#REF!)*'360 GRP '!#REF!</f>
        <v>#REF!</v>
      </c>
      <c r="C108" s="17" t="e">
        <f>SUM('360 GRP '!#REF!)*'360 GRP '!#REF!</f>
        <v>#REF!</v>
      </c>
      <c r="D108" s="18" t="e">
        <f>SUM('360 GRP '!#REF!)*'360 GRP '!#REF!</f>
        <v>#REF!</v>
      </c>
      <c r="E108" s="18" t="e">
        <f>SUM('360 GRP '!#REF!)*'360 GRP '!#REF!</f>
        <v>#REF!</v>
      </c>
      <c r="F108" s="18" t="e">
        <f>SUM('360 GRP '!#REF!)*'360 GRP '!#REF!</f>
        <v>#REF!</v>
      </c>
      <c r="G108" s="18" t="e">
        <f>SUM('360 GRP '!#REF!)*'360 GRP '!#REF!</f>
        <v>#REF!</v>
      </c>
      <c r="H108" s="18" t="e">
        <f>SUM('360 GRP '!#REF!)*'360 GRP '!#REF!</f>
        <v>#REF!</v>
      </c>
      <c r="I108" s="18" t="e">
        <f>SUM('360 GRP '!#REF!)*'360 GRP '!#REF!</f>
        <v>#REF!</v>
      </c>
      <c r="J108" s="18" t="e">
        <f>SUM('360 GRP '!#REF!)*'360 GRP '!#REF!</f>
        <v>#REF!</v>
      </c>
      <c r="K108" s="18" t="e">
        <f>'360 GRP '!#REF!</f>
        <v>#REF!</v>
      </c>
      <c r="L108" s="18" t="e">
        <f>'360 GRP '!#REF!*SUM('360 GRP '!#REF!)</f>
        <v>#REF!</v>
      </c>
    </row>
    <row r="109" spans="1:12">
      <c r="A109" s="1" t="e">
        <f>'360 GRP '!#REF!</f>
        <v>#REF!</v>
      </c>
      <c r="B109" s="16" t="e">
        <f>SUM('360 GRP '!#REF!)*'360 GRP '!#REF!</f>
        <v>#REF!</v>
      </c>
      <c r="C109" s="17" t="e">
        <f>SUM('360 GRP '!#REF!)*'360 GRP '!#REF!</f>
        <v>#REF!</v>
      </c>
      <c r="D109" s="18" t="e">
        <f>SUM('360 GRP '!#REF!)*'360 GRP '!#REF!</f>
        <v>#REF!</v>
      </c>
      <c r="E109" s="18" t="e">
        <f>SUM('360 GRP '!#REF!)*'360 GRP '!#REF!</f>
        <v>#REF!</v>
      </c>
      <c r="F109" s="18" t="e">
        <f>SUM('360 GRP '!#REF!)*'360 GRP '!#REF!</f>
        <v>#REF!</v>
      </c>
      <c r="G109" s="18" t="e">
        <f>SUM('360 GRP '!#REF!)*'360 GRP '!#REF!</f>
        <v>#REF!</v>
      </c>
      <c r="H109" s="18" t="e">
        <f>SUM('360 GRP '!#REF!)*'360 GRP '!#REF!</f>
        <v>#REF!</v>
      </c>
      <c r="I109" s="18" t="e">
        <f>SUM('360 GRP '!#REF!)*'360 GRP '!#REF!</f>
        <v>#REF!</v>
      </c>
      <c r="J109" s="18" t="e">
        <f>SUM('360 GRP '!#REF!)*'360 GRP '!#REF!</f>
        <v>#REF!</v>
      </c>
      <c r="K109" s="18" t="e">
        <f>'360 GRP '!#REF!</f>
        <v>#REF!</v>
      </c>
      <c r="L109" s="18" t="e">
        <f>'360 GRP '!#REF!*SUM('360 GRP '!#REF!)</f>
        <v>#REF!</v>
      </c>
    </row>
    <row r="110" spans="1:12">
      <c r="A110" s="1" t="e">
        <f>'360 GRP '!#REF!</f>
        <v>#REF!</v>
      </c>
      <c r="B110" s="16" t="e">
        <f>SUM('360 GRP '!#REF!)*'360 GRP '!#REF!</f>
        <v>#REF!</v>
      </c>
      <c r="C110" s="17" t="e">
        <f>SUM('360 GRP '!#REF!)*'360 GRP '!#REF!</f>
        <v>#REF!</v>
      </c>
      <c r="D110" s="18" t="e">
        <f>SUM('360 GRP '!#REF!)*'360 GRP '!#REF!</f>
        <v>#REF!</v>
      </c>
      <c r="E110" s="18" t="e">
        <f>SUM('360 GRP '!#REF!)*'360 GRP '!#REF!</f>
        <v>#REF!</v>
      </c>
      <c r="F110" s="18" t="e">
        <f>SUM('360 GRP '!#REF!)*'360 GRP '!#REF!</f>
        <v>#REF!</v>
      </c>
      <c r="G110" s="18" t="e">
        <f>SUM('360 GRP '!#REF!)*'360 GRP '!#REF!</f>
        <v>#REF!</v>
      </c>
      <c r="H110" s="18" t="e">
        <f>SUM('360 GRP '!#REF!)*'360 GRP '!#REF!</f>
        <v>#REF!</v>
      </c>
      <c r="I110" s="18" t="e">
        <f>SUM('360 GRP '!#REF!)*'360 GRP '!#REF!</f>
        <v>#REF!</v>
      </c>
      <c r="J110" s="18" t="e">
        <f>SUM('360 GRP '!#REF!)*'360 GRP '!#REF!</f>
        <v>#REF!</v>
      </c>
      <c r="K110" s="18" t="e">
        <f>'360 GRP '!#REF!</f>
        <v>#REF!</v>
      </c>
      <c r="L110" s="18" t="e">
        <f>'360 GRP '!#REF!*SUM('360 GRP '!#REF!)</f>
        <v>#REF!</v>
      </c>
    </row>
    <row r="111" spans="1:12">
      <c r="A111" s="1" t="e">
        <f>'360 GRP '!#REF!</f>
        <v>#REF!</v>
      </c>
      <c r="B111" s="16" t="e">
        <f>SUM('360 GRP '!#REF!)*'360 GRP '!#REF!</f>
        <v>#REF!</v>
      </c>
      <c r="C111" s="17" t="e">
        <f>SUM('360 GRP '!#REF!)*'360 GRP '!#REF!</f>
        <v>#REF!</v>
      </c>
      <c r="D111" s="18" t="e">
        <f>SUM('360 GRP '!#REF!)*'360 GRP '!#REF!</f>
        <v>#REF!</v>
      </c>
      <c r="E111" s="18" t="e">
        <f>SUM('360 GRP '!#REF!)*'360 GRP '!#REF!</f>
        <v>#REF!</v>
      </c>
      <c r="F111" s="18" t="e">
        <f>SUM('360 GRP '!#REF!)*'360 GRP '!#REF!</f>
        <v>#REF!</v>
      </c>
      <c r="G111" s="18" t="e">
        <f>SUM('360 GRP '!#REF!)*'360 GRP '!#REF!</f>
        <v>#REF!</v>
      </c>
      <c r="H111" s="18" t="e">
        <f>SUM('360 GRP '!#REF!)*'360 GRP '!#REF!</f>
        <v>#REF!</v>
      </c>
      <c r="I111" s="18" t="e">
        <f>SUM('360 GRP '!#REF!)*'360 GRP '!#REF!</f>
        <v>#REF!</v>
      </c>
      <c r="J111" s="18" t="e">
        <f>SUM('360 GRP '!#REF!)*'360 GRP '!#REF!</f>
        <v>#REF!</v>
      </c>
      <c r="K111" s="18" t="e">
        <f>'360 GRP '!#REF!</f>
        <v>#REF!</v>
      </c>
      <c r="L111" s="18" t="e">
        <f>'360 GRP '!#REF!*SUM('360 GRP '!#REF!)</f>
        <v>#REF!</v>
      </c>
    </row>
    <row r="112" spans="1:12">
      <c r="A112" s="1" t="e">
        <f>'360 GRP '!#REF!</f>
        <v>#REF!</v>
      </c>
      <c r="B112" s="16" t="e">
        <f>SUM('360 GRP '!#REF!)*'360 GRP '!#REF!</f>
        <v>#REF!</v>
      </c>
      <c r="C112" s="17" t="e">
        <f>SUM('360 GRP '!#REF!)*'360 GRP '!#REF!</f>
        <v>#REF!</v>
      </c>
      <c r="D112" s="18" t="e">
        <f>SUM('360 GRP '!#REF!)*'360 GRP '!#REF!</f>
        <v>#REF!</v>
      </c>
      <c r="E112" s="18" t="e">
        <f>SUM('360 GRP '!#REF!)*'360 GRP '!#REF!</f>
        <v>#REF!</v>
      </c>
      <c r="F112" s="18" t="e">
        <f>SUM('360 GRP '!#REF!)*'360 GRP '!#REF!</f>
        <v>#REF!</v>
      </c>
      <c r="G112" s="18" t="e">
        <f>SUM('360 GRP '!#REF!)*'360 GRP '!#REF!</f>
        <v>#REF!</v>
      </c>
      <c r="H112" s="18" t="e">
        <f>SUM('360 GRP '!#REF!)*'360 GRP '!#REF!</f>
        <v>#REF!</v>
      </c>
      <c r="I112" s="18" t="e">
        <f>SUM('360 GRP '!#REF!)*'360 GRP '!#REF!</f>
        <v>#REF!</v>
      </c>
      <c r="J112" s="18" t="e">
        <f>SUM('360 GRP '!#REF!)*'360 GRP '!#REF!</f>
        <v>#REF!</v>
      </c>
      <c r="K112" s="18" t="e">
        <f>'360 GRP '!#REF!</f>
        <v>#REF!</v>
      </c>
      <c r="L112" s="18" t="e">
        <f>'360 GRP '!#REF!*SUM('360 GRP '!#REF!)</f>
        <v>#REF!</v>
      </c>
    </row>
    <row r="113" spans="1:12">
      <c r="A113" s="1" t="e">
        <f>'360 GRP '!#REF!</f>
        <v>#REF!</v>
      </c>
      <c r="B113" s="16" t="e">
        <f>SUM('360 GRP '!#REF!)*'360 GRP '!#REF!</f>
        <v>#REF!</v>
      </c>
      <c r="C113" s="17" t="e">
        <f>SUM('360 GRP '!#REF!)*'360 GRP '!#REF!</f>
        <v>#REF!</v>
      </c>
      <c r="D113" s="18" t="e">
        <f>SUM('360 GRP '!#REF!)*'360 GRP '!#REF!</f>
        <v>#REF!</v>
      </c>
      <c r="E113" s="18" t="e">
        <f>SUM('360 GRP '!#REF!)*'360 GRP '!#REF!</f>
        <v>#REF!</v>
      </c>
      <c r="F113" s="18" t="e">
        <f>SUM('360 GRP '!#REF!)*'360 GRP '!#REF!</f>
        <v>#REF!</v>
      </c>
      <c r="G113" s="18" t="e">
        <f>SUM('360 GRP '!#REF!)*'360 GRP '!#REF!</f>
        <v>#REF!</v>
      </c>
      <c r="H113" s="18" t="e">
        <f>SUM('360 GRP '!#REF!)*'360 GRP '!#REF!</f>
        <v>#REF!</v>
      </c>
      <c r="I113" s="18" t="e">
        <f>SUM('360 GRP '!#REF!)*'360 GRP '!#REF!</f>
        <v>#REF!</v>
      </c>
      <c r="J113" s="18" t="e">
        <f>SUM('360 GRP '!#REF!)*'360 GRP '!#REF!</f>
        <v>#REF!</v>
      </c>
      <c r="K113" s="18" t="e">
        <f>'360 GRP '!#REF!</f>
        <v>#REF!</v>
      </c>
      <c r="L113" s="18" t="e">
        <f>'360 GRP '!#REF!*SUM('360 GRP '!#REF!)</f>
        <v>#REF!</v>
      </c>
    </row>
    <row r="114" spans="1:12">
      <c r="A114" s="1" t="e">
        <f>'360 GRP '!#REF!</f>
        <v>#REF!</v>
      </c>
      <c r="B114" s="16" t="e">
        <f>SUM('360 GRP '!#REF!)*'360 GRP '!#REF!</f>
        <v>#REF!</v>
      </c>
      <c r="C114" s="17" t="e">
        <f>SUM('360 GRP '!#REF!)*'360 GRP '!#REF!</f>
        <v>#REF!</v>
      </c>
      <c r="D114" s="18" t="e">
        <f>SUM('360 GRP '!#REF!)*'360 GRP '!#REF!</f>
        <v>#REF!</v>
      </c>
      <c r="E114" s="18" t="e">
        <f>SUM('360 GRP '!#REF!)*'360 GRP '!#REF!</f>
        <v>#REF!</v>
      </c>
      <c r="F114" s="18" t="e">
        <f>SUM('360 GRP '!#REF!)*'360 GRP '!#REF!</f>
        <v>#REF!</v>
      </c>
      <c r="G114" s="18" t="e">
        <f>SUM('360 GRP '!#REF!)*'360 GRP '!#REF!</f>
        <v>#REF!</v>
      </c>
      <c r="H114" s="18" t="e">
        <f>SUM('360 GRP '!#REF!)*'360 GRP '!#REF!</f>
        <v>#REF!</v>
      </c>
      <c r="I114" s="18" t="e">
        <f>SUM('360 GRP '!#REF!)*'360 GRP '!#REF!</f>
        <v>#REF!</v>
      </c>
      <c r="J114" s="18" t="e">
        <f>SUM('360 GRP '!#REF!)*'360 GRP '!#REF!</f>
        <v>#REF!</v>
      </c>
      <c r="K114" s="18" t="e">
        <f>'360 GRP '!#REF!</f>
        <v>#REF!</v>
      </c>
      <c r="L114" s="18" t="e">
        <f>'360 GRP '!#REF!*SUM('360 GRP '!#REF!)</f>
        <v>#REF!</v>
      </c>
    </row>
    <row r="115" spans="1:12">
      <c r="A115" s="1" t="e">
        <f>'360 GRP '!#REF!</f>
        <v>#REF!</v>
      </c>
      <c r="B115" s="16" t="e">
        <f>SUM('360 GRP '!#REF!)*'360 GRP '!#REF!</f>
        <v>#REF!</v>
      </c>
      <c r="C115" s="17" t="e">
        <f>SUM('360 GRP '!#REF!)*'360 GRP '!#REF!</f>
        <v>#REF!</v>
      </c>
      <c r="D115" s="18" t="e">
        <f>SUM('360 GRP '!#REF!)*'360 GRP '!#REF!</f>
        <v>#REF!</v>
      </c>
      <c r="E115" s="18" t="e">
        <f>SUM('360 GRP '!#REF!)*'360 GRP '!#REF!</f>
        <v>#REF!</v>
      </c>
      <c r="F115" s="18" t="e">
        <f>SUM('360 GRP '!#REF!)*'360 GRP '!#REF!</f>
        <v>#REF!</v>
      </c>
      <c r="G115" s="18" t="e">
        <f>SUM('360 GRP '!#REF!)*'360 GRP '!#REF!</f>
        <v>#REF!</v>
      </c>
      <c r="H115" s="18" t="e">
        <f>SUM('360 GRP '!#REF!)*'360 GRP '!#REF!</f>
        <v>#REF!</v>
      </c>
      <c r="I115" s="18" t="e">
        <f>SUM('360 GRP '!#REF!)*'360 GRP '!#REF!</f>
        <v>#REF!</v>
      </c>
      <c r="J115" s="18" t="e">
        <f>SUM('360 GRP '!#REF!)*'360 GRP '!#REF!</f>
        <v>#REF!</v>
      </c>
      <c r="K115" s="18" t="e">
        <f>'360 GRP '!#REF!</f>
        <v>#REF!</v>
      </c>
      <c r="L115" s="18" t="e">
        <f>'360 GRP '!#REF!*SUM('360 GRP '!#REF!)</f>
        <v>#REF!</v>
      </c>
    </row>
    <row r="116" spans="1:12">
      <c r="A116" s="1" t="e">
        <f>'360 GRP '!#REF!</f>
        <v>#REF!</v>
      </c>
      <c r="B116" s="16" t="e">
        <f>SUM('360 GRP '!#REF!)*'360 GRP '!#REF!</f>
        <v>#REF!</v>
      </c>
      <c r="C116" s="17" t="e">
        <f>SUM('360 GRP '!#REF!)*'360 GRP '!#REF!</f>
        <v>#REF!</v>
      </c>
      <c r="D116" s="18" t="e">
        <f>SUM('360 GRP '!#REF!)*'360 GRP '!#REF!</f>
        <v>#REF!</v>
      </c>
      <c r="E116" s="18" t="e">
        <f>SUM('360 GRP '!#REF!)*'360 GRP '!#REF!</f>
        <v>#REF!</v>
      </c>
      <c r="F116" s="18" t="e">
        <f>SUM('360 GRP '!#REF!)*'360 GRP '!#REF!</f>
        <v>#REF!</v>
      </c>
      <c r="G116" s="18" t="e">
        <f>SUM('360 GRP '!#REF!)*'360 GRP '!#REF!</f>
        <v>#REF!</v>
      </c>
      <c r="H116" s="18" t="e">
        <f>SUM('360 GRP '!#REF!)*'360 GRP '!#REF!</f>
        <v>#REF!</v>
      </c>
      <c r="I116" s="18" t="e">
        <f>SUM('360 GRP '!#REF!)*'360 GRP '!#REF!</f>
        <v>#REF!</v>
      </c>
      <c r="J116" s="18" t="e">
        <f>SUM('360 GRP '!#REF!)*'360 GRP '!#REF!</f>
        <v>#REF!</v>
      </c>
      <c r="K116" s="18" t="e">
        <f>'360 GRP '!#REF!</f>
        <v>#REF!</v>
      </c>
      <c r="L116" s="18" t="e">
        <f>'360 GRP '!#REF!*SUM('360 GRP '!#REF!)</f>
        <v>#REF!</v>
      </c>
    </row>
    <row r="117" spans="1:12" s="2" customFormat="1" ht="16.2" thickBot="1">
      <c r="A117" s="1" t="e">
        <f>'360 GRP '!#REF!</f>
        <v>#REF!</v>
      </c>
      <c r="B117" s="16" t="e">
        <f>SUM('360 GRP '!#REF!)*'360 GRP '!#REF!</f>
        <v>#REF!</v>
      </c>
      <c r="C117" s="17" t="e">
        <f>SUM('360 GRP '!#REF!)*'360 GRP '!#REF!</f>
        <v>#REF!</v>
      </c>
      <c r="D117" s="18" t="e">
        <f>SUM('360 GRP '!#REF!)*'360 GRP '!#REF!</f>
        <v>#REF!</v>
      </c>
      <c r="E117" s="18" t="e">
        <f>SUM('360 GRP '!#REF!)*'360 GRP '!#REF!</f>
        <v>#REF!</v>
      </c>
      <c r="F117" s="18" t="e">
        <f>SUM('360 GRP '!#REF!)*'360 GRP '!#REF!</f>
        <v>#REF!</v>
      </c>
      <c r="G117" s="18" t="e">
        <f>SUM('360 GRP '!#REF!)*'360 GRP '!#REF!</f>
        <v>#REF!</v>
      </c>
      <c r="H117" s="18" t="e">
        <f>SUM('360 GRP '!#REF!)*'360 GRP '!#REF!</f>
        <v>#REF!</v>
      </c>
      <c r="I117" s="18" t="e">
        <f>SUM('360 GRP '!#REF!)*'360 GRP '!#REF!</f>
        <v>#REF!</v>
      </c>
      <c r="J117" s="18" t="e">
        <f>SUM('360 GRP '!#REF!)*'360 GRP '!#REF!</f>
        <v>#REF!</v>
      </c>
      <c r="K117" s="18" t="e">
        <f>'360 GRP '!#REF!</f>
        <v>#REF!</v>
      </c>
      <c r="L117" s="18" t="e">
        <f>'360 GRP '!#REF!*SUM('360 GRP '!#REF!)</f>
        <v>#REF!</v>
      </c>
    </row>
    <row r="118" spans="1:12">
      <c r="A118" s="1" t="e">
        <f>'360 GRP '!#REF!</f>
        <v>#REF!</v>
      </c>
      <c r="B118" s="16" t="e">
        <f>SUM('360 GRP '!#REF!)*'360 GRP '!#REF!</f>
        <v>#REF!</v>
      </c>
      <c r="C118" s="17" t="e">
        <f>SUM('360 GRP '!#REF!)*'360 GRP '!#REF!</f>
        <v>#REF!</v>
      </c>
      <c r="D118" s="18" t="e">
        <f>SUM('360 GRP '!#REF!)*'360 GRP '!#REF!</f>
        <v>#REF!</v>
      </c>
      <c r="E118" s="18" t="e">
        <f>SUM('360 GRP '!#REF!)*'360 GRP '!#REF!</f>
        <v>#REF!</v>
      </c>
      <c r="F118" s="18" t="e">
        <f>SUM('360 GRP '!#REF!)*'360 GRP '!#REF!</f>
        <v>#REF!</v>
      </c>
      <c r="G118" s="18" t="e">
        <f>SUM('360 GRP '!#REF!)*'360 GRP '!#REF!</f>
        <v>#REF!</v>
      </c>
      <c r="H118" s="18" t="e">
        <f>SUM('360 GRP '!#REF!)*'360 GRP '!#REF!</f>
        <v>#REF!</v>
      </c>
      <c r="I118" s="18" t="e">
        <f>SUM('360 GRP '!#REF!)*'360 GRP '!#REF!</f>
        <v>#REF!</v>
      </c>
      <c r="J118" s="18" t="e">
        <f>SUM('360 GRP '!#REF!)*'360 GRP '!#REF!</f>
        <v>#REF!</v>
      </c>
      <c r="K118" s="18" t="e">
        <f>'360 GRP '!#REF!</f>
        <v>#REF!</v>
      </c>
      <c r="L118" s="18" t="e">
        <f>'360 GRP '!#REF!*SUM('360 GRP '!#REF!)</f>
        <v>#REF!</v>
      </c>
    </row>
    <row r="119" spans="1:12">
      <c r="A119" s="1" t="e">
        <f>'360 GRP '!#REF!</f>
        <v>#REF!</v>
      </c>
      <c r="B119" s="16" t="e">
        <f>SUM('360 GRP '!#REF!)*'360 GRP '!#REF!</f>
        <v>#REF!</v>
      </c>
      <c r="C119" s="17" t="e">
        <f>SUM('360 GRP '!#REF!)*'360 GRP '!#REF!</f>
        <v>#REF!</v>
      </c>
      <c r="D119" s="18" t="e">
        <f>SUM('360 GRP '!#REF!)*'360 GRP '!#REF!</f>
        <v>#REF!</v>
      </c>
      <c r="E119" s="18" t="e">
        <f>SUM('360 GRP '!#REF!)*'360 GRP '!#REF!</f>
        <v>#REF!</v>
      </c>
      <c r="F119" s="18" t="e">
        <f>SUM('360 GRP '!#REF!)*'360 GRP '!#REF!</f>
        <v>#REF!</v>
      </c>
      <c r="G119" s="18" t="e">
        <f>SUM('360 GRP '!#REF!)*'360 GRP '!#REF!</f>
        <v>#REF!</v>
      </c>
      <c r="H119" s="18" t="e">
        <f>SUM('360 GRP '!#REF!)*'360 GRP '!#REF!</f>
        <v>#REF!</v>
      </c>
      <c r="I119" s="18" t="e">
        <f>SUM('360 GRP '!#REF!)*'360 GRP '!#REF!</f>
        <v>#REF!</v>
      </c>
      <c r="J119" s="18" t="e">
        <f>SUM('360 GRP '!#REF!)*'360 GRP '!#REF!</f>
        <v>#REF!</v>
      </c>
      <c r="K119" s="18" t="e">
        <f>'360 GRP '!#REF!</f>
        <v>#REF!</v>
      </c>
      <c r="L119" s="18" t="e">
        <f>'360 GRP '!#REF!*SUM('360 GRP '!#REF!)</f>
        <v>#REF!</v>
      </c>
    </row>
    <row r="120" spans="1:12">
      <c r="A120" s="1" t="e">
        <f>'360 GRP '!#REF!</f>
        <v>#REF!</v>
      </c>
      <c r="B120" s="16" t="e">
        <f>SUM('360 GRP '!#REF!)*'360 GRP '!#REF!</f>
        <v>#REF!</v>
      </c>
      <c r="C120" s="17" t="e">
        <f>SUM('360 GRP '!#REF!)*'360 GRP '!#REF!</f>
        <v>#REF!</v>
      </c>
      <c r="D120" s="18" t="e">
        <f>SUM('360 GRP '!#REF!)*'360 GRP '!#REF!</f>
        <v>#REF!</v>
      </c>
      <c r="E120" s="18" t="e">
        <f>SUM('360 GRP '!#REF!)*'360 GRP '!#REF!</f>
        <v>#REF!</v>
      </c>
      <c r="F120" s="18" t="e">
        <f>SUM('360 GRP '!#REF!)*'360 GRP '!#REF!</f>
        <v>#REF!</v>
      </c>
      <c r="G120" s="18" t="e">
        <f>SUM('360 GRP '!#REF!)*'360 GRP '!#REF!</f>
        <v>#REF!</v>
      </c>
      <c r="H120" s="18" t="e">
        <f>SUM('360 GRP '!#REF!)*'360 GRP '!#REF!</f>
        <v>#REF!</v>
      </c>
      <c r="I120" s="18" t="e">
        <f>SUM('360 GRP '!#REF!)*'360 GRP '!#REF!</f>
        <v>#REF!</v>
      </c>
      <c r="J120" s="18" t="e">
        <f>SUM('360 GRP '!#REF!)*'360 GRP '!#REF!</f>
        <v>#REF!</v>
      </c>
      <c r="K120" s="18" t="e">
        <f>'360 GRP '!#REF!</f>
        <v>#REF!</v>
      </c>
      <c r="L120" s="18" t="e">
        <f>'360 GRP '!#REF!*SUM('360 GRP '!#REF!)</f>
        <v>#REF!</v>
      </c>
    </row>
    <row r="121" spans="1:12">
      <c r="A121" s="1" t="e">
        <f>'360 GRP '!#REF!</f>
        <v>#REF!</v>
      </c>
      <c r="B121" s="16" t="e">
        <f>SUM('360 GRP '!#REF!)*'360 GRP '!#REF!</f>
        <v>#REF!</v>
      </c>
      <c r="C121" s="17" t="e">
        <f>SUM('360 GRP '!#REF!)*'360 GRP '!#REF!</f>
        <v>#REF!</v>
      </c>
      <c r="D121" s="18" t="e">
        <f>SUM('360 GRP '!#REF!)*'360 GRP '!#REF!</f>
        <v>#REF!</v>
      </c>
      <c r="E121" s="18" t="e">
        <f>SUM('360 GRP '!#REF!)*'360 GRP '!#REF!</f>
        <v>#REF!</v>
      </c>
      <c r="F121" s="18" t="e">
        <f>SUM('360 GRP '!#REF!)*'360 GRP '!#REF!</f>
        <v>#REF!</v>
      </c>
      <c r="G121" s="18" t="e">
        <f>SUM('360 GRP '!#REF!)*'360 GRP '!#REF!</f>
        <v>#REF!</v>
      </c>
      <c r="H121" s="18" t="e">
        <f>SUM('360 GRP '!#REF!)*'360 GRP '!#REF!</f>
        <v>#REF!</v>
      </c>
      <c r="I121" s="18" t="e">
        <f>SUM('360 GRP '!#REF!)*'360 GRP '!#REF!</f>
        <v>#REF!</v>
      </c>
      <c r="J121" s="18" t="e">
        <f>SUM('360 GRP '!#REF!)*'360 GRP '!#REF!</f>
        <v>#REF!</v>
      </c>
      <c r="K121" s="18" t="e">
        <f>'360 GRP '!#REF!</f>
        <v>#REF!</v>
      </c>
      <c r="L121" s="18" t="e">
        <f>'360 GRP '!#REF!*SUM('360 GRP '!#REF!)</f>
        <v>#REF!</v>
      </c>
    </row>
    <row r="122" spans="1:12">
      <c r="A122" s="1" t="e">
        <f>'360 GRP '!#REF!</f>
        <v>#REF!</v>
      </c>
      <c r="B122" s="16" t="e">
        <f>SUM('360 GRP '!#REF!)*'360 GRP '!#REF!</f>
        <v>#REF!</v>
      </c>
      <c r="C122" s="17" t="e">
        <f>SUM('360 GRP '!#REF!)*'360 GRP '!#REF!</f>
        <v>#REF!</v>
      </c>
      <c r="D122" s="18" t="e">
        <f>SUM('360 GRP '!#REF!)*'360 GRP '!#REF!</f>
        <v>#REF!</v>
      </c>
      <c r="E122" s="18" t="e">
        <f>SUM('360 GRP '!#REF!)*'360 GRP '!#REF!</f>
        <v>#REF!</v>
      </c>
      <c r="F122" s="18" t="e">
        <f>SUM('360 GRP '!#REF!)*'360 GRP '!#REF!</f>
        <v>#REF!</v>
      </c>
      <c r="G122" s="18" t="e">
        <f>SUM('360 GRP '!#REF!)*'360 GRP '!#REF!</f>
        <v>#REF!</v>
      </c>
      <c r="H122" s="18" t="e">
        <f>SUM('360 GRP '!#REF!)*'360 GRP '!#REF!</f>
        <v>#REF!</v>
      </c>
      <c r="I122" s="18" t="e">
        <f>SUM('360 GRP '!#REF!)*'360 GRP '!#REF!</f>
        <v>#REF!</v>
      </c>
      <c r="J122" s="18" t="e">
        <f>SUM('360 GRP '!#REF!)*'360 GRP '!#REF!</f>
        <v>#REF!</v>
      </c>
      <c r="K122" s="18" t="e">
        <f>'360 GRP '!#REF!</f>
        <v>#REF!</v>
      </c>
      <c r="L122" s="18" t="e">
        <f>'360 GRP '!#REF!*SUM('360 GRP '!#REF!)</f>
        <v>#REF!</v>
      </c>
    </row>
    <row r="123" spans="1:12">
      <c r="A123" s="1" t="e">
        <f>'360 GRP '!#REF!</f>
        <v>#REF!</v>
      </c>
      <c r="B123" s="16" t="e">
        <f>SUM('360 GRP '!#REF!)*'360 GRP '!#REF!</f>
        <v>#REF!</v>
      </c>
      <c r="C123" s="17" t="e">
        <f>SUM('360 GRP '!#REF!)*'360 GRP '!#REF!</f>
        <v>#REF!</v>
      </c>
      <c r="D123" s="18" t="e">
        <f>SUM('360 GRP '!#REF!)*'360 GRP '!#REF!</f>
        <v>#REF!</v>
      </c>
      <c r="E123" s="18" t="e">
        <f>SUM('360 GRP '!#REF!)*'360 GRP '!#REF!</f>
        <v>#REF!</v>
      </c>
      <c r="F123" s="18" t="e">
        <f>SUM('360 GRP '!#REF!)*'360 GRP '!#REF!</f>
        <v>#REF!</v>
      </c>
      <c r="G123" s="18" t="e">
        <f>SUM('360 GRP '!#REF!)*'360 GRP '!#REF!</f>
        <v>#REF!</v>
      </c>
      <c r="H123" s="18" t="e">
        <f>SUM('360 GRP '!#REF!)*'360 GRP '!#REF!</f>
        <v>#REF!</v>
      </c>
      <c r="I123" s="18" t="e">
        <f>SUM('360 GRP '!#REF!)*'360 GRP '!#REF!</f>
        <v>#REF!</v>
      </c>
      <c r="J123" s="18" t="e">
        <f>SUM('360 GRP '!#REF!)*'360 GRP '!#REF!</f>
        <v>#REF!</v>
      </c>
      <c r="K123" s="18" t="e">
        <f>'360 GRP '!#REF!</f>
        <v>#REF!</v>
      </c>
      <c r="L123" s="18" t="e">
        <f>'360 GRP '!#REF!*SUM('360 GRP '!#REF!)</f>
        <v>#REF!</v>
      </c>
    </row>
    <row r="124" spans="1:12">
      <c r="A124" s="1" t="e">
        <f>'360 GRP '!#REF!</f>
        <v>#REF!</v>
      </c>
      <c r="B124" s="16" t="e">
        <f>SUM('360 GRP '!#REF!)*'360 GRP '!#REF!</f>
        <v>#REF!</v>
      </c>
      <c r="C124" s="17" t="e">
        <f>SUM('360 GRP '!#REF!)*'360 GRP '!#REF!</f>
        <v>#REF!</v>
      </c>
      <c r="D124" s="18" t="e">
        <f>SUM('360 GRP '!#REF!)*'360 GRP '!#REF!</f>
        <v>#REF!</v>
      </c>
      <c r="E124" s="18" t="e">
        <f>SUM('360 GRP '!#REF!)*'360 GRP '!#REF!</f>
        <v>#REF!</v>
      </c>
      <c r="F124" s="18" t="e">
        <f>SUM('360 GRP '!#REF!)*'360 GRP '!#REF!</f>
        <v>#REF!</v>
      </c>
      <c r="G124" s="18" t="e">
        <f>SUM('360 GRP '!#REF!)*'360 GRP '!#REF!</f>
        <v>#REF!</v>
      </c>
      <c r="H124" s="18" t="e">
        <f>SUM('360 GRP '!#REF!)*'360 GRP '!#REF!</f>
        <v>#REF!</v>
      </c>
      <c r="I124" s="18" t="e">
        <f>SUM('360 GRP '!#REF!)*'360 GRP '!#REF!</f>
        <v>#REF!</v>
      </c>
      <c r="J124" s="18" t="e">
        <f>SUM('360 GRP '!#REF!)*'360 GRP '!#REF!</f>
        <v>#REF!</v>
      </c>
      <c r="K124" s="18" t="e">
        <f>'360 GRP '!#REF!</f>
        <v>#REF!</v>
      </c>
      <c r="L124" s="18" t="e">
        <f>'360 GRP '!#REF!*SUM('360 GRP '!#REF!)</f>
        <v>#REF!</v>
      </c>
    </row>
    <row r="125" spans="1:12">
      <c r="A125" s="1" t="e">
        <f>'360 GRP '!#REF!</f>
        <v>#REF!</v>
      </c>
      <c r="B125" s="16" t="e">
        <f>SUM('360 GRP '!#REF!)*'360 GRP '!#REF!</f>
        <v>#REF!</v>
      </c>
      <c r="C125" s="17" t="e">
        <f>SUM('360 GRP '!#REF!)*'360 GRP '!#REF!</f>
        <v>#REF!</v>
      </c>
      <c r="D125" s="18" t="e">
        <f>SUM('360 GRP '!#REF!)*'360 GRP '!#REF!</f>
        <v>#REF!</v>
      </c>
      <c r="E125" s="18" t="e">
        <f>SUM('360 GRP '!#REF!)*'360 GRP '!#REF!</f>
        <v>#REF!</v>
      </c>
      <c r="F125" s="18" t="e">
        <f>SUM('360 GRP '!#REF!)*'360 GRP '!#REF!</f>
        <v>#REF!</v>
      </c>
      <c r="G125" s="18" t="e">
        <f>SUM('360 GRP '!#REF!)*'360 GRP '!#REF!</f>
        <v>#REF!</v>
      </c>
      <c r="H125" s="18" t="e">
        <f>SUM('360 GRP '!#REF!)*'360 GRP '!#REF!</f>
        <v>#REF!</v>
      </c>
      <c r="I125" s="18" t="e">
        <f>SUM('360 GRP '!#REF!)*'360 GRP '!#REF!</f>
        <v>#REF!</v>
      </c>
      <c r="J125" s="18" t="e">
        <f>SUM('360 GRP '!#REF!)*'360 GRP '!#REF!</f>
        <v>#REF!</v>
      </c>
      <c r="K125" s="18" t="e">
        <f>'360 GRP '!#REF!</f>
        <v>#REF!</v>
      </c>
      <c r="L125" s="18" t="e">
        <f>'360 GRP '!#REF!*SUM('360 GRP '!#REF!)</f>
        <v>#REF!</v>
      </c>
    </row>
    <row r="126" spans="1:12">
      <c r="A126" s="1" t="e">
        <f>'360 GRP '!#REF!</f>
        <v>#REF!</v>
      </c>
      <c r="B126" s="16" t="e">
        <f>SUM('360 GRP '!#REF!)*'360 GRP '!#REF!</f>
        <v>#REF!</v>
      </c>
      <c r="C126" s="17" t="e">
        <f>SUM('360 GRP '!#REF!)*'360 GRP '!#REF!</f>
        <v>#REF!</v>
      </c>
      <c r="D126" s="18" t="e">
        <f>SUM('360 GRP '!#REF!)*'360 GRP '!#REF!</f>
        <v>#REF!</v>
      </c>
      <c r="E126" s="18" t="e">
        <f>SUM('360 GRP '!#REF!)*'360 GRP '!#REF!</f>
        <v>#REF!</v>
      </c>
      <c r="F126" s="18" t="e">
        <f>SUM('360 GRP '!#REF!)*'360 GRP '!#REF!</f>
        <v>#REF!</v>
      </c>
      <c r="G126" s="18" t="e">
        <f>SUM('360 GRP '!#REF!)*'360 GRP '!#REF!</f>
        <v>#REF!</v>
      </c>
      <c r="H126" s="18" t="e">
        <f>SUM('360 GRP '!#REF!)*'360 GRP '!#REF!</f>
        <v>#REF!</v>
      </c>
      <c r="I126" s="18" t="e">
        <f>SUM('360 GRP '!#REF!)*'360 GRP '!#REF!</f>
        <v>#REF!</v>
      </c>
      <c r="J126" s="18" t="e">
        <f>SUM('360 GRP '!#REF!)*'360 GRP '!#REF!</f>
        <v>#REF!</v>
      </c>
      <c r="K126" s="18" t="e">
        <f>'360 GRP '!#REF!</f>
        <v>#REF!</v>
      </c>
      <c r="L126" s="18" t="e">
        <f>'360 GRP '!#REF!*SUM('360 GRP '!#REF!)</f>
        <v>#REF!</v>
      </c>
    </row>
    <row r="127" spans="1:12">
      <c r="A127" s="1" t="e">
        <f>'360 GRP '!#REF!</f>
        <v>#REF!</v>
      </c>
      <c r="B127" s="16" t="e">
        <f>SUM('360 GRP '!#REF!)*'360 GRP '!#REF!</f>
        <v>#REF!</v>
      </c>
      <c r="C127" s="17" t="e">
        <f>SUM('360 GRP '!#REF!)*'360 GRP '!#REF!</f>
        <v>#REF!</v>
      </c>
      <c r="D127" s="18" t="e">
        <f>SUM('360 GRP '!#REF!)*'360 GRP '!#REF!</f>
        <v>#REF!</v>
      </c>
      <c r="E127" s="18" t="e">
        <f>SUM('360 GRP '!#REF!)*'360 GRP '!#REF!</f>
        <v>#REF!</v>
      </c>
      <c r="F127" s="18" t="e">
        <f>SUM('360 GRP '!#REF!)*'360 GRP '!#REF!</f>
        <v>#REF!</v>
      </c>
      <c r="G127" s="18" t="e">
        <f>SUM('360 GRP '!#REF!)*'360 GRP '!#REF!</f>
        <v>#REF!</v>
      </c>
      <c r="H127" s="18" t="e">
        <f>SUM('360 GRP '!#REF!)*'360 GRP '!#REF!</f>
        <v>#REF!</v>
      </c>
      <c r="I127" s="18" t="e">
        <f>SUM('360 GRP '!#REF!)*'360 GRP '!#REF!</f>
        <v>#REF!</v>
      </c>
      <c r="J127" s="18" t="e">
        <f>SUM('360 GRP '!#REF!)*'360 GRP '!#REF!</f>
        <v>#REF!</v>
      </c>
      <c r="K127" s="18" t="e">
        <f>'360 GRP '!#REF!</f>
        <v>#REF!</v>
      </c>
      <c r="L127" s="18" t="e">
        <f>'360 GRP '!#REF!*SUM('360 GRP '!#REF!)</f>
        <v>#REF!</v>
      </c>
    </row>
    <row r="128" spans="1:12">
      <c r="A128" s="1" t="e">
        <f>'360 GRP '!#REF!</f>
        <v>#REF!</v>
      </c>
      <c r="B128" s="16" t="e">
        <f>SUM('360 GRP '!#REF!)*'360 GRP '!#REF!</f>
        <v>#REF!</v>
      </c>
      <c r="C128" s="17" t="e">
        <f>SUM('360 GRP '!#REF!)*'360 GRP '!#REF!</f>
        <v>#REF!</v>
      </c>
      <c r="D128" s="18" t="e">
        <f>SUM('360 GRP '!#REF!)*'360 GRP '!#REF!</f>
        <v>#REF!</v>
      </c>
      <c r="E128" s="18" t="e">
        <f>SUM('360 GRP '!#REF!)*'360 GRP '!#REF!</f>
        <v>#REF!</v>
      </c>
      <c r="F128" s="18" t="e">
        <f>SUM('360 GRP '!#REF!)*'360 GRP '!#REF!</f>
        <v>#REF!</v>
      </c>
      <c r="G128" s="18" t="e">
        <f>SUM('360 GRP '!#REF!)*'360 GRP '!#REF!</f>
        <v>#REF!</v>
      </c>
      <c r="H128" s="18" t="e">
        <f>SUM('360 GRP '!#REF!)*'360 GRP '!#REF!</f>
        <v>#REF!</v>
      </c>
      <c r="I128" s="18" t="e">
        <f>SUM('360 GRP '!#REF!)*'360 GRP '!#REF!</f>
        <v>#REF!</v>
      </c>
      <c r="J128" s="18" t="e">
        <f>SUM('360 GRP '!#REF!)*'360 GRP '!#REF!</f>
        <v>#REF!</v>
      </c>
      <c r="K128" s="18" t="e">
        <f>'360 GRP '!#REF!</f>
        <v>#REF!</v>
      </c>
      <c r="L128" s="18" t="e">
        <f>'360 GRP '!#REF!*SUM('360 GRP '!#REF!)</f>
        <v>#REF!</v>
      </c>
    </row>
    <row r="129" spans="1:12">
      <c r="A129" s="1" t="e">
        <f>'360 GRP '!#REF!</f>
        <v>#REF!</v>
      </c>
      <c r="B129" s="16" t="e">
        <f>SUM('360 GRP '!#REF!)*'360 GRP '!#REF!</f>
        <v>#REF!</v>
      </c>
      <c r="C129" s="17" t="e">
        <f>SUM('360 GRP '!#REF!)*'360 GRP '!#REF!</f>
        <v>#REF!</v>
      </c>
      <c r="D129" s="18" t="e">
        <f>SUM('360 GRP '!#REF!)*'360 GRP '!#REF!</f>
        <v>#REF!</v>
      </c>
      <c r="E129" s="18" t="e">
        <f>SUM('360 GRP '!#REF!)*'360 GRP '!#REF!</f>
        <v>#REF!</v>
      </c>
      <c r="F129" s="18" t="e">
        <f>SUM('360 GRP '!#REF!)*'360 GRP '!#REF!</f>
        <v>#REF!</v>
      </c>
      <c r="G129" s="18" t="e">
        <f>SUM('360 GRP '!#REF!)*'360 GRP '!#REF!</f>
        <v>#REF!</v>
      </c>
      <c r="H129" s="18" t="e">
        <f>SUM('360 GRP '!#REF!)*'360 GRP '!#REF!</f>
        <v>#REF!</v>
      </c>
      <c r="I129" s="18" t="e">
        <f>SUM('360 GRP '!#REF!)*'360 GRP '!#REF!</f>
        <v>#REF!</v>
      </c>
      <c r="J129" s="18" t="e">
        <f>SUM('360 GRP '!#REF!)*'360 GRP '!#REF!</f>
        <v>#REF!</v>
      </c>
      <c r="K129" s="18" t="e">
        <f>'360 GRP '!#REF!</f>
        <v>#REF!</v>
      </c>
      <c r="L129" s="18" t="e">
        <f>'360 GRP '!#REF!*SUM('360 GRP '!#REF!)</f>
        <v>#REF!</v>
      </c>
    </row>
    <row r="130" spans="1:12">
      <c r="A130" s="1" t="e">
        <f>'360 GRP '!#REF!</f>
        <v>#REF!</v>
      </c>
      <c r="B130" s="16" t="e">
        <f>SUM('360 GRP '!#REF!)*'360 GRP '!#REF!</f>
        <v>#REF!</v>
      </c>
      <c r="C130" s="17" t="e">
        <f>SUM('360 GRP '!#REF!)*'360 GRP '!#REF!</f>
        <v>#REF!</v>
      </c>
      <c r="D130" s="18" t="e">
        <f>SUM('360 GRP '!#REF!)*'360 GRP '!#REF!</f>
        <v>#REF!</v>
      </c>
      <c r="E130" s="18" t="e">
        <f>SUM('360 GRP '!#REF!)*'360 GRP '!#REF!</f>
        <v>#REF!</v>
      </c>
      <c r="F130" s="18" t="e">
        <f>SUM('360 GRP '!#REF!)*'360 GRP '!#REF!</f>
        <v>#REF!</v>
      </c>
      <c r="G130" s="18" t="e">
        <f>SUM('360 GRP '!#REF!)*'360 GRP '!#REF!</f>
        <v>#REF!</v>
      </c>
      <c r="H130" s="18" t="e">
        <f>SUM('360 GRP '!#REF!)*'360 GRP '!#REF!</f>
        <v>#REF!</v>
      </c>
      <c r="I130" s="18" t="e">
        <f>SUM('360 GRP '!#REF!)*'360 GRP '!#REF!</f>
        <v>#REF!</v>
      </c>
      <c r="J130" s="18" t="e">
        <f>SUM('360 GRP '!#REF!)*'360 GRP '!#REF!</f>
        <v>#REF!</v>
      </c>
      <c r="K130" s="18" t="e">
        <f>'360 GRP '!#REF!</f>
        <v>#REF!</v>
      </c>
      <c r="L130" s="18" t="e">
        <f>'360 GRP '!#REF!*SUM('360 GRP '!#REF!)</f>
        <v>#REF!</v>
      </c>
    </row>
    <row r="131" spans="1:12">
      <c r="A131" s="1" t="e">
        <f>'360 GRP '!#REF!</f>
        <v>#REF!</v>
      </c>
      <c r="B131" s="16" t="e">
        <f>SUM('360 GRP '!#REF!)*'360 GRP '!#REF!</f>
        <v>#REF!</v>
      </c>
      <c r="C131" s="17" t="e">
        <f>SUM('360 GRP '!#REF!)*'360 GRP '!#REF!</f>
        <v>#REF!</v>
      </c>
      <c r="D131" s="18" t="e">
        <f>SUM('360 GRP '!#REF!)*'360 GRP '!#REF!</f>
        <v>#REF!</v>
      </c>
      <c r="E131" s="18" t="e">
        <f>SUM('360 GRP '!#REF!)*'360 GRP '!#REF!</f>
        <v>#REF!</v>
      </c>
      <c r="F131" s="18" t="e">
        <f>SUM('360 GRP '!#REF!)*'360 GRP '!#REF!</f>
        <v>#REF!</v>
      </c>
      <c r="G131" s="18" t="e">
        <f>SUM('360 GRP '!#REF!)*'360 GRP '!#REF!</f>
        <v>#REF!</v>
      </c>
      <c r="H131" s="18" t="e">
        <f>SUM('360 GRP '!#REF!)*'360 GRP '!#REF!</f>
        <v>#REF!</v>
      </c>
      <c r="I131" s="18" t="e">
        <f>SUM('360 GRP '!#REF!)*'360 GRP '!#REF!</f>
        <v>#REF!</v>
      </c>
      <c r="J131" s="18" t="e">
        <f>SUM('360 GRP '!#REF!)*'360 GRP '!#REF!</f>
        <v>#REF!</v>
      </c>
      <c r="K131" s="18" t="e">
        <f>'360 GRP '!#REF!</f>
        <v>#REF!</v>
      </c>
      <c r="L131" s="18" t="e">
        <f>'360 GRP '!#REF!*SUM('360 GRP '!#REF!)</f>
        <v>#REF!</v>
      </c>
    </row>
    <row r="132" spans="1:12">
      <c r="A132" s="1" t="e">
        <f>'360 GRP '!#REF!</f>
        <v>#REF!</v>
      </c>
      <c r="B132" s="16" t="e">
        <f>SUM('360 GRP '!#REF!)*'360 GRP '!#REF!</f>
        <v>#REF!</v>
      </c>
      <c r="C132" s="17" t="e">
        <f>SUM('360 GRP '!#REF!)*'360 GRP '!#REF!</f>
        <v>#REF!</v>
      </c>
      <c r="D132" s="18" t="e">
        <f>SUM('360 GRP '!#REF!)*'360 GRP '!#REF!</f>
        <v>#REF!</v>
      </c>
      <c r="E132" s="18" t="e">
        <f>SUM('360 GRP '!#REF!)*'360 GRP '!#REF!</f>
        <v>#REF!</v>
      </c>
      <c r="F132" s="18" t="e">
        <f>SUM('360 GRP '!#REF!)*'360 GRP '!#REF!</f>
        <v>#REF!</v>
      </c>
      <c r="G132" s="18" t="e">
        <f>SUM('360 GRP '!#REF!)*'360 GRP '!#REF!</f>
        <v>#REF!</v>
      </c>
      <c r="H132" s="18" t="e">
        <f>SUM('360 GRP '!#REF!)*'360 GRP '!#REF!</f>
        <v>#REF!</v>
      </c>
      <c r="I132" s="18" t="e">
        <f>SUM('360 GRP '!#REF!)*'360 GRP '!#REF!</f>
        <v>#REF!</v>
      </c>
      <c r="J132" s="18" t="e">
        <f>SUM('360 GRP '!#REF!)*'360 GRP '!#REF!</f>
        <v>#REF!</v>
      </c>
      <c r="K132" s="18" t="e">
        <f>'360 GRP '!#REF!</f>
        <v>#REF!</v>
      </c>
      <c r="L132" s="18" t="e">
        <f>'360 GRP '!#REF!*SUM('360 GRP '!#REF!)</f>
        <v>#REF!</v>
      </c>
    </row>
    <row r="133" spans="1:12">
      <c r="A133" s="1" t="e">
        <f>'360 GRP '!#REF!</f>
        <v>#REF!</v>
      </c>
      <c r="B133" s="16" t="e">
        <f>SUM('360 GRP '!#REF!)*'360 GRP '!#REF!</f>
        <v>#REF!</v>
      </c>
      <c r="C133" s="17" t="e">
        <f>SUM('360 GRP '!#REF!)*'360 GRP '!#REF!</f>
        <v>#REF!</v>
      </c>
      <c r="D133" s="18" t="e">
        <f>SUM('360 GRP '!#REF!)*'360 GRP '!#REF!</f>
        <v>#REF!</v>
      </c>
      <c r="E133" s="18" t="e">
        <f>SUM('360 GRP '!#REF!)*'360 GRP '!#REF!</f>
        <v>#REF!</v>
      </c>
      <c r="F133" s="18" t="e">
        <f>SUM('360 GRP '!#REF!)*'360 GRP '!#REF!</f>
        <v>#REF!</v>
      </c>
      <c r="G133" s="18" t="e">
        <f>SUM('360 GRP '!#REF!)*'360 GRP '!#REF!</f>
        <v>#REF!</v>
      </c>
      <c r="H133" s="18" t="e">
        <f>SUM('360 GRP '!#REF!)*'360 GRP '!#REF!</f>
        <v>#REF!</v>
      </c>
      <c r="I133" s="18" t="e">
        <f>SUM('360 GRP '!#REF!)*'360 GRP '!#REF!</f>
        <v>#REF!</v>
      </c>
      <c r="J133" s="18" t="e">
        <f>SUM('360 GRP '!#REF!)*'360 GRP '!#REF!</f>
        <v>#REF!</v>
      </c>
      <c r="K133" s="18" t="e">
        <f>'360 GRP '!#REF!</f>
        <v>#REF!</v>
      </c>
      <c r="L133" s="18" t="e">
        <f>'360 GRP '!#REF!*SUM('360 GRP '!#REF!)</f>
        <v>#REF!</v>
      </c>
    </row>
    <row r="134" spans="1:12">
      <c r="A134" s="1" t="e">
        <f>'360 GRP '!#REF!</f>
        <v>#REF!</v>
      </c>
      <c r="B134" s="16" t="e">
        <f>SUM('360 GRP '!#REF!)*'360 GRP '!#REF!</f>
        <v>#REF!</v>
      </c>
      <c r="C134" s="17" t="e">
        <f>SUM('360 GRP '!#REF!)*'360 GRP '!#REF!</f>
        <v>#REF!</v>
      </c>
      <c r="D134" s="18" t="e">
        <f>SUM('360 GRP '!#REF!)*'360 GRP '!#REF!</f>
        <v>#REF!</v>
      </c>
      <c r="E134" s="18" t="e">
        <f>SUM('360 GRP '!#REF!)*'360 GRP '!#REF!</f>
        <v>#REF!</v>
      </c>
      <c r="F134" s="18" t="e">
        <f>SUM('360 GRP '!#REF!)*'360 GRP '!#REF!</f>
        <v>#REF!</v>
      </c>
      <c r="G134" s="18" t="e">
        <f>SUM('360 GRP '!#REF!)*'360 GRP '!#REF!</f>
        <v>#REF!</v>
      </c>
      <c r="H134" s="18" t="e">
        <f>SUM('360 GRP '!#REF!)*'360 GRP '!#REF!</f>
        <v>#REF!</v>
      </c>
      <c r="I134" s="18" t="e">
        <f>SUM('360 GRP '!#REF!)*'360 GRP '!#REF!</f>
        <v>#REF!</v>
      </c>
      <c r="J134" s="18" t="e">
        <f>SUM('360 GRP '!#REF!)*'360 GRP '!#REF!</f>
        <v>#REF!</v>
      </c>
      <c r="K134" s="18" t="e">
        <f>'360 GRP '!#REF!</f>
        <v>#REF!</v>
      </c>
      <c r="L134" s="18" t="e">
        <f>'360 GRP '!#REF!*SUM('360 GRP '!#REF!)</f>
        <v>#REF!</v>
      </c>
    </row>
    <row r="135" spans="1:12">
      <c r="A135" s="1" t="e">
        <f>'360 GRP '!#REF!</f>
        <v>#REF!</v>
      </c>
      <c r="B135" s="16" t="e">
        <f>SUM('360 GRP '!#REF!)*'360 GRP '!#REF!</f>
        <v>#REF!</v>
      </c>
      <c r="C135" s="17" t="e">
        <f>SUM('360 GRP '!#REF!)*'360 GRP '!#REF!</f>
        <v>#REF!</v>
      </c>
      <c r="D135" s="18" t="e">
        <f>SUM('360 GRP '!#REF!)*'360 GRP '!#REF!</f>
        <v>#REF!</v>
      </c>
      <c r="E135" s="18" t="e">
        <f>SUM('360 GRP '!#REF!)*'360 GRP '!#REF!</f>
        <v>#REF!</v>
      </c>
      <c r="F135" s="18" t="e">
        <f>SUM('360 GRP '!#REF!)*'360 GRP '!#REF!</f>
        <v>#REF!</v>
      </c>
      <c r="G135" s="18" t="e">
        <f>SUM('360 GRP '!#REF!)*'360 GRP '!#REF!</f>
        <v>#REF!</v>
      </c>
      <c r="H135" s="18" t="e">
        <f>SUM('360 GRP '!#REF!)*'360 GRP '!#REF!</f>
        <v>#REF!</v>
      </c>
      <c r="I135" s="18" t="e">
        <f>SUM('360 GRP '!#REF!)*'360 GRP '!#REF!</f>
        <v>#REF!</v>
      </c>
      <c r="J135" s="18" t="e">
        <f>SUM('360 GRP '!#REF!)*'360 GRP '!#REF!</f>
        <v>#REF!</v>
      </c>
      <c r="K135" s="18" t="e">
        <f>'360 GRP '!#REF!</f>
        <v>#REF!</v>
      </c>
      <c r="L135" s="18" t="e">
        <f>'360 GRP '!#REF!*SUM('360 GRP '!#REF!)</f>
        <v>#REF!</v>
      </c>
    </row>
    <row r="136" spans="1:12">
      <c r="A136" s="1" t="e">
        <f>'360 GRP '!#REF!</f>
        <v>#REF!</v>
      </c>
      <c r="B136" s="16" t="e">
        <f>SUM('360 GRP '!#REF!)*'360 GRP '!#REF!</f>
        <v>#REF!</v>
      </c>
      <c r="C136" s="17" t="e">
        <f>SUM('360 GRP '!#REF!)*'360 GRP '!#REF!</f>
        <v>#REF!</v>
      </c>
      <c r="D136" s="18" t="e">
        <f>SUM('360 GRP '!#REF!)*'360 GRP '!#REF!</f>
        <v>#REF!</v>
      </c>
      <c r="E136" s="18" t="e">
        <f>SUM('360 GRP '!#REF!)*'360 GRP '!#REF!</f>
        <v>#REF!</v>
      </c>
      <c r="F136" s="18" t="e">
        <f>SUM('360 GRP '!#REF!)*'360 GRP '!#REF!</f>
        <v>#REF!</v>
      </c>
      <c r="G136" s="18" t="e">
        <f>SUM('360 GRP '!#REF!)*'360 GRP '!#REF!</f>
        <v>#REF!</v>
      </c>
      <c r="H136" s="18" t="e">
        <f>SUM('360 GRP '!#REF!)*'360 GRP '!#REF!</f>
        <v>#REF!</v>
      </c>
      <c r="I136" s="18" t="e">
        <f>SUM('360 GRP '!#REF!)*'360 GRP '!#REF!</f>
        <v>#REF!</v>
      </c>
      <c r="J136" s="18" t="e">
        <f>SUM('360 GRP '!#REF!)*'360 GRP '!#REF!</f>
        <v>#REF!</v>
      </c>
      <c r="K136" s="18" t="e">
        <f>'360 GRP '!#REF!</f>
        <v>#REF!</v>
      </c>
      <c r="L136" s="18" t="e">
        <f>'360 GRP '!#REF!*SUM('360 GRP '!#REF!)</f>
        <v>#REF!</v>
      </c>
    </row>
    <row r="137" spans="1:12">
      <c r="A137" s="1" t="e">
        <f>'360 GRP '!#REF!</f>
        <v>#REF!</v>
      </c>
      <c r="B137" s="16" t="e">
        <f>SUM('360 GRP '!#REF!)*'360 GRP '!#REF!</f>
        <v>#REF!</v>
      </c>
      <c r="C137" s="17" t="e">
        <f>SUM('360 GRP '!#REF!)*'360 GRP '!#REF!</f>
        <v>#REF!</v>
      </c>
      <c r="D137" s="18" t="e">
        <f>SUM('360 GRP '!#REF!)*'360 GRP '!#REF!</f>
        <v>#REF!</v>
      </c>
      <c r="E137" s="18" t="e">
        <f>SUM('360 GRP '!#REF!)*'360 GRP '!#REF!</f>
        <v>#REF!</v>
      </c>
      <c r="F137" s="18" t="e">
        <f>SUM('360 GRP '!#REF!)*'360 GRP '!#REF!</f>
        <v>#REF!</v>
      </c>
      <c r="G137" s="18" t="e">
        <f>SUM('360 GRP '!#REF!)*'360 GRP '!#REF!</f>
        <v>#REF!</v>
      </c>
      <c r="H137" s="18" t="e">
        <f>SUM('360 GRP '!#REF!)*'360 GRP '!#REF!</f>
        <v>#REF!</v>
      </c>
      <c r="I137" s="18" t="e">
        <f>SUM('360 GRP '!#REF!)*'360 GRP '!#REF!</f>
        <v>#REF!</v>
      </c>
      <c r="J137" s="18" t="e">
        <f>SUM('360 GRP '!#REF!)*'360 GRP '!#REF!</f>
        <v>#REF!</v>
      </c>
      <c r="K137" s="18" t="e">
        <f>'360 GRP '!#REF!</f>
        <v>#REF!</v>
      </c>
      <c r="L137" s="18" t="e">
        <f>'360 GRP '!#REF!*SUM('360 GRP '!#REF!)</f>
        <v>#REF!</v>
      </c>
    </row>
    <row r="138" spans="1:12">
      <c r="A138" s="1" t="e">
        <f>'360 GRP '!#REF!</f>
        <v>#REF!</v>
      </c>
      <c r="B138" s="16" t="e">
        <f>SUM('360 GRP '!#REF!)*'360 GRP '!#REF!</f>
        <v>#REF!</v>
      </c>
      <c r="C138" s="17" t="e">
        <f>SUM('360 GRP '!#REF!)*'360 GRP '!#REF!</f>
        <v>#REF!</v>
      </c>
      <c r="D138" s="18" t="e">
        <f>SUM('360 GRP '!#REF!)*'360 GRP '!#REF!</f>
        <v>#REF!</v>
      </c>
      <c r="E138" s="18" t="e">
        <f>SUM('360 GRP '!#REF!)*'360 GRP '!#REF!</f>
        <v>#REF!</v>
      </c>
      <c r="F138" s="18" t="e">
        <f>SUM('360 GRP '!#REF!)*'360 GRP '!#REF!</f>
        <v>#REF!</v>
      </c>
      <c r="G138" s="18" t="e">
        <f>SUM('360 GRP '!#REF!)*'360 GRP '!#REF!</f>
        <v>#REF!</v>
      </c>
      <c r="H138" s="18" t="e">
        <f>SUM('360 GRP '!#REF!)*'360 GRP '!#REF!</f>
        <v>#REF!</v>
      </c>
      <c r="I138" s="18" t="e">
        <f>SUM('360 GRP '!#REF!)*'360 GRP '!#REF!</f>
        <v>#REF!</v>
      </c>
      <c r="J138" s="18" t="e">
        <f>SUM('360 GRP '!#REF!)*'360 GRP '!#REF!</f>
        <v>#REF!</v>
      </c>
      <c r="K138" s="18" t="e">
        <f>'360 GRP '!#REF!</f>
        <v>#REF!</v>
      </c>
      <c r="L138" s="18" t="e">
        <f>'360 GRP '!#REF!*SUM('360 GRP '!#REF!)</f>
        <v>#REF!</v>
      </c>
    </row>
    <row r="139" spans="1:12">
      <c r="A139" s="1" t="e">
        <f>'360 GRP '!#REF!</f>
        <v>#REF!</v>
      </c>
      <c r="B139" s="16" t="e">
        <f>SUM('360 GRP '!#REF!)*'360 GRP '!#REF!</f>
        <v>#REF!</v>
      </c>
      <c r="C139" s="17" t="e">
        <f>SUM('360 GRP '!#REF!)*'360 GRP '!#REF!</f>
        <v>#REF!</v>
      </c>
      <c r="D139" s="18" t="e">
        <f>SUM('360 GRP '!#REF!)*'360 GRP '!#REF!</f>
        <v>#REF!</v>
      </c>
      <c r="E139" s="18" t="e">
        <f>SUM('360 GRP '!#REF!)*'360 GRP '!#REF!</f>
        <v>#REF!</v>
      </c>
      <c r="F139" s="18" t="e">
        <f>SUM('360 GRP '!#REF!)*'360 GRP '!#REF!</f>
        <v>#REF!</v>
      </c>
      <c r="G139" s="18" t="e">
        <f>SUM('360 GRP '!#REF!)*'360 GRP '!#REF!</f>
        <v>#REF!</v>
      </c>
      <c r="H139" s="18" t="e">
        <f>SUM('360 GRP '!#REF!)*'360 GRP '!#REF!</f>
        <v>#REF!</v>
      </c>
      <c r="I139" s="18" t="e">
        <f>SUM('360 GRP '!#REF!)*'360 GRP '!#REF!</f>
        <v>#REF!</v>
      </c>
      <c r="J139" s="18" t="e">
        <f>SUM('360 GRP '!#REF!)*'360 GRP '!#REF!</f>
        <v>#REF!</v>
      </c>
      <c r="K139" s="18" t="e">
        <f>'360 GRP '!#REF!</f>
        <v>#REF!</v>
      </c>
      <c r="L139" s="18" t="e">
        <f>'360 GRP '!#REF!*SUM('360 GRP '!#REF!)</f>
        <v>#REF!</v>
      </c>
    </row>
    <row r="140" spans="1:12">
      <c r="A140" s="1" t="e">
        <f>'360 GRP '!#REF!</f>
        <v>#REF!</v>
      </c>
      <c r="B140" s="16" t="e">
        <f>SUM('360 GRP '!#REF!)*'360 GRP '!#REF!</f>
        <v>#REF!</v>
      </c>
      <c r="C140" s="17" t="e">
        <f>SUM('360 GRP '!#REF!)*'360 GRP '!#REF!</f>
        <v>#REF!</v>
      </c>
      <c r="D140" s="18" t="e">
        <f>SUM('360 GRP '!#REF!)*'360 GRP '!#REF!</f>
        <v>#REF!</v>
      </c>
      <c r="E140" s="18" t="e">
        <f>SUM('360 GRP '!#REF!)*'360 GRP '!#REF!</f>
        <v>#REF!</v>
      </c>
      <c r="F140" s="18" t="e">
        <f>SUM('360 GRP '!#REF!)*'360 GRP '!#REF!</f>
        <v>#REF!</v>
      </c>
      <c r="G140" s="18" t="e">
        <f>SUM('360 GRP '!#REF!)*'360 GRP '!#REF!</f>
        <v>#REF!</v>
      </c>
      <c r="H140" s="18" t="e">
        <f>SUM('360 GRP '!#REF!)*'360 GRP '!#REF!</f>
        <v>#REF!</v>
      </c>
      <c r="I140" s="18" t="e">
        <f>SUM('360 GRP '!#REF!)*'360 GRP '!#REF!</f>
        <v>#REF!</v>
      </c>
      <c r="J140" s="18" t="e">
        <f>SUM('360 GRP '!#REF!)*'360 GRP '!#REF!</f>
        <v>#REF!</v>
      </c>
      <c r="K140" s="18" t="e">
        <f>'360 GRP '!#REF!</f>
        <v>#REF!</v>
      </c>
      <c r="L140" s="18" t="e">
        <f>'360 GRP '!#REF!*SUM('360 GRP '!#REF!)</f>
        <v>#REF!</v>
      </c>
    </row>
    <row r="141" spans="1:12">
      <c r="A141" s="1" t="e">
        <f>'360 GRP '!#REF!</f>
        <v>#REF!</v>
      </c>
      <c r="B141" s="16" t="e">
        <f>SUM('360 GRP '!#REF!)*'360 GRP '!#REF!</f>
        <v>#REF!</v>
      </c>
      <c r="C141" s="17" t="e">
        <f>SUM('360 GRP '!#REF!)*'360 GRP '!#REF!</f>
        <v>#REF!</v>
      </c>
      <c r="D141" s="18" t="e">
        <f>SUM('360 GRP '!#REF!)*'360 GRP '!#REF!</f>
        <v>#REF!</v>
      </c>
      <c r="E141" s="18" t="e">
        <f>SUM('360 GRP '!#REF!)*'360 GRP '!#REF!</f>
        <v>#REF!</v>
      </c>
      <c r="F141" s="18" t="e">
        <f>SUM('360 GRP '!#REF!)*'360 GRP '!#REF!</f>
        <v>#REF!</v>
      </c>
      <c r="G141" s="18" t="e">
        <f>SUM('360 GRP '!#REF!)*'360 GRP '!#REF!</f>
        <v>#REF!</v>
      </c>
      <c r="H141" s="18" t="e">
        <f>SUM('360 GRP '!#REF!)*'360 GRP '!#REF!</f>
        <v>#REF!</v>
      </c>
      <c r="I141" s="18" t="e">
        <f>SUM('360 GRP '!#REF!)*'360 GRP '!#REF!</f>
        <v>#REF!</v>
      </c>
      <c r="J141" s="18" t="e">
        <f>SUM('360 GRP '!#REF!)*'360 GRP '!#REF!</f>
        <v>#REF!</v>
      </c>
      <c r="K141" s="18" t="e">
        <f>'360 GRP '!#REF!</f>
        <v>#REF!</v>
      </c>
      <c r="L141" s="18" t="e">
        <f>'360 GRP '!#REF!*SUM('360 GRP '!#REF!)</f>
        <v>#REF!</v>
      </c>
    </row>
    <row r="142" spans="1:12">
      <c r="A142" s="1" t="e">
        <f>'360 GRP '!#REF!</f>
        <v>#REF!</v>
      </c>
      <c r="B142" s="16" t="e">
        <f>SUM('360 GRP '!#REF!)*'360 GRP '!#REF!</f>
        <v>#REF!</v>
      </c>
      <c r="C142" s="17" t="e">
        <f>SUM('360 GRP '!#REF!)*'360 GRP '!#REF!</f>
        <v>#REF!</v>
      </c>
      <c r="D142" s="18" t="e">
        <f>SUM('360 GRP '!#REF!)*'360 GRP '!#REF!</f>
        <v>#REF!</v>
      </c>
      <c r="E142" s="18" t="e">
        <f>SUM('360 GRP '!#REF!)*'360 GRP '!#REF!</f>
        <v>#REF!</v>
      </c>
      <c r="F142" s="18" t="e">
        <f>SUM('360 GRP '!#REF!)*'360 GRP '!#REF!</f>
        <v>#REF!</v>
      </c>
      <c r="G142" s="18" t="e">
        <f>SUM('360 GRP '!#REF!)*'360 GRP '!#REF!</f>
        <v>#REF!</v>
      </c>
      <c r="H142" s="18" t="e">
        <f>SUM('360 GRP '!#REF!)*'360 GRP '!#REF!</f>
        <v>#REF!</v>
      </c>
      <c r="I142" s="18" t="e">
        <f>SUM('360 GRP '!#REF!)*'360 GRP '!#REF!</f>
        <v>#REF!</v>
      </c>
      <c r="J142" s="18" t="e">
        <f>SUM('360 GRP '!#REF!)*'360 GRP '!#REF!</f>
        <v>#REF!</v>
      </c>
      <c r="K142" s="18" t="e">
        <f>'360 GRP '!#REF!</f>
        <v>#REF!</v>
      </c>
      <c r="L142" s="18" t="e">
        <f>'360 GRP '!#REF!*SUM('360 GRP '!#REF!)</f>
        <v>#REF!</v>
      </c>
    </row>
    <row r="143" spans="1:12">
      <c r="A143" s="1" t="e">
        <f>'360 GRP '!#REF!</f>
        <v>#REF!</v>
      </c>
      <c r="B143" s="16" t="e">
        <f>SUM('360 GRP '!#REF!)*'360 GRP '!#REF!</f>
        <v>#REF!</v>
      </c>
      <c r="C143" s="17" t="e">
        <f>SUM('360 GRP '!#REF!)*'360 GRP '!#REF!</f>
        <v>#REF!</v>
      </c>
      <c r="D143" s="18" t="e">
        <f>SUM('360 GRP '!#REF!)*'360 GRP '!#REF!</f>
        <v>#REF!</v>
      </c>
      <c r="E143" s="18" t="e">
        <f>SUM('360 GRP '!#REF!)*'360 GRP '!#REF!</f>
        <v>#REF!</v>
      </c>
      <c r="F143" s="18" t="e">
        <f>SUM('360 GRP '!#REF!)*'360 GRP '!#REF!</f>
        <v>#REF!</v>
      </c>
      <c r="G143" s="18" t="e">
        <f>SUM('360 GRP '!#REF!)*'360 GRP '!#REF!</f>
        <v>#REF!</v>
      </c>
      <c r="H143" s="18" t="e">
        <f>SUM('360 GRP '!#REF!)*'360 GRP '!#REF!</f>
        <v>#REF!</v>
      </c>
      <c r="I143" s="18" t="e">
        <f>SUM('360 GRP '!#REF!)*'360 GRP '!#REF!</f>
        <v>#REF!</v>
      </c>
      <c r="J143" s="18" t="e">
        <f>SUM('360 GRP '!#REF!)*'360 GRP '!#REF!</f>
        <v>#REF!</v>
      </c>
      <c r="K143" s="18" t="e">
        <f>'360 GRP '!#REF!</f>
        <v>#REF!</v>
      </c>
      <c r="L143" s="18" t="e">
        <f>'360 GRP '!#REF!*SUM('360 GRP '!#REF!)</f>
        <v>#REF!</v>
      </c>
    </row>
    <row r="144" spans="1:12">
      <c r="A144" s="1" t="e">
        <f>'360 GRP '!#REF!</f>
        <v>#REF!</v>
      </c>
      <c r="B144" s="16" t="e">
        <f>SUM('360 GRP '!#REF!)*'360 GRP '!#REF!</f>
        <v>#REF!</v>
      </c>
      <c r="C144" s="17" t="e">
        <f>SUM('360 GRP '!#REF!)*'360 GRP '!#REF!</f>
        <v>#REF!</v>
      </c>
      <c r="D144" s="18" t="e">
        <f>SUM('360 GRP '!#REF!)*'360 GRP '!#REF!</f>
        <v>#REF!</v>
      </c>
      <c r="E144" s="18" t="e">
        <f>SUM('360 GRP '!#REF!)*'360 GRP '!#REF!</f>
        <v>#REF!</v>
      </c>
      <c r="F144" s="18" t="e">
        <f>SUM('360 GRP '!#REF!)*'360 GRP '!#REF!</f>
        <v>#REF!</v>
      </c>
      <c r="G144" s="18" t="e">
        <f>SUM('360 GRP '!#REF!)*'360 GRP '!#REF!</f>
        <v>#REF!</v>
      </c>
      <c r="H144" s="18" t="e">
        <f>SUM('360 GRP '!#REF!)*'360 GRP '!#REF!</f>
        <v>#REF!</v>
      </c>
      <c r="I144" s="18" t="e">
        <f>SUM('360 GRP '!#REF!)*'360 GRP '!#REF!</f>
        <v>#REF!</v>
      </c>
      <c r="J144" s="18" t="e">
        <f>SUM('360 GRP '!#REF!)*'360 GRP '!#REF!</f>
        <v>#REF!</v>
      </c>
      <c r="K144" s="18" t="e">
        <f>'360 GRP '!#REF!</f>
        <v>#REF!</v>
      </c>
      <c r="L144" s="18" t="e">
        <f>'360 GRP '!#REF!*SUM('360 GRP '!#REF!)</f>
        <v>#REF!</v>
      </c>
    </row>
    <row r="145" spans="1:12">
      <c r="A145" s="1" t="e">
        <f>'360 GRP '!#REF!</f>
        <v>#REF!</v>
      </c>
      <c r="B145" s="16" t="e">
        <f>SUM('360 GRP '!#REF!)*'360 GRP '!#REF!</f>
        <v>#REF!</v>
      </c>
      <c r="C145" s="17" t="e">
        <f>SUM('360 GRP '!#REF!)*'360 GRP '!#REF!</f>
        <v>#REF!</v>
      </c>
      <c r="D145" s="18" t="e">
        <f>SUM('360 GRP '!#REF!)*'360 GRP '!#REF!</f>
        <v>#REF!</v>
      </c>
      <c r="E145" s="18" t="e">
        <f>SUM('360 GRP '!#REF!)*'360 GRP '!#REF!</f>
        <v>#REF!</v>
      </c>
      <c r="F145" s="18" t="e">
        <f>SUM('360 GRP '!#REF!)*'360 GRP '!#REF!</f>
        <v>#REF!</v>
      </c>
      <c r="G145" s="18" t="e">
        <f>SUM('360 GRP '!#REF!)*'360 GRP '!#REF!</f>
        <v>#REF!</v>
      </c>
      <c r="H145" s="18" t="e">
        <f>SUM('360 GRP '!#REF!)*'360 GRP '!#REF!</f>
        <v>#REF!</v>
      </c>
      <c r="I145" s="18" t="e">
        <f>SUM('360 GRP '!#REF!)*'360 GRP '!#REF!</f>
        <v>#REF!</v>
      </c>
      <c r="J145" s="18" t="e">
        <f>SUM('360 GRP '!#REF!)*'360 GRP '!#REF!</f>
        <v>#REF!</v>
      </c>
      <c r="K145" s="18" t="e">
        <f>'360 GRP '!#REF!</f>
        <v>#REF!</v>
      </c>
      <c r="L145" s="18" t="e">
        <f>'360 GRP '!#REF!*SUM('360 GRP '!#REF!)</f>
        <v>#REF!</v>
      </c>
    </row>
    <row r="146" spans="1:12">
      <c r="A146" s="1" t="e">
        <f>'360 GRP '!#REF!</f>
        <v>#REF!</v>
      </c>
      <c r="B146" s="16" t="e">
        <f>SUM('360 GRP '!#REF!)*'360 GRP '!#REF!</f>
        <v>#REF!</v>
      </c>
      <c r="C146" s="17" t="e">
        <f>SUM('360 GRP '!#REF!)*'360 GRP '!#REF!</f>
        <v>#REF!</v>
      </c>
      <c r="D146" s="18" t="e">
        <f>SUM('360 GRP '!#REF!)*'360 GRP '!#REF!</f>
        <v>#REF!</v>
      </c>
      <c r="E146" s="18" t="e">
        <f>SUM('360 GRP '!#REF!)*'360 GRP '!#REF!</f>
        <v>#REF!</v>
      </c>
      <c r="F146" s="18" t="e">
        <f>SUM('360 GRP '!#REF!)*'360 GRP '!#REF!</f>
        <v>#REF!</v>
      </c>
      <c r="G146" s="18" t="e">
        <f>SUM('360 GRP '!#REF!)*'360 GRP '!#REF!</f>
        <v>#REF!</v>
      </c>
      <c r="H146" s="18" t="e">
        <f>SUM('360 GRP '!#REF!)*'360 GRP '!#REF!</f>
        <v>#REF!</v>
      </c>
      <c r="I146" s="18" t="e">
        <f>SUM('360 GRP '!#REF!)*'360 GRP '!#REF!</f>
        <v>#REF!</v>
      </c>
      <c r="J146" s="18" t="e">
        <f>SUM('360 GRP '!#REF!)*'360 GRP '!#REF!</f>
        <v>#REF!</v>
      </c>
      <c r="K146" s="18" t="e">
        <f>'360 GRP '!#REF!</f>
        <v>#REF!</v>
      </c>
      <c r="L146" s="18" t="e">
        <f>'360 GRP '!#REF!*SUM('360 GRP '!#REF!)</f>
        <v>#REF!</v>
      </c>
    </row>
    <row r="147" spans="1:12">
      <c r="A147" s="1" t="e">
        <f>'360 GRP '!#REF!</f>
        <v>#REF!</v>
      </c>
      <c r="B147" s="16" t="e">
        <f>SUM('360 GRP '!#REF!)*'360 GRP '!#REF!</f>
        <v>#REF!</v>
      </c>
      <c r="C147" s="17" t="e">
        <f>SUM('360 GRP '!#REF!)*'360 GRP '!#REF!</f>
        <v>#REF!</v>
      </c>
      <c r="D147" s="18" t="e">
        <f>SUM('360 GRP '!#REF!)*'360 GRP '!#REF!</f>
        <v>#REF!</v>
      </c>
      <c r="E147" s="18" t="e">
        <f>SUM('360 GRP '!#REF!)*'360 GRP '!#REF!</f>
        <v>#REF!</v>
      </c>
      <c r="F147" s="18" t="e">
        <f>SUM('360 GRP '!#REF!)*'360 GRP '!#REF!</f>
        <v>#REF!</v>
      </c>
      <c r="G147" s="18" t="e">
        <f>SUM('360 GRP '!#REF!)*'360 GRP '!#REF!</f>
        <v>#REF!</v>
      </c>
      <c r="H147" s="18" t="e">
        <f>SUM('360 GRP '!#REF!)*'360 GRP '!#REF!</f>
        <v>#REF!</v>
      </c>
      <c r="I147" s="18" t="e">
        <f>SUM('360 GRP '!#REF!)*'360 GRP '!#REF!</f>
        <v>#REF!</v>
      </c>
      <c r="J147" s="18" t="e">
        <f>SUM('360 GRP '!#REF!)*'360 GRP '!#REF!</f>
        <v>#REF!</v>
      </c>
      <c r="K147" s="18" t="e">
        <f>'360 GRP '!#REF!</f>
        <v>#REF!</v>
      </c>
      <c r="L147" s="18" t="e">
        <f>'360 GRP '!#REF!*SUM('360 GRP '!#REF!)</f>
        <v>#REF!</v>
      </c>
    </row>
    <row r="148" spans="1:12">
      <c r="A148" s="1" t="e">
        <f>'360 GRP '!#REF!</f>
        <v>#REF!</v>
      </c>
      <c r="B148" s="16" t="e">
        <f>SUM('360 GRP '!#REF!)*'360 GRP '!#REF!</f>
        <v>#REF!</v>
      </c>
      <c r="C148" s="17" t="e">
        <f>SUM('360 GRP '!#REF!)*'360 GRP '!#REF!</f>
        <v>#REF!</v>
      </c>
      <c r="D148" s="18" t="e">
        <f>SUM('360 GRP '!#REF!)*'360 GRP '!#REF!</f>
        <v>#REF!</v>
      </c>
      <c r="E148" s="18" t="e">
        <f>SUM('360 GRP '!#REF!)*'360 GRP '!#REF!</f>
        <v>#REF!</v>
      </c>
      <c r="F148" s="18" t="e">
        <f>SUM('360 GRP '!#REF!)*'360 GRP '!#REF!</f>
        <v>#REF!</v>
      </c>
      <c r="G148" s="18" t="e">
        <f>SUM('360 GRP '!#REF!)*'360 GRP '!#REF!</f>
        <v>#REF!</v>
      </c>
      <c r="H148" s="18" t="e">
        <f>SUM('360 GRP '!#REF!)*'360 GRP '!#REF!</f>
        <v>#REF!</v>
      </c>
      <c r="I148" s="18" t="e">
        <f>SUM('360 GRP '!#REF!)*'360 GRP '!#REF!</f>
        <v>#REF!</v>
      </c>
      <c r="J148" s="18" t="e">
        <f>SUM('360 GRP '!#REF!)*'360 GRP '!#REF!</f>
        <v>#REF!</v>
      </c>
      <c r="K148" s="18" t="e">
        <f>'360 GRP '!#REF!</f>
        <v>#REF!</v>
      </c>
      <c r="L148" s="18" t="e">
        <f>'360 GRP '!#REF!*SUM('360 GRP '!#REF!)</f>
        <v>#REF!</v>
      </c>
    </row>
    <row r="149" spans="1:12">
      <c r="A149" s="1" t="e">
        <f>'360 GRP '!#REF!</f>
        <v>#REF!</v>
      </c>
      <c r="B149" s="16" t="e">
        <f>SUM('360 GRP '!#REF!)*'360 GRP '!#REF!</f>
        <v>#REF!</v>
      </c>
      <c r="C149" s="17" t="e">
        <f>SUM('360 GRP '!#REF!)*'360 GRP '!#REF!</f>
        <v>#REF!</v>
      </c>
      <c r="D149" s="18" t="e">
        <f>SUM('360 GRP '!#REF!)*'360 GRP '!#REF!</f>
        <v>#REF!</v>
      </c>
      <c r="E149" s="18" t="e">
        <f>SUM('360 GRP '!#REF!)*'360 GRP '!#REF!</f>
        <v>#REF!</v>
      </c>
      <c r="F149" s="18" t="e">
        <f>SUM('360 GRP '!#REF!)*'360 GRP '!#REF!</f>
        <v>#REF!</v>
      </c>
      <c r="G149" s="18" t="e">
        <f>SUM('360 GRP '!#REF!)*'360 GRP '!#REF!</f>
        <v>#REF!</v>
      </c>
      <c r="H149" s="18" t="e">
        <f>SUM('360 GRP '!#REF!)*'360 GRP '!#REF!</f>
        <v>#REF!</v>
      </c>
      <c r="I149" s="18" t="e">
        <f>SUM('360 GRP '!#REF!)*'360 GRP '!#REF!</f>
        <v>#REF!</v>
      </c>
      <c r="J149" s="18" t="e">
        <f>SUM('360 GRP '!#REF!)*'360 GRP '!#REF!</f>
        <v>#REF!</v>
      </c>
      <c r="K149" s="18" t="e">
        <f>'360 GRP '!#REF!</f>
        <v>#REF!</v>
      </c>
      <c r="L149" s="18" t="e">
        <f>'360 GRP '!#REF!*SUM('360 GRP '!#REF!)</f>
        <v>#REF!</v>
      </c>
    </row>
    <row r="150" spans="1:12">
      <c r="A150" s="1" t="e">
        <f>'360 GRP '!#REF!</f>
        <v>#REF!</v>
      </c>
      <c r="B150" s="16" t="e">
        <f>SUM('360 GRP '!#REF!)*'360 GRP '!#REF!</f>
        <v>#REF!</v>
      </c>
      <c r="C150" s="17" t="e">
        <f>SUM('360 GRP '!#REF!)*'360 GRP '!#REF!</f>
        <v>#REF!</v>
      </c>
      <c r="D150" s="18" t="e">
        <f>SUM('360 GRP '!#REF!)*'360 GRP '!#REF!</f>
        <v>#REF!</v>
      </c>
      <c r="E150" s="18" t="e">
        <f>SUM('360 GRP '!#REF!)*'360 GRP '!#REF!</f>
        <v>#REF!</v>
      </c>
      <c r="F150" s="18" t="e">
        <f>SUM('360 GRP '!#REF!)*'360 GRP '!#REF!</f>
        <v>#REF!</v>
      </c>
      <c r="G150" s="18" t="e">
        <f>SUM('360 GRP '!#REF!)*'360 GRP '!#REF!</f>
        <v>#REF!</v>
      </c>
      <c r="H150" s="18" t="e">
        <f>SUM('360 GRP '!#REF!)*'360 GRP '!#REF!</f>
        <v>#REF!</v>
      </c>
      <c r="I150" s="18" t="e">
        <f>SUM('360 GRP '!#REF!)*'360 GRP '!#REF!</f>
        <v>#REF!</v>
      </c>
      <c r="J150" s="18" t="e">
        <f>SUM('360 GRP '!#REF!)*'360 GRP '!#REF!</f>
        <v>#REF!</v>
      </c>
      <c r="K150" s="18" t="e">
        <f>'360 GRP '!#REF!</f>
        <v>#REF!</v>
      </c>
      <c r="L150" s="18" t="e">
        <f>'360 GRP '!#REF!*SUM('360 GRP '!#REF!)</f>
        <v>#REF!</v>
      </c>
    </row>
    <row r="151" spans="1:12">
      <c r="A151" s="1" t="e">
        <f>'360 GRP '!#REF!</f>
        <v>#REF!</v>
      </c>
      <c r="B151" s="16" t="e">
        <f>SUM('360 GRP '!#REF!)*'360 GRP '!#REF!</f>
        <v>#REF!</v>
      </c>
      <c r="C151" s="17" t="e">
        <f>SUM('360 GRP '!#REF!)*'360 GRP '!#REF!</f>
        <v>#REF!</v>
      </c>
      <c r="D151" s="18" t="e">
        <f>SUM('360 GRP '!#REF!)*'360 GRP '!#REF!</f>
        <v>#REF!</v>
      </c>
      <c r="E151" s="18" t="e">
        <f>SUM('360 GRP '!#REF!)*'360 GRP '!#REF!</f>
        <v>#REF!</v>
      </c>
      <c r="F151" s="18" t="e">
        <f>SUM('360 GRP '!#REF!)*'360 GRP '!#REF!</f>
        <v>#REF!</v>
      </c>
      <c r="G151" s="18" t="e">
        <f>SUM('360 GRP '!#REF!)*'360 GRP '!#REF!</f>
        <v>#REF!</v>
      </c>
      <c r="H151" s="18" t="e">
        <f>SUM('360 GRP '!#REF!)*'360 GRP '!#REF!</f>
        <v>#REF!</v>
      </c>
      <c r="I151" s="18" t="e">
        <f>SUM('360 GRP '!#REF!)*'360 GRP '!#REF!</f>
        <v>#REF!</v>
      </c>
      <c r="J151" s="18" t="e">
        <f>SUM('360 GRP '!#REF!)*'360 GRP '!#REF!</f>
        <v>#REF!</v>
      </c>
      <c r="K151" s="18" t="e">
        <f>'360 GRP '!#REF!</f>
        <v>#REF!</v>
      </c>
      <c r="L151" s="18" t="e">
        <f>'360 GRP '!#REF!*SUM('360 GRP '!#REF!)</f>
        <v>#REF!</v>
      </c>
    </row>
    <row r="152" spans="1:12">
      <c r="A152" s="1" t="e">
        <f>'360 GRP '!#REF!</f>
        <v>#REF!</v>
      </c>
      <c r="B152" s="16" t="e">
        <f>SUM('360 GRP '!#REF!)*'360 GRP '!#REF!</f>
        <v>#REF!</v>
      </c>
      <c r="C152" s="17" t="e">
        <f>SUM('360 GRP '!#REF!)*'360 GRP '!#REF!</f>
        <v>#REF!</v>
      </c>
      <c r="D152" s="18" t="e">
        <f>SUM('360 GRP '!#REF!)*'360 GRP '!#REF!</f>
        <v>#REF!</v>
      </c>
      <c r="E152" s="18" t="e">
        <f>SUM('360 GRP '!#REF!)*'360 GRP '!#REF!</f>
        <v>#REF!</v>
      </c>
      <c r="F152" s="18" t="e">
        <f>SUM('360 GRP '!#REF!)*'360 GRP '!#REF!</f>
        <v>#REF!</v>
      </c>
      <c r="G152" s="18" t="e">
        <f>SUM('360 GRP '!#REF!)*'360 GRP '!#REF!</f>
        <v>#REF!</v>
      </c>
      <c r="H152" s="18" t="e">
        <f>SUM('360 GRP '!#REF!)*'360 GRP '!#REF!</f>
        <v>#REF!</v>
      </c>
      <c r="I152" s="18" t="e">
        <f>SUM('360 GRP '!#REF!)*'360 GRP '!#REF!</f>
        <v>#REF!</v>
      </c>
      <c r="J152" s="18" t="e">
        <f>SUM('360 GRP '!#REF!)*'360 GRP '!#REF!</f>
        <v>#REF!</v>
      </c>
      <c r="K152" s="18" t="e">
        <f>'360 GRP '!#REF!</f>
        <v>#REF!</v>
      </c>
      <c r="L152" s="18" t="e">
        <f>'360 GRP '!#REF!*SUM('360 GRP '!#REF!)</f>
        <v>#REF!</v>
      </c>
    </row>
    <row r="153" spans="1:12">
      <c r="A153" s="1" t="e">
        <f>'360 GRP '!#REF!</f>
        <v>#REF!</v>
      </c>
      <c r="B153" s="16" t="e">
        <f>SUM('360 GRP '!#REF!)*'360 GRP '!#REF!</f>
        <v>#REF!</v>
      </c>
      <c r="C153" s="17" t="e">
        <f>SUM('360 GRP '!#REF!)*'360 GRP '!#REF!</f>
        <v>#REF!</v>
      </c>
      <c r="D153" s="18" t="e">
        <f>SUM('360 GRP '!#REF!)*'360 GRP '!#REF!</f>
        <v>#REF!</v>
      </c>
      <c r="E153" s="18" t="e">
        <f>SUM('360 GRP '!#REF!)*'360 GRP '!#REF!</f>
        <v>#REF!</v>
      </c>
      <c r="F153" s="18" t="e">
        <f>SUM('360 GRP '!#REF!)*'360 GRP '!#REF!</f>
        <v>#REF!</v>
      </c>
      <c r="G153" s="18" t="e">
        <f>SUM('360 GRP '!#REF!)*'360 GRP '!#REF!</f>
        <v>#REF!</v>
      </c>
      <c r="H153" s="18" t="e">
        <f>SUM('360 GRP '!#REF!)*'360 GRP '!#REF!</f>
        <v>#REF!</v>
      </c>
      <c r="I153" s="18" t="e">
        <f>SUM('360 GRP '!#REF!)*'360 GRP '!#REF!</f>
        <v>#REF!</v>
      </c>
      <c r="J153" s="18" t="e">
        <f>SUM('360 GRP '!#REF!)*'360 GRP '!#REF!</f>
        <v>#REF!</v>
      </c>
      <c r="K153" s="18" t="e">
        <f>'360 GRP '!#REF!</f>
        <v>#REF!</v>
      </c>
      <c r="L153" s="18" t="e">
        <f>'360 GRP '!#REF!*SUM('360 GRP '!#REF!)</f>
        <v>#REF!</v>
      </c>
    </row>
    <row r="154" spans="1:12">
      <c r="A154" s="1" t="e">
        <f>'360 GRP '!#REF!</f>
        <v>#REF!</v>
      </c>
      <c r="B154" s="16" t="e">
        <f>SUM('360 GRP '!#REF!)*'360 GRP '!#REF!</f>
        <v>#REF!</v>
      </c>
      <c r="C154" s="17" t="e">
        <f>SUM('360 GRP '!#REF!)*'360 GRP '!#REF!</f>
        <v>#REF!</v>
      </c>
      <c r="D154" s="18" t="e">
        <f>SUM('360 GRP '!#REF!)*'360 GRP '!#REF!</f>
        <v>#REF!</v>
      </c>
      <c r="E154" s="18" t="e">
        <f>SUM('360 GRP '!#REF!)*'360 GRP '!#REF!</f>
        <v>#REF!</v>
      </c>
      <c r="F154" s="18" t="e">
        <f>SUM('360 GRP '!#REF!)*'360 GRP '!#REF!</f>
        <v>#REF!</v>
      </c>
      <c r="G154" s="18" t="e">
        <f>SUM('360 GRP '!#REF!)*'360 GRP '!#REF!</f>
        <v>#REF!</v>
      </c>
      <c r="H154" s="18" t="e">
        <f>SUM('360 GRP '!#REF!)*'360 GRP '!#REF!</f>
        <v>#REF!</v>
      </c>
      <c r="I154" s="18" t="e">
        <f>SUM('360 GRP '!#REF!)*'360 GRP '!#REF!</f>
        <v>#REF!</v>
      </c>
      <c r="J154" s="18" t="e">
        <f>SUM('360 GRP '!#REF!)*'360 GRP '!#REF!</f>
        <v>#REF!</v>
      </c>
      <c r="K154" s="18" t="e">
        <f>'360 GRP '!#REF!</f>
        <v>#REF!</v>
      </c>
      <c r="L154" s="18" t="e">
        <f>'360 GRP '!#REF!*SUM('360 GRP '!#REF!)</f>
        <v>#REF!</v>
      </c>
    </row>
    <row r="155" spans="1:12">
      <c r="A155" s="1" t="e">
        <f>'360 GRP '!#REF!</f>
        <v>#REF!</v>
      </c>
      <c r="B155" s="16" t="e">
        <f>SUM('360 GRP '!#REF!)*'360 GRP '!#REF!</f>
        <v>#REF!</v>
      </c>
      <c r="C155" s="17" t="e">
        <f>SUM('360 GRP '!#REF!)*'360 GRP '!#REF!</f>
        <v>#REF!</v>
      </c>
      <c r="D155" s="18" t="e">
        <f>SUM('360 GRP '!#REF!)*'360 GRP '!#REF!</f>
        <v>#REF!</v>
      </c>
      <c r="E155" s="18" t="e">
        <f>SUM('360 GRP '!#REF!)*'360 GRP '!#REF!</f>
        <v>#REF!</v>
      </c>
      <c r="F155" s="18" t="e">
        <f>SUM('360 GRP '!#REF!)*'360 GRP '!#REF!</f>
        <v>#REF!</v>
      </c>
      <c r="G155" s="18" t="e">
        <f>SUM('360 GRP '!#REF!)*'360 GRP '!#REF!</f>
        <v>#REF!</v>
      </c>
      <c r="H155" s="18" t="e">
        <f>SUM('360 GRP '!#REF!)*'360 GRP '!#REF!</f>
        <v>#REF!</v>
      </c>
      <c r="I155" s="18" t="e">
        <f>SUM('360 GRP '!#REF!)*'360 GRP '!#REF!</f>
        <v>#REF!</v>
      </c>
      <c r="J155" s="18" t="e">
        <f>SUM('360 GRP '!#REF!)*'360 GRP '!#REF!</f>
        <v>#REF!</v>
      </c>
      <c r="K155" s="18" t="e">
        <f>'360 GRP '!#REF!</f>
        <v>#REF!</v>
      </c>
      <c r="L155" s="18" t="e">
        <f>'360 GRP '!#REF!*SUM('360 GRP '!#REF!)</f>
        <v>#REF!</v>
      </c>
    </row>
    <row r="156" spans="1:12">
      <c r="A156" s="1" t="e">
        <f>'360 GRP '!#REF!</f>
        <v>#REF!</v>
      </c>
      <c r="B156" s="16" t="e">
        <f>SUM('360 GRP '!#REF!)*'360 GRP '!#REF!</f>
        <v>#REF!</v>
      </c>
      <c r="C156" s="17" t="e">
        <f>SUM('360 GRP '!#REF!)*'360 GRP '!#REF!</f>
        <v>#REF!</v>
      </c>
      <c r="D156" s="18" t="e">
        <f>SUM('360 GRP '!#REF!)*'360 GRP '!#REF!</f>
        <v>#REF!</v>
      </c>
      <c r="E156" s="18" t="e">
        <f>SUM('360 GRP '!#REF!)*'360 GRP '!#REF!</f>
        <v>#REF!</v>
      </c>
      <c r="F156" s="18" t="e">
        <f>SUM('360 GRP '!#REF!)*'360 GRP '!#REF!</f>
        <v>#REF!</v>
      </c>
      <c r="G156" s="18" t="e">
        <f>SUM('360 GRP '!#REF!)*'360 GRP '!#REF!</f>
        <v>#REF!</v>
      </c>
      <c r="H156" s="18" t="e">
        <f>SUM('360 GRP '!#REF!)*'360 GRP '!#REF!</f>
        <v>#REF!</v>
      </c>
      <c r="I156" s="18" t="e">
        <f>SUM('360 GRP '!#REF!)*'360 GRP '!#REF!</f>
        <v>#REF!</v>
      </c>
      <c r="J156" s="18" t="e">
        <f>SUM('360 GRP '!#REF!)*'360 GRP '!#REF!</f>
        <v>#REF!</v>
      </c>
      <c r="K156" s="18"/>
      <c r="L156" s="18" t="e">
        <f>'360 GRP '!#REF!*SUM('360 GRP '!#REF!)</f>
        <v>#REF!</v>
      </c>
    </row>
    <row r="157" spans="1:12">
      <c r="A157" s="1" t="e">
        <f>'360 GRP '!#REF!</f>
        <v>#REF!</v>
      </c>
      <c r="B157" s="16" t="e">
        <f>SUM('360 GRP '!#REF!)*'360 GRP '!#REF!</f>
        <v>#REF!</v>
      </c>
      <c r="C157" s="17" t="e">
        <f>SUM('360 GRP '!#REF!)*'360 GRP '!#REF!</f>
        <v>#REF!</v>
      </c>
      <c r="D157" s="18" t="e">
        <f>SUM('360 GRP '!#REF!)*'360 GRP '!#REF!</f>
        <v>#REF!</v>
      </c>
      <c r="E157" s="18" t="e">
        <f>SUM('360 GRP '!#REF!)*'360 GRP '!#REF!</f>
        <v>#REF!</v>
      </c>
      <c r="F157" s="18" t="e">
        <f>SUM('360 GRP '!#REF!)*'360 GRP '!#REF!</f>
        <v>#REF!</v>
      </c>
      <c r="G157" s="18" t="e">
        <f>SUM('360 GRP '!#REF!)*'360 GRP '!#REF!</f>
        <v>#REF!</v>
      </c>
      <c r="H157" s="18" t="e">
        <f>SUM('360 GRP '!#REF!)*'360 GRP '!#REF!</f>
        <v>#REF!</v>
      </c>
      <c r="I157" s="18" t="e">
        <f>SUM('360 GRP '!#REF!)*'360 GRP '!#REF!</f>
        <v>#REF!</v>
      </c>
      <c r="J157" s="18" t="e">
        <f>SUM('360 GRP '!#REF!)*'360 GRP '!#REF!</f>
        <v>#REF!</v>
      </c>
      <c r="K157" s="18" t="e">
        <f>'360 GRP '!#REF!</f>
        <v>#REF!</v>
      </c>
      <c r="L157" s="18" t="e">
        <f>'360 GRP '!#REF!*SUM('360 GRP '!#REF!)</f>
        <v>#REF!</v>
      </c>
    </row>
    <row r="158" spans="1:12">
      <c r="A158" s="1" t="e">
        <f>'360 GRP '!#REF!</f>
        <v>#REF!</v>
      </c>
      <c r="B158" s="16" t="e">
        <f>SUM('360 GRP '!#REF!)*'360 GRP '!#REF!</f>
        <v>#REF!</v>
      </c>
      <c r="C158" s="17" t="e">
        <f>SUM('360 GRP '!#REF!)*'360 GRP '!#REF!</f>
        <v>#REF!</v>
      </c>
      <c r="D158" s="18" t="e">
        <f>SUM('360 GRP '!#REF!)*'360 GRP '!#REF!</f>
        <v>#REF!</v>
      </c>
      <c r="E158" s="18" t="e">
        <f>SUM('360 GRP '!#REF!)*'360 GRP '!#REF!</f>
        <v>#REF!</v>
      </c>
      <c r="F158" s="18" t="e">
        <f>SUM('360 GRP '!#REF!)*'360 GRP '!#REF!</f>
        <v>#REF!</v>
      </c>
      <c r="G158" s="18" t="e">
        <f>SUM('360 GRP '!#REF!)*'360 GRP '!#REF!</f>
        <v>#REF!</v>
      </c>
      <c r="H158" s="18" t="e">
        <f>SUM('360 GRP '!#REF!)*'360 GRP '!#REF!</f>
        <v>#REF!</v>
      </c>
      <c r="I158" s="18" t="e">
        <f>SUM('360 GRP '!#REF!)*'360 GRP '!#REF!</f>
        <v>#REF!</v>
      </c>
      <c r="J158" s="18" t="e">
        <f>SUM('360 GRP '!#REF!)*'360 GRP '!#REF!</f>
        <v>#REF!</v>
      </c>
      <c r="K158" s="18" t="e">
        <f>'360 GRP '!#REF!</f>
        <v>#REF!</v>
      </c>
      <c r="L158" s="18" t="e">
        <f>'360 GRP '!#REF!*SUM('360 GRP '!#REF!)</f>
        <v>#REF!</v>
      </c>
    </row>
    <row r="159" spans="1:12">
      <c r="A159" s="1" t="e">
        <f>'360 GRP '!#REF!</f>
        <v>#REF!</v>
      </c>
      <c r="B159" s="16" t="e">
        <f>SUM('360 GRP '!#REF!)*'360 GRP '!#REF!</f>
        <v>#REF!</v>
      </c>
      <c r="C159" s="17" t="e">
        <f>SUM('360 GRP '!#REF!)*'360 GRP '!#REF!</f>
        <v>#REF!</v>
      </c>
      <c r="D159" s="18" t="e">
        <f>SUM('360 GRP '!#REF!)*'360 GRP '!#REF!</f>
        <v>#REF!</v>
      </c>
      <c r="E159" s="18" t="e">
        <f>SUM('360 GRP '!#REF!)*'360 GRP '!#REF!</f>
        <v>#REF!</v>
      </c>
      <c r="F159" s="18" t="e">
        <f>SUM('360 GRP '!#REF!)*'360 GRP '!#REF!</f>
        <v>#REF!</v>
      </c>
      <c r="G159" s="18" t="e">
        <f>SUM('360 GRP '!#REF!)*'360 GRP '!#REF!</f>
        <v>#REF!</v>
      </c>
      <c r="H159" s="18" t="e">
        <f>SUM('360 GRP '!#REF!)*'360 GRP '!#REF!</f>
        <v>#REF!</v>
      </c>
      <c r="I159" s="18" t="e">
        <f>SUM('360 GRP '!#REF!)*'360 GRP '!#REF!</f>
        <v>#REF!</v>
      </c>
      <c r="J159" s="18" t="e">
        <f>SUM('360 GRP '!#REF!)*'360 GRP '!#REF!</f>
        <v>#REF!</v>
      </c>
      <c r="K159" s="18" t="e">
        <f>'360 GRP '!#REF!</f>
        <v>#REF!</v>
      </c>
      <c r="L159" s="18" t="e">
        <f>'360 GRP '!#REF!*SUM('360 GRP '!#REF!)</f>
        <v>#REF!</v>
      </c>
    </row>
    <row r="160" spans="1:12">
      <c r="A160" s="1" t="e">
        <f>'360 GRP '!#REF!</f>
        <v>#REF!</v>
      </c>
      <c r="B160" s="16" t="e">
        <f>SUM('360 GRP '!#REF!)*'360 GRP '!#REF!</f>
        <v>#REF!</v>
      </c>
      <c r="C160" s="17" t="e">
        <f>SUM('360 GRP '!#REF!)*'360 GRP '!#REF!</f>
        <v>#REF!</v>
      </c>
      <c r="D160" s="18" t="e">
        <f>SUM('360 GRP '!#REF!)*'360 GRP '!#REF!</f>
        <v>#REF!</v>
      </c>
      <c r="E160" s="18" t="e">
        <f>SUM('360 GRP '!#REF!)*'360 GRP '!#REF!</f>
        <v>#REF!</v>
      </c>
      <c r="F160" s="18" t="e">
        <f>SUM('360 GRP '!#REF!)*'360 GRP '!#REF!</f>
        <v>#REF!</v>
      </c>
      <c r="G160" s="18" t="e">
        <f>SUM('360 GRP '!#REF!)*'360 GRP '!#REF!</f>
        <v>#REF!</v>
      </c>
      <c r="H160" s="18" t="e">
        <f>SUM('360 GRP '!#REF!)*'360 GRP '!#REF!</f>
        <v>#REF!</v>
      </c>
      <c r="I160" s="18" t="e">
        <f>SUM('360 GRP '!#REF!)*'360 GRP '!#REF!</f>
        <v>#REF!</v>
      </c>
      <c r="J160" s="18" t="e">
        <f>SUM('360 GRP '!#REF!)*'360 GRP '!#REF!</f>
        <v>#REF!</v>
      </c>
      <c r="K160" s="18" t="e">
        <f>'360 GRP '!#REF!</f>
        <v>#REF!</v>
      </c>
      <c r="L160" s="18" t="e">
        <f>'360 GRP '!#REF!*SUM('360 GRP '!#REF!)</f>
        <v>#REF!</v>
      </c>
    </row>
    <row r="161" spans="1:12">
      <c r="A161" s="1" t="e">
        <f>'360 GRP '!#REF!</f>
        <v>#REF!</v>
      </c>
      <c r="B161" s="16" t="e">
        <f>SUM('360 GRP '!#REF!)*'360 GRP '!#REF!</f>
        <v>#REF!</v>
      </c>
      <c r="C161" s="17" t="e">
        <f>SUM('360 GRP '!#REF!)*'360 GRP '!#REF!</f>
        <v>#REF!</v>
      </c>
      <c r="D161" s="18" t="e">
        <f>SUM('360 GRP '!#REF!)*'360 GRP '!#REF!</f>
        <v>#REF!</v>
      </c>
      <c r="E161" s="18" t="e">
        <f>SUM('360 GRP '!#REF!)*'360 GRP '!#REF!</f>
        <v>#REF!</v>
      </c>
      <c r="F161" s="18" t="e">
        <f>SUM('360 GRP '!#REF!)*'360 GRP '!#REF!</f>
        <v>#REF!</v>
      </c>
      <c r="G161" s="18" t="e">
        <f>SUM('360 GRP '!#REF!)*'360 GRP '!#REF!</f>
        <v>#REF!</v>
      </c>
      <c r="H161" s="18" t="e">
        <f>SUM('360 GRP '!#REF!)*'360 GRP '!#REF!</f>
        <v>#REF!</v>
      </c>
      <c r="I161" s="18" t="e">
        <f>SUM('360 GRP '!#REF!)*'360 GRP '!#REF!</f>
        <v>#REF!</v>
      </c>
      <c r="J161" s="18" t="e">
        <f>SUM('360 GRP '!#REF!)*'360 GRP '!#REF!</f>
        <v>#REF!</v>
      </c>
      <c r="K161" s="18" t="e">
        <f>'360 GRP '!#REF!</f>
        <v>#REF!</v>
      </c>
      <c r="L161" s="18" t="e">
        <f>'360 GRP '!#REF!*SUM('360 GRP '!#REF!)</f>
        <v>#REF!</v>
      </c>
    </row>
    <row r="162" spans="1:12">
      <c r="A162" s="1" t="e">
        <f>'360 GRP '!#REF!</f>
        <v>#REF!</v>
      </c>
      <c r="B162" s="16" t="e">
        <f>SUM('360 GRP '!#REF!)*'360 GRP '!#REF!</f>
        <v>#REF!</v>
      </c>
      <c r="C162" s="17" t="e">
        <f>SUM('360 GRP '!#REF!)*'360 GRP '!#REF!</f>
        <v>#REF!</v>
      </c>
      <c r="D162" s="18" t="e">
        <f>SUM('360 GRP '!#REF!)*'360 GRP '!#REF!</f>
        <v>#REF!</v>
      </c>
      <c r="E162" s="18" t="e">
        <f>SUM('360 GRP '!#REF!)*'360 GRP '!#REF!</f>
        <v>#REF!</v>
      </c>
      <c r="F162" s="18" t="e">
        <f>SUM('360 GRP '!#REF!)*'360 GRP '!#REF!</f>
        <v>#REF!</v>
      </c>
      <c r="G162" s="18" t="e">
        <f>SUM('360 GRP '!#REF!)*'360 GRP '!#REF!</f>
        <v>#REF!</v>
      </c>
      <c r="H162" s="18" t="e">
        <f>SUM('360 GRP '!#REF!)*'360 GRP '!#REF!</f>
        <v>#REF!</v>
      </c>
      <c r="I162" s="18" t="e">
        <f>SUM('360 GRP '!#REF!)*'360 GRP '!#REF!</f>
        <v>#REF!</v>
      </c>
      <c r="J162" s="18" t="e">
        <f>SUM('360 GRP '!#REF!)*'360 GRP '!#REF!</f>
        <v>#REF!</v>
      </c>
      <c r="K162" s="18" t="e">
        <f>'360 GRP '!#REF!</f>
        <v>#REF!</v>
      </c>
      <c r="L162" s="18" t="e">
        <f>'360 GRP '!#REF!*SUM('360 GRP '!#REF!)</f>
        <v>#REF!</v>
      </c>
    </row>
    <row r="163" spans="1:12">
      <c r="A163" s="1" t="e">
        <f>'360 GRP '!#REF!</f>
        <v>#REF!</v>
      </c>
      <c r="B163" s="16" t="e">
        <f>SUM('360 GRP '!#REF!)*'360 GRP '!#REF!</f>
        <v>#REF!</v>
      </c>
      <c r="C163" s="17" t="e">
        <f>SUM('360 GRP '!#REF!)*'360 GRP '!#REF!</f>
        <v>#REF!</v>
      </c>
      <c r="D163" s="18" t="e">
        <f>SUM('360 GRP '!#REF!)*'360 GRP '!#REF!</f>
        <v>#REF!</v>
      </c>
      <c r="E163" s="18" t="e">
        <f>SUM('360 GRP '!#REF!)*'360 GRP '!#REF!</f>
        <v>#REF!</v>
      </c>
      <c r="F163" s="18" t="e">
        <f>SUM('360 GRP '!#REF!)*'360 GRP '!#REF!</f>
        <v>#REF!</v>
      </c>
      <c r="G163" s="18" t="e">
        <f>SUM('360 GRP '!#REF!)*'360 GRP '!#REF!</f>
        <v>#REF!</v>
      </c>
      <c r="H163" s="18" t="e">
        <f>SUM('360 GRP '!#REF!)*'360 GRP '!#REF!</f>
        <v>#REF!</v>
      </c>
      <c r="I163" s="18" t="e">
        <f>SUM('360 GRP '!#REF!)*'360 GRP '!#REF!</f>
        <v>#REF!</v>
      </c>
      <c r="J163" s="18" t="e">
        <f>SUM('360 GRP '!#REF!)*'360 GRP '!#REF!</f>
        <v>#REF!</v>
      </c>
      <c r="K163" s="18" t="e">
        <f>'360 GRP '!#REF!</f>
        <v>#REF!</v>
      </c>
      <c r="L163" s="18" t="e">
        <f>'360 GRP '!#REF!*SUM('360 GRP '!#REF!)</f>
        <v>#REF!</v>
      </c>
    </row>
    <row r="164" spans="1:12">
      <c r="A164" s="1" t="e">
        <f>'360 GRP '!#REF!</f>
        <v>#REF!</v>
      </c>
      <c r="B164" s="16" t="e">
        <f>SUM('360 GRP '!#REF!)*'360 GRP '!#REF!</f>
        <v>#REF!</v>
      </c>
      <c r="C164" s="17" t="e">
        <f>SUM('360 GRP '!#REF!)*'360 GRP '!#REF!</f>
        <v>#REF!</v>
      </c>
      <c r="D164" s="18" t="e">
        <f>SUM('360 GRP '!#REF!)*'360 GRP '!#REF!</f>
        <v>#REF!</v>
      </c>
      <c r="E164" s="18" t="e">
        <f>SUM('360 GRP '!#REF!)*'360 GRP '!#REF!</f>
        <v>#REF!</v>
      </c>
      <c r="F164" s="18" t="e">
        <f>SUM('360 GRP '!#REF!)*'360 GRP '!#REF!</f>
        <v>#REF!</v>
      </c>
      <c r="G164" s="18" t="e">
        <f>SUM('360 GRP '!#REF!)*'360 GRP '!#REF!</f>
        <v>#REF!</v>
      </c>
      <c r="H164" s="18" t="e">
        <f>SUM('360 GRP '!#REF!)*'360 GRP '!#REF!</f>
        <v>#REF!</v>
      </c>
      <c r="I164" s="18" t="e">
        <f>SUM('360 GRP '!#REF!)*'360 GRP '!#REF!</f>
        <v>#REF!</v>
      </c>
      <c r="J164" s="18" t="e">
        <f>SUM('360 GRP '!#REF!)*'360 GRP '!#REF!</f>
        <v>#REF!</v>
      </c>
      <c r="K164" s="18" t="e">
        <f>'360 GRP '!#REF!</f>
        <v>#REF!</v>
      </c>
      <c r="L164" s="18" t="e">
        <f>'360 GRP '!#REF!*SUM('360 GRP '!#REF!)</f>
        <v>#REF!</v>
      </c>
    </row>
    <row r="165" spans="1:12">
      <c r="A165" s="1" t="e">
        <f>'360 GRP '!#REF!</f>
        <v>#REF!</v>
      </c>
      <c r="B165" s="16" t="e">
        <f>SUM('360 GRP '!#REF!)*'360 GRP '!#REF!</f>
        <v>#REF!</v>
      </c>
      <c r="C165" s="17" t="e">
        <f>SUM('360 GRP '!#REF!)*'360 GRP '!#REF!</f>
        <v>#REF!</v>
      </c>
      <c r="D165" s="18" t="e">
        <f>SUM('360 GRP '!#REF!)*'360 GRP '!#REF!</f>
        <v>#REF!</v>
      </c>
      <c r="E165" s="18" t="e">
        <f>SUM('360 GRP '!#REF!)*'360 GRP '!#REF!</f>
        <v>#REF!</v>
      </c>
      <c r="F165" s="18" t="e">
        <f>SUM('360 GRP '!#REF!)*'360 GRP '!#REF!</f>
        <v>#REF!</v>
      </c>
      <c r="G165" s="18" t="e">
        <f>SUM('360 GRP '!#REF!)*'360 GRP '!#REF!</f>
        <v>#REF!</v>
      </c>
      <c r="H165" s="18" t="e">
        <f>SUM('360 GRP '!#REF!)*'360 GRP '!#REF!</f>
        <v>#REF!</v>
      </c>
      <c r="I165" s="18" t="e">
        <f>SUM('360 GRP '!#REF!)*'360 GRP '!#REF!</f>
        <v>#REF!</v>
      </c>
      <c r="J165" s="18" t="e">
        <f>SUM('360 GRP '!#REF!)*'360 GRP '!#REF!</f>
        <v>#REF!</v>
      </c>
      <c r="K165" s="18" t="e">
        <f>'360 GRP '!#REF!</f>
        <v>#REF!</v>
      </c>
      <c r="L165" s="18" t="e">
        <f>'360 GRP '!#REF!*SUM('360 GRP '!#REF!)</f>
        <v>#REF!</v>
      </c>
    </row>
    <row r="166" spans="1:12">
      <c r="A166" s="1" t="e">
        <f>'360 GRP '!#REF!</f>
        <v>#REF!</v>
      </c>
      <c r="B166" s="16" t="e">
        <f>SUM('360 GRP '!#REF!)*'360 GRP '!#REF!</f>
        <v>#REF!</v>
      </c>
      <c r="C166" s="17" t="e">
        <f>SUM('360 GRP '!#REF!)*'360 GRP '!#REF!</f>
        <v>#REF!</v>
      </c>
      <c r="D166" s="18" t="e">
        <f>SUM('360 GRP '!#REF!)*'360 GRP '!#REF!</f>
        <v>#REF!</v>
      </c>
      <c r="E166" s="18" t="e">
        <f>SUM('360 GRP '!#REF!)*'360 GRP '!#REF!</f>
        <v>#REF!</v>
      </c>
      <c r="F166" s="18" t="e">
        <f>SUM('360 GRP '!#REF!)*'360 GRP '!#REF!</f>
        <v>#REF!</v>
      </c>
      <c r="G166" s="18" t="e">
        <f>SUM('360 GRP '!#REF!)*'360 GRP '!#REF!</f>
        <v>#REF!</v>
      </c>
      <c r="H166" s="18" t="e">
        <f>SUM('360 GRP '!#REF!)*'360 GRP '!#REF!</f>
        <v>#REF!</v>
      </c>
      <c r="I166" s="18" t="e">
        <f>SUM('360 GRP '!#REF!)*'360 GRP '!#REF!</f>
        <v>#REF!</v>
      </c>
      <c r="J166" s="18" t="e">
        <f>SUM('360 GRP '!#REF!)*'360 GRP '!#REF!</f>
        <v>#REF!</v>
      </c>
      <c r="K166" s="18" t="e">
        <f>'360 GRP '!#REF!</f>
        <v>#REF!</v>
      </c>
      <c r="L166" s="18" t="e">
        <f>'360 GRP '!#REF!*SUM('360 GRP '!#REF!)</f>
        <v>#REF!</v>
      </c>
    </row>
    <row r="167" spans="1:12">
      <c r="A167" s="1" t="e">
        <f>'360 GRP '!#REF!</f>
        <v>#REF!</v>
      </c>
      <c r="B167" s="16" t="e">
        <f>SUM('360 GRP '!#REF!)*'360 GRP '!#REF!</f>
        <v>#REF!</v>
      </c>
      <c r="C167" s="17" t="e">
        <f>SUM('360 GRP '!#REF!)*'360 GRP '!#REF!</f>
        <v>#REF!</v>
      </c>
      <c r="D167" s="18" t="e">
        <f>SUM('360 GRP '!#REF!)*'360 GRP '!#REF!</f>
        <v>#REF!</v>
      </c>
      <c r="E167" s="18" t="e">
        <f>SUM('360 GRP '!#REF!)*'360 GRP '!#REF!</f>
        <v>#REF!</v>
      </c>
      <c r="F167" s="18" t="e">
        <f>SUM('360 GRP '!#REF!)*'360 GRP '!#REF!</f>
        <v>#REF!</v>
      </c>
      <c r="G167" s="18" t="e">
        <f>SUM('360 GRP '!#REF!)*'360 GRP '!#REF!</f>
        <v>#REF!</v>
      </c>
      <c r="H167" s="18" t="e">
        <f>SUM('360 GRP '!#REF!)*'360 GRP '!#REF!</f>
        <v>#REF!</v>
      </c>
      <c r="I167" s="18" t="e">
        <f>SUM('360 GRP '!#REF!)*'360 GRP '!#REF!</f>
        <v>#REF!</v>
      </c>
      <c r="J167" s="18" t="e">
        <f>SUM('360 GRP '!#REF!)*'360 GRP '!#REF!</f>
        <v>#REF!</v>
      </c>
      <c r="K167" s="18" t="e">
        <f>'360 GRP '!#REF!</f>
        <v>#REF!</v>
      </c>
      <c r="L167" s="18" t="e">
        <f>'360 GRP '!#REF!*SUM('360 GRP '!#REF!)</f>
        <v>#REF!</v>
      </c>
    </row>
    <row r="168" spans="1:12">
      <c r="A168" s="1" t="e">
        <f>'360 GRP '!#REF!</f>
        <v>#REF!</v>
      </c>
      <c r="B168" s="16" t="e">
        <f>SUM('360 GRP '!#REF!)*'360 GRP '!#REF!</f>
        <v>#REF!</v>
      </c>
      <c r="C168" s="17" t="e">
        <f>SUM('360 GRP '!#REF!)*'360 GRP '!#REF!</f>
        <v>#REF!</v>
      </c>
      <c r="D168" s="18" t="e">
        <f>SUM('360 GRP '!#REF!)*'360 GRP '!#REF!</f>
        <v>#REF!</v>
      </c>
      <c r="E168" s="18" t="e">
        <f>SUM('360 GRP '!#REF!)*'360 GRP '!#REF!</f>
        <v>#REF!</v>
      </c>
      <c r="F168" s="18" t="e">
        <f>SUM('360 GRP '!#REF!)*'360 GRP '!#REF!</f>
        <v>#REF!</v>
      </c>
      <c r="G168" s="18" t="e">
        <f>SUM('360 GRP '!#REF!)*'360 GRP '!#REF!</f>
        <v>#REF!</v>
      </c>
      <c r="H168" s="18" t="e">
        <f>SUM('360 GRP '!#REF!)*'360 GRP '!#REF!</f>
        <v>#REF!</v>
      </c>
      <c r="I168" s="18" t="e">
        <f>SUM('360 GRP '!#REF!)*'360 GRP '!#REF!</f>
        <v>#REF!</v>
      </c>
      <c r="J168" s="18" t="e">
        <f>SUM('360 GRP '!#REF!)*'360 GRP '!#REF!</f>
        <v>#REF!</v>
      </c>
      <c r="K168" s="18" t="e">
        <f>'360 GRP '!#REF!</f>
        <v>#REF!</v>
      </c>
      <c r="L168" s="18" t="e">
        <f>'360 GRP '!#REF!*SUM('360 GRP '!#REF!)</f>
        <v>#REF!</v>
      </c>
    </row>
    <row r="169" spans="1:12">
      <c r="A169" s="1" t="e">
        <f>'360 GRP '!#REF!</f>
        <v>#REF!</v>
      </c>
      <c r="B169" s="16" t="e">
        <f>SUM('360 GRP '!#REF!)*'360 GRP '!#REF!</f>
        <v>#REF!</v>
      </c>
      <c r="C169" s="17" t="e">
        <f>SUM('360 GRP '!#REF!)*'360 GRP '!#REF!</f>
        <v>#REF!</v>
      </c>
      <c r="D169" s="18" t="e">
        <f>SUM('360 GRP '!#REF!)*'360 GRP '!#REF!</f>
        <v>#REF!</v>
      </c>
      <c r="E169" s="18" t="e">
        <f>SUM('360 GRP '!#REF!)*'360 GRP '!#REF!</f>
        <v>#REF!</v>
      </c>
      <c r="F169" s="18" t="e">
        <f>SUM('360 GRP '!#REF!)*'360 GRP '!#REF!</f>
        <v>#REF!</v>
      </c>
      <c r="G169" s="18" t="e">
        <f>SUM('360 GRP '!#REF!)*'360 GRP '!#REF!</f>
        <v>#REF!</v>
      </c>
      <c r="H169" s="18" t="e">
        <f>SUM('360 GRP '!#REF!)*'360 GRP '!#REF!</f>
        <v>#REF!</v>
      </c>
      <c r="I169" s="18" t="e">
        <f>SUM('360 GRP '!#REF!)*'360 GRP '!#REF!</f>
        <v>#REF!</v>
      </c>
      <c r="J169" s="18" t="e">
        <f>SUM('360 GRP '!#REF!)*'360 GRP '!#REF!</f>
        <v>#REF!</v>
      </c>
      <c r="K169" s="18" t="e">
        <f>'360 GRP '!#REF!</f>
        <v>#REF!</v>
      </c>
      <c r="L169" s="18" t="e">
        <f>'360 GRP '!#REF!*SUM('360 GRP '!#REF!)</f>
        <v>#REF!</v>
      </c>
    </row>
    <row r="170" spans="1:12">
      <c r="A170" s="1" t="e">
        <f>'360 GRP '!#REF!</f>
        <v>#REF!</v>
      </c>
      <c r="B170" s="16" t="e">
        <f>SUM('360 GRP '!#REF!)*'360 GRP '!#REF!</f>
        <v>#REF!</v>
      </c>
      <c r="C170" s="17" t="e">
        <f>SUM('360 GRP '!#REF!)*'360 GRP '!#REF!</f>
        <v>#REF!</v>
      </c>
      <c r="D170" s="18" t="e">
        <f>SUM('360 GRP '!#REF!)*'360 GRP '!#REF!</f>
        <v>#REF!</v>
      </c>
      <c r="E170" s="18" t="e">
        <f>SUM('360 GRP '!#REF!)*'360 GRP '!#REF!</f>
        <v>#REF!</v>
      </c>
      <c r="F170" s="18" t="e">
        <f>SUM('360 GRP '!#REF!)*'360 GRP '!#REF!</f>
        <v>#REF!</v>
      </c>
      <c r="G170" s="18" t="e">
        <f>SUM('360 GRP '!#REF!)*'360 GRP '!#REF!</f>
        <v>#REF!</v>
      </c>
      <c r="H170" s="18" t="e">
        <f>SUM('360 GRP '!#REF!)*'360 GRP '!#REF!</f>
        <v>#REF!</v>
      </c>
      <c r="I170" s="18" t="e">
        <f>SUM('360 GRP '!#REF!)*'360 GRP '!#REF!</f>
        <v>#REF!</v>
      </c>
      <c r="J170" s="18" t="e">
        <f>SUM('360 GRP '!#REF!)*'360 GRP '!#REF!</f>
        <v>#REF!</v>
      </c>
      <c r="K170" s="18" t="e">
        <f>'360 GRP '!#REF!</f>
        <v>#REF!</v>
      </c>
      <c r="L170" s="18" t="e">
        <f>'360 GRP '!#REF!*SUM('360 GRP '!#REF!)</f>
        <v>#REF!</v>
      </c>
    </row>
    <row r="171" spans="1:12">
      <c r="A171" s="1" t="e">
        <f>'360 GRP '!#REF!</f>
        <v>#REF!</v>
      </c>
      <c r="B171" s="16" t="e">
        <f>SUM('360 GRP '!#REF!)*'360 GRP '!#REF!</f>
        <v>#REF!</v>
      </c>
      <c r="C171" s="17" t="e">
        <f>SUM('360 GRP '!#REF!)*'360 GRP '!#REF!</f>
        <v>#REF!</v>
      </c>
      <c r="D171" s="18" t="e">
        <f>SUM('360 GRP '!#REF!)*'360 GRP '!#REF!</f>
        <v>#REF!</v>
      </c>
      <c r="E171" s="18" t="e">
        <f>SUM('360 GRP '!#REF!)*'360 GRP '!#REF!</f>
        <v>#REF!</v>
      </c>
      <c r="F171" s="18" t="e">
        <f>SUM('360 GRP '!#REF!)*'360 GRP '!#REF!</f>
        <v>#REF!</v>
      </c>
      <c r="G171" s="18" t="e">
        <f>SUM('360 GRP '!#REF!)*'360 GRP '!#REF!</f>
        <v>#REF!</v>
      </c>
      <c r="H171" s="18" t="e">
        <f>SUM('360 GRP '!#REF!)*'360 GRP '!#REF!</f>
        <v>#REF!</v>
      </c>
      <c r="I171" s="18" t="e">
        <f>SUM('360 GRP '!#REF!)*'360 GRP '!#REF!</f>
        <v>#REF!</v>
      </c>
      <c r="J171" s="18" t="e">
        <f>SUM('360 GRP '!#REF!)*'360 GRP '!#REF!</f>
        <v>#REF!</v>
      </c>
      <c r="K171" s="18" t="e">
        <f>'360 GRP '!#REF!</f>
        <v>#REF!</v>
      </c>
      <c r="L171" s="18" t="e">
        <f>'360 GRP '!#REF!*SUM('360 GRP '!#REF!)</f>
        <v>#REF!</v>
      </c>
    </row>
    <row r="172" spans="1:12">
      <c r="A172" s="1" t="e">
        <f>'360 GRP '!#REF!</f>
        <v>#REF!</v>
      </c>
      <c r="B172" s="16" t="e">
        <f>SUM('360 GRP '!#REF!)*'360 GRP '!#REF!</f>
        <v>#REF!</v>
      </c>
      <c r="C172" s="17" t="e">
        <f>SUM('360 GRP '!#REF!)*'360 GRP '!#REF!</f>
        <v>#REF!</v>
      </c>
      <c r="D172" s="18" t="e">
        <f>SUM('360 GRP '!#REF!)*'360 GRP '!#REF!</f>
        <v>#REF!</v>
      </c>
      <c r="E172" s="18" t="e">
        <f>SUM('360 GRP '!#REF!)*'360 GRP '!#REF!</f>
        <v>#REF!</v>
      </c>
      <c r="F172" s="18" t="e">
        <f>SUM('360 GRP '!#REF!)*'360 GRP '!#REF!</f>
        <v>#REF!</v>
      </c>
      <c r="G172" s="18" t="e">
        <f>SUM('360 GRP '!#REF!)*'360 GRP '!#REF!</f>
        <v>#REF!</v>
      </c>
      <c r="H172" s="18" t="e">
        <f>SUM('360 GRP '!#REF!)*'360 GRP '!#REF!</f>
        <v>#REF!</v>
      </c>
      <c r="I172" s="18" t="e">
        <f>SUM('360 GRP '!#REF!)*'360 GRP '!#REF!</f>
        <v>#REF!</v>
      </c>
      <c r="J172" s="18" t="e">
        <f>SUM('360 GRP '!#REF!)*'360 GRP '!#REF!</f>
        <v>#REF!</v>
      </c>
      <c r="K172" s="18" t="e">
        <f>'360 GRP '!#REF!</f>
        <v>#REF!</v>
      </c>
      <c r="L172" s="18" t="e">
        <f>'360 GRP '!#REF!*SUM('360 GRP '!#REF!)</f>
        <v>#REF!</v>
      </c>
    </row>
    <row r="173" spans="1:12">
      <c r="A173" s="1" t="e">
        <f>'360 GRP '!#REF!</f>
        <v>#REF!</v>
      </c>
      <c r="B173" s="16" t="e">
        <f>SUM('360 GRP '!#REF!)*'360 GRP '!#REF!</f>
        <v>#REF!</v>
      </c>
      <c r="C173" s="17" t="e">
        <f>SUM('360 GRP '!#REF!)*'360 GRP '!#REF!</f>
        <v>#REF!</v>
      </c>
      <c r="D173" s="18" t="e">
        <f>SUM('360 GRP '!#REF!)*'360 GRP '!#REF!</f>
        <v>#REF!</v>
      </c>
      <c r="E173" s="18" t="e">
        <f>SUM('360 GRP '!#REF!)*'360 GRP '!#REF!</f>
        <v>#REF!</v>
      </c>
      <c r="F173" s="18" t="e">
        <f>SUM('360 GRP '!#REF!)*'360 GRP '!#REF!</f>
        <v>#REF!</v>
      </c>
      <c r="G173" s="18" t="e">
        <f>SUM('360 GRP '!#REF!)*'360 GRP '!#REF!</f>
        <v>#REF!</v>
      </c>
      <c r="H173" s="18" t="e">
        <f>SUM('360 GRP '!#REF!)*'360 GRP '!#REF!</f>
        <v>#REF!</v>
      </c>
      <c r="I173" s="18" t="e">
        <f>SUM('360 GRP '!#REF!)*'360 GRP '!#REF!</f>
        <v>#REF!</v>
      </c>
      <c r="J173" s="18" t="e">
        <f>SUM('360 GRP '!#REF!)*'360 GRP '!#REF!</f>
        <v>#REF!</v>
      </c>
      <c r="K173" s="18" t="e">
        <f>'360 GRP '!#REF!</f>
        <v>#REF!</v>
      </c>
      <c r="L173" s="18" t="e">
        <f>'360 GRP '!#REF!*SUM('360 GRP '!#REF!)</f>
        <v>#REF!</v>
      </c>
    </row>
    <row r="174" spans="1:12">
      <c r="A174" s="1" t="e">
        <f>'360 GRP '!#REF!</f>
        <v>#REF!</v>
      </c>
      <c r="B174" s="16" t="e">
        <f>SUM('360 GRP '!#REF!)*'360 GRP '!#REF!</f>
        <v>#REF!</v>
      </c>
      <c r="C174" s="17" t="e">
        <f>SUM('360 GRP '!#REF!)*'360 GRP '!#REF!</f>
        <v>#REF!</v>
      </c>
      <c r="D174" s="18" t="e">
        <f>SUM('360 GRP '!#REF!)*'360 GRP '!#REF!</f>
        <v>#REF!</v>
      </c>
      <c r="E174" s="18" t="e">
        <f>SUM('360 GRP '!#REF!)*'360 GRP '!#REF!</f>
        <v>#REF!</v>
      </c>
      <c r="F174" s="18" t="e">
        <f>SUM('360 GRP '!#REF!)*'360 GRP '!#REF!</f>
        <v>#REF!</v>
      </c>
      <c r="G174" s="18" t="e">
        <f>SUM('360 GRP '!#REF!)*'360 GRP '!#REF!</f>
        <v>#REF!</v>
      </c>
      <c r="H174" s="18" t="e">
        <f>SUM('360 GRP '!#REF!)*'360 GRP '!#REF!</f>
        <v>#REF!</v>
      </c>
      <c r="I174" s="18" t="e">
        <f>SUM('360 GRP '!#REF!)*'360 GRP '!#REF!</f>
        <v>#REF!</v>
      </c>
      <c r="J174" s="18" t="e">
        <f>SUM('360 GRP '!#REF!)*'360 GRP '!#REF!</f>
        <v>#REF!</v>
      </c>
      <c r="K174" s="18" t="e">
        <f>'360 GRP '!#REF!</f>
        <v>#REF!</v>
      </c>
      <c r="L174" s="18" t="e">
        <f>'360 GRP '!#REF!*SUM('360 GRP '!#REF!)</f>
        <v>#REF!</v>
      </c>
    </row>
    <row r="175" spans="1:12">
      <c r="A175" s="1" t="e">
        <f>'360 GRP '!#REF!</f>
        <v>#REF!</v>
      </c>
      <c r="B175" s="16" t="e">
        <f>SUM('360 GRP '!#REF!)*'360 GRP '!#REF!</f>
        <v>#REF!</v>
      </c>
      <c r="C175" s="17" t="e">
        <f>SUM('360 GRP '!#REF!)*'360 GRP '!#REF!</f>
        <v>#REF!</v>
      </c>
      <c r="D175" s="18" t="e">
        <f>SUM('360 GRP '!#REF!)*'360 GRP '!#REF!</f>
        <v>#REF!</v>
      </c>
      <c r="E175" s="18" t="e">
        <f>SUM('360 GRP '!#REF!)*'360 GRP '!#REF!</f>
        <v>#REF!</v>
      </c>
      <c r="F175" s="18" t="e">
        <f>SUM('360 GRP '!#REF!)*'360 GRP '!#REF!</f>
        <v>#REF!</v>
      </c>
      <c r="G175" s="18" t="e">
        <f>SUM('360 GRP '!#REF!)*'360 GRP '!#REF!</f>
        <v>#REF!</v>
      </c>
      <c r="H175" s="18" t="e">
        <f>SUM('360 GRP '!#REF!)*'360 GRP '!#REF!</f>
        <v>#REF!</v>
      </c>
      <c r="I175" s="18" t="e">
        <f>SUM('360 GRP '!#REF!)*'360 GRP '!#REF!</f>
        <v>#REF!</v>
      </c>
      <c r="J175" s="18" t="e">
        <f>SUM('360 GRP '!#REF!)*'360 GRP '!#REF!</f>
        <v>#REF!</v>
      </c>
      <c r="K175" s="18" t="e">
        <f>'360 GRP '!#REF!</f>
        <v>#REF!</v>
      </c>
      <c r="L175" s="18" t="e">
        <f>'360 GRP '!#REF!*SUM('360 GRP '!#REF!)</f>
        <v>#REF!</v>
      </c>
    </row>
    <row r="176" spans="1:12">
      <c r="A176" s="1">
        <f>'360 GRP '!D255</f>
        <v>0</v>
      </c>
      <c r="B176" s="16" t="e">
        <f>SUM('360 GRP '!N255:Y255)*'360 GRP '!#REF!</f>
        <v>#REF!</v>
      </c>
      <c r="C176" s="17" t="e">
        <f>SUM('360 GRP '!N255:Y255)*'360 GRP '!#REF!</f>
        <v>#REF!</v>
      </c>
      <c r="D176" s="18" t="e">
        <f>SUM('360 GRP '!N255:Y255)*'360 GRP '!#REF!</f>
        <v>#REF!</v>
      </c>
      <c r="E176" s="18" t="e">
        <f>SUM('360 GRP '!N255:Y255)*'360 GRP '!#REF!</f>
        <v>#REF!</v>
      </c>
      <c r="F176" s="18" t="e">
        <f>SUM('360 GRP '!N255:Y255)*'360 GRP '!#REF!</f>
        <v>#REF!</v>
      </c>
      <c r="G176" s="18" t="e">
        <f>SUM('360 GRP '!N255:Y255)*'360 GRP '!#REF!</f>
        <v>#REF!</v>
      </c>
      <c r="H176" s="18" t="e">
        <f>SUM('360 GRP '!N255:Y255)*'360 GRP '!#REF!</f>
        <v>#REF!</v>
      </c>
      <c r="I176" s="18" t="e">
        <f>SUM('360 GRP '!N255:Y255)*'360 GRP '!#REF!</f>
        <v>#REF!</v>
      </c>
      <c r="J176" s="18" t="e">
        <f>SUM('360 GRP '!N255:Y255)*'360 GRP '!#REF!</f>
        <v>#REF!</v>
      </c>
      <c r="K176" s="18" t="e">
        <f>'360 GRP '!#REF!</f>
        <v>#REF!</v>
      </c>
      <c r="L176" s="18">
        <f>'360 GRP '!K255*SUM('360 GRP '!N255:Y255)</f>
        <v>0</v>
      </c>
    </row>
    <row r="177" spans="1:12">
      <c r="A177" s="1" t="str">
        <f>'360 GRP '!D256</f>
        <v>360-539-DT</v>
      </c>
      <c r="B177" s="16" t="e">
        <f>SUM('360 GRP '!N256:Y256)*'360 GRP '!#REF!</f>
        <v>#REF!</v>
      </c>
      <c r="C177" s="17" t="e">
        <f>SUM('360 GRP '!N256:Y256)*'360 GRP '!#REF!</f>
        <v>#REF!</v>
      </c>
      <c r="D177" s="18" t="e">
        <f>SUM('360 GRP '!N256:Y256)*'360 GRP '!#REF!</f>
        <v>#REF!</v>
      </c>
      <c r="E177" s="18" t="e">
        <f>SUM('360 GRP '!N256:Y256)*'360 GRP '!#REF!</f>
        <v>#REF!</v>
      </c>
      <c r="F177" s="18" t="e">
        <f>SUM('360 GRP '!N256:Y256)*'360 GRP '!#REF!</f>
        <v>#REF!</v>
      </c>
      <c r="G177" s="18" t="e">
        <f>SUM('360 GRP '!N256:Y256)*'360 GRP '!#REF!</f>
        <v>#REF!</v>
      </c>
      <c r="H177" s="18" t="e">
        <f>SUM('360 GRP '!N256:Y256)*'360 GRP '!#REF!</f>
        <v>#REF!</v>
      </c>
      <c r="I177" s="18" t="e">
        <f>SUM('360 GRP '!N256:Y256)*'360 GRP '!#REF!</f>
        <v>#REF!</v>
      </c>
      <c r="J177" s="18" t="e">
        <f>SUM('360 GRP '!N256:Y256)*'360 GRP '!#REF!</f>
        <v>#REF!</v>
      </c>
      <c r="K177" s="18" t="e">
        <f>'360 GRP '!#REF!</f>
        <v>#REF!</v>
      </c>
      <c r="L177" s="18">
        <f>'360 GRP '!K256*SUM('360 GRP '!N256:Y256)</f>
        <v>0</v>
      </c>
    </row>
    <row r="178" spans="1:12">
      <c r="A178" s="1" t="str">
        <f>'360 GRP '!D257</f>
        <v>360-540-DT</v>
      </c>
      <c r="B178" s="16" t="e">
        <f>SUM('360 GRP '!N257:Y257)*'360 GRP '!#REF!</f>
        <v>#REF!</v>
      </c>
      <c r="C178" s="17" t="e">
        <f>SUM('360 GRP '!N257:Y257)*'360 GRP '!#REF!</f>
        <v>#REF!</v>
      </c>
      <c r="D178" s="18" t="e">
        <f>SUM('360 GRP '!N257:Y257)*'360 GRP '!#REF!</f>
        <v>#REF!</v>
      </c>
      <c r="E178" s="18" t="e">
        <f>SUM('360 GRP '!N257:Y257)*'360 GRP '!#REF!</f>
        <v>#REF!</v>
      </c>
      <c r="F178" s="18" t="e">
        <f>SUM('360 GRP '!N257:Y257)*'360 GRP '!#REF!</f>
        <v>#REF!</v>
      </c>
      <c r="G178" s="18" t="e">
        <f>SUM('360 GRP '!N257:Y257)*'360 GRP '!#REF!</f>
        <v>#REF!</v>
      </c>
      <c r="H178" s="18" t="e">
        <f>SUM('360 GRP '!N257:Y257)*'360 GRP '!#REF!</f>
        <v>#REF!</v>
      </c>
      <c r="I178" s="18" t="e">
        <f>SUM('360 GRP '!N257:Y257)*'360 GRP '!#REF!</f>
        <v>#REF!</v>
      </c>
      <c r="J178" s="18" t="e">
        <f>SUM('360 GRP '!N257:Y257)*'360 GRP '!#REF!</f>
        <v>#REF!</v>
      </c>
      <c r="K178" s="18" t="e">
        <f>'360 GRP '!#REF!</f>
        <v>#REF!</v>
      </c>
      <c r="L178" s="18">
        <f>'360 GRP '!K257*SUM('360 GRP '!N257:Y257)</f>
        <v>0</v>
      </c>
    </row>
    <row r="179" spans="1:12">
      <c r="A179" s="1" t="e">
        <f>'360 GRP '!#REF!</f>
        <v>#REF!</v>
      </c>
      <c r="B179" s="16" t="e">
        <f>SUM('360 GRP '!#REF!)*'360 GRP '!#REF!</f>
        <v>#REF!</v>
      </c>
      <c r="C179" s="17" t="e">
        <f>SUM('360 GRP '!#REF!)*'360 GRP '!#REF!</f>
        <v>#REF!</v>
      </c>
      <c r="D179" s="18" t="e">
        <f>SUM('360 GRP '!#REF!)*'360 GRP '!#REF!</f>
        <v>#REF!</v>
      </c>
      <c r="E179" s="18" t="e">
        <f>SUM('360 GRP '!#REF!)*'360 GRP '!#REF!</f>
        <v>#REF!</v>
      </c>
      <c r="F179" s="18" t="e">
        <f>SUM('360 GRP '!#REF!)*'360 GRP '!#REF!</f>
        <v>#REF!</v>
      </c>
      <c r="G179" s="18" t="e">
        <f>SUM('360 GRP '!#REF!)*'360 GRP '!#REF!</f>
        <v>#REF!</v>
      </c>
      <c r="H179" s="18" t="e">
        <f>SUM('360 GRP '!#REF!)*'360 GRP '!#REF!</f>
        <v>#REF!</v>
      </c>
      <c r="I179" s="18" t="e">
        <f>SUM('360 GRP '!#REF!)*'360 GRP '!#REF!</f>
        <v>#REF!</v>
      </c>
      <c r="J179" s="18" t="e">
        <f>SUM('360 GRP '!#REF!)*'360 GRP '!#REF!</f>
        <v>#REF!</v>
      </c>
      <c r="K179" s="18" t="e">
        <f>'360 GRP '!#REF!</f>
        <v>#REF!</v>
      </c>
      <c r="L179" s="18" t="e">
        <f>'360 GRP '!#REF!*SUM('360 GRP '!#REF!)</f>
        <v>#REF!</v>
      </c>
    </row>
    <row r="180" spans="1:12">
      <c r="A180" s="1" t="e">
        <f>'360 GRP '!#REF!</f>
        <v>#REF!</v>
      </c>
      <c r="B180" s="16" t="e">
        <f>SUM('360 GRP '!#REF!)*'360 GRP '!#REF!</f>
        <v>#REF!</v>
      </c>
      <c r="C180" s="17" t="e">
        <f>SUM('360 GRP '!#REF!)*'360 GRP '!#REF!</f>
        <v>#REF!</v>
      </c>
      <c r="D180" s="18" t="e">
        <f>SUM('360 GRP '!#REF!)*'360 GRP '!#REF!</f>
        <v>#REF!</v>
      </c>
      <c r="E180" s="18" t="e">
        <f>SUM('360 GRP '!#REF!)*'360 GRP '!#REF!</f>
        <v>#REF!</v>
      </c>
      <c r="F180" s="18" t="e">
        <f>SUM('360 GRP '!#REF!)*'360 GRP '!#REF!</f>
        <v>#REF!</v>
      </c>
      <c r="G180" s="18" t="e">
        <f>SUM('360 GRP '!#REF!)*'360 GRP '!#REF!</f>
        <v>#REF!</v>
      </c>
      <c r="H180" s="18" t="e">
        <f>SUM('360 GRP '!#REF!)*'360 GRP '!#REF!</f>
        <v>#REF!</v>
      </c>
      <c r="I180" s="18" t="e">
        <f>SUM('360 GRP '!#REF!)*'360 GRP '!#REF!</f>
        <v>#REF!</v>
      </c>
      <c r="J180" s="18" t="e">
        <f>SUM('360 GRP '!#REF!)*'360 GRP '!#REF!</f>
        <v>#REF!</v>
      </c>
      <c r="K180" s="18" t="e">
        <f>'360 GRP '!#REF!</f>
        <v>#REF!</v>
      </c>
      <c r="L180" s="18" t="e">
        <f>'360 GRP '!#REF!*SUM('360 GRP '!#REF!)</f>
        <v>#REF!</v>
      </c>
    </row>
    <row r="181" spans="1:12">
      <c r="A181" s="1" t="e">
        <f>'360 GRP '!#REF!</f>
        <v>#REF!</v>
      </c>
      <c r="B181" s="16" t="e">
        <f>SUM('360 GRP '!#REF!)*'360 GRP '!#REF!</f>
        <v>#REF!</v>
      </c>
      <c r="C181" s="17" t="e">
        <f>SUM('360 GRP '!#REF!)*'360 GRP '!#REF!</f>
        <v>#REF!</v>
      </c>
      <c r="D181" s="18" t="e">
        <f>SUM('360 GRP '!#REF!)*'360 GRP '!#REF!</f>
        <v>#REF!</v>
      </c>
      <c r="E181" s="18" t="e">
        <f>SUM('360 GRP '!#REF!)*'360 GRP '!#REF!</f>
        <v>#REF!</v>
      </c>
      <c r="F181" s="18" t="e">
        <f>SUM('360 GRP '!#REF!)*'360 GRP '!#REF!</f>
        <v>#REF!</v>
      </c>
      <c r="G181" s="18" t="e">
        <f>SUM('360 GRP '!#REF!)*'360 GRP '!#REF!</f>
        <v>#REF!</v>
      </c>
      <c r="H181" s="18" t="e">
        <f>SUM('360 GRP '!#REF!)*'360 GRP '!#REF!</f>
        <v>#REF!</v>
      </c>
      <c r="I181" s="18" t="e">
        <f>SUM('360 GRP '!#REF!)*'360 GRP '!#REF!</f>
        <v>#REF!</v>
      </c>
      <c r="J181" s="18" t="e">
        <f>SUM('360 GRP '!#REF!)*'360 GRP '!#REF!</f>
        <v>#REF!</v>
      </c>
      <c r="K181" s="18" t="e">
        <f>'360 GRP '!#REF!</f>
        <v>#REF!</v>
      </c>
      <c r="L181" s="18" t="e">
        <f>'360 GRP '!#REF!*SUM('360 GRP '!#REF!)</f>
        <v>#REF!</v>
      </c>
    </row>
    <row r="182" spans="1:12">
      <c r="A182" s="1" t="e">
        <f>'360 GRP '!#REF!</f>
        <v>#REF!</v>
      </c>
      <c r="B182" s="16" t="e">
        <f>SUM('360 GRP '!#REF!)*'360 GRP '!#REF!</f>
        <v>#REF!</v>
      </c>
      <c r="C182" s="17" t="e">
        <f>SUM('360 GRP '!#REF!)*'360 GRP '!#REF!</f>
        <v>#REF!</v>
      </c>
      <c r="D182" s="18" t="e">
        <f>SUM('360 GRP '!#REF!)*'360 GRP '!#REF!</f>
        <v>#REF!</v>
      </c>
      <c r="E182" s="18" t="e">
        <f>SUM('360 GRP '!#REF!)*'360 GRP '!#REF!</f>
        <v>#REF!</v>
      </c>
      <c r="F182" s="18" t="e">
        <f>SUM('360 GRP '!#REF!)*'360 GRP '!#REF!</f>
        <v>#REF!</v>
      </c>
      <c r="G182" s="18" t="e">
        <f>SUM('360 GRP '!#REF!)*'360 GRP '!#REF!</f>
        <v>#REF!</v>
      </c>
      <c r="H182" s="18" t="e">
        <f>SUM('360 GRP '!#REF!)*'360 GRP '!#REF!</f>
        <v>#REF!</v>
      </c>
      <c r="I182" s="18" t="e">
        <f>SUM('360 GRP '!#REF!)*'360 GRP '!#REF!</f>
        <v>#REF!</v>
      </c>
      <c r="J182" s="18" t="e">
        <f>SUM('360 GRP '!#REF!)*'360 GRP '!#REF!</f>
        <v>#REF!</v>
      </c>
      <c r="K182" s="18" t="e">
        <f>'360 GRP '!#REF!</f>
        <v>#REF!</v>
      </c>
      <c r="L182" s="18" t="e">
        <f>'360 GRP '!#REF!*SUM('360 GRP '!#REF!)</f>
        <v>#REF!</v>
      </c>
    </row>
    <row r="183" spans="1:12">
      <c r="A183" s="1">
        <f>'360 GRP '!D258</f>
        <v>0</v>
      </c>
      <c r="B183" s="16" t="e">
        <f>SUM('360 GRP '!N258:Y258)*'360 GRP '!#REF!</f>
        <v>#REF!</v>
      </c>
      <c r="C183" s="17" t="e">
        <f>SUM('360 GRP '!N258:Y258)*'360 GRP '!#REF!</f>
        <v>#REF!</v>
      </c>
      <c r="D183" s="18" t="e">
        <f>SUM('360 GRP '!N258:Y258)*'360 GRP '!#REF!</f>
        <v>#REF!</v>
      </c>
      <c r="E183" s="18" t="e">
        <f>SUM('360 GRP '!N258:Y258)*'360 GRP '!#REF!</f>
        <v>#REF!</v>
      </c>
      <c r="F183" s="18" t="e">
        <f>SUM('360 GRP '!N258:Y258)*'360 GRP '!#REF!</f>
        <v>#REF!</v>
      </c>
      <c r="G183" s="18" t="e">
        <f>SUM('360 GRP '!N258:Y258)*'360 GRP '!#REF!</f>
        <v>#REF!</v>
      </c>
      <c r="H183" s="18" t="e">
        <f>SUM('360 GRP '!N258:Y258)*'360 GRP '!#REF!</f>
        <v>#REF!</v>
      </c>
      <c r="I183" s="18" t="e">
        <f>SUM('360 GRP '!N258:Y258)*'360 GRP '!#REF!</f>
        <v>#REF!</v>
      </c>
      <c r="J183" s="18" t="e">
        <f>SUM('360 GRP '!N258:Y258)*'360 GRP '!#REF!</f>
        <v>#REF!</v>
      </c>
      <c r="K183" s="18" t="e">
        <f>'360 GRP '!#REF!</f>
        <v>#REF!</v>
      </c>
      <c r="L183" s="18">
        <f>'360 GRP '!K258*SUM('360 GRP '!N258:Y258)</f>
        <v>0</v>
      </c>
    </row>
    <row r="184" spans="1:12">
      <c r="A184" s="1">
        <f>'360 GRP '!D259</f>
        <v>0</v>
      </c>
      <c r="B184" s="16" t="e">
        <f>SUM('360 GRP '!N259:Y259)*'360 GRP '!#REF!</f>
        <v>#REF!</v>
      </c>
      <c r="C184" s="17" t="e">
        <f>SUM('360 GRP '!N259:Y259)*'360 GRP '!#REF!</f>
        <v>#REF!</v>
      </c>
      <c r="D184" s="18" t="e">
        <f>SUM('360 GRP '!N259:Y259)*'360 GRP '!#REF!</f>
        <v>#REF!</v>
      </c>
      <c r="E184" s="18" t="e">
        <f>SUM('360 GRP '!N259:Y259)*'360 GRP '!#REF!</f>
        <v>#REF!</v>
      </c>
      <c r="F184" s="18" t="e">
        <f>SUM('360 GRP '!N259:Y259)*'360 GRP '!#REF!</f>
        <v>#REF!</v>
      </c>
      <c r="G184" s="18" t="e">
        <f>SUM('360 GRP '!N259:Y259)*'360 GRP '!#REF!</f>
        <v>#REF!</v>
      </c>
      <c r="H184" s="18" t="e">
        <f>SUM('360 GRP '!N259:Y259)*'360 GRP '!#REF!</f>
        <v>#REF!</v>
      </c>
      <c r="I184" s="18" t="e">
        <f>SUM('360 GRP '!N259:Y259)*'360 GRP '!#REF!</f>
        <v>#REF!</v>
      </c>
      <c r="J184" s="18" t="e">
        <f>SUM('360 GRP '!N259:Y259)*'360 GRP '!#REF!</f>
        <v>#REF!</v>
      </c>
      <c r="K184" s="18" t="e">
        <f>'360 GRP '!#REF!</f>
        <v>#REF!</v>
      </c>
      <c r="L184" s="18">
        <f>'360 GRP '!K259*SUM('360 GRP '!N259:Y259)</f>
        <v>0</v>
      </c>
    </row>
    <row r="185" spans="1:12">
      <c r="A185" s="1">
        <f>'360 GRP '!D260</f>
        <v>0</v>
      </c>
      <c r="B185" s="16" t="e">
        <f>SUM('360 GRP '!N260:Y260)*'360 GRP '!#REF!</f>
        <v>#REF!</v>
      </c>
      <c r="C185" s="17" t="e">
        <f>SUM('360 GRP '!N260:Y260)*'360 GRP '!#REF!</f>
        <v>#REF!</v>
      </c>
      <c r="D185" s="18" t="e">
        <f>SUM('360 GRP '!N260:Y260)*'360 GRP '!#REF!</f>
        <v>#REF!</v>
      </c>
      <c r="E185" s="18" t="e">
        <f>SUM('360 GRP '!N260:Y260)*'360 GRP '!#REF!</f>
        <v>#REF!</v>
      </c>
      <c r="F185" s="18" t="e">
        <f>SUM('360 GRP '!N260:Y260)*'360 GRP '!#REF!</f>
        <v>#REF!</v>
      </c>
      <c r="G185" s="18" t="e">
        <f>SUM('360 GRP '!N260:Y260)*'360 GRP '!#REF!</f>
        <v>#REF!</v>
      </c>
      <c r="H185" s="18" t="e">
        <f>SUM('360 GRP '!N260:Y260)*'360 GRP '!#REF!</f>
        <v>#REF!</v>
      </c>
      <c r="I185" s="18" t="e">
        <f>SUM('360 GRP '!N260:Y260)*'360 GRP '!#REF!</f>
        <v>#REF!</v>
      </c>
      <c r="J185" s="18" t="e">
        <f>SUM('360 GRP '!N260:Y260)*'360 GRP '!#REF!</f>
        <v>#REF!</v>
      </c>
      <c r="K185" s="18" t="e">
        <f>'360 GRP '!#REF!</f>
        <v>#REF!</v>
      </c>
      <c r="L185" s="18">
        <f>'360 GRP '!K260*SUM('360 GRP '!N260:Y260)</f>
        <v>0</v>
      </c>
    </row>
    <row r="186" spans="1:12">
      <c r="A186" s="1">
        <f>'360 GRP '!D261</f>
        <v>0</v>
      </c>
      <c r="B186" s="16" t="e">
        <f>SUM('360 GRP '!N261:Y261)*'360 GRP '!#REF!</f>
        <v>#REF!</v>
      </c>
      <c r="C186" s="17" t="e">
        <f>SUM('360 GRP '!N261:Y261)*'360 GRP '!#REF!</f>
        <v>#REF!</v>
      </c>
      <c r="D186" s="18" t="e">
        <f>SUM('360 GRP '!N261:Y261)*'360 GRP '!#REF!</f>
        <v>#REF!</v>
      </c>
      <c r="E186" s="18" t="e">
        <f>SUM('360 GRP '!N261:Y261)*'360 GRP '!#REF!</f>
        <v>#REF!</v>
      </c>
      <c r="F186" s="18" t="e">
        <f>SUM('360 GRP '!N261:Y261)*'360 GRP '!#REF!</f>
        <v>#REF!</v>
      </c>
      <c r="G186" s="18" t="e">
        <f>SUM('360 GRP '!N261:Y261)*'360 GRP '!#REF!</f>
        <v>#REF!</v>
      </c>
      <c r="H186" s="18" t="e">
        <f>SUM('360 GRP '!N261:Y261)*'360 GRP '!#REF!</f>
        <v>#REF!</v>
      </c>
      <c r="I186" s="18" t="e">
        <f>SUM('360 GRP '!N261:Y261)*'360 GRP '!#REF!</f>
        <v>#REF!</v>
      </c>
      <c r="J186" s="18" t="e">
        <f>SUM('360 GRP '!N261:Y261)*'360 GRP '!#REF!</f>
        <v>#REF!</v>
      </c>
      <c r="K186" s="18" t="e">
        <f>'360 GRP '!#REF!</f>
        <v>#REF!</v>
      </c>
      <c r="L186" s="18">
        <f>'360 GRP '!K261*SUM('360 GRP '!N261:Y261)</f>
        <v>0</v>
      </c>
    </row>
    <row r="187" spans="1:12">
      <c r="A187" s="1">
        <f>'360 GRP '!D262</f>
        <v>0</v>
      </c>
      <c r="B187" s="16" t="e">
        <f>SUM('360 GRP '!N262:Y262)*'360 GRP '!#REF!</f>
        <v>#REF!</v>
      </c>
      <c r="C187" s="17" t="e">
        <f>SUM('360 GRP '!N262:Y262)*'360 GRP '!#REF!</f>
        <v>#REF!</v>
      </c>
      <c r="D187" s="18" t="e">
        <f>SUM('360 GRP '!N262:Y262)*'360 GRP '!#REF!</f>
        <v>#REF!</v>
      </c>
      <c r="E187" s="18" t="e">
        <f>SUM('360 GRP '!N262:Y262)*'360 GRP '!#REF!</f>
        <v>#REF!</v>
      </c>
      <c r="F187" s="18" t="e">
        <f>SUM('360 GRP '!N262:Y262)*'360 GRP '!#REF!</f>
        <v>#REF!</v>
      </c>
      <c r="G187" s="18" t="e">
        <f>SUM('360 GRP '!N262:Y262)*'360 GRP '!#REF!</f>
        <v>#REF!</v>
      </c>
      <c r="H187" s="18" t="e">
        <f>SUM('360 GRP '!N262:Y262)*'360 GRP '!#REF!</f>
        <v>#REF!</v>
      </c>
      <c r="I187" s="18" t="e">
        <f>SUM('360 GRP '!N262:Y262)*'360 GRP '!#REF!</f>
        <v>#REF!</v>
      </c>
      <c r="J187" s="18" t="e">
        <f>SUM('360 GRP '!N262:Y262)*'360 GRP '!#REF!</f>
        <v>#REF!</v>
      </c>
      <c r="K187" s="18" t="e">
        <f>'360 GRP '!#REF!</f>
        <v>#REF!</v>
      </c>
      <c r="L187" s="18">
        <f>'360 GRP '!K262*SUM('360 GRP '!N262:Y262)</f>
        <v>0</v>
      </c>
    </row>
    <row r="188" spans="1:12">
      <c r="A188" s="1">
        <f>'360 GRP '!D263</f>
        <v>0</v>
      </c>
      <c r="B188" s="16" t="e">
        <f>SUM('360 GRP '!N263:Y263)*'360 GRP '!#REF!</f>
        <v>#REF!</v>
      </c>
      <c r="C188" s="17" t="e">
        <f>SUM('360 GRP '!N263:Y263)*'360 GRP '!#REF!</f>
        <v>#REF!</v>
      </c>
      <c r="D188" s="18" t="e">
        <f>SUM('360 GRP '!N263:Y263)*'360 GRP '!#REF!</f>
        <v>#REF!</v>
      </c>
      <c r="E188" s="18" t="e">
        <f>SUM('360 GRP '!N263:Y263)*'360 GRP '!#REF!</f>
        <v>#REF!</v>
      </c>
      <c r="F188" s="18" t="e">
        <f>SUM('360 GRP '!N263:Y263)*'360 GRP '!#REF!</f>
        <v>#REF!</v>
      </c>
      <c r="G188" s="18" t="e">
        <f>SUM('360 GRP '!N263:Y263)*'360 GRP '!#REF!</f>
        <v>#REF!</v>
      </c>
      <c r="H188" s="18" t="e">
        <f>SUM('360 GRP '!N263:Y263)*'360 GRP '!#REF!</f>
        <v>#REF!</v>
      </c>
      <c r="I188" s="18" t="e">
        <f>SUM('360 GRP '!N263:Y263)*'360 GRP '!#REF!</f>
        <v>#REF!</v>
      </c>
      <c r="J188" s="18" t="e">
        <f>SUM('360 GRP '!N263:Y263)*'360 GRP '!#REF!</f>
        <v>#REF!</v>
      </c>
      <c r="K188" s="18" t="e">
        <f>'360 GRP '!#REF!</f>
        <v>#REF!</v>
      </c>
      <c r="L188" s="18">
        <f>'360 GRP '!K263*SUM('360 GRP '!N263:Y263)</f>
        <v>0</v>
      </c>
    </row>
    <row r="189" spans="1:12">
      <c r="A189" s="1">
        <f>'360 GRP '!D264</f>
        <v>0</v>
      </c>
      <c r="B189" s="16" t="e">
        <f>SUM('360 GRP '!N264:Y264)*'360 GRP '!#REF!</f>
        <v>#REF!</v>
      </c>
      <c r="C189" s="17" t="e">
        <f>SUM('360 GRP '!N264:Y264)*'360 GRP '!#REF!</f>
        <v>#REF!</v>
      </c>
      <c r="D189" s="18" t="e">
        <f>SUM('360 GRP '!N264:Y264)*'360 GRP '!#REF!</f>
        <v>#REF!</v>
      </c>
      <c r="E189" s="18" t="e">
        <f>SUM('360 GRP '!N264:Y264)*'360 GRP '!#REF!</f>
        <v>#REF!</v>
      </c>
      <c r="F189" s="18" t="e">
        <f>SUM('360 GRP '!N264:Y264)*'360 GRP '!#REF!</f>
        <v>#REF!</v>
      </c>
      <c r="G189" s="18" t="e">
        <f>SUM('360 GRP '!N264:Y264)*'360 GRP '!#REF!</f>
        <v>#REF!</v>
      </c>
      <c r="H189" s="18" t="e">
        <f>SUM('360 GRP '!N264:Y264)*'360 GRP '!#REF!</f>
        <v>#REF!</v>
      </c>
      <c r="I189" s="18" t="e">
        <f>SUM('360 GRP '!N264:Y264)*'360 GRP '!#REF!</f>
        <v>#REF!</v>
      </c>
      <c r="J189" s="18" t="e">
        <f>SUM('360 GRP '!N264:Y264)*'360 GRP '!#REF!</f>
        <v>#REF!</v>
      </c>
      <c r="K189" s="18" t="e">
        <f>'360 GRP '!#REF!</f>
        <v>#REF!</v>
      </c>
      <c r="L189" s="18">
        <f>'360 GRP '!K264*SUM('360 GRP '!N264:Y264)</f>
        <v>0</v>
      </c>
    </row>
    <row r="190" spans="1:12">
      <c r="A190" s="1">
        <f>'360 GRP '!D265</f>
        <v>0</v>
      </c>
      <c r="B190" s="16" t="e">
        <f>SUM('360 GRP '!N265:Y265)*'360 GRP '!#REF!</f>
        <v>#REF!</v>
      </c>
      <c r="C190" s="17" t="e">
        <f>SUM('360 GRP '!N265:Y265)*'360 GRP '!#REF!</f>
        <v>#REF!</v>
      </c>
      <c r="D190" s="18" t="e">
        <f>SUM('360 GRP '!N265:Y265)*'360 GRP '!#REF!</f>
        <v>#REF!</v>
      </c>
      <c r="E190" s="18" t="e">
        <f>SUM('360 GRP '!N265:Y265)*'360 GRP '!#REF!</f>
        <v>#REF!</v>
      </c>
      <c r="F190" s="18" t="e">
        <f>SUM('360 GRP '!N265:Y265)*'360 GRP '!#REF!</f>
        <v>#REF!</v>
      </c>
      <c r="G190" s="18" t="e">
        <f>SUM('360 GRP '!N265:Y265)*'360 GRP '!#REF!</f>
        <v>#REF!</v>
      </c>
      <c r="H190" s="18" t="e">
        <f>SUM('360 GRP '!N265:Y265)*'360 GRP '!#REF!</f>
        <v>#REF!</v>
      </c>
      <c r="I190" s="18" t="e">
        <f>SUM('360 GRP '!N265:Y265)*'360 GRP '!#REF!</f>
        <v>#REF!</v>
      </c>
      <c r="J190" s="18" t="e">
        <f>SUM('360 GRP '!N265:Y265)*'360 GRP '!#REF!</f>
        <v>#REF!</v>
      </c>
      <c r="K190" s="18" t="e">
        <f>'360 GRP '!#REF!</f>
        <v>#REF!</v>
      </c>
      <c r="L190" s="18">
        <f>'360 GRP '!K265*SUM('360 GRP '!N265:Y265)</f>
        <v>0</v>
      </c>
    </row>
    <row r="191" spans="1:12">
      <c r="A191" s="1">
        <f>'360 GRP '!D266</f>
        <v>0</v>
      </c>
      <c r="B191" s="16" t="e">
        <f>SUM('360 GRP '!N266:Y266)*'360 GRP '!#REF!</f>
        <v>#REF!</v>
      </c>
      <c r="C191" s="17" t="e">
        <f>SUM('360 GRP '!N266:Y266)*'360 GRP '!#REF!</f>
        <v>#REF!</v>
      </c>
      <c r="D191" s="18" t="e">
        <f>SUM('360 GRP '!N266:Y266)*'360 GRP '!#REF!</f>
        <v>#REF!</v>
      </c>
      <c r="E191" s="18" t="e">
        <f>SUM('360 GRP '!N266:Y266)*'360 GRP '!#REF!</f>
        <v>#REF!</v>
      </c>
      <c r="F191" s="18" t="e">
        <f>SUM('360 GRP '!N266:Y266)*'360 GRP '!#REF!</f>
        <v>#REF!</v>
      </c>
      <c r="G191" s="18" t="e">
        <f>SUM('360 GRP '!N266:Y266)*'360 GRP '!#REF!</f>
        <v>#REF!</v>
      </c>
      <c r="H191" s="18" t="e">
        <f>SUM('360 GRP '!N266:Y266)*'360 GRP '!#REF!</f>
        <v>#REF!</v>
      </c>
      <c r="I191" s="18" t="e">
        <f>SUM('360 GRP '!N266:Y266)*'360 GRP '!#REF!</f>
        <v>#REF!</v>
      </c>
      <c r="J191" s="18" t="e">
        <f>SUM('360 GRP '!N266:Y266)*'360 GRP '!#REF!</f>
        <v>#REF!</v>
      </c>
      <c r="K191" s="18" t="e">
        <f>'360 GRP '!#REF!</f>
        <v>#REF!</v>
      </c>
      <c r="L191" s="18">
        <f>'360 GRP '!K266*SUM('360 GRP '!N266:Y266)</f>
        <v>0</v>
      </c>
    </row>
    <row r="192" spans="1:12">
      <c r="A192" s="1">
        <f>'360 GRP '!D267</f>
        <v>0</v>
      </c>
      <c r="B192" s="16" t="e">
        <f>SUM('360 GRP '!N267:Y267)*'360 GRP '!#REF!</f>
        <v>#REF!</v>
      </c>
      <c r="C192" s="17" t="e">
        <f>SUM('360 GRP '!N267:Y267)*'360 GRP '!#REF!</f>
        <v>#REF!</v>
      </c>
      <c r="D192" s="18" t="e">
        <f>SUM('360 GRP '!N267:Y267)*'360 GRP '!#REF!</f>
        <v>#REF!</v>
      </c>
      <c r="E192" s="18" t="e">
        <f>SUM('360 GRP '!N267:Y267)*'360 GRP '!#REF!</f>
        <v>#REF!</v>
      </c>
      <c r="F192" s="18" t="e">
        <f>SUM('360 GRP '!N267:Y267)*'360 GRP '!#REF!</f>
        <v>#REF!</v>
      </c>
      <c r="G192" s="18" t="e">
        <f>SUM('360 GRP '!N267:Y267)*'360 GRP '!#REF!</f>
        <v>#REF!</v>
      </c>
      <c r="H192" s="18" t="e">
        <f>SUM('360 GRP '!N267:Y267)*'360 GRP '!#REF!</f>
        <v>#REF!</v>
      </c>
      <c r="I192" s="18" t="e">
        <f>SUM('360 GRP '!N267:Y267)*'360 GRP '!#REF!</f>
        <v>#REF!</v>
      </c>
      <c r="J192" s="18" t="e">
        <f>SUM('360 GRP '!N267:Y267)*'360 GRP '!#REF!</f>
        <v>#REF!</v>
      </c>
      <c r="K192" s="18" t="e">
        <f>'360 GRP '!#REF!</f>
        <v>#REF!</v>
      </c>
      <c r="L192" s="18">
        <f>'360 GRP '!K267*SUM('360 GRP '!N267:Y267)</f>
        <v>0</v>
      </c>
    </row>
    <row r="193" spans="1:12">
      <c r="A193" s="1">
        <f>'360 GRP '!D268</f>
        <v>0</v>
      </c>
      <c r="B193" s="16" t="e">
        <f>SUM('360 GRP '!N268:Y268)*'360 GRP '!#REF!</f>
        <v>#REF!</v>
      </c>
      <c r="C193" s="17" t="e">
        <f>SUM('360 GRP '!N268:Y268)*'360 GRP '!#REF!</f>
        <v>#REF!</v>
      </c>
      <c r="D193" s="18" t="e">
        <f>SUM('360 GRP '!N268:Y268)*'360 GRP '!#REF!</f>
        <v>#REF!</v>
      </c>
      <c r="E193" s="18" t="e">
        <f>SUM('360 GRP '!N268:Y268)*'360 GRP '!#REF!</f>
        <v>#REF!</v>
      </c>
      <c r="F193" s="18" t="e">
        <f>SUM('360 GRP '!N268:Y268)*'360 GRP '!#REF!</f>
        <v>#REF!</v>
      </c>
      <c r="G193" s="18" t="e">
        <f>SUM('360 GRP '!N268:Y268)*'360 GRP '!#REF!</f>
        <v>#REF!</v>
      </c>
      <c r="H193" s="18" t="e">
        <f>SUM('360 GRP '!N268:Y268)*'360 GRP '!#REF!</f>
        <v>#REF!</v>
      </c>
      <c r="I193" s="18" t="e">
        <f>SUM('360 GRP '!N268:Y268)*'360 GRP '!#REF!</f>
        <v>#REF!</v>
      </c>
      <c r="J193" s="18" t="e">
        <f>SUM('360 GRP '!N268:Y268)*'360 GRP '!#REF!</f>
        <v>#REF!</v>
      </c>
      <c r="K193" s="18" t="e">
        <f>'360 GRP '!#REF!</f>
        <v>#REF!</v>
      </c>
      <c r="L193" s="18">
        <f>'360 GRP '!K268*SUM('360 GRP '!N268:Y268)</f>
        <v>0</v>
      </c>
    </row>
    <row r="194" spans="1:12">
      <c r="A194" s="1">
        <f>'360 GRP '!D269</f>
        <v>0</v>
      </c>
      <c r="B194" s="16" t="e">
        <f>SUM('360 GRP '!N269:Y269)*'360 GRP '!#REF!</f>
        <v>#REF!</v>
      </c>
      <c r="C194" s="17" t="e">
        <f>SUM('360 GRP '!N269:Y269)*'360 GRP '!#REF!</f>
        <v>#REF!</v>
      </c>
      <c r="D194" s="18" t="e">
        <f>SUM('360 GRP '!N269:Y269)*'360 GRP '!#REF!</f>
        <v>#REF!</v>
      </c>
      <c r="E194" s="18" t="e">
        <f>SUM('360 GRP '!N269:Y269)*'360 GRP '!#REF!</f>
        <v>#REF!</v>
      </c>
      <c r="F194" s="18" t="e">
        <f>SUM('360 GRP '!N269:Y269)*'360 GRP '!#REF!</f>
        <v>#REF!</v>
      </c>
      <c r="G194" s="18" t="e">
        <f>SUM('360 GRP '!N269:Y269)*'360 GRP '!#REF!</f>
        <v>#REF!</v>
      </c>
      <c r="H194" s="18" t="e">
        <f>SUM('360 GRP '!N269:Y269)*'360 GRP '!#REF!</f>
        <v>#REF!</v>
      </c>
      <c r="I194" s="18" t="e">
        <f>SUM('360 GRP '!N269:Y269)*'360 GRP '!#REF!</f>
        <v>#REF!</v>
      </c>
      <c r="J194" s="18" t="e">
        <f>SUM('360 GRP '!N269:Y269)*'360 GRP '!#REF!</f>
        <v>#REF!</v>
      </c>
      <c r="K194" s="18" t="e">
        <f>'360 GRP '!#REF!</f>
        <v>#REF!</v>
      </c>
      <c r="L194" s="18">
        <f>'360 GRP '!K269*SUM('360 GRP '!N269:Y269)</f>
        <v>0</v>
      </c>
    </row>
    <row r="195" spans="1:12">
      <c r="A195" s="1">
        <f>'360 GRP '!D270</f>
        <v>0</v>
      </c>
      <c r="B195" s="16" t="e">
        <f>SUM('360 GRP '!N270:Y270)*'360 GRP '!#REF!</f>
        <v>#REF!</v>
      </c>
      <c r="C195" s="17" t="e">
        <f>SUM('360 GRP '!N270:Y270)*'360 GRP '!#REF!</f>
        <v>#REF!</v>
      </c>
      <c r="D195" s="18" t="e">
        <f>SUM('360 GRP '!N270:Y270)*'360 GRP '!#REF!</f>
        <v>#REF!</v>
      </c>
      <c r="E195" s="18" t="e">
        <f>SUM('360 GRP '!N270:Y270)*'360 GRP '!#REF!</f>
        <v>#REF!</v>
      </c>
      <c r="F195" s="18" t="e">
        <f>SUM('360 GRP '!N270:Y270)*'360 GRP '!#REF!</f>
        <v>#REF!</v>
      </c>
      <c r="G195" s="18" t="e">
        <f>SUM('360 GRP '!N270:Y270)*'360 GRP '!#REF!</f>
        <v>#REF!</v>
      </c>
      <c r="H195" s="18" t="e">
        <f>SUM('360 GRP '!N270:Y270)*'360 GRP '!#REF!</f>
        <v>#REF!</v>
      </c>
      <c r="I195" s="18" t="e">
        <f>SUM('360 GRP '!N270:Y270)*'360 GRP '!#REF!</f>
        <v>#REF!</v>
      </c>
      <c r="J195" s="18" t="e">
        <f>SUM('360 GRP '!N270:Y270)*'360 GRP '!#REF!</f>
        <v>#REF!</v>
      </c>
      <c r="K195" s="18" t="e">
        <f>'360 GRP '!#REF!</f>
        <v>#REF!</v>
      </c>
      <c r="L195" s="18">
        <f>'360 GRP '!K270*SUM('360 GRP '!N270:Y270)</f>
        <v>0</v>
      </c>
    </row>
    <row r="196" spans="1:12">
      <c r="A196" s="1">
        <f>'360 GRP '!D271</f>
        <v>0</v>
      </c>
      <c r="B196" s="16" t="e">
        <f>SUM('360 GRP '!N271:Y271)*'360 GRP '!#REF!</f>
        <v>#REF!</v>
      </c>
      <c r="C196" s="17" t="e">
        <f>SUM('360 GRP '!N271:Y271)*'360 GRP '!#REF!</f>
        <v>#REF!</v>
      </c>
      <c r="D196" s="18" t="e">
        <f>SUM('360 GRP '!N271:Y271)*'360 GRP '!#REF!</f>
        <v>#REF!</v>
      </c>
      <c r="E196" s="18" t="e">
        <f>SUM('360 GRP '!N271:Y271)*'360 GRP '!#REF!</f>
        <v>#REF!</v>
      </c>
      <c r="F196" s="18" t="e">
        <f>SUM('360 GRP '!N271:Y271)*'360 GRP '!#REF!</f>
        <v>#REF!</v>
      </c>
      <c r="G196" s="18" t="e">
        <f>SUM('360 GRP '!N271:Y271)*'360 GRP '!#REF!</f>
        <v>#REF!</v>
      </c>
      <c r="H196" s="18" t="e">
        <f>SUM('360 GRP '!N271:Y271)*'360 GRP '!#REF!</f>
        <v>#REF!</v>
      </c>
      <c r="I196" s="18" t="e">
        <f>SUM('360 GRP '!N271:Y271)*'360 GRP '!#REF!</f>
        <v>#REF!</v>
      </c>
      <c r="J196" s="18" t="e">
        <f>SUM('360 GRP '!N271:Y271)*'360 GRP '!#REF!</f>
        <v>#REF!</v>
      </c>
      <c r="K196" s="18" t="e">
        <f>'360 GRP '!#REF!</f>
        <v>#REF!</v>
      </c>
      <c r="L196" s="18">
        <f>'360 GRP '!K271*SUM('360 GRP '!N271:Y271)</f>
        <v>0</v>
      </c>
    </row>
    <row r="197" spans="1:12">
      <c r="A197" s="1">
        <f>'360 GRP '!D272</f>
        <v>0</v>
      </c>
      <c r="B197" s="16" t="e">
        <f>SUM('360 GRP '!N272:Y272)*'360 GRP '!#REF!</f>
        <v>#REF!</v>
      </c>
      <c r="C197" s="17" t="e">
        <f>SUM('360 GRP '!N272:Y272)*'360 GRP '!#REF!</f>
        <v>#REF!</v>
      </c>
      <c r="D197" s="18" t="e">
        <f>SUM('360 GRP '!N272:Y272)*'360 GRP '!#REF!</f>
        <v>#REF!</v>
      </c>
      <c r="E197" s="18" t="e">
        <f>SUM('360 GRP '!N272:Y272)*'360 GRP '!#REF!</f>
        <v>#REF!</v>
      </c>
      <c r="F197" s="18" t="e">
        <f>SUM('360 GRP '!N272:Y272)*'360 GRP '!#REF!</f>
        <v>#REF!</v>
      </c>
      <c r="G197" s="18" t="e">
        <f>SUM('360 GRP '!N272:Y272)*'360 GRP '!#REF!</f>
        <v>#REF!</v>
      </c>
      <c r="H197" s="18" t="e">
        <f>SUM('360 GRP '!N272:Y272)*'360 GRP '!#REF!</f>
        <v>#REF!</v>
      </c>
      <c r="I197" s="18" t="e">
        <f>SUM('360 GRP '!N272:Y272)*'360 GRP '!#REF!</f>
        <v>#REF!</v>
      </c>
      <c r="J197" s="18" t="e">
        <f>SUM('360 GRP '!N272:Y272)*'360 GRP '!#REF!</f>
        <v>#REF!</v>
      </c>
      <c r="K197" s="18" t="e">
        <f>'360 GRP '!#REF!</f>
        <v>#REF!</v>
      </c>
      <c r="L197" s="18">
        <f>'360 GRP '!K272*SUM('360 GRP '!N272:Y272)</f>
        <v>0</v>
      </c>
    </row>
    <row r="198" spans="1:12">
      <c r="A198" s="1">
        <f>'360 GRP '!D273</f>
        <v>0</v>
      </c>
      <c r="B198" s="16" t="e">
        <f>SUM('360 GRP '!N273:Y273)*'360 GRP '!#REF!</f>
        <v>#REF!</v>
      </c>
      <c r="C198" s="17" t="e">
        <f>SUM('360 GRP '!N273:Y273)*'360 GRP '!#REF!</f>
        <v>#REF!</v>
      </c>
      <c r="D198" s="18" t="e">
        <f>SUM('360 GRP '!N273:Y273)*'360 GRP '!#REF!</f>
        <v>#REF!</v>
      </c>
      <c r="E198" s="18" t="e">
        <f>SUM('360 GRP '!N273:Y273)*'360 GRP '!#REF!</f>
        <v>#REF!</v>
      </c>
      <c r="F198" s="18" t="e">
        <f>SUM('360 GRP '!N273:Y273)*'360 GRP '!#REF!</f>
        <v>#REF!</v>
      </c>
      <c r="G198" s="18" t="e">
        <f>SUM('360 GRP '!N273:Y273)*'360 GRP '!#REF!</f>
        <v>#REF!</v>
      </c>
      <c r="H198" s="18" t="e">
        <f>SUM('360 GRP '!N273:Y273)*'360 GRP '!#REF!</f>
        <v>#REF!</v>
      </c>
      <c r="I198" s="18" t="e">
        <f>SUM('360 GRP '!N273:Y273)*'360 GRP '!#REF!</f>
        <v>#REF!</v>
      </c>
      <c r="J198" s="18" t="e">
        <f>SUM('360 GRP '!N273:Y273)*'360 GRP '!#REF!</f>
        <v>#REF!</v>
      </c>
      <c r="K198" s="18" t="e">
        <f>'360 GRP '!#REF!</f>
        <v>#REF!</v>
      </c>
      <c r="L198" s="18">
        <f>'360 GRP '!K273*SUM('360 GRP '!N273:Y273)</f>
        <v>0</v>
      </c>
    </row>
    <row r="199" spans="1:12">
      <c r="A199" s="1">
        <f>'360 GRP '!D274</f>
        <v>0</v>
      </c>
      <c r="B199" s="16" t="e">
        <f>SUM('360 GRP '!N274:Y274)*'360 GRP '!#REF!</f>
        <v>#REF!</v>
      </c>
      <c r="C199" s="17" t="e">
        <f>SUM('360 GRP '!N274:Y274)*'360 GRP '!#REF!</f>
        <v>#REF!</v>
      </c>
      <c r="D199" s="18" t="e">
        <f>SUM('360 GRP '!N274:Y274)*'360 GRP '!#REF!</f>
        <v>#REF!</v>
      </c>
      <c r="E199" s="18" t="e">
        <f>SUM('360 GRP '!N274:Y274)*'360 GRP '!#REF!</f>
        <v>#REF!</v>
      </c>
      <c r="F199" s="18" t="e">
        <f>SUM('360 GRP '!N274:Y274)*'360 GRP '!#REF!</f>
        <v>#REF!</v>
      </c>
      <c r="G199" s="18" t="e">
        <f>SUM('360 GRP '!N274:Y274)*'360 GRP '!#REF!</f>
        <v>#REF!</v>
      </c>
      <c r="H199" s="18" t="e">
        <f>SUM('360 GRP '!N274:Y274)*'360 GRP '!#REF!</f>
        <v>#REF!</v>
      </c>
      <c r="I199" s="18" t="e">
        <f>SUM('360 GRP '!N274:Y274)*'360 GRP '!#REF!</f>
        <v>#REF!</v>
      </c>
      <c r="J199" s="18" t="e">
        <f>SUM('360 GRP '!N274:Y274)*'360 GRP '!#REF!</f>
        <v>#REF!</v>
      </c>
      <c r="K199" s="18" t="e">
        <f>'360 GRP '!#REF!</f>
        <v>#REF!</v>
      </c>
      <c r="L199" s="18">
        <f>'360 GRP '!K274*SUM('360 GRP '!N274:Y274)</f>
        <v>0</v>
      </c>
    </row>
    <row r="200" spans="1:12">
      <c r="A200" s="1">
        <f>'360 GRP '!D281</f>
        <v>0</v>
      </c>
      <c r="B200" s="16" t="e">
        <f>SUM('360 GRP '!N281:Y281)*'360 GRP '!#REF!</f>
        <v>#REF!</v>
      </c>
      <c r="C200" s="17" t="e">
        <f>SUM('360 GRP '!N281:Y281)*'360 GRP '!#REF!</f>
        <v>#REF!</v>
      </c>
      <c r="D200" s="18" t="e">
        <f>SUM('360 GRP '!N281:Y281)*'360 GRP '!#REF!</f>
        <v>#REF!</v>
      </c>
      <c r="E200" s="18" t="e">
        <f>SUM('360 GRP '!N281:Y281)*'360 GRP '!#REF!</f>
        <v>#REF!</v>
      </c>
      <c r="F200" s="18" t="e">
        <f>SUM('360 GRP '!N281:Y281)*'360 GRP '!#REF!</f>
        <v>#REF!</v>
      </c>
      <c r="G200" s="18" t="e">
        <f>SUM('360 GRP '!N281:Y281)*'360 GRP '!#REF!</f>
        <v>#REF!</v>
      </c>
      <c r="H200" s="18" t="e">
        <f>SUM('360 GRP '!N281:Y281)*'360 GRP '!#REF!</f>
        <v>#REF!</v>
      </c>
      <c r="I200" s="18" t="e">
        <f>SUM('360 GRP '!N281:Y281)*'360 GRP '!#REF!</f>
        <v>#REF!</v>
      </c>
      <c r="J200" s="18" t="e">
        <f>SUM('360 GRP '!N281:Y281)*'360 GRP '!#REF!</f>
        <v>#REF!</v>
      </c>
      <c r="K200" s="18" t="e">
        <f>'360 GRP '!#REF!</f>
        <v>#REF!</v>
      </c>
      <c r="L200" s="18">
        <f>'360 GRP '!K281*SUM('360 GRP '!N281:Y281)</f>
        <v>0</v>
      </c>
    </row>
    <row r="201" spans="1:12">
      <c r="A201" s="1">
        <f>'360 GRP '!D282</f>
        <v>0</v>
      </c>
      <c r="B201" s="16" t="e">
        <f>SUM('360 GRP '!N282:Y282)*'360 GRP '!#REF!</f>
        <v>#REF!</v>
      </c>
      <c r="C201" s="17" t="e">
        <f>SUM('360 GRP '!N282:Y282)*'360 GRP '!#REF!</f>
        <v>#REF!</v>
      </c>
      <c r="D201" s="18" t="e">
        <f>SUM('360 GRP '!N282:Y282)*'360 GRP '!#REF!</f>
        <v>#REF!</v>
      </c>
      <c r="E201" s="18" t="e">
        <f>SUM('360 GRP '!N282:Y282)*'360 GRP '!#REF!</f>
        <v>#REF!</v>
      </c>
      <c r="F201" s="18" t="e">
        <f>SUM('360 GRP '!N282:Y282)*'360 GRP '!#REF!</f>
        <v>#REF!</v>
      </c>
      <c r="G201" s="18" t="e">
        <f>SUM('360 GRP '!N282:Y282)*'360 GRP '!#REF!</f>
        <v>#REF!</v>
      </c>
      <c r="H201" s="18" t="e">
        <f>SUM('360 GRP '!N282:Y282)*'360 GRP '!#REF!</f>
        <v>#REF!</v>
      </c>
      <c r="I201" s="18" t="e">
        <f>SUM('360 GRP '!N282:Y282)*'360 GRP '!#REF!</f>
        <v>#REF!</v>
      </c>
      <c r="J201" s="18" t="e">
        <f>SUM('360 GRP '!N282:Y282)*'360 GRP '!#REF!</f>
        <v>#REF!</v>
      </c>
      <c r="K201" s="18" t="e">
        <f>'360 GRP '!#REF!</f>
        <v>#REF!</v>
      </c>
      <c r="L201" s="18">
        <f>'360 GRP '!K282*SUM('360 GRP '!N282:Y282)</f>
        <v>0</v>
      </c>
    </row>
    <row r="202" spans="1:12">
      <c r="A202" s="1">
        <f>'360 GRP '!D283</f>
        <v>0</v>
      </c>
      <c r="B202" s="16" t="e">
        <f>SUM('360 GRP '!N283:Y283)*'360 GRP '!#REF!</f>
        <v>#REF!</v>
      </c>
      <c r="C202" s="17" t="e">
        <f>SUM('360 GRP '!N283:Y283)*'360 GRP '!#REF!</f>
        <v>#REF!</v>
      </c>
      <c r="D202" s="18" t="e">
        <f>SUM('360 GRP '!N283:Y283)*'360 GRP '!#REF!</f>
        <v>#REF!</v>
      </c>
      <c r="E202" s="18" t="e">
        <f>SUM('360 GRP '!N283:Y283)*'360 GRP '!#REF!</f>
        <v>#REF!</v>
      </c>
      <c r="F202" s="18" t="e">
        <f>SUM('360 GRP '!N283:Y283)*'360 GRP '!#REF!</f>
        <v>#REF!</v>
      </c>
      <c r="G202" s="18" t="e">
        <f>SUM('360 GRP '!N283:Y283)*'360 GRP '!#REF!</f>
        <v>#REF!</v>
      </c>
      <c r="H202" s="18" t="e">
        <f>SUM('360 GRP '!N283:Y283)*'360 GRP '!#REF!</f>
        <v>#REF!</v>
      </c>
      <c r="I202" s="18" t="e">
        <f>SUM('360 GRP '!N283:Y283)*'360 GRP '!#REF!</f>
        <v>#REF!</v>
      </c>
      <c r="J202" s="18" t="e">
        <f>SUM('360 GRP '!N283:Y283)*'360 GRP '!#REF!</f>
        <v>#REF!</v>
      </c>
      <c r="K202" s="18" t="e">
        <f>'360 GRP '!#REF!</f>
        <v>#REF!</v>
      </c>
      <c r="L202" s="18">
        <f>'360 GRP '!K283*SUM('360 GRP '!N283:Y283)</f>
        <v>0</v>
      </c>
    </row>
    <row r="203" spans="1:12">
      <c r="A203" s="1">
        <f>'360 GRP '!D284</f>
        <v>0</v>
      </c>
      <c r="B203" s="16" t="e">
        <f>SUM('360 GRP '!N284:Y284)*'360 GRP '!#REF!</f>
        <v>#REF!</v>
      </c>
      <c r="C203" s="17" t="e">
        <f>SUM('360 GRP '!N284:Y284)*'360 GRP '!#REF!</f>
        <v>#REF!</v>
      </c>
      <c r="D203" s="18" t="e">
        <f>SUM('360 GRP '!N284:Y284)*'360 GRP '!#REF!</f>
        <v>#REF!</v>
      </c>
      <c r="E203" s="18" t="e">
        <f>SUM('360 GRP '!N284:Y284)*'360 GRP '!#REF!</f>
        <v>#REF!</v>
      </c>
      <c r="F203" s="18" t="e">
        <f>SUM('360 GRP '!N284:Y284)*'360 GRP '!#REF!</f>
        <v>#REF!</v>
      </c>
      <c r="G203" s="18" t="e">
        <f>SUM('360 GRP '!N284:Y284)*'360 GRP '!#REF!</f>
        <v>#REF!</v>
      </c>
      <c r="H203" s="18" t="e">
        <f>SUM('360 GRP '!N284:Y284)*'360 GRP '!#REF!</f>
        <v>#REF!</v>
      </c>
      <c r="I203" s="18" t="e">
        <f>SUM('360 GRP '!N284:Y284)*'360 GRP '!#REF!</f>
        <v>#REF!</v>
      </c>
      <c r="J203" s="18" t="e">
        <f>SUM('360 GRP '!N284:Y284)*'360 GRP '!#REF!</f>
        <v>#REF!</v>
      </c>
      <c r="K203" s="18" t="e">
        <f>'360 GRP '!#REF!</f>
        <v>#REF!</v>
      </c>
      <c r="L203" s="18">
        <f>'360 GRP '!K284*SUM('360 GRP '!N284:Y284)</f>
        <v>0</v>
      </c>
    </row>
    <row r="204" spans="1:12">
      <c r="A204" s="1">
        <f>'360 GRP '!D285</f>
        <v>0</v>
      </c>
      <c r="B204" s="16" t="e">
        <f>SUM('360 GRP '!N285:Y285)*'360 GRP '!#REF!</f>
        <v>#REF!</v>
      </c>
      <c r="C204" s="17" t="e">
        <f>SUM('360 GRP '!N285:Y285)*'360 GRP '!#REF!</f>
        <v>#REF!</v>
      </c>
      <c r="D204" s="18" t="e">
        <f>SUM('360 GRP '!N285:Y285)*'360 GRP '!#REF!</f>
        <v>#REF!</v>
      </c>
      <c r="E204" s="18" t="e">
        <f>SUM('360 GRP '!N285:Y285)*'360 GRP '!#REF!</f>
        <v>#REF!</v>
      </c>
      <c r="F204" s="18" t="e">
        <f>SUM('360 GRP '!N285:Y285)*'360 GRP '!#REF!</f>
        <v>#REF!</v>
      </c>
      <c r="G204" s="18" t="e">
        <f>SUM('360 GRP '!N285:Y285)*'360 GRP '!#REF!</f>
        <v>#REF!</v>
      </c>
      <c r="H204" s="18" t="e">
        <f>SUM('360 GRP '!N285:Y285)*'360 GRP '!#REF!</f>
        <v>#REF!</v>
      </c>
      <c r="I204" s="18" t="e">
        <f>SUM('360 GRP '!N285:Y285)*'360 GRP '!#REF!</f>
        <v>#REF!</v>
      </c>
      <c r="J204" s="18" t="e">
        <f>SUM('360 GRP '!N285:Y285)*'360 GRP '!#REF!</f>
        <v>#REF!</v>
      </c>
      <c r="K204" s="18" t="e">
        <f>'360 GRP '!#REF!</f>
        <v>#REF!</v>
      </c>
      <c r="L204" s="18">
        <f>'360 GRP '!K285*SUM('360 GRP '!N285:Y285)</f>
        <v>0</v>
      </c>
    </row>
    <row r="205" spans="1:12">
      <c r="A205" s="1">
        <f>'360 GRP '!D286</f>
        <v>0</v>
      </c>
      <c r="B205" s="16" t="e">
        <f>SUM('360 GRP '!N286:Y286)*'360 GRP '!#REF!</f>
        <v>#REF!</v>
      </c>
      <c r="C205" s="17" t="e">
        <f>SUM('360 GRP '!N286:Y286)*'360 GRP '!#REF!</f>
        <v>#REF!</v>
      </c>
      <c r="D205" s="18" t="e">
        <f>SUM('360 GRP '!N286:Y286)*'360 GRP '!#REF!</f>
        <v>#REF!</v>
      </c>
      <c r="E205" s="18" t="e">
        <f>SUM('360 GRP '!N286:Y286)*'360 GRP '!#REF!</f>
        <v>#REF!</v>
      </c>
      <c r="F205" s="18" t="e">
        <f>SUM('360 GRP '!N286:Y286)*'360 GRP '!#REF!</f>
        <v>#REF!</v>
      </c>
      <c r="G205" s="18" t="e">
        <f>SUM('360 GRP '!N286:Y286)*'360 GRP '!#REF!</f>
        <v>#REF!</v>
      </c>
      <c r="H205" s="18" t="e">
        <f>SUM('360 GRP '!N286:Y286)*'360 GRP '!#REF!</f>
        <v>#REF!</v>
      </c>
      <c r="I205" s="18" t="e">
        <f>SUM('360 GRP '!N286:Y286)*'360 GRP '!#REF!</f>
        <v>#REF!</v>
      </c>
      <c r="J205" s="18" t="e">
        <f>SUM('360 GRP '!N286:Y286)*'360 GRP '!#REF!</f>
        <v>#REF!</v>
      </c>
      <c r="K205" s="18" t="e">
        <f>'360 GRP '!#REF!</f>
        <v>#REF!</v>
      </c>
      <c r="L205" s="18">
        <f>'360 GRP '!K286*SUM('360 GRP '!N286:Y286)</f>
        <v>0</v>
      </c>
    </row>
    <row r="206" spans="1:12">
      <c r="A206" s="1">
        <f>'360 GRP '!D287</f>
        <v>0</v>
      </c>
      <c r="B206" s="16" t="e">
        <f>SUM('360 GRP '!N287:Y287)*'360 GRP '!#REF!</f>
        <v>#REF!</v>
      </c>
      <c r="C206" s="17" t="e">
        <f>SUM('360 GRP '!N287:Y287)*'360 GRP '!#REF!</f>
        <v>#REF!</v>
      </c>
      <c r="D206" s="18" t="e">
        <f>SUM('360 GRP '!N287:Y287)*'360 GRP '!#REF!</f>
        <v>#REF!</v>
      </c>
      <c r="E206" s="18" t="e">
        <f>SUM('360 GRP '!N287:Y287)*'360 GRP '!#REF!</f>
        <v>#REF!</v>
      </c>
      <c r="F206" s="18" t="e">
        <f>SUM('360 GRP '!N287:Y287)*'360 GRP '!#REF!</f>
        <v>#REF!</v>
      </c>
      <c r="G206" s="18" t="e">
        <f>SUM('360 GRP '!N287:Y287)*'360 GRP '!#REF!</f>
        <v>#REF!</v>
      </c>
      <c r="H206" s="18" t="e">
        <f>SUM('360 GRP '!N287:Y287)*'360 GRP '!#REF!</f>
        <v>#REF!</v>
      </c>
      <c r="I206" s="18" t="e">
        <f>SUM('360 GRP '!N287:Y287)*'360 GRP '!#REF!</f>
        <v>#REF!</v>
      </c>
      <c r="J206" s="18" t="e">
        <f>SUM('360 GRP '!N287:Y287)*'360 GRP '!#REF!</f>
        <v>#REF!</v>
      </c>
      <c r="K206" s="18" t="e">
        <f>'360 GRP '!#REF!</f>
        <v>#REF!</v>
      </c>
      <c r="L206" s="18">
        <f>'360 GRP '!K287*SUM('360 GRP '!N287:Y287)</f>
        <v>0</v>
      </c>
    </row>
    <row r="207" spans="1:12">
      <c r="A207" s="1">
        <f>'360 GRP '!D288</f>
        <v>0</v>
      </c>
      <c r="B207" s="16" t="e">
        <f>SUM('360 GRP '!N288:Y288)*'360 GRP '!#REF!</f>
        <v>#REF!</v>
      </c>
      <c r="C207" s="17" t="e">
        <f>SUM('360 GRP '!N288:Y288)*'360 GRP '!#REF!</f>
        <v>#REF!</v>
      </c>
      <c r="D207" s="18" t="e">
        <f>SUM('360 GRP '!N288:Y288)*'360 GRP '!#REF!</f>
        <v>#REF!</v>
      </c>
      <c r="E207" s="18" t="e">
        <f>SUM('360 GRP '!N288:Y288)*'360 GRP '!#REF!</f>
        <v>#REF!</v>
      </c>
      <c r="F207" s="18" t="e">
        <f>SUM('360 GRP '!N288:Y288)*'360 GRP '!#REF!</f>
        <v>#REF!</v>
      </c>
      <c r="G207" s="18" t="e">
        <f>SUM('360 GRP '!N288:Y288)*'360 GRP '!#REF!</f>
        <v>#REF!</v>
      </c>
      <c r="H207" s="18" t="e">
        <f>SUM('360 GRP '!N288:Y288)*'360 GRP '!#REF!</f>
        <v>#REF!</v>
      </c>
      <c r="I207" s="18" t="e">
        <f>SUM('360 GRP '!N288:Y288)*'360 GRP '!#REF!</f>
        <v>#REF!</v>
      </c>
      <c r="J207" s="18" t="e">
        <f>SUM('360 GRP '!N288:Y288)*'360 GRP '!#REF!</f>
        <v>#REF!</v>
      </c>
      <c r="K207" s="18" t="e">
        <f>'360 GRP '!#REF!</f>
        <v>#REF!</v>
      </c>
      <c r="L207" s="18">
        <f>'360 GRP '!K288*SUM('360 GRP '!N288:Y288)</f>
        <v>0</v>
      </c>
    </row>
    <row r="208" spans="1:12">
      <c r="A208" s="1">
        <f>'360 GRP '!D289</f>
        <v>0</v>
      </c>
      <c r="B208" s="16" t="e">
        <f>SUM('360 GRP '!N289:Y289)*'360 GRP '!#REF!</f>
        <v>#REF!</v>
      </c>
      <c r="C208" s="17" t="e">
        <f>SUM('360 GRP '!N289:Y289)*'360 GRP '!#REF!</f>
        <v>#REF!</v>
      </c>
      <c r="D208" s="18" t="e">
        <f>SUM('360 GRP '!N289:Y289)*'360 GRP '!#REF!</f>
        <v>#REF!</v>
      </c>
      <c r="E208" s="18" t="e">
        <f>SUM('360 GRP '!N289:Y289)*'360 GRP '!#REF!</f>
        <v>#REF!</v>
      </c>
      <c r="F208" s="18" t="e">
        <f>SUM('360 GRP '!N289:Y289)*'360 GRP '!#REF!</f>
        <v>#REF!</v>
      </c>
      <c r="G208" s="18" t="e">
        <f>SUM('360 GRP '!N289:Y289)*'360 GRP '!#REF!</f>
        <v>#REF!</v>
      </c>
      <c r="H208" s="18" t="e">
        <f>SUM('360 GRP '!N289:Y289)*'360 GRP '!#REF!</f>
        <v>#REF!</v>
      </c>
      <c r="I208" s="18" t="e">
        <f>SUM('360 GRP '!N289:Y289)*'360 GRP '!#REF!</f>
        <v>#REF!</v>
      </c>
      <c r="J208" s="18" t="e">
        <f>SUM('360 GRP '!N289:Y289)*'360 GRP '!#REF!</f>
        <v>#REF!</v>
      </c>
      <c r="K208" s="18" t="e">
        <f>'360 GRP '!#REF!</f>
        <v>#REF!</v>
      </c>
      <c r="L208" s="18">
        <f>'360 GRP '!K289*SUM('360 GRP '!N289:Y289)</f>
        <v>0</v>
      </c>
    </row>
    <row r="209" spans="1:12">
      <c r="A209" s="1">
        <f>'360 GRP '!D290</f>
        <v>0</v>
      </c>
      <c r="B209" s="16" t="e">
        <f>SUM('360 GRP '!N290:Y290)*'360 GRP '!#REF!</f>
        <v>#REF!</v>
      </c>
      <c r="C209" s="17" t="e">
        <f>SUM('360 GRP '!N290:Y290)*'360 GRP '!#REF!</f>
        <v>#REF!</v>
      </c>
      <c r="D209" s="18" t="e">
        <f>SUM('360 GRP '!N290:Y290)*'360 GRP '!#REF!</f>
        <v>#REF!</v>
      </c>
      <c r="E209" s="18" t="e">
        <f>SUM('360 GRP '!N290:Y290)*'360 GRP '!#REF!</f>
        <v>#REF!</v>
      </c>
      <c r="F209" s="18" t="e">
        <f>SUM('360 GRP '!N290:Y290)*'360 GRP '!#REF!</f>
        <v>#REF!</v>
      </c>
      <c r="G209" s="18" t="e">
        <f>SUM('360 GRP '!N290:Y290)*'360 GRP '!#REF!</f>
        <v>#REF!</v>
      </c>
      <c r="H209" s="18" t="e">
        <f>SUM('360 GRP '!N290:Y290)*'360 GRP '!#REF!</f>
        <v>#REF!</v>
      </c>
      <c r="I209" s="18" t="e">
        <f>SUM('360 GRP '!N290:Y290)*'360 GRP '!#REF!</f>
        <v>#REF!</v>
      </c>
      <c r="J209" s="18" t="e">
        <f>SUM('360 GRP '!N290:Y290)*'360 GRP '!#REF!</f>
        <v>#REF!</v>
      </c>
      <c r="K209" s="18" t="e">
        <f>'360 GRP '!#REF!</f>
        <v>#REF!</v>
      </c>
      <c r="L209" s="18">
        <f>'360 GRP '!K290*SUM('360 GRP '!N290:Y290)</f>
        <v>0</v>
      </c>
    </row>
    <row r="210" spans="1:12">
      <c r="A210" s="1">
        <f>'360 GRP '!D291</f>
        <v>0</v>
      </c>
      <c r="B210" s="16" t="e">
        <f>SUM('360 GRP '!N291:Y291)*'360 GRP '!#REF!</f>
        <v>#REF!</v>
      </c>
      <c r="C210" s="17" t="e">
        <f>SUM('360 GRP '!N291:Y291)*'360 GRP '!#REF!</f>
        <v>#REF!</v>
      </c>
      <c r="D210" s="18" t="e">
        <f>SUM('360 GRP '!N291:Y291)*'360 GRP '!#REF!</f>
        <v>#REF!</v>
      </c>
      <c r="E210" s="18" t="e">
        <f>SUM('360 GRP '!N291:Y291)*'360 GRP '!#REF!</f>
        <v>#REF!</v>
      </c>
      <c r="F210" s="18" t="e">
        <f>SUM('360 GRP '!N291:Y291)*'360 GRP '!#REF!</f>
        <v>#REF!</v>
      </c>
      <c r="G210" s="18" t="e">
        <f>SUM('360 GRP '!N291:Y291)*'360 GRP '!#REF!</f>
        <v>#REF!</v>
      </c>
      <c r="H210" s="18" t="e">
        <f>SUM('360 GRP '!N291:Y291)*'360 GRP '!#REF!</f>
        <v>#REF!</v>
      </c>
      <c r="I210" s="18" t="e">
        <f>SUM('360 GRP '!N291:Y291)*'360 GRP '!#REF!</f>
        <v>#REF!</v>
      </c>
      <c r="J210" s="18" t="e">
        <f>SUM('360 GRP '!N291:Y291)*'360 GRP '!#REF!</f>
        <v>#REF!</v>
      </c>
      <c r="K210" s="18" t="e">
        <f>'360 GRP '!#REF!</f>
        <v>#REF!</v>
      </c>
      <c r="L210" s="18">
        <f>'360 GRP '!K291*SUM('360 GRP '!N291:Y291)</f>
        <v>0</v>
      </c>
    </row>
    <row r="211" spans="1:12">
      <c r="A211" s="1">
        <f>'360 GRP '!D292</f>
        <v>0</v>
      </c>
      <c r="B211" s="16" t="e">
        <f>SUM('360 GRP '!N292:Y292)*'360 GRP '!#REF!</f>
        <v>#REF!</v>
      </c>
      <c r="C211" s="17" t="e">
        <f>SUM('360 GRP '!N292:Y292)*'360 GRP '!#REF!</f>
        <v>#REF!</v>
      </c>
      <c r="D211" s="18" t="e">
        <f>SUM('360 GRP '!N292:Y292)*'360 GRP '!#REF!</f>
        <v>#REF!</v>
      </c>
      <c r="E211" s="18" t="e">
        <f>SUM('360 GRP '!N292:Y292)*'360 GRP '!#REF!</f>
        <v>#REF!</v>
      </c>
      <c r="F211" s="18" t="e">
        <f>SUM('360 GRP '!N292:Y292)*'360 GRP '!#REF!</f>
        <v>#REF!</v>
      </c>
      <c r="G211" s="18" t="e">
        <f>SUM('360 GRP '!N292:Y292)*'360 GRP '!#REF!</f>
        <v>#REF!</v>
      </c>
      <c r="H211" s="18" t="e">
        <f>SUM('360 GRP '!N292:Y292)*'360 GRP '!#REF!</f>
        <v>#REF!</v>
      </c>
      <c r="I211" s="18" t="e">
        <f>SUM('360 GRP '!N292:Y292)*'360 GRP '!#REF!</f>
        <v>#REF!</v>
      </c>
      <c r="J211" s="18" t="e">
        <f>SUM('360 GRP '!N292:Y292)*'360 GRP '!#REF!</f>
        <v>#REF!</v>
      </c>
      <c r="K211" s="18" t="e">
        <f>'360 GRP '!#REF!</f>
        <v>#REF!</v>
      </c>
      <c r="L211" s="18">
        <f>'360 GRP '!K292*SUM('360 GRP '!N292:Y292)</f>
        <v>0</v>
      </c>
    </row>
    <row r="212" spans="1:12">
      <c r="A212" s="1">
        <f>'360 GRP '!D293</f>
        <v>0</v>
      </c>
      <c r="B212" s="16" t="e">
        <f>SUM('360 GRP '!N293:Y293)*'360 GRP '!#REF!</f>
        <v>#REF!</v>
      </c>
      <c r="C212" s="17" t="e">
        <f>SUM('360 GRP '!N293:Y293)*'360 GRP '!#REF!</f>
        <v>#REF!</v>
      </c>
      <c r="D212" s="18" t="e">
        <f>SUM('360 GRP '!N293:Y293)*'360 GRP '!#REF!</f>
        <v>#REF!</v>
      </c>
      <c r="E212" s="18" t="e">
        <f>SUM('360 GRP '!N293:Y293)*'360 GRP '!#REF!</f>
        <v>#REF!</v>
      </c>
      <c r="F212" s="18" t="e">
        <f>SUM('360 GRP '!N293:Y293)*'360 GRP '!#REF!</f>
        <v>#REF!</v>
      </c>
      <c r="G212" s="18" t="e">
        <f>SUM('360 GRP '!N293:Y293)*'360 GRP '!#REF!</f>
        <v>#REF!</v>
      </c>
      <c r="H212" s="18" t="e">
        <f>SUM('360 GRP '!N293:Y293)*'360 GRP '!#REF!</f>
        <v>#REF!</v>
      </c>
      <c r="I212" s="18" t="e">
        <f>SUM('360 GRP '!N293:Y293)*'360 GRP '!#REF!</f>
        <v>#REF!</v>
      </c>
      <c r="J212" s="18" t="e">
        <f>SUM('360 GRP '!N293:Y293)*'360 GRP '!#REF!</f>
        <v>#REF!</v>
      </c>
      <c r="K212" s="18" t="e">
        <f>'360 GRP '!#REF!</f>
        <v>#REF!</v>
      </c>
      <c r="L212" s="18">
        <f>'360 GRP '!K293*SUM('360 GRP '!N293:Y293)</f>
        <v>0</v>
      </c>
    </row>
    <row r="213" spans="1:12">
      <c r="A213" s="1">
        <f>'360 GRP '!D294</f>
        <v>0</v>
      </c>
      <c r="B213" s="16" t="e">
        <f>SUM('360 GRP '!N294:Y294)*'360 GRP '!#REF!</f>
        <v>#REF!</v>
      </c>
      <c r="C213" s="17" t="e">
        <f>SUM('360 GRP '!N294:Y294)*'360 GRP '!#REF!</f>
        <v>#REF!</v>
      </c>
      <c r="D213" s="18" t="e">
        <f>SUM('360 GRP '!N294:Y294)*'360 GRP '!#REF!</f>
        <v>#REF!</v>
      </c>
      <c r="E213" s="18" t="e">
        <f>SUM('360 GRP '!N294:Y294)*'360 GRP '!#REF!</f>
        <v>#REF!</v>
      </c>
      <c r="F213" s="18" t="e">
        <f>SUM('360 GRP '!N294:Y294)*'360 GRP '!#REF!</f>
        <v>#REF!</v>
      </c>
      <c r="G213" s="18" t="e">
        <f>SUM('360 GRP '!N294:Y294)*'360 GRP '!#REF!</f>
        <v>#REF!</v>
      </c>
      <c r="H213" s="18" t="e">
        <f>SUM('360 GRP '!N294:Y294)*'360 GRP '!#REF!</f>
        <v>#REF!</v>
      </c>
      <c r="I213" s="18" t="e">
        <f>SUM('360 GRP '!N294:Y294)*'360 GRP '!#REF!</f>
        <v>#REF!</v>
      </c>
      <c r="J213" s="18" t="e">
        <f>SUM('360 GRP '!N294:Y294)*'360 GRP '!#REF!</f>
        <v>#REF!</v>
      </c>
      <c r="K213" s="18" t="e">
        <f>'360 GRP '!#REF!</f>
        <v>#REF!</v>
      </c>
      <c r="L213" s="18">
        <f>'360 GRP '!K294*SUM('360 GRP '!N294:Y294)</f>
        <v>0</v>
      </c>
    </row>
    <row r="214" spans="1:12">
      <c r="A214" s="1">
        <f>'360 GRP '!D295</f>
        <v>0</v>
      </c>
      <c r="B214" s="16" t="e">
        <f>SUM('360 GRP '!N295:Y295)*'360 GRP '!#REF!</f>
        <v>#REF!</v>
      </c>
      <c r="C214" s="17" t="e">
        <f>SUM('360 GRP '!N295:Y295)*'360 GRP '!#REF!</f>
        <v>#REF!</v>
      </c>
      <c r="D214" s="18" t="e">
        <f>SUM('360 GRP '!N295:Y295)*'360 GRP '!#REF!</f>
        <v>#REF!</v>
      </c>
      <c r="E214" s="18" t="e">
        <f>SUM('360 GRP '!N295:Y295)*'360 GRP '!#REF!</f>
        <v>#REF!</v>
      </c>
      <c r="F214" s="18" t="e">
        <f>SUM('360 GRP '!N295:Y295)*'360 GRP '!#REF!</f>
        <v>#REF!</v>
      </c>
      <c r="G214" s="18" t="e">
        <f>SUM('360 GRP '!N295:Y295)*'360 GRP '!#REF!</f>
        <v>#REF!</v>
      </c>
      <c r="H214" s="18" t="e">
        <f>SUM('360 GRP '!N295:Y295)*'360 GRP '!#REF!</f>
        <v>#REF!</v>
      </c>
      <c r="I214" s="18" t="e">
        <f>SUM('360 GRP '!N295:Y295)*'360 GRP '!#REF!</f>
        <v>#REF!</v>
      </c>
      <c r="J214" s="18" t="e">
        <f>SUM('360 GRP '!N295:Y295)*'360 GRP '!#REF!</f>
        <v>#REF!</v>
      </c>
      <c r="K214" s="18" t="e">
        <f>'360 GRP '!#REF!</f>
        <v>#REF!</v>
      </c>
      <c r="L214" s="18">
        <f>'360 GRP '!K295*SUM('360 GRP '!N295:Y295)</f>
        <v>0</v>
      </c>
    </row>
    <row r="215" spans="1:12">
      <c r="A215" s="1" t="e">
        <f>'360 GRP '!#REF!</f>
        <v>#REF!</v>
      </c>
      <c r="B215" s="16" t="e">
        <f>SUM('360 GRP '!N281:Y281)*'360 GRP '!#REF!</f>
        <v>#REF!</v>
      </c>
      <c r="C215" s="17" t="e">
        <f>SUM('360 GRP '!N281:Y281)*'360 GRP '!#REF!</f>
        <v>#REF!</v>
      </c>
      <c r="D215" s="18" t="e">
        <f>SUM('360 GRP '!N281:Y281)*'360 GRP '!#REF!</f>
        <v>#REF!</v>
      </c>
      <c r="E215" s="18" t="e">
        <f>SUM('360 GRP '!N281:Y281)*'360 GRP '!#REF!</f>
        <v>#REF!</v>
      </c>
      <c r="F215" s="18" t="e">
        <f>SUM('360 GRP '!N281:Y281)*'360 GRP '!#REF!</f>
        <v>#REF!</v>
      </c>
      <c r="G215" s="18" t="e">
        <f>SUM('360 GRP '!N281:Y281)*'360 GRP '!#REF!</f>
        <v>#REF!</v>
      </c>
      <c r="H215" s="18" t="e">
        <f>SUM('360 GRP '!N281:Y281)*'360 GRP '!#REF!</f>
        <v>#REF!</v>
      </c>
      <c r="I215" s="18" t="e">
        <f>SUM('360 GRP '!N281:Y281)*'360 GRP '!#REF!</f>
        <v>#REF!</v>
      </c>
      <c r="J215" s="18" t="e">
        <f>SUM('360 GRP '!N281:Y281)*'360 GRP '!#REF!</f>
        <v>#REF!</v>
      </c>
      <c r="K215" s="18" t="e">
        <f>'360 GRP '!#REF!</f>
        <v>#REF!</v>
      </c>
      <c r="L215" s="18">
        <f>'360 GRP '!K281*SUM('360 GRP '!N281:Y281)</f>
        <v>0</v>
      </c>
    </row>
    <row r="216" spans="1:12">
      <c r="A216" s="1" t="e">
        <f>'360 GRP '!#REF!</f>
        <v>#REF!</v>
      </c>
      <c r="B216" s="16" t="e">
        <f>SUM('360 GRP '!N282:Y282)*'360 GRP '!#REF!</f>
        <v>#REF!</v>
      </c>
      <c r="C216" s="17" t="e">
        <f>SUM('360 GRP '!N282:Y282)*'360 GRP '!#REF!</f>
        <v>#REF!</v>
      </c>
      <c r="D216" s="18" t="e">
        <f>SUM('360 GRP '!N282:Y282)*'360 GRP '!#REF!</f>
        <v>#REF!</v>
      </c>
      <c r="E216" s="18" t="e">
        <f>SUM('360 GRP '!N282:Y282)*'360 GRP '!#REF!</f>
        <v>#REF!</v>
      </c>
      <c r="F216" s="18" t="e">
        <f>SUM('360 GRP '!N282:Y282)*'360 GRP '!#REF!</f>
        <v>#REF!</v>
      </c>
      <c r="G216" s="18" t="e">
        <f>SUM('360 GRP '!N282:Y282)*'360 GRP '!#REF!</f>
        <v>#REF!</v>
      </c>
      <c r="H216" s="18" t="e">
        <f>SUM('360 GRP '!N282:Y282)*'360 GRP '!#REF!</f>
        <v>#REF!</v>
      </c>
      <c r="I216" s="18" t="e">
        <f>SUM('360 GRP '!N282:Y282)*'360 GRP '!#REF!</f>
        <v>#REF!</v>
      </c>
      <c r="J216" s="18" t="e">
        <f>SUM('360 GRP '!N282:Y282)*'360 GRP '!#REF!</f>
        <v>#REF!</v>
      </c>
      <c r="K216" s="18" t="e">
        <f>'360 GRP '!#REF!</f>
        <v>#REF!</v>
      </c>
      <c r="L216" s="18">
        <f>'360 GRP '!K282*SUM('360 GRP '!N282:Y282)</f>
        <v>0</v>
      </c>
    </row>
    <row r="217" spans="1:12">
      <c r="A217" s="1" t="e">
        <f>'360 GRP '!#REF!</f>
        <v>#REF!</v>
      </c>
      <c r="B217" s="16" t="e">
        <f>SUM('360 GRP '!N283:Y283)*'360 GRP '!#REF!</f>
        <v>#REF!</v>
      </c>
      <c r="C217" s="17" t="e">
        <f>SUM('360 GRP '!N283:Y283)*'360 GRP '!#REF!</f>
        <v>#REF!</v>
      </c>
      <c r="D217" s="18" t="e">
        <f>SUM('360 GRP '!N283:Y283)*'360 GRP '!#REF!</f>
        <v>#REF!</v>
      </c>
      <c r="E217" s="18" t="e">
        <f>SUM('360 GRP '!N283:Y283)*'360 GRP '!#REF!</f>
        <v>#REF!</v>
      </c>
      <c r="F217" s="18" t="e">
        <f>SUM('360 GRP '!N283:Y283)*'360 GRP '!#REF!</f>
        <v>#REF!</v>
      </c>
      <c r="G217" s="18" t="e">
        <f>SUM('360 GRP '!N283:Y283)*'360 GRP '!#REF!</f>
        <v>#REF!</v>
      </c>
      <c r="H217" s="18" t="e">
        <f>SUM('360 GRP '!N283:Y283)*'360 GRP '!#REF!</f>
        <v>#REF!</v>
      </c>
      <c r="I217" s="18" t="e">
        <f>SUM('360 GRP '!N283:Y283)*'360 GRP '!#REF!</f>
        <v>#REF!</v>
      </c>
      <c r="J217" s="18" t="e">
        <f>SUM('360 GRP '!N283:Y283)*'360 GRP '!#REF!</f>
        <v>#REF!</v>
      </c>
      <c r="K217" s="18" t="e">
        <f>'360 GRP '!#REF!</f>
        <v>#REF!</v>
      </c>
      <c r="L217" s="18">
        <f>'360 GRP '!K283*SUM('360 GRP '!N283:Y283)</f>
        <v>0</v>
      </c>
    </row>
    <row r="218" spans="1:12">
      <c r="A218" s="1" t="e">
        <f>'360 GRP '!#REF!</f>
        <v>#REF!</v>
      </c>
      <c r="B218" s="16" t="e">
        <f>SUM('360 GRP '!N284:Y284)*'360 GRP '!#REF!</f>
        <v>#REF!</v>
      </c>
      <c r="C218" s="17" t="e">
        <f>SUM('360 GRP '!N284:Y284)*'360 GRP '!#REF!</f>
        <v>#REF!</v>
      </c>
      <c r="D218" s="18" t="e">
        <f>SUM('360 GRP '!N284:Y284)*'360 GRP '!#REF!</f>
        <v>#REF!</v>
      </c>
      <c r="E218" s="18" t="e">
        <f>SUM('360 GRP '!N284:Y284)*'360 GRP '!#REF!</f>
        <v>#REF!</v>
      </c>
      <c r="F218" s="18" t="e">
        <f>SUM('360 GRP '!N284:Y284)*'360 GRP '!#REF!</f>
        <v>#REF!</v>
      </c>
      <c r="G218" s="18" t="e">
        <f>SUM('360 GRP '!N284:Y284)*'360 GRP '!#REF!</f>
        <v>#REF!</v>
      </c>
      <c r="H218" s="18" t="e">
        <f>SUM('360 GRP '!N284:Y284)*'360 GRP '!#REF!</f>
        <v>#REF!</v>
      </c>
      <c r="I218" s="18" t="e">
        <f>SUM('360 GRP '!N284:Y284)*'360 GRP '!#REF!</f>
        <v>#REF!</v>
      </c>
      <c r="J218" s="18" t="e">
        <f>SUM('360 GRP '!N284:Y284)*'360 GRP '!#REF!</f>
        <v>#REF!</v>
      </c>
      <c r="K218" s="18" t="e">
        <f>'360 GRP '!#REF!</f>
        <v>#REF!</v>
      </c>
      <c r="L218" s="18">
        <f>'360 GRP '!K284*SUM('360 GRP '!N284:Y284)</f>
        <v>0</v>
      </c>
    </row>
    <row r="219" spans="1:12">
      <c r="A219" s="1" t="e">
        <f>'360 GRP '!#REF!</f>
        <v>#REF!</v>
      </c>
      <c r="B219" s="16" t="e">
        <f>SUM('360 GRP '!N285:Y285)*'360 GRP '!#REF!</f>
        <v>#REF!</v>
      </c>
      <c r="C219" s="17" t="e">
        <f>SUM('360 GRP '!N285:Y285)*'360 GRP '!#REF!</f>
        <v>#REF!</v>
      </c>
      <c r="D219" s="18" t="e">
        <f>SUM('360 GRP '!N285:Y285)*'360 GRP '!#REF!</f>
        <v>#REF!</v>
      </c>
      <c r="E219" s="18" t="e">
        <f>SUM('360 GRP '!N285:Y285)*'360 GRP '!#REF!</f>
        <v>#REF!</v>
      </c>
      <c r="F219" s="18" t="e">
        <f>SUM('360 GRP '!N285:Y285)*'360 GRP '!#REF!</f>
        <v>#REF!</v>
      </c>
      <c r="G219" s="18" t="e">
        <f>SUM('360 GRP '!N285:Y285)*'360 GRP '!#REF!</f>
        <v>#REF!</v>
      </c>
      <c r="H219" s="18" t="e">
        <f>SUM('360 GRP '!N285:Y285)*'360 GRP '!#REF!</f>
        <v>#REF!</v>
      </c>
      <c r="I219" s="18" t="e">
        <f>SUM('360 GRP '!N285:Y285)*'360 GRP '!#REF!</f>
        <v>#REF!</v>
      </c>
      <c r="J219" s="18" t="e">
        <f>SUM('360 GRP '!N285:Y285)*'360 GRP '!#REF!</f>
        <v>#REF!</v>
      </c>
      <c r="K219" s="18" t="e">
        <f>'360 GRP '!#REF!</f>
        <v>#REF!</v>
      </c>
      <c r="L219" s="18">
        <f>'360 GRP '!K285*SUM('360 GRP '!N285:Y285)</f>
        <v>0</v>
      </c>
    </row>
    <row r="220" spans="1:12">
      <c r="A220" s="1" t="e">
        <f>'360 GRP '!#REF!</f>
        <v>#REF!</v>
      </c>
      <c r="B220" s="16" t="e">
        <f>SUM('360 GRP '!N286:Y286)*'360 GRP '!#REF!</f>
        <v>#REF!</v>
      </c>
      <c r="C220" s="17" t="e">
        <f>SUM('360 GRP '!N286:Y286)*'360 GRP '!#REF!</f>
        <v>#REF!</v>
      </c>
      <c r="D220" s="18" t="e">
        <f>SUM('360 GRP '!N286:Y286)*'360 GRP '!#REF!</f>
        <v>#REF!</v>
      </c>
      <c r="E220" s="18" t="e">
        <f>SUM('360 GRP '!N286:Y286)*'360 GRP '!#REF!</f>
        <v>#REF!</v>
      </c>
      <c r="F220" s="18" t="e">
        <f>SUM('360 GRP '!N286:Y286)*'360 GRP '!#REF!</f>
        <v>#REF!</v>
      </c>
      <c r="G220" s="18" t="e">
        <f>SUM('360 GRP '!N286:Y286)*'360 GRP '!#REF!</f>
        <v>#REF!</v>
      </c>
      <c r="H220" s="18" t="e">
        <f>SUM('360 GRP '!N286:Y286)*'360 GRP '!#REF!</f>
        <v>#REF!</v>
      </c>
      <c r="I220" s="18" t="e">
        <f>SUM('360 GRP '!N286:Y286)*'360 GRP '!#REF!</f>
        <v>#REF!</v>
      </c>
      <c r="J220" s="18" t="e">
        <f>SUM('360 GRP '!N286:Y286)*'360 GRP '!#REF!</f>
        <v>#REF!</v>
      </c>
      <c r="K220" s="18" t="e">
        <f>'360 GRP '!#REF!</f>
        <v>#REF!</v>
      </c>
      <c r="L220" s="18">
        <f>'360 GRP '!K286*SUM('360 GRP '!N286:Y286)</f>
        <v>0</v>
      </c>
    </row>
    <row r="221" spans="1:12">
      <c r="A221" s="1" t="e">
        <f>'360 GRP '!#REF!</f>
        <v>#REF!</v>
      </c>
      <c r="B221" s="16" t="e">
        <f>SUM('360 GRP '!N287:Y287)*'360 GRP '!#REF!</f>
        <v>#REF!</v>
      </c>
      <c r="C221" s="17" t="e">
        <f>SUM('360 GRP '!N287:Y287)*'360 GRP '!#REF!</f>
        <v>#REF!</v>
      </c>
      <c r="D221" s="18" t="e">
        <f>SUM('360 GRP '!N287:Y287)*'360 GRP '!#REF!</f>
        <v>#REF!</v>
      </c>
      <c r="E221" s="18" t="e">
        <f>SUM('360 GRP '!N287:Y287)*'360 GRP '!#REF!</f>
        <v>#REF!</v>
      </c>
      <c r="F221" s="18" t="e">
        <f>SUM('360 GRP '!N287:Y287)*'360 GRP '!#REF!</f>
        <v>#REF!</v>
      </c>
      <c r="G221" s="18" t="e">
        <f>SUM('360 GRP '!N287:Y287)*'360 GRP '!#REF!</f>
        <v>#REF!</v>
      </c>
      <c r="H221" s="18" t="e">
        <f>SUM('360 GRP '!N287:Y287)*'360 GRP '!#REF!</f>
        <v>#REF!</v>
      </c>
      <c r="I221" s="18" t="e">
        <f>SUM('360 GRP '!N287:Y287)*'360 GRP '!#REF!</f>
        <v>#REF!</v>
      </c>
      <c r="J221" s="18" t="e">
        <f>SUM('360 GRP '!N287:Y287)*'360 GRP '!#REF!</f>
        <v>#REF!</v>
      </c>
      <c r="K221" s="18" t="e">
        <f>'360 GRP '!#REF!</f>
        <v>#REF!</v>
      </c>
      <c r="L221" s="18">
        <f>'360 GRP '!K287*SUM('360 GRP '!N287:Y287)</f>
        <v>0</v>
      </c>
    </row>
    <row r="222" spans="1:12">
      <c r="A222" s="1" t="e">
        <f>'360 GRP '!#REF!</f>
        <v>#REF!</v>
      </c>
      <c r="B222" s="16" t="e">
        <f>SUM('360 GRP '!N288:Y288)*'360 GRP '!#REF!</f>
        <v>#REF!</v>
      </c>
      <c r="C222" s="17" t="e">
        <f>SUM('360 GRP '!N288:Y288)*'360 GRP '!#REF!</f>
        <v>#REF!</v>
      </c>
      <c r="D222" s="18" t="e">
        <f>SUM('360 GRP '!N288:Y288)*'360 GRP '!#REF!</f>
        <v>#REF!</v>
      </c>
      <c r="E222" s="18" t="e">
        <f>SUM('360 GRP '!N288:Y288)*'360 GRP '!#REF!</f>
        <v>#REF!</v>
      </c>
      <c r="F222" s="18" t="e">
        <f>SUM('360 GRP '!N288:Y288)*'360 GRP '!#REF!</f>
        <v>#REF!</v>
      </c>
      <c r="G222" s="18" t="e">
        <f>SUM('360 GRP '!N288:Y288)*'360 GRP '!#REF!</f>
        <v>#REF!</v>
      </c>
      <c r="H222" s="18" t="e">
        <f>SUM('360 GRP '!N288:Y288)*'360 GRP '!#REF!</f>
        <v>#REF!</v>
      </c>
      <c r="I222" s="18" t="e">
        <f>SUM('360 GRP '!N288:Y288)*'360 GRP '!#REF!</f>
        <v>#REF!</v>
      </c>
      <c r="J222" s="18" t="e">
        <f>SUM('360 GRP '!N288:Y288)*'360 GRP '!#REF!</f>
        <v>#REF!</v>
      </c>
      <c r="K222" s="18" t="e">
        <f>'360 GRP '!#REF!</f>
        <v>#REF!</v>
      </c>
      <c r="L222" s="18">
        <f>'360 GRP '!K288*SUM('360 GRP '!N288:Y288)</f>
        <v>0</v>
      </c>
    </row>
    <row r="223" spans="1:12">
      <c r="A223" s="1" t="e">
        <f>'360 GRP '!#REF!</f>
        <v>#REF!</v>
      </c>
      <c r="B223" s="16" t="e">
        <f>SUM('360 GRP '!N289:Y289)*'360 GRP '!#REF!</f>
        <v>#REF!</v>
      </c>
      <c r="C223" s="17" t="e">
        <f>SUM('360 GRP '!N289:Y289)*'360 GRP '!#REF!</f>
        <v>#REF!</v>
      </c>
      <c r="D223" s="18" t="e">
        <f>SUM('360 GRP '!N289:Y289)*'360 GRP '!#REF!</f>
        <v>#REF!</v>
      </c>
      <c r="E223" s="18" t="e">
        <f>SUM('360 GRP '!N289:Y289)*'360 GRP '!#REF!</f>
        <v>#REF!</v>
      </c>
      <c r="F223" s="18" t="e">
        <f>SUM('360 GRP '!N289:Y289)*'360 GRP '!#REF!</f>
        <v>#REF!</v>
      </c>
      <c r="G223" s="18" t="e">
        <f>SUM('360 GRP '!N289:Y289)*'360 GRP '!#REF!</f>
        <v>#REF!</v>
      </c>
      <c r="H223" s="18" t="e">
        <f>SUM('360 GRP '!N289:Y289)*'360 GRP '!#REF!</f>
        <v>#REF!</v>
      </c>
      <c r="I223" s="18" t="e">
        <f>SUM('360 GRP '!N289:Y289)*'360 GRP '!#REF!</f>
        <v>#REF!</v>
      </c>
      <c r="J223" s="18" t="e">
        <f>SUM('360 GRP '!N289:Y289)*'360 GRP '!#REF!</f>
        <v>#REF!</v>
      </c>
      <c r="K223" s="18" t="e">
        <f>'360 GRP '!#REF!</f>
        <v>#REF!</v>
      </c>
      <c r="L223" s="18">
        <f>'360 GRP '!K289*SUM('360 GRP '!N289:Y289)</f>
        <v>0</v>
      </c>
    </row>
    <row r="224" spans="1:12">
      <c r="A224" s="1" t="e">
        <f>'360 GRP '!#REF!</f>
        <v>#REF!</v>
      </c>
      <c r="B224" s="16" t="e">
        <f>SUM('360 GRP '!N290:Y290)*'360 GRP '!#REF!</f>
        <v>#REF!</v>
      </c>
      <c r="C224" s="17" t="e">
        <f>SUM('360 GRP '!N290:Y290)*'360 GRP '!#REF!</f>
        <v>#REF!</v>
      </c>
      <c r="D224" s="18" t="e">
        <f>SUM('360 GRP '!N290:Y290)*'360 GRP '!#REF!</f>
        <v>#REF!</v>
      </c>
      <c r="E224" s="18" t="e">
        <f>SUM('360 GRP '!N290:Y290)*'360 GRP '!#REF!</f>
        <v>#REF!</v>
      </c>
      <c r="F224" s="18" t="e">
        <f>SUM('360 GRP '!N290:Y290)*'360 GRP '!#REF!</f>
        <v>#REF!</v>
      </c>
      <c r="G224" s="18" t="e">
        <f>SUM('360 GRP '!N290:Y290)*'360 GRP '!#REF!</f>
        <v>#REF!</v>
      </c>
      <c r="H224" s="18" t="e">
        <f>SUM('360 GRP '!N290:Y290)*'360 GRP '!#REF!</f>
        <v>#REF!</v>
      </c>
      <c r="I224" s="18" t="e">
        <f>SUM('360 GRP '!N290:Y290)*'360 GRP '!#REF!</f>
        <v>#REF!</v>
      </c>
      <c r="J224" s="18" t="e">
        <f>SUM('360 GRP '!N290:Y290)*'360 GRP '!#REF!</f>
        <v>#REF!</v>
      </c>
      <c r="K224" s="18" t="e">
        <f>'360 GRP '!#REF!</f>
        <v>#REF!</v>
      </c>
      <c r="L224" s="18">
        <f>'360 GRP '!K290*SUM('360 GRP '!N290:Y290)</f>
        <v>0</v>
      </c>
    </row>
    <row r="225" spans="1:12">
      <c r="A225" s="1" t="e">
        <f>'360 GRP '!#REF!</f>
        <v>#REF!</v>
      </c>
      <c r="B225" s="16" t="e">
        <f>SUM('360 GRP '!N291:Y291)*'360 GRP '!#REF!</f>
        <v>#REF!</v>
      </c>
      <c r="C225" s="17" t="e">
        <f>SUM('360 GRP '!N291:Y291)*'360 GRP '!#REF!</f>
        <v>#REF!</v>
      </c>
      <c r="D225" s="18" t="e">
        <f>SUM('360 GRP '!N291:Y291)*'360 GRP '!#REF!</f>
        <v>#REF!</v>
      </c>
      <c r="E225" s="18" t="e">
        <f>SUM('360 GRP '!N291:Y291)*'360 GRP '!#REF!</f>
        <v>#REF!</v>
      </c>
      <c r="F225" s="18" t="e">
        <f>SUM('360 GRP '!N291:Y291)*'360 GRP '!#REF!</f>
        <v>#REF!</v>
      </c>
      <c r="G225" s="18" t="e">
        <f>SUM('360 GRP '!N291:Y291)*'360 GRP '!#REF!</f>
        <v>#REF!</v>
      </c>
      <c r="H225" s="18" t="e">
        <f>SUM('360 GRP '!N291:Y291)*'360 GRP '!#REF!</f>
        <v>#REF!</v>
      </c>
      <c r="I225" s="18" t="e">
        <f>SUM('360 GRP '!N291:Y291)*'360 GRP '!#REF!</f>
        <v>#REF!</v>
      </c>
      <c r="J225" s="18" t="e">
        <f>SUM('360 GRP '!N291:Y291)*'360 GRP '!#REF!</f>
        <v>#REF!</v>
      </c>
      <c r="K225" s="18" t="e">
        <f>'360 GRP '!#REF!</f>
        <v>#REF!</v>
      </c>
      <c r="L225" s="18">
        <f>'360 GRP '!K291*SUM('360 GRP '!N291:Y291)</f>
        <v>0</v>
      </c>
    </row>
    <row r="226" spans="1:12">
      <c r="A226" s="1" t="e">
        <f>'360 GRP '!#REF!</f>
        <v>#REF!</v>
      </c>
      <c r="B226" s="16" t="e">
        <f>SUM('360 GRP '!N292:Y292)*'360 GRP '!#REF!</f>
        <v>#REF!</v>
      </c>
      <c r="C226" s="17" t="e">
        <f>SUM('360 GRP '!N292:Y292)*'360 GRP '!#REF!</f>
        <v>#REF!</v>
      </c>
      <c r="D226" s="18" t="e">
        <f>SUM('360 GRP '!N292:Y292)*'360 GRP '!#REF!</f>
        <v>#REF!</v>
      </c>
      <c r="E226" s="18" t="e">
        <f>SUM('360 GRP '!N292:Y292)*'360 GRP '!#REF!</f>
        <v>#REF!</v>
      </c>
      <c r="F226" s="18" t="e">
        <f>SUM('360 GRP '!N292:Y292)*'360 GRP '!#REF!</f>
        <v>#REF!</v>
      </c>
      <c r="G226" s="18" t="e">
        <f>SUM('360 GRP '!N292:Y292)*'360 GRP '!#REF!</f>
        <v>#REF!</v>
      </c>
      <c r="H226" s="18" t="e">
        <f>SUM('360 GRP '!N292:Y292)*'360 GRP '!#REF!</f>
        <v>#REF!</v>
      </c>
      <c r="I226" s="18" t="e">
        <f>SUM('360 GRP '!N292:Y292)*'360 GRP '!#REF!</f>
        <v>#REF!</v>
      </c>
      <c r="J226" s="18" t="e">
        <f>SUM('360 GRP '!N292:Y292)*'360 GRP '!#REF!</f>
        <v>#REF!</v>
      </c>
      <c r="K226" s="18" t="e">
        <f>'360 GRP '!#REF!</f>
        <v>#REF!</v>
      </c>
      <c r="L226" s="18">
        <f>'360 GRP '!K292*SUM('360 GRP '!N292:Y292)</f>
        <v>0</v>
      </c>
    </row>
    <row r="227" spans="1:12">
      <c r="A227" s="1" t="e">
        <f>'360 GRP '!#REF!</f>
        <v>#REF!</v>
      </c>
      <c r="B227" s="16" t="e">
        <f>SUM('360 GRP '!N293:Y293)*'360 GRP '!#REF!</f>
        <v>#REF!</v>
      </c>
      <c r="C227" s="17" t="e">
        <f>SUM('360 GRP '!N293:Y293)*'360 GRP '!#REF!</f>
        <v>#REF!</v>
      </c>
      <c r="D227" s="18" t="e">
        <f>SUM('360 GRP '!N293:Y293)*'360 GRP '!#REF!</f>
        <v>#REF!</v>
      </c>
      <c r="E227" s="18" t="e">
        <f>SUM('360 GRP '!N293:Y293)*'360 GRP '!#REF!</f>
        <v>#REF!</v>
      </c>
      <c r="F227" s="18" t="e">
        <f>SUM('360 GRP '!N293:Y293)*'360 GRP '!#REF!</f>
        <v>#REF!</v>
      </c>
      <c r="G227" s="18" t="e">
        <f>SUM('360 GRP '!N293:Y293)*'360 GRP '!#REF!</f>
        <v>#REF!</v>
      </c>
      <c r="H227" s="18" t="e">
        <f>SUM('360 GRP '!N293:Y293)*'360 GRP '!#REF!</f>
        <v>#REF!</v>
      </c>
      <c r="I227" s="18" t="e">
        <f>SUM('360 GRP '!N293:Y293)*'360 GRP '!#REF!</f>
        <v>#REF!</v>
      </c>
      <c r="J227" s="18" t="e">
        <f>SUM('360 GRP '!N293:Y293)*'360 GRP '!#REF!</f>
        <v>#REF!</v>
      </c>
      <c r="K227" s="18" t="e">
        <f>'360 GRP '!#REF!</f>
        <v>#REF!</v>
      </c>
      <c r="L227" s="18">
        <f>'360 GRP '!K293*SUM('360 GRP '!N293:Y293)</f>
        <v>0</v>
      </c>
    </row>
    <row r="228" spans="1:12">
      <c r="A228" s="1" t="e">
        <f>'360 GRP '!#REF!</f>
        <v>#REF!</v>
      </c>
      <c r="B228" s="16" t="e">
        <f>SUM('360 GRP '!N294:Y294)*'360 GRP '!#REF!</f>
        <v>#REF!</v>
      </c>
      <c r="C228" s="17" t="e">
        <f>SUM('360 GRP '!N294:Y294)*'360 GRP '!#REF!</f>
        <v>#REF!</v>
      </c>
      <c r="D228" s="18" t="e">
        <f>SUM('360 GRP '!N294:Y294)*'360 GRP '!#REF!</f>
        <v>#REF!</v>
      </c>
      <c r="E228" s="18" t="e">
        <f>SUM('360 GRP '!N294:Y294)*'360 GRP '!#REF!</f>
        <v>#REF!</v>
      </c>
      <c r="F228" s="18" t="e">
        <f>SUM('360 GRP '!N294:Y294)*'360 GRP '!#REF!</f>
        <v>#REF!</v>
      </c>
      <c r="G228" s="18" t="e">
        <f>SUM('360 GRP '!N294:Y294)*'360 GRP '!#REF!</f>
        <v>#REF!</v>
      </c>
      <c r="H228" s="18" t="e">
        <f>SUM('360 GRP '!N294:Y294)*'360 GRP '!#REF!</f>
        <v>#REF!</v>
      </c>
      <c r="I228" s="18" t="e">
        <f>SUM('360 GRP '!N294:Y294)*'360 GRP '!#REF!</f>
        <v>#REF!</v>
      </c>
      <c r="J228" s="18" t="e">
        <f>SUM('360 GRP '!N294:Y294)*'360 GRP '!#REF!</f>
        <v>#REF!</v>
      </c>
      <c r="K228" s="18" t="e">
        <f>'360 GRP '!#REF!</f>
        <v>#REF!</v>
      </c>
      <c r="L228" s="18">
        <f>'360 GRP '!K294*SUM('360 GRP '!N294:Y294)</f>
        <v>0</v>
      </c>
    </row>
    <row r="229" spans="1:12">
      <c r="A229" s="1" t="e">
        <f>'360 GRP '!#REF!</f>
        <v>#REF!</v>
      </c>
      <c r="B229" s="16" t="e">
        <f>SUM('360 GRP '!N295:Y295)*'360 GRP '!#REF!</f>
        <v>#REF!</v>
      </c>
      <c r="C229" s="17" t="e">
        <f>SUM('360 GRP '!N295:Y295)*'360 GRP '!#REF!</f>
        <v>#REF!</v>
      </c>
      <c r="D229" s="18" t="e">
        <f>SUM('360 GRP '!N295:Y295)*'360 GRP '!#REF!</f>
        <v>#REF!</v>
      </c>
      <c r="E229" s="18" t="e">
        <f>SUM('360 GRP '!N295:Y295)*'360 GRP '!#REF!</f>
        <v>#REF!</v>
      </c>
      <c r="F229" s="18" t="e">
        <f>SUM('360 GRP '!N295:Y295)*'360 GRP '!#REF!</f>
        <v>#REF!</v>
      </c>
      <c r="G229" s="18" t="e">
        <f>SUM('360 GRP '!N295:Y295)*'360 GRP '!#REF!</f>
        <v>#REF!</v>
      </c>
      <c r="H229" s="18" t="e">
        <f>SUM('360 GRP '!N295:Y295)*'360 GRP '!#REF!</f>
        <v>#REF!</v>
      </c>
      <c r="I229" s="18" t="e">
        <f>SUM('360 GRP '!N295:Y295)*'360 GRP '!#REF!</f>
        <v>#REF!</v>
      </c>
      <c r="J229" s="18" t="e">
        <f>SUM('360 GRP '!N295:Y295)*'360 GRP '!#REF!</f>
        <v>#REF!</v>
      </c>
      <c r="K229" s="18" t="e">
        <f>'360 GRP '!#REF!</f>
        <v>#REF!</v>
      </c>
      <c r="L229" s="18">
        <f>'360 GRP '!K295*SUM('360 GRP '!N295:Y295)</f>
        <v>0</v>
      </c>
    </row>
    <row r="230" spans="1:12">
      <c r="A230" s="1" t="e">
        <f>'360 GRP '!#REF!</f>
        <v>#REF!</v>
      </c>
      <c r="B230" s="16" t="e">
        <f>SUM('360 GRP '!N296:Y296)*'360 GRP '!#REF!</f>
        <v>#REF!</v>
      </c>
      <c r="C230" s="17" t="e">
        <f>SUM('360 GRP '!N296:Y296)*'360 GRP '!#REF!</f>
        <v>#REF!</v>
      </c>
      <c r="D230" s="18" t="e">
        <f>SUM('360 GRP '!N296:Y296)*'360 GRP '!#REF!</f>
        <v>#REF!</v>
      </c>
      <c r="E230" s="18" t="e">
        <f>SUM('360 GRP '!N296:Y296)*'360 GRP '!#REF!</f>
        <v>#REF!</v>
      </c>
      <c r="F230" s="18" t="e">
        <f>SUM('360 GRP '!N296:Y296)*'360 GRP '!#REF!</f>
        <v>#REF!</v>
      </c>
      <c r="G230" s="18" t="e">
        <f>SUM('360 GRP '!N296:Y296)*'360 GRP '!#REF!</f>
        <v>#REF!</v>
      </c>
      <c r="H230" s="18" t="e">
        <f>SUM('360 GRP '!N296:Y296)*'360 GRP '!#REF!</f>
        <v>#REF!</v>
      </c>
      <c r="I230" s="18" t="e">
        <f>SUM('360 GRP '!N296:Y296)*'360 GRP '!#REF!</f>
        <v>#REF!</v>
      </c>
      <c r="J230" s="18" t="e">
        <f>SUM('360 GRP '!N296:Y296)*'360 GRP '!#REF!</f>
        <v>#REF!</v>
      </c>
      <c r="K230" s="18" t="e">
        <f>'360 GRP '!#REF!</f>
        <v>#REF!</v>
      </c>
      <c r="L230" s="18">
        <f>'360 GRP '!K296*SUM('360 GRP '!N296:Y296)</f>
        <v>0</v>
      </c>
    </row>
    <row r="231" spans="1:12">
      <c r="A231" s="1" t="e">
        <f>'360 GRP '!#REF!</f>
        <v>#REF!</v>
      </c>
      <c r="B231" s="16" t="e">
        <f>SUM('360 GRP '!N297:Y297)*'360 GRP '!#REF!</f>
        <v>#REF!</v>
      </c>
      <c r="C231" s="17" t="e">
        <f>SUM('360 GRP '!N297:Y297)*'360 GRP '!#REF!</f>
        <v>#REF!</v>
      </c>
      <c r="D231" s="18" t="e">
        <f>SUM('360 GRP '!N297:Y297)*'360 GRP '!#REF!</f>
        <v>#REF!</v>
      </c>
      <c r="E231" s="18" t="e">
        <f>SUM('360 GRP '!N297:Y297)*'360 GRP '!#REF!</f>
        <v>#REF!</v>
      </c>
      <c r="F231" s="18" t="e">
        <f>SUM('360 GRP '!N297:Y297)*'360 GRP '!#REF!</f>
        <v>#REF!</v>
      </c>
      <c r="G231" s="18" t="e">
        <f>SUM('360 GRP '!N297:Y297)*'360 GRP '!#REF!</f>
        <v>#REF!</v>
      </c>
      <c r="H231" s="18" t="e">
        <f>SUM('360 GRP '!N297:Y297)*'360 GRP '!#REF!</f>
        <v>#REF!</v>
      </c>
      <c r="I231" s="18" t="e">
        <f>SUM('360 GRP '!N297:Y297)*'360 GRP '!#REF!</f>
        <v>#REF!</v>
      </c>
      <c r="J231" s="18" t="e">
        <f>SUM('360 GRP '!N297:Y297)*'360 GRP '!#REF!</f>
        <v>#REF!</v>
      </c>
      <c r="K231" s="18" t="e">
        <f>'360 GRP '!#REF!</f>
        <v>#REF!</v>
      </c>
      <c r="L231" s="18">
        <f>'360 GRP '!K297*SUM('360 GRP '!N297:Y297)</f>
        <v>0</v>
      </c>
    </row>
    <row r="232" spans="1:12">
      <c r="A232" s="1" t="e">
        <f>'360 GRP '!#REF!</f>
        <v>#REF!</v>
      </c>
      <c r="B232" s="16" t="e">
        <f>SUM('360 GRP '!N298:Y298)*'360 GRP '!#REF!</f>
        <v>#REF!</v>
      </c>
      <c r="C232" s="17" t="e">
        <f>SUM('360 GRP '!N298:Y298)*'360 GRP '!#REF!</f>
        <v>#REF!</v>
      </c>
      <c r="D232" s="18" t="e">
        <f>SUM('360 GRP '!N298:Y298)*'360 GRP '!#REF!</f>
        <v>#REF!</v>
      </c>
      <c r="E232" s="18" t="e">
        <f>SUM('360 GRP '!N298:Y298)*'360 GRP '!#REF!</f>
        <v>#REF!</v>
      </c>
      <c r="F232" s="18" t="e">
        <f>SUM('360 GRP '!N298:Y298)*'360 GRP '!#REF!</f>
        <v>#REF!</v>
      </c>
      <c r="G232" s="18" t="e">
        <f>SUM('360 GRP '!N298:Y298)*'360 GRP '!#REF!</f>
        <v>#REF!</v>
      </c>
      <c r="H232" s="18" t="e">
        <f>SUM('360 GRP '!N298:Y298)*'360 GRP '!#REF!</f>
        <v>#REF!</v>
      </c>
      <c r="I232" s="18" t="e">
        <f>SUM('360 GRP '!N298:Y298)*'360 GRP '!#REF!</f>
        <v>#REF!</v>
      </c>
      <c r="J232" s="18" t="e">
        <f>SUM('360 GRP '!N298:Y298)*'360 GRP '!#REF!</f>
        <v>#REF!</v>
      </c>
      <c r="K232" s="18" t="e">
        <f>'360 GRP '!#REF!</f>
        <v>#REF!</v>
      </c>
      <c r="L232" s="18">
        <f>'360 GRP '!K298*SUM('360 GRP '!N298:Y298)</f>
        <v>0</v>
      </c>
    </row>
    <row r="233" spans="1:12">
      <c r="A233" s="1" t="e">
        <f>'360 GRP '!#REF!</f>
        <v>#REF!</v>
      </c>
      <c r="B233" s="16" t="e">
        <f>SUM('360 GRP '!N299:Y299)*'360 GRP '!#REF!</f>
        <v>#REF!</v>
      </c>
      <c r="C233" s="17" t="e">
        <f>SUM('360 GRP '!N299:Y299)*'360 GRP '!#REF!</f>
        <v>#REF!</v>
      </c>
      <c r="D233" s="18" t="e">
        <f>SUM('360 GRP '!N299:Y299)*'360 GRP '!#REF!</f>
        <v>#REF!</v>
      </c>
      <c r="E233" s="18" t="e">
        <f>SUM('360 GRP '!N299:Y299)*'360 GRP '!#REF!</f>
        <v>#REF!</v>
      </c>
      <c r="F233" s="18" t="e">
        <f>SUM('360 GRP '!N299:Y299)*'360 GRP '!#REF!</f>
        <v>#REF!</v>
      </c>
      <c r="G233" s="18" t="e">
        <f>SUM('360 GRP '!N299:Y299)*'360 GRP '!#REF!</f>
        <v>#REF!</v>
      </c>
      <c r="H233" s="18" t="e">
        <f>SUM('360 GRP '!N299:Y299)*'360 GRP '!#REF!</f>
        <v>#REF!</v>
      </c>
      <c r="I233" s="18" t="e">
        <f>SUM('360 GRP '!N299:Y299)*'360 GRP '!#REF!</f>
        <v>#REF!</v>
      </c>
      <c r="J233" s="18" t="e">
        <f>SUM('360 GRP '!N299:Y299)*'360 GRP '!#REF!</f>
        <v>#REF!</v>
      </c>
      <c r="K233" s="18" t="e">
        <f>'360 GRP '!#REF!</f>
        <v>#REF!</v>
      </c>
      <c r="L233" s="18">
        <f>'360 GRP '!K299*SUM('360 GRP '!N299:Y299)</f>
        <v>0</v>
      </c>
    </row>
    <row r="234" spans="1:12">
      <c r="A234" s="1" t="e">
        <f>'360 GRP '!#REF!</f>
        <v>#REF!</v>
      </c>
      <c r="B234" s="16" t="e">
        <f>SUM('360 GRP '!N300:Y300)*'360 GRP '!#REF!</f>
        <v>#REF!</v>
      </c>
      <c r="C234" s="17" t="e">
        <f>SUM('360 GRP '!N300:Y300)*'360 GRP '!#REF!</f>
        <v>#REF!</v>
      </c>
      <c r="D234" s="18" t="e">
        <f>SUM('360 GRP '!N300:Y300)*'360 GRP '!#REF!</f>
        <v>#REF!</v>
      </c>
      <c r="E234" s="18" t="e">
        <f>SUM('360 GRP '!N300:Y300)*'360 GRP '!#REF!</f>
        <v>#REF!</v>
      </c>
      <c r="F234" s="18" t="e">
        <f>SUM('360 GRP '!N300:Y300)*'360 GRP '!#REF!</f>
        <v>#REF!</v>
      </c>
      <c r="G234" s="18" t="e">
        <f>SUM('360 GRP '!N300:Y300)*'360 GRP '!#REF!</f>
        <v>#REF!</v>
      </c>
      <c r="H234" s="18" t="e">
        <f>SUM('360 GRP '!N300:Y300)*'360 GRP '!#REF!</f>
        <v>#REF!</v>
      </c>
      <c r="I234" s="18" t="e">
        <f>SUM('360 GRP '!N300:Y300)*'360 GRP '!#REF!</f>
        <v>#REF!</v>
      </c>
      <c r="J234" s="18" t="e">
        <f>SUM('360 GRP '!N300:Y300)*'360 GRP '!#REF!</f>
        <v>#REF!</v>
      </c>
      <c r="K234" s="18" t="e">
        <f>'360 GRP '!#REF!</f>
        <v>#REF!</v>
      </c>
      <c r="L234" s="18">
        <f>'360 GRP '!K300*SUM('360 GRP '!N300:Y300)</f>
        <v>0</v>
      </c>
    </row>
    <row r="235" spans="1:12">
      <c r="A235" s="1" t="e">
        <f>'360 GRP '!#REF!</f>
        <v>#REF!</v>
      </c>
      <c r="B235" s="16" t="e">
        <f>SUM('360 GRP '!N301:Y301)*'360 GRP '!#REF!</f>
        <v>#REF!</v>
      </c>
      <c r="C235" s="17" t="e">
        <f>SUM('360 GRP '!N301:Y301)*'360 GRP '!#REF!</f>
        <v>#REF!</v>
      </c>
      <c r="D235" s="18" t="e">
        <f>SUM('360 GRP '!N301:Y301)*'360 GRP '!#REF!</f>
        <v>#REF!</v>
      </c>
      <c r="E235" s="18" t="e">
        <f>SUM('360 GRP '!N301:Y301)*'360 GRP '!#REF!</f>
        <v>#REF!</v>
      </c>
      <c r="F235" s="18" t="e">
        <f>SUM('360 GRP '!N301:Y301)*'360 GRP '!#REF!</f>
        <v>#REF!</v>
      </c>
      <c r="G235" s="18" t="e">
        <f>SUM('360 GRP '!N301:Y301)*'360 GRP '!#REF!</f>
        <v>#REF!</v>
      </c>
      <c r="H235" s="18" t="e">
        <f>SUM('360 GRP '!N301:Y301)*'360 GRP '!#REF!</f>
        <v>#REF!</v>
      </c>
      <c r="I235" s="18" t="e">
        <f>SUM('360 GRP '!N301:Y301)*'360 GRP '!#REF!</f>
        <v>#REF!</v>
      </c>
      <c r="J235" s="18" t="e">
        <f>SUM('360 GRP '!N301:Y301)*'360 GRP '!#REF!</f>
        <v>#REF!</v>
      </c>
      <c r="K235" s="18" t="e">
        <f>'360 GRP '!#REF!</f>
        <v>#REF!</v>
      </c>
      <c r="L235" s="18">
        <f>'360 GRP '!K301*SUM('360 GRP '!N301:Y301)</f>
        <v>0</v>
      </c>
    </row>
    <row r="236" spans="1:12">
      <c r="A236" s="1" t="e">
        <f>'360 GRP '!#REF!</f>
        <v>#REF!</v>
      </c>
      <c r="B236" s="16" t="e">
        <f>SUM('360 GRP '!N302:Y302)*'360 GRP '!#REF!</f>
        <v>#REF!</v>
      </c>
      <c r="C236" s="17" t="e">
        <f>SUM('360 GRP '!N302:Y302)*'360 GRP '!#REF!</f>
        <v>#REF!</v>
      </c>
      <c r="D236" s="18" t="e">
        <f>SUM('360 GRP '!N302:Y302)*'360 GRP '!#REF!</f>
        <v>#REF!</v>
      </c>
      <c r="E236" s="18" t="e">
        <f>SUM('360 GRP '!N302:Y302)*'360 GRP '!#REF!</f>
        <v>#REF!</v>
      </c>
      <c r="F236" s="18" t="e">
        <f>SUM('360 GRP '!N302:Y302)*'360 GRP '!#REF!</f>
        <v>#REF!</v>
      </c>
      <c r="G236" s="18" t="e">
        <f>SUM('360 GRP '!N302:Y302)*'360 GRP '!#REF!</f>
        <v>#REF!</v>
      </c>
      <c r="H236" s="18" t="e">
        <f>SUM('360 GRP '!N302:Y302)*'360 GRP '!#REF!</f>
        <v>#REF!</v>
      </c>
      <c r="I236" s="18" t="e">
        <f>SUM('360 GRP '!N302:Y302)*'360 GRP '!#REF!</f>
        <v>#REF!</v>
      </c>
      <c r="J236" s="18" t="e">
        <f>SUM('360 GRP '!N302:Y302)*'360 GRP '!#REF!</f>
        <v>#REF!</v>
      </c>
      <c r="K236" s="18" t="e">
        <f>'360 GRP '!#REF!</f>
        <v>#REF!</v>
      </c>
      <c r="L236" s="18">
        <f>'360 GRP '!K302*SUM('360 GRP '!N302:Y302)</f>
        <v>0</v>
      </c>
    </row>
    <row r="237" spans="1:12">
      <c r="A237" s="1" t="e">
        <f>'360 GRP '!#REF!</f>
        <v>#REF!</v>
      </c>
      <c r="B237" s="16" t="e">
        <f>SUM('360 GRP '!N303:Y303)*'360 GRP '!#REF!</f>
        <v>#REF!</v>
      </c>
      <c r="C237" s="17" t="e">
        <f>SUM('360 GRP '!N303:Y303)*'360 GRP '!#REF!</f>
        <v>#REF!</v>
      </c>
      <c r="D237" s="18" t="e">
        <f>SUM('360 GRP '!N303:Y303)*'360 GRP '!#REF!</f>
        <v>#REF!</v>
      </c>
      <c r="E237" s="18" t="e">
        <f>SUM('360 GRP '!N303:Y303)*'360 GRP '!#REF!</f>
        <v>#REF!</v>
      </c>
      <c r="F237" s="18" t="e">
        <f>SUM('360 GRP '!N303:Y303)*'360 GRP '!#REF!</f>
        <v>#REF!</v>
      </c>
      <c r="G237" s="18" t="e">
        <f>SUM('360 GRP '!N303:Y303)*'360 GRP '!#REF!</f>
        <v>#REF!</v>
      </c>
      <c r="H237" s="18" t="e">
        <f>SUM('360 GRP '!N303:Y303)*'360 GRP '!#REF!</f>
        <v>#REF!</v>
      </c>
      <c r="I237" s="18" t="e">
        <f>SUM('360 GRP '!N303:Y303)*'360 GRP '!#REF!</f>
        <v>#REF!</v>
      </c>
      <c r="J237" s="18" t="e">
        <f>SUM('360 GRP '!N303:Y303)*'360 GRP '!#REF!</f>
        <v>#REF!</v>
      </c>
      <c r="K237" s="18" t="e">
        <f>'360 GRP '!#REF!</f>
        <v>#REF!</v>
      </c>
      <c r="L237" s="18">
        <f>'360 GRP '!K303*SUM('360 GRP '!N303:Y303)</f>
        <v>0</v>
      </c>
    </row>
    <row r="238" spans="1:12">
      <c r="A238" s="1" t="e">
        <f>'360 GRP '!#REF!</f>
        <v>#REF!</v>
      </c>
      <c r="B238" s="16" t="e">
        <f>SUM('360 GRP '!N304:Y304)*'360 GRP '!#REF!</f>
        <v>#REF!</v>
      </c>
      <c r="C238" s="17" t="e">
        <f>SUM('360 GRP '!N304:Y304)*'360 GRP '!#REF!</f>
        <v>#REF!</v>
      </c>
      <c r="D238" s="18" t="e">
        <f>SUM('360 GRP '!N304:Y304)*'360 GRP '!#REF!</f>
        <v>#REF!</v>
      </c>
      <c r="E238" s="18" t="e">
        <f>SUM('360 GRP '!N304:Y304)*'360 GRP '!#REF!</f>
        <v>#REF!</v>
      </c>
      <c r="F238" s="18" t="e">
        <f>SUM('360 GRP '!N304:Y304)*'360 GRP '!#REF!</f>
        <v>#REF!</v>
      </c>
      <c r="G238" s="18" t="e">
        <f>SUM('360 GRP '!N304:Y304)*'360 GRP '!#REF!</f>
        <v>#REF!</v>
      </c>
      <c r="H238" s="18" t="e">
        <f>SUM('360 GRP '!N304:Y304)*'360 GRP '!#REF!</f>
        <v>#REF!</v>
      </c>
      <c r="I238" s="18" t="e">
        <f>SUM('360 GRP '!N304:Y304)*'360 GRP '!#REF!</f>
        <v>#REF!</v>
      </c>
      <c r="J238" s="18" t="e">
        <f>SUM('360 GRP '!N304:Y304)*'360 GRP '!#REF!</f>
        <v>#REF!</v>
      </c>
      <c r="K238" s="18" t="e">
        <f>'360 GRP '!#REF!</f>
        <v>#REF!</v>
      </c>
      <c r="L238" s="18">
        <f>'360 GRP '!K304*SUM('360 GRP '!N304:Y304)</f>
        <v>0</v>
      </c>
    </row>
    <row r="239" spans="1:12">
      <c r="A239" s="1" t="e">
        <f>'360 GRP '!#REF!</f>
        <v>#REF!</v>
      </c>
      <c r="B239" s="16" t="e">
        <f>SUM('360 GRP '!N305:Y305)*'360 GRP '!#REF!</f>
        <v>#REF!</v>
      </c>
      <c r="C239" s="17" t="e">
        <f>SUM('360 GRP '!N305:Y305)*'360 GRP '!#REF!</f>
        <v>#REF!</v>
      </c>
      <c r="D239" s="18" t="e">
        <f>SUM('360 GRP '!N305:Y305)*'360 GRP '!#REF!</f>
        <v>#REF!</v>
      </c>
      <c r="E239" s="18" t="e">
        <f>SUM('360 GRP '!N305:Y305)*'360 GRP '!#REF!</f>
        <v>#REF!</v>
      </c>
      <c r="F239" s="18" t="e">
        <f>SUM('360 GRP '!N305:Y305)*'360 GRP '!#REF!</f>
        <v>#REF!</v>
      </c>
      <c r="G239" s="18" t="e">
        <f>SUM('360 GRP '!N305:Y305)*'360 GRP '!#REF!</f>
        <v>#REF!</v>
      </c>
      <c r="H239" s="18" t="e">
        <f>SUM('360 GRP '!N305:Y305)*'360 GRP '!#REF!</f>
        <v>#REF!</v>
      </c>
      <c r="I239" s="18" t="e">
        <f>SUM('360 GRP '!N305:Y305)*'360 GRP '!#REF!</f>
        <v>#REF!</v>
      </c>
      <c r="J239" s="18" t="e">
        <f>SUM('360 GRP '!N305:Y305)*'360 GRP '!#REF!</f>
        <v>#REF!</v>
      </c>
      <c r="K239" s="18" t="e">
        <f>'360 GRP '!#REF!</f>
        <v>#REF!</v>
      </c>
      <c r="L239" s="18">
        <f>'360 GRP '!K305*SUM('360 GRP '!N305:Y305)</f>
        <v>0</v>
      </c>
    </row>
    <row r="240" spans="1:12">
      <c r="A240" s="1" t="e">
        <f>'360 GRP '!#REF!</f>
        <v>#REF!</v>
      </c>
      <c r="B240" s="16" t="e">
        <f>SUM('360 GRP '!N306:Y306)*'360 GRP '!#REF!</f>
        <v>#REF!</v>
      </c>
      <c r="C240" s="17" t="e">
        <f>SUM('360 GRP '!N306:Y306)*'360 GRP '!#REF!</f>
        <v>#REF!</v>
      </c>
      <c r="D240" s="18" t="e">
        <f>SUM('360 GRP '!N306:Y306)*'360 GRP '!#REF!</f>
        <v>#REF!</v>
      </c>
      <c r="E240" s="18" t="e">
        <f>SUM('360 GRP '!N306:Y306)*'360 GRP '!#REF!</f>
        <v>#REF!</v>
      </c>
      <c r="F240" s="18" t="e">
        <f>SUM('360 GRP '!N306:Y306)*'360 GRP '!#REF!</f>
        <v>#REF!</v>
      </c>
      <c r="G240" s="18" t="e">
        <f>SUM('360 GRP '!N306:Y306)*'360 GRP '!#REF!</f>
        <v>#REF!</v>
      </c>
      <c r="H240" s="18" t="e">
        <f>SUM('360 GRP '!N306:Y306)*'360 GRP '!#REF!</f>
        <v>#REF!</v>
      </c>
      <c r="I240" s="18" t="e">
        <f>SUM('360 GRP '!N306:Y306)*'360 GRP '!#REF!</f>
        <v>#REF!</v>
      </c>
      <c r="J240" s="18" t="e">
        <f>SUM('360 GRP '!N306:Y306)*'360 GRP '!#REF!</f>
        <v>#REF!</v>
      </c>
      <c r="K240" s="18" t="e">
        <f>'360 GRP '!#REF!</f>
        <v>#REF!</v>
      </c>
      <c r="L240" s="18">
        <f>'360 GRP '!K306*SUM('360 GRP '!N306:Y306)</f>
        <v>0</v>
      </c>
    </row>
    <row r="241" spans="1:12">
      <c r="A241" s="1" t="e">
        <f>'360 GRP '!#REF!</f>
        <v>#REF!</v>
      </c>
      <c r="B241" s="16" t="e">
        <f>SUM('360 GRP '!N307:Y307)*'360 GRP '!#REF!</f>
        <v>#REF!</v>
      </c>
      <c r="C241" s="17" t="e">
        <f>SUM('360 GRP '!N307:Y307)*'360 GRP '!#REF!</f>
        <v>#REF!</v>
      </c>
      <c r="D241" s="18" t="e">
        <f>SUM('360 GRP '!N307:Y307)*'360 GRP '!#REF!</f>
        <v>#REF!</v>
      </c>
      <c r="E241" s="18" t="e">
        <f>SUM('360 GRP '!N307:Y307)*'360 GRP '!#REF!</f>
        <v>#REF!</v>
      </c>
      <c r="F241" s="18" t="e">
        <f>SUM('360 GRP '!N307:Y307)*'360 GRP '!#REF!</f>
        <v>#REF!</v>
      </c>
      <c r="G241" s="18" t="e">
        <f>SUM('360 GRP '!N307:Y307)*'360 GRP '!#REF!</f>
        <v>#REF!</v>
      </c>
      <c r="H241" s="18" t="e">
        <f>SUM('360 GRP '!N307:Y307)*'360 GRP '!#REF!</f>
        <v>#REF!</v>
      </c>
      <c r="I241" s="18" t="e">
        <f>SUM('360 GRP '!N307:Y307)*'360 GRP '!#REF!</f>
        <v>#REF!</v>
      </c>
      <c r="J241" s="18" t="e">
        <f>SUM('360 GRP '!N307:Y307)*'360 GRP '!#REF!</f>
        <v>#REF!</v>
      </c>
      <c r="K241" s="18" t="e">
        <f>'360 GRP '!#REF!</f>
        <v>#REF!</v>
      </c>
      <c r="L241" s="18">
        <f>'360 GRP '!K307*SUM('360 GRP '!N307:Y307)</f>
        <v>0</v>
      </c>
    </row>
    <row r="242" spans="1:12">
      <c r="A242" s="1" t="e">
        <f>'360 GRP '!#REF!</f>
        <v>#REF!</v>
      </c>
      <c r="B242" s="16" t="e">
        <f>SUM('360 GRP '!N308:Y308)*'360 GRP '!#REF!</f>
        <v>#REF!</v>
      </c>
      <c r="C242" s="17" t="e">
        <f>SUM('360 GRP '!N308:Y308)*'360 GRP '!#REF!</f>
        <v>#REF!</v>
      </c>
      <c r="D242" s="18" t="e">
        <f>SUM('360 GRP '!N308:Y308)*'360 GRP '!#REF!</f>
        <v>#REF!</v>
      </c>
      <c r="E242" s="18" t="e">
        <f>SUM('360 GRP '!N308:Y308)*'360 GRP '!#REF!</f>
        <v>#REF!</v>
      </c>
      <c r="F242" s="18" t="e">
        <f>SUM('360 GRP '!N308:Y308)*'360 GRP '!#REF!</f>
        <v>#REF!</v>
      </c>
      <c r="G242" s="18" t="e">
        <f>SUM('360 GRP '!N308:Y308)*'360 GRP '!#REF!</f>
        <v>#REF!</v>
      </c>
      <c r="H242" s="18" t="e">
        <f>SUM('360 GRP '!N308:Y308)*'360 GRP '!#REF!</f>
        <v>#REF!</v>
      </c>
      <c r="I242" s="18" t="e">
        <f>SUM('360 GRP '!N308:Y308)*'360 GRP '!#REF!</f>
        <v>#REF!</v>
      </c>
      <c r="J242" s="18" t="e">
        <f>SUM('360 GRP '!N308:Y308)*'360 GRP '!#REF!</f>
        <v>#REF!</v>
      </c>
      <c r="K242" s="18" t="e">
        <f>'360 GRP '!#REF!</f>
        <v>#REF!</v>
      </c>
      <c r="L242" s="18">
        <f>'360 GRP '!K308*SUM('360 GRP '!N308:Y308)</f>
        <v>0</v>
      </c>
    </row>
    <row r="243" spans="1:12">
      <c r="A243" s="1" t="e">
        <f>'360 GRP '!#REF!</f>
        <v>#REF!</v>
      </c>
      <c r="B243" s="16" t="e">
        <f>SUM('360 GRP '!N309:Y309)*'360 GRP '!#REF!</f>
        <v>#REF!</v>
      </c>
      <c r="C243" s="17" t="e">
        <f>SUM('360 GRP '!N309:Y309)*'360 GRP '!#REF!</f>
        <v>#REF!</v>
      </c>
      <c r="D243" s="18" t="e">
        <f>SUM('360 GRP '!N309:Y309)*'360 GRP '!#REF!</f>
        <v>#REF!</v>
      </c>
      <c r="E243" s="18" t="e">
        <f>SUM('360 GRP '!N309:Y309)*'360 GRP '!#REF!</f>
        <v>#REF!</v>
      </c>
      <c r="F243" s="18" t="e">
        <f>SUM('360 GRP '!N309:Y309)*'360 GRP '!#REF!</f>
        <v>#REF!</v>
      </c>
      <c r="G243" s="18" t="e">
        <f>SUM('360 GRP '!N309:Y309)*'360 GRP '!#REF!</f>
        <v>#REF!</v>
      </c>
      <c r="H243" s="18" t="e">
        <f>SUM('360 GRP '!N309:Y309)*'360 GRP '!#REF!</f>
        <v>#REF!</v>
      </c>
      <c r="I243" s="18" t="e">
        <f>SUM('360 GRP '!N309:Y309)*'360 GRP '!#REF!</f>
        <v>#REF!</v>
      </c>
      <c r="J243" s="18" t="e">
        <f>SUM('360 GRP '!N309:Y309)*'360 GRP '!#REF!</f>
        <v>#REF!</v>
      </c>
      <c r="K243" s="18" t="e">
        <f>'360 GRP '!#REF!</f>
        <v>#REF!</v>
      </c>
      <c r="L243" s="18">
        <f>'360 GRP '!K309*SUM('360 GRP '!N309:Y309)</f>
        <v>0</v>
      </c>
    </row>
    <row r="244" spans="1:12">
      <c r="A244" s="1" t="e">
        <f>'360 GRP '!#REF!</f>
        <v>#REF!</v>
      </c>
      <c r="B244" s="16" t="e">
        <f>SUM('360 GRP '!N310:Y310)*'360 GRP '!#REF!</f>
        <v>#REF!</v>
      </c>
      <c r="C244" s="17" t="e">
        <f>SUM('360 GRP '!N310:Y310)*'360 GRP '!#REF!</f>
        <v>#REF!</v>
      </c>
      <c r="D244" s="18" t="e">
        <f>SUM('360 GRP '!N310:Y310)*'360 GRP '!#REF!</f>
        <v>#REF!</v>
      </c>
      <c r="E244" s="18" t="e">
        <f>SUM('360 GRP '!N310:Y310)*'360 GRP '!#REF!</f>
        <v>#REF!</v>
      </c>
      <c r="F244" s="18" t="e">
        <f>SUM('360 GRP '!N310:Y310)*'360 GRP '!#REF!</f>
        <v>#REF!</v>
      </c>
      <c r="G244" s="18" t="e">
        <f>SUM('360 GRP '!N310:Y310)*'360 GRP '!#REF!</f>
        <v>#REF!</v>
      </c>
      <c r="H244" s="18" t="e">
        <f>SUM('360 GRP '!N310:Y310)*'360 GRP '!#REF!</f>
        <v>#REF!</v>
      </c>
      <c r="I244" s="18" t="e">
        <f>SUM('360 GRP '!N310:Y310)*'360 GRP '!#REF!</f>
        <v>#REF!</v>
      </c>
      <c r="J244" s="18" t="e">
        <f>SUM('360 GRP '!N310:Y310)*'360 GRP '!#REF!</f>
        <v>#REF!</v>
      </c>
      <c r="K244" s="18" t="e">
        <f>'360 GRP '!#REF!</f>
        <v>#REF!</v>
      </c>
      <c r="L244" s="18">
        <f>'360 GRP '!K310*SUM('360 GRP '!N310:Y310)</f>
        <v>0</v>
      </c>
    </row>
    <row r="245" spans="1:12">
      <c r="A245" s="1" t="e">
        <f>'360 GRP '!#REF!</f>
        <v>#REF!</v>
      </c>
      <c r="B245" s="16" t="e">
        <f>SUM('360 GRP '!N311:Y311)*'360 GRP '!#REF!</f>
        <v>#REF!</v>
      </c>
      <c r="C245" s="17" t="e">
        <f>SUM('360 GRP '!N311:Y311)*'360 GRP '!#REF!</f>
        <v>#REF!</v>
      </c>
      <c r="D245" s="18" t="e">
        <f>SUM('360 GRP '!N311:Y311)*'360 GRP '!#REF!</f>
        <v>#REF!</v>
      </c>
      <c r="E245" s="18" t="e">
        <f>SUM('360 GRP '!N311:Y311)*'360 GRP '!#REF!</f>
        <v>#REF!</v>
      </c>
      <c r="F245" s="18" t="e">
        <f>SUM('360 GRP '!N311:Y311)*'360 GRP '!#REF!</f>
        <v>#REF!</v>
      </c>
      <c r="G245" s="18" t="e">
        <f>SUM('360 GRP '!N311:Y311)*'360 GRP '!#REF!</f>
        <v>#REF!</v>
      </c>
      <c r="H245" s="18" t="e">
        <f>SUM('360 GRP '!N311:Y311)*'360 GRP '!#REF!</f>
        <v>#REF!</v>
      </c>
      <c r="I245" s="18" t="e">
        <f>SUM('360 GRP '!N311:Y311)*'360 GRP '!#REF!</f>
        <v>#REF!</v>
      </c>
      <c r="J245" s="18" t="e">
        <f>SUM('360 GRP '!N311:Y311)*'360 GRP '!#REF!</f>
        <v>#REF!</v>
      </c>
      <c r="K245" s="18" t="e">
        <f>'360 GRP '!#REF!</f>
        <v>#REF!</v>
      </c>
      <c r="L245" s="18">
        <f>'360 GRP '!K311*SUM('360 GRP '!N311:Y311)</f>
        <v>0</v>
      </c>
    </row>
    <row r="246" spans="1:12">
      <c r="A246" s="1" t="e">
        <f>'360 GRP '!#REF!</f>
        <v>#REF!</v>
      </c>
      <c r="B246" s="16" t="e">
        <f>SUM('360 GRP '!N312:Y312)*'360 GRP '!#REF!</f>
        <v>#REF!</v>
      </c>
      <c r="C246" s="17" t="e">
        <f>SUM('360 GRP '!N312:Y312)*'360 GRP '!#REF!</f>
        <v>#REF!</v>
      </c>
      <c r="D246" s="18" t="e">
        <f>SUM('360 GRP '!N312:Y312)*'360 GRP '!#REF!</f>
        <v>#REF!</v>
      </c>
      <c r="E246" s="18" t="e">
        <f>SUM('360 GRP '!N312:Y312)*'360 GRP '!#REF!</f>
        <v>#REF!</v>
      </c>
      <c r="F246" s="18" t="e">
        <f>SUM('360 GRP '!N312:Y312)*'360 GRP '!#REF!</f>
        <v>#REF!</v>
      </c>
      <c r="G246" s="18" t="e">
        <f>SUM('360 GRP '!N312:Y312)*'360 GRP '!#REF!</f>
        <v>#REF!</v>
      </c>
      <c r="H246" s="18" t="e">
        <f>SUM('360 GRP '!N312:Y312)*'360 GRP '!#REF!</f>
        <v>#REF!</v>
      </c>
      <c r="I246" s="18" t="e">
        <f>SUM('360 GRP '!N312:Y312)*'360 GRP '!#REF!</f>
        <v>#REF!</v>
      </c>
      <c r="J246" s="18" t="e">
        <f>SUM('360 GRP '!N312:Y312)*'360 GRP '!#REF!</f>
        <v>#REF!</v>
      </c>
      <c r="K246" s="18" t="e">
        <f>'360 GRP '!#REF!</f>
        <v>#REF!</v>
      </c>
      <c r="L246" s="18">
        <f>'360 GRP '!K312*SUM('360 GRP '!N312:Y312)</f>
        <v>0</v>
      </c>
    </row>
    <row r="247" spans="1:12">
      <c r="A247" s="1" t="e">
        <f>'360 GRP '!#REF!</f>
        <v>#REF!</v>
      </c>
      <c r="B247" s="16" t="e">
        <f>SUM('360 GRP '!N313:Y313)*'360 GRP '!#REF!</f>
        <v>#REF!</v>
      </c>
      <c r="C247" s="17" t="e">
        <f>SUM('360 GRP '!N313:Y313)*'360 GRP '!#REF!</f>
        <v>#REF!</v>
      </c>
      <c r="D247" s="18" t="e">
        <f>SUM('360 GRP '!N313:Y313)*'360 GRP '!#REF!</f>
        <v>#REF!</v>
      </c>
      <c r="E247" s="18" t="e">
        <f>SUM('360 GRP '!N313:Y313)*'360 GRP '!#REF!</f>
        <v>#REF!</v>
      </c>
      <c r="F247" s="18" t="e">
        <f>SUM('360 GRP '!N313:Y313)*'360 GRP '!#REF!</f>
        <v>#REF!</v>
      </c>
      <c r="G247" s="18" t="e">
        <f>SUM('360 GRP '!N313:Y313)*'360 GRP '!#REF!</f>
        <v>#REF!</v>
      </c>
      <c r="H247" s="18" t="e">
        <f>SUM('360 GRP '!N313:Y313)*'360 GRP '!#REF!</f>
        <v>#REF!</v>
      </c>
      <c r="I247" s="18" t="e">
        <f>SUM('360 GRP '!N313:Y313)*'360 GRP '!#REF!</f>
        <v>#REF!</v>
      </c>
      <c r="J247" s="18" t="e">
        <f>SUM('360 GRP '!N313:Y313)*'360 GRP '!#REF!</f>
        <v>#REF!</v>
      </c>
      <c r="K247" s="18" t="e">
        <f>'360 GRP '!#REF!</f>
        <v>#REF!</v>
      </c>
      <c r="L247" s="18">
        <f>'360 GRP '!K313*SUM('360 GRP '!N313:Y313)</f>
        <v>0</v>
      </c>
    </row>
    <row r="248" spans="1:12">
      <c r="A248" s="1" t="e">
        <f>'360 GRP '!#REF!</f>
        <v>#REF!</v>
      </c>
      <c r="B248" s="16" t="e">
        <f>SUM('360 GRP '!N314:Y314)*'360 GRP '!#REF!</f>
        <v>#REF!</v>
      </c>
      <c r="C248" s="17" t="e">
        <f>SUM('360 GRP '!N314:Y314)*'360 GRP '!#REF!</f>
        <v>#REF!</v>
      </c>
      <c r="D248" s="18" t="e">
        <f>SUM('360 GRP '!N314:Y314)*'360 GRP '!#REF!</f>
        <v>#REF!</v>
      </c>
      <c r="E248" s="18" t="e">
        <f>SUM('360 GRP '!N314:Y314)*'360 GRP '!#REF!</f>
        <v>#REF!</v>
      </c>
      <c r="F248" s="18" t="e">
        <f>SUM('360 GRP '!N314:Y314)*'360 GRP '!#REF!</f>
        <v>#REF!</v>
      </c>
      <c r="G248" s="18" t="e">
        <f>SUM('360 GRP '!N314:Y314)*'360 GRP '!#REF!</f>
        <v>#REF!</v>
      </c>
      <c r="H248" s="18" t="e">
        <f>SUM('360 GRP '!N314:Y314)*'360 GRP '!#REF!</f>
        <v>#REF!</v>
      </c>
      <c r="I248" s="18" t="e">
        <f>SUM('360 GRP '!N314:Y314)*'360 GRP '!#REF!</f>
        <v>#REF!</v>
      </c>
      <c r="J248" s="18" t="e">
        <f>SUM('360 GRP '!N314:Y314)*'360 GRP '!#REF!</f>
        <v>#REF!</v>
      </c>
      <c r="K248" s="18" t="e">
        <f>'360 GRP '!#REF!</f>
        <v>#REF!</v>
      </c>
      <c r="L248" s="18">
        <f>'360 GRP '!K314*SUM('360 GRP '!N314:Y314)</f>
        <v>0</v>
      </c>
    </row>
    <row r="249" spans="1:12">
      <c r="A249" s="1" t="e">
        <f>'360 GRP '!#REF!</f>
        <v>#REF!</v>
      </c>
      <c r="B249" s="16" t="e">
        <f>SUM('360 GRP '!N315:Y315)*'360 GRP '!#REF!</f>
        <v>#REF!</v>
      </c>
      <c r="C249" s="17" t="e">
        <f>SUM('360 GRP '!N315:Y315)*'360 GRP '!#REF!</f>
        <v>#REF!</v>
      </c>
      <c r="D249" s="18" t="e">
        <f>SUM('360 GRP '!N315:Y315)*'360 GRP '!#REF!</f>
        <v>#REF!</v>
      </c>
      <c r="E249" s="18" t="e">
        <f>SUM('360 GRP '!N315:Y315)*'360 GRP '!#REF!</f>
        <v>#REF!</v>
      </c>
      <c r="F249" s="18" t="e">
        <f>SUM('360 GRP '!N315:Y315)*'360 GRP '!#REF!</f>
        <v>#REF!</v>
      </c>
      <c r="G249" s="18" t="e">
        <f>SUM('360 GRP '!N315:Y315)*'360 GRP '!#REF!</f>
        <v>#REF!</v>
      </c>
      <c r="H249" s="18" t="e">
        <f>SUM('360 GRP '!N315:Y315)*'360 GRP '!#REF!</f>
        <v>#REF!</v>
      </c>
      <c r="I249" s="18" t="e">
        <f>SUM('360 GRP '!N315:Y315)*'360 GRP '!#REF!</f>
        <v>#REF!</v>
      </c>
      <c r="J249" s="18" t="e">
        <f>SUM('360 GRP '!N315:Y315)*'360 GRP '!#REF!</f>
        <v>#REF!</v>
      </c>
      <c r="K249" s="18" t="e">
        <f>'360 GRP '!#REF!</f>
        <v>#REF!</v>
      </c>
      <c r="L249" s="18">
        <f>'360 GRP '!K315*SUM('360 GRP '!N315:Y315)</f>
        <v>0</v>
      </c>
    </row>
    <row r="250" spans="1:12">
      <c r="A250" s="1" t="e">
        <f>'360 GRP '!#REF!</f>
        <v>#REF!</v>
      </c>
      <c r="B250" s="16" t="e">
        <f>SUM('360 GRP '!N316:Y316)*'360 GRP '!#REF!</f>
        <v>#REF!</v>
      </c>
      <c r="C250" s="17" t="e">
        <f>SUM('360 GRP '!N316:Y316)*'360 GRP '!#REF!</f>
        <v>#REF!</v>
      </c>
      <c r="D250" s="18" t="e">
        <f>SUM('360 GRP '!N316:Y316)*'360 GRP '!#REF!</f>
        <v>#REF!</v>
      </c>
      <c r="E250" s="18" t="e">
        <f>SUM('360 GRP '!N316:Y316)*'360 GRP '!#REF!</f>
        <v>#REF!</v>
      </c>
      <c r="F250" s="18" t="e">
        <f>SUM('360 GRP '!N316:Y316)*'360 GRP '!#REF!</f>
        <v>#REF!</v>
      </c>
      <c r="G250" s="18" t="e">
        <f>SUM('360 GRP '!N316:Y316)*'360 GRP '!#REF!</f>
        <v>#REF!</v>
      </c>
      <c r="H250" s="18" t="e">
        <f>SUM('360 GRP '!N316:Y316)*'360 GRP '!#REF!</f>
        <v>#REF!</v>
      </c>
      <c r="I250" s="18" t="e">
        <f>SUM('360 GRP '!N316:Y316)*'360 GRP '!#REF!</f>
        <v>#REF!</v>
      </c>
      <c r="J250" s="18" t="e">
        <f>SUM('360 GRP '!N316:Y316)*'360 GRP '!#REF!</f>
        <v>#REF!</v>
      </c>
      <c r="K250" s="18" t="e">
        <f>'360 GRP '!#REF!</f>
        <v>#REF!</v>
      </c>
      <c r="L250" s="18">
        <f>'360 GRP '!K316*SUM('360 GRP '!N316:Y316)</f>
        <v>0</v>
      </c>
    </row>
    <row r="251" spans="1:12">
      <c r="A251" s="1" t="e">
        <f>'360 GRP '!#REF!</f>
        <v>#REF!</v>
      </c>
      <c r="B251" s="16" t="e">
        <f>SUM('360 GRP '!N317:Y317)*'360 GRP '!#REF!</f>
        <v>#REF!</v>
      </c>
      <c r="C251" s="17" t="e">
        <f>SUM('360 GRP '!N317:Y317)*'360 GRP '!#REF!</f>
        <v>#REF!</v>
      </c>
      <c r="D251" s="18" t="e">
        <f>SUM('360 GRP '!N317:Y317)*'360 GRP '!#REF!</f>
        <v>#REF!</v>
      </c>
      <c r="E251" s="18" t="e">
        <f>SUM('360 GRP '!N317:Y317)*'360 GRP '!#REF!</f>
        <v>#REF!</v>
      </c>
      <c r="F251" s="18" t="e">
        <f>SUM('360 GRP '!N317:Y317)*'360 GRP '!#REF!</f>
        <v>#REF!</v>
      </c>
      <c r="G251" s="18" t="e">
        <f>SUM('360 GRP '!N317:Y317)*'360 GRP '!#REF!</f>
        <v>#REF!</v>
      </c>
      <c r="H251" s="18" t="e">
        <f>SUM('360 GRP '!N317:Y317)*'360 GRP '!#REF!</f>
        <v>#REF!</v>
      </c>
      <c r="I251" s="18" t="e">
        <f>SUM('360 GRP '!N317:Y317)*'360 GRP '!#REF!</f>
        <v>#REF!</v>
      </c>
      <c r="J251" s="18" t="e">
        <f>SUM('360 GRP '!N317:Y317)*'360 GRP '!#REF!</f>
        <v>#REF!</v>
      </c>
      <c r="K251" s="18" t="e">
        <f>'360 GRP '!#REF!</f>
        <v>#REF!</v>
      </c>
      <c r="L251" s="18">
        <f>'360 GRP '!K317*SUM('360 GRP '!N317:Y317)</f>
        <v>0</v>
      </c>
    </row>
    <row r="252" spans="1:12">
      <c r="A252" s="1" t="e">
        <f>'360 GRP '!#REF!</f>
        <v>#REF!</v>
      </c>
      <c r="B252" s="16" t="e">
        <f>SUM('360 GRP '!N318:Y318)*'360 GRP '!#REF!</f>
        <v>#REF!</v>
      </c>
      <c r="C252" s="17" t="e">
        <f>SUM('360 GRP '!N318:Y318)*'360 GRP '!#REF!</f>
        <v>#REF!</v>
      </c>
      <c r="D252" s="18" t="e">
        <f>SUM('360 GRP '!N318:Y318)*'360 GRP '!#REF!</f>
        <v>#REF!</v>
      </c>
      <c r="E252" s="18" t="e">
        <f>SUM('360 GRP '!N318:Y318)*'360 GRP '!#REF!</f>
        <v>#REF!</v>
      </c>
      <c r="F252" s="18" t="e">
        <f>SUM('360 GRP '!N318:Y318)*'360 GRP '!#REF!</f>
        <v>#REF!</v>
      </c>
      <c r="G252" s="18" t="e">
        <f>SUM('360 GRP '!N318:Y318)*'360 GRP '!#REF!</f>
        <v>#REF!</v>
      </c>
      <c r="H252" s="18" t="e">
        <f>SUM('360 GRP '!N318:Y318)*'360 GRP '!#REF!</f>
        <v>#REF!</v>
      </c>
      <c r="I252" s="18" t="e">
        <f>SUM('360 GRP '!N318:Y318)*'360 GRP '!#REF!</f>
        <v>#REF!</v>
      </c>
      <c r="J252" s="18" t="e">
        <f>SUM('360 GRP '!N318:Y318)*'360 GRP '!#REF!</f>
        <v>#REF!</v>
      </c>
      <c r="K252" s="18" t="e">
        <f>'360 GRP '!#REF!</f>
        <v>#REF!</v>
      </c>
      <c r="L252" s="18">
        <f>'360 GRP '!K318*SUM('360 GRP '!N318:Y318)</f>
        <v>0</v>
      </c>
    </row>
    <row r="253" spans="1:12">
      <c r="A253" s="1" t="e">
        <f>'360 GRP '!#REF!</f>
        <v>#REF!</v>
      </c>
      <c r="B253" s="16" t="e">
        <f>SUM('360 GRP '!N319:Y319)*'360 GRP '!#REF!</f>
        <v>#REF!</v>
      </c>
      <c r="C253" s="17" t="e">
        <f>SUM('360 GRP '!N319:Y319)*'360 GRP '!#REF!</f>
        <v>#REF!</v>
      </c>
      <c r="D253" s="18" t="e">
        <f>SUM('360 GRP '!N319:Y319)*'360 GRP '!#REF!</f>
        <v>#REF!</v>
      </c>
      <c r="E253" s="18" t="e">
        <f>SUM('360 GRP '!N319:Y319)*'360 GRP '!#REF!</f>
        <v>#REF!</v>
      </c>
      <c r="F253" s="18" t="e">
        <f>SUM('360 GRP '!N319:Y319)*'360 GRP '!#REF!</f>
        <v>#REF!</v>
      </c>
      <c r="G253" s="18" t="e">
        <f>SUM('360 GRP '!N319:Y319)*'360 GRP '!#REF!</f>
        <v>#REF!</v>
      </c>
      <c r="H253" s="18" t="e">
        <f>SUM('360 GRP '!N319:Y319)*'360 GRP '!#REF!</f>
        <v>#REF!</v>
      </c>
      <c r="I253" s="18" t="e">
        <f>SUM('360 GRP '!N319:Y319)*'360 GRP '!#REF!</f>
        <v>#REF!</v>
      </c>
      <c r="J253" s="18" t="e">
        <f>SUM('360 GRP '!N319:Y319)*'360 GRP '!#REF!</f>
        <v>#REF!</v>
      </c>
      <c r="K253" s="18" t="e">
        <f>'360 GRP '!#REF!</f>
        <v>#REF!</v>
      </c>
      <c r="L253" s="18">
        <f>'360 GRP '!K319*SUM('360 GRP '!N319:Y319)</f>
        <v>0</v>
      </c>
    </row>
    <row r="254" spans="1:12">
      <c r="A254" s="1" t="e">
        <f>'360 GRP '!#REF!</f>
        <v>#REF!</v>
      </c>
      <c r="B254" s="16" t="e">
        <f>SUM('360 GRP '!N320:Y320)*'360 GRP '!#REF!</f>
        <v>#REF!</v>
      </c>
      <c r="C254" s="17" t="e">
        <f>SUM('360 GRP '!N320:Y320)*'360 GRP '!#REF!</f>
        <v>#REF!</v>
      </c>
      <c r="D254" s="18" t="e">
        <f>SUM('360 GRP '!N320:Y320)*'360 GRP '!#REF!</f>
        <v>#REF!</v>
      </c>
      <c r="E254" s="18" t="e">
        <f>SUM('360 GRP '!N320:Y320)*'360 GRP '!#REF!</f>
        <v>#REF!</v>
      </c>
      <c r="F254" s="18" t="e">
        <f>SUM('360 GRP '!N320:Y320)*'360 GRP '!#REF!</f>
        <v>#REF!</v>
      </c>
      <c r="G254" s="18" t="e">
        <f>SUM('360 GRP '!N320:Y320)*'360 GRP '!#REF!</f>
        <v>#REF!</v>
      </c>
      <c r="H254" s="18" t="e">
        <f>SUM('360 GRP '!N320:Y320)*'360 GRP '!#REF!</f>
        <v>#REF!</v>
      </c>
      <c r="I254" s="18" t="e">
        <f>SUM('360 GRP '!N320:Y320)*'360 GRP '!#REF!</f>
        <v>#REF!</v>
      </c>
      <c r="J254" s="18" t="e">
        <f>SUM('360 GRP '!N320:Y320)*'360 GRP '!#REF!</f>
        <v>#REF!</v>
      </c>
      <c r="K254" s="18" t="e">
        <f>'360 GRP '!#REF!</f>
        <v>#REF!</v>
      </c>
      <c r="L254" s="18">
        <f>'360 GRP '!K320*SUM('360 GRP '!N320:Y320)</f>
        <v>0</v>
      </c>
    </row>
    <row r="255" spans="1:12">
      <c r="A255" s="1" t="e">
        <f>'360 GRP '!#REF!</f>
        <v>#REF!</v>
      </c>
      <c r="B255" s="16" t="e">
        <f>SUM('360 GRP '!N321:Y321)*'360 GRP '!#REF!</f>
        <v>#REF!</v>
      </c>
      <c r="C255" s="17" t="e">
        <f>SUM('360 GRP '!N321:Y321)*'360 GRP '!#REF!</f>
        <v>#REF!</v>
      </c>
      <c r="D255" s="18" t="e">
        <f>SUM('360 GRP '!N321:Y321)*'360 GRP '!#REF!</f>
        <v>#REF!</v>
      </c>
      <c r="E255" s="18" t="e">
        <f>SUM('360 GRP '!N321:Y321)*'360 GRP '!#REF!</f>
        <v>#REF!</v>
      </c>
      <c r="F255" s="18" t="e">
        <f>SUM('360 GRP '!N321:Y321)*'360 GRP '!#REF!</f>
        <v>#REF!</v>
      </c>
      <c r="G255" s="18" t="e">
        <f>SUM('360 GRP '!N321:Y321)*'360 GRP '!#REF!</f>
        <v>#REF!</v>
      </c>
      <c r="H255" s="18" t="e">
        <f>SUM('360 GRP '!N321:Y321)*'360 GRP '!#REF!</f>
        <v>#REF!</v>
      </c>
      <c r="I255" s="18" t="e">
        <f>SUM('360 GRP '!N321:Y321)*'360 GRP '!#REF!</f>
        <v>#REF!</v>
      </c>
      <c r="J255" s="18" t="e">
        <f>SUM('360 GRP '!N321:Y321)*'360 GRP '!#REF!</f>
        <v>#REF!</v>
      </c>
      <c r="K255" s="18" t="e">
        <f>'360 GRP '!#REF!</f>
        <v>#REF!</v>
      </c>
      <c r="L255" s="18">
        <f>'360 GRP '!K321*SUM('360 GRP '!N321:Y321)</f>
        <v>0</v>
      </c>
    </row>
    <row r="256" spans="1:12">
      <c r="A256" s="1" t="e">
        <f>'360 GRP '!#REF!</f>
        <v>#REF!</v>
      </c>
      <c r="B256" s="16" t="e">
        <f>SUM('360 GRP '!N322:Y322)*'360 GRP '!#REF!</f>
        <v>#REF!</v>
      </c>
      <c r="C256" s="17" t="e">
        <f>SUM('360 GRP '!N322:Y322)*'360 GRP '!#REF!</f>
        <v>#REF!</v>
      </c>
      <c r="D256" s="18" t="e">
        <f>SUM('360 GRP '!N322:Y322)*'360 GRP '!#REF!</f>
        <v>#REF!</v>
      </c>
      <c r="E256" s="18" t="e">
        <f>SUM('360 GRP '!N322:Y322)*'360 GRP '!#REF!</f>
        <v>#REF!</v>
      </c>
      <c r="F256" s="18" t="e">
        <f>SUM('360 GRP '!N322:Y322)*'360 GRP '!#REF!</f>
        <v>#REF!</v>
      </c>
      <c r="G256" s="18" t="e">
        <f>SUM('360 GRP '!N322:Y322)*'360 GRP '!#REF!</f>
        <v>#REF!</v>
      </c>
      <c r="H256" s="18" t="e">
        <f>SUM('360 GRP '!N322:Y322)*'360 GRP '!#REF!</f>
        <v>#REF!</v>
      </c>
      <c r="I256" s="18" t="e">
        <f>SUM('360 GRP '!N322:Y322)*'360 GRP '!#REF!</f>
        <v>#REF!</v>
      </c>
      <c r="J256" s="18" t="e">
        <f>SUM('360 GRP '!N322:Y322)*'360 GRP '!#REF!</f>
        <v>#REF!</v>
      </c>
      <c r="K256" s="18" t="e">
        <f>'360 GRP '!#REF!</f>
        <v>#REF!</v>
      </c>
      <c r="L256" s="18">
        <f>'360 GRP '!K322*SUM('360 GRP '!N322:Y322)</f>
        <v>0</v>
      </c>
    </row>
    <row r="257" spans="1:12">
      <c r="A257" s="1" t="e">
        <f>'360 GRP '!#REF!</f>
        <v>#REF!</v>
      </c>
      <c r="B257" s="16" t="e">
        <f>SUM('360 GRP '!N323:Y323)*'360 GRP '!#REF!</f>
        <v>#REF!</v>
      </c>
      <c r="C257" s="17" t="e">
        <f>SUM('360 GRP '!N323:Y323)*'360 GRP '!#REF!</f>
        <v>#REF!</v>
      </c>
      <c r="D257" s="18" t="e">
        <f>SUM('360 GRP '!N323:Y323)*'360 GRP '!#REF!</f>
        <v>#REF!</v>
      </c>
      <c r="E257" s="18" t="e">
        <f>SUM('360 GRP '!N323:Y323)*'360 GRP '!#REF!</f>
        <v>#REF!</v>
      </c>
      <c r="F257" s="18" t="e">
        <f>SUM('360 GRP '!N323:Y323)*'360 GRP '!#REF!</f>
        <v>#REF!</v>
      </c>
      <c r="G257" s="18" t="e">
        <f>SUM('360 GRP '!N323:Y323)*'360 GRP '!#REF!</f>
        <v>#REF!</v>
      </c>
      <c r="H257" s="18" t="e">
        <f>SUM('360 GRP '!N323:Y323)*'360 GRP '!#REF!</f>
        <v>#REF!</v>
      </c>
      <c r="I257" s="18" t="e">
        <f>SUM('360 GRP '!N323:Y323)*'360 GRP '!#REF!</f>
        <v>#REF!</v>
      </c>
      <c r="J257" s="18" t="e">
        <f>SUM('360 GRP '!N323:Y323)*'360 GRP '!#REF!</f>
        <v>#REF!</v>
      </c>
      <c r="K257" s="18" t="e">
        <f>'360 GRP '!#REF!</f>
        <v>#REF!</v>
      </c>
      <c r="L257" s="18">
        <f>'360 GRP '!K323*SUM('360 GRP '!N323:Y323)</f>
        <v>0</v>
      </c>
    </row>
    <row r="258" spans="1:12">
      <c r="A258" s="1" t="e">
        <f>'360 GRP '!#REF!</f>
        <v>#REF!</v>
      </c>
      <c r="B258" s="16" t="e">
        <f>SUM('360 GRP '!N324:Y324)*'360 GRP '!#REF!</f>
        <v>#REF!</v>
      </c>
      <c r="C258" s="17" t="e">
        <f>SUM('360 GRP '!N324:Y324)*'360 GRP '!#REF!</f>
        <v>#REF!</v>
      </c>
      <c r="D258" s="18" t="e">
        <f>SUM('360 GRP '!N324:Y324)*'360 GRP '!#REF!</f>
        <v>#REF!</v>
      </c>
      <c r="E258" s="18" t="e">
        <f>SUM('360 GRP '!N324:Y324)*'360 GRP '!#REF!</f>
        <v>#REF!</v>
      </c>
      <c r="F258" s="18" t="e">
        <f>SUM('360 GRP '!N324:Y324)*'360 GRP '!#REF!</f>
        <v>#REF!</v>
      </c>
      <c r="G258" s="18" t="e">
        <f>SUM('360 GRP '!N324:Y324)*'360 GRP '!#REF!</f>
        <v>#REF!</v>
      </c>
      <c r="H258" s="18" t="e">
        <f>SUM('360 GRP '!N324:Y324)*'360 GRP '!#REF!</f>
        <v>#REF!</v>
      </c>
      <c r="I258" s="18" t="e">
        <f>SUM('360 GRP '!N324:Y324)*'360 GRP '!#REF!</f>
        <v>#REF!</v>
      </c>
      <c r="J258" s="18" t="e">
        <f>SUM('360 GRP '!N324:Y324)*'360 GRP '!#REF!</f>
        <v>#REF!</v>
      </c>
      <c r="K258" s="18" t="e">
        <f>'360 GRP '!#REF!</f>
        <v>#REF!</v>
      </c>
      <c r="L258" s="18">
        <f>'360 GRP '!K324*SUM('360 GRP '!N324:Y324)</f>
        <v>0</v>
      </c>
    </row>
    <row r="259" spans="1:12">
      <c r="A259" s="1" t="e">
        <f>'360 GRP '!#REF!</f>
        <v>#REF!</v>
      </c>
      <c r="B259" s="16" t="e">
        <f>SUM('360 GRP '!N325:Y325)*'360 GRP '!#REF!</f>
        <v>#REF!</v>
      </c>
      <c r="C259" s="17" t="e">
        <f>SUM('360 GRP '!N325:Y325)*'360 GRP '!#REF!</f>
        <v>#REF!</v>
      </c>
      <c r="D259" s="18" t="e">
        <f>SUM('360 GRP '!N325:Y325)*'360 GRP '!#REF!</f>
        <v>#REF!</v>
      </c>
      <c r="E259" s="18" t="e">
        <f>SUM('360 GRP '!N325:Y325)*'360 GRP '!#REF!</f>
        <v>#REF!</v>
      </c>
      <c r="F259" s="18" t="e">
        <f>SUM('360 GRP '!N325:Y325)*'360 GRP '!#REF!</f>
        <v>#REF!</v>
      </c>
      <c r="G259" s="18" t="e">
        <f>SUM('360 GRP '!N325:Y325)*'360 GRP '!#REF!</f>
        <v>#REF!</v>
      </c>
      <c r="H259" s="18" t="e">
        <f>SUM('360 GRP '!N325:Y325)*'360 GRP '!#REF!</f>
        <v>#REF!</v>
      </c>
      <c r="I259" s="18" t="e">
        <f>SUM('360 GRP '!N325:Y325)*'360 GRP '!#REF!</f>
        <v>#REF!</v>
      </c>
      <c r="J259" s="18" t="e">
        <f>SUM('360 GRP '!N325:Y325)*'360 GRP '!#REF!</f>
        <v>#REF!</v>
      </c>
      <c r="K259" s="18" t="e">
        <f>'360 GRP '!#REF!</f>
        <v>#REF!</v>
      </c>
      <c r="L259" s="18">
        <f>'360 GRP '!K325*SUM('360 GRP '!N325:Y325)</f>
        <v>0</v>
      </c>
    </row>
    <row r="260" spans="1:12">
      <c r="A260" s="1" t="e">
        <f>'360 GRP '!#REF!</f>
        <v>#REF!</v>
      </c>
      <c r="B260" s="16" t="e">
        <f>SUM('360 GRP '!N326:Y326)*'360 GRP '!#REF!</f>
        <v>#REF!</v>
      </c>
      <c r="C260" s="17" t="e">
        <f>SUM('360 GRP '!N326:Y326)*'360 GRP '!#REF!</f>
        <v>#REF!</v>
      </c>
      <c r="D260" s="18" t="e">
        <f>SUM('360 GRP '!N326:Y326)*'360 GRP '!#REF!</f>
        <v>#REF!</v>
      </c>
      <c r="E260" s="18" t="e">
        <f>SUM('360 GRP '!N326:Y326)*'360 GRP '!#REF!</f>
        <v>#REF!</v>
      </c>
      <c r="F260" s="18" t="e">
        <f>SUM('360 GRP '!N326:Y326)*'360 GRP '!#REF!</f>
        <v>#REF!</v>
      </c>
      <c r="G260" s="18" t="e">
        <f>SUM('360 GRP '!N326:Y326)*'360 GRP '!#REF!</f>
        <v>#REF!</v>
      </c>
      <c r="H260" s="18" t="e">
        <f>SUM('360 GRP '!N326:Y326)*'360 GRP '!#REF!</f>
        <v>#REF!</v>
      </c>
      <c r="I260" s="18" t="e">
        <f>SUM('360 GRP '!N326:Y326)*'360 GRP '!#REF!</f>
        <v>#REF!</v>
      </c>
      <c r="J260" s="18" t="e">
        <f>SUM('360 GRP '!N326:Y326)*'360 GRP '!#REF!</f>
        <v>#REF!</v>
      </c>
      <c r="K260" s="18" t="e">
        <f>'360 GRP '!#REF!</f>
        <v>#REF!</v>
      </c>
      <c r="L260" s="18">
        <f>'360 GRP '!K326*SUM('360 GRP '!N326:Y326)</f>
        <v>0</v>
      </c>
    </row>
    <row r="261" spans="1:12">
      <c r="A261" s="1" t="e">
        <f>'360 GRP '!#REF!</f>
        <v>#REF!</v>
      </c>
      <c r="B261" s="16" t="e">
        <f>SUM('360 GRP '!N327:Y327)*'360 GRP '!#REF!</f>
        <v>#REF!</v>
      </c>
      <c r="C261" s="17" t="e">
        <f>SUM('360 GRP '!N327:Y327)*'360 GRP '!#REF!</f>
        <v>#REF!</v>
      </c>
      <c r="D261" s="18" t="e">
        <f>SUM('360 GRP '!N327:Y327)*'360 GRP '!#REF!</f>
        <v>#REF!</v>
      </c>
      <c r="E261" s="18" t="e">
        <f>SUM('360 GRP '!N327:Y327)*'360 GRP '!#REF!</f>
        <v>#REF!</v>
      </c>
      <c r="F261" s="18" t="e">
        <f>SUM('360 GRP '!N327:Y327)*'360 GRP '!#REF!</f>
        <v>#REF!</v>
      </c>
      <c r="G261" s="18" t="e">
        <f>SUM('360 GRP '!N327:Y327)*'360 GRP '!#REF!</f>
        <v>#REF!</v>
      </c>
      <c r="H261" s="18" t="e">
        <f>SUM('360 GRP '!N327:Y327)*'360 GRP '!#REF!</f>
        <v>#REF!</v>
      </c>
      <c r="I261" s="18" t="e">
        <f>SUM('360 GRP '!N327:Y327)*'360 GRP '!#REF!</f>
        <v>#REF!</v>
      </c>
      <c r="J261" s="18" t="e">
        <f>SUM('360 GRP '!N327:Y327)*'360 GRP '!#REF!</f>
        <v>#REF!</v>
      </c>
      <c r="K261" s="18" t="e">
        <f>'360 GRP '!#REF!</f>
        <v>#REF!</v>
      </c>
      <c r="L261" s="18">
        <f>'360 GRP '!K327*SUM('360 GRP '!N327:Y327)</f>
        <v>0</v>
      </c>
    </row>
    <row r="262" spans="1:12">
      <c r="A262" s="1" t="e">
        <f>'360 GRP '!#REF!</f>
        <v>#REF!</v>
      </c>
      <c r="B262" s="16" t="e">
        <f>SUM('360 GRP '!N328:Y328)*'360 GRP '!#REF!</f>
        <v>#REF!</v>
      </c>
      <c r="C262" s="17" t="e">
        <f>SUM('360 GRP '!N328:Y328)*'360 GRP '!#REF!</f>
        <v>#REF!</v>
      </c>
      <c r="D262" s="18" t="e">
        <f>SUM('360 GRP '!N328:Y328)*'360 GRP '!#REF!</f>
        <v>#REF!</v>
      </c>
      <c r="E262" s="18" t="e">
        <f>SUM('360 GRP '!N328:Y328)*'360 GRP '!#REF!</f>
        <v>#REF!</v>
      </c>
      <c r="F262" s="18" t="e">
        <f>SUM('360 GRP '!N328:Y328)*'360 GRP '!#REF!</f>
        <v>#REF!</v>
      </c>
      <c r="G262" s="18" t="e">
        <f>SUM('360 GRP '!N328:Y328)*'360 GRP '!#REF!</f>
        <v>#REF!</v>
      </c>
      <c r="H262" s="18" t="e">
        <f>SUM('360 GRP '!N328:Y328)*'360 GRP '!#REF!</f>
        <v>#REF!</v>
      </c>
      <c r="I262" s="18" t="e">
        <f>SUM('360 GRP '!N328:Y328)*'360 GRP '!#REF!</f>
        <v>#REF!</v>
      </c>
      <c r="J262" s="18" t="e">
        <f>SUM('360 GRP '!N328:Y328)*'360 GRP '!#REF!</f>
        <v>#REF!</v>
      </c>
      <c r="K262" s="18" t="e">
        <f>'360 GRP '!#REF!</f>
        <v>#REF!</v>
      </c>
      <c r="L262" s="18">
        <f>'360 GRP '!K328*SUM('360 GRP '!N328:Y328)</f>
        <v>0</v>
      </c>
    </row>
    <row r="263" spans="1:12">
      <c r="A263" s="1" t="e">
        <f>'360 GRP '!#REF!</f>
        <v>#REF!</v>
      </c>
      <c r="B263" s="16" t="e">
        <f>SUM('360 GRP '!N329:Y329)*'360 GRP '!#REF!</f>
        <v>#REF!</v>
      </c>
      <c r="C263" s="17" t="e">
        <f>SUM('360 GRP '!N329:Y329)*'360 GRP '!#REF!</f>
        <v>#REF!</v>
      </c>
      <c r="D263" s="18" t="e">
        <f>SUM('360 GRP '!N329:Y329)*'360 GRP '!#REF!</f>
        <v>#REF!</v>
      </c>
      <c r="E263" s="18" t="e">
        <f>SUM('360 GRP '!N329:Y329)*'360 GRP '!#REF!</f>
        <v>#REF!</v>
      </c>
      <c r="F263" s="18" t="e">
        <f>SUM('360 GRP '!N329:Y329)*'360 GRP '!#REF!</f>
        <v>#REF!</v>
      </c>
      <c r="G263" s="18" t="e">
        <f>SUM('360 GRP '!N329:Y329)*'360 GRP '!#REF!</f>
        <v>#REF!</v>
      </c>
      <c r="H263" s="18" t="e">
        <f>SUM('360 GRP '!N329:Y329)*'360 GRP '!#REF!</f>
        <v>#REF!</v>
      </c>
      <c r="I263" s="18" t="e">
        <f>SUM('360 GRP '!N329:Y329)*'360 GRP '!#REF!</f>
        <v>#REF!</v>
      </c>
      <c r="J263" s="18" t="e">
        <f>SUM('360 GRP '!N329:Y329)*'360 GRP '!#REF!</f>
        <v>#REF!</v>
      </c>
      <c r="K263" s="18" t="e">
        <f>'360 GRP '!#REF!</f>
        <v>#REF!</v>
      </c>
      <c r="L263" s="18">
        <f>'360 GRP '!K329*SUM('360 GRP '!N329:Y329)</f>
        <v>0</v>
      </c>
    </row>
    <row r="264" spans="1:12">
      <c r="A264" s="1" t="e">
        <f>'360 GRP '!#REF!</f>
        <v>#REF!</v>
      </c>
      <c r="B264" s="16" t="e">
        <f>SUM('360 GRP '!N330:Y330)*'360 GRP '!#REF!</f>
        <v>#REF!</v>
      </c>
      <c r="C264" s="17" t="e">
        <f>SUM('360 GRP '!N330:Y330)*'360 GRP '!#REF!</f>
        <v>#REF!</v>
      </c>
      <c r="D264" s="18" t="e">
        <f>SUM('360 GRP '!N330:Y330)*'360 GRP '!#REF!</f>
        <v>#REF!</v>
      </c>
      <c r="E264" s="18" t="e">
        <f>SUM('360 GRP '!N330:Y330)*'360 GRP '!#REF!</f>
        <v>#REF!</v>
      </c>
      <c r="F264" s="18" t="e">
        <f>SUM('360 GRP '!N330:Y330)*'360 GRP '!#REF!</f>
        <v>#REF!</v>
      </c>
      <c r="G264" s="18" t="e">
        <f>SUM('360 GRP '!N330:Y330)*'360 GRP '!#REF!</f>
        <v>#REF!</v>
      </c>
      <c r="H264" s="18" t="e">
        <f>SUM('360 GRP '!N330:Y330)*'360 GRP '!#REF!</f>
        <v>#REF!</v>
      </c>
      <c r="I264" s="18" t="e">
        <f>SUM('360 GRP '!N330:Y330)*'360 GRP '!#REF!</f>
        <v>#REF!</v>
      </c>
      <c r="J264" s="18" t="e">
        <f>SUM('360 GRP '!N330:Y330)*'360 GRP '!#REF!</f>
        <v>#REF!</v>
      </c>
      <c r="K264" s="18" t="e">
        <f>'360 GRP '!#REF!</f>
        <v>#REF!</v>
      </c>
      <c r="L264" s="18">
        <f>'360 GRP '!K330*SUM('360 GRP '!N330:Y330)</f>
        <v>0</v>
      </c>
    </row>
    <row r="265" spans="1:12">
      <c r="A265" s="1" t="e">
        <f>'360 GRP '!#REF!</f>
        <v>#REF!</v>
      </c>
      <c r="B265" s="16" t="e">
        <f>SUM('360 GRP '!N331:Y331)*'360 GRP '!#REF!</f>
        <v>#REF!</v>
      </c>
      <c r="C265" s="17" t="e">
        <f>SUM('360 GRP '!N331:Y331)*'360 GRP '!#REF!</f>
        <v>#REF!</v>
      </c>
      <c r="D265" s="18" t="e">
        <f>SUM('360 GRP '!N331:Y331)*'360 GRP '!#REF!</f>
        <v>#REF!</v>
      </c>
      <c r="E265" s="18" t="e">
        <f>SUM('360 GRP '!N331:Y331)*'360 GRP '!#REF!</f>
        <v>#REF!</v>
      </c>
      <c r="F265" s="18" t="e">
        <f>SUM('360 GRP '!N331:Y331)*'360 GRP '!#REF!</f>
        <v>#REF!</v>
      </c>
      <c r="G265" s="18" t="e">
        <f>SUM('360 GRP '!N331:Y331)*'360 GRP '!#REF!</f>
        <v>#REF!</v>
      </c>
      <c r="H265" s="18" t="e">
        <f>SUM('360 GRP '!N331:Y331)*'360 GRP '!#REF!</f>
        <v>#REF!</v>
      </c>
      <c r="I265" s="18" t="e">
        <f>SUM('360 GRP '!N331:Y331)*'360 GRP '!#REF!</f>
        <v>#REF!</v>
      </c>
      <c r="J265" s="18" t="e">
        <f>SUM('360 GRP '!N331:Y331)*'360 GRP '!#REF!</f>
        <v>#REF!</v>
      </c>
      <c r="K265" s="18" t="e">
        <f>'360 GRP '!#REF!</f>
        <v>#REF!</v>
      </c>
      <c r="L265" s="18">
        <f>'360 GRP '!K331*SUM('360 GRP '!N331:Y331)</f>
        <v>0</v>
      </c>
    </row>
    <row r="266" spans="1:12">
      <c r="A266" s="1" t="e">
        <f>'360 GRP '!#REF!</f>
        <v>#REF!</v>
      </c>
      <c r="B266" s="16" t="e">
        <f>SUM('360 GRP '!N332:Y332)*'360 GRP '!#REF!</f>
        <v>#REF!</v>
      </c>
      <c r="C266" s="17" t="e">
        <f>SUM('360 GRP '!N332:Y332)*'360 GRP '!#REF!</f>
        <v>#REF!</v>
      </c>
      <c r="D266" s="18" t="e">
        <f>SUM('360 GRP '!N332:Y332)*'360 GRP '!#REF!</f>
        <v>#REF!</v>
      </c>
      <c r="E266" s="18" t="e">
        <f>SUM('360 GRP '!N332:Y332)*'360 GRP '!#REF!</f>
        <v>#REF!</v>
      </c>
      <c r="F266" s="18" t="e">
        <f>SUM('360 GRP '!N332:Y332)*'360 GRP '!#REF!</f>
        <v>#REF!</v>
      </c>
      <c r="G266" s="18" t="e">
        <f>SUM('360 GRP '!N332:Y332)*'360 GRP '!#REF!</f>
        <v>#REF!</v>
      </c>
      <c r="H266" s="18" t="e">
        <f>SUM('360 GRP '!N332:Y332)*'360 GRP '!#REF!</f>
        <v>#REF!</v>
      </c>
      <c r="I266" s="18" t="e">
        <f>SUM('360 GRP '!N332:Y332)*'360 GRP '!#REF!</f>
        <v>#REF!</v>
      </c>
      <c r="J266" s="18" t="e">
        <f>SUM('360 GRP '!N332:Y332)*'360 GRP '!#REF!</f>
        <v>#REF!</v>
      </c>
      <c r="K266" s="18" t="e">
        <f>'360 GRP '!#REF!</f>
        <v>#REF!</v>
      </c>
      <c r="L266" s="18">
        <f>'360 GRP '!K332*SUM('360 GRP '!N332:Y332)</f>
        <v>0</v>
      </c>
    </row>
    <row r="267" spans="1:12">
      <c r="A267" s="1" t="e">
        <f>'360 GRP '!#REF!</f>
        <v>#REF!</v>
      </c>
      <c r="B267" s="16" t="e">
        <f>SUM('360 GRP '!N333:Y333)*'360 GRP '!#REF!</f>
        <v>#REF!</v>
      </c>
      <c r="C267" s="17" t="e">
        <f>SUM('360 GRP '!N333:Y333)*'360 GRP '!#REF!</f>
        <v>#REF!</v>
      </c>
      <c r="D267" s="18" t="e">
        <f>SUM('360 GRP '!N333:Y333)*'360 GRP '!#REF!</f>
        <v>#REF!</v>
      </c>
      <c r="E267" s="18" t="e">
        <f>SUM('360 GRP '!N333:Y333)*'360 GRP '!#REF!</f>
        <v>#REF!</v>
      </c>
      <c r="F267" s="18" t="e">
        <f>SUM('360 GRP '!N333:Y333)*'360 GRP '!#REF!</f>
        <v>#REF!</v>
      </c>
      <c r="G267" s="18" t="e">
        <f>SUM('360 GRP '!N333:Y333)*'360 GRP '!#REF!</f>
        <v>#REF!</v>
      </c>
      <c r="H267" s="18" t="e">
        <f>SUM('360 GRP '!N333:Y333)*'360 GRP '!#REF!</f>
        <v>#REF!</v>
      </c>
      <c r="I267" s="18" t="e">
        <f>SUM('360 GRP '!N333:Y333)*'360 GRP '!#REF!</f>
        <v>#REF!</v>
      </c>
      <c r="J267" s="18" t="e">
        <f>SUM('360 GRP '!N333:Y333)*'360 GRP '!#REF!</f>
        <v>#REF!</v>
      </c>
      <c r="K267" s="18" t="e">
        <f>'360 GRP '!#REF!</f>
        <v>#REF!</v>
      </c>
      <c r="L267" s="18">
        <f>'360 GRP '!K333*SUM('360 GRP '!N333:Y333)</f>
        <v>0</v>
      </c>
    </row>
    <row r="268" spans="1:12">
      <c r="A268" s="1" t="e">
        <f>'360 GRP '!#REF!</f>
        <v>#REF!</v>
      </c>
      <c r="B268" s="16" t="e">
        <f>SUM('360 GRP '!N334:Y334)*'360 GRP '!#REF!</f>
        <v>#REF!</v>
      </c>
      <c r="C268" s="17" t="e">
        <f>SUM('360 GRP '!N334:Y334)*'360 GRP '!#REF!</f>
        <v>#REF!</v>
      </c>
      <c r="D268" s="18" t="e">
        <f>SUM('360 GRP '!N334:Y334)*'360 GRP '!#REF!</f>
        <v>#REF!</v>
      </c>
      <c r="E268" s="18" t="e">
        <f>SUM('360 GRP '!N334:Y334)*'360 GRP '!#REF!</f>
        <v>#REF!</v>
      </c>
      <c r="F268" s="18" t="e">
        <f>SUM('360 GRP '!N334:Y334)*'360 GRP '!#REF!</f>
        <v>#REF!</v>
      </c>
      <c r="G268" s="18" t="e">
        <f>SUM('360 GRP '!N334:Y334)*'360 GRP '!#REF!</f>
        <v>#REF!</v>
      </c>
      <c r="H268" s="18" t="e">
        <f>SUM('360 GRP '!N334:Y334)*'360 GRP '!#REF!</f>
        <v>#REF!</v>
      </c>
      <c r="I268" s="18" t="e">
        <f>SUM('360 GRP '!N334:Y334)*'360 GRP '!#REF!</f>
        <v>#REF!</v>
      </c>
      <c r="J268" s="18" t="e">
        <f>SUM('360 GRP '!N334:Y334)*'360 GRP '!#REF!</f>
        <v>#REF!</v>
      </c>
      <c r="K268" s="18" t="e">
        <f>'360 GRP '!#REF!</f>
        <v>#REF!</v>
      </c>
      <c r="L268" s="18">
        <f>'360 GRP '!K334*SUM('360 GRP '!N334:Y334)</f>
        <v>0</v>
      </c>
    </row>
    <row r="269" spans="1:12">
      <c r="A269" s="1" t="e">
        <f>'360 GRP '!#REF!</f>
        <v>#REF!</v>
      </c>
      <c r="B269" s="16" t="e">
        <f>SUM('360 GRP '!N335:Y335)*'360 GRP '!#REF!</f>
        <v>#REF!</v>
      </c>
      <c r="C269" s="17" t="e">
        <f>SUM('360 GRP '!N335:Y335)*'360 GRP '!#REF!</f>
        <v>#REF!</v>
      </c>
      <c r="D269" s="18" t="e">
        <f>SUM('360 GRP '!N335:Y335)*'360 GRP '!#REF!</f>
        <v>#REF!</v>
      </c>
      <c r="E269" s="18" t="e">
        <f>SUM('360 GRP '!N335:Y335)*'360 GRP '!#REF!</f>
        <v>#REF!</v>
      </c>
      <c r="F269" s="18" t="e">
        <f>SUM('360 GRP '!N335:Y335)*'360 GRP '!#REF!</f>
        <v>#REF!</v>
      </c>
      <c r="G269" s="18" t="e">
        <f>SUM('360 GRP '!N335:Y335)*'360 GRP '!#REF!</f>
        <v>#REF!</v>
      </c>
      <c r="H269" s="18" t="e">
        <f>SUM('360 GRP '!N335:Y335)*'360 GRP '!#REF!</f>
        <v>#REF!</v>
      </c>
      <c r="I269" s="18" t="e">
        <f>SUM('360 GRP '!N335:Y335)*'360 GRP '!#REF!</f>
        <v>#REF!</v>
      </c>
      <c r="J269" s="18" t="e">
        <f>SUM('360 GRP '!N335:Y335)*'360 GRP '!#REF!</f>
        <v>#REF!</v>
      </c>
      <c r="K269" s="18" t="e">
        <f>'360 GRP '!#REF!</f>
        <v>#REF!</v>
      </c>
      <c r="L269" s="18">
        <f>'360 GRP '!K335*SUM('360 GRP '!N335:Y335)</f>
        <v>0</v>
      </c>
    </row>
    <row r="270" spans="1:12">
      <c r="A270" s="1" t="e">
        <f>'360 GRP '!#REF!</f>
        <v>#REF!</v>
      </c>
      <c r="B270" s="16" t="e">
        <f>SUM('360 GRP '!N336:Y336)*'360 GRP '!#REF!</f>
        <v>#REF!</v>
      </c>
      <c r="C270" s="17" t="e">
        <f>SUM('360 GRP '!N336:Y336)*'360 GRP '!#REF!</f>
        <v>#REF!</v>
      </c>
      <c r="D270" s="18" t="e">
        <f>SUM('360 GRP '!N336:Y336)*'360 GRP '!#REF!</f>
        <v>#REF!</v>
      </c>
      <c r="E270" s="18" t="e">
        <f>SUM('360 GRP '!N336:Y336)*'360 GRP '!#REF!</f>
        <v>#REF!</v>
      </c>
      <c r="F270" s="18" t="e">
        <f>SUM('360 GRP '!N336:Y336)*'360 GRP '!#REF!</f>
        <v>#REF!</v>
      </c>
      <c r="G270" s="18" t="e">
        <f>SUM('360 GRP '!N336:Y336)*'360 GRP '!#REF!</f>
        <v>#REF!</v>
      </c>
      <c r="H270" s="18" t="e">
        <f>SUM('360 GRP '!N336:Y336)*'360 GRP '!#REF!</f>
        <v>#REF!</v>
      </c>
      <c r="I270" s="18" t="e">
        <f>SUM('360 GRP '!N336:Y336)*'360 GRP '!#REF!</f>
        <v>#REF!</v>
      </c>
      <c r="J270" s="18" t="e">
        <f>SUM('360 GRP '!N336:Y336)*'360 GRP '!#REF!</f>
        <v>#REF!</v>
      </c>
      <c r="K270" s="18" t="e">
        <f>'360 GRP '!#REF!</f>
        <v>#REF!</v>
      </c>
      <c r="L270" s="18">
        <f>'360 GRP '!K336*SUM('360 GRP '!N336:Y336)</f>
        <v>0</v>
      </c>
    </row>
    <row r="271" spans="1:12">
      <c r="A271" s="1" t="e">
        <f>'360 GRP '!#REF!</f>
        <v>#REF!</v>
      </c>
      <c r="B271" s="16" t="e">
        <f>SUM('360 GRP '!N337:Y337)*'360 GRP '!#REF!</f>
        <v>#REF!</v>
      </c>
      <c r="C271" s="17" t="e">
        <f>SUM('360 GRP '!N337:Y337)*'360 GRP '!#REF!</f>
        <v>#REF!</v>
      </c>
      <c r="D271" s="18" t="e">
        <f>SUM('360 GRP '!N337:Y337)*'360 GRP '!#REF!</f>
        <v>#REF!</v>
      </c>
      <c r="E271" s="18" t="e">
        <f>SUM('360 GRP '!N337:Y337)*'360 GRP '!#REF!</f>
        <v>#REF!</v>
      </c>
      <c r="F271" s="18" t="e">
        <f>SUM('360 GRP '!N337:Y337)*'360 GRP '!#REF!</f>
        <v>#REF!</v>
      </c>
      <c r="G271" s="18" t="e">
        <f>SUM('360 GRP '!N337:Y337)*'360 GRP '!#REF!</f>
        <v>#REF!</v>
      </c>
      <c r="H271" s="18" t="e">
        <f>SUM('360 GRP '!N337:Y337)*'360 GRP '!#REF!</f>
        <v>#REF!</v>
      </c>
      <c r="I271" s="18" t="e">
        <f>SUM('360 GRP '!N337:Y337)*'360 GRP '!#REF!</f>
        <v>#REF!</v>
      </c>
      <c r="J271" s="18" t="e">
        <f>SUM('360 GRP '!N337:Y337)*'360 GRP '!#REF!</f>
        <v>#REF!</v>
      </c>
      <c r="K271" s="18" t="e">
        <f>'360 GRP '!#REF!</f>
        <v>#REF!</v>
      </c>
      <c r="L271" s="18">
        <f>'360 GRP '!K337*SUM('360 GRP '!N337:Y337)</f>
        <v>0</v>
      </c>
    </row>
    <row r="272" spans="1:12">
      <c r="A272" s="1" t="e">
        <f>'360 GRP '!#REF!</f>
        <v>#REF!</v>
      </c>
      <c r="B272" s="16" t="e">
        <f>SUM('360 GRP '!N338:Y338)*'360 GRP '!#REF!</f>
        <v>#REF!</v>
      </c>
      <c r="C272" s="17" t="e">
        <f>SUM('360 GRP '!N338:Y338)*'360 GRP '!#REF!</f>
        <v>#REF!</v>
      </c>
      <c r="D272" s="18" t="e">
        <f>SUM('360 GRP '!N338:Y338)*'360 GRP '!#REF!</f>
        <v>#REF!</v>
      </c>
      <c r="E272" s="18" t="e">
        <f>SUM('360 GRP '!N338:Y338)*'360 GRP '!#REF!</f>
        <v>#REF!</v>
      </c>
      <c r="F272" s="18" t="e">
        <f>SUM('360 GRP '!N338:Y338)*'360 GRP '!#REF!</f>
        <v>#REF!</v>
      </c>
      <c r="G272" s="18" t="e">
        <f>SUM('360 GRP '!N338:Y338)*'360 GRP '!#REF!</f>
        <v>#REF!</v>
      </c>
      <c r="H272" s="18" t="e">
        <f>SUM('360 GRP '!N338:Y338)*'360 GRP '!#REF!</f>
        <v>#REF!</v>
      </c>
      <c r="I272" s="18" t="e">
        <f>SUM('360 GRP '!N338:Y338)*'360 GRP '!#REF!</f>
        <v>#REF!</v>
      </c>
      <c r="J272" s="18" t="e">
        <f>SUM('360 GRP '!N338:Y338)*'360 GRP '!#REF!</f>
        <v>#REF!</v>
      </c>
      <c r="K272" s="18" t="e">
        <f>'360 GRP '!#REF!</f>
        <v>#REF!</v>
      </c>
      <c r="L272" s="18">
        <f>'360 GRP '!K338*SUM('360 GRP '!N338:Y338)</f>
        <v>0</v>
      </c>
    </row>
    <row r="273" spans="1:12">
      <c r="A273" s="1" t="e">
        <f>'360 GRP '!#REF!</f>
        <v>#REF!</v>
      </c>
      <c r="B273" s="16" t="e">
        <f>SUM('360 GRP '!N339:Y339)*'360 GRP '!#REF!</f>
        <v>#REF!</v>
      </c>
      <c r="C273" s="17" t="e">
        <f>SUM('360 GRP '!N339:Y339)*'360 GRP '!#REF!</f>
        <v>#REF!</v>
      </c>
      <c r="D273" s="18" t="e">
        <f>SUM('360 GRP '!N339:Y339)*'360 GRP '!#REF!</f>
        <v>#REF!</v>
      </c>
      <c r="E273" s="18" t="e">
        <f>SUM('360 GRP '!N339:Y339)*'360 GRP '!#REF!</f>
        <v>#REF!</v>
      </c>
      <c r="F273" s="18" t="e">
        <f>SUM('360 GRP '!N339:Y339)*'360 GRP '!#REF!</f>
        <v>#REF!</v>
      </c>
      <c r="G273" s="18" t="e">
        <f>SUM('360 GRP '!N339:Y339)*'360 GRP '!#REF!</f>
        <v>#REF!</v>
      </c>
      <c r="H273" s="18" t="e">
        <f>SUM('360 GRP '!N339:Y339)*'360 GRP '!#REF!</f>
        <v>#REF!</v>
      </c>
      <c r="I273" s="18" t="e">
        <f>SUM('360 GRP '!N339:Y339)*'360 GRP '!#REF!</f>
        <v>#REF!</v>
      </c>
      <c r="J273" s="18" t="e">
        <f>SUM('360 GRP '!N339:Y339)*'360 GRP '!#REF!</f>
        <v>#REF!</v>
      </c>
      <c r="K273" s="18" t="e">
        <f>'360 GRP '!#REF!</f>
        <v>#REF!</v>
      </c>
      <c r="L273" s="18">
        <f>'360 GRP '!K339*SUM('360 GRP '!N339:Y339)</f>
        <v>0</v>
      </c>
    </row>
    <row r="274" spans="1:12">
      <c r="A274" s="1" t="e">
        <f>'360 GRP '!#REF!</f>
        <v>#REF!</v>
      </c>
      <c r="B274" s="16" t="e">
        <f>SUM('360 GRP '!N340:Y340)*'360 GRP '!#REF!</f>
        <v>#REF!</v>
      </c>
      <c r="C274" s="17" t="e">
        <f>SUM('360 GRP '!N340:Y340)*'360 GRP '!#REF!</f>
        <v>#REF!</v>
      </c>
      <c r="D274" s="18" t="e">
        <f>SUM('360 GRP '!N340:Y340)*'360 GRP '!#REF!</f>
        <v>#REF!</v>
      </c>
      <c r="E274" s="18" t="e">
        <f>SUM('360 GRP '!N340:Y340)*'360 GRP '!#REF!</f>
        <v>#REF!</v>
      </c>
      <c r="F274" s="18" t="e">
        <f>SUM('360 GRP '!N340:Y340)*'360 GRP '!#REF!</f>
        <v>#REF!</v>
      </c>
      <c r="G274" s="18" t="e">
        <f>SUM('360 GRP '!N340:Y340)*'360 GRP '!#REF!</f>
        <v>#REF!</v>
      </c>
      <c r="H274" s="18" t="e">
        <f>SUM('360 GRP '!N340:Y340)*'360 GRP '!#REF!</f>
        <v>#REF!</v>
      </c>
      <c r="I274" s="18" t="e">
        <f>SUM('360 GRP '!N340:Y340)*'360 GRP '!#REF!</f>
        <v>#REF!</v>
      </c>
      <c r="J274" s="18" t="e">
        <f>SUM('360 GRP '!N340:Y340)*'360 GRP '!#REF!</f>
        <v>#REF!</v>
      </c>
      <c r="K274" s="18" t="e">
        <f>'360 GRP '!#REF!</f>
        <v>#REF!</v>
      </c>
      <c r="L274" s="18">
        <f>'360 GRP '!K340*SUM('360 GRP '!N340:Y340)</f>
        <v>0</v>
      </c>
    </row>
    <row r="275" spans="1:12">
      <c r="A275" s="1" t="e">
        <f>'360 GRP '!#REF!</f>
        <v>#REF!</v>
      </c>
      <c r="B275" s="16" t="e">
        <f>SUM('360 GRP '!N341:Y341)*'360 GRP '!#REF!</f>
        <v>#REF!</v>
      </c>
      <c r="C275" s="17" t="e">
        <f>SUM('360 GRP '!N341:Y341)*'360 GRP '!#REF!</f>
        <v>#REF!</v>
      </c>
      <c r="D275" s="18" t="e">
        <f>SUM('360 GRP '!N341:Y341)*'360 GRP '!#REF!</f>
        <v>#REF!</v>
      </c>
      <c r="E275" s="18" t="e">
        <f>SUM('360 GRP '!N341:Y341)*'360 GRP '!#REF!</f>
        <v>#REF!</v>
      </c>
      <c r="F275" s="18" t="e">
        <f>SUM('360 GRP '!N341:Y341)*'360 GRP '!#REF!</f>
        <v>#REF!</v>
      </c>
      <c r="G275" s="18" t="e">
        <f>SUM('360 GRP '!N341:Y341)*'360 GRP '!#REF!</f>
        <v>#REF!</v>
      </c>
      <c r="H275" s="18" t="e">
        <f>SUM('360 GRP '!N341:Y341)*'360 GRP '!#REF!</f>
        <v>#REF!</v>
      </c>
      <c r="I275" s="18" t="e">
        <f>SUM('360 GRP '!N341:Y341)*'360 GRP '!#REF!</f>
        <v>#REF!</v>
      </c>
      <c r="J275" s="18" t="e">
        <f>SUM('360 GRP '!N341:Y341)*'360 GRP '!#REF!</f>
        <v>#REF!</v>
      </c>
      <c r="K275" s="18" t="e">
        <f>'360 GRP '!#REF!</f>
        <v>#REF!</v>
      </c>
      <c r="L275" s="18">
        <f>'360 GRP '!K341*SUM('360 GRP '!N341:Y341)</f>
        <v>0</v>
      </c>
    </row>
    <row r="276" spans="1:12">
      <c r="A276" s="1" t="e">
        <f>'360 GRP '!#REF!</f>
        <v>#REF!</v>
      </c>
      <c r="B276" s="16" t="e">
        <f>SUM('360 GRP '!N342:Y342)*'360 GRP '!#REF!</f>
        <v>#REF!</v>
      </c>
      <c r="C276" s="17" t="e">
        <f>SUM('360 GRP '!N342:Y342)*'360 GRP '!#REF!</f>
        <v>#REF!</v>
      </c>
      <c r="D276" s="18" t="e">
        <f>SUM('360 GRP '!N342:Y342)*'360 GRP '!#REF!</f>
        <v>#REF!</v>
      </c>
      <c r="E276" s="18" t="e">
        <f>SUM('360 GRP '!N342:Y342)*'360 GRP '!#REF!</f>
        <v>#REF!</v>
      </c>
      <c r="F276" s="18" t="e">
        <f>SUM('360 GRP '!N342:Y342)*'360 GRP '!#REF!</f>
        <v>#REF!</v>
      </c>
      <c r="G276" s="18" t="e">
        <f>SUM('360 GRP '!N342:Y342)*'360 GRP '!#REF!</f>
        <v>#REF!</v>
      </c>
      <c r="H276" s="18" t="e">
        <f>SUM('360 GRP '!N342:Y342)*'360 GRP '!#REF!</f>
        <v>#REF!</v>
      </c>
      <c r="I276" s="18" t="e">
        <f>SUM('360 GRP '!N342:Y342)*'360 GRP '!#REF!</f>
        <v>#REF!</v>
      </c>
      <c r="J276" s="18" t="e">
        <f>SUM('360 GRP '!N342:Y342)*'360 GRP '!#REF!</f>
        <v>#REF!</v>
      </c>
      <c r="K276" s="18" t="e">
        <f>'360 GRP '!#REF!</f>
        <v>#REF!</v>
      </c>
      <c r="L276" s="18">
        <f>'360 GRP '!K342*SUM('360 GRP '!N342:Y342)</f>
        <v>0</v>
      </c>
    </row>
    <row r="277" spans="1:12">
      <c r="A277" s="1" t="e">
        <f>'360 GRP '!#REF!</f>
        <v>#REF!</v>
      </c>
      <c r="B277" s="16" t="e">
        <f>SUM('360 GRP '!N343:Y343)*'360 GRP '!#REF!</f>
        <v>#REF!</v>
      </c>
      <c r="C277" s="17" t="e">
        <f>SUM('360 GRP '!N343:Y343)*'360 GRP '!#REF!</f>
        <v>#REF!</v>
      </c>
      <c r="D277" s="18" t="e">
        <f>SUM('360 GRP '!N343:Y343)*'360 GRP '!#REF!</f>
        <v>#REF!</v>
      </c>
      <c r="E277" s="18" t="e">
        <f>SUM('360 GRP '!N343:Y343)*'360 GRP '!#REF!</f>
        <v>#REF!</v>
      </c>
      <c r="F277" s="18" t="e">
        <f>SUM('360 GRP '!N343:Y343)*'360 GRP '!#REF!</f>
        <v>#REF!</v>
      </c>
      <c r="G277" s="18" t="e">
        <f>SUM('360 GRP '!N343:Y343)*'360 GRP '!#REF!</f>
        <v>#REF!</v>
      </c>
      <c r="H277" s="18" t="e">
        <f>SUM('360 GRP '!N343:Y343)*'360 GRP '!#REF!</f>
        <v>#REF!</v>
      </c>
      <c r="I277" s="18" t="e">
        <f>SUM('360 GRP '!N343:Y343)*'360 GRP '!#REF!</f>
        <v>#REF!</v>
      </c>
      <c r="J277" s="18" t="e">
        <f>SUM('360 GRP '!N343:Y343)*'360 GRP '!#REF!</f>
        <v>#REF!</v>
      </c>
      <c r="K277" s="18" t="e">
        <f>'360 GRP '!#REF!</f>
        <v>#REF!</v>
      </c>
      <c r="L277" s="18">
        <f>'360 GRP '!K343*SUM('360 GRP '!N343:Y343)</f>
        <v>0</v>
      </c>
    </row>
    <row r="278" spans="1:12">
      <c r="A278" s="1" t="e">
        <f>'360 GRP '!#REF!</f>
        <v>#REF!</v>
      </c>
      <c r="B278" s="16" t="e">
        <f>SUM('360 GRP '!N344:Y344)*'360 GRP '!#REF!</f>
        <v>#REF!</v>
      </c>
      <c r="C278" s="17" t="e">
        <f>SUM('360 GRP '!N344:Y344)*'360 GRP '!#REF!</f>
        <v>#REF!</v>
      </c>
      <c r="D278" s="18" t="e">
        <f>SUM('360 GRP '!N344:Y344)*'360 GRP '!#REF!</f>
        <v>#REF!</v>
      </c>
      <c r="E278" s="18" t="e">
        <f>SUM('360 GRP '!N344:Y344)*'360 GRP '!#REF!</f>
        <v>#REF!</v>
      </c>
      <c r="F278" s="18" t="e">
        <f>SUM('360 GRP '!N344:Y344)*'360 GRP '!#REF!</f>
        <v>#REF!</v>
      </c>
      <c r="G278" s="18" t="e">
        <f>SUM('360 GRP '!N344:Y344)*'360 GRP '!#REF!</f>
        <v>#REF!</v>
      </c>
      <c r="H278" s="18" t="e">
        <f>SUM('360 GRP '!N344:Y344)*'360 GRP '!#REF!</f>
        <v>#REF!</v>
      </c>
      <c r="I278" s="18" t="e">
        <f>SUM('360 GRP '!N344:Y344)*'360 GRP '!#REF!</f>
        <v>#REF!</v>
      </c>
      <c r="J278" s="18" t="e">
        <f>SUM('360 GRP '!N344:Y344)*'360 GRP '!#REF!</f>
        <v>#REF!</v>
      </c>
      <c r="K278" s="18" t="e">
        <f>'360 GRP '!#REF!</f>
        <v>#REF!</v>
      </c>
      <c r="L278" s="18">
        <f>'360 GRP '!K344*SUM('360 GRP '!N344:Y344)</f>
        <v>0</v>
      </c>
    </row>
    <row r="279" spans="1:12">
      <c r="A279" s="1" t="e">
        <f>'360 GRP '!#REF!</f>
        <v>#REF!</v>
      </c>
      <c r="B279" s="16" t="e">
        <f>SUM('360 GRP '!N345:Y345)*'360 GRP '!#REF!</f>
        <v>#REF!</v>
      </c>
      <c r="C279" s="17" t="e">
        <f>SUM('360 GRP '!N345:Y345)*'360 GRP '!#REF!</f>
        <v>#REF!</v>
      </c>
      <c r="D279" s="18" t="e">
        <f>SUM('360 GRP '!N345:Y345)*'360 GRP '!#REF!</f>
        <v>#REF!</v>
      </c>
      <c r="E279" s="18" t="e">
        <f>SUM('360 GRP '!N345:Y345)*'360 GRP '!#REF!</f>
        <v>#REF!</v>
      </c>
      <c r="F279" s="18" t="e">
        <f>SUM('360 GRP '!N345:Y345)*'360 GRP '!#REF!</f>
        <v>#REF!</v>
      </c>
      <c r="G279" s="18" t="e">
        <f>SUM('360 GRP '!N345:Y345)*'360 GRP '!#REF!</f>
        <v>#REF!</v>
      </c>
      <c r="H279" s="18" t="e">
        <f>SUM('360 GRP '!N345:Y345)*'360 GRP '!#REF!</f>
        <v>#REF!</v>
      </c>
      <c r="I279" s="18" t="e">
        <f>SUM('360 GRP '!N345:Y345)*'360 GRP '!#REF!</f>
        <v>#REF!</v>
      </c>
      <c r="J279" s="18" t="e">
        <f>SUM('360 GRP '!N345:Y345)*'360 GRP '!#REF!</f>
        <v>#REF!</v>
      </c>
      <c r="K279" s="18" t="e">
        <f>'360 GRP '!#REF!</f>
        <v>#REF!</v>
      </c>
      <c r="L279" s="18">
        <f>'360 GRP '!K345*SUM('360 GRP '!N345:Y345)</f>
        <v>0</v>
      </c>
    </row>
    <row r="280" spans="1:12">
      <c r="A280" s="1" t="e">
        <f>'360 GRP '!#REF!</f>
        <v>#REF!</v>
      </c>
      <c r="B280" s="16" t="e">
        <f>SUM('360 GRP '!N346:Y346)*'360 GRP '!#REF!</f>
        <v>#REF!</v>
      </c>
      <c r="C280" s="17" t="e">
        <f>SUM('360 GRP '!N346:Y346)*'360 GRP '!#REF!</f>
        <v>#REF!</v>
      </c>
      <c r="D280" s="18" t="e">
        <f>SUM('360 GRP '!N346:Y346)*'360 GRP '!#REF!</f>
        <v>#REF!</v>
      </c>
      <c r="E280" s="18" t="e">
        <f>SUM('360 GRP '!N346:Y346)*'360 GRP '!#REF!</f>
        <v>#REF!</v>
      </c>
      <c r="F280" s="18" t="e">
        <f>SUM('360 GRP '!N346:Y346)*'360 GRP '!#REF!</f>
        <v>#REF!</v>
      </c>
      <c r="G280" s="18" t="e">
        <f>SUM('360 GRP '!N346:Y346)*'360 GRP '!#REF!</f>
        <v>#REF!</v>
      </c>
      <c r="H280" s="18" t="e">
        <f>SUM('360 GRP '!N346:Y346)*'360 GRP '!#REF!</f>
        <v>#REF!</v>
      </c>
      <c r="I280" s="18" t="e">
        <f>SUM('360 GRP '!N346:Y346)*'360 GRP '!#REF!</f>
        <v>#REF!</v>
      </c>
      <c r="J280" s="18" t="e">
        <f>SUM('360 GRP '!N346:Y346)*'360 GRP '!#REF!</f>
        <v>#REF!</v>
      </c>
      <c r="K280" s="18" t="e">
        <f>'360 GRP '!#REF!</f>
        <v>#REF!</v>
      </c>
      <c r="L280" s="18">
        <f>'360 GRP '!K346*SUM('360 GRP '!N346:Y346)</f>
        <v>0</v>
      </c>
    </row>
    <row r="281" spans="1:12">
      <c r="A281" s="1" t="e">
        <f>'360 GRP '!#REF!</f>
        <v>#REF!</v>
      </c>
      <c r="B281" s="16" t="e">
        <f>SUM('360 GRP '!N347:Y347)*'360 GRP '!#REF!</f>
        <v>#REF!</v>
      </c>
      <c r="C281" s="17" t="e">
        <f>SUM('360 GRP '!N347:Y347)*'360 GRP '!#REF!</f>
        <v>#REF!</v>
      </c>
      <c r="D281" s="18" t="e">
        <f>SUM('360 GRP '!N347:Y347)*'360 GRP '!#REF!</f>
        <v>#REF!</v>
      </c>
      <c r="E281" s="18" t="e">
        <f>SUM('360 GRP '!N347:Y347)*'360 GRP '!#REF!</f>
        <v>#REF!</v>
      </c>
      <c r="F281" s="18" t="e">
        <f>SUM('360 GRP '!N347:Y347)*'360 GRP '!#REF!</f>
        <v>#REF!</v>
      </c>
      <c r="G281" s="18" t="e">
        <f>SUM('360 GRP '!N347:Y347)*'360 GRP '!#REF!</f>
        <v>#REF!</v>
      </c>
      <c r="H281" s="18" t="e">
        <f>SUM('360 GRP '!N347:Y347)*'360 GRP '!#REF!</f>
        <v>#REF!</v>
      </c>
      <c r="I281" s="18" t="e">
        <f>SUM('360 GRP '!N347:Y347)*'360 GRP '!#REF!</f>
        <v>#REF!</v>
      </c>
      <c r="J281" s="18" t="e">
        <f>SUM('360 GRP '!N347:Y347)*'360 GRP '!#REF!</f>
        <v>#REF!</v>
      </c>
      <c r="K281" s="18" t="e">
        <f>'360 GRP '!#REF!</f>
        <v>#REF!</v>
      </c>
      <c r="L281" s="18">
        <f>'360 GRP '!K347*SUM('360 GRP '!N347:Y347)</f>
        <v>0</v>
      </c>
    </row>
    <row r="282" spans="1:12">
      <c r="A282" s="1" t="e">
        <f>'360 GRP '!#REF!</f>
        <v>#REF!</v>
      </c>
      <c r="B282" s="16" t="e">
        <f>SUM('360 GRP '!N348:Y348)*'360 GRP '!#REF!</f>
        <v>#REF!</v>
      </c>
      <c r="C282" s="17" t="e">
        <f>SUM('360 GRP '!N348:Y348)*'360 GRP '!#REF!</f>
        <v>#REF!</v>
      </c>
      <c r="D282" s="18" t="e">
        <f>SUM('360 GRP '!N348:Y348)*'360 GRP '!#REF!</f>
        <v>#REF!</v>
      </c>
      <c r="E282" s="18" t="e">
        <f>SUM('360 GRP '!N348:Y348)*'360 GRP '!#REF!</f>
        <v>#REF!</v>
      </c>
      <c r="F282" s="18" t="e">
        <f>SUM('360 GRP '!N348:Y348)*'360 GRP '!#REF!</f>
        <v>#REF!</v>
      </c>
      <c r="G282" s="18" t="e">
        <f>SUM('360 GRP '!N348:Y348)*'360 GRP '!#REF!</f>
        <v>#REF!</v>
      </c>
      <c r="H282" s="18" t="e">
        <f>SUM('360 GRP '!N348:Y348)*'360 GRP '!#REF!</f>
        <v>#REF!</v>
      </c>
      <c r="I282" s="18" t="e">
        <f>SUM('360 GRP '!N348:Y348)*'360 GRP '!#REF!</f>
        <v>#REF!</v>
      </c>
      <c r="J282" s="18" t="e">
        <f>SUM('360 GRP '!N348:Y348)*'360 GRP '!#REF!</f>
        <v>#REF!</v>
      </c>
      <c r="K282" s="18" t="e">
        <f>'360 GRP '!#REF!</f>
        <v>#REF!</v>
      </c>
      <c r="L282" s="18">
        <f>'360 GRP '!K348*SUM('360 GRP '!N348:Y348)</f>
        <v>0</v>
      </c>
    </row>
    <row r="283" spans="1:12">
      <c r="A283" s="1" t="e">
        <f>'360 GRP '!#REF!</f>
        <v>#REF!</v>
      </c>
      <c r="B283" s="16" t="e">
        <f>SUM('360 GRP '!N349:Y349)*'360 GRP '!#REF!</f>
        <v>#REF!</v>
      </c>
      <c r="C283" s="17" t="e">
        <f>SUM('360 GRP '!N349:Y349)*'360 GRP '!#REF!</f>
        <v>#REF!</v>
      </c>
      <c r="D283" s="18" t="e">
        <f>SUM('360 GRP '!N349:Y349)*'360 GRP '!#REF!</f>
        <v>#REF!</v>
      </c>
      <c r="E283" s="18" t="e">
        <f>SUM('360 GRP '!N349:Y349)*'360 GRP '!#REF!</f>
        <v>#REF!</v>
      </c>
      <c r="F283" s="18" t="e">
        <f>SUM('360 GRP '!N349:Y349)*'360 GRP '!#REF!</f>
        <v>#REF!</v>
      </c>
      <c r="G283" s="18" t="e">
        <f>SUM('360 GRP '!N349:Y349)*'360 GRP '!#REF!</f>
        <v>#REF!</v>
      </c>
      <c r="H283" s="18" t="e">
        <f>SUM('360 GRP '!N349:Y349)*'360 GRP '!#REF!</f>
        <v>#REF!</v>
      </c>
      <c r="I283" s="18" t="e">
        <f>SUM('360 GRP '!N349:Y349)*'360 GRP '!#REF!</f>
        <v>#REF!</v>
      </c>
      <c r="J283" s="18" t="e">
        <f>SUM('360 GRP '!N349:Y349)*'360 GRP '!#REF!</f>
        <v>#REF!</v>
      </c>
      <c r="K283" s="18" t="e">
        <f>'360 GRP '!#REF!</f>
        <v>#REF!</v>
      </c>
      <c r="L283" s="18">
        <f>'360 GRP '!K349*SUM('360 GRP '!N349:Y349)</f>
        <v>0</v>
      </c>
    </row>
    <row r="284" spans="1:12">
      <c r="A284" s="1" t="e">
        <f>'360 GRP '!#REF!</f>
        <v>#REF!</v>
      </c>
      <c r="B284" s="16" t="e">
        <f>SUM('360 GRP '!N350:Y350)*'360 GRP '!#REF!</f>
        <v>#REF!</v>
      </c>
      <c r="C284" s="17" t="e">
        <f>SUM('360 GRP '!N350:Y350)*'360 GRP '!#REF!</f>
        <v>#REF!</v>
      </c>
      <c r="D284" s="18" t="e">
        <f>SUM('360 GRP '!N350:Y350)*'360 GRP '!#REF!</f>
        <v>#REF!</v>
      </c>
      <c r="E284" s="18" t="e">
        <f>SUM('360 GRP '!N350:Y350)*'360 GRP '!#REF!</f>
        <v>#REF!</v>
      </c>
      <c r="F284" s="18" t="e">
        <f>SUM('360 GRP '!N350:Y350)*'360 GRP '!#REF!</f>
        <v>#REF!</v>
      </c>
      <c r="G284" s="18" t="e">
        <f>SUM('360 GRP '!N350:Y350)*'360 GRP '!#REF!</f>
        <v>#REF!</v>
      </c>
      <c r="H284" s="18" t="e">
        <f>SUM('360 GRP '!N350:Y350)*'360 GRP '!#REF!</f>
        <v>#REF!</v>
      </c>
      <c r="I284" s="18" t="e">
        <f>SUM('360 GRP '!N350:Y350)*'360 GRP '!#REF!</f>
        <v>#REF!</v>
      </c>
      <c r="J284" s="18" t="e">
        <f>SUM('360 GRP '!N350:Y350)*'360 GRP '!#REF!</f>
        <v>#REF!</v>
      </c>
      <c r="K284" s="18" t="e">
        <f>'360 GRP '!#REF!</f>
        <v>#REF!</v>
      </c>
      <c r="L284" s="18">
        <f>'360 GRP '!K350*SUM('360 GRP '!N350:Y350)</f>
        <v>0</v>
      </c>
    </row>
    <row r="285" spans="1:12">
      <c r="A285" s="1" t="e">
        <f>'360 GRP '!#REF!</f>
        <v>#REF!</v>
      </c>
      <c r="B285" s="16" t="e">
        <f>SUM('360 GRP '!N351:Y351)*'360 GRP '!#REF!</f>
        <v>#REF!</v>
      </c>
      <c r="C285" s="17" t="e">
        <f>SUM('360 GRP '!N351:Y351)*'360 GRP '!#REF!</f>
        <v>#REF!</v>
      </c>
      <c r="D285" s="18" t="e">
        <f>SUM('360 GRP '!N351:Y351)*'360 GRP '!#REF!</f>
        <v>#REF!</v>
      </c>
      <c r="E285" s="18" t="e">
        <f>SUM('360 GRP '!N351:Y351)*'360 GRP '!#REF!</f>
        <v>#REF!</v>
      </c>
      <c r="F285" s="18" t="e">
        <f>SUM('360 GRP '!N351:Y351)*'360 GRP '!#REF!</f>
        <v>#REF!</v>
      </c>
      <c r="G285" s="18" t="e">
        <f>SUM('360 GRP '!N351:Y351)*'360 GRP '!#REF!</f>
        <v>#REF!</v>
      </c>
      <c r="H285" s="18" t="e">
        <f>SUM('360 GRP '!N351:Y351)*'360 GRP '!#REF!</f>
        <v>#REF!</v>
      </c>
      <c r="I285" s="18" t="e">
        <f>SUM('360 GRP '!N351:Y351)*'360 GRP '!#REF!</f>
        <v>#REF!</v>
      </c>
      <c r="J285" s="18" t="e">
        <f>SUM('360 GRP '!N351:Y351)*'360 GRP '!#REF!</f>
        <v>#REF!</v>
      </c>
      <c r="K285" s="18" t="e">
        <f>'360 GRP '!#REF!</f>
        <v>#REF!</v>
      </c>
      <c r="L285" s="18">
        <f>'360 GRP '!K351*SUM('360 GRP '!N351:Y351)</f>
        <v>0</v>
      </c>
    </row>
    <row r="286" spans="1:12">
      <c r="A286" s="1" t="e">
        <f>'360 GRP '!#REF!</f>
        <v>#REF!</v>
      </c>
      <c r="B286" s="16" t="e">
        <f>SUM('360 GRP '!N352:Y352)*'360 GRP '!#REF!</f>
        <v>#REF!</v>
      </c>
      <c r="C286" s="17" t="e">
        <f>SUM('360 GRP '!N352:Y352)*'360 GRP '!#REF!</f>
        <v>#REF!</v>
      </c>
      <c r="D286" s="18" t="e">
        <f>SUM('360 GRP '!N352:Y352)*'360 GRP '!#REF!</f>
        <v>#REF!</v>
      </c>
      <c r="E286" s="18" t="e">
        <f>SUM('360 GRP '!N352:Y352)*'360 GRP '!#REF!</f>
        <v>#REF!</v>
      </c>
      <c r="F286" s="18" t="e">
        <f>SUM('360 GRP '!N352:Y352)*'360 GRP '!#REF!</f>
        <v>#REF!</v>
      </c>
      <c r="G286" s="18" t="e">
        <f>SUM('360 GRP '!N352:Y352)*'360 GRP '!#REF!</f>
        <v>#REF!</v>
      </c>
      <c r="H286" s="18" t="e">
        <f>SUM('360 GRP '!N352:Y352)*'360 GRP '!#REF!</f>
        <v>#REF!</v>
      </c>
      <c r="I286" s="18" t="e">
        <f>SUM('360 GRP '!N352:Y352)*'360 GRP '!#REF!</f>
        <v>#REF!</v>
      </c>
      <c r="J286" s="18" t="e">
        <f>SUM('360 GRP '!N352:Y352)*'360 GRP '!#REF!</f>
        <v>#REF!</v>
      </c>
      <c r="K286" s="18" t="e">
        <f>'360 GRP '!#REF!</f>
        <v>#REF!</v>
      </c>
      <c r="L286" s="18">
        <f>'360 GRP '!K352*SUM('360 GRP '!N352:Y352)</f>
        <v>0</v>
      </c>
    </row>
    <row r="287" spans="1:12">
      <c r="A287" s="1" t="e">
        <f>'360 GRP '!#REF!</f>
        <v>#REF!</v>
      </c>
      <c r="B287" s="16" t="e">
        <f>SUM('360 GRP '!N353:Y353)*'360 GRP '!#REF!</f>
        <v>#REF!</v>
      </c>
      <c r="C287" s="17" t="e">
        <f>SUM('360 GRP '!N353:Y353)*'360 GRP '!#REF!</f>
        <v>#REF!</v>
      </c>
      <c r="D287" s="18" t="e">
        <f>SUM('360 GRP '!N353:Y353)*'360 GRP '!#REF!</f>
        <v>#REF!</v>
      </c>
      <c r="E287" s="18" t="e">
        <f>SUM('360 GRP '!N353:Y353)*'360 GRP '!#REF!</f>
        <v>#REF!</v>
      </c>
      <c r="F287" s="18" t="e">
        <f>SUM('360 GRP '!N353:Y353)*'360 GRP '!#REF!</f>
        <v>#REF!</v>
      </c>
      <c r="G287" s="18" t="e">
        <f>SUM('360 GRP '!N353:Y353)*'360 GRP '!#REF!</f>
        <v>#REF!</v>
      </c>
      <c r="H287" s="18" t="e">
        <f>SUM('360 GRP '!N353:Y353)*'360 GRP '!#REF!</f>
        <v>#REF!</v>
      </c>
      <c r="I287" s="18" t="e">
        <f>SUM('360 GRP '!N353:Y353)*'360 GRP '!#REF!</f>
        <v>#REF!</v>
      </c>
      <c r="J287" s="18" t="e">
        <f>SUM('360 GRP '!N353:Y353)*'360 GRP '!#REF!</f>
        <v>#REF!</v>
      </c>
      <c r="K287" s="18" t="e">
        <f>'360 GRP '!#REF!</f>
        <v>#REF!</v>
      </c>
      <c r="L287" s="18">
        <f>'360 GRP '!K353*SUM('360 GRP '!N353:Y353)</f>
        <v>0</v>
      </c>
    </row>
    <row r="288" spans="1:12">
      <c r="A288" s="1" t="e">
        <f>'360 GRP '!#REF!</f>
        <v>#REF!</v>
      </c>
      <c r="B288" s="16" t="e">
        <f>SUM('360 GRP '!N354:Y354)*'360 GRP '!#REF!</f>
        <v>#REF!</v>
      </c>
      <c r="C288" s="17" t="e">
        <f>SUM('360 GRP '!N354:Y354)*'360 GRP '!#REF!</f>
        <v>#REF!</v>
      </c>
      <c r="D288" s="18" t="e">
        <f>SUM('360 GRP '!N354:Y354)*'360 GRP '!#REF!</f>
        <v>#REF!</v>
      </c>
      <c r="E288" s="18" t="e">
        <f>SUM('360 GRP '!N354:Y354)*'360 GRP '!#REF!</f>
        <v>#REF!</v>
      </c>
      <c r="F288" s="18" t="e">
        <f>SUM('360 GRP '!N354:Y354)*'360 GRP '!#REF!</f>
        <v>#REF!</v>
      </c>
      <c r="G288" s="18" t="e">
        <f>SUM('360 GRP '!N354:Y354)*'360 GRP '!#REF!</f>
        <v>#REF!</v>
      </c>
      <c r="H288" s="18" t="e">
        <f>SUM('360 GRP '!N354:Y354)*'360 GRP '!#REF!</f>
        <v>#REF!</v>
      </c>
      <c r="I288" s="18" t="e">
        <f>SUM('360 GRP '!N354:Y354)*'360 GRP '!#REF!</f>
        <v>#REF!</v>
      </c>
      <c r="J288" s="18" t="e">
        <f>SUM('360 GRP '!N354:Y354)*'360 GRP '!#REF!</f>
        <v>#REF!</v>
      </c>
      <c r="K288" s="18" t="e">
        <f>'360 GRP '!#REF!</f>
        <v>#REF!</v>
      </c>
      <c r="L288" s="18">
        <f>'360 GRP '!K354*SUM('360 GRP '!N354:Y354)</f>
        <v>0</v>
      </c>
    </row>
    <row r="289" spans="1:12">
      <c r="A289" s="1" t="e">
        <f>'360 GRP '!#REF!</f>
        <v>#REF!</v>
      </c>
      <c r="B289" s="16" t="e">
        <f>SUM('360 GRP '!N355:Y355)*'360 GRP '!#REF!</f>
        <v>#REF!</v>
      </c>
      <c r="C289" s="17" t="e">
        <f>SUM('360 GRP '!N355:Y355)*'360 GRP '!#REF!</f>
        <v>#REF!</v>
      </c>
      <c r="D289" s="18" t="e">
        <f>SUM('360 GRP '!N355:Y355)*'360 GRP '!#REF!</f>
        <v>#REF!</v>
      </c>
      <c r="E289" s="18" t="e">
        <f>SUM('360 GRP '!N355:Y355)*'360 GRP '!#REF!</f>
        <v>#REF!</v>
      </c>
      <c r="F289" s="18" t="e">
        <f>SUM('360 GRP '!N355:Y355)*'360 GRP '!#REF!</f>
        <v>#REF!</v>
      </c>
      <c r="G289" s="18" t="e">
        <f>SUM('360 GRP '!N355:Y355)*'360 GRP '!#REF!</f>
        <v>#REF!</v>
      </c>
      <c r="H289" s="18" t="e">
        <f>SUM('360 GRP '!N355:Y355)*'360 GRP '!#REF!</f>
        <v>#REF!</v>
      </c>
      <c r="I289" s="18" t="e">
        <f>SUM('360 GRP '!N355:Y355)*'360 GRP '!#REF!</f>
        <v>#REF!</v>
      </c>
      <c r="J289" s="18" t="e">
        <f>SUM('360 GRP '!N355:Y355)*'360 GRP '!#REF!</f>
        <v>#REF!</v>
      </c>
      <c r="K289" s="18" t="e">
        <f>'360 GRP '!#REF!</f>
        <v>#REF!</v>
      </c>
      <c r="L289" s="18">
        <f>'360 GRP '!K355*SUM('360 GRP '!N355:Y355)</f>
        <v>0</v>
      </c>
    </row>
    <row r="290" spans="1:12">
      <c r="A290" s="1" t="e">
        <f>'360 GRP '!#REF!</f>
        <v>#REF!</v>
      </c>
      <c r="B290" s="16" t="e">
        <f>SUM('360 GRP '!N356:Y356)*'360 GRP '!#REF!</f>
        <v>#REF!</v>
      </c>
      <c r="C290" s="17" t="e">
        <f>SUM('360 GRP '!N356:Y356)*'360 GRP '!#REF!</f>
        <v>#REF!</v>
      </c>
      <c r="D290" s="18" t="e">
        <f>SUM('360 GRP '!N356:Y356)*'360 GRP '!#REF!</f>
        <v>#REF!</v>
      </c>
      <c r="E290" s="18" t="e">
        <f>SUM('360 GRP '!N356:Y356)*'360 GRP '!#REF!</f>
        <v>#REF!</v>
      </c>
      <c r="F290" s="18" t="e">
        <f>SUM('360 GRP '!N356:Y356)*'360 GRP '!#REF!</f>
        <v>#REF!</v>
      </c>
      <c r="G290" s="18" t="e">
        <f>SUM('360 GRP '!N356:Y356)*'360 GRP '!#REF!</f>
        <v>#REF!</v>
      </c>
      <c r="H290" s="18" t="e">
        <f>SUM('360 GRP '!N356:Y356)*'360 GRP '!#REF!</f>
        <v>#REF!</v>
      </c>
      <c r="I290" s="18" t="e">
        <f>SUM('360 GRP '!N356:Y356)*'360 GRP '!#REF!</f>
        <v>#REF!</v>
      </c>
      <c r="J290" s="18" t="e">
        <f>SUM('360 GRP '!N356:Y356)*'360 GRP '!#REF!</f>
        <v>#REF!</v>
      </c>
      <c r="K290" s="18" t="e">
        <f>'360 GRP '!#REF!</f>
        <v>#REF!</v>
      </c>
      <c r="L290" s="18">
        <f>'360 GRP '!K356*SUM('360 GRP '!N356:Y356)</f>
        <v>0</v>
      </c>
    </row>
    <row r="291" spans="1:12">
      <c r="A291" s="1" t="e">
        <f>'360 GRP '!#REF!</f>
        <v>#REF!</v>
      </c>
      <c r="B291" s="16" t="e">
        <f>SUM('360 GRP '!N357:Y357)*'360 GRP '!#REF!</f>
        <v>#REF!</v>
      </c>
      <c r="C291" s="17" t="e">
        <f>SUM('360 GRP '!N357:Y357)*'360 GRP '!#REF!</f>
        <v>#REF!</v>
      </c>
      <c r="D291" s="18" t="e">
        <f>SUM('360 GRP '!N357:Y357)*'360 GRP '!#REF!</f>
        <v>#REF!</v>
      </c>
      <c r="E291" s="18" t="e">
        <f>SUM('360 GRP '!N357:Y357)*'360 GRP '!#REF!</f>
        <v>#REF!</v>
      </c>
      <c r="F291" s="18" t="e">
        <f>SUM('360 GRP '!N357:Y357)*'360 GRP '!#REF!</f>
        <v>#REF!</v>
      </c>
      <c r="G291" s="18" t="e">
        <f>SUM('360 GRP '!N357:Y357)*'360 GRP '!#REF!</f>
        <v>#REF!</v>
      </c>
      <c r="H291" s="18" t="e">
        <f>SUM('360 GRP '!N357:Y357)*'360 GRP '!#REF!</f>
        <v>#REF!</v>
      </c>
      <c r="I291" s="18" t="e">
        <f>SUM('360 GRP '!N357:Y357)*'360 GRP '!#REF!</f>
        <v>#REF!</v>
      </c>
      <c r="J291" s="18" t="e">
        <f>SUM('360 GRP '!N357:Y357)*'360 GRP '!#REF!</f>
        <v>#REF!</v>
      </c>
      <c r="K291" s="18" t="e">
        <f>'360 GRP '!#REF!</f>
        <v>#REF!</v>
      </c>
      <c r="L291" s="18">
        <f>'360 GRP '!K357*SUM('360 GRP '!N357:Y357)</f>
        <v>0</v>
      </c>
    </row>
    <row r="292" spans="1:12">
      <c r="A292" s="1" t="e">
        <f>'360 GRP '!#REF!</f>
        <v>#REF!</v>
      </c>
      <c r="B292" s="16" t="e">
        <f>SUM('360 GRP '!N358:Y358)*'360 GRP '!#REF!</f>
        <v>#REF!</v>
      </c>
      <c r="C292" s="17" t="e">
        <f>SUM('360 GRP '!N358:Y358)*'360 GRP '!#REF!</f>
        <v>#REF!</v>
      </c>
      <c r="D292" s="18" t="e">
        <f>SUM('360 GRP '!N358:Y358)*'360 GRP '!#REF!</f>
        <v>#REF!</v>
      </c>
      <c r="E292" s="18" t="e">
        <f>SUM('360 GRP '!N358:Y358)*'360 GRP '!#REF!</f>
        <v>#REF!</v>
      </c>
      <c r="F292" s="18" t="e">
        <f>SUM('360 GRP '!N358:Y358)*'360 GRP '!#REF!</f>
        <v>#REF!</v>
      </c>
      <c r="G292" s="18" t="e">
        <f>SUM('360 GRP '!N358:Y358)*'360 GRP '!#REF!</f>
        <v>#REF!</v>
      </c>
      <c r="H292" s="18" t="e">
        <f>SUM('360 GRP '!N358:Y358)*'360 GRP '!#REF!</f>
        <v>#REF!</v>
      </c>
      <c r="I292" s="18" t="e">
        <f>SUM('360 GRP '!N358:Y358)*'360 GRP '!#REF!</f>
        <v>#REF!</v>
      </c>
      <c r="J292" s="18" t="e">
        <f>SUM('360 GRP '!N358:Y358)*'360 GRP '!#REF!</f>
        <v>#REF!</v>
      </c>
      <c r="K292" s="18" t="e">
        <f>'360 GRP '!#REF!</f>
        <v>#REF!</v>
      </c>
      <c r="L292" s="18">
        <f>'360 GRP '!K358*SUM('360 GRP '!N358:Y358)</f>
        <v>0</v>
      </c>
    </row>
    <row r="293" spans="1:12">
      <c r="A293" s="1" t="e">
        <f>'360 GRP '!#REF!</f>
        <v>#REF!</v>
      </c>
      <c r="B293" s="16" t="e">
        <f>SUM('360 GRP '!N359:Y359)*'360 GRP '!#REF!</f>
        <v>#REF!</v>
      </c>
      <c r="C293" s="17" t="e">
        <f>SUM('360 GRP '!N359:Y359)*'360 GRP '!#REF!</f>
        <v>#REF!</v>
      </c>
      <c r="D293" s="18" t="e">
        <f>SUM('360 GRP '!N359:Y359)*'360 GRP '!#REF!</f>
        <v>#REF!</v>
      </c>
      <c r="E293" s="18" t="e">
        <f>SUM('360 GRP '!N359:Y359)*'360 GRP '!#REF!</f>
        <v>#REF!</v>
      </c>
      <c r="F293" s="18" t="e">
        <f>SUM('360 GRP '!N359:Y359)*'360 GRP '!#REF!</f>
        <v>#REF!</v>
      </c>
      <c r="G293" s="18" t="e">
        <f>SUM('360 GRP '!N359:Y359)*'360 GRP '!#REF!</f>
        <v>#REF!</v>
      </c>
      <c r="H293" s="18" t="e">
        <f>SUM('360 GRP '!N359:Y359)*'360 GRP '!#REF!</f>
        <v>#REF!</v>
      </c>
      <c r="I293" s="18" t="e">
        <f>SUM('360 GRP '!N359:Y359)*'360 GRP '!#REF!</f>
        <v>#REF!</v>
      </c>
      <c r="J293" s="18" t="e">
        <f>SUM('360 GRP '!N359:Y359)*'360 GRP '!#REF!</f>
        <v>#REF!</v>
      </c>
      <c r="K293" s="18" t="e">
        <f>'360 GRP '!#REF!</f>
        <v>#REF!</v>
      </c>
      <c r="L293" s="18">
        <f>'360 GRP '!K359*SUM('360 GRP '!N359:Y359)</f>
        <v>0</v>
      </c>
    </row>
    <row r="294" spans="1:12">
      <c r="A294" s="1" t="e">
        <f>'360 GRP '!#REF!</f>
        <v>#REF!</v>
      </c>
      <c r="B294" s="16" t="e">
        <f>SUM('360 GRP '!N360:Y360)*'360 GRP '!#REF!</f>
        <v>#REF!</v>
      </c>
      <c r="C294" s="17" t="e">
        <f>SUM('360 GRP '!N360:Y360)*'360 GRP '!#REF!</f>
        <v>#REF!</v>
      </c>
      <c r="D294" s="18" t="e">
        <f>SUM('360 GRP '!N360:Y360)*'360 GRP '!#REF!</f>
        <v>#REF!</v>
      </c>
      <c r="E294" s="18" t="e">
        <f>SUM('360 GRP '!N360:Y360)*'360 GRP '!#REF!</f>
        <v>#REF!</v>
      </c>
      <c r="F294" s="18" t="e">
        <f>SUM('360 GRP '!N360:Y360)*'360 GRP '!#REF!</f>
        <v>#REF!</v>
      </c>
      <c r="G294" s="18" t="e">
        <f>SUM('360 GRP '!N360:Y360)*'360 GRP '!#REF!</f>
        <v>#REF!</v>
      </c>
      <c r="H294" s="18" t="e">
        <f>SUM('360 GRP '!N360:Y360)*'360 GRP '!#REF!</f>
        <v>#REF!</v>
      </c>
      <c r="I294" s="18" t="e">
        <f>SUM('360 GRP '!N360:Y360)*'360 GRP '!#REF!</f>
        <v>#REF!</v>
      </c>
      <c r="J294" s="18" t="e">
        <f>SUM('360 GRP '!N360:Y360)*'360 GRP '!#REF!</f>
        <v>#REF!</v>
      </c>
      <c r="K294" s="18" t="e">
        <f>'360 GRP '!#REF!</f>
        <v>#REF!</v>
      </c>
      <c r="L294" s="18">
        <f>'360 GRP '!K360*SUM('360 GRP '!N360:Y360)</f>
        <v>0</v>
      </c>
    </row>
    <row r="295" spans="1:12">
      <c r="A295" s="1" t="e">
        <f>'360 GRP '!#REF!</f>
        <v>#REF!</v>
      </c>
      <c r="B295" s="16" t="e">
        <f>SUM('360 GRP '!N361:Y361)*'360 GRP '!#REF!</f>
        <v>#REF!</v>
      </c>
      <c r="C295" s="17" t="e">
        <f>SUM('360 GRP '!N361:Y361)*'360 GRP '!#REF!</f>
        <v>#REF!</v>
      </c>
      <c r="D295" s="18" t="e">
        <f>SUM('360 GRP '!N361:Y361)*'360 GRP '!#REF!</f>
        <v>#REF!</v>
      </c>
      <c r="E295" s="18" t="e">
        <f>SUM('360 GRP '!N361:Y361)*'360 GRP '!#REF!</f>
        <v>#REF!</v>
      </c>
      <c r="F295" s="18" t="e">
        <f>SUM('360 GRP '!N361:Y361)*'360 GRP '!#REF!</f>
        <v>#REF!</v>
      </c>
      <c r="G295" s="18" t="e">
        <f>SUM('360 GRP '!N361:Y361)*'360 GRP '!#REF!</f>
        <v>#REF!</v>
      </c>
      <c r="H295" s="18" t="e">
        <f>SUM('360 GRP '!N361:Y361)*'360 GRP '!#REF!</f>
        <v>#REF!</v>
      </c>
      <c r="I295" s="18" t="e">
        <f>SUM('360 GRP '!N361:Y361)*'360 GRP '!#REF!</f>
        <v>#REF!</v>
      </c>
      <c r="J295" s="18" t="e">
        <f>SUM('360 GRP '!N361:Y361)*'360 GRP '!#REF!</f>
        <v>#REF!</v>
      </c>
      <c r="K295" s="18" t="e">
        <f>'360 GRP '!#REF!</f>
        <v>#REF!</v>
      </c>
      <c r="L295" s="18">
        <f>'360 GRP '!K361*SUM('360 GRP '!N361:Y361)</f>
        <v>0</v>
      </c>
    </row>
    <row r="296" spans="1:12">
      <c r="A296" s="1" t="e">
        <f>'360 GRP '!#REF!</f>
        <v>#REF!</v>
      </c>
      <c r="B296" s="16" t="e">
        <f>SUM('360 GRP '!N362:Y362)*'360 GRP '!#REF!</f>
        <v>#REF!</v>
      </c>
      <c r="C296" s="17" t="e">
        <f>SUM('360 GRP '!N362:Y362)*'360 GRP '!#REF!</f>
        <v>#REF!</v>
      </c>
      <c r="D296" s="18" t="e">
        <f>SUM('360 GRP '!N362:Y362)*'360 GRP '!#REF!</f>
        <v>#REF!</v>
      </c>
      <c r="E296" s="18" t="e">
        <f>SUM('360 GRP '!N362:Y362)*'360 GRP '!#REF!</f>
        <v>#REF!</v>
      </c>
      <c r="F296" s="18" t="e">
        <f>SUM('360 GRP '!N362:Y362)*'360 GRP '!#REF!</f>
        <v>#REF!</v>
      </c>
      <c r="G296" s="18" t="e">
        <f>SUM('360 GRP '!N362:Y362)*'360 GRP '!#REF!</f>
        <v>#REF!</v>
      </c>
      <c r="H296" s="18" t="e">
        <f>SUM('360 GRP '!N362:Y362)*'360 GRP '!#REF!</f>
        <v>#REF!</v>
      </c>
      <c r="I296" s="18" t="e">
        <f>SUM('360 GRP '!N362:Y362)*'360 GRP '!#REF!</f>
        <v>#REF!</v>
      </c>
      <c r="J296" s="18" t="e">
        <f>SUM('360 GRP '!N362:Y362)*'360 GRP '!#REF!</f>
        <v>#REF!</v>
      </c>
      <c r="K296" s="18" t="e">
        <f>'360 GRP '!#REF!</f>
        <v>#REF!</v>
      </c>
      <c r="L296" s="18">
        <f>'360 GRP '!K362*SUM('360 GRP '!N362:Y362)</f>
        <v>0</v>
      </c>
    </row>
    <row r="297" spans="1:12">
      <c r="A297" s="1" t="e">
        <f>'360 GRP '!#REF!</f>
        <v>#REF!</v>
      </c>
      <c r="B297" s="16" t="e">
        <f>SUM('360 GRP '!N363:Y363)*'360 GRP '!#REF!</f>
        <v>#REF!</v>
      </c>
      <c r="C297" s="17" t="e">
        <f>SUM('360 GRP '!N363:Y363)*'360 GRP '!#REF!</f>
        <v>#REF!</v>
      </c>
      <c r="D297" s="18" t="e">
        <f>SUM('360 GRP '!N363:Y363)*'360 GRP '!#REF!</f>
        <v>#REF!</v>
      </c>
      <c r="E297" s="18" t="e">
        <f>SUM('360 GRP '!N363:Y363)*'360 GRP '!#REF!</f>
        <v>#REF!</v>
      </c>
      <c r="F297" s="18" t="e">
        <f>SUM('360 GRP '!N363:Y363)*'360 GRP '!#REF!</f>
        <v>#REF!</v>
      </c>
      <c r="G297" s="18" t="e">
        <f>SUM('360 GRP '!N363:Y363)*'360 GRP '!#REF!</f>
        <v>#REF!</v>
      </c>
      <c r="H297" s="18" t="e">
        <f>SUM('360 GRP '!N363:Y363)*'360 GRP '!#REF!</f>
        <v>#REF!</v>
      </c>
      <c r="I297" s="18" t="e">
        <f>SUM('360 GRP '!N363:Y363)*'360 GRP '!#REF!</f>
        <v>#REF!</v>
      </c>
      <c r="J297" s="18" t="e">
        <f>SUM('360 GRP '!N363:Y363)*'360 GRP '!#REF!</f>
        <v>#REF!</v>
      </c>
      <c r="K297" s="18" t="e">
        <f>'360 GRP '!#REF!</f>
        <v>#REF!</v>
      </c>
      <c r="L297" s="18">
        <f>'360 GRP '!K363*SUM('360 GRP '!N363:Y363)</f>
        <v>0</v>
      </c>
    </row>
    <row r="298" spans="1:12">
      <c r="A298" s="1" t="e">
        <f>'360 GRP '!#REF!</f>
        <v>#REF!</v>
      </c>
      <c r="B298" s="16" t="e">
        <f>SUM('360 GRP '!N364:Y364)*'360 GRP '!#REF!</f>
        <v>#REF!</v>
      </c>
      <c r="C298" s="17" t="e">
        <f>SUM('360 GRP '!N364:Y364)*'360 GRP '!#REF!</f>
        <v>#REF!</v>
      </c>
      <c r="D298" s="18" t="e">
        <f>SUM('360 GRP '!N364:Y364)*'360 GRP '!#REF!</f>
        <v>#REF!</v>
      </c>
      <c r="E298" s="18" t="e">
        <f>SUM('360 GRP '!N364:Y364)*'360 GRP '!#REF!</f>
        <v>#REF!</v>
      </c>
      <c r="F298" s="18" t="e">
        <f>SUM('360 GRP '!N364:Y364)*'360 GRP '!#REF!</f>
        <v>#REF!</v>
      </c>
      <c r="G298" s="18" t="e">
        <f>SUM('360 GRP '!N364:Y364)*'360 GRP '!#REF!</f>
        <v>#REF!</v>
      </c>
      <c r="H298" s="18" t="e">
        <f>SUM('360 GRP '!N364:Y364)*'360 GRP '!#REF!</f>
        <v>#REF!</v>
      </c>
      <c r="I298" s="18" t="e">
        <f>SUM('360 GRP '!N364:Y364)*'360 GRP '!#REF!</f>
        <v>#REF!</v>
      </c>
      <c r="J298" s="18" t="e">
        <f>SUM('360 GRP '!N364:Y364)*'360 GRP '!#REF!</f>
        <v>#REF!</v>
      </c>
      <c r="K298" s="18" t="e">
        <f>'360 GRP '!#REF!</f>
        <v>#REF!</v>
      </c>
      <c r="L298" s="18">
        <f>'360 GRP '!K364*SUM('360 GRP '!N364:Y364)</f>
        <v>0</v>
      </c>
    </row>
    <row r="299" spans="1:12">
      <c r="A299" s="1" t="e">
        <f>'360 GRP '!#REF!</f>
        <v>#REF!</v>
      </c>
      <c r="B299" s="16" t="e">
        <f>SUM('360 GRP '!N365:Y365)*'360 GRP '!#REF!</f>
        <v>#REF!</v>
      </c>
      <c r="C299" s="17" t="e">
        <f>SUM('360 GRP '!N365:Y365)*'360 GRP '!#REF!</f>
        <v>#REF!</v>
      </c>
      <c r="D299" s="18" t="e">
        <f>SUM('360 GRP '!N365:Y365)*'360 GRP '!#REF!</f>
        <v>#REF!</v>
      </c>
      <c r="E299" s="18" t="e">
        <f>SUM('360 GRP '!N365:Y365)*'360 GRP '!#REF!</f>
        <v>#REF!</v>
      </c>
      <c r="F299" s="18" t="e">
        <f>SUM('360 GRP '!N365:Y365)*'360 GRP '!#REF!</f>
        <v>#REF!</v>
      </c>
      <c r="G299" s="18" t="e">
        <f>SUM('360 GRP '!N365:Y365)*'360 GRP '!#REF!</f>
        <v>#REF!</v>
      </c>
      <c r="H299" s="18" t="e">
        <f>SUM('360 GRP '!N365:Y365)*'360 GRP '!#REF!</f>
        <v>#REF!</v>
      </c>
      <c r="I299" s="18" t="e">
        <f>SUM('360 GRP '!N365:Y365)*'360 GRP '!#REF!</f>
        <v>#REF!</v>
      </c>
      <c r="J299" s="18" t="e">
        <f>SUM('360 GRP '!N365:Y365)*'360 GRP '!#REF!</f>
        <v>#REF!</v>
      </c>
      <c r="K299" s="18" t="e">
        <f>'360 GRP '!#REF!</f>
        <v>#REF!</v>
      </c>
      <c r="L299" s="18">
        <f>'360 GRP '!K365*SUM('360 GRP '!N365:Y365)</f>
        <v>0</v>
      </c>
    </row>
    <row r="300" spans="1:12">
      <c r="A300" s="1" t="e">
        <f>'360 GRP '!#REF!</f>
        <v>#REF!</v>
      </c>
      <c r="B300" s="16" t="e">
        <f>SUM('360 GRP '!N366:Y366)*'360 GRP '!#REF!</f>
        <v>#REF!</v>
      </c>
      <c r="C300" s="17" t="e">
        <f>SUM('360 GRP '!N366:Y366)*'360 GRP '!#REF!</f>
        <v>#REF!</v>
      </c>
      <c r="D300" s="18" t="e">
        <f>SUM('360 GRP '!N366:Y366)*'360 GRP '!#REF!</f>
        <v>#REF!</v>
      </c>
      <c r="E300" s="18" t="e">
        <f>SUM('360 GRP '!N366:Y366)*'360 GRP '!#REF!</f>
        <v>#REF!</v>
      </c>
      <c r="F300" s="18" t="e">
        <f>SUM('360 GRP '!N366:Y366)*'360 GRP '!#REF!</f>
        <v>#REF!</v>
      </c>
      <c r="G300" s="18" t="e">
        <f>SUM('360 GRP '!N366:Y366)*'360 GRP '!#REF!</f>
        <v>#REF!</v>
      </c>
      <c r="H300" s="18" t="e">
        <f>SUM('360 GRP '!N366:Y366)*'360 GRP '!#REF!</f>
        <v>#REF!</v>
      </c>
      <c r="I300" s="18" t="e">
        <f>SUM('360 GRP '!N366:Y366)*'360 GRP '!#REF!</f>
        <v>#REF!</v>
      </c>
      <c r="J300" s="18" t="e">
        <f>SUM('360 GRP '!N366:Y366)*'360 GRP '!#REF!</f>
        <v>#REF!</v>
      </c>
      <c r="K300" s="18" t="e">
        <f>'360 GRP '!#REF!</f>
        <v>#REF!</v>
      </c>
      <c r="L300" s="18">
        <f>'360 GRP '!K366*SUM('360 GRP '!N366:Y366)</f>
        <v>0</v>
      </c>
    </row>
    <row r="301" spans="1:12">
      <c r="A301" s="1" t="e">
        <f>'360 GRP '!#REF!</f>
        <v>#REF!</v>
      </c>
      <c r="B301" s="16" t="e">
        <f>SUM('360 GRP '!N367:Y367)*'360 GRP '!#REF!</f>
        <v>#REF!</v>
      </c>
      <c r="C301" s="17" t="e">
        <f>SUM('360 GRP '!N367:Y367)*'360 GRP '!#REF!</f>
        <v>#REF!</v>
      </c>
      <c r="D301" s="18" t="e">
        <f>SUM('360 GRP '!N367:Y367)*'360 GRP '!#REF!</f>
        <v>#REF!</v>
      </c>
      <c r="E301" s="18" t="e">
        <f>SUM('360 GRP '!N367:Y367)*'360 GRP '!#REF!</f>
        <v>#REF!</v>
      </c>
      <c r="F301" s="18" t="e">
        <f>SUM('360 GRP '!N367:Y367)*'360 GRP '!#REF!</f>
        <v>#REF!</v>
      </c>
      <c r="G301" s="18" t="e">
        <f>SUM('360 GRP '!N367:Y367)*'360 GRP '!#REF!</f>
        <v>#REF!</v>
      </c>
      <c r="H301" s="18" t="e">
        <f>SUM('360 GRP '!N367:Y367)*'360 GRP '!#REF!</f>
        <v>#REF!</v>
      </c>
      <c r="I301" s="18" t="e">
        <f>SUM('360 GRP '!N367:Y367)*'360 GRP '!#REF!</f>
        <v>#REF!</v>
      </c>
      <c r="J301" s="18" t="e">
        <f>SUM('360 GRP '!N367:Y367)*'360 GRP '!#REF!</f>
        <v>#REF!</v>
      </c>
      <c r="K301" s="18" t="e">
        <f>'360 GRP '!#REF!</f>
        <v>#REF!</v>
      </c>
      <c r="L301" s="18">
        <f>'360 GRP '!K367*SUM('360 GRP '!N367:Y367)</f>
        <v>0</v>
      </c>
    </row>
    <row r="302" spans="1:12">
      <c r="A302" s="1" t="e">
        <f>'360 GRP '!#REF!</f>
        <v>#REF!</v>
      </c>
      <c r="B302" s="16" t="e">
        <f>SUM('360 GRP '!N368:Y368)*'360 GRP '!#REF!</f>
        <v>#REF!</v>
      </c>
      <c r="C302" s="17" t="e">
        <f>SUM('360 GRP '!N368:Y368)*'360 GRP '!#REF!</f>
        <v>#REF!</v>
      </c>
      <c r="D302" s="18" t="e">
        <f>SUM('360 GRP '!N368:Y368)*'360 GRP '!#REF!</f>
        <v>#REF!</v>
      </c>
      <c r="E302" s="18" t="e">
        <f>SUM('360 GRP '!N368:Y368)*'360 GRP '!#REF!</f>
        <v>#REF!</v>
      </c>
      <c r="F302" s="18" t="e">
        <f>SUM('360 GRP '!N368:Y368)*'360 GRP '!#REF!</f>
        <v>#REF!</v>
      </c>
      <c r="G302" s="18" t="e">
        <f>SUM('360 GRP '!N368:Y368)*'360 GRP '!#REF!</f>
        <v>#REF!</v>
      </c>
      <c r="H302" s="18" t="e">
        <f>SUM('360 GRP '!N368:Y368)*'360 GRP '!#REF!</f>
        <v>#REF!</v>
      </c>
      <c r="I302" s="18" t="e">
        <f>SUM('360 GRP '!N368:Y368)*'360 GRP '!#REF!</f>
        <v>#REF!</v>
      </c>
      <c r="J302" s="18" t="e">
        <f>SUM('360 GRP '!N368:Y368)*'360 GRP '!#REF!</f>
        <v>#REF!</v>
      </c>
      <c r="K302" s="18" t="e">
        <f>'360 GRP '!#REF!</f>
        <v>#REF!</v>
      </c>
      <c r="L302" s="18">
        <f>'360 GRP '!K368*SUM('360 GRP '!N368:Y368)</f>
        <v>0</v>
      </c>
    </row>
    <row r="303" spans="1:12">
      <c r="A303" s="1" t="e">
        <f>'360 GRP '!#REF!</f>
        <v>#REF!</v>
      </c>
      <c r="B303" s="16" t="e">
        <f>SUM('360 GRP '!N369:Y369)*'360 GRP '!#REF!</f>
        <v>#REF!</v>
      </c>
      <c r="C303" s="17" t="e">
        <f>SUM('360 GRP '!N369:Y369)*'360 GRP '!#REF!</f>
        <v>#REF!</v>
      </c>
      <c r="D303" s="18" t="e">
        <f>SUM('360 GRP '!N369:Y369)*'360 GRP '!#REF!</f>
        <v>#REF!</v>
      </c>
      <c r="E303" s="18" t="e">
        <f>SUM('360 GRP '!N369:Y369)*'360 GRP '!#REF!</f>
        <v>#REF!</v>
      </c>
      <c r="F303" s="18" t="e">
        <f>SUM('360 GRP '!N369:Y369)*'360 GRP '!#REF!</f>
        <v>#REF!</v>
      </c>
      <c r="G303" s="18" t="e">
        <f>SUM('360 GRP '!N369:Y369)*'360 GRP '!#REF!</f>
        <v>#REF!</v>
      </c>
      <c r="H303" s="18" t="e">
        <f>SUM('360 GRP '!N369:Y369)*'360 GRP '!#REF!</f>
        <v>#REF!</v>
      </c>
      <c r="I303" s="18" t="e">
        <f>SUM('360 GRP '!N369:Y369)*'360 GRP '!#REF!</f>
        <v>#REF!</v>
      </c>
      <c r="J303" s="18" t="e">
        <f>SUM('360 GRP '!N369:Y369)*'360 GRP '!#REF!</f>
        <v>#REF!</v>
      </c>
      <c r="K303" s="18" t="e">
        <f>'360 GRP '!#REF!</f>
        <v>#REF!</v>
      </c>
      <c r="L303" s="18">
        <f>'360 GRP '!K369*SUM('360 GRP '!N369:Y369)</f>
        <v>0</v>
      </c>
    </row>
    <row r="304" spans="1:12">
      <c r="A304" s="1" t="e">
        <f>'360 GRP '!#REF!</f>
        <v>#REF!</v>
      </c>
      <c r="B304" s="16" t="e">
        <f>SUM('360 GRP '!N370:Y370)*'360 GRP '!#REF!</f>
        <v>#REF!</v>
      </c>
      <c r="C304" s="17" t="e">
        <f>SUM('360 GRP '!N370:Y370)*'360 GRP '!#REF!</f>
        <v>#REF!</v>
      </c>
      <c r="D304" s="18" t="e">
        <f>SUM('360 GRP '!N370:Y370)*'360 GRP '!#REF!</f>
        <v>#REF!</v>
      </c>
      <c r="E304" s="18" t="e">
        <f>SUM('360 GRP '!N370:Y370)*'360 GRP '!#REF!</f>
        <v>#REF!</v>
      </c>
      <c r="F304" s="18" t="e">
        <f>SUM('360 GRP '!N370:Y370)*'360 GRP '!#REF!</f>
        <v>#REF!</v>
      </c>
      <c r="G304" s="18" t="e">
        <f>SUM('360 GRP '!N370:Y370)*'360 GRP '!#REF!</f>
        <v>#REF!</v>
      </c>
      <c r="H304" s="18" t="e">
        <f>SUM('360 GRP '!N370:Y370)*'360 GRP '!#REF!</f>
        <v>#REF!</v>
      </c>
      <c r="I304" s="18" t="e">
        <f>SUM('360 GRP '!N370:Y370)*'360 GRP '!#REF!</f>
        <v>#REF!</v>
      </c>
      <c r="J304" s="18" t="e">
        <f>SUM('360 GRP '!N370:Y370)*'360 GRP '!#REF!</f>
        <v>#REF!</v>
      </c>
      <c r="K304" s="18" t="e">
        <f>'360 GRP '!#REF!</f>
        <v>#REF!</v>
      </c>
      <c r="L304" s="18">
        <f>'360 GRP '!K370*SUM('360 GRP '!N370:Y370)</f>
        <v>0</v>
      </c>
    </row>
    <row r="305" spans="1:12">
      <c r="A305" s="1" t="e">
        <f>'360 GRP '!#REF!</f>
        <v>#REF!</v>
      </c>
      <c r="B305" s="16" t="e">
        <f>SUM('360 GRP '!N371:Y371)*'360 GRP '!#REF!</f>
        <v>#REF!</v>
      </c>
      <c r="C305" s="17" t="e">
        <f>SUM('360 GRP '!N371:Y371)*'360 GRP '!#REF!</f>
        <v>#REF!</v>
      </c>
      <c r="D305" s="18" t="e">
        <f>SUM('360 GRP '!N371:Y371)*'360 GRP '!#REF!</f>
        <v>#REF!</v>
      </c>
      <c r="E305" s="18" t="e">
        <f>SUM('360 GRP '!N371:Y371)*'360 GRP '!#REF!</f>
        <v>#REF!</v>
      </c>
      <c r="F305" s="18" t="e">
        <f>SUM('360 GRP '!N371:Y371)*'360 GRP '!#REF!</f>
        <v>#REF!</v>
      </c>
      <c r="G305" s="18" t="e">
        <f>SUM('360 GRP '!N371:Y371)*'360 GRP '!#REF!</f>
        <v>#REF!</v>
      </c>
      <c r="H305" s="18" t="e">
        <f>SUM('360 GRP '!N371:Y371)*'360 GRP '!#REF!</f>
        <v>#REF!</v>
      </c>
      <c r="I305" s="18" t="e">
        <f>SUM('360 GRP '!N371:Y371)*'360 GRP '!#REF!</f>
        <v>#REF!</v>
      </c>
      <c r="J305" s="18" t="e">
        <f>SUM('360 GRP '!N371:Y371)*'360 GRP '!#REF!</f>
        <v>#REF!</v>
      </c>
      <c r="K305" s="18" t="e">
        <f>'360 GRP '!#REF!</f>
        <v>#REF!</v>
      </c>
      <c r="L305" s="18">
        <f>'360 GRP '!K371*SUM('360 GRP '!N371:Y371)</f>
        <v>0</v>
      </c>
    </row>
    <row r="306" spans="1:12">
      <c r="A306" s="1" t="e">
        <f>'360 GRP '!#REF!</f>
        <v>#REF!</v>
      </c>
      <c r="B306" s="16" t="e">
        <f>SUM('360 GRP '!N372:Y372)*'360 GRP '!#REF!</f>
        <v>#REF!</v>
      </c>
      <c r="C306" s="17" t="e">
        <f>SUM('360 GRP '!N372:Y372)*'360 GRP '!#REF!</f>
        <v>#REF!</v>
      </c>
      <c r="D306" s="18" t="e">
        <f>SUM('360 GRP '!N372:Y372)*'360 GRP '!#REF!</f>
        <v>#REF!</v>
      </c>
      <c r="E306" s="18" t="e">
        <f>SUM('360 GRP '!N372:Y372)*'360 GRP '!#REF!</f>
        <v>#REF!</v>
      </c>
      <c r="F306" s="18" t="e">
        <f>SUM('360 GRP '!N372:Y372)*'360 GRP '!#REF!</f>
        <v>#REF!</v>
      </c>
      <c r="G306" s="18" t="e">
        <f>SUM('360 GRP '!N372:Y372)*'360 GRP '!#REF!</f>
        <v>#REF!</v>
      </c>
      <c r="H306" s="18" t="e">
        <f>SUM('360 GRP '!N372:Y372)*'360 GRP '!#REF!</f>
        <v>#REF!</v>
      </c>
      <c r="I306" s="18" t="e">
        <f>SUM('360 GRP '!N372:Y372)*'360 GRP '!#REF!</f>
        <v>#REF!</v>
      </c>
      <c r="J306" s="18" t="e">
        <f>SUM('360 GRP '!N372:Y372)*'360 GRP '!#REF!</f>
        <v>#REF!</v>
      </c>
      <c r="K306" s="18" t="e">
        <f>'360 GRP '!#REF!</f>
        <v>#REF!</v>
      </c>
      <c r="L306" s="18">
        <f>'360 GRP '!K372*SUM('360 GRP '!N372:Y372)</f>
        <v>0</v>
      </c>
    </row>
    <row r="307" spans="1:12">
      <c r="A307" s="1" t="e">
        <f>'360 GRP '!#REF!</f>
        <v>#REF!</v>
      </c>
      <c r="B307" s="16" t="e">
        <f>SUM('360 GRP '!N373:Y373)*'360 GRP '!#REF!</f>
        <v>#REF!</v>
      </c>
      <c r="C307" s="17" t="e">
        <f>SUM('360 GRP '!N373:Y373)*'360 GRP '!#REF!</f>
        <v>#REF!</v>
      </c>
      <c r="D307" s="18" t="e">
        <f>SUM('360 GRP '!N373:Y373)*'360 GRP '!#REF!</f>
        <v>#REF!</v>
      </c>
      <c r="E307" s="18" t="e">
        <f>SUM('360 GRP '!N373:Y373)*'360 GRP '!#REF!</f>
        <v>#REF!</v>
      </c>
      <c r="F307" s="18" t="e">
        <f>SUM('360 GRP '!N373:Y373)*'360 GRP '!#REF!</f>
        <v>#REF!</v>
      </c>
      <c r="G307" s="18" t="e">
        <f>SUM('360 GRP '!N373:Y373)*'360 GRP '!#REF!</f>
        <v>#REF!</v>
      </c>
      <c r="H307" s="18" t="e">
        <f>SUM('360 GRP '!N373:Y373)*'360 GRP '!#REF!</f>
        <v>#REF!</v>
      </c>
      <c r="I307" s="18" t="e">
        <f>SUM('360 GRP '!N373:Y373)*'360 GRP '!#REF!</f>
        <v>#REF!</v>
      </c>
      <c r="J307" s="18" t="e">
        <f>SUM('360 GRP '!N373:Y373)*'360 GRP '!#REF!</f>
        <v>#REF!</v>
      </c>
      <c r="K307" s="18" t="e">
        <f>'360 GRP '!#REF!</f>
        <v>#REF!</v>
      </c>
      <c r="L307" s="18">
        <f>'360 GRP '!K373*SUM('360 GRP '!N373:Y373)</f>
        <v>0</v>
      </c>
    </row>
    <row r="308" spans="1:12">
      <c r="A308" s="1" t="e">
        <f>'360 GRP '!#REF!</f>
        <v>#REF!</v>
      </c>
      <c r="B308" s="16" t="e">
        <f>SUM('360 GRP '!N374:Y374)*'360 GRP '!#REF!</f>
        <v>#REF!</v>
      </c>
      <c r="C308" s="17" t="e">
        <f>SUM('360 GRP '!N374:Y374)*'360 GRP '!#REF!</f>
        <v>#REF!</v>
      </c>
      <c r="D308" s="18" t="e">
        <f>SUM('360 GRP '!N374:Y374)*'360 GRP '!#REF!</f>
        <v>#REF!</v>
      </c>
      <c r="E308" s="18" t="e">
        <f>SUM('360 GRP '!N374:Y374)*'360 GRP '!#REF!</f>
        <v>#REF!</v>
      </c>
      <c r="F308" s="18" t="e">
        <f>SUM('360 GRP '!N374:Y374)*'360 GRP '!#REF!</f>
        <v>#REF!</v>
      </c>
      <c r="G308" s="18" t="e">
        <f>SUM('360 GRP '!N374:Y374)*'360 GRP '!#REF!</f>
        <v>#REF!</v>
      </c>
      <c r="H308" s="18" t="e">
        <f>SUM('360 GRP '!N374:Y374)*'360 GRP '!#REF!</f>
        <v>#REF!</v>
      </c>
      <c r="I308" s="18" t="e">
        <f>SUM('360 GRP '!N374:Y374)*'360 GRP '!#REF!</f>
        <v>#REF!</v>
      </c>
      <c r="J308" s="18" t="e">
        <f>SUM('360 GRP '!N374:Y374)*'360 GRP '!#REF!</f>
        <v>#REF!</v>
      </c>
      <c r="K308" s="18" t="e">
        <f>'360 GRP '!#REF!</f>
        <v>#REF!</v>
      </c>
      <c r="L308" s="18">
        <f>'360 GRP '!K374*SUM('360 GRP '!N374:Y374)</f>
        <v>0</v>
      </c>
    </row>
    <row r="309" spans="1:12">
      <c r="A309" s="1" t="e">
        <f>'360 GRP '!#REF!</f>
        <v>#REF!</v>
      </c>
      <c r="B309" s="16" t="e">
        <f>SUM('360 GRP '!N375:Y375)*'360 GRP '!#REF!</f>
        <v>#REF!</v>
      </c>
      <c r="C309" s="17" t="e">
        <f>SUM('360 GRP '!N375:Y375)*'360 GRP '!#REF!</f>
        <v>#REF!</v>
      </c>
      <c r="D309" s="18" t="e">
        <f>SUM('360 GRP '!N375:Y375)*'360 GRP '!#REF!</f>
        <v>#REF!</v>
      </c>
      <c r="E309" s="18" t="e">
        <f>SUM('360 GRP '!N375:Y375)*'360 GRP '!#REF!</f>
        <v>#REF!</v>
      </c>
      <c r="F309" s="18" t="e">
        <f>SUM('360 GRP '!N375:Y375)*'360 GRP '!#REF!</f>
        <v>#REF!</v>
      </c>
      <c r="G309" s="18" t="e">
        <f>SUM('360 GRP '!N375:Y375)*'360 GRP '!#REF!</f>
        <v>#REF!</v>
      </c>
      <c r="H309" s="18" t="e">
        <f>SUM('360 GRP '!N375:Y375)*'360 GRP '!#REF!</f>
        <v>#REF!</v>
      </c>
      <c r="I309" s="18" t="e">
        <f>SUM('360 GRP '!N375:Y375)*'360 GRP '!#REF!</f>
        <v>#REF!</v>
      </c>
      <c r="J309" s="18" t="e">
        <f>SUM('360 GRP '!N375:Y375)*'360 GRP '!#REF!</f>
        <v>#REF!</v>
      </c>
      <c r="K309" s="18" t="e">
        <f>'360 GRP '!#REF!</f>
        <v>#REF!</v>
      </c>
      <c r="L309" s="18">
        <f>'360 GRP '!K375*SUM('360 GRP '!N375:Y375)</f>
        <v>0</v>
      </c>
    </row>
    <row r="310" spans="1:12">
      <c r="A310" s="1" t="e">
        <f>'360 GRP '!#REF!</f>
        <v>#REF!</v>
      </c>
      <c r="B310" s="16" t="e">
        <f>SUM('360 GRP '!N376:Y376)*'360 GRP '!#REF!</f>
        <v>#REF!</v>
      </c>
      <c r="C310" s="17" t="e">
        <f>SUM('360 GRP '!N376:Y376)*'360 GRP '!#REF!</f>
        <v>#REF!</v>
      </c>
      <c r="D310" s="18" t="e">
        <f>SUM('360 GRP '!N376:Y376)*'360 GRP '!#REF!</f>
        <v>#REF!</v>
      </c>
      <c r="E310" s="18" t="e">
        <f>SUM('360 GRP '!N376:Y376)*'360 GRP '!#REF!</f>
        <v>#REF!</v>
      </c>
      <c r="F310" s="18" t="e">
        <f>SUM('360 GRP '!N376:Y376)*'360 GRP '!#REF!</f>
        <v>#REF!</v>
      </c>
      <c r="G310" s="18" t="e">
        <f>SUM('360 GRP '!N376:Y376)*'360 GRP '!#REF!</f>
        <v>#REF!</v>
      </c>
      <c r="H310" s="18" t="e">
        <f>SUM('360 GRP '!N376:Y376)*'360 GRP '!#REF!</f>
        <v>#REF!</v>
      </c>
      <c r="I310" s="18" t="e">
        <f>SUM('360 GRP '!N376:Y376)*'360 GRP '!#REF!</f>
        <v>#REF!</v>
      </c>
      <c r="J310" s="18" t="e">
        <f>SUM('360 GRP '!N376:Y376)*'360 GRP '!#REF!</f>
        <v>#REF!</v>
      </c>
      <c r="K310" s="18" t="e">
        <f>'360 GRP '!#REF!</f>
        <v>#REF!</v>
      </c>
      <c r="L310" s="18">
        <f>'360 GRP '!K376*SUM('360 GRP '!N376:Y376)</f>
        <v>0</v>
      </c>
    </row>
    <row r="311" spans="1:12">
      <c r="A311" s="1" t="e">
        <f>'360 GRP '!#REF!</f>
        <v>#REF!</v>
      </c>
      <c r="B311" s="16" t="e">
        <f>SUM('360 GRP '!N377:Y377)*'360 GRP '!#REF!</f>
        <v>#REF!</v>
      </c>
      <c r="C311" s="17" t="e">
        <f>SUM('360 GRP '!N377:Y377)*'360 GRP '!#REF!</f>
        <v>#REF!</v>
      </c>
      <c r="D311" s="18" t="e">
        <f>SUM('360 GRP '!N377:Y377)*'360 GRP '!#REF!</f>
        <v>#REF!</v>
      </c>
      <c r="E311" s="18" t="e">
        <f>SUM('360 GRP '!N377:Y377)*'360 GRP '!#REF!</f>
        <v>#REF!</v>
      </c>
      <c r="F311" s="18" t="e">
        <f>SUM('360 GRP '!N377:Y377)*'360 GRP '!#REF!</f>
        <v>#REF!</v>
      </c>
      <c r="G311" s="18" t="e">
        <f>SUM('360 GRP '!N377:Y377)*'360 GRP '!#REF!</f>
        <v>#REF!</v>
      </c>
      <c r="H311" s="18" t="e">
        <f>SUM('360 GRP '!N377:Y377)*'360 GRP '!#REF!</f>
        <v>#REF!</v>
      </c>
      <c r="I311" s="18" t="e">
        <f>SUM('360 GRP '!N377:Y377)*'360 GRP '!#REF!</f>
        <v>#REF!</v>
      </c>
      <c r="J311" s="18" t="e">
        <f>SUM('360 GRP '!N377:Y377)*'360 GRP '!#REF!</f>
        <v>#REF!</v>
      </c>
      <c r="K311" s="18" t="e">
        <f>'360 GRP '!#REF!</f>
        <v>#REF!</v>
      </c>
      <c r="L311" s="18">
        <f>'360 GRP '!K377*SUM('360 GRP '!N377:Y377)</f>
        <v>0</v>
      </c>
    </row>
    <row r="312" spans="1:12">
      <c r="A312" s="1" t="e">
        <f>'360 GRP '!#REF!</f>
        <v>#REF!</v>
      </c>
      <c r="B312" s="16" t="e">
        <f>SUM('360 GRP '!N378:Y378)*'360 GRP '!#REF!</f>
        <v>#REF!</v>
      </c>
      <c r="C312" s="17" t="e">
        <f>SUM('360 GRP '!N378:Y378)*'360 GRP '!#REF!</f>
        <v>#REF!</v>
      </c>
      <c r="D312" s="18" t="e">
        <f>SUM('360 GRP '!N378:Y378)*'360 GRP '!#REF!</f>
        <v>#REF!</v>
      </c>
      <c r="E312" s="18" t="e">
        <f>SUM('360 GRP '!N378:Y378)*'360 GRP '!#REF!</f>
        <v>#REF!</v>
      </c>
      <c r="F312" s="18" t="e">
        <f>SUM('360 GRP '!N378:Y378)*'360 GRP '!#REF!</f>
        <v>#REF!</v>
      </c>
      <c r="G312" s="18" t="e">
        <f>SUM('360 GRP '!N378:Y378)*'360 GRP '!#REF!</f>
        <v>#REF!</v>
      </c>
      <c r="H312" s="18" t="e">
        <f>SUM('360 GRP '!N378:Y378)*'360 GRP '!#REF!</f>
        <v>#REF!</v>
      </c>
      <c r="I312" s="18" t="e">
        <f>SUM('360 GRP '!N378:Y378)*'360 GRP '!#REF!</f>
        <v>#REF!</v>
      </c>
      <c r="J312" s="18" t="e">
        <f>SUM('360 GRP '!N378:Y378)*'360 GRP '!#REF!</f>
        <v>#REF!</v>
      </c>
      <c r="K312" s="18" t="e">
        <f>'360 GRP '!#REF!</f>
        <v>#REF!</v>
      </c>
      <c r="L312" s="18">
        <f>'360 GRP '!K378*SUM('360 GRP '!N378:Y378)</f>
        <v>0</v>
      </c>
    </row>
    <row r="313" spans="1:12">
      <c r="A313" s="1" t="e">
        <f>'360 GRP '!#REF!</f>
        <v>#REF!</v>
      </c>
      <c r="B313" s="16" t="e">
        <f>SUM('360 GRP '!N379:Y379)*'360 GRP '!#REF!</f>
        <v>#REF!</v>
      </c>
      <c r="C313" s="17" t="e">
        <f>SUM('360 GRP '!N379:Y379)*'360 GRP '!#REF!</f>
        <v>#REF!</v>
      </c>
      <c r="D313" s="18" t="e">
        <f>SUM('360 GRP '!N379:Y379)*'360 GRP '!#REF!</f>
        <v>#REF!</v>
      </c>
      <c r="E313" s="18" t="e">
        <f>SUM('360 GRP '!N379:Y379)*'360 GRP '!#REF!</f>
        <v>#REF!</v>
      </c>
      <c r="F313" s="18" t="e">
        <f>SUM('360 GRP '!N379:Y379)*'360 GRP '!#REF!</f>
        <v>#REF!</v>
      </c>
      <c r="G313" s="18" t="e">
        <f>SUM('360 GRP '!N379:Y379)*'360 GRP '!#REF!</f>
        <v>#REF!</v>
      </c>
      <c r="H313" s="18" t="e">
        <f>SUM('360 GRP '!N379:Y379)*'360 GRP '!#REF!</f>
        <v>#REF!</v>
      </c>
      <c r="I313" s="18" t="e">
        <f>SUM('360 GRP '!N379:Y379)*'360 GRP '!#REF!</f>
        <v>#REF!</v>
      </c>
      <c r="J313" s="18" t="e">
        <f>SUM('360 GRP '!N379:Y379)*'360 GRP '!#REF!</f>
        <v>#REF!</v>
      </c>
      <c r="K313" s="18" t="e">
        <f>'360 GRP '!#REF!</f>
        <v>#REF!</v>
      </c>
      <c r="L313" s="18">
        <f>'360 GRP '!K379*SUM('360 GRP '!N379:Y379)</f>
        <v>0</v>
      </c>
    </row>
    <row r="314" spans="1:12">
      <c r="A314" s="1" t="e">
        <f>'360 GRP '!#REF!</f>
        <v>#REF!</v>
      </c>
      <c r="B314" s="16" t="e">
        <f>SUM('360 GRP '!N380:Y380)*'360 GRP '!#REF!</f>
        <v>#REF!</v>
      </c>
      <c r="C314" s="17" t="e">
        <f>SUM('360 GRP '!N380:Y380)*'360 GRP '!#REF!</f>
        <v>#REF!</v>
      </c>
      <c r="D314" s="18" t="e">
        <f>SUM('360 GRP '!N380:Y380)*'360 GRP '!#REF!</f>
        <v>#REF!</v>
      </c>
      <c r="E314" s="18" t="e">
        <f>SUM('360 GRP '!N380:Y380)*'360 GRP '!#REF!</f>
        <v>#REF!</v>
      </c>
      <c r="F314" s="18" t="e">
        <f>SUM('360 GRP '!N380:Y380)*'360 GRP '!#REF!</f>
        <v>#REF!</v>
      </c>
      <c r="G314" s="18" t="e">
        <f>SUM('360 GRP '!N380:Y380)*'360 GRP '!#REF!</f>
        <v>#REF!</v>
      </c>
      <c r="H314" s="18" t="e">
        <f>SUM('360 GRP '!N380:Y380)*'360 GRP '!#REF!</f>
        <v>#REF!</v>
      </c>
      <c r="I314" s="18" t="e">
        <f>SUM('360 GRP '!N380:Y380)*'360 GRP '!#REF!</f>
        <v>#REF!</v>
      </c>
      <c r="J314" s="18" t="e">
        <f>SUM('360 GRP '!N380:Y380)*'360 GRP '!#REF!</f>
        <v>#REF!</v>
      </c>
      <c r="K314" s="18" t="e">
        <f>'360 GRP '!#REF!</f>
        <v>#REF!</v>
      </c>
      <c r="L314" s="18">
        <f>'360 GRP '!K380*SUM('360 GRP '!N380:Y380)</f>
        <v>0</v>
      </c>
    </row>
    <row r="315" spans="1:12">
      <c r="A315" s="1" t="e">
        <f>'360 GRP '!#REF!</f>
        <v>#REF!</v>
      </c>
      <c r="B315" s="16" t="e">
        <f>SUM('360 GRP '!N381:Y381)*'360 GRP '!#REF!</f>
        <v>#REF!</v>
      </c>
      <c r="C315" s="17" t="e">
        <f>SUM('360 GRP '!N381:Y381)*'360 GRP '!#REF!</f>
        <v>#REF!</v>
      </c>
      <c r="D315" s="18" t="e">
        <f>SUM('360 GRP '!N381:Y381)*'360 GRP '!#REF!</f>
        <v>#REF!</v>
      </c>
      <c r="E315" s="18" t="e">
        <f>SUM('360 GRP '!N381:Y381)*'360 GRP '!#REF!</f>
        <v>#REF!</v>
      </c>
      <c r="F315" s="18" t="e">
        <f>SUM('360 GRP '!N381:Y381)*'360 GRP '!#REF!</f>
        <v>#REF!</v>
      </c>
      <c r="G315" s="18" t="e">
        <f>SUM('360 GRP '!N381:Y381)*'360 GRP '!#REF!</f>
        <v>#REF!</v>
      </c>
      <c r="H315" s="18" t="e">
        <f>SUM('360 GRP '!N381:Y381)*'360 GRP '!#REF!</f>
        <v>#REF!</v>
      </c>
      <c r="I315" s="18" t="e">
        <f>SUM('360 GRP '!N381:Y381)*'360 GRP '!#REF!</f>
        <v>#REF!</v>
      </c>
      <c r="J315" s="18" t="e">
        <f>SUM('360 GRP '!N381:Y381)*'360 GRP '!#REF!</f>
        <v>#REF!</v>
      </c>
      <c r="K315" s="18" t="e">
        <f>'360 GRP '!#REF!</f>
        <v>#REF!</v>
      </c>
      <c r="L315" s="18">
        <f>'360 GRP '!K381*SUM('360 GRP '!N381:Y381)</f>
        <v>0</v>
      </c>
    </row>
    <row r="316" spans="1:12">
      <c r="A316" s="1" t="e">
        <f>'360 GRP '!#REF!</f>
        <v>#REF!</v>
      </c>
      <c r="B316" s="16" t="e">
        <f>SUM('360 GRP '!N382:Y382)*'360 GRP '!#REF!</f>
        <v>#REF!</v>
      </c>
      <c r="C316" s="17" t="e">
        <f>SUM('360 GRP '!N382:Y382)*'360 GRP '!#REF!</f>
        <v>#REF!</v>
      </c>
      <c r="D316" s="18" t="e">
        <f>SUM('360 GRP '!N382:Y382)*'360 GRP '!#REF!</f>
        <v>#REF!</v>
      </c>
      <c r="E316" s="18" t="e">
        <f>SUM('360 GRP '!N382:Y382)*'360 GRP '!#REF!</f>
        <v>#REF!</v>
      </c>
      <c r="F316" s="18" t="e">
        <f>SUM('360 GRP '!N382:Y382)*'360 GRP '!#REF!</f>
        <v>#REF!</v>
      </c>
      <c r="G316" s="18" t="e">
        <f>SUM('360 GRP '!N382:Y382)*'360 GRP '!#REF!</f>
        <v>#REF!</v>
      </c>
      <c r="H316" s="18" t="e">
        <f>SUM('360 GRP '!N382:Y382)*'360 GRP '!#REF!</f>
        <v>#REF!</v>
      </c>
      <c r="I316" s="18" t="e">
        <f>SUM('360 GRP '!N382:Y382)*'360 GRP '!#REF!</f>
        <v>#REF!</v>
      </c>
      <c r="J316" s="18" t="e">
        <f>SUM('360 GRP '!N382:Y382)*'360 GRP '!#REF!</f>
        <v>#REF!</v>
      </c>
      <c r="K316" s="18" t="e">
        <f>'360 GRP '!#REF!</f>
        <v>#REF!</v>
      </c>
      <c r="L316" s="18">
        <f>'360 GRP '!K382*SUM('360 GRP '!N382:Y382)</f>
        <v>0</v>
      </c>
    </row>
    <row r="317" spans="1:12">
      <c r="A317" s="1" t="e">
        <f>'360 GRP '!#REF!</f>
        <v>#REF!</v>
      </c>
      <c r="B317" s="16" t="e">
        <f>SUM('360 GRP '!N383:Y383)*'360 GRP '!#REF!</f>
        <v>#REF!</v>
      </c>
      <c r="C317" s="17" t="e">
        <f>SUM('360 GRP '!N383:Y383)*'360 GRP '!#REF!</f>
        <v>#REF!</v>
      </c>
      <c r="D317" s="18" t="e">
        <f>SUM('360 GRP '!N383:Y383)*'360 GRP '!#REF!</f>
        <v>#REF!</v>
      </c>
      <c r="E317" s="18" t="e">
        <f>SUM('360 GRP '!N383:Y383)*'360 GRP '!#REF!</f>
        <v>#REF!</v>
      </c>
      <c r="F317" s="18" t="e">
        <f>SUM('360 GRP '!N383:Y383)*'360 GRP '!#REF!</f>
        <v>#REF!</v>
      </c>
      <c r="G317" s="18" t="e">
        <f>SUM('360 GRP '!N383:Y383)*'360 GRP '!#REF!</f>
        <v>#REF!</v>
      </c>
      <c r="H317" s="18" t="e">
        <f>SUM('360 GRP '!N383:Y383)*'360 GRP '!#REF!</f>
        <v>#REF!</v>
      </c>
      <c r="I317" s="18" t="e">
        <f>SUM('360 GRP '!N383:Y383)*'360 GRP '!#REF!</f>
        <v>#REF!</v>
      </c>
      <c r="J317" s="18" t="e">
        <f>SUM('360 GRP '!N383:Y383)*'360 GRP '!#REF!</f>
        <v>#REF!</v>
      </c>
      <c r="K317" s="18" t="e">
        <f>'360 GRP '!#REF!</f>
        <v>#REF!</v>
      </c>
      <c r="L317" s="18">
        <f>'360 GRP '!K383*SUM('360 GRP '!N383:Y383)</f>
        <v>0</v>
      </c>
    </row>
    <row r="318" spans="1:12">
      <c r="A318" s="1" t="e">
        <f>'360 GRP '!#REF!</f>
        <v>#REF!</v>
      </c>
      <c r="B318" s="16" t="e">
        <f>SUM('360 GRP '!N384:Y384)*'360 GRP '!#REF!</f>
        <v>#REF!</v>
      </c>
      <c r="C318" s="17" t="e">
        <f>SUM('360 GRP '!N384:Y384)*'360 GRP '!#REF!</f>
        <v>#REF!</v>
      </c>
      <c r="D318" s="18" t="e">
        <f>SUM('360 GRP '!N384:Y384)*'360 GRP '!#REF!</f>
        <v>#REF!</v>
      </c>
      <c r="E318" s="18" t="e">
        <f>SUM('360 GRP '!N384:Y384)*'360 GRP '!#REF!</f>
        <v>#REF!</v>
      </c>
      <c r="F318" s="18" t="e">
        <f>SUM('360 GRP '!N384:Y384)*'360 GRP '!#REF!</f>
        <v>#REF!</v>
      </c>
      <c r="G318" s="18" t="e">
        <f>SUM('360 GRP '!N384:Y384)*'360 GRP '!#REF!</f>
        <v>#REF!</v>
      </c>
      <c r="H318" s="18" t="e">
        <f>SUM('360 GRP '!N384:Y384)*'360 GRP '!#REF!</f>
        <v>#REF!</v>
      </c>
      <c r="I318" s="18" t="e">
        <f>SUM('360 GRP '!N384:Y384)*'360 GRP '!#REF!</f>
        <v>#REF!</v>
      </c>
      <c r="J318" s="18" t="e">
        <f>SUM('360 GRP '!N384:Y384)*'360 GRP '!#REF!</f>
        <v>#REF!</v>
      </c>
      <c r="K318" s="18" t="e">
        <f>'360 GRP '!#REF!</f>
        <v>#REF!</v>
      </c>
      <c r="L318" s="18">
        <f>'360 GRP '!K384*SUM('360 GRP '!N384:Y384)</f>
        <v>0</v>
      </c>
    </row>
    <row r="319" spans="1:12">
      <c r="A319" s="1" t="e">
        <f>'360 GRP '!#REF!</f>
        <v>#REF!</v>
      </c>
      <c r="B319" s="16" t="e">
        <f>SUM('360 GRP '!N385:Y385)*'360 GRP '!#REF!</f>
        <v>#REF!</v>
      </c>
      <c r="C319" s="17" t="e">
        <f>SUM('360 GRP '!N385:Y385)*'360 GRP '!#REF!</f>
        <v>#REF!</v>
      </c>
      <c r="D319" s="18" t="e">
        <f>SUM('360 GRP '!N385:Y385)*'360 GRP '!#REF!</f>
        <v>#REF!</v>
      </c>
      <c r="E319" s="18" t="e">
        <f>SUM('360 GRP '!N385:Y385)*'360 GRP '!#REF!</f>
        <v>#REF!</v>
      </c>
      <c r="F319" s="18" t="e">
        <f>SUM('360 GRP '!N385:Y385)*'360 GRP '!#REF!</f>
        <v>#REF!</v>
      </c>
      <c r="G319" s="18" t="e">
        <f>SUM('360 GRP '!N385:Y385)*'360 GRP '!#REF!</f>
        <v>#REF!</v>
      </c>
      <c r="H319" s="18" t="e">
        <f>SUM('360 GRP '!N385:Y385)*'360 GRP '!#REF!</f>
        <v>#REF!</v>
      </c>
      <c r="I319" s="18" t="e">
        <f>SUM('360 GRP '!N385:Y385)*'360 GRP '!#REF!</f>
        <v>#REF!</v>
      </c>
      <c r="J319" s="18" t="e">
        <f>SUM('360 GRP '!N385:Y385)*'360 GRP '!#REF!</f>
        <v>#REF!</v>
      </c>
      <c r="K319" s="18" t="e">
        <f>'360 GRP '!#REF!</f>
        <v>#REF!</v>
      </c>
      <c r="L319" s="18">
        <f>'360 GRP '!K385*SUM('360 GRP '!N385:Y385)</f>
        <v>0</v>
      </c>
    </row>
    <row r="320" spans="1:12">
      <c r="A320" s="1" t="e">
        <f>'360 GRP '!#REF!</f>
        <v>#REF!</v>
      </c>
      <c r="B320" s="16" t="e">
        <f>SUM('360 GRP '!N386:Y386)*'360 GRP '!#REF!</f>
        <v>#REF!</v>
      </c>
      <c r="C320" s="17" t="e">
        <f>SUM('360 GRP '!N386:Y386)*'360 GRP '!#REF!</f>
        <v>#REF!</v>
      </c>
      <c r="D320" s="18" t="e">
        <f>SUM('360 GRP '!N386:Y386)*'360 GRP '!#REF!</f>
        <v>#REF!</v>
      </c>
      <c r="E320" s="18" t="e">
        <f>SUM('360 GRP '!N386:Y386)*'360 GRP '!#REF!</f>
        <v>#REF!</v>
      </c>
      <c r="F320" s="18" t="e">
        <f>SUM('360 GRP '!N386:Y386)*'360 GRP '!#REF!</f>
        <v>#REF!</v>
      </c>
      <c r="G320" s="18" t="e">
        <f>SUM('360 GRP '!N386:Y386)*'360 GRP '!#REF!</f>
        <v>#REF!</v>
      </c>
      <c r="H320" s="18" t="e">
        <f>SUM('360 GRP '!N386:Y386)*'360 GRP '!#REF!</f>
        <v>#REF!</v>
      </c>
      <c r="I320" s="18" t="e">
        <f>SUM('360 GRP '!N386:Y386)*'360 GRP '!#REF!</f>
        <v>#REF!</v>
      </c>
      <c r="J320" s="18" t="e">
        <f>SUM('360 GRP '!N386:Y386)*'360 GRP '!#REF!</f>
        <v>#REF!</v>
      </c>
      <c r="K320" s="18" t="e">
        <f>'360 GRP '!#REF!</f>
        <v>#REF!</v>
      </c>
      <c r="L320" s="18">
        <f>'360 GRP '!K386*SUM('360 GRP '!N386:Y386)</f>
        <v>0</v>
      </c>
    </row>
    <row r="321" spans="1:12">
      <c r="A321" s="1" t="e">
        <f>'360 GRP '!#REF!</f>
        <v>#REF!</v>
      </c>
      <c r="B321" s="16" t="e">
        <f>SUM('360 GRP '!N387:Y387)*'360 GRP '!#REF!</f>
        <v>#REF!</v>
      </c>
      <c r="C321" s="17" t="e">
        <f>SUM('360 GRP '!N387:Y387)*'360 GRP '!#REF!</f>
        <v>#REF!</v>
      </c>
      <c r="D321" s="18" t="e">
        <f>SUM('360 GRP '!N387:Y387)*'360 GRP '!#REF!</f>
        <v>#REF!</v>
      </c>
      <c r="E321" s="18" t="e">
        <f>SUM('360 GRP '!N387:Y387)*'360 GRP '!#REF!</f>
        <v>#REF!</v>
      </c>
      <c r="F321" s="18" t="e">
        <f>SUM('360 GRP '!N387:Y387)*'360 GRP '!#REF!</f>
        <v>#REF!</v>
      </c>
      <c r="G321" s="18" t="e">
        <f>SUM('360 GRP '!N387:Y387)*'360 GRP '!#REF!</f>
        <v>#REF!</v>
      </c>
      <c r="H321" s="18" t="e">
        <f>SUM('360 GRP '!N387:Y387)*'360 GRP '!#REF!</f>
        <v>#REF!</v>
      </c>
      <c r="I321" s="18" t="e">
        <f>SUM('360 GRP '!N387:Y387)*'360 GRP '!#REF!</f>
        <v>#REF!</v>
      </c>
      <c r="J321" s="18" t="e">
        <f>SUM('360 GRP '!N387:Y387)*'360 GRP '!#REF!</f>
        <v>#REF!</v>
      </c>
      <c r="K321" s="18" t="e">
        <f>'360 GRP '!#REF!</f>
        <v>#REF!</v>
      </c>
      <c r="L321" s="18">
        <f>'360 GRP '!K387*SUM('360 GRP '!N387:Y387)</f>
        <v>0</v>
      </c>
    </row>
    <row r="322" spans="1:12">
      <c r="A322" s="1" t="e">
        <f>'360 GRP '!#REF!</f>
        <v>#REF!</v>
      </c>
      <c r="B322" s="16" t="e">
        <f>SUM('360 GRP '!N388:Y388)*'360 GRP '!#REF!</f>
        <v>#REF!</v>
      </c>
      <c r="C322" s="17" t="e">
        <f>SUM('360 GRP '!N388:Y388)*'360 GRP '!#REF!</f>
        <v>#REF!</v>
      </c>
      <c r="D322" s="18" t="e">
        <f>SUM('360 GRP '!N388:Y388)*'360 GRP '!#REF!</f>
        <v>#REF!</v>
      </c>
      <c r="E322" s="18" t="e">
        <f>SUM('360 GRP '!N388:Y388)*'360 GRP '!#REF!</f>
        <v>#REF!</v>
      </c>
      <c r="F322" s="18" t="e">
        <f>SUM('360 GRP '!N388:Y388)*'360 GRP '!#REF!</f>
        <v>#REF!</v>
      </c>
      <c r="G322" s="18" t="e">
        <f>SUM('360 GRP '!N388:Y388)*'360 GRP '!#REF!</f>
        <v>#REF!</v>
      </c>
      <c r="H322" s="18" t="e">
        <f>SUM('360 GRP '!N388:Y388)*'360 GRP '!#REF!</f>
        <v>#REF!</v>
      </c>
      <c r="I322" s="18" t="e">
        <f>SUM('360 GRP '!N388:Y388)*'360 GRP '!#REF!</f>
        <v>#REF!</v>
      </c>
      <c r="J322" s="18" t="e">
        <f>SUM('360 GRP '!N388:Y388)*'360 GRP '!#REF!</f>
        <v>#REF!</v>
      </c>
      <c r="K322" s="18" t="e">
        <f>'360 GRP '!#REF!</f>
        <v>#REF!</v>
      </c>
      <c r="L322" s="18">
        <f>'360 GRP '!K388*SUM('360 GRP '!N388:Y388)</f>
        <v>0</v>
      </c>
    </row>
    <row r="323" spans="1:12">
      <c r="A323" s="1" t="e">
        <f>'360 GRP '!#REF!</f>
        <v>#REF!</v>
      </c>
      <c r="B323" s="16" t="e">
        <f>SUM('360 GRP '!N389:Y389)*'360 GRP '!#REF!</f>
        <v>#REF!</v>
      </c>
      <c r="C323" s="17" t="e">
        <f>SUM('360 GRP '!N389:Y389)*'360 GRP '!#REF!</f>
        <v>#REF!</v>
      </c>
      <c r="D323" s="18" t="e">
        <f>SUM('360 GRP '!N389:Y389)*'360 GRP '!#REF!</f>
        <v>#REF!</v>
      </c>
      <c r="E323" s="18" t="e">
        <f>SUM('360 GRP '!N389:Y389)*'360 GRP '!#REF!</f>
        <v>#REF!</v>
      </c>
      <c r="F323" s="18" t="e">
        <f>SUM('360 GRP '!N389:Y389)*'360 GRP '!#REF!</f>
        <v>#REF!</v>
      </c>
      <c r="G323" s="18" t="e">
        <f>SUM('360 GRP '!N389:Y389)*'360 GRP '!#REF!</f>
        <v>#REF!</v>
      </c>
      <c r="H323" s="18" t="e">
        <f>SUM('360 GRP '!N389:Y389)*'360 GRP '!#REF!</f>
        <v>#REF!</v>
      </c>
      <c r="I323" s="18" t="e">
        <f>SUM('360 GRP '!N389:Y389)*'360 GRP '!#REF!</f>
        <v>#REF!</v>
      </c>
      <c r="J323" s="18" t="e">
        <f>SUM('360 GRP '!N389:Y389)*'360 GRP '!#REF!</f>
        <v>#REF!</v>
      </c>
      <c r="K323" s="18" t="e">
        <f>'360 GRP '!#REF!</f>
        <v>#REF!</v>
      </c>
      <c r="L323" s="18">
        <f>'360 GRP '!K389*SUM('360 GRP '!N389:Y389)</f>
        <v>0</v>
      </c>
    </row>
    <row r="324" spans="1:12">
      <c r="A324" s="1"/>
      <c r="B324" s="16" t="e">
        <f>SUM('360 GRP '!N415:Y415)*'360 GRP '!#REF!</f>
        <v>#REF!</v>
      </c>
      <c r="C324" s="17" t="e">
        <f>SUM('360 GRP '!N415:Y415)*'360 GRP '!#REF!</f>
        <v>#REF!</v>
      </c>
      <c r="D324" s="18" t="e">
        <f>SUM('360 GRP '!N415:Y415)*'360 GRP '!#REF!</f>
        <v>#REF!</v>
      </c>
      <c r="E324" s="18" t="e">
        <f>SUM('360 GRP '!N415:Y415)*'360 GRP '!#REF!</f>
        <v>#REF!</v>
      </c>
      <c r="F324" s="18" t="e">
        <f>SUM('360 GRP '!N415:Y415)*'360 GRP '!#REF!</f>
        <v>#REF!</v>
      </c>
      <c r="G324" s="18" t="e">
        <f>SUM('360 GRP '!N415:Y415)*'360 GRP '!#REF!</f>
        <v>#REF!</v>
      </c>
      <c r="H324" s="18" t="e">
        <f>SUM('360 GRP '!N415:Y415)*'360 GRP '!#REF!</f>
        <v>#REF!</v>
      </c>
      <c r="I324" s="18" t="e">
        <f>SUM('360 GRP '!N415:Y415)*'360 GRP '!#REF!</f>
        <v>#REF!</v>
      </c>
      <c r="J324" s="18" t="e">
        <f>SUM('360 GRP '!N415:Y415)*'360 GRP '!#REF!</f>
        <v>#REF!</v>
      </c>
      <c r="K324" s="18" t="e">
        <f>'360 GRP '!#REF!</f>
        <v>#REF!</v>
      </c>
      <c r="L324" s="18">
        <f>'360 GRP '!K415*SUM('360 GRP '!N415:Y415)</f>
        <v>0</v>
      </c>
    </row>
    <row r="325" spans="1:12">
      <c r="A325" s="1"/>
      <c r="B325" s="16" t="e">
        <f>SUM('360 GRP '!N416:Y416)*'360 GRP '!#REF!</f>
        <v>#REF!</v>
      </c>
      <c r="C325" s="17" t="e">
        <f>SUM('360 GRP '!N416:Y416)*'360 GRP '!#REF!</f>
        <v>#REF!</v>
      </c>
      <c r="D325" s="18" t="e">
        <f>SUM('360 GRP '!N416:Y416)*'360 GRP '!#REF!</f>
        <v>#REF!</v>
      </c>
      <c r="E325" s="18" t="e">
        <f>SUM('360 GRP '!N416:Y416)*'360 GRP '!#REF!</f>
        <v>#REF!</v>
      </c>
      <c r="F325" s="18" t="e">
        <f>SUM('360 GRP '!N416:Y416)*'360 GRP '!#REF!</f>
        <v>#REF!</v>
      </c>
      <c r="G325" s="18" t="e">
        <f>SUM('360 GRP '!N416:Y416)*'360 GRP '!#REF!</f>
        <v>#REF!</v>
      </c>
      <c r="H325" s="18" t="e">
        <f>SUM('360 GRP '!N416:Y416)*'360 GRP '!#REF!</f>
        <v>#REF!</v>
      </c>
      <c r="I325" s="18" t="e">
        <f>SUM('360 GRP '!N416:Y416)*'360 GRP '!#REF!</f>
        <v>#REF!</v>
      </c>
      <c r="J325" s="18" t="e">
        <f>SUM('360 GRP '!N416:Y416)*'360 GRP '!#REF!</f>
        <v>#REF!</v>
      </c>
      <c r="K325" s="18" t="e">
        <f>'360 GRP '!#REF!</f>
        <v>#REF!</v>
      </c>
      <c r="L325" s="18">
        <f>'360 GRP '!K416*SUM('360 GRP '!N416:Y416)</f>
        <v>0</v>
      </c>
    </row>
    <row r="326" spans="1:12">
      <c r="A326" s="1"/>
      <c r="B326" s="16" t="e">
        <f>SUM('360 GRP '!N417:Y417)*'360 GRP '!#REF!</f>
        <v>#REF!</v>
      </c>
      <c r="C326" s="17" t="e">
        <f>SUM('360 GRP '!N417:Y417)*'360 GRP '!#REF!</f>
        <v>#REF!</v>
      </c>
      <c r="D326" s="18" t="e">
        <f>SUM('360 GRP '!N417:Y417)*'360 GRP '!#REF!</f>
        <v>#REF!</v>
      </c>
      <c r="E326" s="18" t="e">
        <f>SUM('360 GRP '!N417:Y417)*'360 GRP '!#REF!</f>
        <v>#REF!</v>
      </c>
      <c r="F326" s="18" t="e">
        <f>SUM('360 GRP '!N417:Y417)*'360 GRP '!#REF!</f>
        <v>#REF!</v>
      </c>
      <c r="G326" s="18" t="e">
        <f>SUM('360 GRP '!N417:Y417)*'360 GRP '!#REF!</f>
        <v>#REF!</v>
      </c>
      <c r="H326" s="18" t="e">
        <f>SUM('360 GRP '!N417:Y417)*'360 GRP '!#REF!</f>
        <v>#REF!</v>
      </c>
      <c r="I326" s="18" t="e">
        <f>SUM('360 GRP '!N417:Y417)*'360 GRP '!#REF!</f>
        <v>#REF!</v>
      </c>
      <c r="J326" s="18" t="e">
        <f>SUM('360 GRP '!N417:Y417)*'360 GRP '!#REF!</f>
        <v>#REF!</v>
      </c>
      <c r="K326" s="18" t="e">
        <f>'360 GRP '!#REF!</f>
        <v>#REF!</v>
      </c>
      <c r="L326" s="18">
        <f>'360 GRP '!K417*SUM('360 GRP '!N417:Y417)</f>
        <v>0</v>
      </c>
    </row>
    <row r="327" spans="1:12">
      <c r="A327" s="1"/>
      <c r="B327" s="16" t="e">
        <f>SUM('360 GRP '!N418:Y418)*'360 GRP '!#REF!</f>
        <v>#REF!</v>
      </c>
      <c r="C327" s="17" t="e">
        <f>SUM('360 GRP '!N418:Y418)*'360 GRP '!#REF!</f>
        <v>#REF!</v>
      </c>
      <c r="D327" s="18" t="e">
        <f>SUM('360 GRP '!N418:Y418)*'360 GRP '!#REF!</f>
        <v>#REF!</v>
      </c>
      <c r="E327" s="18" t="e">
        <f>SUM('360 GRP '!N418:Y418)*'360 GRP '!#REF!</f>
        <v>#REF!</v>
      </c>
      <c r="F327" s="18" t="e">
        <f>SUM('360 GRP '!N418:Y418)*'360 GRP '!#REF!</f>
        <v>#REF!</v>
      </c>
      <c r="G327" s="18" t="e">
        <f>SUM('360 GRP '!N418:Y418)*'360 GRP '!#REF!</f>
        <v>#REF!</v>
      </c>
      <c r="H327" s="18" t="e">
        <f>SUM('360 GRP '!N418:Y418)*'360 GRP '!#REF!</f>
        <v>#REF!</v>
      </c>
      <c r="I327" s="18" t="e">
        <f>SUM('360 GRP '!N418:Y418)*'360 GRP '!#REF!</f>
        <v>#REF!</v>
      </c>
      <c r="J327" s="18" t="e">
        <f>SUM('360 GRP '!N418:Y418)*'360 GRP '!#REF!</f>
        <v>#REF!</v>
      </c>
      <c r="K327" s="18" t="e">
        <f>'360 GRP '!#REF!</f>
        <v>#REF!</v>
      </c>
      <c r="L327" s="18">
        <f>'360 GRP '!K418*SUM('360 GRP '!N418:Y418)</f>
        <v>0</v>
      </c>
    </row>
    <row r="328" spans="1:12">
      <c r="A328" s="1"/>
      <c r="B328" s="16" t="e">
        <f>SUM('360 GRP '!N419:Y419)*'360 GRP '!#REF!</f>
        <v>#REF!</v>
      </c>
      <c r="C328" s="17" t="e">
        <f>SUM('360 GRP '!N419:Y419)*'360 GRP '!#REF!</f>
        <v>#REF!</v>
      </c>
      <c r="D328" s="18" t="e">
        <f>SUM('360 GRP '!N419:Y419)*'360 GRP '!#REF!</f>
        <v>#REF!</v>
      </c>
      <c r="E328" s="18" t="e">
        <f>SUM('360 GRP '!N419:Y419)*'360 GRP '!#REF!</f>
        <v>#REF!</v>
      </c>
      <c r="F328" s="18" t="e">
        <f>SUM('360 GRP '!N419:Y419)*'360 GRP '!#REF!</f>
        <v>#REF!</v>
      </c>
      <c r="G328" s="18" t="e">
        <f>SUM('360 GRP '!N419:Y419)*'360 GRP '!#REF!</f>
        <v>#REF!</v>
      </c>
      <c r="H328" s="18" t="e">
        <f>SUM('360 GRP '!N419:Y419)*'360 GRP '!#REF!</f>
        <v>#REF!</v>
      </c>
      <c r="I328" s="18" t="e">
        <f>SUM('360 GRP '!N419:Y419)*'360 GRP '!#REF!</f>
        <v>#REF!</v>
      </c>
      <c r="J328" s="18" t="e">
        <f>SUM('360 GRP '!N419:Y419)*'360 GRP '!#REF!</f>
        <v>#REF!</v>
      </c>
      <c r="K328" s="18" t="e">
        <f>'360 GRP '!#REF!</f>
        <v>#REF!</v>
      </c>
      <c r="L328" s="18">
        <f>'360 GRP '!K419*SUM('360 GRP '!N419:Y419)</f>
        <v>0</v>
      </c>
    </row>
    <row r="329" spans="1:12">
      <c r="A329" s="1"/>
      <c r="B329" s="16" t="e">
        <f>SUM('360 GRP '!N420:Y420)*'360 GRP '!#REF!</f>
        <v>#REF!</v>
      </c>
      <c r="C329" s="17" t="e">
        <f>SUM('360 GRP '!N420:Y420)*'360 GRP '!#REF!</f>
        <v>#REF!</v>
      </c>
      <c r="D329" s="18" t="e">
        <f>SUM('360 GRP '!N420:Y420)*'360 GRP '!#REF!</f>
        <v>#REF!</v>
      </c>
      <c r="E329" s="18" t="e">
        <f>SUM('360 GRP '!N420:Y420)*'360 GRP '!#REF!</f>
        <v>#REF!</v>
      </c>
      <c r="F329" s="18" t="e">
        <f>SUM('360 GRP '!N420:Y420)*'360 GRP '!#REF!</f>
        <v>#REF!</v>
      </c>
      <c r="G329" s="18" t="e">
        <f>SUM('360 GRP '!N420:Y420)*'360 GRP '!#REF!</f>
        <v>#REF!</v>
      </c>
      <c r="H329" s="18" t="e">
        <f>SUM('360 GRP '!N420:Y420)*'360 GRP '!#REF!</f>
        <v>#REF!</v>
      </c>
      <c r="I329" s="18" t="e">
        <f>SUM('360 GRP '!N420:Y420)*'360 GRP '!#REF!</f>
        <v>#REF!</v>
      </c>
      <c r="J329" s="18" t="e">
        <f>SUM('360 GRP '!N420:Y420)*'360 GRP '!#REF!</f>
        <v>#REF!</v>
      </c>
      <c r="K329" s="18" t="e">
        <f>'360 GRP '!#REF!</f>
        <v>#REF!</v>
      </c>
      <c r="L329" s="18">
        <f>'360 GRP '!K420*SUM('360 GRP '!N420:Y420)</f>
        <v>0</v>
      </c>
    </row>
    <row r="330" spans="1:12">
      <c r="A330" s="1"/>
      <c r="B330" s="16" t="e">
        <f>SUM('360 GRP '!N421:Y421)*'360 GRP '!#REF!</f>
        <v>#REF!</v>
      </c>
      <c r="C330" s="17" t="e">
        <f>SUM('360 GRP '!N421:Y421)*'360 GRP '!#REF!</f>
        <v>#REF!</v>
      </c>
      <c r="D330" s="18" t="e">
        <f>SUM('360 GRP '!N421:Y421)*'360 GRP '!#REF!</f>
        <v>#REF!</v>
      </c>
      <c r="E330" s="18" t="e">
        <f>SUM('360 GRP '!N421:Y421)*'360 GRP '!#REF!</f>
        <v>#REF!</v>
      </c>
      <c r="F330" s="18" t="e">
        <f>SUM('360 GRP '!N421:Y421)*'360 GRP '!#REF!</f>
        <v>#REF!</v>
      </c>
      <c r="G330" s="18" t="e">
        <f>SUM('360 GRP '!N421:Y421)*'360 GRP '!#REF!</f>
        <v>#REF!</v>
      </c>
      <c r="H330" s="18" t="e">
        <f>SUM('360 GRP '!N421:Y421)*'360 GRP '!#REF!</f>
        <v>#REF!</v>
      </c>
      <c r="I330" s="18" t="e">
        <f>SUM('360 GRP '!N421:Y421)*'360 GRP '!#REF!</f>
        <v>#REF!</v>
      </c>
      <c r="J330" s="18" t="e">
        <f>SUM('360 GRP '!N421:Y421)*'360 GRP '!#REF!</f>
        <v>#REF!</v>
      </c>
      <c r="K330" s="18" t="e">
        <f>'360 GRP '!#REF!</f>
        <v>#REF!</v>
      </c>
      <c r="L330" s="18">
        <f>'360 GRP '!K421*SUM('360 GRP '!N421:Y421)</f>
        <v>0</v>
      </c>
    </row>
    <row r="331" spans="1:12">
      <c r="A331" s="1"/>
      <c r="B331" s="16" t="e">
        <f>SUM('360 GRP '!N422:Y422)*'360 GRP '!#REF!</f>
        <v>#REF!</v>
      </c>
      <c r="C331" s="17" t="e">
        <f>SUM('360 GRP '!N422:Y422)*'360 GRP '!#REF!</f>
        <v>#REF!</v>
      </c>
      <c r="D331" s="18" t="e">
        <f>SUM('360 GRP '!N422:Y422)*'360 GRP '!#REF!</f>
        <v>#REF!</v>
      </c>
      <c r="E331" s="18" t="e">
        <f>SUM('360 GRP '!N422:Y422)*'360 GRP '!#REF!</f>
        <v>#REF!</v>
      </c>
      <c r="F331" s="18" t="e">
        <f>SUM('360 GRP '!N422:Y422)*'360 GRP '!#REF!</f>
        <v>#REF!</v>
      </c>
      <c r="G331" s="18" t="e">
        <f>SUM('360 GRP '!N422:Y422)*'360 GRP '!#REF!</f>
        <v>#REF!</v>
      </c>
      <c r="H331" s="18" t="e">
        <f>SUM('360 GRP '!N422:Y422)*'360 GRP '!#REF!</f>
        <v>#REF!</v>
      </c>
      <c r="I331" s="18" t="e">
        <f>SUM('360 GRP '!N422:Y422)*'360 GRP '!#REF!</f>
        <v>#REF!</v>
      </c>
      <c r="J331" s="18" t="e">
        <f>SUM('360 GRP '!N422:Y422)*'360 GRP '!#REF!</f>
        <v>#REF!</v>
      </c>
      <c r="K331" s="18" t="e">
        <f>'360 GRP '!#REF!</f>
        <v>#REF!</v>
      </c>
      <c r="L331" s="18">
        <f>'360 GRP '!K422*SUM('360 GRP '!N422:Y422)</f>
        <v>0</v>
      </c>
    </row>
    <row r="332" spans="1:12">
      <c r="A332" s="1"/>
      <c r="B332" s="16" t="e">
        <f>SUM('360 GRP '!N423:Y423)*'360 GRP '!#REF!</f>
        <v>#REF!</v>
      </c>
      <c r="C332" s="17" t="e">
        <f>SUM('360 GRP '!N423:Y423)*'360 GRP '!#REF!</f>
        <v>#REF!</v>
      </c>
      <c r="D332" s="18" t="e">
        <f>SUM('360 GRP '!N423:Y423)*'360 GRP '!#REF!</f>
        <v>#REF!</v>
      </c>
      <c r="E332" s="18" t="e">
        <f>SUM('360 GRP '!N423:Y423)*'360 GRP '!#REF!</f>
        <v>#REF!</v>
      </c>
      <c r="F332" s="18" t="e">
        <f>SUM('360 GRP '!N423:Y423)*'360 GRP '!#REF!</f>
        <v>#REF!</v>
      </c>
      <c r="G332" s="18" t="e">
        <f>SUM('360 GRP '!N423:Y423)*'360 GRP '!#REF!</f>
        <v>#REF!</v>
      </c>
      <c r="H332" s="18" t="e">
        <f>SUM('360 GRP '!N423:Y423)*'360 GRP '!#REF!</f>
        <v>#REF!</v>
      </c>
      <c r="I332" s="18" t="e">
        <f>SUM('360 GRP '!N423:Y423)*'360 GRP '!#REF!</f>
        <v>#REF!</v>
      </c>
      <c r="J332" s="18" t="e">
        <f>SUM('360 GRP '!N423:Y423)*'360 GRP '!#REF!</f>
        <v>#REF!</v>
      </c>
      <c r="K332" s="18" t="e">
        <f>'360 GRP '!#REF!</f>
        <v>#REF!</v>
      </c>
      <c r="L332" s="18">
        <f>'360 GRP '!K423*SUM('360 GRP '!N423:Y423)</f>
        <v>0</v>
      </c>
    </row>
    <row r="333" spans="1:12">
      <c r="A333" s="1"/>
      <c r="B333" s="16" t="e">
        <f>SUM('360 GRP '!N424:Y424)*'360 GRP '!#REF!</f>
        <v>#REF!</v>
      </c>
      <c r="C333" s="17" t="e">
        <f>SUM('360 GRP '!N424:Y424)*'360 GRP '!#REF!</f>
        <v>#REF!</v>
      </c>
      <c r="D333" s="18" t="e">
        <f>SUM('360 GRP '!N424:Y424)*'360 GRP '!#REF!</f>
        <v>#REF!</v>
      </c>
      <c r="E333" s="18" t="e">
        <f>SUM('360 GRP '!N424:Y424)*'360 GRP '!#REF!</f>
        <v>#REF!</v>
      </c>
      <c r="F333" s="18" t="e">
        <f>SUM('360 GRP '!N424:Y424)*'360 GRP '!#REF!</f>
        <v>#REF!</v>
      </c>
      <c r="G333" s="18" t="e">
        <f>SUM('360 GRP '!N424:Y424)*'360 GRP '!#REF!</f>
        <v>#REF!</v>
      </c>
      <c r="H333" s="18" t="e">
        <f>SUM('360 GRP '!N424:Y424)*'360 GRP '!#REF!</f>
        <v>#REF!</v>
      </c>
      <c r="I333" s="18" t="e">
        <f>SUM('360 GRP '!N424:Y424)*'360 GRP '!#REF!</f>
        <v>#REF!</v>
      </c>
      <c r="J333" s="18" t="e">
        <f>SUM('360 GRP '!N424:Y424)*'360 GRP '!#REF!</f>
        <v>#REF!</v>
      </c>
      <c r="K333" s="18" t="e">
        <f>'360 GRP '!#REF!</f>
        <v>#REF!</v>
      </c>
      <c r="L333" s="18">
        <f>'360 GRP '!K424*SUM('360 GRP '!N424:Y424)</f>
        <v>0</v>
      </c>
    </row>
    <row r="334" spans="1:12">
      <c r="A334" s="1"/>
      <c r="B334" s="16" t="e">
        <f>SUM('360 GRP '!N425:Y425)*'360 GRP '!#REF!</f>
        <v>#REF!</v>
      </c>
      <c r="C334" s="17" t="e">
        <f>SUM('360 GRP '!N425:Y425)*'360 GRP '!#REF!</f>
        <v>#REF!</v>
      </c>
      <c r="D334" s="18" t="e">
        <f>SUM('360 GRP '!N425:Y425)*'360 GRP '!#REF!</f>
        <v>#REF!</v>
      </c>
      <c r="E334" s="18" t="e">
        <f>SUM('360 GRP '!N425:Y425)*'360 GRP '!#REF!</f>
        <v>#REF!</v>
      </c>
      <c r="F334" s="18" t="e">
        <f>SUM('360 GRP '!N425:Y425)*'360 GRP '!#REF!</f>
        <v>#REF!</v>
      </c>
      <c r="G334" s="18" t="e">
        <f>SUM('360 GRP '!N425:Y425)*'360 GRP '!#REF!</f>
        <v>#REF!</v>
      </c>
      <c r="H334" s="18" t="e">
        <f>SUM('360 GRP '!N425:Y425)*'360 GRP '!#REF!</f>
        <v>#REF!</v>
      </c>
      <c r="I334" s="18" t="e">
        <f>SUM('360 GRP '!N425:Y425)*'360 GRP '!#REF!</f>
        <v>#REF!</v>
      </c>
      <c r="J334" s="18" t="e">
        <f>SUM('360 GRP '!N425:Y425)*'360 GRP '!#REF!</f>
        <v>#REF!</v>
      </c>
      <c r="K334" s="18" t="e">
        <f>'360 GRP '!#REF!</f>
        <v>#REF!</v>
      </c>
      <c r="L334" s="18">
        <f>'360 GRP '!K425*SUM('360 GRP '!N425:Y425)</f>
        <v>0</v>
      </c>
    </row>
    <row r="335" spans="1:12">
      <c r="A335" s="1"/>
      <c r="B335" s="16" t="e">
        <f>SUM('360 GRP '!N426:Y426)*'360 GRP '!#REF!</f>
        <v>#REF!</v>
      </c>
      <c r="C335" s="17" t="e">
        <f>SUM('360 GRP '!N426:Y426)*'360 GRP '!#REF!</f>
        <v>#REF!</v>
      </c>
      <c r="D335" s="18" t="e">
        <f>SUM('360 GRP '!N426:Y426)*'360 GRP '!#REF!</f>
        <v>#REF!</v>
      </c>
      <c r="E335" s="18" t="e">
        <f>SUM('360 GRP '!N426:Y426)*'360 GRP '!#REF!</f>
        <v>#REF!</v>
      </c>
      <c r="F335" s="18" t="e">
        <f>SUM('360 GRP '!N426:Y426)*'360 GRP '!#REF!</f>
        <v>#REF!</v>
      </c>
      <c r="G335" s="18" t="e">
        <f>SUM('360 GRP '!N426:Y426)*'360 GRP '!#REF!</f>
        <v>#REF!</v>
      </c>
      <c r="H335" s="18" t="e">
        <f>SUM('360 GRP '!N426:Y426)*'360 GRP '!#REF!</f>
        <v>#REF!</v>
      </c>
      <c r="I335" s="18" t="e">
        <f>SUM('360 GRP '!N426:Y426)*'360 GRP '!#REF!</f>
        <v>#REF!</v>
      </c>
      <c r="J335" s="18" t="e">
        <f>SUM('360 GRP '!N426:Y426)*'360 GRP '!#REF!</f>
        <v>#REF!</v>
      </c>
      <c r="K335" s="18" t="e">
        <f>'360 GRP '!#REF!</f>
        <v>#REF!</v>
      </c>
      <c r="L335" s="18">
        <f>'360 GRP '!K426*SUM('360 GRP '!N426:Y426)</f>
        <v>0</v>
      </c>
    </row>
    <row r="336" spans="1:12">
      <c r="A336" s="1"/>
      <c r="B336" s="16" t="e">
        <f>SUM('360 GRP '!N427:Y427)*'360 GRP '!#REF!</f>
        <v>#REF!</v>
      </c>
      <c r="C336" s="17" t="e">
        <f>SUM('360 GRP '!N427:Y427)*'360 GRP '!#REF!</f>
        <v>#REF!</v>
      </c>
      <c r="D336" s="18" t="e">
        <f>SUM('360 GRP '!N427:Y427)*'360 GRP '!#REF!</f>
        <v>#REF!</v>
      </c>
      <c r="E336" s="18" t="e">
        <f>SUM('360 GRP '!N427:Y427)*'360 GRP '!#REF!</f>
        <v>#REF!</v>
      </c>
      <c r="F336" s="18" t="e">
        <f>SUM('360 GRP '!N427:Y427)*'360 GRP '!#REF!</f>
        <v>#REF!</v>
      </c>
      <c r="G336" s="18" t="e">
        <f>SUM('360 GRP '!N427:Y427)*'360 GRP '!#REF!</f>
        <v>#REF!</v>
      </c>
      <c r="H336" s="18" t="e">
        <f>SUM('360 GRP '!N427:Y427)*'360 GRP '!#REF!</f>
        <v>#REF!</v>
      </c>
      <c r="I336" s="18" t="e">
        <f>SUM('360 GRP '!N427:Y427)*'360 GRP '!#REF!</f>
        <v>#REF!</v>
      </c>
      <c r="J336" s="18" t="e">
        <f>SUM('360 GRP '!N427:Y427)*'360 GRP '!#REF!</f>
        <v>#REF!</v>
      </c>
      <c r="K336" s="18" t="e">
        <f>'360 GRP '!#REF!</f>
        <v>#REF!</v>
      </c>
      <c r="L336" s="18">
        <f>'360 GRP '!K427*SUM('360 GRP '!N427:Y427)</f>
        <v>0</v>
      </c>
    </row>
    <row r="337" spans="1:12">
      <c r="A337" s="1"/>
      <c r="B337" s="16" t="e">
        <f>SUM('360 GRP '!N428:Y428)*'360 GRP '!#REF!</f>
        <v>#REF!</v>
      </c>
      <c r="C337" s="17" t="e">
        <f>SUM('360 GRP '!N428:Y428)*'360 GRP '!#REF!</f>
        <v>#REF!</v>
      </c>
      <c r="D337" s="18" t="e">
        <f>SUM('360 GRP '!N428:Y428)*'360 GRP '!#REF!</f>
        <v>#REF!</v>
      </c>
      <c r="E337" s="18" t="e">
        <f>SUM('360 GRP '!N428:Y428)*'360 GRP '!#REF!</f>
        <v>#REF!</v>
      </c>
      <c r="F337" s="18" t="e">
        <f>SUM('360 GRP '!N428:Y428)*'360 GRP '!#REF!</f>
        <v>#REF!</v>
      </c>
      <c r="G337" s="18" t="e">
        <f>SUM('360 GRP '!N428:Y428)*'360 GRP '!#REF!</f>
        <v>#REF!</v>
      </c>
      <c r="H337" s="18" t="e">
        <f>SUM('360 GRP '!N428:Y428)*'360 GRP '!#REF!</f>
        <v>#REF!</v>
      </c>
      <c r="I337" s="18" t="e">
        <f>SUM('360 GRP '!N428:Y428)*'360 GRP '!#REF!</f>
        <v>#REF!</v>
      </c>
      <c r="J337" s="18" t="e">
        <f>SUM('360 GRP '!N428:Y428)*'360 GRP '!#REF!</f>
        <v>#REF!</v>
      </c>
      <c r="K337" s="18" t="e">
        <f>'360 GRP '!#REF!</f>
        <v>#REF!</v>
      </c>
      <c r="L337" s="18">
        <f>'360 GRP '!K428*SUM('360 GRP '!N428:Y428)</f>
        <v>0</v>
      </c>
    </row>
    <row r="338" spans="1:12">
      <c r="A338" s="1"/>
      <c r="B338" s="16" t="e">
        <f>SUM('360 GRP '!N429:Y429)*'360 GRP '!#REF!</f>
        <v>#REF!</v>
      </c>
      <c r="C338" s="17" t="e">
        <f>SUM('360 GRP '!N429:Y429)*'360 GRP '!#REF!</f>
        <v>#REF!</v>
      </c>
      <c r="D338" s="18" t="e">
        <f>SUM('360 GRP '!N429:Y429)*'360 GRP '!#REF!</f>
        <v>#REF!</v>
      </c>
      <c r="E338" s="18" t="e">
        <f>SUM('360 GRP '!N429:Y429)*'360 GRP '!#REF!</f>
        <v>#REF!</v>
      </c>
      <c r="F338" s="18" t="e">
        <f>SUM('360 GRP '!N429:Y429)*'360 GRP '!#REF!</f>
        <v>#REF!</v>
      </c>
      <c r="G338" s="18" t="e">
        <f>SUM('360 GRP '!N429:Y429)*'360 GRP '!#REF!</f>
        <v>#REF!</v>
      </c>
      <c r="H338" s="18" t="e">
        <f>SUM('360 GRP '!N429:Y429)*'360 GRP '!#REF!</f>
        <v>#REF!</v>
      </c>
      <c r="I338" s="18" t="e">
        <f>SUM('360 GRP '!N429:Y429)*'360 GRP '!#REF!</f>
        <v>#REF!</v>
      </c>
      <c r="J338" s="18" t="e">
        <f>SUM('360 GRP '!N429:Y429)*'360 GRP '!#REF!</f>
        <v>#REF!</v>
      </c>
      <c r="K338" s="18" t="e">
        <f>'360 GRP '!#REF!</f>
        <v>#REF!</v>
      </c>
      <c r="L338" s="18">
        <f>'360 GRP '!K429*SUM('360 GRP '!N429:Y429)</f>
        <v>0</v>
      </c>
    </row>
    <row r="339" spans="1:12">
      <c r="A339" s="1"/>
      <c r="B339" s="16" t="e">
        <f>SUM('360 GRP '!N430:Y430)*'360 GRP '!#REF!</f>
        <v>#REF!</v>
      </c>
      <c r="C339" s="17" t="e">
        <f>SUM('360 GRP '!N430:Y430)*'360 GRP '!#REF!</f>
        <v>#REF!</v>
      </c>
      <c r="D339" s="18" t="e">
        <f>SUM('360 GRP '!N430:Y430)*'360 GRP '!#REF!</f>
        <v>#REF!</v>
      </c>
      <c r="E339" s="18" t="e">
        <f>SUM('360 GRP '!N430:Y430)*'360 GRP '!#REF!</f>
        <v>#REF!</v>
      </c>
      <c r="F339" s="18" t="e">
        <f>SUM('360 GRP '!N430:Y430)*'360 GRP '!#REF!</f>
        <v>#REF!</v>
      </c>
      <c r="G339" s="18" t="e">
        <f>SUM('360 GRP '!N430:Y430)*'360 GRP '!#REF!</f>
        <v>#REF!</v>
      </c>
      <c r="H339" s="18" t="e">
        <f>SUM('360 GRP '!N430:Y430)*'360 GRP '!#REF!</f>
        <v>#REF!</v>
      </c>
      <c r="I339" s="18" t="e">
        <f>SUM('360 GRP '!N430:Y430)*'360 GRP '!#REF!</f>
        <v>#REF!</v>
      </c>
      <c r="J339" s="18" t="e">
        <f>SUM('360 GRP '!N430:Y430)*'360 GRP '!#REF!</f>
        <v>#REF!</v>
      </c>
      <c r="K339" s="18" t="e">
        <f>'360 GRP '!#REF!</f>
        <v>#REF!</v>
      </c>
      <c r="L339" s="18">
        <f>'360 GRP '!K430*SUM('360 GRP '!N430:Y430)</f>
        <v>0</v>
      </c>
    </row>
    <row r="340" spans="1:12">
      <c r="A340" s="1"/>
      <c r="B340" s="16" t="e">
        <f>SUM('360 GRP '!N431:Y431)*'360 GRP '!#REF!</f>
        <v>#REF!</v>
      </c>
      <c r="C340" s="17" t="e">
        <f>SUM('360 GRP '!N431:Y431)*'360 GRP '!#REF!</f>
        <v>#REF!</v>
      </c>
      <c r="D340" s="18" t="e">
        <f>SUM('360 GRP '!N431:Y431)*'360 GRP '!#REF!</f>
        <v>#REF!</v>
      </c>
      <c r="E340" s="18" t="e">
        <f>SUM('360 GRP '!N431:Y431)*'360 GRP '!#REF!</f>
        <v>#REF!</v>
      </c>
      <c r="F340" s="18" t="e">
        <f>SUM('360 GRP '!N431:Y431)*'360 GRP '!#REF!</f>
        <v>#REF!</v>
      </c>
      <c r="G340" s="18" t="e">
        <f>SUM('360 GRP '!N431:Y431)*'360 GRP '!#REF!</f>
        <v>#REF!</v>
      </c>
      <c r="H340" s="18" t="e">
        <f>SUM('360 GRP '!N431:Y431)*'360 GRP '!#REF!</f>
        <v>#REF!</v>
      </c>
      <c r="I340" s="18" t="e">
        <f>SUM('360 GRP '!N431:Y431)*'360 GRP '!#REF!</f>
        <v>#REF!</v>
      </c>
      <c r="J340" s="18" t="e">
        <f>SUM('360 GRP '!N431:Y431)*'360 GRP '!#REF!</f>
        <v>#REF!</v>
      </c>
      <c r="K340" s="18" t="e">
        <f>'360 GRP '!#REF!</f>
        <v>#REF!</v>
      </c>
      <c r="L340" s="18">
        <f>'360 GRP '!K431*SUM('360 GRP '!N431:Y431)</f>
        <v>0</v>
      </c>
    </row>
    <row r="341" spans="1:12">
      <c r="A341" s="1"/>
      <c r="B341" s="16" t="e">
        <f>SUM('360 GRP '!N432:Y432)*'360 GRP '!#REF!</f>
        <v>#REF!</v>
      </c>
      <c r="C341" s="17" t="e">
        <f>SUM('360 GRP '!N432:Y432)*'360 GRP '!#REF!</f>
        <v>#REF!</v>
      </c>
      <c r="D341" s="18" t="e">
        <f>SUM('360 GRP '!N432:Y432)*'360 GRP '!#REF!</f>
        <v>#REF!</v>
      </c>
      <c r="E341" s="18" t="e">
        <f>SUM('360 GRP '!N432:Y432)*'360 GRP '!#REF!</f>
        <v>#REF!</v>
      </c>
      <c r="F341" s="18" t="e">
        <f>SUM('360 GRP '!N432:Y432)*'360 GRP '!#REF!</f>
        <v>#REF!</v>
      </c>
      <c r="G341" s="18" t="e">
        <f>SUM('360 GRP '!N432:Y432)*'360 GRP '!#REF!</f>
        <v>#REF!</v>
      </c>
      <c r="H341" s="18" t="e">
        <f>SUM('360 GRP '!N432:Y432)*'360 GRP '!#REF!</f>
        <v>#REF!</v>
      </c>
      <c r="I341" s="18" t="e">
        <f>SUM('360 GRP '!N432:Y432)*'360 GRP '!#REF!</f>
        <v>#REF!</v>
      </c>
      <c r="J341" s="18" t="e">
        <f>SUM('360 GRP '!N432:Y432)*'360 GRP '!#REF!</f>
        <v>#REF!</v>
      </c>
      <c r="K341" s="18" t="e">
        <f>'360 GRP '!#REF!</f>
        <v>#REF!</v>
      </c>
      <c r="L341" s="18">
        <f>'360 GRP '!K432*SUM('360 GRP '!N432:Y432)</f>
        <v>0</v>
      </c>
    </row>
    <row r="342" spans="1:12">
      <c r="A342" s="1"/>
      <c r="B342" s="16" t="e">
        <f>SUM('360 GRP '!N433:Y433)*'360 GRP '!#REF!</f>
        <v>#REF!</v>
      </c>
      <c r="C342" s="17" t="e">
        <f>SUM('360 GRP '!N433:Y433)*'360 GRP '!#REF!</f>
        <v>#REF!</v>
      </c>
      <c r="D342" s="18" t="e">
        <f>SUM('360 GRP '!N433:Y433)*'360 GRP '!#REF!</f>
        <v>#REF!</v>
      </c>
      <c r="E342" s="18" t="e">
        <f>SUM('360 GRP '!N433:Y433)*'360 GRP '!#REF!</f>
        <v>#REF!</v>
      </c>
      <c r="F342" s="18" t="e">
        <f>SUM('360 GRP '!N433:Y433)*'360 GRP '!#REF!</f>
        <v>#REF!</v>
      </c>
      <c r="G342" s="18" t="e">
        <f>SUM('360 GRP '!N433:Y433)*'360 GRP '!#REF!</f>
        <v>#REF!</v>
      </c>
      <c r="H342" s="18" t="e">
        <f>SUM('360 GRP '!N433:Y433)*'360 GRP '!#REF!</f>
        <v>#REF!</v>
      </c>
      <c r="I342" s="18" t="e">
        <f>SUM('360 GRP '!N433:Y433)*'360 GRP '!#REF!</f>
        <v>#REF!</v>
      </c>
      <c r="J342" s="18" t="e">
        <f>SUM('360 GRP '!N433:Y433)*'360 GRP '!#REF!</f>
        <v>#REF!</v>
      </c>
      <c r="K342" s="18" t="e">
        <f>'360 GRP '!#REF!</f>
        <v>#REF!</v>
      </c>
      <c r="L342" s="18">
        <f>'360 GRP '!K433*SUM('360 GRP '!N433:Y433)</f>
        <v>0</v>
      </c>
    </row>
    <row r="343" spans="1:12">
      <c r="A343" s="1"/>
      <c r="B343" s="16" t="e">
        <f>SUM('360 GRP '!N434:Y434)*'360 GRP '!#REF!</f>
        <v>#REF!</v>
      </c>
      <c r="C343" s="17" t="e">
        <f>SUM('360 GRP '!N434:Y434)*'360 GRP '!#REF!</f>
        <v>#REF!</v>
      </c>
      <c r="D343" s="18" t="e">
        <f>SUM('360 GRP '!N434:Y434)*'360 GRP '!#REF!</f>
        <v>#REF!</v>
      </c>
      <c r="E343" s="18" t="e">
        <f>SUM('360 GRP '!N434:Y434)*'360 GRP '!#REF!</f>
        <v>#REF!</v>
      </c>
      <c r="F343" s="18" t="e">
        <f>SUM('360 GRP '!N434:Y434)*'360 GRP '!#REF!</f>
        <v>#REF!</v>
      </c>
      <c r="G343" s="18" t="e">
        <f>SUM('360 GRP '!N434:Y434)*'360 GRP '!#REF!</f>
        <v>#REF!</v>
      </c>
      <c r="H343" s="18" t="e">
        <f>SUM('360 GRP '!N434:Y434)*'360 GRP '!#REF!</f>
        <v>#REF!</v>
      </c>
      <c r="I343" s="18" t="e">
        <f>SUM('360 GRP '!N434:Y434)*'360 GRP '!#REF!</f>
        <v>#REF!</v>
      </c>
      <c r="J343" s="18" t="e">
        <f>SUM('360 GRP '!N434:Y434)*'360 GRP '!#REF!</f>
        <v>#REF!</v>
      </c>
      <c r="K343" s="18" t="e">
        <f>'360 GRP '!#REF!</f>
        <v>#REF!</v>
      </c>
      <c r="L343" s="18">
        <f>'360 GRP '!K434*SUM('360 GRP '!N434:Y434)</f>
        <v>0</v>
      </c>
    </row>
    <row r="344" spans="1:12">
      <c r="A344" s="1"/>
      <c r="B344" s="16" t="e">
        <f>SUM('360 GRP '!N435:Y435)*'360 GRP '!#REF!</f>
        <v>#REF!</v>
      </c>
      <c r="C344" s="17" t="e">
        <f>SUM('360 GRP '!N435:Y435)*'360 GRP '!#REF!</f>
        <v>#REF!</v>
      </c>
      <c r="D344" s="18" t="e">
        <f>SUM('360 GRP '!N435:Y435)*'360 GRP '!#REF!</f>
        <v>#REF!</v>
      </c>
      <c r="E344" s="18" t="e">
        <f>SUM('360 GRP '!N435:Y435)*'360 GRP '!#REF!</f>
        <v>#REF!</v>
      </c>
      <c r="F344" s="18" t="e">
        <f>SUM('360 GRP '!N435:Y435)*'360 GRP '!#REF!</f>
        <v>#REF!</v>
      </c>
      <c r="G344" s="18" t="e">
        <f>SUM('360 GRP '!N435:Y435)*'360 GRP '!#REF!</f>
        <v>#REF!</v>
      </c>
      <c r="H344" s="18" t="e">
        <f>SUM('360 GRP '!N435:Y435)*'360 GRP '!#REF!</f>
        <v>#REF!</v>
      </c>
      <c r="I344" s="18" t="e">
        <f>SUM('360 GRP '!N435:Y435)*'360 GRP '!#REF!</f>
        <v>#REF!</v>
      </c>
      <c r="J344" s="18" t="e">
        <f>SUM('360 GRP '!N435:Y435)*'360 GRP '!#REF!</f>
        <v>#REF!</v>
      </c>
      <c r="K344" s="18" t="e">
        <f>'360 GRP '!#REF!</f>
        <v>#REF!</v>
      </c>
      <c r="L344" s="18">
        <f>'360 GRP '!K435*SUM('360 GRP '!N435:Y435)</f>
        <v>0</v>
      </c>
    </row>
    <row r="345" spans="1:12">
      <c r="A345" s="1"/>
      <c r="B345" s="16" t="e">
        <f>SUM('360 GRP '!N436:Y436)*'360 GRP '!#REF!</f>
        <v>#REF!</v>
      </c>
      <c r="C345" s="17" t="e">
        <f>SUM('360 GRP '!N436:Y436)*'360 GRP '!#REF!</f>
        <v>#REF!</v>
      </c>
      <c r="D345" s="18" t="e">
        <f>SUM('360 GRP '!N436:Y436)*'360 GRP '!#REF!</f>
        <v>#REF!</v>
      </c>
      <c r="E345" s="18" t="e">
        <f>SUM('360 GRP '!N436:Y436)*'360 GRP '!#REF!</f>
        <v>#REF!</v>
      </c>
      <c r="F345" s="18" t="e">
        <f>SUM('360 GRP '!N436:Y436)*'360 GRP '!#REF!</f>
        <v>#REF!</v>
      </c>
      <c r="G345" s="18" t="e">
        <f>SUM('360 GRP '!N436:Y436)*'360 GRP '!#REF!</f>
        <v>#REF!</v>
      </c>
      <c r="H345" s="18" t="e">
        <f>SUM('360 GRP '!N436:Y436)*'360 GRP '!#REF!</f>
        <v>#REF!</v>
      </c>
      <c r="I345" s="18" t="e">
        <f>SUM('360 GRP '!N436:Y436)*'360 GRP '!#REF!</f>
        <v>#REF!</v>
      </c>
      <c r="J345" s="18" t="e">
        <f>SUM('360 GRP '!N436:Y436)*'360 GRP '!#REF!</f>
        <v>#REF!</v>
      </c>
      <c r="K345" s="18" t="e">
        <f>'360 GRP '!#REF!</f>
        <v>#REF!</v>
      </c>
      <c r="L345" s="18">
        <f>'360 GRP '!K436*SUM('360 GRP '!N436:Y436)</f>
        <v>0</v>
      </c>
    </row>
    <row r="346" spans="1:12">
      <c r="A346" s="1"/>
      <c r="B346" s="16" t="e">
        <f>SUM('360 GRP '!N437:Y437)*'360 GRP '!#REF!</f>
        <v>#REF!</v>
      </c>
      <c r="C346" s="17" t="e">
        <f>SUM('360 GRP '!N437:Y437)*'360 GRP '!#REF!</f>
        <v>#REF!</v>
      </c>
      <c r="D346" s="18" t="e">
        <f>SUM('360 GRP '!N437:Y437)*'360 GRP '!#REF!</f>
        <v>#REF!</v>
      </c>
      <c r="E346" s="18" t="e">
        <f>SUM('360 GRP '!N437:Y437)*'360 GRP '!#REF!</f>
        <v>#REF!</v>
      </c>
      <c r="F346" s="18" t="e">
        <f>SUM('360 GRP '!N437:Y437)*'360 GRP '!#REF!</f>
        <v>#REF!</v>
      </c>
      <c r="G346" s="18" t="e">
        <f>SUM('360 GRP '!N437:Y437)*'360 GRP '!#REF!</f>
        <v>#REF!</v>
      </c>
      <c r="H346" s="18" t="e">
        <f>SUM('360 GRP '!N437:Y437)*'360 GRP '!#REF!</f>
        <v>#REF!</v>
      </c>
      <c r="I346" s="18" t="e">
        <f>SUM('360 GRP '!N437:Y437)*'360 GRP '!#REF!</f>
        <v>#REF!</v>
      </c>
      <c r="J346" s="18" t="e">
        <f>SUM('360 GRP '!N437:Y437)*'360 GRP '!#REF!</f>
        <v>#REF!</v>
      </c>
      <c r="K346" s="18" t="e">
        <f>'360 GRP '!#REF!</f>
        <v>#REF!</v>
      </c>
      <c r="L346" s="18">
        <f>'360 GRP '!K437*SUM('360 GRP '!N437:Y437)</f>
        <v>0</v>
      </c>
    </row>
    <row r="347" spans="1:12">
      <c r="A347" s="1"/>
      <c r="B347" s="16" t="e">
        <f>SUM('360 GRP '!N438:Y438)*'360 GRP '!#REF!</f>
        <v>#REF!</v>
      </c>
      <c r="C347" s="17" t="e">
        <f>SUM('360 GRP '!N438:Y438)*'360 GRP '!#REF!</f>
        <v>#REF!</v>
      </c>
      <c r="D347" s="18" t="e">
        <f>SUM('360 GRP '!N438:Y438)*'360 GRP '!#REF!</f>
        <v>#REF!</v>
      </c>
      <c r="E347" s="18" t="e">
        <f>SUM('360 GRP '!N438:Y438)*'360 GRP '!#REF!</f>
        <v>#REF!</v>
      </c>
      <c r="F347" s="18" t="e">
        <f>SUM('360 GRP '!N438:Y438)*'360 GRP '!#REF!</f>
        <v>#REF!</v>
      </c>
      <c r="G347" s="18" t="e">
        <f>SUM('360 GRP '!N438:Y438)*'360 GRP '!#REF!</f>
        <v>#REF!</v>
      </c>
      <c r="H347" s="18" t="e">
        <f>SUM('360 GRP '!N438:Y438)*'360 GRP '!#REF!</f>
        <v>#REF!</v>
      </c>
      <c r="I347" s="18" t="e">
        <f>SUM('360 GRP '!N438:Y438)*'360 GRP '!#REF!</f>
        <v>#REF!</v>
      </c>
      <c r="J347" s="18" t="e">
        <f>SUM('360 GRP '!N438:Y438)*'360 GRP '!#REF!</f>
        <v>#REF!</v>
      </c>
      <c r="K347" s="18" t="e">
        <f>'360 GRP '!#REF!</f>
        <v>#REF!</v>
      </c>
      <c r="L347" s="18">
        <f>'360 GRP '!K438*SUM('360 GRP '!N438:Y438)</f>
        <v>0</v>
      </c>
    </row>
    <row r="348" spans="1:12">
      <c r="A348" s="1"/>
      <c r="B348" s="16" t="e">
        <f>SUM('360 GRP '!N439:Y439)*'360 GRP '!#REF!</f>
        <v>#REF!</v>
      </c>
      <c r="C348" s="17" t="e">
        <f>SUM('360 GRP '!N439:Y439)*'360 GRP '!#REF!</f>
        <v>#REF!</v>
      </c>
      <c r="D348" s="18" t="e">
        <f>SUM('360 GRP '!N439:Y439)*'360 GRP '!#REF!</f>
        <v>#REF!</v>
      </c>
      <c r="E348" s="18" t="e">
        <f>SUM('360 GRP '!N439:Y439)*'360 GRP '!#REF!</f>
        <v>#REF!</v>
      </c>
      <c r="F348" s="18" t="e">
        <f>SUM('360 GRP '!N439:Y439)*'360 GRP '!#REF!</f>
        <v>#REF!</v>
      </c>
      <c r="G348" s="18" t="e">
        <f>SUM('360 GRP '!N439:Y439)*'360 GRP '!#REF!</f>
        <v>#REF!</v>
      </c>
      <c r="H348" s="18" t="e">
        <f>SUM('360 GRP '!N439:Y439)*'360 GRP '!#REF!</f>
        <v>#REF!</v>
      </c>
      <c r="I348" s="18" t="e">
        <f>SUM('360 GRP '!N439:Y439)*'360 GRP '!#REF!</f>
        <v>#REF!</v>
      </c>
      <c r="J348" s="18" t="e">
        <f>SUM('360 GRP '!N439:Y439)*'360 GRP '!#REF!</f>
        <v>#REF!</v>
      </c>
      <c r="K348" s="18" t="e">
        <f>'360 GRP '!#REF!</f>
        <v>#REF!</v>
      </c>
      <c r="L348" s="18">
        <f>'360 GRP '!K439*SUM('360 GRP '!N439:Y439)</f>
        <v>0</v>
      </c>
    </row>
    <row r="349" spans="1:12">
      <c r="A349" s="1"/>
      <c r="B349" s="16" t="e">
        <f>SUM('360 GRP '!N440:Y440)*'360 GRP '!#REF!</f>
        <v>#REF!</v>
      </c>
      <c r="C349" s="17" t="e">
        <f>SUM('360 GRP '!N440:Y440)*'360 GRP '!#REF!</f>
        <v>#REF!</v>
      </c>
      <c r="D349" s="18" t="e">
        <f>SUM('360 GRP '!N440:Y440)*'360 GRP '!#REF!</f>
        <v>#REF!</v>
      </c>
      <c r="E349" s="18" t="e">
        <f>SUM('360 GRP '!N440:Y440)*'360 GRP '!#REF!</f>
        <v>#REF!</v>
      </c>
      <c r="F349" s="18" t="e">
        <f>SUM('360 GRP '!N440:Y440)*'360 GRP '!#REF!</f>
        <v>#REF!</v>
      </c>
      <c r="G349" s="18" t="e">
        <f>SUM('360 GRP '!N440:Y440)*'360 GRP '!#REF!</f>
        <v>#REF!</v>
      </c>
      <c r="H349" s="18" t="e">
        <f>SUM('360 GRP '!N440:Y440)*'360 GRP '!#REF!</f>
        <v>#REF!</v>
      </c>
      <c r="I349" s="18" t="e">
        <f>SUM('360 GRP '!N440:Y440)*'360 GRP '!#REF!</f>
        <v>#REF!</v>
      </c>
      <c r="J349" s="18" t="e">
        <f>SUM('360 GRP '!N440:Y440)*'360 GRP '!#REF!</f>
        <v>#REF!</v>
      </c>
      <c r="K349" s="18" t="e">
        <f>'360 GRP '!#REF!</f>
        <v>#REF!</v>
      </c>
      <c r="L349" s="18">
        <f>'360 GRP '!K440*SUM('360 GRP '!N440:Y440)</f>
        <v>0</v>
      </c>
    </row>
    <row r="350" spans="1:12">
      <c r="A350" s="1"/>
      <c r="B350" s="16" t="e">
        <f>SUM('360 GRP '!N441:Y441)*'360 GRP '!#REF!</f>
        <v>#REF!</v>
      </c>
      <c r="C350" s="17" t="e">
        <f>SUM('360 GRP '!N441:Y441)*'360 GRP '!#REF!</f>
        <v>#REF!</v>
      </c>
      <c r="D350" s="18" t="e">
        <f>SUM('360 GRP '!N441:Y441)*'360 GRP '!#REF!</f>
        <v>#REF!</v>
      </c>
      <c r="E350" s="18" t="e">
        <f>SUM('360 GRP '!N441:Y441)*'360 GRP '!#REF!</f>
        <v>#REF!</v>
      </c>
      <c r="F350" s="18" t="e">
        <f>SUM('360 GRP '!N441:Y441)*'360 GRP '!#REF!</f>
        <v>#REF!</v>
      </c>
      <c r="G350" s="18" t="e">
        <f>SUM('360 GRP '!N441:Y441)*'360 GRP '!#REF!</f>
        <v>#REF!</v>
      </c>
      <c r="H350" s="18" t="e">
        <f>SUM('360 GRP '!N441:Y441)*'360 GRP '!#REF!</f>
        <v>#REF!</v>
      </c>
      <c r="I350" s="18" t="e">
        <f>SUM('360 GRP '!N441:Y441)*'360 GRP '!#REF!</f>
        <v>#REF!</v>
      </c>
      <c r="J350" s="18" t="e">
        <f>SUM('360 GRP '!N441:Y441)*'360 GRP '!#REF!</f>
        <v>#REF!</v>
      </c>
      <c r="K350" s="18" t="e">
        <f>'360 GRP '!#REF!</f>
        <v>#REF!</v>
      </c>
      <c r="L350" s="18">
        <f>'360 GRP '!K441*SUM('360 GRP '!N441:Y441)</f>
        <v>0</v>
      </c>
    </row>
    <row r="351" spans="1:12">
      <c r="A351" s="1"/>
      <c r="B351" s="16" t="e">
        <f>SUM('360 GRP '!N442:Y442)*'360 GRP '!#REF!</f>
        <v>#REF!</v>
      </c>
      <c r="C351" s="17" t="e">
        <f>SUM('360 GRP '!N442:Y442)*'360 GRP '!#REF!</f>
        <v>#REF!</v>
      </c>
      <c r="D351" s="18" t="e">
        <f>SUM('360 GRP '!N442:Y442)*'360 GRP '!#REF!</f>
        <v>#REF!</v>
      </c>
      <c r="E351" s="18" t="e">
        <f>SUM('360 GRP '!N442:Y442)*'360 GRP '!#REF!</f>
        <v>#REF!</v>
      </c>
      <c r="F351" s="18" t="e">
        <f>SUM('360 GRP '!N442:Y442)*'360 GRP '!#REF!</f>
        <v>#REF!</v>
      </c>
      <c r="G351" s="18" t="e">
        <f>SUM('360 GRP '!N442:Y442)*'360 GRP '!#REF!</f>
        <v>#REF!</v>
      </c>
      <c r="H351" s="18" t="e">
        <f>SUM('360 GRP '!N442:Y442)*'360 GRP '!#REF!</f>
        <v>#REF!</v>
      </c>
      <c r="I351" s="18" t="e">
        <f>SUM('360 GRP '!N442:Y442)*'360 GRP '!#REF!</f>
        <v>#REF!</v>
      </c>
      <c r="J351" s="18" t="e">
        <f>SUM('360 GRP '!N442:Y442)*'360 GRP '!#REF!</f>
        <v>#REF!</v>
      </c>
      <c r="K351" s="18" t="e">
        <f>'360 GRP '!#REF!</f>
        <v>#REF!</v>
      </c>
      <c r="L351" s="18">
        <f>'360 GRP '!K442*SUM('360 GRP '!N442:Y442)</f>
        <v>0</v>
      </c>
    </row>
    <row r="352" spans="1:12">
      <c r="A352" s="1"/>
      <c r="B352" s="16" t="e">
        <f>SUM('360 GRP '!N443:Y443)*'360 GRP '!#REF!</f>
        <v>#REF!</v>
      </c>
      <c r="C352" s="17" t="e">
        <f>SUM('360 GRP '!N443:Y443)*'360 GRP '!#REF!</f>
        <v>#REF!</v>
      </c>
      <c r="D352" s="18" t="e">
        <f>SUM('360 GRP '!N443:Y443)*'360 GRP '!#REF!</f>
        <v>#REF!</v>
      </c>
      <c r="E352" s="18" t="e">
        <f>SUM('360 GRP '!N443:Y443)*'360 GRP '!#REF!</f>
        <v>#REF!</v>
      </c>
      <c r="F352" s="18" t="e">
        <f>SUM('360 GRP '!N443:Y443)*'360 GRP '!#REF!</f>
        <v>#REF!</v>
      </c>
      <c r="G352" s="18" t="e">
        <f>SUM('360 GRP '!N443:Y443)*'360 GRP '!#REF!</f>
        <v>#REF!</v>
      </c>
      <c r="H352" s="18" t="e">
        <f>SUM('360 GRP '!N443:Y443)*'360 GRP '!#REF!</f>
        <v>#REF!</v>
      </c>
      <c r="I352" s="18" t="e">
        <f>SUM('360 GRP '!N443:Y443)*'360 GRP '!#REF!</f>
        <v>#REF!</v>
      </c>
      <c r="J352" s="18" t="e">
        <f>SUM('360 GRP '!N443:Y443)*'360 GRP '!#REF!</f>
        <v>#REF!</v>
      </c>
      <c r="K352" s="18" t="e">
        <f>'360 GRP '!#REF!</f>
        <v>#REF!</v>
      </c>
      <c r="L352" s="18">
        <f>'360 GRP '!K443*SUM('360 GRP '!N443:Y443)</f>
        <v>0</v>
      </c>
    </row>
    <row r="353" spans="1:12">
      <c r="A353" s="1"/>
      <c r="B353" s="16" t="e">
        <f>SUM('360 GRP '!N444:Y444)*'360 GRP '!#REF!</f>
        <v>#REF!</v>
      </c>
      <c r="C353" s="17" t="e">
        <f>SUM('360 GRP '!N444:Y444)*'360 GRP '!#REF!</f>
        <v>#REF!</v>
      </c>
      <c r="D353" s="18" t="e">
        <f>SUM('360 GRP '!N444:Y444)*'360 GRP '!#REF!</f>
        <v>#REF!</v>
      </c>
      <c r="E353" s="18" t="e">
        <f>SUM('360 GRP '!N444:Y444)*'360 GRP '!#REF!</f>
        <v>#REF!</v>
      </c>
      <c r="F353" s="18" t="e">
        <f>SUM('360 GRP '!N444:Y444)*'360 GRP '!#REF!</f>
        <v>#REF!</v>
      </c>
      <c r="G353" s="18" t="e">
        <f>SUM('360 GRP '!N444:Y444)*'360 GRP '!#REF!</f>
        <v>#REF!</v>
      </c>
      <c r="H353" s="18" t="e">
        <f>SUM('360 GRP '!N444:Y444)*'360 GRP '!#REF!</f>
        <v>#REF!</v>
      </c>
      <c r="I353" s="18" t="e">
        <f>SUM('360 GRP '!N444:Y444)*'360 GRP '!#REF!</f>
        <v>#REF!</v>
      </c>
      <c r="J353" s="18" t="e">
        <f>SUM('360 GRP '!N444:Y444)*'360 GRP '!#REF!</f>
        <v>#REF!</v>
      </c>
      <c r="K353" s="18" t="e">
        <f>'360 GRP '!#REF!</f>
        <v>#REF!</v>
      </c>
      <c r="L353" s="18">
        <f>'360 GRP '!K444*SUM('360 GRP '!N444:Y444)</f>
        <v>0</v>
      </c>
    </row>
    <row r="354" spans="1:12">
      <c r="A354" s="1"/>
      <c r="B354" s="16" t="e">
        <f>SUM('360 GRP '!N445:Y445)*'360 GRP '!#REF!</f>
        <v>#REF!</v>
      </c>
      <c r="C354" s="17" t="e">
        <f>SUM('360 GRP '!N445:Y445)*'360 GRP '!#REF!</f>
        <v>#REF!</v>
      </c>
      <c r="D354" s="18" t="e">
        <f>SUM('360 GRP '!N445:Y445)*'360 GRP '!#REF!</f>
        <v>#REF!</v>
      </c>
      <c r="E354" s="18" t="e">
        <f>SUM('360 GRP '!N445:Y445)*'360 GRP '!#REF!</f>
        <v>#REF!</v>
      </c>
      <c r="F354" s="18" t="e">
        <f>SUM('360 GRP '!N445:Y445)*'360 GRP '!#REF!</f>
        <v>#REF!</v>
      </c>
      <c r="G354" s="18" t="e">
        <f>SUM('360 GRP '!N445:Y445)*'360 GRP '!#REF!</f>
        <v>#REF!</v>
      </c>
      <c r="H354" s="18" t="e">
        <f>SUM('360 GRP '!N445:Y445)*'360 GRP '!#REF!</f>
        <v>#REF!</v>
      </c>
      <c r="I354" s="18" t="e">
        <f>SUM('360 GRP '!N445:Y445)*'360 GRP '!#REF!</f>
        <v>#REF!</v>
      </c>
      <c r="J354" s="18" t="e">
        <f>SUM('360 GRP '!N445:Y445)*'360 GRP '!#REF!</f>
        <v>#REF!</v>
      </c>
      <c r="K354" s="18" t="e">
        <f>'360 GRP '!#REF!</f>
        <v>#REF!</v>
      </c>
      <c r="L354" s="18">
        <f>'360 GRP '!K445*SUM('360 GRP '!N445:Y445)</f>
        <v>0</v>
      </c>
    </row>
    <row r="355" spans="1:12">
      <c r="A355" s="1"/>
      <c r="B355" s="16" t="e">
        <f>SUM('360 GRP '!N446:Y446)*'360 GRP '!#REF!</f>
        <v>#REF!</v>
      </c>
      <c r="C355" s="17" t="e">
        <f>SUM('360 GRP '!N446:Y446)*'360 GRP '!#REF!</f>
        <v>#REF!</v>
      </c>
      <c r="D355" s="18" t="e">
        <f>SUM('360 GRP '!N446:Y446)*'360 GRP '!#REF!</f>
        <v>#REF!</v>
      </c>
      <c r="E355" s="18" t="e">
        <f>SUM('360 GRP '!N446:Y446)*'360 GRP '!#REF!</f>
        <v>#REF!</v>
      </c>
      <c r="F355" s="18" t="e">
        <f>SUM('360 GRP '!N446:Y446)*'360 GRP '!#REF!</f>
        <v>#REF!</v>
      </c>
      <c r="G355" s="18" t="e">
        <f>SUM('360 GRP '!N446:Y446)*'360 GRP '!#REF!</f>
        <v>#REF!</v>
      </c>
      <c r="H355" s="18" t="e">
        <f>SUM('360 GRP '!N446:Y446)*'360 GRP '!#REF!</f>
        <v>#REF!</v>
      </c>
      <c r="I355" s="18" t="e">
        <f>SUM('360 GRP '!N446:Y446)*'360 GRP '!#REF!</f>
        <v>#REF!</v>
      </c>
      <c r="J355" s="18" t="e">
        <f>SUM('360 GRP '!N446:Y446)*'360 GRP '!#REF!</f>
        <v>#REF!</v>
      </c>
      <c r="K355" s="18" t="e">
        <f>'360 GRP '!#REF!</f>
        <v>#REF!</v>
      </c>
      <c r="L355" s="18">
        <f>'360 GRP '!K446*SUM('360 GRP '!N446:Y446)</f>
        <v>0</v>
      </c>
    </row>
    <row r="356" spans="1:12">
      <c r="A356" s="1"/>
      <c r="B356" s="16" t="e">
        <f>SUM('360 GRP '!N447:Y447)*'360 GRP '!#REF!</f>
        <v>#REF!</v>
      </c>
      <c r="C356" s="17" t="e">
        <f>SUM('360 GRP '!N447:Y447)*'360 GRP '!#REF!</f>
        <v>#REF!</v>
      </c>
      <c r="D356" s="18" t="e">
        <f>SUM('360 GRP '!N447:Y447)*'360 GRP '!#REF!</f>
        <v>#REF!</v>
      </c>
      <c r="E356" s="18" t="e">
        <f>SUM('360 GRP '!N447:Y447)*'360 GRP '!#REF!</f>
        <v>#REF!</v>
      </c>
      <c r="F356" s="18" t="e">
        <f>SUM('360 GRP '!N447:Y447)*'360 GRP '!#REF!</f>
        <v>#REF!</v>
      </c>
      <c r="G356" s="18" t="e">
        <f>SUM('360 GRP '!N447:Y447)*'360 GRP '!#REF!</f>
        <v>#REF!</v>
      </c>
      <c r="H356" s="18" t="e">
        <f>SUM('360 GRP '!N447:Y447)*'360 GRP '!#REF!</f>
        <v>#REF!</v>
      </c>
      <c r="I356" s="18" t="e">
        <f>SUM('360 GRP '!N447:Y447)*'360 GRP '!#REF!</f>
        <v>#REF!</v>
      </c>
      <c r="J356" s="18" t="e">
        <f>SUM('360 GRP '!N447:Y447)*'360 GRP '!#REF!</f>
        <v>#REF!</v>
      </c>
      <c r="K356" s="18" t="e">
        <f>'360 GRP '!#REF!</f>
        <v>#REF!</v>
      </c>
      <c r="L356" s="18">
        <f>'360 GRP '!K447*SUM('360 GRP '!N447:Y447)</f>
        <v>0</v>
      </c>
    </row>
    <row r="357" spans="1:12">
      <c r="A357" s="1"/>
      <c r="B357" s="16" t="e">
        <f>SUM('360 GRP '!N448:Y448)*'360 GRP '!#REF!</f>
        <v>#REF!</v>
      </c>
      <c r="C357" s="17" t="e">
        <f>SUM('360 GRP '!N448:Y448)*'360 GRP '!#REF!</f>
        <v>#REF!</v>
      </c>
      <c r="D357" s="18" t="e">
        <f>SUM('360 GRP '!N448:Y448)*'360 GRP '!#REF!</f>
        <v>#REF!</v>
      </c>
      <c r="E357" s="18" t="e">
        <f>SUM('360 GRP '!N448:Y448)*'360 GRP '!#REF!</f>
        <v>#REF!</v>
      </c>
      <c r="F357" s="18" t="e">
        <f>SUM('360 GRP '!N448:Y448)*'360 GRP '!#REF!</f>
        <v>#REF!</v>
      </c>
      <c r="G357" s="18" t="e">
        <f>SUM('360 GRP '!N448:Y448)*'360 GRP '!#REF!</f>
        <v>#REF!</v>
      </c>
      <c r="H357" s="18" t="e">
        <f>SUM('360 GRP '!N448:Y448)*'360 GRP '!#REF!</f>
        <v>#REF!</v>
      </c>
      <c r="I357" s="18" t="e">
        <f>SUM('360 GRP '!N448:Y448)*'360 GRP '!#REF!</f>
        <v>#REF!</v>
      </c>
      <c r="J357" s="18" t="e">
        <f>SUM('360 GRP '!N448:Y448)*'360 GRP '!#REF!</f>
        <v>#REF!</v>
      </c>
      <c r="K357" s="18" t="e">
        <f>'360 GRP '!#REF!</f>
        <v>#REF!</v>
      </c>
      <c r="L357" s="18">
        <f>'360 GRP '!K448*SUM('360 GRP '!N448:Y448)</f>
        <v>0</v>
      </c>
    </row>
    <row r="358" spans="1:12">
      <c r="A358" s="1"/>
      <c r="B358" s="16" t="e">
        <f>SUM('360 GRP '!N449:Y449)*'360 GRP '!#REF!</f>
        <v>#REF!</v>
      </c>
      <c r="C358" s="17" t="e">
        <f>SUM('360 GRP '!N449:Y449)*'360 GRP '!#REF!</f>
        <v>#REF!</v>
      </c>
      <c r="D358" s="18" t="e">
        <f>SUM('360 GRP '!N449:Y449)*'360 GRP '!#REF!</f>
        <v>#REF!</v>
      </c>
      <c r="E358" s="18" t="e">
        <f>SUM('360 GRP '!N449:Y449)*'360 GRP '!#REF!</f>
        <v>#REF!</v>
      </c>
      <c r="F358" s="18" t="e">
        <f>SUM('360 GRP '!N449:Y449)*'360 GRP '!#REF!</f>
        <v>#REF!</v>
      </c>
      <c r="G358" s="18" t="e">
        <f>SUM('360 GRP '!N449:Y449)*'360 GRP '!#REF!</f>
        <v>#REF!</v>
      </c>
      <c r="H358" s="18" t="e">
        <f>SUM('360 GRP '!N449:Y449)*'360 GRP '!#REF!</f>
        <v>#REF!</v>
      </c>
      <c r="I358" s="18" t="e">
        <f>SUM('360 GRP '!N449:Y449)*'360 GRP '!#REF!</f>
        <v>#REF!</v>
      </c>
      <c r="J358" s="18" t="e">
        <f>SUM('360 GRP '!N449:Y449)*'360 GRP '!#REF!</f>
        <v>#REF!</v>
      </c>
      <c r="K358" s="18" t="e">
        <f>'360 GRP '!#REF!</f>
        <v>#REF!</v>
      </c>
      <c r="L358" s="18">
        <f>'360 GRP '!K449*SUM('360 GRP '!N449:Y449)</f>
        <v>0</v>
      </c>
    </row>
    <row r="359" spans="1:12">
      <c r="A359" s="1"/>
      <c r="B359" s="16" t="e">
        <f>SUM('360 GRP '!N450:Y450)*'360 GRP '!#REF!</f>
        <v>#REF!</v>
      </c>
      <c r="C359" s="17" t="e">
        <f>SUM('360 GRP '!N450:Y450)*'360 GRP '!#REF!</f>
        <v>#REF!</v>
      </c>
      <c r="D359" s="18" t="e">
        <f>SUM('360 GRP '!N450:Y450)*'360 GRP '!#REF!</f>
        <v>#REF!</v>
      </c>
      <c r="E359" s="18" t="e">
        <f>SUM('360 GRP '!N450:Y450)*'360 GRP '!#REF!</f>
        <v>#REF!</v>
      </c>
      <c r="F359" s="18" t="e">
        <f>SUM('360 GRP '!N450:Y450)*'360 GRP '!#REF!</f>
        <v>#REF!</v>
      </c>
      <c r="G359" s="18" t="e">
        <f>SUM('360 GRP '!N450:Y450)*'360 GRP '!#REF!</f>
        <v>#REF!</v>
      </c>
      <c r="H359" s="18" t="e">
        <f>SUM('360 GRP '!N450:Y450)*'360 GRP '!#REF!</f>
        <v>#REF!</v>
      </c>
      <c r="I359" s="18" t="e">
        <f>SUM('360 GRP '!N450:Y450)*'360 GRP '!#REF!</f>
        <v>#REF!</v>
      </c>
      <c r="J359" s="18" t="e">
        <f>SUM('360 GRP '!N450:Y450)*'360 GRP '!#REF!</f>
        <v>#REF!</v>
      </c>
      <c r="K359" s="18" t="e">
        <f>'360 GRP '!#REF!</f>
        <v>#REF!</v>
      </c>
      <c r="L359" s="18">
        <f>'360 GRP '!K450*SUM('360 GRP '!N450:Y450)</f>
        <v>0</v>
      </c>
    </row>
    <row r="360" spans="1:12">
      <c r="A360" s="1"/>
      <c r="B360" s="16" t="e">
        <f>SUM('360 GRP '!N451:Y451)*'360 GRP '!#REF!</f>
        <v>#REF!</v>
      </c>
      <c r="C360" s="17" t="e">
        <f>SUM('360 GRP '!N451:Y451)*'360 GRP '!#REF!</f>
        <v>#REF!</v>
      </c>
      <c r="D360" s="18" t="e">
        <f>SUM('360 GRP '!N451:Y451)*'360 GRP '!#REF!</f>
        <v>#REF!</v>
      </c>
      <c r="E360" s="18" t="e">
        <f>SUM('360 GRP '!N451:Y451)*'360 GRP '!#REF!</f>
        <v>#REF!</v>
      </c>
      <c r="F360" s="18" t="e">
        <f>SUM('360 GRP '!N451:Y451)*'360 GRP '!#REF!</f>
        <v>#REF!</v>
      </c>
      <c r="G360" s="18" t="e">
        <f>SUM('360 GRP '!N451:Y451)*'360 GRP '!#REF!</f>
        <v>#REF!</v>
      </c>
      <c r="H360" s="18" t="e">
        <f>SUM('360 GRP '!N451:Y451)*'360 GRP '!#REF!</f>
        <v>#REF!</v>
      </c>
      <c r="I360" s="18" t="e">
        <f>SUM('360 GRP '!N451:Y451)*'360 GRP '!#REF!</f>
        <v>#REF!</v>
      </c>
      <c r="J360" s="18" t="e">
        <f>SUM('360 GRP '!N451:Y451)*'360 GRP '!#REF!</f>
        <v>#REF!</v>
      </c>
      <c r="K360" s="18" t="e">
        <f>'360 GRP '!#REF!</f>
        <v>#REF!</v>
      </c>
      <c r="L360" s="18">
        <f>'360 GRP '!K451*SUM('360 GRP '!N451:Y451)</f>
        <v>0</v>
      </c>
    </row>
    <row r="361" spans="1:12">
      <c r="A361" s="1"/>
      <c r="B361" s="16" t="e">
        <f>SUM('360 GRP '!N452:Y452)*'360 GRP '!#REF!</f>
        <v>#REF!</v>
      </c>
      <c r="C361" s="17" t="e">
        <f>SUM('360 GRP '!N452:Y452)*'360 GRP '!#REF!</f>
        <v>#REF!</v>
      </c>
      <c r="D361" s="18" t="e">
        <f>SUM('360 GRP '!N452:Y452)*'360 GRP '!#REF!</f>
        <v>#REF!</v>
      </c>
      <c r="E361" s="18" t="e">
        <f>SUM('360 GRP '!N452:Y452)*'360 GRP '!#REF!</f>
        <v>#REF!</v>
      </c>
      <c r="F361" s="18" t="e">
        <f>SUM('360 GRP '!N452:Y452)*'360 GRP '!#REF!</f>
        <v>#REF!</v>
      </c>
      <c r="G361" s="18" t="e">
        <f>SUM('360 GRP '!N452:Y452)*'360 GRP '!#REF!</f>
        <v>#REF!</v>
      </c>
      <c r="H361" s="18" t="e">
        <f>SUM('360 GRP '!N452:Y452)*'360 GRP '!#REF!</f>
        <v>#REF!</v>
      </c>
      <c r="I361" s="18" t="e">
        <f>SUM('360 GRP '!N452:Y452)*'360 GRP '!#REF!</f>
        <v>#REF!</v>
      </c>
      <c r="J361" s="18" t="e">
        <f>SUM('360 GRP '!N452:Y452)*'360 GRP '!#REF!</f>
        <v>#REF!</v>
      </c>
      <c r="K361" s="18" t="e">
        <f>'360 GRP '!#REF!</f>
        <v>#REF!</v>
      </c>
      <c r="L361" s="18">
        <f>'360 GRP '!K452*SUM('360 GRP '!N452:Y452)</f>
        <v>0</v>
      </c>
    </row>
    <row r="362" spans="1:12">
      <c r="A362" s="1"/>
      <c r="B362" s="16" t="e">
        <f>SUM('360 GRP '!N453:Y453)*'360 GRP '!#REF!</f>
        <v>#REF!</v>
      </c>
      <c r="C362" s="17" t="e">
        <f>SUM('360 GRP '!N453:Y453)*'360 GRP '!#REF!</f>
        <v>#REF!</v>
      </c>
      <c r="D362" s="18" t="e">
        <f>SUM('360 GRP '!N453:Y453)*'360 GRP '!#REF!</f>
        <v>#REF!</v>
      </c>
      <c r="E362" s="18" t="e">
        <f>SUM('360 GRP '!N453:Y453)*'360 GRP '!#REF!</f>
        <v>#REF!</v>
      </c>
      <c r="F362" s="18" t="e">
        <f>SUM('360 GRP '!N453:Y453)*'360 GRP '!#REF!</f>
        <v>#REF!</v>
      </c>
      <c r="G362" s="18" t="e">
        <f>SUM('360 GRP '!N453:Y453)*'360 GRP '!#REF!</f>
        <v>#REF!</v>
      </c>
      <c r="H362" s="18" t="e">
        <f>SUM('360 GRP '!N453:Y453)*'360 GRP '!#REF!</f>
        <v>#REF!</v>
      </c>
      <c r="I362" s="18" t="e">
        <f>SUM('360 GRP '!N453:Y453)*'360 GRP '!#REF!</f>
        <v>#REF!</v>
      </c>
      <c r="J362" s="18" t="e">
        <f>SUM('360 GRP '!N453:Y453)*'360 GRP '!#REF!</f>
        <v>#REF!</v>
      </c>
      <c r="K362" s="18" t="e">
        <f>'360 GRP '!#REF!</f>
        <v>#REF!</v>
      </c>
      <c r="L362" s="18">
        <f>'360 GRP '!K453*SUM('360 GRP '!N453:Y453)</f>
        <v>0</v>
      </c>
    </row>
    <row r="363" spans="1:12">
      <c r="A363" s="1"/>
      <c r="B363" s="16" t="e">
        <f>SUM('360 GRP '!N454:Y454)*'360 GRP '!#REF!</f>
        <v>#REF!</v>
      </c>
      <c r="C363" s="17" t="e">
        <f>SUM('360 GRP '!N454:Y454)*'360 GRP '!#REF!</f>
        <v>#REF!</v>
      </c>
      <c r="D363" s="18" t="e">
        <f>SUM('360 GRP '!N454:Y454)*'360 GRP '!#REF!</f>
        <v>#REF!</v>
      </c>
      <c r="E363" s="18" t="e">
        <f>SUM('360 GRP '!N454:Y454)*'360 GRP '!#REF!</f>
        <v>#REF!</v>
      </c>
      <c r="F363" s="18" t="e">
        <f>SUM('360 GRP '!N454:Y454)*'360 GRP '!#REF!</f>
        <v>#REF!</v>
      </c>
      <c r="G363" s="18" t="e">
        <f>SUM('360 GRP '!N454:Y454)*'360 GRP '!#REF!</f>
        <v>#REF!</v>
      </c>
      <c r="H363" s="18" t="e">
        <f>SUM('360 GRP '!N454:Y454)*'360 GRP '!#REF!</f>
        <v>#REF!</v>
      </c>
      <c r="I363" s="18" t="e">
        <f>SUM('360 GRP '!N454:Y454)*'360 GRP '!#REF!</f>
        <v>#REF!</v>
      </c>
      <c r="J363" s="18" t="e">
        <f>SUM('360 GRP '!N454:Y454)*'360 GRP '!#REF!</f>
        <v>#REF!</v>
      </c>
      <c r="K363" s="18" t="e">
        <f>'360 GRP '!#REF!</f>
        <v>#REF!</v>
      </c>
      <c r="L363" s="18">
        <f>'360 GRP '!K454*SUM('360 GRP '!N454:Y454)</f>
        <v>0</v>
      </c>
    </row>
    <row r="364" spans="1:12">
      <c r="A364" s="1"/>
      <c r="B364" s="16" t="e">
        <f>SUM('360 GRP '!N455:Y455)*'360 GRP '!#REF!</f>
        <v>#REF!</v>
      </c>
      <c r="C364" s="17" t="e">
        <f>SUM('360 GRP '!N455:Y455)*'360 GRP '!#REF!</f>
        <v>#REF!</v>
      </c>
      <c r="D364" s="18" t="e">
        <f>SUM('360 GRP '!N455:Y455)*'360 GRP '!#REF!</f>
        <v>#REF!</v>
      </c>
      <c r="E364" s="18" t="e">
        <f>SUM('360 GRP '!N455:Y455)*'360 GRP '!#REF!</f>
        <v>#REF!</v>
      </c>
      <c r="F364" s="18" t="e">
        <f>SUM('360 GRP '!N455:Y455)*'360 GRP '!#REF!</f>
        <v>#REF!</v>
      </c>
      <c r="G364" s="18" t="e">
        <f>SUM('360 GRP '!N455:Y455)*'360 GRP '!#REF!</f>
        <v>#REF!</v>
      </c>
      <c r="H364" s="18" t="e">
        <f>SUM('360 GRP '!N455:Y455)*'360 GRP '!#REF!</f>
        <v>#REF!</v>
      </c>
      <c r="I364" s="18" t="e">
        <f>SUM('360 GRP '!N455:Y455)*'360 GRP '!#REF!</f>
        <v>#REF!</v>
      </c>
      <c r="J364" s="18" t="e">
        <f>SUM('360 GRP '!N455:Y455)*'360 GRP '!#REF!</f>
        <v>#REF!</v>
      </c>
      <c r="K364" s="18" t="e">
        <f>'360 GRP '!#REF!</f>
        <v>#REF!</v>
      </c>
      <c r="L364" s="18">
        <f>'360 GRP '!K455*SUM('360 GRP '!N455:Y455)</f>
        <v>0</v>
      </c>
    </row>
    <row r="365" spans="1:12">
      <c r="A365" s="1"/>
      <c r="B365" s="16" t="e">
        <f>SUM('360 GRP '!N456:Y456)*'360 GRP '!#REF!</f>
        <v>#REF!</v>
      </c>
      <c r="C365" s="17" t="e">
        <f>SUM('360 GRP '!N456:Y456)*'360 GRP '!#REF!</f>
        <v>#REF!</v>
      </c>
      <c r="D365" s="18" t="e">
        <f>SUM('360 GRP '!N456:Y456)*'360 GRP '!#REF!</f>
        <v>#REF!</v>
      </c>
      <c r="E365" s="18" t="e">
        <f>SUM('360 GRP '!N456:Y456)*'360 GRP '!#REF!</f>
        <v>#REF!</v>
      </c>
      <c r="F365" s="18" t="e">
        <f>SUM('360 GRP '!N456:Y456)*'360 GRP '!#REF!</f>
        <v>#REF!</v>
      </c>
      <c r="G365" s="18" t="e">
        <f>SUM('360 GRP '!N456:Y456)*'360 GRP '!#REF!</f>
        <v>#REF!</v>
      </c>
      <c r="H365" s="18" t="e">
        <f>SUM('360 GRP '!N456:Y456)*'360 GRP '!#REF!</f>
        <v>#REF!</v>
      </c>
      <c r="I365" s="18" t="e">
        <f>SUM('360 GRP '!N456:Y456)*'360 GRP '!#REF!</f>
        <v>#REF!</v>
      </c>
      <c r="J365" s="18" t="e">
        <f>SUM('360 GRP '!N456:Y456)*'360 GRP '!#REF!</f>
        <v>#REF!</v>
      </c>
      <c r="K365" s="18" t="e">
        <f>'360 GRP '!#REF!</f>
        <v>#REF!</v>
      </c>
      <c r="L365" s="18">
        <f>'360 GRP '!K456*SUM('360 GRP '!N456:Y456)</f>
        <v>0</v>
      </c>
    </row>
    <row r="366" spans="1:12">
      <c r="A366" s="1"/>
      <c r="B366" s="16" t="e">
        <f>SUM('360 GRP '!N457:Y457)*'360 GRP '!#REF!</f>
        <v>#REF!</v>
      </c>
      <c r="C366" s="17" t="e">
        <f>SUM('360 GRP '!N457:Y457)*'360 GRP '!#REF!</f>
        <v>#REF!</v>
      </c>
      <c r="D366" s="18" t="e">
        <f>SUM('360 GRP '!N457:Y457)*'360 GRP '!#REF!</f>
        <v>#REF!</v>
      </c>
      <c r="E366" s="18" t="e">
        <f>SUM('360 GRP '!N457:Y457)*'360 GRP '!#REF!</f>
        <v>#REF!</v>
      </c>
      <c r="F366" s="18" t="e">
        <f>SUM('360 GRP '!N457:Y457)*'360 GRP '!#REF!</f>
        <v>#REF!</v>
      </c>
      <c r="G366" s="18" t="e">
        <f>SUM('360 GRP '!N457:Y457)*'360 GRP '!#REF!</f>
        <v>#REF!</v>
      </c>
      <c r="H366" s="18" t="e">
        <f>SUM('360 GRP '!N457:Y457)*'360 GRP '!#REF!</f>
        <v>#REF!</v>
      </c>
      <c r="I366" s="18" t="e">
        <f>SUM('360 GRP '!N457:Y457)*'360 GRP '!#REF!</f>
        <v>#REF!</v>
      </c>
      <c r="J366" s="18" t="e">
        <f>SUM('360 GRP '!N457:Y457)*'360 GRP '!#REF!</f>
        <v>#REF!</v>
      </c>
      <c r="K366" s="18" t="e">
        <f>'360 GRP '!#REF!</f>
        <v>#REF!</v>
      </c>
      <c r="L366" s="18">
        <f>'360 GRP '!K457*SUM('360 GRP '!N457:Y457)</f>
        <v>0</v>
      </c>
    </row>
    <row r="367" spans="1:12">
      <c r="A367" s="1"/>
      <c r="B367" s="16" t="e">
        <f>SUM('360 GRP '!N458:Y458)*'360 GRP '!#REF!</f>
        <v>#REF!</v>
      </c>
      <c r="C367" s="17" t="e">
        <f>SUM('360 GRP '!N458:Y458)*'360 GRP '!#REF!</f>
        <v>#REF!</v>
      </c>
      <c r="D367" s="18" t="e">
        <f>SUM('360 GRP '!N458:Y458)*'360 GRP '!#REF!</f>
        <v>#REF!</v>
      </c>
      <c r="E367" s="18" t="e">
        <f>SUM('360 GRP '!N458:Y458)*'360 GRP '!#REF!</f>
        <v>#REF!</v>
      </c>
      <c r="F367" s="18" t="e">
        <f>SUM('360 GRP '!N458:Y458)*'360 GRP '!#REF!</f>
        <v>#REF!</v>
      </c>
      <c r="G367" s="18" t="e">
        <f>SUM('360 GRP '!N458:Y458)*'360 GRP '!#REF!</f>
        <v>#REF!</v>
      </c>
      <c r="H367" s="18" t="e">
        <f>SUM('360 GRP '!N458:Y458)*'360 GRP '!#REF!</f>
        <v>#REF!</v>
      </c>
      <c r="I367" s="18" t="e">
        <f>SUM('360 GRP '!N458:Y458)*'360 GRP '!#REF!</f>
        <v>#REF!</v>
      </c>
      <c r="J367" s="18" t="e">
        <f>SUM('360 GRP '!N458:Y458)*'360 GRP '!#REF!</f>
        <v>#REF!</v>
      </c>
      <c r="K367" s="18" t="e">
        <f>'360 GRP '!#REF!</f>
        <v>#REF!</v>
      </c>
      <c r="L367" s="18">
        <f>'360 GRP '!K458*SUM('360 GRP '!N458:Y458)</f>
        <v>0</v>
      </c>
    </row>
    <row r="368" spans="1:12">
      <c r="A368" s="1"/>
      <c r="B368" s="16" t="e">
        <f>SUM('360 GRP '!N459:Y459)*'360 GRP '!#REF!</f>
        <v>#REF!</v>
      </c>
      <c r="C368" s="17" t="e">
        <f>SUM('360 GRP '!N459:Y459)*'360 GRP '!#REF!</f>
        <v>#REF!</v>
      </c>
      <c r="D368" s="18" t="e">
        <f>SUM('360 GRP '!N459:Y459)*'360 GRP '!#REF!</f>
        <v>#REF!</v>
      </c>
      <c r="E368" s="18" t="e">
        <f>SUM('360 GRP '!N459:Y459)*'360 GRP '!#REF!</f>
        <v>#REF!</v>
      </c>
      <c r="F368" s="18" t="e">
        <f>SUM('360 GRP '!N459:Y459)*'360 GRP '!#REF!</f>
        <v>#REF!</v>
      </c>
      <c r="G368" s="18" t="e">
        <f>SUM('360 GRP '!N459:Y459)*'360 GRP '!#REF!</f>
        <v>#REF!</v>
      </c>
      <c r="H368" s="18" t="e">
        <f>SUM('360 GRP '!N459:Y459)*'360 GRP '!#REF!</f>
        <v>#REF!</v>
      </c>
      <c r="I368" s="18" t="e">
        <f>SUM('360 GRP '!N459:Y459)*'360 GRP '!#REF!</f>
        <v>#REF!</v>
      </c>
      <c r="J368" s="18" t="e">
        <f>SUM('360 GRP '!N459:Y459)*'360 GRP '!#REF!</f>
        <v>#REF!</v>
      </c>
      <c r="K368" s="18" t="e">
        <f>'360 GRP '!#REF!</f>
        <v>#REF!</v>
      </c>
      <c r="L368" s="18">
        <f>'360 GRP '!K459*SUM('360 GRP '!N459:Y459)</f>
        <v>0</v>
      </c>
    </row>
    <row r="369" spans="1:12">
      <c r="A369" s="1"/>
      <c r="B369" s="16" t="e">
        <f>SUM('360 GRP '!N460:Y460)*'360 GRP '!#REF!</f>
        <v>#REF!</v>
      </c>
      <c r="C369" s="17" t="e">
        <f>SUM('360 GRP '!N460:Y460)*'360 GRP '!#REF!</f>
        <v>#REF!</v>
      </c>
      <c r="D369" s="18" t="e">
        <f>SUM('360 GRP '!N460:Y460)*'360 GRP '!#REF!</f>
        <v>#REF!</v>
      </c>
      <c r="E369" s="18" t="e">
        <f>SUM('360 GRP '!N460:Y460)*'360 GRP '!#REF!</f>
        <v>#REF!</v>
      </c>
      <c r="F369" s="18" t="e">
        <f>SUM('360 GRP '!N460:Y460)*'360 GRP '!#REF!</f>
        <v>#REF!</v>
      </c>
      <c r="G369" s="18" t="e">
        <f>SUM('360 GRP '!N460:Y460)*'360 GRP '!#REF!</f>
        <v>#REF!</v>
      </c>
      <c r="H369" s="18" t="e">
        <f>SUM('360 GRP '!N460:Y460)*'360 GRP '!#REF!</f>
        <v>#REF!</v>
      </c>
      <c r="I369" s="18" t="e">
        <f>SUM('360 GRP '!N460:Y460)*'360 GRP '!#REF!</f>
        <v>#REF!</v>
      </c>
      <c r="J369" s="18" t="e">
        <f>SUM('360 GRP '!N460:Y460)*'360 GRP '!#REF!</f>
        <v>#REF!</v>
      </c>
      <c r="K369" s="18" t="e">
        <f>'360 GRP '!#REF!</f>
        <v>#REF!</v>
      </c>
      <c r="L369" s="18">
        <f>'360 GRP '!K460*SUM('360 GRP '!N460:Y460)</f>
        <v>0</v>
      </c>
    </row>
    <row r="370" spans="1:12">
      <c r="A370" s="1"/>
      <c r="B370" s="16" t="e">
        <f>SUM('360 GRP '!N461:Y461)*'360 GRP '!#REF!</f>
        <v>#REF!</v>
      </c>
      <c r="C370" s="17" t="e">
        <f>SUM('360 GRP '!N461:Y461)*'360 GRP '!#REF!</f>
        <v>#REF!</v>
      </c>
      <c r="D370" s="18" t="e">
        <f>SUM('360 GRP '!N461:Y461)*'360 GRP '!#REF!</f>
        <v>#REF!</v>
      </c>
      <c r="E370" s="18" t="e">
        <f>SUM('360 GRP '!N461:Y461)*'360 GRP '!#REF!</f>
        <v>#REF!</v>
      </c>
      <c r="F370" s="18" t="e">
        <f>SUM('360 GRP '!N461:Y461)*'360 GRP '!#REF!</f>
        <v>#REF!</v>
      </c>
      <c r="G370" s="18" t="e">
        <f>SUM('360 GRP '!N461:Y461)*'360 GRP '!#REF!</f>
        <v>#REF!</v>
      </c>
      <c r="H370" s="18" t="e">
        <f>SUM('360 GRP '!N461:Y461)*'360 GRP '!#REF!</f>
        <v>#REF!</v>
      </c>
      <c r="I370" s="18" t="e">
        <f>SUM('360 GRP '!N461:Y461)*'360 GRP '!#REF!</f>
        <v>#REF!</v>
      </c>
      <c r="J370" s="18" t="e">
        <f>SUM('360 GRP '!N461:Y461)*'360 GRP '!#REF!</f>
        <v>#REF!</v>
      </c>
      <c r="K370" s="18" t="e">
        <f>'360 GRP '!#REF!</f>
        <v>#REF!</v>
      </c>
      <c r="L370" s="18">
        <f>'360 GRP '!K461*SUM('360 GRP '!N461:Y461)</f>
        <v>0</v>
      </c>
    </row>
    <row r="371" spans="1:12">
      <c r="A371" s="1"/>
      <c r="B371" s="16" t="e">
        <f>SUM('360 GRP '!N462:Y462)*'360 GRP '!#REF!</f>
        <v>#REF!</v>
      </c>
      <c r="C371" s="17" t="e">
        <f>SUM('360 GRP '!N462:Y462)*'360 GRP '!#REF!</f>
        <v>#REF!</v>
      </c>
      <c r="D371" s="18" t="e">
        <f>SUM('360 GRP '!N462:Y462)*'360 GRP '!#REF!</f>
        <v>#REF!</v>
      </c>
      <c r="E371" s="18" t="e">
        <f>SUM('360 GRP '!N462:Y462)*'360 GRP '!#REF!</f>
        <v>#REF!</v>
      </c>
      <c r="F371" s="18" t="e">
        <f>SUM('360 GRP '!N462:Y462)*'360 GRP '!#REF!</f>
        <v>#REF!</v>
      </c>
      <c r="G371" s="18" t="e">
        <f>SUM('360 GRP '!N462:Y462)*'360 GRP '!#REF!</f>
        <v>#REF!</v>
      </c>
      <c r="H371" s="18" t="e">
        <f>SUM('360 GRP '!N462:Y462)*'360 GRP '!#REF!</f>
        <v>#REF!</v>
      </c>
      <c r="I371" s="18" t="e">
        <f>SUM('360 GRP '!N462:Y462)*'360 GRP '!#REF!</f>
        <v>#REF!</v>
      </c>
      <c r="J371" s="18" t="e">
        <f>SUM('360 GRP '!N462:Y462)*'360 GRP '!#REF!</f>
        <v>#REF!</v>
      </c>
      <c r="K371" s="18" t="e">
        <f>'360 GRP '!#REF!</f>
        <v>#REF!</v>
      </c>
      <c r="L371" s="18">
        <f>'360 GRP '!K462*SUM('360 GRP '!N462:Y462)</f>
        <v>0</v>
      </c>
    </row>
    <row r="372" spans="1:12">
      <c r="A372" s="1"/>
      <c r="B372" s="16" t="e">
        <f>SUM('360 GRP '!N463:Y463)*'360 GRP '!#REF!</f>
        <v>#REF!</v>
      </c>
      <c r="C372" s="17" t="e">
        <f>SUM('360 GRP '!N463:Y463)*'360 GRP '!#REF!</f>
        <v>#REF!</v>
      </c>
      <c r="D372" s="18" t="e">
        <f>SUM('360 GRP '!N463:Y463)*'360 GRP '!#REF!</f>
        <v>#REF!</v>
      </c>
      <c r="E372" s="18" t="e">
        <f>SUM('360 GRP '!N463:Y463)*'360 GRP '!#REF!</f>
        <v>#REF!</v>
      </c>
      <c r="F372" s="18" t="e">
        <f>SUM('360 GRP '!N463:Y463)*'360 GRP '!#REF!</f>
        <v>#REF!</v>
      </c>
      <c r="G372" s="18" t="e">
        <f>SUM('360 GRP '!N463:Y463)*'360 GRP '!#REF!</f>
        <v>#REF!</v>
      </c>
      <c r="H372" s="18" t="e">
        <f>SUM('360 GRP '!N463:Y463)*'360 GRP '!#REF!</f>
        <v>#REF!</v>
      </c>
      <c r="I372" s="18" t="e">
        <f>SUM('360 GRP '!N463:Y463)*'360 GRP '!#REF!</f>
        <v>#REF!</v>
      </c>
      <c r="J372" s="18" t="e">
        <f>SUM('360 GRP '!N463:Y463)*'360 GRP '!#REF!</f>
        <v>#REF!</v>
      </c>
      <c r="K372" s="18" t="e">
        <f>'360 GRP '!#REF!</f>
        <v>#REF!</v>
      </c>
      <c r="L372" s="18">
        <f>'360 GRP '!K463*SUM('360 GRP '!N463:Y463)</f>
        <v>0</v>
      </c>
    </row>
    <row r="373" spans="1:12">
      <c r="A373" s="1"/>
      <c r="B373" s="16" t="e">
        <f>SUM('360 GRP '!N464:Y464)*'360 GRP '!#REF!</f>
        <v>#REF!</v>
      </c>
      <c r="C373" s="17" t="e">
        <f>SUM('360 GRP '!N464:Y464)*'360 GRP '!#REF!</f>
        <v>#REF!</v>
      </c>
      <c r="D373" s="18" t="e">
        <f>SUM('360 GRP '!N464:Y464)*'360 GRP '!#REF!</f>
        <v>#REF!</v>
      </c>
      <c r="E373" s="18" t="e">
        <f>SUM('360 GRP '!N464:Y464)*'360 GRP '!#REF!</f>
        <v>#REF!</v>
      </c>
      <c r="F373" s="18" t="e">
        <f>SUM('360 GRP '!N464:Y464)*'360 GRP '!#REF!</f>
        <v>#REF!</v>
      </c>
      <c r="G373" s="18" t="e">
        <f>SUM('360 GRP '!N464:Y464)*'360 GRP '!#REF!</f>
        <v>#REF!</v>
      </c>
      <c r="H373" s="18" t="e">
        <f>SUM('360 GRP '!N464:Y464)*'360 GRP '!#REF!</f>
        <v>#REF!</v>
      </c>
      <c r="I373" s="18" t="e">
        <f>SUM('360 GRP '!N464:Y464)*'360 GRP '!#REF!</f>
        <v>#REF!</v>
      </c>
      <c r="J373" s="18" t="e">
        <f>SUM('360 GRP '!N464:Y464)*'360 GRP '!#REF!</f>
        <v>#REF!</v>
      </c>
      <c r="K373" s="18" t="e">
        <f>'360 GRP '!#REF!</f>
        <v>#REF!</v>
      </c>
      <c r="L373" s="18">
        <f>'360 GRP '!K464*SUM('360 GRP '!N464:Y464)</f>
        <v>0</v>
      </c>
    </row>
    <row r="374" spans="1:12">
      <c r="A374" s="1"/>
      <c r="B374" s="16" t="e">
        <f>SUM('360 GRP '!N465:Y465)*'360 GRP '!#REF!</f>
        <v>#REF!</v>
      </c>
      <c r="C374" s="17" t="e">
        <f>SUM('360 GRP '!N465:Y465)*'360 GRP '!#REF!</f>
        <v>#REF!</v>
      </c>
      <c r="D374" s="18" t="e">
        <f>SUM('360 GRP '!N465:Y465)*'360 GRP '!#REF!</f>
        <v>#REF!</v>
      </c>
      <c r="E374" s="18" t="e">
        <f>SUM('360 GRP '!N465:Y465)*'360 GRP '!#REF!</f>
        <v>#REF!</v>
      </c>
      <c r="F374" s="18" t="e">
        <f>SUM('360 GRP '!N465:Y465)*'360 GRP '!#REF!</f>
        <v>#REF!</v>
      </c>
      <c r="G374" s="18" t="e">
        <f>SUM('360 GRP '!N465:Y465)*'360 GRP '!#REF!</f>
        <v>#REF!</v>
      </c>
      <c r="H374" s="18" t="e">
        <f>SUM('360 GRP '!N465:Y465)*'360 GRP '!#REF!</f>
        <v>#REF!</v>
      </c>
      <c r="I374" s="18" t="e">
        <f>SUM('360 GRP '!N465:Y465)*'360 GRP '!#REF!</f>
        <v>#REF!</v>
      </c>
      <c r="J374" s="18" t="e">
        <f>SUM('360 GRP '!N465:Y465)*'360 GRP '!#REF!</f>
        <v>#REF!</v>
      </c>
      <c r="K374" s="18" t="e">
        <f>'360 GRP '!#REF!</f>
        <v>#REF!</v>
      </c>
      <c r="L374" s="18">
        <f>'360 GRP '!K465*SUM('360 GRP '!N465:Y465)</f>
        <v>0</v>
      </c>
    </row>
    <row r="375" spans="1:12">
      <c r="A375" s="1"/>
      <c r="B375" s="16" t="e">
        <f>SUM('360 GRP '!N466:Y466)*'360 GRP '!#REF!</f>
        <v>#REF!</v>
      </c>
      <c r="C375" s="17" t="e">
        <f>SUM('360 GRP '!N466:Y466)*'360 GRP '!#REF!</f>
        <v>#REF!</v>
      </c>
      <c r="D375" s="18" t="e">
        <f>SUM('360 GRP '!N466:Y466)*'360 GRP '!#REF!</f>
        <v>#REF!</v>
      </c>
      <c r="E375" s="18" t="e">
        <f>SUM('360 GRP '!N466:Y466)*'360 GRP '!#REF!</f>
        <v>#REF!</v>
      </c>
      <c r="F375" s="18" t="e">
        <f>SUM('360 GRP '!N466:Y466)*'360 GRP '!#REF!</f>
        <v>#REF!</v>
      </c>
      <c r="G375" s="18" t="e">
        <f>SUM('360 GRP '!N466:Y466)*'360 GRP '!#REF!</f>
        <v>#REF!</v>
      </c>
      <c r="H375" s="18" t="e">
        <f>SUM('360 GRP '!N466:Y466)*'360 GRP '!#REF!</f>
        <v>#REF!</v>
      </c>
      <c r="I375" s="18" t="e">
        <f>SUM('360 GRP '!N466:Y466)*'360 GRP '!#REF!</f>
        <v>#REF!</v>
      </c>
      <c r="J375" s="18" t="e">
        <f>SUM('360 GRP '!N466:Y466)*'360 GRP '!#REF!</f>
        <v>#REF!</v>
      </c>
      <c r="K375" s="18" t="e">
        <f>'360 GRP '!#REF!</f>
        <v>#REF!</v>
      </c>
      <c r="L375" s="18">
        <f>'360 GRP '!K466*SUM('360 GRP '!N466:Y466)</f>
        <v>0</v>
      </c>
    </row>
    <row r="376" spans="1:12">
      <c r="A376" s="1"/>
      <c r="B376" s="16" t="e">
        <f>SUM('360 GRP '!N467:Y467)*'360 GRP '!#REF!</f>
        <v>#REF!</v>
      </c>
      <c r="C376" s="17" t="e">
        <f>SUM('360 GRP '!N467:Y467)*'360 GRP '!#REF!</f>
        <v>#REF!</v>
      </c>
      <c r="D376" s="18" t="e">
        <f>SUM('360 GRP '!N467:Y467)*'360 GRP '!#REF!</f>
        <v>#REF!</v>
      </c>
      <c r="E376" s="18" t="e">
        <f>SUM('360 GRP '!N467:Y467)*'360 GRP '!#REF!</f>
        <v>#REF!</v>
      </c>
      <c r="F376" s="18" t="e">
        <f>SUM('360 GRP '!N467:Y467)*'360 GRP '!#REF!</f>
        <v>#REF!</v>
      </c>
      <c r="G376" s="18" t="e">
        <f>SUM('360 GRP '!N467:Y467)*'360 GRP '!#REF!</f>
        <v>#REF!</v>
      </c>
      <c r="H376" s="18" t="e">
        <f>SUM('360 GRP '!N467:Y467)*'360 GRP '!#REF!</f>
        <v>#REF!</v>
      </c>
      <c r="I376" s="18" t="e">
        <f>SUM('360 GRP '!N467:Y467)*'360 GRP '!#REF!</f>
        <v>#REF!</v>
      </c>
      <c r="J376" s="18" t="e">
        <f>SUM('360 GRP '!N467:Y467)*'360 GRP '!#REF!</f>
        <v>#REF!</v>
      </c>
      <c r="K376" s="18" t="e">
        <f>'360 GRP '!#REF!</f>
        <v>#REF!</v>
      </c>
      <c r="L376" s="18">
        <f>'360 GRP '!K467*SUM('360 GRP '!N467:Y467)</f>
        <v>0</v>
      </c>
    </row>
    <row r="377" spans="1:12">
      <c r="A377" s="1"/>
      <c r="B377" s="16" t="e">
        <f>SUM('360 GRP '!N468:Y468)*'360 GRP '!#REF!</f>
        <v>#REF!</v>
      </c>
      <c r="C377" s="17" t="e">
        <f>SUM('360 GRP '!N468:Y468)*'360 GRP '!#REF!</f>
        <v>#REF!</v>
      </c>
      <c r="D377" s="18" t="e">
        <f>SUM('360 GRP '!N468:Y468)*'360 GRP '!#REF!</f>
        <v>#REF!</v>
      </c>
      <c r="E377" s="18" t="e">
        <f>SUM('360 GRP '!N468:Y468)*'360 GRP '!#REF!</f>
        <v>#REF!</v>
      </c>
      <c r="F377" s="18" t="e">
        <f>SUM('360 GRP '!N468:Y468)*'360 GRP '!#REF!</f>
        <v>#REF!</v>
      </c>
      <c r="G377" s="18" t="e">
        <f>SUM('360 GRP '!N468:Y468)*'360 GRP '!#REF!</f>
        <v>#REF!</v>
      </c>
      <c r="H377" s="18" t="e">
        <f>SUM('360 GRP '!N468:Y468)*'360 GRP '!#REF!</f>
        <v>#REF!</v>
      </c>
      <c r="I377" s="18" t="e">
        <f>SUM('360 GRP '!N468:Y468)*'360 GRP '!#REF!</f>
        <v>#REF!</v>
      </c>
      <c r="J377" s="18" t="e">
        <f>SUM('360 GRP '!N468:Y468)*'360 GRP '!#REF!</f>
        <v>#REF!</v>
      </c>
      <c r="K377" s="18" t="e">
        <f>'360 GRP '!#REF!</f>
        <v>#REF!</v>
      </c>
      <c r="L377" s="18">
        <f>'360 GRP '!K468*SUM('360 GRP '!N468:Y468)</f>
        <v>0</v>
      </c>
    </row>
    <row r="378" spans="1:12">
      <c r="A378" s="1"/>
      <c r="B378" s="16" t="e">
        <f>SUM('360 GRP '!N469:Y469)*'360 GRP '!#REF!</f>
        <v>#REF!</v>
      </c>
      <c r="C378" s="17" t="e">
        <f>SUM('360 GRP '!N469:Y469)*'360 GRP '!#REF!</f>
        <v>#REF!</v>
      </c>
      <c r="D378" s="18" t="e">
        <f>SUM('360 GRP '!N469:Y469)*'360 GRP '!#REF!</f>
        <v>#REF!</v>
      </c>
      <c r="E378" s="18" t="e">
        <f>SUM('360 GRP '!N469:Y469)*'360 GRP '!#REF!</f>
        <v>#REF!</v>
      </c>
      <c r="F378" s="18" t="e">
        <f>SUM('360 GRP '!N469:Y469)*'360 GRP '!#REF!</f>
        <v>#REF!</v>
      </c>
      <c r="G378" s="18" t="e">
        <f>SUM('360 GRP '!N469:Y469)*'360 GRP '!#REF!</f>
        <v>#REF!</v>
      </c>
      <c r="H378" s="18" t="e">
        <f>SUM('360 GRP '!N469:Y469)*'360 GRP '!#REF!</f>
        <v>#REF!</v>
      </c>
      <c r="I378" s="18" t="e">
        <f>SUM('360 GRP '!N469:Y469)*'360 GRP '!#REF!</f>
        <v>#REF!</v>
      </c>
      <c r="J378" s="18" t="e">
        <f>SUM('360 GRP '!N469:Y469)*'360 GRP '!#REF!</f>
        <v>#REF!</v>
      </c>
      <c r="K378" s="18" t="e">
        <f>'360 GRP '!#REF!</f>
        <v>#REF!</v>
      </c>
      <c r="L378" s="18">
        <f>'360 GRP '!K469*SUM('360 GRP '!N469:Y469)</f>
        <v>0</v>
      </c>
    </row>
    <row r="379" spans="1:12">
      <c r="A379" s="1"/>
      <c r="B379" s="16" t="e">
        <f>SUM('360 GRP '!N470:Y470)*'360 GRP '!#REF!</f>
        <v>#REF!</v>
      </c>
      <c r="C379" s="17" t="e">
        <f>SUM('360 GRP '!N470:Y470)*'360 GRP '!#REF!</f>
        <v>#REF!</v>
      </c>
      <c r="D379" s="18" t="e">
        <f>SUM('360 GRP '!N470:Y470)*'360 GRP '!#REF!</f>
        <v>#REF!</v>
      </c>
      <c r="E379" s="18" t="e">
        <f>SUM('360 GRP '!N470:Y470)*'360 GRP '!#REF!</f>
        <v>#REF!</v>
      </c>
      <c r="F379" s="18" t="e">
        <f>SUM('360 GRP '!N470:Y470)*'360 GRP '!#REF!</f>
        <v>#REF!</v>
      </c>
      <c r="G379" s="18" t="e">
        <f>SUM('360 GRP '!N470:Y470)*'360 GRP '!#REF!</f>
        <v>#REF!</v>
      </c>
      <c r="H379" s="18" t="e">
        <f>SUM('360 GRP '!N470:Y470)*'360 GRP '!#REF!</f>
        <v>#REF!</v>
      </c>
      <c r="I379" s="18" t="e">
        <f>SUM('360 GRP '!N470:Y470)*'360 GRP '!#REF!</f>
        <v>#REF!</v>
      </c>
      <c r="J379" s="18" t="e">
        <f>SUM('360 GRP '!N470:Y470)*'360 GRP '!#REF!</f>
        <v>#REF!</v>
      </c>
      <c r="K379" s="18" t="e">
        <f>'360 GRP '!#REF!</f>
        <v>#REF!</v>
      </c>
      <c r="L379" s="18">
        <f>'360 GRP '!K470*SUM('360 GRP '!N470:Y470)</f>
        <v>0</v>
      </c>
    </row>
    <row r="380" spans="1:12">
      <c r="A380" s="1"/>
      <c r="B380" s="16" t="e">
        <f>SUM('360 GRP '!N471:Y471)*'360 GRP '!#REF!</f>
        <v>#REF!</v>
      </c>
      <c r="C380" s="17" t="e">
        <f>SUM('360 GRP '!N471:Y471)*'360 GRP '!#REF!</f>
        <v>#REF!</v>
      </c>
      <c r="D380" s="18" t="e">
        <f>SUM('360 GRP '!N471:Y471)*'360 GRP '!#REF!</f>
        <v>#REF!</v>
      </c>
      <c r="E380" s="18" t="e">
        <f>SUM('360 GRP '!N471:Y471)*'360 GRP '!#REF!</f>
        <v>#REF!</v>
      </c>
      <c r="F380" s="18" t="e">
        <f>SUM('360 GRP '!N471:Y471)*'360 GRP '!#REF!</f>
        <v>#REF!</v>
      </c>
      <c r="G380" s="18" t="e">
        <f>SUM('360 GRP '!N471:Y471)*'360 GRP '!#REF!</f>
        <v>#REF!</v>
      </c>
      <c r="H380" s="18" t="e">
        <f>SUM('360 GRP '!N471:Y471)*'360 GRP '!#REF!</f>
        <v>#REF!</v>
      </c>
      <c r="I380" s="18" t="e">
        <f>SUM('360 GRP '!N471:Y471)*'360 GRP '!#REF!</f>
        <v>#REF!</v>
      </c>
      <c r="J380" s="18" t="e">
        <f>SUM('360 GRP '!N471:Y471)*'360 GRP '!#REF!</f>
        <v>#REF!</v>
      </c>
      <c r="K380" s="18" t="e">
        <f>'360 GRP '!#REF!</f>
        <v>#REF!</v>
      </c>
      <c r="L380" s="18">
        <f>'360 GRP '!K471*SUM('360 GRP '!N471:Y471)</f>
        <v>0</v>
      </c>
    </row>
    <row r="381" spans="1:12">
      <c r="A381" s="1"/>
      <c r="B381" s="16" t="e">
        <f>SUM('360 GRP '!N472:Y472)*'360 GRP '!#REF!</f>
        <v>#REF!</v>
      </c>
      <c r="C381" s="17" t="e">
        <f>SUM('360 GRP '!N472:Y472)*'360 GRP '!#REF!</f>
        <v>#REF!</v>
      </c>
      <c r="D381" s="18" t="e">
        <f>SUM('360 GRP '!N472:Y472)*'360 GRP '!#REF!</f>
        <v>#REF!</v>
      </c>
      <c r="E381" s="18" t="e">
        <f>SUM('360 GRP '!N472:Y472)*'360 GRP '!#REF!</f>
        <v>#REF!</v>
      </c>
      <c r="F381" s="18" t="e">
        <f>SUM('360 GRP '!N472:Y472)*'360 GRP '!#REF!</f>
        <v>#REF!</v>
      </c>
      <c r="G381" s="18" t="e">
        <f>SUM('360 GRP '!N472:Y472)*'360 GRP '!#REF!</f>
        <v>#REF!</v>
      </c>
      <c r="H381" s="18" t="e">
        <f>SUM('360 GRP '!N472:Y472)*'360 GRP '!#REF!</f>
        <v>#REF!</v>
      </c>
      <c r="I381" s="18" t="e">
        <f>SUM('360 GRP '!N472:Y472)*'360 GRP '!#REF!</f>
        <v>#REF!</v>
      </c>
      <c r="J381" s="18" t="e">
        <f>SUM('360 GRP '!N472:Y472)*'360 GRP '!#REF!</f>
        <v>#REF!</v>
      </c>
      <c r="K381" s="18" t="e">
        <f>'360 GRP '!#REF!</f>
        <v>#REF!</v>
      </c>
      <c r="L381" s="18">
        <f>'360 GRP '!K472*SUM('360 GRP '!N472:Y472)</f>
        <v>0</v>
      </c>
    </row>
    <row r="382" spans="1:12">
      <c r="A382" s="1"/>
      <c r="B382" s="16" t="e">
        <f>SUM('360 GRP '!N473:Y473)*'360 GRP '!#REF!</f>
        <v>#REF!</v>
      </c>
      <c r="C382" s="17" t="e">
        <f>SUM('360 GRP '!N473:Y473)*'360 GRP '!#REF!</f>
        <v>#REF!</v>
      </c>
      <c r="D382" s="18" t="e">
        <f>SUM('360 GRP '!N473:Y473)*'360 GRP '!#REF!</f>
        <v>#REF!</v>
      </c>
      <c r="E382" s="18" t="e">
        <f>SUM('360 GRP '!N473:Y473)*'360 GRP '!#REF!</f>
        <v>#REF!</v>
      </c>
      <c r="F382" s="18" t="e">
        <f>SUM('360 GRP '!N473:Y473)*'360 GRP '!#REF!</f>
        <v>#REF!</v>
      </c>
      <c r="G382" s="18" t="e">
        <f>SUM('360 GRP '!N473:Y473)*'360 GRP '!#REF!</f>
        <v>#REF!</v>
      </c>
      <c r="H382" s="18" t="e">
        <f>SUM('360 GRP '!N473:Y473)*'360 GRP '!#REF!</f>
        <v>#REF!</v>
      </c>
      <c r="I382" s="18" t="e">
        <f>SUM('360 GRP '!N473:Y473)*'360 GRP '!#REF!</f>
        <v>#REF!</v>
      </c>
      <c r="J382" s="18" t="e">
        <f>SUM('360 GRP '!N473:Y473)*'360 GRP '!#REF!</f>
        <v>#REF!</v>
      </c>
      <c r="K382" s="18" t="e">
        <f>'360 GRP '!#REF!</f>
        <v>#REF!</v>
      </c>
      <c r="L382" s="18">
        <f>'360 GRP '!K473*SUM('360 GRP '!N473:Y473)</f>
        <v>0</v>
      </c>
    </row>
    <row r="383" spans="1:12">
      <c r="A383" s="1"/>
      <c r="B383" s="16" t="e">
        <f>SUM('360 GRP '!N474:Y474)*'360 GRP '!#REF!</f>
        <v>#REF!</v>
      </c>
      <c r="C383" s="17" t="e">
        <f>SUM('360 GRP '!N474:Y474)*'360 GRP '!#REF!</f>
        <v>#REF!</v>
      </c>
      <c r="D383" s="18" t="e">
        <f>SUM('360 GRP '!N474:Y474)*'360 GRP '!#REF!</f>
        <v>#REF!</v>
      </c>
      <c r="E383" s="18" t="e">
        <f>SUM('360 GRP '!N474:Y474)*'360 GRP '!#REF!</f>
        <v>#REF!</v>
      </c>
      <c r="F383" s="18" t="e">
        <f>SUM('360 GRP '!N474:Y474)*'360 GRP '!#REF!</f>
        <v>#REF!</v>
      </c>
      <c r="G383" s="18" t="e">
        <f>SUM('360 GRP '!N474:Y474)*'360 GRP '!#REF!</f>
        <v>#REF!</v>
      </c>
      <c r="H383" s="18" t="e">
        <f>SUM('360 GRP '!N474:Y474)*'360 GRP '!#REF!</f>
        <v>#REF!</v>
      </c>
      <c r="I383" s="18" t="e">
        <f>SUM('360 GRP '!N474:Y474)*'360 GRP '!#REF!</f>
        <v>#REF!</v>
      </c>
      <c r="J383" s="18" t="e">
        <f>SUM('360 GRP '!N474:Y474)*'360 GRP '!#REF!</f>
        <v>#REF!</v>
      </c>
      <c r="K383" s="18" t="e">
        <f>'360 GRP '!#REF!</f>
        <v>#REF!</v>
      </c>
      <c r="L383" s="18">
        <f>'360 GRP '!K474*SUM('360 GRP '!N474:Y474)</f>
        <v>0</v>
      </c>
    </row>
    <row r="384" spans="1:12">
      <c r="A384" s="1"/>
      <c r="B384" s="16" t="e">
        <f>SUM('360 GRP '!N475:Y475)*'360 GRP '!#REF!</f>
        <v>#REF!</v>
      </c>
      <c r="C384" s="17" t="e">
        <f>SUM('360 GRP '!N475:Y475)*'360 GRP '!#REF!</f>
        <v>#REF!</v>
      </c>
      <c r="D384" s="18" t="e">
        <f>SUM('360 GRP '!N475:Y475)*'360 GRP '!#REF!</f>
        <v>#REF!</v>
      </c>
      <c r="E384" s="18" t="e">
        <f>SUM('360 GRP '!N475:Y475)*'360 GRP '!#REF!</f>
        <v>#REF!</v>
      </c>
      <c r="F384" s="18" t="e">
        <f>SUM('360 GRP '!N475:Y475)*'360 GRP '!#REF!</f>
        <v>#REF!</v>
      </c>
      <c r="G384" s="18" t="e">
        <f>SUM('360 GRP '!N475:Y475)*'360 GRP '!#REF!</f>
        <v>#REF!</v>
      </c>
      <c r="H384" s="18" t="e">
        <f>SUM('360 GRP '!N475:Y475)*'360 GRP '!#REF!</f>
        <v>#REF!</v>
      </c>
      <c r="I384" s="18" t="e">
        <f>SUM('360 GRP '!N475:Y475)*'360 GRP '!#REF!</f>
        <v>#REF!</v>
      </c>
      <c r="J384" s="18" t="e">
        <f>SUM('360 GRP '!N475:Y475)*'360 GRP '!#REF!</f>
        <v>#REF!</v>
      </c>
      <c r="K384" s="18" t="e">
        <f>'360 GRP '!#REF!</f>
        <v>#REF!</v>
      </c>
      <c r="L384" s="18">
        <f>'360 GRP '!K475*SUM('360 GRP '!N475:Y475)</f>
        <v>0</v>
      </c>
    </row>
    <row r="385" spans="1:12">
      <c r="A385" s="1"/>
      <c r="B385" s="16" t="e">
        <f>SUM('360 GRP '!N476:Y476)*'360 GRP '!#REF!</f>
        <v>#REF!</v>
      </c>
      <c r="C385" s="17" t="e">
        <f>SUM('360 GRP '!N476:Y476)*'360 GRP '!#REF!</f>
        <v>#REF!</v>
      </c>
      <c r="D385" s="18" t="e">
        <f>SUM('360 GRP '!N476:Y476)*'360 GRP '!#REF!</f>
        <v>#REF!</v>
      </c>
      <c r="E385" s="18" t="e">
        <f>SUM('360 GRP '!N476:Y476)*'360 GRP '!#REF!</f>
        <v>#REF!</v>
      </c>
      <c r="F385" s="18" t="e">
        <f>SUM('360 GRP '!N476:Y476)*'360 GRP '!#REF!</f>
        <v>#REF!</v>
      </c>
      <c r="G385" s="18" t="e">
        <f>SUM('360 GRP '!N476:Y476)*'360 GRP '!#REF!</f>
        <v>#REF!</v>
      </c>
      <c r="H385" s="18" t="e">
        <f>SUM('360 GRP '!N476:Y476)*'360 GRP '!#REF!</f>
        <v>#REF!</v>
      </c>
      <c r="I385" s="18" t="e">
        <f>SUM('360 GRP '!N476:Y476)*'360 GRP '!#REF!</f>
        <v>#REF!</v>
      </c>
      <c r="J385" s="18" t="e">
        <f>SUM('360 GRP '!N476:Y476)*'360 GRP '!#REF!</f>
        <v>#REF!</v>
      </c>
      <c r="K385" s="18" t="e">
        <f>'360 GRP '!#REF!</f>
        <v>#REF!</v>
      </c>
      <c r="L385" s="18">
        <f>'360 GRP '!K476*SUM('360 GRP '!N476:Y476)</f>
        <v>0</v>
      </c>
    </row>
    <row r="386" spans="1:12">
      <c r="A386" s="1"/>
      <c r="B386" s="16" t="e">
        <f>SUM('360 GRP '!N477:Y477)*'360 GRP '!#REF!</f>
        <v>#REF!</v>
      </c>
      <c r="C386" s="17" t="e">
        <f>SUM('360 GRP '!N477:Y477)*'360 GRP '!#REF!</f>
        <v>#REF!</v>
      </c>
      <c r="D386" s="18" t="e">
        <f>SUM('360 GRP '!N477:Y477)*'360 GRP '!#REF!</f>
        <v>#REF!</v>
      </c>
      <c r="E386" s="18" t="e">
        <f>SUM('360 GRP '!N477:Y477)*'360 GRP '!#REF!</f>
        <v>#REF!</v>
      </c>
      <c r="F386" s="18" t="e">
        <f>SUM('360 GRP '!N477:Y477)*'360 GRP '!#REF!</f>
        <v>#REF!</v>
      </c>
      <c r="G386" s="18" t="e">
        <f>SUM('360 GRP '!N477:Y477)*'360 GRP '!#REF!</f>
        <v>#REF!</v>
      </c>
      <c r="H386" s="18" t="e">
        <f>SUM('360 GRP '!N477:Y477)*'360 GRP '!#REF!</f>
        <v>#REF!</v>
      </c>
      <c r="I386" s="18" t="e">
        <f>SUM('360 GRP '!N477:Y477)*'360 GRP '!#REF!</f>
        <v>#REF!</v>
      </c>
      <c r="J386" s="18" t="e">
        <f>SUM('360 GRP '!N477:Y477)*'360 GRP '!#REF!</f>
        <v>#REF!</v>
      </c>
      <c r="K386" s="18" t="e">
        <f>'360 GRP '!#REF!</f>
        <v>#REF!</v>
      </c>
      <c r="L386" s="18">
        <f>'360 GRP '!K477*SUM('360 GRP '!N477:Y477)</f>
        <v>0</v>
      </c>
    </row>
    <row r="387" spans="1:12">
      <c r="A387" s="1"/>
      <c r="B387" s="16" t="e">
        <f>SUM('360 GRP '!N478:Y478)*'360 GRP '!#REF!</f>
        <v>#REF!</v>
      </c>
      <c r="C387" s="17" t="e">
        <f>SUM('360 GRP '!N478:Y478)*'360 GRP '!#REF!</f>
        <v>#REF!</v>
      </c>
      <c r="D387" s="18" t="e">
        <f>SUM('360 GRP '!N478:Y478)*'360 GRP '!#REF!</f>
        <v>#REF!</v>
      </c>
      <c r="E387" s="18" t="e">
        <f>SUM('360 GRP '!N478:Y478)*'360 GRP '!#REF!</f>
        <v>#REF!</v>
      </c>
      <c r="F387" s="18" t="e">
        <f>SUM('360 GRP '!N478:Y478)*'360 GRP '!#REF!</f>
        <v>#REF!</v>
      </c>
      <c r="G387" s="18" t="e">
        <f>SUM('360 GRP '!N478:Y478)*'360 GRP '!#REF!</f>
        <v>#REF!</v>
      </c>
      <c r="H387" s="18" t="e">
        <f>SUM('360 GRP '!N478:Y478)*'360 GRP '!#REF!</f>
        <v>#REF!</v>
      </c>
      <c r="I387" s="18" t="e">
        <f>SUM('360 GRP '!N478:Y478)*'360 GRP '!#REF!</f>
        <v>#REF!</v>
      </c>
      <c r="J387" s="18" t="e">
        <f>SUM('360 GRP '!N478:Y478)*'360 GRP '!#REF!</f>
        <v>#REF!</v>
      </c>
      <c r="K387" s="18" t="e">
        <f>'360 GRP '!#REF!</f>
        <v>#REF!</v>
      </c>
      <c r="L387" s="18">
        <f>'360 GRP '!K478*SUM('360 GRP '!N478:Y478)</f>
        <v>0</v>
      </c>
    </row>
    <row r="388" spans="1:12">
      <c r="A388" s="1"/>
      <c r="B388" s="16" t="e">
        <f>SUM('360 GRP '!N479:Y479)*'360 GRP '!#REF!</f>
        <v>#REF!</v>
      </c>
      <c r="C388" s="17" t="e">
        <f>SUM('360 GRP '!N479:Y479)*'360 GRP '!#REF!</f>
        <v>#REF!</v>
      </c>
      <c r="D388" s="18" t="e">
        <f>SUM('360 GRP '!N479:Y479)*'360 GRP '!#REF!</f>
        <v>#REF!</v>
      </c>
      <c r="E388" s="18" t="e">
        <f>SUM('360 GRP '!N479:Y479)*'360 GRP '!#REF!</f>
        <v>#REF!</v>
      </c>
      <c r="F388" s="18" t="e">
        <f>SUM('360 GRP '!N479:Y479)*'360 GRP '!#REF!</f>
        <v>#REF!</v>
      </c>
      <c r="G388" s="18" t="e">
        <f>SUM('360 GRP '!N479:Y479)*'360 GRP '!#REF!</f>
        <v>#REF!</v>
      </c>
      <c r="H388" s="18" t="e">
        <f>SUM('360 GRP '!N479:Y479)*'360 GRP '!#REF!</f>
        <v>#REF!</v>
      </c>
      <c r="I388" s="18" t="e">
        <f>SUM('360 GRP '!N479:Y479)*'360 GRP '!#REF!</f>
        <v>#REF!</v>
      </c>
      <c r="J388" s="18" t="e">
        <f>SUM('360 GRP '!N479:Y479)*'360 GRP '!#REF!</f>
        <v>#REF!</v>
      </c>
      <c r="K388" s="18" t="e">
        <f>'360 GRP '!#REF!</f>
        <v>#REF!</v>
      </c>
      <c r="L388" s="18">
        <f>'360 GRP '!K479*SUM('360 GRP '!N479:Y479)</f>
        <v>0</v>
      </c>
    </row>
    <row r="389" spans="1:12">
      <c r="A389" s="1"/>
      <c r="B389" s="16" t="e">
        <f>SUM('360 GRP '!N480:Y480)*'360 GRP '!#REF!</f>
        <v>#REF!</v>
      </c>
      <c r="C389" s="17" t="e">
        <f>SUM('360 GRP '!N480:Y480)*'360 GRP '!#REF!</f>
        <v>#REF!</v>
      </c>
      <c r="D389" s="18" t="e">
        <f>SUM('360 GRP '!N480:Y480)*'360 GRP '!#REF!</f>
        <v>#REF!</v>
      </c>
      <c r="E389" s="18" t="e">
        <f>SUM('360 GRP '!N480:Y480)*'360 GRP '!#REF!</f>
        <v>#REF!</v>
      </c>
      <c r="F389" s="18" t="e">
        <f>SUM('360 GRP '!N480:Y480)*'360 GRP '!#REF!</f>
        <v>#REF!</v>
      </c>
      <c r="G389" s="18" t="e">
        <f>SUM('360 GRP '!N480:Y480)*'360 GRP '!#REF!</f>
        <v>#REF!</v>
      </c>
      <c r="H389" s="18" t="e">
        <f>SUM('360 GRP '!N480:Y480)*'360 GRP '!#REF!</f>
        <v>#REF!</v>
      </c>
      <c r="I389" s="18" t="e">
        <f>SUM('360 GRP '!N480:Y480)*'360 GRP '!#REF!</f>
        <v>#REF!</v>
      </c>
      <c r="J389" s="18" t="e">
        <f>SUM('360 GRP '!N480:Y480)*'360 GRP '!#REF!</f>
        <v>#REF!</v>
      </c>
      <c r="K389" s="18" t="e">
        <f>'360 GRP '!#REF!</f>
        <v>#REF!</v>
      </c>
      <c r="L389" s="18">
        <f>'360 GRP '!K480*SUM('360 GRP '!N480:Y480)</f>
        <v>0</v>
      </c>
    </row>
    <row r="390" spans="1:12">
      <c r="A390" s="1"/>
      <c r="B390" s="16" t="e">
        <f>SUM('360 GRP '!N481:Y481)*'360 GRP '!#REF!</f>
        <v>#REF!</v>
      </c>
      <c r="C390" s="17" t="e">
        <f>SUM('360 GRP '!N481:Y481)*'360 GRP '!#REF!</f>
        <v>#REF!</v>
      </c>
      <c r="D390" s="18" t="e">
        <f>SUM('360 GRP '!N481:Y481)*'360 GRP '!#REF!</f>
        <v>#REF!</v>
      </c>
      <c r="E390" s="18" t="e">
        <f>SUM('360 GRP '!N481:Y481)*'360 GRP '!#REF!</f>
        <v>#REF!</v>
      </c>
      <c r="F390" s="18" t="e">
        <f>SUM('360 GRP '!N481:Y481)*'360 GRP '!#REF!</f>
        <v>#REF!</v>
      </c>
      <c r="G390" s="18" t="e">
        <f>SUM('360 GRP '!N481:Y481)*'360 GRP '!#REF!</f>
        <v>#REF!</v>
      </c>
      <c r="H390" s="18" t="e">
        <f>SUM('360 GRP '!N481:Y481)*'360 GRP '!#REF!</f>
        <v>#REF!</v>
      </c>
      <c r="I390" s="18" t="e">
        <f>SUM('360 GRP '!N481:Y481)*'360 GRP '!#REF!</f>
        <v>#REF!</v>
      </c>
      <c r="J390" s="18" t="e">
        <f>SUM('360 GRP '!N481:Y481)*'360 GRP '!#REF!</f>
        <v>#REF!</v>
      </c>
      <c r="K390" s="18" t="e">
        <f>'360 GRP '!#REF!</f>
        <v>#REF!</v>
      </c>
      <c r="L390" s="18">
        <f>'360 GRP '!K481*SUM('360 GRP '!N481:Y481)</f>
        <v>0</v>
      </c>
    </row>
    <row r="391" spans="1:12">
      <c r="A391" s="1"/>
      <c r="B391" s="16" t="e">
        <f>SUM('360 GRP '!N482:Y482)*'360 GRP '!#REF!</f>
        <v>#REF!</v>
      </c>
      <c r="C391" s="17" t="e">
        <f>SUM('360 GRP '!N482:Y482)*'360 GRP '!#REF!</f>
        <v>#REF!</v>
      </c>
      <c r="D391" s="18" t="e">
        <f>SUM('360 GRP '!N482:Y482)*'360 GRP '!#REF!</f>
        <v>#REF!</v>
      </c>
      <c r="E391" s="18" t="e">
        <f>SUM('360 GRP '!N482:Y482)*'360 GRP '!#REF!</f>
        <v>#REF!</v>
      </c>
      <c r="F391" s="18" t="e">
        <f>SUM('360 GRP '!N482:Y482)*'360 GRP '!#REF!</f>
        <v>#REF!</v>
      </c>
      <c r="G391" s="18" t="e">
        <f>SUM('360 GRP '!N482:Y482)*'360 GRP '!#REF!</f>
        <v>#REF!</v>
      </c>
      <c r="H391" s="18" t="e">
        <f>SUM('360 GRP '!N482:Y482)*'360 GRP '!#REF!</f>
        <v>#REF!</v>
      </c>
      <c r="I391" s="18" t="e">
        <f>SUM('360 GRP '!N482:Y482)*'360 GRP '!#REF!</f>
        <v>#REF!</v>
      </c>
      <c r="J391" s="18" t="e">
        <f>SUM('360 GRP '!N482:Y482)*'360 GRP '!#REF!</f>
        <v>#REF!</v>
      </c>
      <c r="K391" s="18" t="e">
        <f>'360 GRP '!#REF!</f>
        <v>#REF!</v>
      </c>
      <c r="L391" s="18">
        <f>'360 GRP '!K482*SUM('360 GRP '!N482:Y482)</f>
        <v>0</v>
      </c>
    </row>
    <row r="392" spans="1:12">
      <c r="A392" s="1"/>
      <c r="B392" s="16" t="e">
        <f>SUM('360 GRP '!N483:Y483)*'360 GRP '!#REF!</f>
        <v>#REF!</v>
      </c>
      <c r="C392" s="17" t="e">
        <f>SUM('360 GRP '!N483:Y483)*'360 GRP '!#REF!</f>
        <v>#REF!</v>
      </c>
      <c r="D392" s="18" t="e">
        <f>SUM('360 GRP '!N483:Y483)*'360 GRP '!#REF!</f>
        <v>#REF!</v>
      </c>
      <c r="E392" s="18" t="e">
        <f>SUM('360 GRP '!N483:Y483)*'360 GRP '!#REF!</f>
        <v>#REF!</v>
      </c>
      <c r="F392" s="18" t="e">
        <f>SUM('360 GRP '!N483:Y483)*'360 GRP '!#REF!</f>
        <v>#REF!</v>
      </c>
      <c r="G392" s="18" t="e">
        <f>SUM('360 GRP '!N483:Y483)*'360 GRP '!#REF!</f>
        <v>#REF!</v>
      </c>
      <c r="H392" s="18" t="e">
        <f>SUM('360 GRP '!N483:Y483)*'360 GRP '!#REF!</f>
        <v>#REF!</v>
      </c>
      <c r="I392" s="18" t="e">
        <f>SUM('360 GRP '!N483:Y483)*'360 GRP '!#REF!</f>
        <v>#REF!</v>
      </c>
      <c r="J392" s="18" t="e">
        <f>SUM('360 GRP '!N483:Y483)*'360 GRP '!#REF!</f>
        <v>#REF!</v>
      </c>
      <c r="K392" s="18" t="e">
        <f>'360 GRP '!#REF!</f>
        <v>#REF!</v>
      </c>
      <c r="L392" s="18">
        <f>'360 GRP '!K483*SUM('360 GRP '!N483:Y483)</f>
        <v>0</v>
      </c>
    </row>
    <row r="393" spans="1:12">
      <c r="A393" s="1"/>
      <c r="B393" s="16" t="e">
        <f>SUM('360 GRP '!N484:Y484)*'360 GRP '!#REF!</f>
        <v>#REF!</v>
      </c>
      <c r="C393" s="17" t="e">
        <f>SUM('360 GRP '!N484:Y484)*'360 GRP '!#REF!</f>
        <v>#REF!</v>
      </c>
      <c r="D393" s="18" t="e">
        <f>SUM('360 GRP '!N484:Y484)*'360 GRP '!#REF!</f>
        <v>#REF!</v>
      </c>
      <c r="E393" s="18" t="e">
        <f>SUM('360 GRP '!N484:Y484)*'360 GRP '!#REF!</f>
        <v>#REF!</v>
      </c>
      <c r="F393" s="18" t="e">
        <f>SUM('360 GRP '!N484:Y484)*'360 GRP '!#REF!</f>
        <v>#REF!</v>
      </c>
      <c r="G393" s="18" t="e">
        <f>SUM('360 GRP '!N484:Y484)*'360 GRP '!#REF!</f>
        <v>#REF!</v>
      </c>
      <c r="H393" s="18" t="e">
        <f>SUM('360 GRP '!N484:Y484)*'360 GRP '!#REF!</f>
        <v>#REF!</v>
      </c>
      <c r="I393" s="18" t="e">
        <f>SUM('360 GRP '!N484:Y484)*'360 GRP '!#REF!</f>
        <v>#REF!</v>
      </c>
      <c r="J393" s="18" t="e">
        <f>SUM('360 GRP '!N484:Y484)*'360 GRP '!#REF!</f>
        <v>#REF!</v>
      </c>
      <c r="K393" s="18" t="e">
        <f>'360 GRP '!#REF!</f>
        <v>#REF!</v>
      </c>
      <c r="L393" s="18">
        <f>'360 GRP '!K484*SUM('360 GRP '!N484:Y484)</f>
        <v>0</v>
      </c>
    </row>
    <row r="394" spans="1:12">
      <c r="A394" s="1"/>
      <c r="B394" s="16" t="e">
        <f>SUM('360 GRP '!N485:Y485)*'360 GRP '!#REF!</f>
        <v>#REF!</v>
      </c>
      <c r="C394" s="17" t="e">
        <f>SUM('360 GRP '!N485:Y485)*'360 GRP '!#REF!</f>
        <v>#REF!</v>
      </c>
      <c r="D394" s="18" t="e">
        <f>SUM('360 GRP '!N485:Y485)*'360 GRP '!#REF!</f>
        <v>#REF!</v>
      </c>
      <c r="E394" s="18" t="e">
        <f>SUM('360 GRP '!N485:Y485)*'360 GRP '!#REF!</f>
        <v>#REF!</v>
      </c>
      <c r="F394" s="18" t="e">
        <f>SUM('360 GRP '!N485:Y485)*'360 GRP '!#REF!</f>
        <v>#REF!</v>
      </c>
      <c r="G394" s="18" t="e">
        <f>SUM('360 GRP '!N485:Y485)*'360 GRP '!#REF!</f>
        <v>#REF!</v>
      </c>
      <c r="H394" s="18" t="e">
        <f>SUM('360 GRP '!N485:Y485)*'360 GRP '!#REF!</f>
        <v>#REF!</v>
      </c>
      <c r="I394" s="18" t="e">
        <f>SUM('360 GRP '!N485:Y485)*'360 GRP '!#REF!</f>
        <v>#REF!</v>
      </c>
      <c r="J394" s="18" t="e">
        <f>SUM('360 GRP '!N485:Y485)*'360 GRP '!#REF!</f>
        <v>#REF!</v>
      </c>
      <c r="K394" s="18" t="e">
        <f>'360 GRP '!#REF!</f>
        <v>#REF!</v>
      </c>
      <c r="L394" s="18">
        <f>'360 GRP '!K485*SUM('360 GRP '!N485:Y485)</f>
        <v>0</v>
      </c>
    </row>
    <row r="395" spans="1:12">
      <c r="A395" s="1"/>
      <c r="B395" s="16" t="e">
        <f>SUM('360 GRP '!N486:Y486)*'360 GRP '!#REF!</f>
        <v>#REF!</v>
      </c>
      <c r="C395" s="17" t="e">
        <f>SUM('360 GRP '!N486:Y486)*'360 GRP '!#REF!</f>
        <v>#REF!</v>
      </c>
      <c r="D395" s="18" t="e">
        <f>SUM('360 GRP '!N486:Y486)*'360 GRP '!#REF!</f>
        <v>#REF!</v>
      </c>
      <c r="E395" s="18" t="e">
        <f>SUM('360 GRP '!N486:Y486)*'360 GRP '!#REF!</f>
        <v>#REF!</v>
      </c>
      <c r="F395" s="18" t="e">
        <f>SUM('360 GRP '!N486:Y486)*'360 GRP '!#REF!</f>
        <v>#REF!</v>
      </c>
      <c r="G395" s="18" t="e">
        <f>SUM('360 GRP '!N486:Y486)*'360 GRP '!#REF!</f>
        <v>#REF!</v>
      </c>
      <c r="H395" s="18" t="e">
        <f>SUM('360 GRP '!N486:Y486)*'360 GRP '!#REF!</f>
        <v>#REF!</v>
      </c>
      <c r="I395" s="18" t="e">
        <f>SUM('360 GRP '!N486:Y486)*'360 GRP '!#REF!</f>
        <v>#REF!</v>
      </c>
      <c r="J395" s="18" t="e">
        <f>SUM('360 GRP '!N486:Y486)*'360 GRP '!#REF!</f>
        <v>#REF!</v>
      </c>
      <c r="K395" s="18" t="e">
        <f>'360 GRP '!#REF!</f>
        <v>#REF!</v>
      </c>
      <c r="L395" s="18">
        <f>'360 GRP '!K486*SUM('360 GRP '!N486:Y486)</f>
        <v>0</v>
      </c>
    </row>
    <row r="396" spans="1:12">
      <c r="A396" s="1"/>
      <c r="B396" s="16" t="e">
        <f>SUM('360 GRP '!N487:Y487)*'360 GRP '!#REF!</f>
        <v>#REF!</v>
      </c>
      <c r="C396" s="17" t="e">
        <f>SUM('360 GRP '!N487:Y487)*'360 GRP '!#REF!</f>
        <v>#REF!</v>
      </c>
      <c r="D396" s="18" t="e">
        <f>SUM('360 GRP '!N487:Y487)*'360 GRP '!#REF!</f>
        <v>#REF!</v>
      </c>
      <c r="E396" s="18" t="e">
        <f>SUM('360 GRP '!N487:Y487)*'360 GRP '!#REF!</f>
        <v>#REF!</v>
      </c>
      <c r="F396" s="18" t="e">
        <f>SUM('360 GRP '!N487:Y487)*'360 GRP '!#REF!</f>
        <v>#REF!</v>
      </c>
      <c r="G396" s="18" t="e">
        <f>SUM('360 GRP '!N487:Y487)*'360 GRP '!#REF!</f>
        <v>#REF!</v>
      </c>
      <c r="H396" s="18" t="e">
        <f>SUM('360 GRP '!N487:Y487)*'360 GRP '!#REF!</f>
        <v>#REF!</v>
      </c>
      <c r="I396" s="18" t="e">
        <f>SUM('360 GRP '!N487:Y487)*'360 GRP '!#REF!</f>
        <v>#REF!</v>
      </c>
      <c r="J396" s="18" t="e">
        <f>SUM('360 GRP '!N487:Y487)*'360 GRP '!#REF!</f>
        <v>#REF!</v>
      </c>
      <c r="K396" s="18" t="e">
        <f>'360 GRP '!#REF!</f>
        <v>#REF!</v>
      </c>
      <c r="L396" s="18">
        <f>'360 GRP '!K487*SUM('360 GRP '!N487:Y487)</f>
        <v>0</v>
      </c>
    </row>
    <row r="397" spans="1:12">
      <c r="A397" s="1"/>
      <c r="B397" s="16" t="e">
        <f>SUM('360 GRP '!N488:Y488)*'360 GRP '!#REF!</f>
        <v>#REF!</v>
      </c>
      <c r="C397" s="17" t="e">
        <f>SUM('360 GRP '!N488:Y488)*'360 GRP '!#REF!</f>
        <v>#REF!</v>
      </c>
      <c r="D397" s="18" t="e">
        <f>SUM('360 GRP '!N488:Y488)*'360 GRP '!#REF!</f>
        <v>#REF!</v>
      </c>
      <c r="E397" s="18" t="e">
        <f>SUM('360 GRP '!N488:Y488)*'360 GRP '!#REF!</f>
        <v>#REF!</v>
      </c>
      <c r="F397" s="18" t="e">
        <f>SUM('360 GRP '!N488:Y488)*'360 GRP '!#REF!</f>
        <v>#REF!</v>
      </c>
      <c r="G397" s="18" t="e">
        <f>SUM('360 GRP '!N488:Y488)*'360 GRP '!#REF!</f>
        <v>#REF!</v>
      </c>
      <c r="H397" s="18" t="e">
        <f>SUM('360 GRP '!N488:Y488)*'360 GRP '!#REF!</f>
        <v>#REF!</v>
      </c>
      <c r="I397" s="18" t="e">
        <f>SUM('360 GRP '!N488:Y488)*'360 GRP '!#REF!</f>
        <v>#REF!</v>
      </c>
      <c r="J397" s="18" t="e">
        <f>SUM('360 GRP '!N488:Y488)*'360 GRP '!#REF!</f>
        <v>#REF!</v>
      </c>
      <c r="K397" s="18" t="e">
        <f>'360 GRP '!#REF!</f>
        <v>#REF!</v>
      </c>
      <c r="L397" s="18">
        <f>'360 GRP '!K488*SUM('360 GRP '!N488:Y488)</f>
        <v>0</v>
      </c>
    </row>
    <row r="398" spans="1:12">
      <c r="A398" s="1"/>
      <c r="B398" s="16" t="e">
        <f>SUM('360 GRP '!N489:Y489)*'360 GRP '!#REF!</f>
        <v>#REF!</v>
      </c>
      <c r="C398" s="17" t="e">
        <f>SUM('360 GRP '!N489:Y489)*'360 GRP '!#REF!</f>
        <v>#REF!</v>
      </c>
      <c r="D398" s="18" t="e">
        <f>SUM('360 GRP '!N489:Y489)*'360 GRP '!#REF!</f>
        <v>#REF!</v>
      </c>
      <c r="E398" s="18" t="e">
        <f>SUM('360 GRP '!N489:Y489)*'360 GRP '!#REF!</f>
        <v>#REF!</v>
      </c>
      <c r="F398" s="18" t="e">
        <f>SUM('360 GRP '!N489:Y489)*'360 GRP '!#REF!</f>
        <v>#REF!</v>
      </c>
      <c r="G398" s="18" t="e">
        <f>SUM('360 GRP '!N489:Y489)*'360 GRP '!#REF!</f>
        <v>#REF!</v>
      </c>
      <c r="H398" s="18" t="e">
        <f>SUM('360 GRP '!N489:Y489)*'360 GRP '!#REF!</f>
        <v>#REF!</v>
      </c>
      <c r="I398" s="18" t="e">
        <f>SUM('360 GRP '!N489:Y489)*'360 GRP '!#REF!</f>
        <v>#REF!</v>
      </c>
      <c r="J398" s="18" t="e">
        <f>SUM('360 GRP '!N489:Y489)*'360 GRP '!#REF!</f>
        <v>#REF!</v>
      </c>
      <c r="K398" s="18" t="e">
        <f>'360 GRP '!#REF!</f>
        <v>#REF!</v>
      </c>
      <c r="L398" s="18">
        <f>'360 GRP '!K489*SUM('360 GRP '!N489:Y489)</f>
        <v>0</v>
      </c>
    </row>
    <row r="399" spans="1:12">
      <c r="A399" s="1"/>
      <c r="B399" s="16" t="e">
        <f>SUM('360 GRP '!N490:Y490)*'360 GRP '!#REF!</f>
        <v>#REF!</v>
      </c>
      <c r="C399" s="17" t="e">
        <f>SUM('360 GRP '!N490:Y490)*'360 GRP '!#REF!</f>
        <v>#REF!</v>
      </c>
      <c r="D399" s="18" t="e">
        <f>SUM('360 GRP '!N490:Y490)*'360 GRP '!#REF!</f>
        <v>#REF!</v>
      </c>
      <c r="E399" s="18" t="e">
        <f>SUM('360 GRP '!N490:Y490)*'360 GRP '!#REF!</f>
        <v>#REF!</v>
      </c>
      <c r="F399" s="18" t="e">
        <f>SUM('360 GRP '!N490:Y490)*'360 GRP '!#REF!</f>
        <v>#REF!</v>
      </c>
      <c r="G399" s="18" t="e">
        <f>SUM('360 GRP '!N490:Y490)*'360 GRP '!#REF!</f>
        <v>#REF!</v>
      </c>
      <c r="H399" s="18" t="e">
        <f>SUM('360 GRP '!N490:Y490)*'360 GRP '!#REF!</f>
        <v>#REF!</v>
      </c>
      <c r="I399" s="18" t="e">
        <f>SUM('360 GRP '!N490:Y490)*'360 GRP '!#REF!</f>
        <v>#REF!</v>
      </c>
      <c r="J399" s="18" t="e">
        <f>SUM('360 GRP '!N490:Y490)*'360 GRP '!#REF!</f>
        <v>#REF!</v>
      </c>
      <c r="K399" s="18" t="e">
        <f>'360 GRP '!#REF!</f>
        <v>#REF!</v>
      </c>
      <c r="L399" s="18">
        <f>'360 GRP '!K490*SUM('360 GRP '!N490:Y490)</f>
        <v>0</v>
      </c>
    </row>
    <row r="400" spans="1:12">
      <c r="A400" s="1"/>
      <c r="B400" s="16" t="e">
        <f>SUM('360 GRP '!N491:Y491)*'360 GRP '!#REF!</f>
        <v>#REF!</v>
      </c>
      <c r="C400" s="17" t="e">
        <f>SUM('360 GRP '!N491:Y491)*'360 GRP '!#REF!</f>
        <v>#REF!</v>
      </c>
      <c r="D400" s="18" t="e">
        <f>SUM('360 GRP '!N491:Y491)*'360 GRP '!#REF!</f>
        <v>#REF!</v>
      </c>
      <c r="E400" s="18" t="e">
        <f>SUM('360 GRP '!N491:Y491)*'360 GRP '!#REF!</f>
        <v>#REF!</v>
      </c>
      <c r="F400" s="18" t="e">
        <f>SUM('360 GRP '!N491:Y491)*'360 GRP '!#REF!</f>
        <v>#REF!</v>
      </c>
      <c r="G400" s="18" t="e">
        <f>SUM('360 GRP '!N491:Y491)*'360 GRP '!#REF!</f>
        <v>#REF!</v>
      </c>
      <c r="H400" s="18" t="e">
        <f>SUM('360 GRP '!N491:Y491)*'360 GRP '!#REF!</f>
        <v>#REF!</v>
      </c>
      <c r="I400" s="18" t="e">
        <f>SUM('360 GRP '!N491:Y491)*'360 GRP '!#REF!</f>
        <v>#REF!</v>
      </c>
      <c r="J400" s="18" t="e">
        <f>SUM('360 GRP '!N491:Y491)*'360 GRP '!#REF!</f>
        <v>#REF!</v>
      </c>
      <c r="K400" s="18" t="e">
        <f>'360 GRP '!#REF!</f>
        <v>#REF!</v>
      </c>
      <c r="L400" s="18">
        <f>'360 GRP '!K491*SUM('360 GRP '!N491:Y491)</f>
        <v>0</v>
      </c>
    </row>
    <row r="401" spans="1:12">
      <c r="A401" s="1"/>
      <c r="B401" s="16" t="e">
        <f>SUM('360 GRP '!N492:Y492)*'360 GRP '!#REF!</f>
        <v>#REF!</v>
      </c>
      <c r="C401" s="17" t="e">
        <f>SUM('360 GRP '!N492:Y492)*'360 GRP '!#REF!</f>
        <v>#REF!</v>
      </c>
      <c r="D401" s="18" t="e">
        <f>SUM('360 GRP '!N492:Y492)*'360 GRP '!#REF!</f>
        <v>#REF!</v>
      </c>
      <c r="E401" s="18" t="e">
        <f>SUM('360 GRP '!N492:Y492)*'360 GRP '!#REF!</f>
        <v>#REF!</v>
      </c>
      <c r="F401" s="18" t="e">
        <f>SUM('360 GRP '!N492:Y492)*'360 GRP '!#REF!</f>
        <v>#REF!</v>
      </c>
      <c r="G401" s="18" t="e">
        <f>SUM('360 GRP '!N492:Y492)*'360 GRP '!#REF!</f>
        <v>#REF!</v>
      </c>
      <c r="H401" s="18" t="e">
        <f>SUM('360 GRP '!N492:Y492)*'360 GRP '!#REF!</f>
        <v>#REF!</v>
      </c>
      <c r="I401" s="18" t="e">
        <f>SUM('360 GRP '!N492:Y492)*'360 GRP '!#REF!</f>
        <v>#REF!</v>
      </c>
      <c r="J401" s="18" t="e">
        <f>SUM('360 GRP '!N492:Y492)*'360 GRP '!#REF!</f>
        <v>#REF!</v>
      </c>
      <c r="K401" s="18" t="e">
        <f>'360 GRP '!#REF!</f>
        <v>#REF!</v>
      </c>
      <c r="L401" s="18">
        <f>'360 GRP '!K492*SUM('360 GRP '!N492:Y492)</f>
        <v>0</v>
      </c>
    </row>
    <row r="402" spans="1:12">
      <c r="A402" s="1"/>
      <c r="B402" s="16" t="e">
        <f>SUM('360 GRP '!N493:Y493)*'360 GRP '!#REF!</f>
        <v>#REF!</v>
      </c>
      <c r="C402" s="17" t="e">
        <f>SUM('360 GRP '!N493:Y493)*'360 GRP '!#REF!</f>
        <v>#REF!</v>
      </c>
      <c r="D402" s="18" t="e">
        <f>SUM('360 GRP '!N493:Y493)*'360 GRP '!#REF!</f>
        <v>#REF!</v>
      </c>
      <c r="E402" s="18" t="e">
        <f>SUM('360 GRP '!N493:Y493)*'360 GRP '!#REF!</f>
        <v>#REF!</v>
      </c>
      <c r="F402" s="18" t="e">
        <f>SUM('360 GRP '!N493:Y493)*'360 GRP '!#REF!</f>
        <v>#REF!</v>
      </c>
      <c r="G402" s="18" t="e">
        <f>SUM('360 GRP '!N493:Y493)*'360 GRP '!#REF!</f>
        <v>#REF!</v>
      </c>
      <c r="H402" s="18" t="e">
        <f>SUM('360 GRP '!N493:Y493)*'360 GRP '!#REF!</f>
        <v>#REF!</v>
      </c>
      <c r="I402" s="18" t="e">
        <f>SUM('360 GRP '!N493:Y493)*'360 GRP '!#REF!</f>
        <v>#REF!</v>
      </c>
      <c r="J402" s="18" t="e">
        <f>SUM('360 GRP '!N493:Y493)*'360 GRP '!#REF!</f>
        <v>#REF!</v>
      </c>
      <c r="K402" s="18" t="e">
        <f>'360 GRP '!#REF!</f>
        <v>#REF!</v>
      </c>
      <c r="L402" s="18">
        <f>'360 GRP '!K493*SUM('360 GRP '!N493:Y493)</f>
        <v>0</v>
      </c>
    </row>
    <row r="403" spans="1:12">
      <c r="A403" s="1"/>
      <c r="B403" s="16" t="e">
        <f>SUM('360 GRP '!N494:Y494)*'360 GRP '!#REF!</f>
        <v>#REF!</v>
      </c>
      <c r="C403" s="17" t="e">
        <f>SUM('360 GRP '!N494:Y494)*'360 GRP '!#REF!</f>
        <v>#REF!</v>
      </c>
      <c r="D403" s="18" t="e">
        <f>SUM('360 GRP '!N494:Y494)*'360 GRP '!#REF!</f>
        <v>#REF!</v>
      </c>
      <c r="E403" s="18" t="e">
        <f>SUM('360 GRP '!N494:Y494)*'360 GRP '!#REF!</f>
        <v>#REF!</v>
      </c>
      <c r="F403" s="18" t="e">
        <f>SUM('360 GRP '!N494:Y494)*'360 GRP '!#REF!</f>
        <v>#REF!</v>
      </c>
      <c r="G403" s="18" t="e">
        <f>SUM('360 GRP '!N494:Y494)*'360 GRP '!#REF!</f>
        <v>#REF!</v>
      </c>
      <c r="H403" s="18" t="e">
        <f>SUM('360 GRP '!N494:Y494)*'360 GRP '!#REF!</f>
        <v>#REF!</v>
      </c>
      <c r="I403" s="18" t="e">
        <f>SUM('360 GRP '!N494:Y494)*'360 GRP '!#REF!</f>
        <v>#REF!</v>
      </c>
      <c r="J403" s="18" t="e">
        <f>SUM('360 GRP '!N494:Y494)*'360 GRP '!#REF!</f>
        <v>#REF!</v>
      </c>
      <c r="K403" s="18" t="e">
        <f>'360 GRP '!#REF!</f>
        <v>#REF!</v>
      </c>
      <c r="L403" s="18">
        <f>'360 GRP '!K494*SUM('360 GRP '!N494:Y494)</f>
        <v>0</v>
      </c>
    </row>
    <row r="404" spans="1:12">
      <c r="A404" s="1"/>
      <c r="B404" s="16" t="e">
        <f>SUM('360 GRP '!N495:Y495)*'360 GRP '!#REF!</f>
        <v>#REF!</v>
      </c>
      <c r="C404" s="17" t="e">
        <f>SUM('360 GRP '!N495:Y495)*'360 GRP '!#REF!</f>
        <v>#REF!</v>
      </c>
      <c r="D404" s="18" t="e">
        <f>SUM('360 GRP '!N495:Y495)*'360 GRP '!#REF!</f>
        <v>#REF!</v>
      </c>
      <c r="E404" s="18" t="e">
        <f>SUM('360 GRP '!N495:Y495)*'360 GRP '!#REF!</f>
        <v>#REF!</v>
      </c>
      <c r="F404" s="18" t="e">
        <f>SUM('360 GRP '!N495:Y495)*'360 GRP '!#REF!</f>
        <v>#REF!</v>
      </c>
      <c r="G404" s="18" t="e">
        <f>SUM('360 GRP '!N495:Y495)*'360 GRP '!#REF!</f>
        <v>#REF!</v>
      </c>
      <c r="H404" s="18" t="e">
        <f>SUM('360 GRP '!N495:Y495)*'360 GRP '!#REF!</f>
        <v>#REF!</v>
      </c>
      <c r="I404" s="18" t="e">
        <f>SUM('360 GRP '!N495:Y495)*'360 GRP '!#REF!</f>
        <v>#REF!</v>
      </c>
      <c r="J404" s="18" t="e">
        <f>SUM('360 GRP '!N495:Y495)*'360 GRP '!#REF!</f>
        <v>#REF!</v>
      </c>
      <c r="K404" s="18" t="e">
        <f>'360 GRP '!#REF!</f>
        <v>#REF!</v>
      </c>
      <c r="L404" s="18">
        <f>'360 GRP '!K495*SUM('360 GRP '!N495:Y495)</f>
        <v>0</v>
      </c>
    </row>
    <row r="405" spans="1:12">
      <c r="A405" s="1"/>
      <c r="B405" s="16" t="e">
        <f>SUM('360 GRP '!N496:Y496)*'360 GRP '!#REF!</f>
        <v>#REF!</v>
      </c>
      <c r="C405" s="17" t="e">
        <f>SUM('360 GRP '!N496:Y496)*'360 GRP '!#REF!</f>
        <v>#REF!</v>
      </c>
      <c r="D405" s="18" t="e">
        <f>SUM('360 GRP '!N496:Y496)*'360 GRP '!#REF!</f>
        <v>#REF!</v>
      </c>
      <c r="E405" s="18" t="e">
        <f>SUM('360 GRP '!N496:Y496)*'360 GRP '!#REF!</f>
        <v>#REF!</v>
      </c>
      <c r="F405" s="18" t="e">
        <f>SUM('360 GRP '!N496:Y496)*'360 GRP '!#REF!</f>
        <v>#REF!</v>
      </c>
      <c r="G405" s="18" t="e">
        <f>SUM('360 GRP '!N496:Y496)*'360 GRP '!#REF!</f>
        <v>#REF!</v>
      </c>
      <c r="H405" s="18" t="e">
        <f>SUM('360 GRP '!N496:Y496)*'360 GRP '!#REF!</f>
        <v>#REF!</v>
      </c>
      <c r="I405" s="18" t="e">
        <f>SUM('360 GRP '!N496:Y496)*'360 GRP '!#REF!</f>
        <v>#REF!</v>
      </c>
      <c r="J405" s="18" t="e">
        <f>SUM('360 GRP '!N496:Y496)*'360 GRP '!#REF!</f>
        <v>#REF!</v>
      </c>
      <c r="K405" s="18" t="e">
        <f>'360 GRP '!#REF!</f>
        <v>#REF!</v>
      </c>
      <c r="L405" s="18">
        <f>'360 GRP '!K496*SUM('360 GRP '!N496:Y496)</f>
        <v>0</v>
      </c>
    </row>
    <row r="406" spans="1:12">
      <c r="A406" s="1"/>
      <c r="B406" s="16" t="e">
        <f>SUM('360 GRP '!N497:Y497)*'360 GRP '!#REF!</f>
        <v>#REF!</v>
      </c>
      <c r="C406" s="17" t="e">
        <f>SUM('360 GRP '!N497:Y497)*'360 GRP '!#REF!</f>
        <v>#REF!</v>
      </c>
      <c r="D406" s="18" t="e">
        <f>SUM('360 GRP '!N497:Y497)*'360 GRP '!#REF!</f>
        <v>#REF!</v>
      </c>
      <c r="E406" s="18" t="e">
        <f>SUM('360 GRP '!N497:Y497)*'360 GRP '!#REF!</f>
        <v>#REF!</v>
      </c>
      <c r="F406" s="18" t="e">
        <f>SUM('360 GRP '!N497:Y497)*'360 GRP '!#REF!</f>
        <v>#REF!</v>
      </c>
      <c r="G406" s="18" t="e">
        <f>SUM('360 GRP '!N497:Y497)*'360 GRP '!#REF!</f>
        <v>#REF!</v>
      </c>
      <c r="H406" s="18" t="e">
        <f>SUM('360 GRP '!N497:Y497)*'360 GRP '!#REF!</f>
        <v>#REF!</v>
      </c>
      <c r="I406" s="18" t="e">
        <f>SUM('360 GRP '!N497:Y497)*'360 GRP '!#REF!</f>
        <v>#REF!</v>
      </c>
      <c r="J406" s="18" t="e">
        <f>SUM('360 GRP '!N497:Y497)*'360 GRP '!#REF!</f>
        <v>#REF!</v>
      </c>
      <c r="K406" s="18" t="e">
        <f>'360 GRP '!#REF!</f>
        <v>#REF!</v>
      </c>
      <c r="L406" s="18">
        <f>'360 GRP '!K497*SUM('360 GRP '!N497:Y497)</f>
        <v>0</v>
      </c>
    </row>
    <row r="407" spans="1:12">
      <c r="A407" s="1"/>
      <c r="B407" s="16" t="e">
        <f>SUM('360 GRP '!N498:Y498)*'360 GRP '!#REF!</f>
        <v>#REF!</v>
      </c>
      <c r="C407" s="17" t="e">
        <f>SUM('360 GRP '!N498:Y498)*'360 GRP '!#REF!</f>
        <v>#REF!</v>
      </c>
      <c r="D407" s="18" t="e">
        <f>SUM('360 GRP '!N498:Y498)*'360 GRP '!#REF!</f>
        <v>#REF!</v>
      </c>
      <c r="E407" s="18" t="e">
        <f>SUM('360 GRP '!N498:Y498)*'360 GRP '!#REF!</f>
        <v>#REF!</v>
      </c>
      <c r="F407" s="18" t="e">
        <f>SUM('360 GRP '!N498:Y498)*'360 GRP '!#REF!</f>
        <v>#REF!</v>
      </c>
      <c r="G407" s="18" t="e">
        <f>SUM('360 GRP '!N498:Y498)*'360 GRP '!#REF!</f>
        <v>#REF!</v>
      </c>
      <c r="H407" s="18" t="e">
        <f>SUM('360 GRP '!N498:Y498)*'360 GRP '!#REF!</f>
        <v>#REF!</v>
      </c>
      <c r="I407" s="18" t="e">
        <f>SUM('360 GRP '!N498:Y498)*'360 GRP '!#REF!</f>
        <v>#REF!</v>
      </c>
      <c r="J407" s="18" t="e">
        <f>SUM('360 GRP '!N498:Y498)*'360 GRP '!#REF!</f>
        <v>#REF!</v>
      </c>
      <c r="K407" s="18" t="e">
        <f>'360 GRP '!#REF!</f>
        <v>#REF!</v>
      </c>
      <c r="L407" s="18">
        <f>'360 GRP '!K498*SUM('360 GRP '!N498:Y498)</f>
        <v>0</v>
      </c>
    </row>
    <row r="408" spans="1:12">
      <c r="A408" s="1"/>
      <c r="B408" s="16" t="e">
        <f>SUM('360 GRP '!N499:Y499)*'360 GRP '!#REF!</f>
        <v>#REF!</v>
      </c>
      <c r="C408" s="17" t="e">
        <f>SUM('360 GRP '!N499:Y499)*'360 GRP '!#REF!</f>
        <v>#REF!</v>
      </c>
      <c r="D408" s="18" t="e">
        <f>SUM('360 GRP '!N499:Y499)*'360 GRP '!#REF!</f>
        <v>#REF!</v>
      </c>
      <c r="E408" s="18" t="e">
        <f>SUM('360 GRP '!N499:Y499)*'360 GRP '!#REF!</f>
        <v>#REF!</v>
      </c>
      <c r="F408" s="18" t="e">
        <f>SUM('360 GRP '!N499:Y499)*'360 GRP '!#REF!</f>
        <v>#REF!</v>
      </c>
      <c r="G408" s="18" t="e">
        <f>SUM('360 GRP '!N499:Y499)*'360 GRP '!#REF!</f>
        <v>#REF!</v>
      </c>
      <c r="H408" s="18" t="e">
        <f>SUM('360 GRP '!N499:Y499)*'360 GRP '!#REF!</f>
        <v>#REF!</v>
      </c>
      <c r="I408" s="18" t="e">
        <f>SUM('360 GRP '!N499:Y499)*'360 GRP '!#REF!</f>
        <v>#REF!</v>
      </c>
      <c r="J408" s="18" t="e">
        <f>SUM('360 GRP '!N499:Y499)*'360 GRP '!#REF!</f>
        <v>#REF!</v>
      </c>
      <c r="K408" s="18" t="e">
        <f>'360 GRP '!#REF!</f>
        <v>#REF!</v>
      </c>
      <c r="L408" s="18">
        <f>'360 GRP '!K499*SUM('360 GRP '!N499:Y499)</f>
        <v>0</v>
      </c>
    </row>
    <row r="409" spans="1:12">
      <c r="A409" s="1"/>
      <c r="B409" s="16" t="e">
        <f>SUM('360 GRP '!N500:Y500)*'360 GRP '!#REF!</f>
        <v>#REF!</v>
      </c>
      <c r="C409" s="17" t="e">
        <f>SUM('360 GRP '!N500:Y500)*'360 GRP '!#REF!</f>
        <v>#REF!</v>
      </c>
      <c r="D409" s="18" t="e">
        <f>SUM('360 GRP '!N500:Y500)*'360 GRP '!#REF!</f>
        <v>#REF!</v>
      </c>
      <c r="E409" s="18" t="e">
        <f>SUM('360 GRP '!N500:Y500)*'360 GRP '!#REF!</f>
        <v>#REF!</v>
      </c>
      <c r="F409" s="18" t="e">
        <f>SUM('360 GRP '!N500:Y500)*'360 GRP '!#REF!</f>
        <v>#REF!</v>
      </c>
      <c r="G409" s="18" t="e">
        <f>SUM('360 GRP '!N500:Y500)*'360 GRP '!#REF!</f>
        <v>#REF!</v>
      </c>
      <c r="H409" s="18" t="e">
        <f>SUM('360 GRP '!N500:Y500)*'360 GRP '!#REF!</f>
        <v>#REF!</v>
      </c>
      <c r="I409" s="18" t="e">
        <f>SUM('360 GRP '!N500:Y500)*'360 GRP '!#REF!</f>
        <v>#REF!</v>
      </c>
      <c r="J409" s="18" t="e">
        <f>SUM('360 GRP '!N500:Y500)*'360 GRP '!#REF!</f>
        <v>#REF!</v>
      </c>
      <c r="K409" s="18" t="e">
        <f>'360 GRP '!#REF!</f>
        <v>#REF!</v>
      </c>
      <c r="L409" s="18">
        <f>'360 GRP '!K500*SUM('360 GRP '!N500:Y500)</f>
        <v>0</v>
      </c>
    </row>
    <row r="410" spans="1:12">
      <c r="A410" s="1"/>
      <c r="B410" s="16" t="e">
        <f>SUM('360 GRP '!N501:Y501)*'360 GRP '!#REF!</f>
        <v>#REF!</v>
      </c>
      <c r="C410" s="17" t="e">
        <f>SUM('360 GRP '!N501:Y501)*'360 GRP '!#REF!</f>
        <v>#REF!</v>
      </c>
      <c r="D410" s="18" t="e">
        <f>SUM('360 GRP '!N501:Y501)*'360 GRP '!#REF!</f>
        <v>#REF!</v>
      </c>
      <c r="E410" s="18" t="e">
        <f>SUM('360 GRP '!N501:Y501)*'360 GRP '!#REF!</f>
        <v>#REF!</v>
      </c>
      <c r="F410" s="18" t="e">
        <f>SUM('360 GRP '!N501:Y501)*'360 GRP '!#REF!</f>
        <v>#REF!</v>
      </c>
      <c r="G410" s="18" t="e">
        <f>SUM('360 GRP '!N501:Y501)*'360 GRP '!#REF!</f>
        <v>#REF!</v>
      </c>
      <c r="H410" s="18" t="e">
        <f>SUM('360 GRP '!N501:Y501)*'360 GRP '!#REF!</f>
        <v>#REF!</v>
      </c>
      <c r="I410" s="18" t="e">
        <f>SUM('360 GRP '!N501:Y501)*'360 GRP '!#REF!</f>
        <v>#REF!</v>
      </c>
      <c r="J410" s="18" t="e">
        <f>SUM('360 GRP '!N501:Y501)*'360 GRP '!#REF!</f>
        <v>#REF!</v>
      </c>
      <c r="K410" s="18" t="e">
        <f>'360 GRP '!#REF!</f>
        <v>#REF!</v>
      </c>
      <c r="L410" s="18">
        <f>'360 GRP '!K501*SUM('360 GRP '!N501:Y501)</f>
        <v>0</v>
      </c>
    </row>
    <row r="411" spans="1:12">
      <c r="A411" s="1"/>
      <c r="B411" s="16" t="e">
        <f>SUM('360 GRP '!N502:Y502)*'360 GRP '!#REF!</f>
        <v>#REF!</v>
      </c>
      <c r="C411" s="17" t="e">
        <f>SUM('360 GRP '!N502:Y502)*'360 GRP '!#REF!</f>
        <v>#REF!</v>
      </c>
      <c r="D411" s="18" t="e">
        <f>SUM('360 GRP '!N502:Y502)*'360 GRP '!#REF!</f>
        <v>#REF!</v>
      </c>
      <c r="E411" s="18" t="e">
        <f>SUM('360 GRP '!N502:Y502)*'360 GRP '!#REF!</f>
        <v>#REF!</v>
      </c>
      <c r="F411" s="18" t="e">
        <f>SUM('360 GRP '!N502:Y502)*'360 GRP '!#REF!</f>
        <v>#REF!</v>
      </c>
      <c r="G411" s="18" t="e">
        <f>SUM('360 GRP '!N502:Y502)*'360 GRP '!#REF!</f>
        <v>#REF!</v>
      </c>
      <c r="H411" s="18" t="e">
        <f>SUM('360 GRP '!N502:Y502)*'360 GRP '!#REF!</f>
        <v>#REF!</v>
      </c>
      <c r="I411" s="18" t="e">
        <f>SUM('360 GRP '!N502:Y502)*'360 GRP '!#REF!</f>
        <v>#REF!</v>
      </c>
      <c r="J411" s="18" t="e">
        <f>SUM('360 GRP '!N502:Y502)*'360 GRP '!#REF!</f>
        <v>#REF!</v>
      </c>
      <c r="K411" s="18" t="e">
        <f>'360 GRP '!#REF!</f>
        <v>#REF!</v>
      </c>
      <c r="L411" s="18">
        <f>'360 GRP '!K502*SUM('360 GRP '!N502:Y502)</f>
        <v>0</v>
      </c>
    </row>
    <row r="412" spans="1:12">
      <c r="A412" s="1"/>
      <c r="B412" s="16" t="e">
        <f>SUM('360 GRP '!N503:Y503)*'360 GRP '!#REF!</f>
        <v>#REF!</v>
      </c>
      <c r="C412" s="17" t="e">
        <f>SUM('360 GRP '!N503:Y503)*'360 GRP '!#REF!</f>
        <v>#REF!</v>
      </c>
      <c r="D412" s="18" t="e">
        <f>SUM('360 GRP '!N503:Y503)*'360 GRP '!#REF!</f>
        <v>#REF!</v>
      </c>
      <c r="E412" s="18" t="e">
        <f>SUM('360 GRP '!N503:Y503)*'360 GRP '!#REF!</f>
        <v>#REF!</v>
      </c>
      <c r="F412" s="18" t="e">
        <f>SUM('360 GRP '!N503:Y503)*'360 GRP '!#REF!</f>
        <v>#REF!</v>
      </c>
      <c r="G412" s="18" t="e">
        <f>SUM('360 GRP '!N503:Y503)*'360 GRP '!#REF!</f>
        <v>#REF!</v>
      </c>
      <c r="H412" s="18" t="e">
        <f>SUM('360 GRP '!N503:Y503)*'360 GRP '!#REF!</f>
        <v>#REF!</v>
      </c>
      <c r="I412" s="18" t="e">
        <f>SUM('360 GRP '!N503:Y503)*'360 GRP '!#REF!</f>
        <v>#REF!</v>
      </c>
      <c r="J412" s="18" t="e">
        <f>SUM('360 GRP '!N503:Y503)*'360 GRP '!#REF!</f>
        <v>#REF!</v>
      </c>
      <c r="K412" s="18" t="e">
        <f>'360 GRP '!#REF!</f>
        <v>#REF!</v>
      </c>
      <c r="L412" s="18">
        <f>'360 GRP '!K503*SUM('360 GRP '!N503:Y503)</f>
        <v>0</v>
      </c>
    </row>
    <row r="413" spans="1:12">
      <c r="A413" s="1"/>
      <c r="B413" s="16" t="e">
        <f>SUM('360 GRP '!N504:Y504)*'360 GRP '!#REF!</f>
        <v>#REF!</v>
      </c>
      <c r="C413" s="17" t="e">
        <f>SUM('360 GRP '!N504:Y504)*'360 GRP '!#REF!</f>
        <v>#REF!</v>
      </c>
      <c r="D413" s="18" t="e">
        <f>SUM('360 GRP '!N504:Y504)*'360 GRP '!#REF!</f>
        <v>#REF!</v>
      </c>
      <c r="E413" s="18" t="e">
        <f>SUM('360 GRP '!N504:Y504)*'360 GRP '!#REF!</f>
        <v>#REF!</v>
      </c>
      <c r="F413" s="18" t="e">
        <f>SUM('360 GRP '!N504:Y504)*'360 GRP '!#REF!</f>
        <v>#REF!</v>
      </c>
      <c r="G413" s="18" t="e">
        <f>SUM('360 GRP '!N504:Y504)*'360 GRP '!#REF!</f>
        <v>#REF!</v>
      </c>
      <c r="H413" s="18" t="e">
        <f>SUM('360 GRP '!N504:Y504)*'360 GRP '!#REF!</f>
        <v>#REF!</v>
      </c>
      <c r="I413" s="18" t="e">
        <f>SUM('360 GRP '!N504:Y504)*'360 GRP '!#REF!</f>
        <v>#REF!</v>
      </c>
      <c r="J413" s="18" t="e">
        <f>SUM('360 GRP '!N504:Y504)*'360 GRP '!#REF!</f>
        <v>#REF!</v>
      </c>
      <c r="K413" s="18" t="e">
        <f>'360 GRP '!#REF!</f>
        <v>#REF!</v>
      </c>
      <c r="L413" s="18">
        <f>'360 GRP '!K504*SUM('360 GRP '!N504:Y504)</f>
        <v>0</v>
      </c>
    </row>
    <row r="414" spans="1:12">
      <c r="A414" s="1"/>
      <c r="B414" s="16" t="e">
        <f>SUM('360 GRP '!N505:Y505)*'360 GRP '!#REF!</f>
        <v>#REF!</v>
      </c>
      <c r="C414" s="17" t="e">
        <f>SUM('360 GRP '!N505:Y505)*'360 GRP '!#REF!</f>
        <v>#REF!</v>
      </c>
      <c r="D414" s="18" t="e">
        <f>SUM('360 GRP '!N505:Y505)*'360 GRP '!#REF!</f>
        <v>#REF!</v>
      </c>
      <c r="E414" s="18" t="e">
        <f>SUM('360 GRP '!N505:Y505)*'360 GRP '!#REF!</f>
        <v>#REF!</v>
      </c>
      <c r="F414" s="18" t="e">
        <f>SUM('360 GRP '!N505:Y505)*'360 GRP '!#REF!</f>
        <v>#REF!</v>
      </c>
      <c r="G414" s="18" t="e">
        <f>SUM('360 GRP '!N505:Y505)*'360 GRP '!#REF!</f>
        <v>#REF!</v>
      </c>
      <c r="H414" s="18" t="e">
        <f>SUM('360 GRP '!N505:Y505)*'360 GRP '!#REF!</f>
        <v>#REF!</v>
      </c>
      <c r="I414" s="18" t="e">
        <f>SUM('360 GRP '!N505:Y505)*'360 GRP '!#REF!</f>
        <v>#REF!</v>
      </c>
      <c r="J414" s="18" t="e">
        <f>SUM('360 GRP '!N505:Y505)*'360 GRP '!#REF!</f>
        <v>#REF!</v>
      </c>
      <c r="K414" s="18" t="e">
        <f>'360 GRP '!#REF!</f>
        <v>#REF!</v>
      </c>
      <c r="L414" s="18">
        <f>'360 GRP '!K505*SUM('360 GRP '!N505:Y505)</f>
        <v>0</v>
      </c>
    </row>
    <row r="415" spans="1:12">
      <c r="A415" s="1"/>
      <c r="B415" s="16" t="e">
        <f>SUM('360 GRP '!N506:Y506)*'360 GRP '!#REF!</f>
        <v>#REF!</v>
      </c>
      <c r="C415" s="17" t="e">
        <f>SUM('360 GRP '!N506:Y506)*'360 GRP '!#REF!</f>
        <v>#REF!</v>
      </c>
      <c r="D415" s="18" t="e">
        <f>SUM('360 GRP '!N506:Y506)*'360 GRP '!#REF!</f>
        <v>#REF!</v>
      </c>
      <c r="E415" s="18" t="e">
        <f>SUM('360 GRP '!N506:Y506)*'360 GRP '!#REF!</f>
        <v>#REF!</v>
      </c>
      <c r="F415" s="18" t="e">
        <f>SUM('360 GRP '!N506:Y506)*'360 GRP '!#REF!</f>
        <v>#REF!</v>
      </c>
      <c r="G415" s="18" t="e">
        <f>SUM('360 GRP '!N506:Y506)*'360 GRP '!#REF!</f>
        <v>#REF!</v>
      </c>
      <c r="H415" s="18" t="e">
        <f>SUM('360 GRP '!N506:Y506)*'360 GRP '!#REF!</f>
        <v>#REF!</v>
      </c>
      <c r="I415" s="18" t="e">
        <f>SUM('360 GRP '!N506:Y506)*'360 GRP '!#REF!</f>
        <v>#REF!</v>
      </c>
      <c r="J415" s="18" t="e">
        <f>SUM('360 GRP '!N506:Y506)*'360 GRP '!#REF!</f>
        <v>#REF!</v>
      </c>
      <c r="K415" s="18" t="e">
        <f>'360 GRP '!#REF!</f>
        <v>#REF!</v>
      </c>
      <c r="L415" s="18">
        <f>'360 GRP '!K506*SUM('360 GRP '!N506:Y506)</f>
        <v>0</v>
      </c>
    </row>
    <row r="416" spans="1:12">
      <c r="A416" s="1"/>
      <c r="B416" s="16" t="e">
        <f>SUM('360 GRP '!N507:Y507)*'360 GRP '!#REF!</f>
        <v>#REF!</v>
      </c>
      <c r="C416" s="17" t="e">
        <f>SUM('360 GRP '!N507:Y507)*'360 GRP '!#REF!</f>
        <v>#REF!</v>
      </c>
      <c r="D416" s="18" t="e">
        <f>SUM('360 GRP '!N507:Y507)*'360 GRP '!#REF!</f>
        <v>#REF!</v>
      </c>
      <c r="E416" s="18" t="e">
        <f>SUM('360 GRP '!N507:Y507)*'360 GRP '!#REF!</f>
        <v>#REF!</v>
      </c>
      <c r="F416" s="18" t="e">
        <f>SUM('360 GRP '!N507:Y507)*'360 GRP '!#REF!</f>
        <v>#REF!</v>
      </c>
      <c r="G416" s="18" t="e">
        <f>SUM('360 GRP '!N507:Y507)*'360 GRP '!#REF!</f>
        <v>#REF!</v>
      </c>
      <c r="H416" s="18" t="e">
        <f>SUM('360 GRP '!N507:Y507)*'360 GRP '!#REF!</f>
        <v>#REF!</v>
      </c>
      <c r="I416" s="18" t="e">
        <f>SUM('360 GRP '!N507:Y507)*'360 GRP '!#REF!</f>
        <v>#REF!</v>
      </c>
      <c r="J416" s="18" t="e">
        <f>SUM('360 GRP '!N507:Y507)*'360 GRP '!#REF!</f>
        <v>#REF!</v>
      </c>
      <c r="K416" s="18" t="e">
        <f>'360 GRP '!#REF!</f>
        <v>#REF!</v>
      </c>
      <c r="L416" s="18">
        <f>'360 GRP '!K507*SUM('360 GRP '!N507:Y507)</f>
        <v>0</v>
      </c>
    </row>
    <row r="417" spans="1:12">
      <c r="A417" s="1"/>
      <c r="B417" s="16" t="e">
        <f>SUM('360 GRP '!N508:Y508)*'360 GRP '!#REF!</f>
        <v>#REF!</v>
      </c>
      <c r="C417" s="17" t="e">
        <f>SUM('360 GRP '!N508:Y508)*'360 GRP '!#REF!</f>
        <v>#REF!</v>
      </c>
      <c r="D417" s="18" t="e">
        <f>SUM('360 GRP '!N508:Y508)*'360 GRP '!#REF!</f>
        <v>#REF!</v>
      </c>
      <c r="E417" s="18" t="e">
        <f>SUM('360 GRP '!N508:Y508)*'360 GRP '!#REF!</f>
        <v>#REF!</v>
      </c>
      <c r="F417" s="18" t="e">
        <f>SUM('360 GRP '!N508:Y508)*'360 GRP '!#REF!</f>
        <v>#REF!</v>
      </c>
      <c r="G417" s="18" t="e">
        <f>SUM('360 GRP '!N508:Y508)*'360 GRP '!#REF!</f>
        <v>#REF!</v>
      </c>
      <c r="H417" s="18" t="e">
        <f>SUM('360 GRP '!N508:Y508)*'360 GRP '!#REF!</f>
        <v>#REF!</v>
      </c>
      <c r="I417" s="18" t="e">
        <f>SUM('360 GRP '!N508:Y508)*'360 GRP '!#REF!</f>
        <v>#REF!</v>
      </c>
      <c r="J417" s="18" t="e">
        <f>SUM('360 GRP '!N508:Y508)*'360 GRP '!#REF!</f>
        <v>#REF!</v>
      </c>
      <c r="K417" s="18" t="e">
        <f>'360 GRP '!#REF!</f>
        <v>#REF!</v>
      </c>
      <c r="L417" s="18">
        <f>'360 GRP '!K508*SUM('360 GRP '!N508:Y508)</f>
        <v>0</v>
      </c>
    </row>
    <row r="418" spans="1:12">
      <c r="A418" s="1"/>
      <c r="B418" s="16" t="e">
        <f>SUM('360 GRP '!N509:Y509)*'360 GRP '!#REF!</f>
        <v>#REF!</v>
      </c>
      <c r="C418" s="17" t="e">
        <f>SUM('360 GRP '!N509:Y509)*'360 GRP '!#REF!</f>
        <v>#REF!</v>
      </c>
      <c r="D418" s="18" t="e">
        <f>SUM('360 GRP '!N509:Y509)*'360 GRP '!#REF!</f>
        <v>#REF!</v>
      </c>
      <c r="E418" s="18" t="e">
        <f>SUM('360 GRP '!N509:Y509)*'360 GRP '!#REF!</f>
        <v>#REF!</v>
      </c>
      <c r="F418" s="18" t="e">
        <f>SUM('360 GRP '!N509:Y509)*'360 GRP '!#REF!</f>
        <v>#REF!</v>
      </c>
      <c r="G418" s="18" t="e">
        <f>SUM('360 GRP '!N509:Y509)*'360 GRP '!#REF!</f>
        <v>#REF!</v>
      </c>
      <c r="H418" s="18" t="e">
        <f>SUM('360 GRP '!N509:Y509)*'360 GRP '!#REF!</f>
        <v>#REF!</v>
      </c>
      <c r="I418" s="18" t="e">
        <f>SUM('360 GRP '!N509:Y509)*'360 GRP '!#REF!</f>
        <v>#REF!</v>
      </c>
      <c r="J418" s="18" t="e">
        <f>SUM('360 GRP '!N509:Y509)*'360 GRP '!#REF!</f>
        <v>#REF!</v>
      </c>
      <c r="K418" s="18" t="e">
        <f>'360 GRP '!#REF!</f>
        <v>#REF!</v>
      </c>
      <c r="L418" s="18">
        <f>'360 GRP '!K509*SUM('360 GRP '!N509:Y509)</f>
        <v>0</v>
      </c>
    </row>
    <row r="419" spans="1:12">
      <c r="A419" s="1"/>
      <c r="B419" s="16" t="e">
        <f>SUM('360 GRP '!N510:Y510)*'360 GRP '!#REF!</f>
        <v>#REF!</v>
      </c>
      <c r="C419" s="17" t="e">
        <f>SUM('360 GRP '!N510:Y510)*'360 GRP '!#REF!</f>
        <v>#REF!</v>
      </c>
      <c r="D419" s="18" t="e">
        <f>SUM('360 GRP '!N510:Y510)*'360 GRP '!#REF!</f>
        <v>#REF!</v>
      </c>
      <c r="E419" s="18" t="e">
        <f>SUM('360 GRP '!N510:Y510)*'360 GRP '!#REF!</f>
        <v>#REF!</v>
      </c>
      <c r="F419" s="18" t="e">
        <f>SUM('360 GRP '!N510:Y510)*'360 GRP '!#REF!</f>
        <v>#REF!</v>
      </c>
      <c r="G419" s="18" t="e">
        <f>SUM('360 GRP '!N510:Y510)*'360 GRP '!#REF!</f>
        <v>#REF!</v>
      </c>
      <c r="H419" s="18" t="e">
        <f>SUM('360 GRP '!N510:Y510)*'360 GRP '!#REF!</f>
        <v>#REF!</v>
      </c>
      <c r="I419" s="18" t="e">
        <f>SUM('360 GRP '!N510:Y510)*'360 GRP '!#REF!</f>
        <v>#REF!</v>
      </c>
      <c r="J419" s="18" t="e">
        <f>SUM('360 GRP '!N510:Y510)*'360 GRP '!#REF!</f>
        <v>#REF!</v>
      </c>
      <c r="K419" s="18" t="e">
        <f>'360 GRP '!#REF!</f>
        <v>#REF!</v>
      </c>
      <c r="L419" s="18">
        <f>'360 GRP '!K510*SUM('360 GRP '!N510:Y510)</f>
        <v>0</v>
      </c>
    </row>
    <row r="420" spans="1:12">
      <c r="A420" s="1"/>
      <c r="B420" s="16" t="e">
        <f>SUM('360 GRP '!N511:Y511)*'360 GRP '!#REF!</f>
        <v>#REF!</v>
      </c>
      <c r="C420" s="17" t="e">
        <f>SUM('360 GRP '!N511:Y511)*'360 GRP '!#REF!</f>
        <v>#REF!</v>
      </c>
      <c r="D420" s="18" t="e">
        <f>SUM('360 GRP '!N511:Y511)*'360 GRP '!#REF!</f>
        <v>#REF!</v>
      </c>
      <c r="E420" s="18" t="e">
        <f>SUM('360 GRP '!N511:Y511)*'360 GRP '!#REF!</f>
        <v>#REF!</v>
      </c>
      <c r="F420" s="18" t="e">
        <f>SUM('360 GRP '!N511:Y511)*'360 GRP '!#REF!</f>
        <v>#REF!</v>
      </c>
      <c r="G420" s="18" t="e">
        <f>SUM('360 GRP '!N511:Y511)*'360 GRP '!#REF!</f>
        <v>#REF!</v>
      </c>
      <c r="H420" s="18" t="e">
        <f>SUM('360 GRP '!N511:Y511)*'360 GRP '!#REF!</f>
        <v>#REF!</v>
      </c>
      <c r="I420" s="18" t="e">
        <f>SUM('360 GRP '!N511:Y511)*'360 GRP '!#REF!</f>
        <v>#REF!</v>
      </c>
      <c r="J420" s="18" t="e">
        <f>SUM('360 GRP '!N511:Y511)*'360 GRP '!#REF!</f>
        <v>#REF!</v>
      </c>
      <c r="K420" s="18" t="e">
        <f>'360 GRP '!#REF!</f>
        <v>#REF!</v>
      </c>
      <c r="L420" s="18">
        <f>'360 GRP '!K511*SUM('360 GRP '!N511:Y511)</f>
        <v>0</v>
      </c>
    </row>
    <row r="421" spans="1:12">
      <c r="A421" s="1"/>
      <c r="B421" s="16" t="e">
        <f>SUM('360 GRP '!N512:Y512)*'360 GRP '!#REF!</f>
        <v>#REF!</v>
      </c>
      <c r="C421" s="17" t="e">
        <f>SUM('360 GRP '!N512:Y512)*'360 GRP '!#REF!</f>
        <v>#REF!</v>
      </c>
      <c r="D421" s="18" t="e">
        <f>SUM('360 GRP '!N512:Y512)*'360 GRP '!#REF!</f>
        <v>#REF!</v>
      </c>
      <c r="E421" s="18" t="e">
        <f>SUM('360 GRP '!N512:Y512)*'360 GRP '!#REF!</f>
        <v>#REF!</v>
      </c>
      <c r="F421" s="18" t="e">
        <f>SUM('360 GRP '!N512:Y512)*'360 GRP '!#REF!</f>
        <v>#REF!</v>
      </c>
      <c r="G421" s="18" t="e">
        <f>SUM('360 GRP '!N512:Y512)*'360 GRP '!#REF!</f>
        <v>#REF!</v>
      </c>
      <c r="H421" s="18" t="e">
        <f>SUM('360 GRP '!N512:Y512)*'360 GRP '!#REF!</f>
        <v>#REF!</v>
      </c>
      <c r="I421" s="18" t="e">
        <f>SUM('360 GRP '!N512:Y512)*'360 GRP '!#REF!</f>
        <v>#REF!</v>
      </c>
      <c r="J421" s="18" t="e">
        <f>SUM('360 GRP '!N512:Y512)*'360 GRP '!#REF!</f>
        <v>#REF!</v>
      </c>
      <c r="K421" s="18" t="e">
        <f>'360 GRP '!#REF!</f>
        <v>#REF!</v>
      </c>
      <c r="L421" s="18">
        <f>'360 GRP '!K512*SUM('360 GRP '!N512:Y512)</f>
        <v>0</v>
      </c>
    </row>
    <row r="422" spans="1:12">
      <c r="A422" s="1"/>
      <c r="B422" s="16" t="e">
        <f>SUM('360 GRP '!N513:Y513)*'360 GRP '!#REF!</f>
        <v>#REF!</v>
      </c>
      <c r="C422" s="17" t="e">
        <f>SUM('360 GRP '!N513:Y513)*'360 GRP '!#REF!</f>
        <v>#REF!</v>
      </c>
      <c r="D422" s="18" t="e">
        <f>SUM('360 GRP '!N513:Y513)*'360 GRP '!#REF!</f>
        <v>#REF!</v>
      </c>
      <c r="E422" s="18" t="e">
        <f>SUM('360 GRP '!N513:Y513)*'360 GRP '!#REF!</f>
        <v>#REF!</v>
      </c>
      <c r="F422" s="18" t="e">
        <f>SUM('360 GRP '!N513:Y513)*'360 GRP '!#REF!</f>
        <v>#REF!</v>
      </c>
      <c r="G422" s="18" t="e">
        <f>SUM('360 GRP '!N513:Y513)*'360 GRP '!#REF!</f>
        <v>#REF!</v>
      </c>
      <c r="H422" s="18" t="e">
        <f>SUM('360 GRP '!N513:Y513)*'360 GRP '!#REF!</f>
        <v>#REF!</v>
      </c>
      <c r="I422" s="18" t="e">
        <f>SUM('360 GRP '!N513:Y513)*'360 GRP '!#REF!</f>
        <v>#REF!</v>
      </c>
      <c r="J422" s="18" t="e">
        <f>SUM('360 GRP '!N513:Y513)*'360 GRP '!#REF!</f>
        <v>#REF!</v>
      </c>
      <c r="K422" s="18" t="e">
        <f>'360 GRP '!#REF!</f>
        <v>#REF!</v>
      </c>
      <c r="L422" s="18">
        <f>'360 GRP '!K513*SUM('360 GRP '!N513:Y513)</f>
        <v>0</v>
      </c>
    </row>
    <row r="423" spans="1:12">
      <c r="A423" s="1"/>
      <c r="B423" s="16" t="e">
        <f>SUM('360 GRP '!N514:Y514)*'360 GRP '!#REF!</f>
        <v>#REF!</v>
      </c>
      <c r="C423" s="17" t="e">
        <f>SUM('360 GRP '!N514:Y514)*'360 GRP '!#REF!</f>
        <v>#REF!</v>
      </c>
      <c r="D423" s="18" t="e">
        <f>SUM('360 GRP '!N514:Y514)*'360 GRP '!#REF!</f>
        <v>#REF!</v>
      </c>
      <c r="E423" s="18" t="e">
        <f>SUM('360 GRP '!N514:Y514)*'360 GRP '!#REF!</f>
        <v>#REF!</v>
      </c>
      <c r="F423" s="18" t="e">
        <f>SUM('360 GRP '!N514:Y514)*'360 GRP '!#REF!</f>
        <v>#REF!</v>
      </c>
      <c r="G423" s="18" t="e">
        <f>SUM('360 GRP '!N514:Y514)*'360 GRP '!#REF!</f>
        <v>#REF!</v>
      </c>
      <c r="H423" s="18" t="e">
        <f>SUM('360 GRP '!N514:Y514)*'360 GRP '!#REF!</f>
        <v>#REF!</v>
      </c>
      <c r="I423" s="18" t="e">
        <f>SUM('360 GRP '!N514:Y514)*'360 GRP '!#REF!</f>
        <v>#REF!</v>
      </c>
      <c r="J423" s="18" t="e">
        <f>SUM('360 GRP '!N514:Y514)*'360 GRP '!#REF!</f>
        <v>#REF!</v>
      </c>
      <c r="K423" s="18" t="e">
        <f>'360 GRP '!#REF!</f>
        <v>#REF!</v>
      </c>
      <c r="L423" s="18">
        <f>'360 GRP '!K514*SUM('360 GRP '!N514:Y514)</f>
        <v>0</v>
      </c>
    </row>
    <row r="424" spans="1:12">
      <c r="A424" s="1"/>
      <c r="B424" s="16" t="e">
        <f>SUM('360 GRP '!N515:Y515)*'360 GRP '!#REF!</f>
        <v>#REF!</v>
      </c>
      <c r="C424" s="17" t="e">
        <f>SUM('360 GRP '!N515:Y515)*'360 GRP '!#REF!</f>
        <v>#REF!</v>
      </c>
      <c r="D424" s="18" t="e">
        <f>SUM('360 GRP '!N515:Y515)*'360 GRP '!#REF!</f>
        <v>#REF!</v>
      </c>
      <c r="E424" s="18" t="e">
        <f>SUM('360 GRP '!N515:Y515)*'360 GRP '!#REF!</f>
        <v>#REF!</v>
      </c>
      <c r="F424" s="18" t="e">
        <f>SUM('360 GRP '!N515:Y515)*'360 GRP '!#REF!</f>
        <v>#REF!</v>
      </c>
      <c r="G424" s="18" t="e">
        <f>SUM('360 GRP '!N515:Y515)*'360 GRP '!#REF!</f>
        <v>#REF!</v>
      </c>
      <c r="H424" s="18" t="e">
        <f>SUM('360 GRP '!N515:Y515)*'360 GRP '!#REF!</f>
        <v>#REF!</v>
      </c>
      <c r="I424" s="18" t="e">
        <f>SUM('360 GRP '!N515:Y515)*'360 GRP '!#REF!</f>
        <v>#REF!</v>
      </c>
      <c r="J424" s="18" t="e">
        <f>SUM('360 GRP '!N515:Y515)*'360 GRP '!#REF!</f>
        <v>#REF!</v>
      </c>
      <c r="K424" s="18" t="e">
        <f>'360 GRP '!#REF!</f>
        <v>#REF!</v>
      </c>
      <c r="L424" s="18">
        <f>'360 GRP '!K515*SUM('360 GRP '!N515:Y515)</f>
        <v>0</v>
      </c>
    </row>
    <row r="425" spans="1:12">
      <c r="A425" s="1"/>
      <c r="B425" s="16" t="e">
        <f>SUM('360 GRP '!N516:Y516)*'360 GRP '!#REF!</f>
        <v>#REF!</v>
      </c>
      <c r="C425" s="17" t="e">
        <f>SUM('360 GRP '!N516:Y516)*'360 GRP '!#REF!</f>
        <v>#REF!</v>
      </c>
      <c r="D425" s="18" t="e">
        <f>SUM('360 GRP '!N516:Y516)*'360 GRP '!#REF!</f>
        <v>#REF!</v>
      </c>
      <c r="E425" s="18" t="e">
        <f>SUM('360 GRP '!N516:Y516)*'360 GRP '!#REF!</f>
        <v>#REF!</v>
      </c>
      <c r="F425" s="18" t="e">
        <f>SUM('360 GRP '!N516:Y516)*'360 GRP '!#REF!</f>
        <v>#REF!</v>
      </c>
      <c r="G425" s="18" t="e">
        <f>SUM('360 GRP '!N516:Y516)*'360 GRP '!#REF!</f>
        <v>#REF!</v>
      </c>
      <c r="H425" s="18" t="e">
        <f>SUM('360 GRP '!N516:Y516)*'360 GRP '!#REF!</f>
        <v>#REF!</v>
      </c>
      <c r="I425" s="18" t="e">
        <f>SUM('360 GRP '!N516:Y516)*'360 GRP '!#REF!</f>
        <v>#REF!</v>
      </c>
      <c r="J425" s="18" t="e">
        <f>SUM('360 GRP '!N516:Y516)*'360 GRP '!#REF!</f>
        <v>#REF!</v>
      </c>
      <c r="K425" s="18" t="e">
        <f>'360 GRP '!#REF!</f>
        <v>#REF!</v>
      </c>
      <c r="L425" s="18">
        <f>'360 GRP '!K516*SUM('360 GRP '!N516:Y516)</f>
        <v>0</v>
      </c>
    </row>
    <row r="426" spans="1:12">
      <c r="A426" s="1"/>
      <c r="B426" s="16" t="e">
        <f>SUM('360 GRP '!N517:Y517)*'360 GRP '!#REF!</f>
        <v>#REF!</v>
      </c>
      <c r="C426" s="17" t="e">
        <f>SUM('360 GRP '!N517:Y517)*'360 GRP '!#REF!</f>
        <v>#REF!</v>
      </c>
      <c r="D426" s="18" t="e">
        <f>SUM('360 GRP '!N517:Y517)*'360 GRP '!#REF!</f>
        <v>#REF!</v>
      </c>
      <c r="E426" s="18" t="e">
        <f>SUM('360 GRP '!N517:Y517)*'360 GRP '!#REF!</f>
        <v>#REF!</v>
      </c>
      <c r="F426" s="18" t="e">
        <f>SUM('360 GRP '!N517:Y517)*'360 GRP '!#REF!</f>
        <v>#REF!</v>
      </c>
      <c r="G426" s="18" t="e">
        <f>SUM('360 GRP '!N517:Y517)*'360 GRP '!#REF!</f>
        <v>#REF!</v>
      </c>
      <c r="H426" s="18" t="e">
        <f>SUM('360 GRP '!N517:Y517)*'360 GRP '!#REF!</f>
        <v>#REF!</v>
      </c>
      <c r="I426" s="18" t="e">
        <f>SUM('360 GRP '!N517:Y517)*'360 GRP '!#REF!</f>
        <v>#REF!</v>
      </c>
      <c r="J426" s="18" t="e">
        <f>SUM('360 GRP '!N517:Y517)*'360 GRP '!#REF!</f>
        <v>#REF!</v>
      </c>
      <c r="K426" s="18" t="e">
        <f>'360 GRP '!#REF!</f>
        <v>#REF!</v>
      </c>
      <c r="L426" s="18">
        <f>'360 GRP '!K517*SUM('360 GRP '!N517:Y517)</f>
        <v>0</v>
      </c>
    </row>
    <row r="427" spans="1:12">
      <c r="A427" s="1"/>
      <c r="B427" s="16" t="e">
        <f>SUM('360 GRP '!N518:Y518)*'360 GRP '!#REF!</f>
        <v>#REF!</v>
      </c>
      <c r="C427" s="17" t="e">
        <f>SUM('360 GRP '!N518:Y518)*'360 GRP '!#REF!</f>
        <v>#REF!</v>
      </c>
      <c r="D427" s="18" t="e">
        <f>SUM('360 GRP '!N518:Y518)*'360 GRP '!#REF!</f>
        <v>#REF!</v>
      </c>
      <c r="E427" s="18" t="e">
        <f>SUM('360 GRP '!N518:Y518)*'360 GRP '!#REF!</f>
        <v>#REF!</v>
      </c>
      <c r="F427" s="18" t="e">
        <f>SUM('360 GRP '!N518:Y518)*'360 GRP '!#REF!</f>
        <v>#REF!</v>
      </c>
      <c r="G427" s="18" t="e">
        <f>SUM('360 GRP '!N518:Y518)*'360 GRP '!#REF!</f>
        <v>#REF!</v>
      </c>
      <c r="H427" s="18" t="e">
        <f>SUM('360 GRP '!N518:Y518)*'360 GRP '!#REF!</f>
        <v>#REF!</v>
      </c>
      <c r="I427" s="18" t="e">
        <f>SUM('360 GRP '!N518:Y518)*'360 GRP '!#REF!</f>
        <v>#REF!</v>
      </c>
      <c r="J427" s="18" t="e">
        <f>SUM('360 GRP '!N518:Y518)*'360 GRP '!#REF!</f>
        <v>#REF!</v>
      </c>
      <c r="K427" s="18" t="e">
        <f>'360 GRP '!#REF!</f>
        <v>#REF!</v>
      </c>
      <c r="L427" s="18">
        <f>'360 GRP '!K518*SUM('360 GRP '!N518:Y518)</f>
        <v>0</v>
      </c>
    </row>
    <row r="428" spans="1:12">
      <c r="A428" s="1"/>
      <c r="B428" s="16" t="e">
        <f>SUM('360 GRP '!N519:Y519)*'360 GRP '!#REF!</f>
        <v>#REF!</v>
      </c>
      <c r="C428" s="17" t="e">
        <f>SUM('360 GRP '!N519:Y519)*'360 GRP '!#REF!</f>
        <v>#REF!</v>
      </c>
      <c r="D428" s="18" t="e">
        <f>SUM('360 GRP '!N519:Y519)*'360 GRP '!#REF!</f>
        <v>#REF!</v>
      </c>
      <c r="E428" s="18" t="e">
        <f>SUM('360 GRP '!N519:Y519)*'360 GRP '!#REF!</f>
        <v>#REF!</v>
      </c>
      <c r="F428" s="18" t="e">
        <f>SUM('360 GRP '!N519:Y519)*'360 GRP '!#REF!</f>
        <v>#REF!</v>
      </c>
      <c r="G428" s="18" t="e">
        <f>SUM('360 GRP '!N519:Y519)*'360 GRP '!#REF!</f>
        <v>#REF!</v>
      </c>
      <c r="H428" s="18" t="e">
        <f>SUM('360 GRP '!N519:Y519)*'360 GRP '!#REF!</f>
        <v>#REF!</v>
      </c>
      <c r="I428" s="18" t="e">
        <f>SUM('360 GRP '!N519:Y519)*'360 GRP '!#REF!</f>
        <v>#REF!</v>
      </c>
      <c r="J428" s="18" t="e">
        <f>SUM('360 GRP '!N519:Y519)*'360 GRP '!#REF!</f>
        <v>#REF!</v>
      </c>
      <c r="K428" s="18" t="e">
        <f>'360 GRP '!#REF!</f>
        <v>#REF!</v>
      </c>
      <c r="L428" s="18">
        <f>'360 GRP '!K519*SUM('360 GRP '!N519:Y519)</f>
        <v>0</v>
      </c>
    </row>
    <row r="429" spans="1:12">
      <c r="A429" s="1"/>
      <c r="B429" s="16" t="e">
        <f>SUM('360 GRP '!N520:Y520)*'360 GRP '!#REF!</f>
        <v>#REF!</v>
      </c>
      <c r="C429" s="17" t="e">
        <f>SUM('360 GRP '!N520:Y520)*'360 GRP '!#REF!</f>
        <v>#REF!</v>
      </c>
      <c r="D429" s="18" t="e">
        <f>SUM('360 GRP '!N520:Y520)*'360 GRP '!#REF!</f>
        <v>#REF!</v>
      </c>
      <c r="E429" s="18" t="e">
        <f>SUM('360 GRP '!N520:Y520)*'360 GRP '!#REF!</f>
        <v>#REF!</v>
      </c>
      <c r="F429" s="18" t="e">
        <f>SUM('360 GRP '!N520:Y520)*'360 GRP '!#REF!</f>
        <v>#REF!</v>
      </c>
      <c r="G429" s="18" t="e">
        <f>SUM('360 GRP '!N520:Y520)*'360 GRP '!#REF!</f>
        <v>#REF!</v>
      </c>
      <c r="H429" s="18" t="e">
        <f>SUM('360 GRP '!N520:Y520)*'360 GRP '!#REF!</f>
        <v>#REF!</v>
      </c>
      <c r="I429" s="18" t="e">
        <f>SUM('360 GRP '!N520:Y520)*'360 GRP '!#REF!</f>
        <v>#REF!</v>
      </c>
      <c r="J429" s="18" t="e">
        <f>SUM('360 GRP '!N520:Y520)*'360 GRP '!#REF!</f>
        <v>#REF!</v>
      </c>
      <c r="K429" s="18" t="e">
        <f>'360 GRP '!#REF!</f>
        <v>#REF!</v>
      </c>
      <c r="L429" s="18">
        <f>'360 GRP '!K520*SUM('360 GRP '!N520:Y520)</f>
        <v>0</v>
      </c>
    </row>
    <row r="430" spans="1:12">
      <c r="A430" s="1"/>
      <c r="B430" s="16" t="e">
        <f>SUM('360 GRP '!N521:Y521)*'360 GRP '!#REF!</f>
        <v>#REF!</v>
      </c>
      <c r="C430" s="17" t="e">
        <f>SUM('360 GRP '!N521:Y521)*'360 GRP '!#REF!</f>
        <v>#REF!</v>
      </c>
      <c r="D430" s="18" t="e">
        <f>SUM('360 GRP '!N521:Y521)*'360 GRP '!#REF!</f>
        <v>#REF!</v>
      </c>
      <c r="E430" s="18" t="e">
        <f>SUM('360 GRP '!N521:Y521)*'360 GRP '!#REF!</f>
        <v>#REF!</v>
      </c>
      <c r="F430" s="18" t="e">
        <f>SUM('360 GRP '!N521:Y521)*'360 GRP '!#REF!</f>
        <v>#REF!</v>
      </c>
      <c r="G430" s="18" t="e">
        <f>SUM('360 GRP '!N521:Y521)*'360 GRP '!#REF!</f>
        <v>#REF!</v>
      </c>
      <c r="H430" s="18" t="e">
        <f>SUM('360 GRP '!N521:Y521)*'360 GRP '!#REF!</f>
        <v>#REF!</v>
      </c>
      <c r="I430" s="18" t="e">
        <f>SUM('360 GRP '!N521:Y521)*'360 GRP '!#REF!</f>
        <v>#REF!</v>
      </c>
      <c r="J430" s="18" t="e">
        <f>SUM('360 GRP '!N521:Y521)*'360 GRP '!#REF!</f>
        <v>#REF!</v>
      </c>
      <c r="K430" s="18" t="e">
        <f>'360 GRP '!#REF!</f>
        <v>#REF!</v>
      </c>
      <c r="L430" s="18">
        <f>'360 GRP '!K521*SUM('360 GRP '!N521:Y521)</f>
        <v>0</v>
      </c>
    </row>
    <row r="431" spans="1:12">
      <c r="A431" s="1"/>
      <c r="B431" s="16" t="e">
        <f>SUM('360 GRP '!N522:Y522)*'360 GRP '!#REF!</f>
        <v>#REF!</v>
      </c>
      <c r="C431" s="17" t="e">
        <f>SUM('360 GRP '!N522:Y522)*'360 GRP '!#REF!</f>
        <v>#REF!</v>
      </c>
      <c r="D431" s="18" t="e">
        <f>SUM('360 GRP '!N522:Y522)*'360 GRP '!#REF!</f>
        <v>#REF!</v>
      </c>
      <c r="E431" s="18" t="e">
        <f>SUM('360 GRP '!N522:Y522)*'360 GRP '!#REF!</f>
        <v>#REF!</v>
      </c>
      <c r="F431" s="18" t="e">
        <f>SUM('360 GRP '!N522:Y522)*'360 GRP '!#REF!</f>
        <v>#REF!</v>
      </c>
      <c r="G431" s="18" t="e">
        <f>SUM('360 GRP '!N522:Y522)*'360 GRP '!#REF!</f>
        <v>#REF!</v>
      </c>
      <c r="H431" s="18" t="e">
        <f>SUM('360 GRP '!N522:Y522)*'360 GRP '!#REF!</f>
        <v>#REF!</v>
      </c>
      <c r="I431" s="18" t="e">
        <f>SUM('360 GRP '!N522:Y522)*'360 GRP '!#REF!</f>
        <v>#REF!</v>
      </c>
      <c r="J431" s="18" t="e">
        <f>SUM('360 GRP '!N522:Y522)*'360 GRP '!#REF!</f>
        <v>#REF!</v>
      </c>
      <c r="K431" s="18" t="e">
        <f>'360 GRP '!#REF!</f>
        <v>#REF!</v>
      </c>
      <c r="L431" s="18">
        <f>'360 GRP '!K522*SUM('360 GRP '!N522:Y522)</f>
        <v>0</v>
      </c>
    </row>
    <row r="432" spans="1:12">
      <c r="A432" s="1"/>
      <c r="B432" s="16" t="e">
        <f>SUM('360 GRP '!N523:Y523)*'360 GRP '!#REF!</f>
        <v>#REF!</v>
      </c>
      <c r="C432" s="17" t="e">
        <f>SUM('360 GRP '!N523:Y523)*'360 GRP '!#REF!</f>
        <v>#REF!</v>
      </c>
      <c r="D432" s="18" t="e">
        <f>SUM('360 GRP '!N523:Y523)*'360 GRP '!#REF!</f>
        <v>#REF!</v>
      </c>
      <c r="E432" s="18" t="e">
        <f>SUM('360 GRP '!N523:Y523)*'360 GRP '!#REF!</f>
        <v>#REF!</v>
      </c>
      <c r="F432" s="18" t="e">
        <f>SUM('360 GRP '!N523:Y523)*'360 GRP '!#REF!</f>
        <v>#REF!</v>
      </c>
      <c r="G432" s="18" t="e">
        <f>SUM('360 GRP '!N523:Y523)*'360 GRP '!#REF!</f>
        <v>#REF!</v>
      </c>
      <c r="H432" s="18" t="e">
        <f>SUM('360 GRP '!N523:Y523)*'360 GRP '!#REF!</f>
        <v>#REF!</v>
      </c>
      <c r="I432" s="18" t="e">
        <f>SUM('360 GRP '!N523:Y523)*'360 GRP '!#REF!</f>
        <v>#REF!</v>
      </c>
      <c r="J432" s="18" t="e">
        <f>SUM('360 GRP '!N523:Y523)*'360 GRP '!#REF!</f>
        <v>#REF!</v>
      </c>
      <c r="K432" s="18" t="e">
        <f>'360 GRP '!#REF!</f>
        <v>#REF!</v>
      </c>
      <c r="L432" s="18">
        <f>'360 GRP '!K523*SUM('360 GRP '!N523:Y523)</f>
        <v>0</v>
      </c>
    </row>
    <row r="433" spans="1:12">
      <c r="A433" s="1"/>
      <c r="B433" s="16" t="e">
        <f>SUM('360 GRP '!N524:Y524)*'360 GRP '!#REF!</f>
        <v>#REF!</v>
      </c>
      <c r="C433" s="17" t="e">
        <f>SUM('360 GRP '!N524:Y524)*'360 GRP '!#REF!</f>
        <v>#REF!</v>
      </c>
      <c r="D433" s="18" t="e">
        <f>SUM('360 GRP '!N524:Y524)*'360 GRP '!#REF!</f>
        <v>#REF!</v>
      </c>
      <c r="E433" s="18" t="e">
        <f>SUM('360 GRP '!N524:Y524)*'360 GRP '!#REF!</f>
        <v>#REF!</v>
      </c>
      <c r="F433" s="18" t="e">
        <f>SUM('360 GRP '!N524:Y524)*'360 GRP '!#REF!</f>
        <v>#REF!</v>
      </c>
      <c r="G433" s="18" t="e">
        <f>SUM('360 GRP '!N524:Y524)*'360 GRP '!#REF!</f>
        <v>#REF!</v>
      </c>
      <c r="H433" s="18" t="e">
        <f>SUM('360 GRP '!N524:Y524)*'360 GRP '!#REF!</f>
        <v>#REF!</v>
      </c>
      <c r="I433" s="18" t="e">
        <f>SUM('360 GRP '!N524:Y524)*'360 GRP '!#REF!</f>
        <v>#REF!</v>
      </c>
      <c r="J433" s="18" t="e">
        <f>SUM('360 GRP '!N524:Y524)*'360 GRP '!#REF!</f>
        <v>#REF!</v>
      </c>
      <c r="K433" s="18" t="e">
        <f>'360 GRP '!#REF!</f>
        <v>#REF!</v>
      </c>
      <c r="L433" s="18">
        <f>'360 GRP '!K524*SUM('360 GRP '!N524:Y524)</f>
        <v>0</v>
      </c>
    </row>
    <row r="434" spans="1:12">
      <c r="A434" s="1"/>
      <c r="B434" s="16" t="e">
        <f>SUM('360 GRP '!N525:Y525)*'360 GRP '!#REF!</f>
        <v>#REF!</v>
      </c>
      <c r="C434" s="17" t="e">
        <f>SUM('360 GRP '!N525:Y525)*'360 GRP '!#REF!</f>
        <v>#REF!</v>
      </c>
      <c r="D434" s="18" t="e">
        <f>SUM('360 GRP '!N525:Y525)*'360 GRP '!#REF!</f>
        <v>#REF!</v>
      </c>
      <c r="E434" s="18" t="e">
        <f>SUM('360 GRP '!N525:Y525)*'360 GRP '!#REF!</f>
        <v>#REF!</v>
      </c>
      <c r="F434" s="18" t="e">
        <f>SUM('360 GRP '!N525:Y525)*'360 GRP '!#REF!</f>
        <v>#REF!</v>
      </c>
      <c r="G434" s="18" t="e">
        <f>SUM('360 GRP '!N525:Y525)*'360 GRP '!#REF!</f>
        <v>#REF!</v>
      </c>
      <c r="H434" s="18" t="e">
        <f>SUM('360 GRP '!N525:Y525)*'360 GRP '!#REF!</f>
        <v>#REF!</v>
      </c>
      <c r="I434" s="18" t="e">
        <f>SUM('360 GRP '!N525:Y525)*'360 GRP '!#REF!</f>
        <v>#REF!</v>
      </c>
      <c r="J434" s="18" t="e">
        <f>SUM('360 GRP '!N525:Y525)*'360 GRP '!#REF!</f>
        <v>#REF!</v>
      </c>
      <c r="K434" s="18" t="e">
        <f>'360 GRP '!#REF!</f>
        <v>#REF!</v>
      </c>
      <c r="L434" s="18">
        <f>'360 GRP '!K525*SUM('360 GRP '!N525:Y525)</f>
        <v>0</v>
      </c>
    </row>
    <row r="435" spans="1:12">
      <c r="A435" s="1"/>
      <c r="B435" s="16" t="e">
        <f>SUM('360 GRP '!N526:Y526)*'360 GRP '!#REF!</f>
        <v>#REF!</v>
      </c>
      <c r="C435" s="17" t="e">
        <f>SUM('360 GRP '!N526:Y526)*'360 GRP '!#REF!</f>
        <v>#REF!</v>
      </c>
      <c r="D435" s="18" t="e">
        <f>SUM('360 GRP '!N526:Y526)*'360 GRP '!#REF!</f>
        <v>#REF!</v>
      </c>
      <c r="E435" s="18" t="e">
        <f>SUM('360 GRP '!N526:Y526)*'360 GRP '!#REF!</f>
        <v>#REF!</v>
      </c>
      <c r="F435" s="18" t="e">
        <f>SUM('360 GRP '!N526:Y526)*'360 GRP '!#REF!</f>
        <v>#REF!</v>
      </c>
      <c r="G435" s="18" t="e">
        <f>SUM('360 GRP '!N526:Y526)*'360 GRP '!#REF!</f>
        <v>#REF!</v>
      </c>
      <c r="H435" s="18" t="e">
        <f>SUM('360 GRP '!N526:Y526)*'360 GRP '!#REF!</f>
        <v>#REF!</v>
      </c>
      <c r="I435" s="18" t="e">
        <f>SUM('360 GRP '!N526:Y526)*'360 GRP '!#REF!</f>
        <v>#REF!</v>
      </c>
      <c r="J435" s="18" t="e">
        <f>SUM('360 GRP '!N526:Y526)*'360 GRP '!#REF!</f>
        <v>#REF!</v>
      </c>
      <c r="K435" s="18" t="e">
        <f>'360 GRP '!#REF!</f>
        <v>#REF!</v>
      </c>
      <c r="L435" s="18">
        <f>'360 GRP '!K526*SUM('360 GRP '!N526:Y526)</f>
        <v>0</v>
      </c>
    </row>
    <row r="436" spans="1:12">
      <c r="A436" s="1"/>
      <c r="B436" s="16" t="e">
        <f>SUM('360 GRP '!N527:Y527)*'360 GRP '!#REF!</f>
        <v>#REF!</v>
      </c>
      <c r="C436" s="17" t="e">
        <f>SUM('360 GRP '!N527:Y527)*'360 GRP '!#REF!</f>
        <v>#REF!</v>
      </c>
      <c r="D436" s="18" t="e">
        <f>SUM('360 GRP '!N527:Y527)*'360 GRP '!#REF!</f>
        <v>#REF!</v>
      </c>
      <c r="E436" s="18" t="e">
        <f>SUM('360 GRP '!N527:Y527)*'360 GRP '!#REF!</f>
        <v>#REF!</v>
      </c>
      <c r="F436" s="18" t="e">
        <f>SUM('360 GRP '!N527:Y527)*'360 GRP '!#REF!</f>
        <v>#REF!</v>
      </c>
      <c r="G436" s="18" t="e">
        <f>SUM('360 GRP '!N527:Y527)*'360 GRP '!#REF!</f>
        <v>#REF!</v>
      </c>
      <c r="H436" s="18" t="e">
        <f>SUM('360 GRP '!N527:Y527)*'360 GRP '!#REF!</f>
        <v>#REF!</v>
      </c>
      <c r="I436" s="18" t="e">
        <f>SUM('360 GRP '!N527:Y527)*'360 GRP '!#REF!</f>
        <v>#REF!</v>
      </c>
      <c r="J436" s="18" t="e">
        <f>SUM('360 GRP '!N527:Y527)*'360 GRP '!#REF!</f>
        <v>#REF!</v>
      </c>
      <c r="K436" s="18" t="e">
        <f>'360 GRP '!#REF!</f>
        <v>#REF!</v>
      </c>
      <c r="L436" s="18">
        <f>'360 GRP '!K527*SUM('360 GRP '!N527:Y527)</f>
        <v>0</v>
      </c>
    </row>
    <row r="437" spans="1:12">
      <c r="A437" s="1"/>
      <c r="B437" s="16" t="e">
        <f>SUM('360 GRP '!N528:Y528)*'360 GRP '!#REF!</f>
        <v>#REF!</v>
      </c>
      <c r="C437" s="17" t="e">
        <f>SUM('360 GRP '!N528:Y528)*'360 GRP '!#REF!</f>
        <v>#REF!</v>
      </c>
      <c r="D437" s="18" t="e">
        <f>SUM('360 GRP '!N528:Y528)*'360 GRP '!#REF!</f>
        <v>#REF!</v>
      </c>
      <c r="E437" s="18" t="e">
        <f>SUM('360 GRP '!N528:Y528)*'360 GRP '!#REF!</f>
        <v>#REF!</v>
      </c>
      <c r="F437" s="18" t="e">
        <f>SUM('360 GRP '!N528:Y528)*'360 GRP '!#REF!</f>
        <v>#REF!</v>
      </c>
      <c r="G437" s="18" t="e">
        <f>SUM('360 GRP '!N528:Y528)*'360 GRP '!#REF!</f>
        <v>#REF!</v>
      </c>
      <c r="H437" s="18" t="e">
        <f>SUM('360 GRP '!N528:Y528)*'360 GRP '!#REF!</f>
        <v>#REF!</v>
      </c>
      <c r="I437" s="18" t="e">
        <f>SUM('360 GRP '!N528:Y528)*'360 GRP '!#REF!</f>
        <v>#REF!</v>
      </c>
      <c r="J437" s="18" t="e">
        <f>SUM('360 GRP '!N528:Y528)*'360 GRP '!#REF!</f>
        <v>#REF!</v>
      </c>
      <c r="K437" s="18" t="e">
        <f>'360 GRP '!#REF!</f>
        <v>#REF!</v>
      </c>
      <c r="L437" s="18">
        <f>'360 GRP '!K528*SUM('360 GRP '!N528:Y528)</f>
        <v>0</v>
      </c>
    </row>
    <row r="438" spans="1:12">
      <c r="A438" s="1"/>
      <c r="B438" s="16" t="e">
        <f>SUM('360 GRP '!N529:Y529)*'360 GRP '!#REF!</f>
        <v>#REF!</v>
      </c>
      <c r="C438" s="17" t="e">
        <f>SUM('360 GRP '!N529:Y529)*'360 GRP '!#REF!</f>
        <v>#REF!</v>
      </c>
      <c r="D438" s="18" t="e">
        <f>SUM('360 GRP '!N529:Y529)*'360 GRP '!#REF!</f>
        <v>#REF!</v>
      </c>
      <c r="E438" s="18" t="e">
        <f>SUM('360 GRP '!N529:Y529)*'360 GRP '!#REF!</f>
        <v>#REF!</v>
      </c>
      <c r="F438" s="18" t="e">
        <f>SUM('360 GRP '!N529:Y529)*'360 GRP '!#REF!</f>
        <v>#REF!</v>
      </c>
      <c r="G438" s="18" t="e">
        <f>SUM('360 GRP '!N529:Y529)*'360 GRP '!#REF!</f>
        <v>#REF!</v>
      </c>
      <c r="H438" s="18" t="e">
        <f>SUM('360 GRP '!N529:Y529)*'360 GRP '!#REF!</f>
        <v>#REF!</v>
      </c>
      <c r="I438" s="18" t="e">
        <f>SUM('360 GRP '!N529:Y529)*'360 GRP '!#REF!</f>
        <v>#REF!</v>
      </c>
      <c r="J438" s="18" t="e">
        <f>SUM('360 GRP '!N529:Y529)*'360 GRP '!#REF!</f>
        <v>#REF!</v>
      </c>
      <c r="K438" s="18" t="e">
        <f>'360 GRP '!#REF!</f>
        <v>#REF!</v>
      </c>
      <c r="L438" s="18">
        <f>'360 GRP '!K529*SUM('360 GRP '!N529:Y529)</f>
        <v>0</v>
      </c>
    </row>
    <row r="439" spans="1:12">
      <c r="A439" s="1"/>
      <c r="B439" s="16" t="e">
        <f>SUM('360 GRP '!N530:Y530)*'360 GRP '!#REF!</f>
        <v>#REF!</v>
      </c>
      <c r="C439" s="17" t="e">
        <f>SUM('360 GRP '!N530:Y530)*'360 GRP '!#REF!</f>
        <v>#REF!</v>
      </c>
      <c r="D439" s="18" t="e">
        <f>SUM('360 GRP '!N530:Y530)*'360 GRP '!#REF!</f>
        <v>#REF!</v>
      </c>
      <c r="E439" s="18" t="e">
        <f>SUM('360 GRP '!N530:Y530)*'360 GRP '!#REF!</f>
        <v>#REF!</v>
      </c>
      <c r="F439" s="18" t="e">
        <f>SUM('360 GRP '!N530:Y530)*'360 GRP '!#REF!</f>
        <v>#REF!</v>
      </c>
      <c r="G439" s="18" t="e">
        <f>SUM('360 GRP '!N530:Y530)*'360 GRP '!#REF!</f>
        <v>#REF!</v>
      </c>
      <c r="H439" s="18" t="e">
        <f>SUM('360 GRP '!N530:Y530)*'360 GRP '!#REF!</f>
        <v>#REF!</v>
      </c>
      <c r="I439" s="18" t="e">
        <f>SUM('360 GRP '!N530:Y530)*'360 GRP '!#REF!</f>
        <v>#REF!</v>
      </c>
      <c r="J439" s="18" t="e">
        <f>SUM('360 GRP '!N530:Y530)*'360 GRP '!#REF!</f>
        <v>#REF!</v>
      </c>
      <c r="K439" s="18" t="e">
        <f>'360 GRP '!#REF!</f>
        <v>#REF!</v>
      </c>
      <c r="L439" s="18">
        <f>'360 GRP '!K530*SUM('360 GRP '!N530:Y530)</f>
        <v>0</v>
      </c>
    </row>
    <row r="440" spans="1:12">
      <c r="A440" s="1"/>
      <c r="B440" s="16" t="e">
        <f>SUM('360 GRP '!N531:Y531)*'360 GRP '!#REF!</f>
        <v>#REF!</v>
      </c>
      <c r="C440" s="17" t="e">
        <f>SUM('360 GRP '!N531:Y531)*'360 GRP '!#REF!</f>
        <v>#REF!</v>
      </c>
      <c r="D440" s="18" t="e">
        <f>SUM('360 GRP '!N531:Y531)*'360 GRP '!#REF!</f>
        <v>#REF!</v>
      </c>
      <c r="E440" s="18" t="e">
        <f>SUM('360 GRP '!N531:Y531)*'360 GRP '!#REF!</f>
        <v>#REF!</v>
      </c>
      <c r="F440" s="18" t="e">
        <f>SUM('360 GRP '!N531:Y531)*'360 GRP '!#REF!</f>
        <v>#REF!</v>
      </c>
      <c r="G440" s="18" t="e">
        <f>SUM('360 GRP '!N531:Y531)*'360 GRP '!#REF!</f>
        <v>#REF!</v>
      </c>
      <c r="H440" s="18" t="e">
        <f>SUM('360 GRP '!N531:Y531)*'360 GRP '!#REF!</f>
        <v>#REF!</v>
      </c>
      <c r="I440" s="18" t="e">
        <f>SUM('360 GRP '!N531:Y531)*'360 GRP '!#REF!</f>
        <v>#REF!</v>
      </c>
      <c r="J440" s="18" t="e">
        <f>SUM('360 GRP '!N531:Y531)*'360 GRP '!#REF!</f>
        <v>#REF!</v>
      </c>
      <c r="K440" s="18" t="e">
        <f>'360 GRP '!#REF!</f>
        <v>#REF!</v>
      </c>
      <c r="L440" s="18">
        <f>'360 GRP '!K531*SUM('360 GRP '!N531:Y531)</f>
        <v>0</v>
      </c>
    </row>
    <row r="441" spans="1:12">
      <c r="A441" s="1"/>
      <c r="B441" s="16" t="e">
        <f>SUM('360 GRP '!N532:Y532)*'360 GRP '!#REF!</f>
        <v>#REF!</v>
      </c>
      <c r="C441" s="17" t="e">
        <f>SUM('360 GRP '!N532:Y532)*'360 GRP '!#REF!</f>
        <v>#REF!</v>
      </c>
      <c r="D441" s="18" t="e">
        <f>SUM('360 GRP '!N532:Y532)*'360 GRP '!#REF!</f>
        <v>#REF!</v>
      </c>
      <c r="E441" s="18" t="e">
        <f>SUM('360 GRP '!N532:Y532)*'360 GRP '!#REF!</f>
        <v>#REF!</v>
      </c>
      <c r="F441" s="18" t="e">
        <f>SUM('360 GRP '!N532:Y532)*'360 GRP '!#REF!</f>
        <v>#REF!</v>
      </c>
      <c r="G441" s="18" t="e">
        <f>SUM('360 GRP '!N532:Y532)*'360 GRP '!#REF!</f>
        <v>#REF!</v>
      </c>
      <c r="H441" s="18" t="e">
        <f>SUM('360 GRP '!N532:Y532)*'360 GRP '!#REF!</f>
        <v>#REF!</v>
      </c>
      <c r="I441" s="18" t="e">
        <f>SUM('360 GRP '!N532:Y532)*'360 GRP '!#REF!</f>
        <v>#REF!</v>
      </c>
      <c r="J441" s="18" t="e">
        <f>SUM('360 GRP '!N532:Y532)*'360 GRP '!#REF!</f>
        <v>#REF!</v>
      </c>
      <c r="K441" s="18" t="e">
        <f>'360 GRP '!#REF!</f>
        <v>#REF!</v>
      </c>
      <c r="L441" s="18">
        <f>'360 GRP '!K532*SUM('360 GRP '!N532:Y532)</f>
        <v>0</v>
      </c>
    </row>
    <row r="442" spans="1:12">
      <c r="A442" s="1"/>
      <c r="B442" s="16" t="e">
        <f>SUM('360 GRP '!N533:Y533)*'360 GRP '!#REF!</f>
        <v>#REF!</v>
      </c>
      <c r="C442" s="17" t="e">
        <f>SUM('360 GRP '!N533:Y533)*'360 GRP '!#REF!</f>
        <v>#REF!</v>
      </c>
      <c r="D442" s="18" t="e">
        <f>SUM('360 GRP '!N533:Y533)*'360 GRP '!#REF!</f>
        <v>#REF!</v>
      </c>
      <c r="E442" s="18" t="e">
        <f>SUM('360 GRP '!N533:Y533)*'360 GRP '!#REF!</f>
        <v>#REF!</v>
      </c>
      <c r="F442" s="18" t="e">
        <f>SUM('360 GRP '!N533:Y533)*'360 GRP '!#REF!</f>
        <v>#REF!</v>
      </c>
      <c r="G442" s="18" t="e">
        <f>SUM('360 GRP '!N533:Y533)*'360 GRP '!#REF!</f>
        <v>#REF!</v>
      </c>
      <c r="H442" s="18" t="e">
        <f>SUM('360 GRP '!N533:Y533)*'360 GRP '!#REF!</f>
        <v>#REF!</v>
      </c>
      <c r="I442" s="18" t="e">
        <f>SUM('360 GRP '!N533:Y533)*'360 GRP '!#REF!</f>
        <v>#REF!</v>
      </c>
      <c r="J442" s="18" t="e">
        <f>SUM('360 GRP '!N533:Y533)*'360 GRP '!#REF!</f>
        <v>#REF!</v>
      </c>
      <c r="K442" s="18" t="e">
        <f>'360 GRP '!#REF!</f>
        <v>#REF!</v>
      </c>
      <c r="L442" s="18">
        <f>'360 GRP '!K533*SUM('360 GRP '!N533:Y533)</f>
        <v>0</v>
      </c>
    </row>
    <row r="443" spans="1:12">
      <c r="A443" s="1"/>
      <c r="B443" s="16" t="e">
        <f>SUM('360 GRP '!N534:Y534)*'360 GRP '!#REF!</f>
        <v>#REF!</v>
      </c>
      <c r="C443" s="17" t="e">
        <f>SUM('360 GRP '!N534:Y534)*'360 GRP '!#REF!</f>
        <v>#REF!</v>
      </c>
      <c r="D443" s="18" t="e">
        <f>SUM('360 GRP '!N534:Y534)*'360 GRP '!#REF!</f>
        <v>#REF!</v>
      </c>
      <c r="E443" s="18" t="e">
        <f>SUM('360 GRP '!N534:Y534)*'360 GRP '!#REF!</f>
        <v>#REF!</v>
      </c>
      <c r="F443" s="18" t="e">
        <f>SUM('360 GRP '!N534:Y534)*'360 GRP '!#REF!</f>
        <v>#REF!</v>
      </c>
      <c r="G443" s="18" t="e">
        <f>SUM('360 GRP '!N534:Y534)*'360 GRP '!#REF!</f>
        <v>#REF!</v>
      </c>
      <c r="H443" s="18" t="e">
        <f>SUM('360 GRP '!N534:Y534)*'360 GRP '!#REF!</f>
        <v>#REF!</v>
      </c>
      <c r="I443" s="18" t="e">
        <f>SUM('360 GRP '!N534:Y534)*'360 GRP '!#REF!</f>
        <v>#REF!</v>
      </c>
      <c r="J443" s="18" t="e">
        <f>SUM('360 GRP '!N534:Y534)*'360 GRP '!#REF!</f>
        <v>#REF!</v>
      </c>
      <c r="K443" s="18" t="e">
        <f>'360 GRP '!#REF!</f>
        <v>#REF!</v>
      </c>
      <c r="L443" s="18">
        <f>'360 GRP '!K534*SUM('360 GRP '!N534:Y534)</f>
        <v>0</v>
      </c>
    </row>
    <row r="444" spans="1:12">
      <c r="A444" s="1"/>
      <c r="B444" s="16" t="e">
        <f>SUM('360 GRP '!N535:Y535)*'360 GRP '!#REF!</f>
        <v>#REF!</v>
      </c>
      <c r="C444" s="17" t="e">
        <f>SUM('360 GRP '!N535:Y535)*'360 GRP '!#REF!</f>
        <v>#REF!</v>
      </c>
      <c r="D444" s="18" t="e">
        <f>SUM('360 GRP '!N535:Y535)*'360 GRP '!#REF!</f>
        <v>#REF!</v>
      </c>
      <c r="E444" s="18" t="e">
        <f>SUM('360 GRP '!N535:Y535)*'360 GRP '!#REF!</f>
        <v>#REF!</v>
      </c>
      <c r="F444" s="18" t="e">
        <f>SUM('360 GRP '!N535:Y535)*'360 GRP '!#REF!</f>
        <v>#REF!</v>
      </c>
      <c r="G444" s="18" t="e">
        <f>SUM('360 GRP '!N535:Y535)*'360 GRP '!#REF!</f>
        <v>#REF!</v>
      </c>
      <c r="H444" s="18" t="e">
        <f>SUM('360 GRP '!N535:Y535)*'360 GRP '!#REF!</f>
        <v>#REF!</v>
      </c>
      <c r="I444" s="18" t="e">
        <f>SUM('360 GRP '!N535:Y535)*'360 GRP '!#REF!</f>
        <v>#REF!</v>
      </c>
      <c r="J444" s="18" t="e">
        <f>SUM('360 GRP '!N535:Y535)*'360 GRP '!#REF!</f>
        <v>#REF!</v>
      </c>
      <c r="K444" s="18" t="e">
        <f>'360 GRP '!#REF!</f>
        <v>#REF!</v>
      </c>
      <c r="L444" s="18">
        <f>'360 GRP '!K535*SUM('360 GRP '!N535:Y535)</f>
        <v>0</v>
      </c>
    </row>
    <row r="445" spans="1:12">
      <c r="A445" s="1"/>
      <c r="B445" s="16" t="e">
        <f>SUM('360 GRP '!N536:Y536)*'360 GRP '!#REF!</f>
        <v>#REF!</v>
      </c>
      <c r="C445" s="17" t="e">
        <f>SUM('360 GRP '!N536:Y536)*'360 GRP '!#REF!</f>
        <v>#REF!</v>
      </c>
      <c r="D445" s="18" t="e">
        <f>SUM('360 GRP '!N536:Y536)*'360 GRP '!#REF!</f>
        <v>#REF!</v>
      </c>
      <c r="E445" s="18" t="e">
        <f>SUM('360 GRP '!N536:Y536)*'360 GRP '!#REF!</f>
        <v>#REF!</v>
      </c>
      <c r="F445" s="18" t="e">
        <f>SUM('360 GRP '!N536:Y536)*'360 GRP '!#REF!</f>
        <v>#REF!</v>
      </c>
      <c r="G445" s="18" t="e">
        <f>SUM('360 GRP '!N536:Y536)*'360 GRP '!#REF!</f>
        <v>#REF!</v>
      </c>
      <c r="H445" s="18" t="e">
        <f>SUM('360 GRP '!N536:Y536)*'360 GRP '!#REF!</f>
        <v>#REF!</v>
      </c>
      <c r="I445" s="18" t="e">
        <f>SUM('360 GRP '!N536:Y536)*'360 GRP '!#REF!</f>
        <v>#REF!</v>
      </c>
      <c r="J445" s="18" t="e">
        <f>SUM('360 GRP '!N536:Y536)*'360 GRP '!#REF!</f>
        <v>#REF!</v>
      </c>
      <c r="K445" s="18" t="e">
        <f>'360 GRP '!#REF!</f>
        <v>#REF!</v>
      </c>
      <c r="L445" s="18">
        <f>'360 GRP '!K536*SUM('360 GRP '!N536:Y536)</f>
        <v>0</v>
      </c>
    </row>
    <row r="446" spans="1:12">
      <c r="A446" s="1"/>
      <c r="B446" s="16" t="e">
        <f>SUM('360 GRP '!N537:Y537)*'360 GRP '!#REF!</f>
        <v>#REF!</v>
      </c>
      <c r="C446" s="17" t="e">
        <f>SUM('360 GRP '!N537:Y537)*'360 GRP '!#REF!</f>
        <v>#REF!</v>
      </c>
      <c r="D446" s="18" t="e">
        <f>SUM('360 GRP '!N537:Y537)*'360 GRP '!#REF!</f>
        <v>#REF!</v>
      </c>
      <c r="E446" s="18" t="e">
        <f>SUM('360 GRP '!N537:Y537)*'360 GRP '!#REF!</f>
        <v>#REF!</v>
      </c>
      <c r="F446" s="18" t="e">
        <f>SUM('360 GRP '!N537:Y537)*'360 GRP '!#REF!</f>
        <v>#REF!</v>
      </c>
      <c r="G446" s="18" t="e">
        <f>SUM('360 GRP '!N537:Y537)*'360 GRP '!#REF!</f>
        <v>#REF!</v>
      </c>
      <c r="H446" s="18" t="e">
        <f>SUM('360 GRP '!N537:Y537)*'360 GRP '!#REF!</f>
        <v>#REF!</v>
      </c>
      <c r="I446" s="18" t="e">
        <f>SUM('360 GRP '!N537:Y537)*'360 GRP '!#REF!</f>
        <v>#REF!</v>
      </c>
      <c r="J446" s="18" t="e">
        <f>SUM('360 GRP '!N537:Y537)*'360 GRP '!#REF!</f>
        <v>#REF!</v>
      </c>
      <c r="K446" s="18" t="e">
        <f>'360 GRP '!#REF!</f>
        <v>#REF!</v>
      </c>
      <c r="L446" s="18">
        <f>'360 GRP '!K537*SUM('360 GRP '!N537:Y537)</f>
        <v>0</v>
      </c>
    </row>
    <row r="447" spans="1:12">
      <c r="A447" s="1"/>
      <c r="B447" s="16" t="e">
        <f>SUM('360 GRP '!N538:Y538)*'360 GRP '!#REF!</f>
        <v>#REF!</v>
      </c>
      <c r="C447" s="17" t="e">
        <f>SUM('360 GRP '!N538:Y538)*'360 GRP '!#REF!</f>
        <v>#REF!</v>
      </c>
      <c r="D447" s="18" t="e">
        <f>SUM('360 GRP '!N538:Y538)*'360 GRP '!#REF!</f>
        <v>#REF!</v>
      </c>
      <c r="E447" s="18" t="e">
        <f>SUM('360 GRP '!N538:Y538)*'360 GRP '!#REF!</f>
        <v>#REF!</v>
      </c>
      <c r="F447" s="18" t="e">
        <f>SUM('360 GRP '!N538:Y538)*'360 GRP '!#REF!</f>
        <v>#REF!</v>
      </c>
      <c r="G447" s="18" t="e">
        <f>SUM('360 GRP '!N538:Y538)*'360 GRP '!#REF!</f>
        <v>#REF!</v>
      </c>
      <c r="H447" s="18" t="e">
        <f>SUM('360 GRP '!N538:Y538)*'360 GRP '!#REF!</f>
        <v>#REF!</v>
      </c>
      <c r="I447" s="18" t="e">
        <f>SUM('360 GRP '!N538:Y538)*'360 GRP '!#REF!</f>
        <v>#REF!</v>
      </c>
      <c r="J447" s="18" t="e">
        <f>SUM('360 GRP '!N538:Y538)*'360 GRP '!#REF!</f>
        <v>#REF!</v>
      </c>
      <c r="K447" s="18" t="e">
        <f>'360 GRP '!#REF!</f>
        <v>#REF!</v>
      </c>
      <c r="L447" s="18">
        <f>'360 GRP '!K538*SUM('360 GRP '!N538:Y538)</f>
        <v>0</v>
      </c>
    </row>
    <row r="448" spans="1:12">
      <c r="A448" s="1"/>
      <c r="B448" s="16" t="e">
        <f>SUM('360 GRP '!N539:Y539)*'360 GRP '!#REF!</f>
        <v>#REF!</v>
      </c>
      <c r="C448" s="17" t="e">
        <f>SUM('360 GRP '!N539:Y539)*'360 GRP '!#REF!</f>
        <v>#REF!</v>
      </c>
      <c r="D448" s="18" t="e">
        <f>SUM('360 GRP '!N539:Y539)*'360 GRP '!#REF!</f>
        <v>#REF!</v>
      </c>
      <c r="E448" s="18" t="e">
        <f>SUM('360 GRP '!N539:Y539)*'360 GRP '!#REF!</f>
        <v>#REF!</v>
      </c>
      <c r="F448" s="18" t="e">
        <f>SUM('360 GRP '!N539:Y539)*'360 GRP '!#REF!</f>
        <v>#REF!</v>
      </c>
      <c r="G448" s="18" t="e">
        <f>SUM('360 GRP '!N539:Y539)*'360 GRP '!#REF!</f>
        <v>#REF!</v>
      </c>
      <c r="H448" s="18" t="e">
        <f>SUM('360 GRP '!N539:Y539)*'360 GRP '!#REF!</f>
        <v>#REF!</v>
      </c>
      <c r="I448" s="18" t="e">
        <f>SUM('360 GRP '!N539:Y539)*'360 GRP '!#REF!</f>
        <v>#REF!</v>
      </c>
      <c r="J448" s="18" t="e">
        <f>SUM('360 GRP '!N539:Y539)*'360 GRP '!#REF!</f>
        <v>#REF!</v>
      </c>
      <c r="K448" s="18" t="e">
        <f>'360 GRP '!#REF!</f>
        <v>#REF!</v>
      </c>
      <c r="L448" s="18">
        <f>'360 GRP '!K539*SUM('360 GRP '!N539:Y539)</f>
        <v>0</v>
      </c>
    </row>
    <row r="449" spans="1:12">
      <c r="A449" s="1"/>
      <c r="B449" s="16" t="e">
        <f>SUM('360 GRP '!N540:Y540)*'360 GRP '!#REF!</f>
        <v>#REF!</v>
      </c>
      <c r="C449" s="17" t="e">
        <f>SUM('360 GRP '!N540:Y540)*'360 GRP '!#REF!</f>
        <v>#REF!</v>
      </c>
      <c r="D449" s="18" t="e">
        <f>SUM('360 GRP '!N540:Y540)*'360 GRP '!#REF!</f>
        <v>#REF!</v>
      </c>
      <c r="E449" s="18" t="e">
        <f>SUM('360 GRP '!N540:Y540)*'360 GRP '!#REF!</f>
        <v>#REF!</v>
      </c>
      <c r="F449" s="18" t="e">
        <f>SUM('360 GRP '!N540:Y540)*'360 GRP '!#REF!</f>
        <v>#REF!</v>
      </c>
      <c r="G449" s="18" t="e">
        <f>SUM('360 GRP '!N540:Y540)*'360 GRP '!#REF!</f>
        <v>#REF!</v>
      </c>
      <c r="H449" s="18" t="e">
        <f>SUM('360 GRP '!N540:Y540)*'360 GRP '!#REF!</f>
        <v>#REF!</v>
      </c>
      <c r="I449" s="18" t="e">
        <f>SUM('360 GRP '!N540:Y540)*'360 GRP '!#REF!</f>
        <v>#REF!</v>
      </c>
      <c r="J449" s="18" t="e">
        <f>SUM('360 GRP '!N540:Y540)*'360 GRP '!#REF!</f>
        <v>#REF!</v>
      </c>
      <c r="K449" s="18" t="e">
        <f>'360 GRP '!#REF!</f>
        <v>#REF!</v>
      </c>
      <c r="L449" s="18">
        <f>'360 GRP '!K540*SUM('360 GRP '!N540:Y540)</f>
        <v>0</v>
      </c>
    </row>
    <row r="450" spans="1:12">
      <c r="A450" s="1"/>
      <c r="B450" s="16" t="e">
        <f>SUM('360 GRP '!N541:Y541)*'360 GRP '!#REF!</f>
        <v>#REF!</v>
      </c>
      <c r="C450" s="17" t="e">
        <f>SUM('360 GRP '!N541:Y541)*'360 GRP '!#REF!</f>
        <v>#REF!</v>
      </c>
      <c r="D450" s="18" t="e">
        <f>SUM('360 GRP '!N541:Y541)*'360 GRP '!#REF!</f>
        <v>#REF!</v>
      </c>
      <c r="E450" s="18" t="e">
        <f>SUM('360 GRP '!N541:Y541)*'360 GRP '!#REF!</f>
        <v>#REF!</v>
      </c>
      <c r="F450" s="18" t="e">
        <f>SUM('360 GRP '!N541:Y541)*'360 GRP '!#REF!</f>
        <v>#REF!</v>
      </c>
      <c r="G450" s="18" t="e">
        <f>SUM('360 GRP '!N541:Y541)*'360 GRP '!#REF!</f>
        <v>#REF!</v>
      </c>
      <c r="H450" s="18" t="e">
        <f>SUM('360 GRP '!N541:Y541)*'360 GRP '!#REF!</f>
        <v>#REF!</v>
      </c>
      <c r="I450" s="18" t="e">
        <f>SUM('360 GRP '!N541:Y541)*'360 GRP '!#REF!</f>
        <v>#REF!</v>
      </c>
      <c r="J450" s="18" t="e">
        <f>SUM('360 GRP '!N541:Y541)*'360 GRP '!#REF!</f>
        <v>#REF!</v>
      </c>
      <c r="K450" s="18" t="e">
        <f>'360 GRP '!#REF!</f>
        <v>#REF!</v>
      </c>
      <c r="L450" s="18">
        <f>'360 GRP '!K541*SUM('360 GRP '!N541:Y541)</f>
        <v>0</v>
      </c>
    </row>
    <row r="451" spans="1:12">
      <c r="A451" s="1"/>
      <c r="B451" s="16" t="e">
        <f>SUM('360 GRP '!N542:Y542)*'360 GRP '!#REF!</f>
        <v>#REF!</v>
      </c>
      <c r="C451" s="17" t="e">
        <f>SUM('360 GRP '!N542:Y542)*'360 GRP '!#REF!</f>
        <v>#REF!</v>
      </c>
      <c r="D451" s="18" t="e">
        <f>SUM('360 GRP '!N542:Y542)*'360 GRP '!#REF!</f>
        <v>#REF!</v>
      </c>
      <c r="E451" s="18" t="e">
        <f>SUM('360 GRP '!N542:Y542)*'360 GRP '!#REF!</f>
        <v>#REF!</v>
      </c>
      <c r="F451" s="18" t="e">
        <f>SUM('360 GRP '!N542:Y542)*'360 GRP '!#REF!</f>
        <v>#REF!</v>
      </c>
      <c r="G451" s="18" t="e">
        <f>SUM('360 GRP '!N542:Y542)*'360 GRP '!#REF!</f>
        <v>#REF!</v>
      </c>
      <c r="H451" s="18" t="e">
        <f>SUM('360 GRP '!N542:Y542)*'360 GRP '!#REF!</f>
        <v>#REF!</v>
      </c>
      <c r="I451" s="18" t="e">
        <f>SUM('360 GRP '!N542:Y542)*'360 GRP '!#REF!</f>
        <v>#REF!</v>
      </c>
      <c r="J451" s="18" t="e">
        <f>SUM('360 GRP '!N542:Y542)*'360 GRP '!#REF!</f>
        <v>#REF!</v>
      </c>
      <c r="K451" s="18" t="e">
        <f>'360 GRP '!#REF!</f>
        <v>#REF!</v>
      </c>
      <c r="L451" s="18">
        <f>'360 GRP '!K542*SUM('360 GRP '!N542:Y542)</f>
        <v>0</v>
      </c>
    </row>
    <row r="452" spans="1:12">
      <c r="A452" s="1"/>
      <c r="B452" s="16" t="e">
        <f>SUM('360 GRP '!N543:Y543)*'360 GRP '!#REF!</f>
        <v>#REF!</v>
      </c>
      <c r="C452" s="17" t="e">
        <f>SUM('360 GRP '!N543:Y543)*'360 GRP '!#REF!</f>
        <v>#REF!</v>
      </c>
      <c r="D452" s="18" t="e">
        <f>SUM('360 GRP '!N543:Y543)*'360 GRP '!#REF!</f>
        <v>#REF!</v>
      </c>
      <c r="E452" s="18" t="e">
        <f>SUM('360 GRP '!N543:Y543)*'360 GRP '!#REF!</f>
        <v>#REF!</v>
      </c>
      <c r="F452" s="18" t="e">
        <f>SUM('360 GRP '!N543:Y543)*'360 GRP '!#REF!</f>
        <v>#REF!</v>
      </c>
      <c r="G452" s="18" t="e">
        <f>SUM('360 GRP '!N543:Y543)*'360 GRP '!#REF!</f>
        <v>#REF!</v>
      </c>
      <c r="H452" s="18" t="e">
        <f>SUM('360 GRP '!N543:Y543)*'360 GRP '!#REF!</f>
        <v>#REF!</v>
      </c>
      <c r="I452" s="18" t="e">
        <f>SUM('360 GRP '!N543:Y543)*'360 GRP '!#REF!</f>
        <v>#REF!</v>
      </c>
      <c r="J452" s="18" t="e">
        <f>SUM('360 GRP '!N543:Y543)*'360 GRP '!#REF!</f>
        <v>#REF!</v>
      </c>
      <c r="K452" s="18" t="e">
        <f>'360 GRP '!#REF!</f>
        <v>#REF!</v>
      </c>
      <c r="L452" s="18">
        <f>'360 GRP '!K543*SUM('360 GRP '!N543:Y543)</f>
        <v>0</v>
      </c>
    </row>
    <row r="453" spans="1:12">
      <c r="A453" s="1"/>
      <c r="B453" s="16" t="e">
        <f>SUM('360 GRP '!N544:Y544)*'360 GRP '!#REF!</f>
        <v>#REF!</v>
      </c>
      <c r="C453" s="17" t="e">
        <f>SUM('360 GRP '!N544:Y544)*'360 GRP '!#REF!</f>
        <v>#REF!</v>
      </c>
      <c r="D453" s="18" t="e">
        <f>SUM('360 GRP '!N544:Y544)*'360 GRP '!#REF!</f>
        <v>#REF!</v>
      </c>
      <c r="E453" s="18" t="e">
        <f>SUM('360 GRP '!N544:Y544)*'360 GRP '!#REF!</f>
        <v>#REF!</v>
      </c>
      <c r="F453" s="18" t="e">
        <f>SUM('360 GRP '!N544:Y544)*'360 GRP '!#REF!</f>
        <v>#REF!</v>
      </c>
      <c r="G453" s="18" t="e">
        <f>SUM('360 GRP '!N544:Y544)*'360 GRP '!#REF!</f>
        <v>#REF!</v>
      </c>
      <c r="H453" s="18" t="e">
        <f>SUM('360 GRP '!N544:Y544)*'360 GRP '!#REF!</f>
        <v>#REF!</v>
      </c>
      <c r="I453" s="18" t="e">
        <f>SUM('360 GRP '!N544:Y544)*'360 GRP '!#REF!</f>
        <v>#REF!</v>
      </c>
      <c r="J453" s="18" t="e">
        <f>SUM('360 GRP '!N544:Y544)*'360 GRP '!#REF!</f>
        <v>#REF!</v>
      </c>
      <c r="K453" s="18" t="e">
        <f>'360 GRP '!#REF!</f>
        <v>#REF!</v>
      </c>
      <c r="L453" s="18">
        <f>'360 GRP '!K544*SUM('360 GRP '!N544:Y544)</f>
        <v>0</v>
      </c>
    </row>
    <row r="454" spans="1:12">
      <c r="A454" s="1"/>
      <c r="B454" s="16" t="e">
        <f>SUM('360 GRP '!N545:Y545)*'360 GRP '!#REF!</f>
        <v>#REF!</v>
      </c>
      <c r="C454" s="17" t="e">
        <f>SUM('360 GRP '!N545:Y545)*'360 GRP '!#REF!</f>
        <v>#REF!</v>
      </c>
      <c r="D454" s="18" t="e">
        <f>SUM('360 GRP '!N545:Y545)*'360 GRP '!#REF!</f>
        <v>#REF!</v>
      </c>
      <c r="E454" s="18" t="e">
        <f>SUM('360 GRP '!N545:Y545)*'360 GRP '!#REF!</f>
        <v>#REF!</v>
      </c>
      <c r="F454" s="18" t="e">
        <f>SUM('360 GRP '!N545:Y545)*'360 GRP '!#REF!</f>
        <v>#REF!</v>
      </c>
      <c r="G454" s="18" t="e">
        <f>SUM('360 GRP '!N545:Y545)*'360 GRP '!#REF!</f>
        <v>#REF!</v>
      </c>
      <c r="H454" s="18" t="e">
        <f>SUM('360 GRP '!N545:Y545)*'360 GRP '!#REF!</f>
        <v>#REF!</v>
      </c>
      <c r="I454" s="18" t="e">
        <f>SUM('360 GRP '!N545:Y545)*'360 GRP '!#REF!</f>
        <v>#REF!</v>
      </c>
      <c r="J454" s="18" t="e">
        <f>SUM('360 GRP '!N545:Y545)*'360 GRP '!#REF!</f>
        <v>#REF!</v>
      </c>
      <c r="K454" s="18" t="e">
        <f>'360 GRP '!#REF!</f>
        <v>#REF!</v>
      </c>
      <c r="L454" s="18">
        <f>'360 GRP '!K545*SUM('360 GRP '!N545:Y545)</f>
        <v>0</v>
      </c>
    </row>
    <row r="455" spans="1:12">
      <c r="A455" s="1"/>
      <c r="B455" s="16" t="e">
        <f>SUM('360 GRP '!N546:Y546)*'360 GRP '!#REF!</f>
        <v>#REF!</v>
      </c>
      <c r="C455" s="17" t="e">
        <f>SUM('360 GRP '!N546:Y546)*'360 GRP '!#REF!</f>
        <v>#REF!</v>
      </c>
      <c r="D455" s="18" t="e">
        <f>SUM('360 GRP '!N546:Y546)*'360 GRP '!#REF!</f>
        <v>#REF!</v>
      </c>
      <c r="E455" s="18" t="e">
        <f>SUM('360 GRP '!N546:Y546)*'360 GRP '!#REF!</f>
        <v>#REF!</v>
      </c>
      <c r="F455" s="18" t="e">
        <f>SUM('360 GRP '!N546:Y546)*'360 GRP '!#REF!</f>
        <v>#REF!</v>
      </c>
      <c r="G455" s="18" t="e">
        <f>SUM('360 GRP '!N546:Y546)*'360 GRP '!#REF!</f>
        <v>#REF!</v>
      </c>
      <c r="H455" s="18" t="e">
        <f>SUM('360 GRP '!N546:Y546)*'360 GRP '!#REF!</f>
        <v>#REF!</v>
      </c>
      <c r="I455" s="18" t="e">
        <f>SUM('360 GRP '!N546:Y546)*'360 GRP '!#REF!</f>
        <v>#REF!</v>
      </c>
      <c r="J455" s="18" t="e">
        <f>SUM('360 GRP '!N546:Y546)*'360 GRP '!#REF!</f>
        <v>#REF!</v>
      </c>
      <c r="K455" s="18" t="e">
        <f>'360 GRP '!#REF!</f>
        <v>#REF!</v>
      </c>
      <c r="L455" s="18">
        <f>'360 GRP '!K546*SUM('360 GRP '!N546:Y546)</f>
        <v>0</v>
      </c>
    </row>
    <row r="456" spans="1:12">
      <c r="A456" s="1"/>
      <c r="B456" s="16" t="e">
        <f>SUM('360 GRP '!N547:Y547)*'360 GRP '!#REF!</f>
        <v>#REF!</v>
      </c>
      <c r="C456" s="17" t="e">
        <f>SUM('360 GRP '!N547:Y547)*'360 GRP '!#REF!</f>
        <v>#REF!</v>
      </c>
      <c r="D456" s="18" t="e">
        <f>SUM('360 GRP '!N547:Y547)*'360 GRP '!#REF!</f>
        <v>#REF!</v>
      </c>
      <c r="E456" s="18" t="e">
        <f>SUM('360 GRP '!N547:Y547)*'360 GRP '!#REF!</f>
        <v>#REF!</v>
      </c>
      <c r="F456" s="18" t="e">
        <f>SUM('360 GRP '!N547:Y547)*'360 GRP '!#REF!</f>
        <v>#REF!</v>
      </c>
      <c r="G456" s="18" t="e">
        <f>SUM('360 GRP '!N547:Y547)*'360 GRP '!#REF!</f>
        <v>#REF!</v>
      </c>
      <c r="H456" s="18" t="e">
        <f>SUM('360 GRP '!N547:Y547)*'360 GRP '!#REF!</f>
        <v>#REF!</v>
      </c>
      <c r="I456" s="18" t="e">
        <f>SUM('360 GRP '!N547:Y547)*'360 GRP '!#REF!</f>
        <v>#REF!</v>
      </c>
      <c r="J456" s="18" t="e">
        <f>SUM('360 GRP '!N547:Y547)*'360 GRP '!#REF!</f>
        <v>#REF!</v>
      </c>
      <c r="K456" s="18" t="e">
        <f>'360 GRP '!#REF!</f>
        <v>#REF!</v>
      </c>
      <c r="L456" s="18">
        <f>'360 GRP '!K547*SUM('360 GRP '!N547:Y547)</f>
        <v>0</v>
      </c>
    </row>
    <row r="457" spans="1:12">
      <c r="A457" s="1"/>
      <c r="B457" s="16" t="e">
        <f>SUM('360 GRP '!N548:Y548)*'360 GRP '!#REF!</f>
        <v>#REF!</v>
      </c>
      <c r="C457" s="17" t="e">
        <f>SUM('360 GRP '!N548:Y548)*'360 GRP '!#REF!</f>
        <v>#REF!</v>
      </c>
      <c r="D457" s="18" t="e">
        <f>SUM('360 GRP '!N548:Y548)*'360 GRP '!#REF!</f>
        <v>#REF!</v>
      </c>
      <c r="E457" s="18" t="e">
        <f>SUM('360 GRP '!N548:Y548)*'360 GRP '!#REF!</f>
        <v>#REF!</v>
      </c>
      <c r="F457" s="18" t="e">
        <f>SUM('360 GRP '!N548:Y548)*'360 GRP '!#REF!</f>
        <v>#REF!</v>
      </c>
      <c r="G457" s="18" t="e">
        <f>SUM('360 GRP '!N548:Y548)*'360 GRP '!#REF!</f>
        <v>#REF!</v>
      </c>
      <c r="H457" s="18" t="e">
        <f>SUM('360 GRP '!N548:Y548)*'360 GRP '!#REF!</f>
        <v>#REF!</v>
      </c>
      <c r="I457" s="18" t="e">
        <f>SUM('360 GRP '!N548:Y548)*'360 GRP '!#REF!</f>
        <v>#REF!</v>
      </c>
      <c r="J457" s="18" t="e">
        <f>SUM('360 GRP '!N548:Y548)*'360 GRP '!#REF!</f>
        <v>#REF!</v>
      </c>
      <c r="K457" s="18" t="e">
        <f>'360 GRP '!#REF!</f>
        <v>#REF!</v>
      </c>
      <c r="L457" s="18">
        <f>'360 GRP '!K548*SUM('360 GRP '!N548:Y548)</f>
        <v>0</v>
      </c>
    </row>
    <row r="458" spans="1:12">
      <c r="A458" s="1"/>
      <c r="B458" s="16" t="e">
        <f>SUM('360 GRP '!N549:Y549)*'360 GRP '!#REF!</f>
        <v>#REF!</v>
      </c>
      <c r="C458" s="17" t="e">
        <f>SUM('360 GRP '!N549:Y549)*'360 GRP '!#REF!</f>
        <v>#REF!</v>
      </c>
      <c r="D458" s="18" t="e">
        <f>SUM('360 GRP '!N549:Y549)*'360 GRP '!#REF!</f>
        <v>#REF!</v>
      </c>
      <c r="E458" s="18" t="e">
        <f>SUM('360 GRP '!N549:Y549)*'360 GRP '!#REF!</f>
        <v>#REF!</v>
      </c>
      <c r="F458" s="18" t="e">
        <f>SUM('360 GRP '!N549:Y549)*'360 GRP '!#REF!</f>
        <v>#REF!</v>
      </c>
      <c r="G458" s="18" t="e">
        <f>SUM('360 GRP '!N549:Y549)*'360 GRP '!#REF!</f>
        <v>#REF!</v>
      </c>
      <c r="H458" s="18" t="e">
        <f>SUM('360 GRP '!N549:Y549)*'360 GRP '!#REF!</f>
        <v>#REF!</v>
      </c>
      <c r="I458" s="18" t="e">
        <f>SUM('360 GRP '!N549:Y549)*'360 GRP '!#REF!</f>
        <v>#REF!</v>
      </c>
      <c r="J458" s="18" t="e">
        <f>SUM('360 GRP '!N549:Y549)*'360 GRP '!#REF!</f>
        <v>#REF!</v>
      </c>
      <c r="K458" s="18" t="e">
        <f>'360 GRP '!#REF!</f>
        <v>#REF!</v>
      </c>
      <c r="L458" s="18">
        <f>'360 GRP '!K549*SUM('360 GRP '!N549:Y549)</f>
        <v>0</v>
      </c>
    </row>
    <row r="459" spans="1:12">
      <c r="A459" s="1"/>
      <c r="B459" s="16" t="e">
        <f>SUM('360 GRP '!N550:Y550)*'360 GRP '!#REF!</f>
        <v>#REF!</v>
      </c>
      <c r="C459" s="17" t="e">
        <f>SUM('360 GRP '!N550:Y550)*'360 GRP '!#REF!</f>
        <v>#REF!</v>
      </c>
      <c r="D459" s="18" t="e">
        <f>SUM('360 GRP '!N550:Y550)*'360 GRP '!#REF!</f>
        <v>#REF!</v>
      </c>
      <c r="E459" s="18" t="e">
        <f>SUM('360 GRP '!N550:Y550)*'360 GRP '!#REF!</f>
        <v>#REF!</v>
      </c>
      <c r="F459" s="18" t="e">
        <f>SUM('360 GRP '!N550:Y550)*'360 GRP '!#REF!</f>
        <v>#REF!</v>
      </c>
      <c r="G459" s="18" t="e">
        <f>SUM('360 GRP '!N550:Y550)*'360 GRP '!#REF!</f>
        <v>#REF!</v>
      </c>
      <c r="H459" s="18" t="e">
        <f>SUM('360 GRP '!N550:Y550)*'360 GRP '!#REF!</f>
        <v>#REF!</v>
      </c>
      <c r="I459" s="18" t="e">
        <f>SUM('360 GRP '!N550:Y550)*'360 GRP '!#REF!</f>
        <v>#REF!</v>
      </c>
      <c r="J459" s="18" t="e">
        <f>SUM('360 GRP '!N550:Y550)*'360 GRP '!#REF!</f>
        <v>#REF!</v>
      </c>
      <c r="K459" s="18" t="e">
        <f>'360 GRP '!#REF!</f>
        <v>#REF!</v>
      </c>
      <c r="L459" s="18">
        <f>'360 GRP '!K550*SUM('360 GRP '!N550:Y550)</f>
        <v>0</v>
      </c>
    </row>
    <row r="460" spans="1:12">
      <c r="A460" s="1"/>
      <c r="B460" s="16" t="e">
        <f>SUM('360 GRP '!N551:Y551)*'360 GRP '!#REF!</f>
        <v>#REF!</v>
      </c>
      <c r="C460" s="17" t="e">
        <f>SUM('360 GRP '!N551:Y551)*'360 GRP '!#REF!</f>
        <v>#REF!</v>
      </c>
      <c r="D460" s="18" t="e">
        <f>SUM('360 GRP '!N551:Y551)*'360 GRP '!#REF!</f>
        <v>#REF!</v>
      </c>
      <c r="E460" s="18" t="e">
        <f>SUM('360 GRP '!N551:Y551)*'360 GRP '!#REF!</f>
        <v>#REF!</v>
      </c>
      <c r="F460" s="18" t="e">
        <f>SUM('360 GRP '!N551:Y551)*'360 GRP '!#REF!</f>
        <v>#REF!</v>
      </c>
      <c r="G460" s="18" t="e">
        <f>SUM('360 GRP '!N551:Y551)*'360 GRP '!#REF!</f>
        <v>#REF!</v>
      </c>
      <c r="H460" s="18" t="e">
        <f>SUM('360 GRP '!N551:Y551)*'360 GRP '!#REF!</f>
        <v>#REF!</v>
      </c>
      <c r="I460" s="18" t="e">
        <f>SUM('360 GRP '!N551:Y551)*'360 GRP '!#REF!</f>
        <v>#REF!</v>
      </c>
      <c r="J460" s="18" t="e">
        <f>SUM('360 GRP '!N551:Y551)*'360 GRP '!#REF!</f>
        <v>#REF!</v>
      </c>
      <c r="K460" s="18" t="e">
        <f>'360 GRP '!#REF!</f>
        <v>#REF!</v>
      </c>
      <c r="L460" s="18">
        <f>'360 GRP '!K551*SUM('360 GRP '!N551:Y551)</f>
        <v>0</v>
      </c>
    </row>
    <row r="461" spans="1:12">
      <c r="A461" s="1"/>
      <c r="B461" s="16" t="e">
        <f>SUM('360 GRP '!N552:Y552)*'360 GRP '!#REF!</f>
        <v>#REF!</v>
      </c>
      <c r="C461" s="17" t="e">
        <f>SUM('360 GRP '!N552:Y552)*'360 GRP '!#REF!</f>
        <v>#REF!</v>
      </c>
      <c r="D461" s="18" t="e">
        <f>SUM('360 GRP '!N552:Y552)*'360 GRP '!#REF!</f>
        <v>#REF!</v>
      </c>
      <c r="E461" s="18" t="e">
        <f>SUM('360 GRP '!N552:Y552)*'360 GRP '!#REF!</f>
        <v>#REF!</v>
      </c>
      <c r="F461" s="18" t="e">
        <f>SUM('360 GRP '!N552:Y552)*'360 GRP '!#REF!</f>
        <v>#REF!</v>
      </c>
      <c r="G461" s="18" t="e">
        <f>SUM('360 GRP '!N552:Y552)*'360 GRP '!#REF!</f>
        <v>#REF!</v>
      </c>
      <c r="H461" s="18" t="e">
        <f>SUM('360 GRP '!N552:Y552)*'360 GRP '!#REF!</f>
        <v>#REF!</v>
      </c>
      <c r="I461" s="18" t="e">
        <f>SUM('360 GRP '!N552:Y552)*'360 GRP '!#REF!</f>
        <v>#REF!</v>
      </c>
      <c r="J461" s="18" t="e">
        <f>SUM('360 GRP '!N552:Y552)*'360 GRP '!#REF!</f>
        <v>#REF!</v>
      </c>
      <c r="K461" s="18" t="e">
        <f>'360 GRP '!#REF!</f>
        <v>#REF!</v>
      </c>
      <c r="L461" s="18">
        <f>'360 GRP '!K552*SUM('360 GRP '!N552:Y552)</f>
        <v>0</v>
      </c>
    </row>
    <row r="462" spans="1:12">
      <c r="A462" s="1"/>
      <c r="B462" s="16" t="e">
        <f>SUM('360 GRP '!N553:Y553)*'360 GRP '!#REF!</f>
        <v>#REF!</v>
      </c>
      <c r="C462" s="17" t="e">
        <f>SUM('360 GRP '!N553:Y553)*'360 GRP '!#REF!</f>
        <v>#REF!</v>
      </c>
      <c r="D462" s="18" t="e">
        <f>SUM('360 GRP '!N553:Y553)*'360 GRP '!#REF!</f>
        <v>#REF!</v>
      </c>
      <c r="E462" s="18" t="e">
        <f>SUM('360 GRP '!N553:Y553)*'360 GRP '!#REF!</f>
        <v>#REF!</v>
      </c>
      <c r="F462" s="18" t="e">
        <f>SUM('360 GRP '!N553:Y553)*'360 GRP '!#REF!</f>
        <v>#REF!</v>
      </c>
      <c r="G462" s="18" t="e">
        <f>SUM('360 GRP '!N553:Y553)*'360 GRP '!#REF!</f>
        <v>#REF!</v>
      </c>
      <c r="H462" s="18" t="e">
        <f>SUM('360 GRP '!N553:Y553)*'360 GRP '!#REF!</f>
        <v>#REF!</v>
      </c>
      <c r="I462" s="18" t="e">
        <f>SUM('360 GRP '!N553:Y553)*'360 GRP '!#REF!</f>
        <v>#REF!</v>
      </c>
      <c r="J462" s="18" t="e">
        <f>SUM('360 GRP '!N553:Y553)*'360 GRP '!#REF!</f>
        <v>#REF!</v>
      </c>
      <c r="K462" s="18" t="e">
        <f>'360 GRP '!#REF!</f>
        <v>#REF!</v>
      </c>
      <c r="L462" s="18">
        <f>'360 GRP '!K553*SUM('360 GRP '!N553:Y553)</f>
        <v>0</v>
      </c>
    </row>
    <row r="463" spans="1:12">
      <c r="A463" s="1"/>
      <c r="B463" s="16" t="e">
        <f>SUM('360 GRP '!N554:Y554)*'360 GRP '!#REF!</f>
        <v>#REF!</v>
      </c>
      <c r="C463" s="17" t="e">
        <f>SUM('360 GRP '!N554:Y554)*'360 GRP '!#REF!</f>
        <v>#REF!</v>
      </c>
      <c r="D463" s="18" t="e">
        <f>SUM('360 GRP '!N554:Y554)*'360 GRP '!#REF!</f>
        <v>#REF!</v>
      </c>
      <c r="E463" s="18" t="e">
        <f>SUM('360 GRP '!N554:Y554)*'360 GRP '!#REF!</f>
        <v>#REF!</v>
      </c>
      <c r="F463" s="18" t="e">
        <f>SUM('360 GRP '!N554:Y554)*'360 GRP '!#REF!</f>
        <v>#REF!</v>
      </c>
      <c r="G463" s="18" t="e">
        <f>SUM('360 GRP '!N554:Y554)*'360 GRP '!#REF!</f>
        <v>#REF!</v>
      </c>
      <c r="H463" s="18" t="e">
        <f>SUM('360 GRP '!N554:Y554)*'360 GRP '!#REF!</f>
        <v>#REF!</v>
      </c>
      <c r="I463" s="18" t="e">
        <f>SUM('360 GRP '!N554:Y554)*'360 GRP '!#REF!</f>
        <v>#REF!</v>
      </c>
      <c r="J463" s="18" t="e">
        <f>SUM('360 GRP '!N554:Y554)*'360 GRP '!#REF!</f>
        <v>#REF!</v>
      </c>
      <c r="K463" s="18" t="e">
        <f>'360 GRP '!#REF!</f>
        <v>#REF!</v>
      </c>
      <c r="L463" s="18">
        <f>'360 GRP '!K554*SUM('360 GRP '!N554:Y554)</f>
        <v>0</v>
      </c>
    </row>
    <row r="464" spans="1:12">
      <c r="A464" s="1"/>
      <c r="B464" s="16" t="e">
        <f>SUM('360 GRP '!N555:Y555)*'360 GRP '!#REF!</f>
        <v>#REF!</v>
      </c>
      <c r="C464" s="17" t="e">
        <f>SUM('360 GRP '!N555:Y555)*'360 GRP '!#REF!</f>
        <v>#REF!</v>
      </c>
      <c r="D464" s="18" t="e">
        <f>SUM('360 GRP '!N555:Y555)*'360 GRP '!#REF!</f>
        <v>#REF!</v>
      </c>
      <c r="E464" s="18" t="e">
        <f>SUM('360 GRP '!N555:Y555)*'360 GRP '!#REF!</f>
        <v>#REF!</v>
      </c>
      <c r="F464" s="18" t="e">
        <f>SUM('360 GRP '!N555:Y555)*'360 GRP '!#REF!</f>
        <v>#REF!</v>
      </c>
      <c r="G464" s="18" t="e">
        <f>SUM('360 GRP '!N555:Y555)*'360 GRP '!#REF!</f>
        <v>#REF!</v>
      </c>
      <c r="H464" s="18" t="e">
        <f>SUM('360 GRP '!N555:Y555)*'360 GRP '!#REF!</f>
        <v>#REF!</v>
      </c>
      <c r="I464" s="18" t="e">
        <f>SUM('360 GRP '!N555:Y555)*'360 GRP '!#REF!</f>
        <v>#REF!</v>
      </c>
      <c r="J464" s="18" t="e">
        <f>SUM('360 GRP '!N555:Y555)*'360 GRP '!#REF!</f>
        <v>#REF!</v>
      </c>
      <c r="K464" s="18" t="e">
        <f>'360 GRP '!#REF!</f>
        <v>#REF!</v>
      </c>
      <c r="L464" s="18">
        <f>'360 GRP '!K555*SUM('360 GRP '!N555:Y555)</f>
        <v>0</v>
      </c>
    </row>
    <row r="465" spans="1:12">
      <c r="A465" s="1"/>
      <c r="B465" s="16" t="e">
        <f>SUM('360 GRP '!N556:Y556)*'360 GRP '!#REF!</f>
        <v>#REF!</v>
      </c>
      <c r="C465" s="17" t="e">
        <f>SUM('360 GRP '!N556:Y556)*'360 GRP '!#REF!</f>
        <v>#REF!</v>
      </c>
      <c r="D465" s="18" t="e">
        <f>SUM('360 GRP '!N556:Y556)*'360 GRP '!#REF!</f>
        <v>#REF!</v>
      </c>
      <c r="E465" s="18" t="e">
        <f>SUM('360 GRP '!N556:Y556)*'360 GRP '!#REF!</f>
        <v>#REF!</v>
      </c>
      <c r="F465" s="18" t="e">
        <f>SUM('360 GRP '!N556:Y556)*'360 GRP '!#REF!</f>
        <v>#REF!</v>
      </c>
      <c r="G465" s="18" t="e">
        <f>SUM('360 GRP '!N556:Y556)*'360 GRP '!#REF!</f>
        <v>#REF!</v>
      </c>
      <c r="H465" s="18" t="e">
        <f>SUM('360 GRP '!N556:Y556)*'360 GRP '!#REF!</f>
        <v>#REF!</v>
      </c>
      <c r="I465" s="18" t="e">
        <f>SUM('360 GRP '!N556:Y556)*'360 GRP '!#REF!</f>
        <v>#REF!</v>
      </c>
      <c r="J465" s="18" t="e">
        <f>SUM('360 GRP '!N556:Y556)*'360 GRP '!#REF!</f>
        <v>#REF!</v>
      </c>
      <c r="K465" s="18" t="e">
        <f>'360 GRP '!#REF!</f>
        <v>#REF!</v>
      </c>
      <c r="L465" s="18">
        <f>'360 GRP '!K556*SUM('360 GRP '!N556:Y556)</f>
        <v>0</v>
      </c>
    </row>
    <row r="466" spans="1:12">
      <c r="A466" s="1"/>
      <c r="B466" s="16" t="e">
        <f>SUM('360 GRP '!N557:Y557)*'360 GRP '!#REF!</f>
        <v>#REF!</v>
      </c>
      <c r="C466" s="17" t="e">
        <f>SUM('360 GRP '!N557:Y557)*'360 GRP '!#REF!</f>
        <v>#REF!</v>
      </c>
      <c r="D466" s="18" t="e">
        <f>SUM('360 GRP '!N557:Y557)*'360 GRP '!#REF!</f>
        <v>#REF!</v>
      </c>
      <c r="E466" s="18" t="e">
        <f>SUM('360 GRP '!N557:Y557)*'360 GRP '!#REF!</f>
        <v>#REF!</v>
      </c>
      <c r="F466" s="18" t="e">
        <f>SUM('360 GRP '!N557:Y557)*'360 GRP '!#REF!</f>
        <v>#REF!</v>
      </c>
      <c r="G466" s="18" t="e">
        <f>SUM('360 GRP '!N557:Y557)*'360 GRP '!#REF!</f>
        <v>#REF!</v>
      </c>
      <c r="H466" s="18" t="e">
        <f>SUM('360 GRP '!N557:Y557)*'360 GRP '!#REF!</f>
        <v>#REF!</v>
      </c>
      <c r="I466" s="18" t="e">
        <f>SUM('360 GRP '!N557:Y557)*'360 GRP '!#REF!</f>
        <v>#REF!</v>
      </c>
      <c r="J466" s="18" t="e">
        <f>SUM('360 GRP '!N557:Y557)*'360 GRP '!#REF!</f>
        <v>#REF!</v>
      </c>
      <c r="K466" s="18" t="e">
        <f>'360 GRP '!#REF!</f>
        <v>#REF!</v>
      </c>
      <c r="L466" s="18">
        <f>'360 GRP '!K557*SUM('360 GRP '!N557:Y557)</f>
        <v>0</v>
      </c>
    </row>
    <row r="467" spans="1:12">
      <c r="A467" s="1"/>
      <c r="B467" s="16" t="e">
        <f>SUM('360 GRP '!N558:Y558)*'360 GRP '!#REF!</f>
        <v>#REF!</v>
      </c>
      <c r="C467" s="17" t="e">
        <f>SUM('360 GRP '!N558:Y558)*'360 GRP '!#REF!</f>
        <v>#REF!</v>
      </c>
      <c r="D467" s="18" t="e">
        <f>SUM('360 GRP '!N558:Y558)*'360 GRP '!#REF!</f>
        <v>#REF!</v>
      </c>
      <c r="E467" s="18" t="e">
        <f>SUM('360 GRP '!N558:Y558)*'360 GRP '!#REF!</f>
        <v>#REF!</v>
      </c>
      <c r="F467" s="18" t="e">
        <f>SUM('360 GRP '!N558:Y558)*'360 GRP '!#REF!</f>
        <v>#REF!</v>
      </c>
      <c r="G467" s="18" t="e">
        <f>SUM('360 GRP '!N558:Y558)*'360 GRP '!#REF!</f>
        <v>#REF!</v>
      </c>
      <c r="H467" s="18" t="e">
        <f>SUM('360 GRP '!N558:Y558)*'360 GRP '!#REF!</f>
        <v>#REF!</v>
      </c>
      <c r="I467" s="18" t="e">
        <f>SUM('360 GRP '!N558:Y558)*'360 GRP '!#REF!</f>
        <v>#REF!</v>
      </c>
      <c r="J467" s="18" t="e">
        <f>SUM('360 GRP '!N558:Y558)*'360 GRP '!#REF!</f>
        <v>#REF!</v>
      </c>
      <c r="K467" s="18" t="e">
        <f>'360 GRP '!#REF!</f>
        <v>#REF!</v>
      </c>
      <c r="L467" s="18">
        <f>'360 GRP '!K558*SUM('360 GRP '!N558:Y558)</f>
        <v>0</v>
      </c>
    </row>
    <row r="468" spans="1:12">
      <c r="A468" s="1"/>
      <c r="B468" s="16" t="e">
        <f>SUM('360 GRP '!N559:Y559)*'360 GRP '!#REF!</f>
        <v>#REF!</v>
      </c>
      <c r="C468" s="17" t="e">
        <f>SUM('360 GRP '!N559:Y559)*'360 GRP '!#REF!</f>
        <v>#REF!</v>
      </c>
      <c r="D468" s="18" t="e">
        <f>SUM('360 GRP '!N559:Y559)*'360 GRP '!#REF!</f>
        <v>#REF!</v>
      </c>
      <c r="E468" s="18" t="e">
        <f>SUM('360 GRP '!N559:Y559)*'360 GRP '!#REF!</f>
        <v>#REF!</v>
      </c>
      <c r="F468" s="18" t="e">
        <f>SUM('360 GRP '!N559:Y559)*'360 GRP '!#REF!</f>
        <v>#REF!</v>
      </c>
      <c r="G468" s="18" t="e">
        <f>SUM('360 GRP '!N559:Y559)*'360 GRP '!#REF!</f>
        <v>#REF!</v>
      </c>
      <c r="H468" s="18" t="e">
        <f>SUM('360 GRP '!N559:Y559)*'360 GRP '!#REF!</f>
        <v>#REF!</v>
      </c>
      <c r="I468" s="18" t="e">
        <f>SUM('360 GRP '!N559:Y559)*'360 GRP '!#REF!</f>
        <v>#REF!</v>
      </c>
      <c r="J468" s="18" t="e">
        <f>SUM('360 GRP '!N559:Y559)*'360 GRP '!#REF!</f>
        <v>#REF!</v>
      </c>
      <c r="K468" s="18" t="e">
        <f>'360 GRP '!#REF!</f>
        <v>#REF!</v>
      </c>
      <c r="L468" s="18">
        <f>'360 GRP '!K559*SUM('360 GRP '!N559:Y559)</f>
        <v>0</v>
      </c>
    </row>
    <row r="469" spans="1:12">
      <c r="A469" s="1"/>
      <c r="B469" s="16" t="e">
        <f>SUM('360 GRP '!N560:Y560)*'360 GRP '!#REF!</f>
        <v>#REF!</v>
      </c>
      <c r="C469" s="17" t="e">
        <f>SUM('360 GRP '!N560:Y560)*'360 GRP '!#REF!</f>
        <v>#REF!</v>
      </c>
      <c r="D469" s="18" t="e">
        <f>SUM('360 GRP '!N560:Y560)*'360 GRP '!#REF!</f>
        <v>#REF!</v>
      </c>
      <c r="E469" s="18" t="e">
        <f>SUM('360 GRP '!N560:Y560)*'360 GRP '!#REF!</f>
        <v>#REF!</v>
      </c>
      <c r="F469" s="18" t="e">
        <f>SUM('360 GRP '!N560:Y560)*'360 GRP '!#REF!</f>
        <v>#REF!</v>
      </c>
      <c r="G469" s="18" t="e">
        <f>SUM('360 GRP '!N560:Y560)*'360 GRP '!#REF!</f>
        <v>#REF!</v>
      </c>
      <c r="H469" s="18" t="e">
        <f>SUM('360 GRP '!N560:Y560)*'360 GRP '!#REF!</f>
        <v>#REF!</v>
      </c>
      <c r="I469" s="18" t="e">
        <f>SUM('360 GRP '!N560:Y560)*'360 GRP '!#REF!</f>
        <v>#REF!</v>
      </c>
      <c r="J469" s="18" t="e">
        <f>SUM('360 GRP '!N560:Y560)*'360 GRP '!#REF!</f>
        <v>#REF!</v>
      </c>
      <c r="K469" s="18" t="e">
        <f>'360 GRP '!#REF!</f>
        <v>#REF!</v>
      </c>
      <c r="L469" s="18">
        <f>'360 GRP '!K560*SUM('360 GRP '!N560:Y560)</f>
        <v>0</v>
      </c>
    </row>
    <row r="470" spans="1:12">
      <c r="A470" s="1"/>
      <c r="B470" s="16" t="e">
        <f>SUM('360 GRP '!N561:Y561)*'360 GRP '!#REF!</f>
        <v>#REF!</v>
      </c>
      <c r="C470" s="17" t="e">
        <f>SUM('360 GRP '!N561:Y561)*'360 GRP '!#REF!</f>
        <v>#REF!</v>
      </c>
      <c r="D470" s="18" t="e">
        <f>SUM('360 GRP '!N561:Y561)*'360 GRP '!#REF!</f>
        <v>#REF!</v>
      </c>
      <c r="E470" s="18" t="e">
        <f>SUM('360 GRP '!N561:Y561)*'360 GRP '!#REF!</f>
        <v>#REF!</v>
      </c>
      <c r="F470" s="18" t="e">
        <f>SUM('360 GRP '!N561:Y561)*'360 GRP '!#REF!</f>
        <v>#REF!</v>
      </c>
      <c r="G470" s="18" t="e">
        <f>SUM('360 GRP '!N561:Y561)*'360 GRP '!#REF!</f>
        <v>#REF!</v>
      </c>
      <c r="H470" s="18" t="e">
        <f>SUM('360 GRP '!N561:Y561)*'360 GRP '!#REF!</f>
        <v>#REF!</v>
      </c>
      <c r="I470" s="18" t="e">
        <f>SUM('360 GRP '!N561:Y561)*'360 GRP '!#REF!</f>
        <v>#REF!</v>
      </c>
      <c r="J470" s="18" t="e">
        <f>SUM('360 GRP '!N561:Y561)*'360 GRP '!#REF!</f>
        <v>#REF!</v>
      </c>
      <c r="K470" s="18" t="e">
        <f>'360 GRP '!#REF!</f>
        <v>#REF!</v>
      </c>
      <c r="L470" s="18">
        <f>'360 GRP '!K561*SUM('360 GRP '!N561:Y561)</f>
        <v>0</v>
      </c>
    </row>
    <row r="471" spans="1:12">
      <c r="A471" s="1"/>
      <c r="B471" s="16" t="e">
        <f>SUM('360 GRP '!N562:Y562)*'360 GRP '!#REF!</f>
        <v>#REF!</v>
      </c>
      <c r="C471" s="17" t="e">
        <f>SUM('360 GRP '!N562:Y562)*'360 GRP '!#REF!</f>
        <v>#REF!</v>
      </c>
      <c r="D471" s="18" t="e">
        <f>SUM('360 GRP '!N562:Y562)*'360 GRP '!#REF!</f>
        <v>#REF!</v>
      </c>
      <c r="E471" s="18" t="e">
        <f>SUM('360 GRP '!N562:Y562)*'360 GRP '!#REF!</f>
        <v>#REF!</v>
      </c>
      <c r="F471" s="18" t="e">
        <f>SUM('360 GRP '!N562:Y562)*'360 GRP '!#REF!</f>
        <v>#REF!</v>
      </c>
      <c r="G471" s="18" t="e">
        <f>SUM('360 GRP '!N562:Y562)*'360 GRP '!#REF!</f>
        <v>#REF!</v>
      </c>
      <c r="H471" s="18" t="e">
        <f>SUM('360 GRP '!N562:Y562)*'360 GRP '!#REF!</f>
        <v>#REF!</v>
      </c>
      <c r="I471" s="18" t="e">
        <f>SUM('360 GRP '!N562:Y562)*'360 GRP '!#REF!</f>
        <v>#REF!</v>
      </c>
      <c r="J471" s="18" t="e">
        <f>SUM('360 GRP '!N562:Y562)*'360 GRP '!#REF!</f>
        <v>#REF!</v>
      </c>
      <c r="K471" s="18" t="e">
        <f>'360 GRP '!#REF!</f>
        <v>#REF!</v>
      </c>
      <c r="L471" s="18">
        <f>'360 GRP '!K562*SUM('360 GRP '!N562:Y562)</f>
        <v>0</v>
      </c>
    </row>
    <row r="472" spans="1:12">
      <c r="A472" s="1"/>
      <c r="B472" s="16" t="e">
        <f>SUM('360 GRP '!N563:Y563)*'360 GRP '!#REF!</f>
        <v>#REF!</v>
      </c>
      <c r="C472" s="17" t="e">
        <f>SUM('360 GRP '!N563:Y563)*'360 GRP '!#REF!</f>
        <v>#REF!</v>
      </c>
      <c r="D472" s="18" t="e">
        <f>SUM('360 GRP '!N563:Y563)*'360 GRP '!#REF!</f>
        <v>#REF!</v>
      </c>
      <c r="E472" s="18" t="e">
        <f>SUM('360 GRP '!N563:Y563)*'360 GRP '!#REF!</f>
        <v>#REF!</v>
      </c>
      <c r="F472" s="18" t="e">
        <f>SUM('360 GRP '!N563:Y563)*'360 GRP '!#REF!</f>
        <v>#REF!</v>
      </c>
      <c r="G472" s="18" t="e">
        <f>SUM('360 GRP '!N563:Y563)*'360 GRP '!#REF!</f>
        <v>#REF!</v>
      </c>
      <c r="H472" s="18" t="e">
        <f>SUM('360 GRP '!N563:Y563)*'360 GRP '!#REF!</f>
        <v>#REF!</v>
      </c>
      <c r="I472" s="18" t="e">
        <f>SUM('360 GRP '!N563:Y563)*'360 GRP '!#REF!</f>
        <v>#REF!</v>
      </c>
      <c r="J472" s="18" t="e">
        <f>SUM('360 GRP '!N563:Y563)*'360 GRP '!#REF!</f>
        <v>#REF!</v>
      </c>
      <c r="K472" s="18" t="e">
        <f>'360 GRP '!#REF!</f>
        <v>#REF!</v>
      </c>
      <c r="L472" s="18">
        <f>'360 GRP '!K563*SUM('360 GRP '!N563:Y563)</f>
        <v>0</v>
      </c>
    </row>
    <row r="473" spans="1:12">
      <c r="A473" s="1"/>
      <c r="B473" s="16" t="e">
        <f>SUM('360 GRP '!N564:Y564)*'360 GRP '!#REF!</f>
        <v>#REF!</v>
      </c>
      <c r="C473" s="17" t="e">
        <f>SUM('360 GRP '!N564:Y564)*'360 GRP '!#REF!</f>
        <v>#REF!</v>
      </c>
      <c r="D473" s="18" t="e">
        <f>SUM('360 GRP '!N564:Y564)*'360 GRP '!#REF!</f>
        <v>#REF!</v>
      </c>
      <c r="E473" s="18" t="e">
        <f>SUM('360 GRP '!N564:Y564)*'360 GRP '!#REF!</f>
        <v>#REF!</v>
      </c>
      <c r="F473" s="18" t="e">
        <f>SUM('360 GRP '!N564:Y564)*'360 GRP '!#REF!</f>
        <v>#REF!</v>
      </c>
      <c r="G473" s="18" t="e">
        <f>SUM('360 GRP '!N564:Y564)*'360 GRP '!#REF!</f>
        <v>#REF!</v>
      </c>
      <c r="H473" s="18" t="e">
        <f>SUM('360 GRP '!N564:Y564)*'360 GRP '!#REF!</f>
        <v>#REF!</v>
      </c>
      <c r="I473" s="18" t="e">
        <f>SUM('360 GRP '!N564:Y564)*'360 GRP '!#REF!</f>
        <v>#REF!</v>
      </c>
      <c r="J473" s="18" t="e">
        <f>SUM('360 GRP '!N564:Y564)*'360 GRP '!#REF!</f>
        <v>#REF!</v>
      </c>
      <c r="K473" s="18" t="e">
        <f>'360 GRP '!#REF!</f>
        <v>#REF!</v>
      </c>
      <c r="L473" s="18">
        <f>'360 GRP '!K564*SUM('360 GRP '!N564:Y564)</f>
        <v>0</v>
      </c>
    </row>
    <row r="474" spans="1:12">
      <c r="A474" s="1"/>
      <c r="B474" s="16" t="e">
        <f>SUM('360 GRP '!N565:Y565)*'360 GRP '!#REF!</f>
        <v>#REF!</v>
      </c>
      <c r="C474" s="17" t="e">
        <f>SUM('360 GRP '!N565:Y565)*'360 GRP '!#REF!</f>
        <v>#REF!</v>
      </c>
      <c r="D474" s="18" t="e">
        <f>SUM('360 GRP '!N565:Y565)*'360 GRP '!#REF!</f>
        <v>#REF!</v>
      </c>
      <c r="E474" s="18" t="e">
        <f>SUM('360 GRP '!N565:Y565)*'360 GRP '!#REF!</f>
        <v>#REF!</v>
      </c>
      <c r="F474" s="18" t="e">
        <f>SUM('360 GRP '!N565:Y565)*'360 GRP '!#REF!</f>
        <v>#REF!</v>
      </c>
      <c r="G474" s="18" t="e">
        <f>SUM('360 GRP '!N565:Y565)*'360 GRP '!#REF!</f>
        <v>#REF!</v>
      </c>
      <c r="H474" s="18" t="e">
        <f>SUM('360 GRP '!N565:Y565)*'360 GRP '!#REF!</f>
        <v>#REF!</v>
      </c>
      <c r="I474" s="18" t="e">
        <f>SUM('360 GRP '!N565:Y565)*'360 GRP '!#REF!</f>
        <v>#REF!</v>
      </c>
      <c r="J474" s="18" t="e">
        <f>SUM('360 GRP '!N565:Y565)*'360 GRP '!#REF!</f>
        <v>#REF!</v>
      </c>
      <c r="K474" s="18" t="e">
        <f>'360 GRP '!#REF!</f>
        <v>#REF!</v>
      </c>
      <c r="L474" s="18">
        <f>'360 GRP '!K565*SUM('360 GRP '!N565:Y565)</f>
        <v>0</v>
      </c>
    </row>
    <row r="475" spans="1:12">
      <c r="A475" s="1"/>
      <c r="B475" s="16" t="e">
        <f>SUM('360 GRP '!N566:Y566)*'360 GRP '!#REF!</f>
        <v>#REF!</v>
      </c>
      <c r="C475" s="17" t="e">
        <f>SUM('360 GRP '!N566:Y566)*'360 GRP '!#REF!</f>
        <v>#REF!</v>
      </c>
      <c r="D475" s="18" t="e">
        <f>SUM('360 GRP '!N566:Y566)*'360 GRP '!#REF!</f>
        <v>#REF!</v>
      </c>
      <c r="E475" s="18" t="e">
        <f>SUM('360 GRP '!N566:Y566)*'360 GRP '!#REF!</f>
        <v>#REF!</v>
      </c>
      <c r="F475" s="18" t="e">
        <f>SUM('360 GRP '!N566:Y566)*'360 GRP '!#REF!</f>
        <v>#REF!</v>
      </c>
      <c r="G475" s="18" t="e">
        <f>SUM('360 GRP '!N566:Y566)*'360 GRP '!#REF!</f>
        <v>#REF!</v>
      </c>
      <c r="H475" s="18" t="e">
        <f>SUM('360 GRP '!N566:Y566)*'360 GRP '!#REF!</f>
        <v>#REF!</v>
      </c>
      <c r="I475" s="18" t="e">
        <f>SUM('360 GRP '!N566:Y566)*'360 GRP '!#REF!</f>
        <v>#REF!</v>
      </c>
      <c r="J475" s="18" t="e">
        <f>SUM('360 GRP '!N566:Y566)*'360 GRP '!#REF!</f>
        <v>#REF!</v>
      </c>
      <c r="K475" s="18" t="e">
        <f>'360 GRP '!#REF!</f>
        <v>#REF!</v>
      </c>
      <c r="L475" s="18">
        <f>'360 GRP '!K566*SUM('360 GRP '!N566:Y566)</f>
        <v>0</v>
      </c>
    </row>
    <row r="476" spans="1:12">
      <c r="A476" s="1"/>
      <c r="B476" s="16" t="e">
        <f>SUM('360 GRP '!N567:Y567)*'360 GRP '!#REF!</f>
        <v>#REF!</v>
      </c>
      <c r="C476" s="17" t="e">
        <f>SUM('360 GRP '!N567:Y567)*'360 GRP '!#REF!</f>
        <v>#REF!</v>
      </c>
      <c r="D476" s="18" t="e">
        <f>SUM('360 GRP '!N567:Y567)*'360 GRP '!#REF!</f>
        <v>#REF!</v>
      </c>
      <c r="E476" s="18" t="e">
        <f>SUM('360 GRP '!N567:Y567)*'360 GRP '!#REF!</f>
        <v>#REF!</v>
      </c>
      <c r="F476" s="18" t="e">
        <f>SUM('360 GRP '!N567:Y567)*'360 GRP '!#REF!</f>
        <v>#REF!</v>
      </c>
      <c r="G476" s="18" t="e">
        <f>SUM('360 GRP '!N567:Y567)*'360 GRP '!#REF!</f>
        <v>#REF!</v>
      </c>
      <c r="H476" s="18" t="e">
        <f>SUM('360 GRP '!N567:Y567)*'360 GRP '!#REF!</f>
        <v>#REF!</v>
      </c>
      <c r="I476" s="18" t="e">
        <f>SUM('360 GRP '!N567:Y567)*'360 GRP '!#REF!</f>
        <v>#REF!</v>
      </c>
      <c r="J476" s="18" t="e">
        <f>SUM('360 GRP '!N567:Y567)*'360 GRP '!#REF!</f>
        <v>#REF!</v>
      </c>
      <c r="K476" s="18" t="e">
        <f>'360 GRP '!#REF!</f>
        <v>#REF!</v>
      </c>
      <c r="L476" s="18">
        <f>'360 GRP '!K567*SUM('360 GRP '!N567:Y567)</f>
        <v>0</v>
      </c>
    </row>
    <row r="477" spans="1:12">
      <c r="A477" s="1"/>
      <c r="B477" s="16" t="e">
        <f>SUM('360 GRP '!N568:Y568)*'360 GRP '!#REF!</f>
        <v>#REF!</v>
      </c>
      <c r="C477" s="17" t="e">
        <f>SUM('360 GRP '!N568:Y568)*'360 GRP '!#REF!</f>
        <v>#REF!</v>
      </c>
      <c r="D477" s="18" t="e">
        <f>SUM('360 GRP '!N568:Y568)*'360 GRP '!#REF!</f>
        <v>#REF!</v>
      </c>
      <c r="E477" s="18" t="e">
        <f>SUM('360 GRP '!N568:Y568)*'360 GRP '!#REF!</f>
        <v>#REF!</v>
      </c>
      <c r="F477" s="18" t="e">
        <f>SUM('360 GRP '!N568:Y568)*'360 GRP '!#REF!</f>
        <v>#REF!</v>
      </c>
      <c r="G477" s="18" t="e">
        <f>SUM('360 GRP '!N568:Y568)*'360 GRP '!#REF!</f>
        <v>#REF!</v>
      </c>
      <c r="H477" s="18" t="e">
        <f>SUM('360 GRP '!N568:Y568)*'360 GRP '!#REF!</f>
        <v>#REF!</v>
      </c>
      <c r="I477" s="18" t="e">
        <f>SUM('360 GRP '!N568:Y568)*'360 GRP '!#REF!</f>
        <v>#REF!</v>
      </c>
      <c r="J477" s="18" t="e">
        <f>SUM('360 GRP '!N568:Y568)*'360 GRP '!#REF!</f>
        <v>#REF!</v>
      </c>
      <c r="K477" s="18" t="e">
        <f>'360 GRP '!#REF!</f>
        <v>#REF!</v>
      </c>
      <c r="L477" s="18">
        <f>'360 GRP '!K568*SUM('360 GRP '!N568:Y568)</f>
        <v>0</v>
      </c>
    </row>
    <row r="478" spans="1:12">
      <c r="A478" s="1"/>
      <c r="B478" s="16" t="e">
        <f>SUM('360 GRP '!N569:Y569)*'360 GRP '!#REF!</f>
        <v>#REF!</v>
      </c>
      <c r="C478" s="17" t="e">
        <f>SUM('360 GRP '!N569:Y569)*'360 GRP '!#REF!</f>
        <v>#REF!</v>
      </c>
      <c r="D478" s="18" t="e">
        <f>SUM('360 GRP '!N569:Y569)*'360 GRP '!#REF!</f>
        <v>#REF!</v>
      </c>
      <c r="E478" s="18" t="e">
        <f>SUM('360 GRP '!N569:Y569)*'360 GRP '!#REF!</f>
        <v>#REF!</v>
      </c>
      <c r="F478" s="18" t="e">
        <f>SUM('360 GRP '!N569:Y569)*'360 GRP '!#REF!</f>
        <v>#REF!</v>
      </c>
      <c r="G478" s="18" t="e">
        <f>SUM('360 GRP '!N569:Y569)*'360 GRP '!#REF!</f>
        <v>#REF!</v>
      </c>
      <c r="H478" s="18" t="e">
        <f>SUM('360 GRP '!N569:Y569)*'360 GRP '!#REF!</f>
        <v>#REF!</v>
      </c>
      <c r="I478" s="18" t="e">
        <f>SUM('360 GRP '!N569:Y569)*'360 GRP '!#REF!</f>
        <v>#REF!</v>
      </c>
      <c r="J478" s="18" t="e">
        <f>SUM('360 GRP '!N569:Y569)*'360 GRP '!#REF!</f>
        <v>#REF!</v>
      </c>
      <c r="K478" s="18" t="e">
        <f>'360 GRP '!#REF!</f>
        <v>#REF!</v>
      </c>
      <c r="L478" s="18">
        <f>'360 GRP '!K569*SUM('360 GRP '!N569:Y569)</f>
        <v>0</v>
      </c>
    </row>
    <row r="479" spans="1:12">
      <c r="A479" s="1"/>
      <c r="B479" s="16" t="e">
        <f>SUM('360 GRP '!N570:Y570)*'360 GRP '!#REF!</f>
        <v>#REF!</v>
      </c>
      <c r="C479" s="17" t="e">
        <f>SUM('360 GRP '!N570:Y570)*'360 GRP '!#REF!</f>
        <v>#REF!</v>
      </c>
      <c r="D479" s="18" t="e">
        <f>SUM('360 GRP '!N570:Y570)*'360 GRP '!#REF!</f>
        <v>#REF!</v>
      </c>
      <c r="E479" s="18" t="e">
        <f>SUM('360 GRP '!N570:Y570)*'360 GRP '!#REF!</f>
        <v>#REF!</v>
      </c>
      <c r="F479" s="18" t="e">
        <f>SUM('360 GRP '!N570:Y570)*'360 GRP '!#REF!</f>
        <v>#REF!</v>
      </c>
      <c r="G479" s="18" t="e">
        <f>SUM('360 GRP '!N570:Y570)*'360 GRP '!#REF!</f>
        <v>#REF!</v>
      </c>
      <c r="H479" s="18" t="e">
        <f>SUM('360 GRP '!N570:Y570)*'360 GRP '!#REF!</f>
        <v>#REF!</v>
      </c>
      <c r="I479" s="18" t="e">
        <f>SUM('360 GRP '!N570:Y570)*'360 GRP '!#REF!</f>
        <v>#REF!</v>
      </c>
      <c r="J479" s="18" t="e">
        <f>SUM('360 GRP '!N570:Y570)*'360 GRP '!#REF!</f>
        <v>#REF!</v>
      </c>
      <c r="K479" s="18" t="e">
        <f>'360 GRP '!#REF!</f>
        <v>#REF!</v>
      </c>
      <c r="L479" s="18">
        <f>'360 GRP '!K570*SUM('360 GRP '!N570:Y570)</f>
        <v>0</v>
      </c>
    </row>
    <row r="480" spans="1:12">
      <c r="A480" s="1"/>
      <c r="B480" s="16" t="e">
        <f>SUM('360 GRP '!N571:Y571)*'360 GRP '!#REF!</f>
        <v>#REF!</v>
      </c>
      <c r="C480" s="17" t="e">
        <f>SUM('360 GRP '!N571:Y571)*'360 GRP '!#REF!</f>
        <v>#REF!</v>
      </c>
      <c r="D480" s="18" t="e">
        <f>SUM('360 GRP '!N571:Y571)*'360 GRP '!#REF!</f>
        <v>#REF!</v>
      </c>
      <c r="E480" s="18" t="e">
        <f>SUM('360 GRP '!N571:Y571)*'360 GRP '!#REF!</f>
        <v>#REF!</v>
      </c>
      <c r="F480" s="18" t="e">
        <f>SUM('360 GRP '!N571:Y571)*'360 GRP '!#REF!</f>
        <v>#REF!</v>
      </c>
      <c r="G480" s="18" t="e">
        <f>SUM('360 GRP '!N571:Y571)*'360 GRP '!#REF!</f>
        <v>#REF!</v>
      </c>
      <c r="H480" s="18" t="e">
        <f>SUM('360 GRP '!N571:Y571)*'360 GRP '!#REF!</f>
        <v>#REF!</v>
      </c>
      <c r="I480" s="18" t="e">
        <f>SUM('360 GRP '!N571:Y571)*'360 GRP '!#REF!</f>
        <v>#REF!</v>
      </c>
      <c r="J480" s="18" t="e">
        <f>SUM('360 GRP '!N571:Y571)*'360 GRP '!#REF!</f>
        <v>#REF!</v>
      </c>
      <c r="K480" s="18" t="e">
        <f>'360 GRP '!#REF!</f>
        <v>#REF!</v>
      </c>
      <c r="L480" s="18">
        <f>'360 GRP '!K571*SUM('360 GRP '!N571:Y571)</f>
        <v>0</v>
      </c>
    </row>
    <row r="481" spans="1:12">
      <c r="A481" s="1"/>
      <c r="B481" s="16" t="e">
        <f>SUM('360 GRP '!N572:Y572)*'360 GRP '!#REF!</f>
        <v>#REF!</v>
      </c>
      <c r="C481" s="17" t="e">
        <f>SUM('360 GRP '!N572:Y572)*'360 GRP '!#REF!</f>
        <v>#REF!</v>
      </c>
      <c r="D481" s="18" t="e">
        <f>SUM('360 GRP '!N572:Y572)*'360 GRP '!#REF!</f>
        <v>#REF!</v>
      </c>
      <c r="E481" s="18" t="e">
        <f>SUM('360 GRP '!N572:Y572)*'360 GRP '!#REF!</f>
        <v>#REF!</v>
      </c>
      <c r="F481" s="18" t="e">
        <f>SUM('360 GRP '!N572:Y572)*'360 GRP '!#REF!</f>
        <v>#REF!</v>
      </c>
      <c r="G481" s="18" t="e">
        <f>SUM('360 GRP '!N572:Y572)*'360 GRP '!#REF!</f>
        <v>#REF!</v>
      </c>
      <c r="H481" s="18" t="e">
        <f>SUM('360 GRP '!N572:Y572)*'360 GRP '!#REF!</f>
        <v>#REF!</v>
      </c>
      <c r="I481" s="18" t="e">
        <f>SUM('360 GRP '!N572:Y572)*'360 GRP '!#REF!</f>
        <v>#REF!</v>
      </c>
      <c r="J481" s="18" t="e">
        <f>SUM('360 GRP '!N572:Y572)*'360 GRP '!#REF!</f>
        <v>#REF!</v>
      </c>
      <c r="K481" s="18" t="e">
        <f>'360 GRP '!#REF!</f>
        <v>#REF!</v>
      </c>
      <c r="L481" s="18">
        <f>'360 GRP '!K572*SUM('360 GRP '!N572:Y572)</f>
        <v>0</v>
      </c>
    </row>
    <row r="482" spans="1:12">
      <c r="A482" s="1"/>
      <c r="B482" s="16" t="e">
        <f>SUM('360 GRP '!N573:Y573)*'360 GRP '!#REF!</f>
        <v>#REF!</v>
      </c>
      <c r="C482" s="17" t="e">
        <f>SUM('360 GRP '!N573:Y573)*'360 GRP '!#REF!</f>
        <v>#REF!</v>
      </c>
      <c r="D482" s="18" t="e">
        <f>SUM('360 GRP '!N573:Y573)*'360 GRP '!#REF!</f>
        <v>#REF!</v>
      </c>
      <c r="E482" s="18" t="e">
        <f>SUM('360 GRP '!N573:Y573)*'360 GRP '!#REF!</f>
        <v>#REF!</v>
      </c>
      <c r="F482" s="18" t="e">
        <f>SUM('360 GRP '!N573:Y573)*'360 GRP '!#REF!</f>
        <v>#REF!</v>
      </c>
      <c r="G482" s="18" t="e">
        <f>SUM('360 GRP '!N573:Y573)*'360 GRP '!#REF!</f>
        <v>#REF!</v>
      </c>
      <c r="H482" s="18" t="e">
        <f>SUM('360 GRP '!N573:Y573)*'360 GRP '!#REF!</f>
        <v>#REF!</v>
      </c>
      <c r="I482" s="18" t="e">
        <f>SUM('360 GRP '!N573:Y573)*'360 GRP '!#REF!</f>
        <v>#REF!</v>
      </c>
      <c r="J482" s="18" t="e">
        <f>SUM('360 GRP '!N573:Y573)*'360 GRP '!#REF!</f>
        <v>#REF!</v>
      </c>
      <c r="K482" s="18" t="e">
        <f>'360 GRP '!#REF!</f>
        <v>#REF!</v>
      </c>
      <c r="L482" s="18">
        <f>'360 GRP '!K573*SUM('360 GRP '!N573:Y573)</f>
        <v>0</v>
      </c>
    </row>
    <row r="483" spans="1:12">
      <c r="A483" s="1"/>
      <c r="B483" s="16" t="e">
        <f>SUM('360 GRP '!N574:Y574)*'360 GRP '!#REF!</f>
        <v>#REF!</v>
      </c>
      <c r="C483" s="17" t="e">
        <f>SUM('360 GRP '!N574:Y574)*'360 GRP '!#REF!</f>
        <v>#REF!</v>
      </c>
      <c r="D483" s="18" t="e">
        <f>SUM('360 GRP '!N574:Y574)*'360 GRP '!#REF!</f>
        <v>#REF!</v>
      </c>
      <c r="E483" s="18" t="e">
        <f>SUM('360 GRP '!N574:Y574)*'360 GRP '!#REF!</f>
        <v>#REF!</v>
      </c>
      <c r="F483" s="18" t="e">
        <f>SUM('360 GRP '!N574:Y574)*'360 GRP '!#REF!</f>
        <v>#REF!</v>
      </c>
      <c r="G483" s="18" t="e">
        <f>SUM('360 GRP '!N574:Y574)*'360 GRP '!#REF!</f>
        <v>#REF!</v>
      </c>
      <c r="H483" s="18" t="e">
        <f>SUM('360 GRP '!N574:Y574)*'360 GRP '!#REF!</f>
        <v>#REF!</v>
      </c>
      <c r="I483" s="18" t="e">
        <f>SUM('360 GRP '!N574:Y574)*'360 GRP '!#REF!</f>
        <v>#REF!</v>
      </c>
      <c r="J483" s="18" t="e">
        <f>SUM('360 GRP '!N574:Y574)*'360 GRP '!#REF!</f>
        <v>#REF!</v>
      </c>
      <c r="K483" s="18" t="e">
        <f>'360 GRP '!#REF!</f>
        <v>#REF!</v>
      </c>
      <c r="L483" s="18">
        <f>'360 GRP '!K574*SUM('360 GRP '!N574:Y574)</f>
        <v>0</v>
      </c>
    </row>
    <row r="484" spans="1:12">
      <c r="A484" s="1"/>
      <c r="B484" s="16" t="e">
        <f>SUM('360 GRP '!N575:Y575)*'360 GRP '!#REF!</f>
        <v>#REF!</v>
      </c>
      <c r="C484" s="17" t="e">
        <f>SUM('360 GRP '!N575:Y575)*'360 GRP '!#REF!</f>
        <v>#REF!</v>
      </c>
      <c r="D484" s="18" t="e">
        <f>SUM('360 GRP '!N575:Y575)*'360 GRP '!#REF!</f>
        <v>#REF!</v>
      </c>
      <c r="E484" s="18" t="e">
        <f>SUM('360 GRP '!N575:Y575)*'360 GRP '!#REF!</f>
        <v>#REF!</v>
      </c>
      <c r="F484" s="18" t="e">
        <f>SUM('360 GRP '!N575:Y575)*'360 GRP '!#REF!</f>
        <v>#REF!</v>
      </c>
      <c r="G484" s="18" t="e">
        <f>SUM('360 GRP '!N575:Y575)*'360 GRP '!#REF!</f>
        <v>#REF!</v>
      </c>
      <c r="H484" s="18" t="e">
        <f>SUM('360 GRP '!N575:Y575)*'360 GRP '!#REF!</f>
        <v>#REF!</v>
      </c>
      <c r="I484" s="18" t="e">
        <f>SUM('360 GRP '!N575:Y575)*'360 GRP '!#REF!</f>
        <v>#REF!</v>
      </c>
      <c r="J484" s="18" t="e">
        <f>SUM('360 GRP '!N575:Y575)*'360 GRP '!#REF!</f>
        <v>#REF!</v>
      </c>
      <c r="K484" s="18" t="e">
        <f>'360 GRP '!#REF!</f>
        <v>#REF!</v>
      </c>
      <c r="L484" s="18">
        <f>'360 GRP '!K575*SUM('360 GRP '!N575:Y575)</f>
        <v>0</v>
      </c>
    </row>
    <row r="485" spans="1:12">
      <c r="A485" s="1"/>
      <c r="B485" s="16" t="e">
        <f>SUM('360 GRP '!N576:Y576)*'360 GRP '!#REF!</f>
        <v>#REF!</v>
      </c>
      <c r="C485" s="17" t="e">
        <f>SUM('360 GRP '!N576:Y576)*'360 GRP '!#REF!</f>
        <v>#REF!</v>
      </c>
      <c r="D485" s="18" t="e">
        <f>SUM('360 GRP '!N576:Y576)*'360 GRP '!#REF!</f>
        <v>#REF!</v>
      </c>
      <c r="E485" s="18" t="e">
        <f>SUM('360 GRP '!N576:Y576)*'360 GRP '!#REF!</f>
        <v>#REF!</v>
      </c>
      <c r="F485" s="18" t="e">
        <f>SUM('360 GRP '!N576:Y576)*'360 GRP '!#REF!</f>
        <v>#REF!</v>
      </c>
      <c r="G485" s="18" t="e">
        <f>SUM('360 GRP '!N576:Y576)*'360 GRP '!#REF!</f>
        <v>#REF!</v>
      </c>
      <c r="H485" s="18" t="e">
        <f>SUM('360 GRP '!N576:Y576)*'360 GRP '!#REF!</f>
        <v>#REF!</v>
      </c>
      <c r="I485" s="18" t="e">
        <f>SUM('360 GRP '!N576:Y576)*'360 GRP '!#REF!</f>
        <v>#REF!</v>
      </c>
      <c r="J485" s="18" t="e">
        <f>SUM('360 GRP '!N576:Y576)*'360 GRP '!#REF!</f>
        <v>#REF!</v>
      </c>
      <c r="K485" s="18" t="e">
        <f>'360 GRP '!#REF!</f>
        <v>#REF!</v>
      </c>
      <c r="L485" s="18">
        <f>'360 GRP '!K576*SUM('360 GRP '!N576:Y576)</f>
        <v>0</v>
      </c>
    </row>
    <row r="486" spans="1:12">
      <c r="A486" s="1"/>
      <c r="B486" s="16" t="e">
        <f>SUM('360 GRP '!N577:Y577)*'360 GRP '!#REF!</f>
        <v>#REF!</v>
      </c>
      <c r="C486" s="17" t="e">
        <f>SUM('360 GRP '!N577:Y577)*'360 GRP '!#REF!</f>
        <v>#REF!</v>
      </c>
      <c r="D486" s="18" t="e">
        <f>SUM('360 GRP '!N577:Y577)*'360 GRP '!#REF!</f>
        <v>#REF!</v>
      </c>
      <c r="E486" s="18" t="e">
        <f>SUM('360 GRP '!N577:Y577)*'360 GRP '!#REF!</f>
        <v>#REF!</v>
      </c>
      <c r="F486" s="18" t="e">
        <f>SUM('360 GRP '!N577:Y577)*'360 GRP '!#REF!</f>
        <v>#REF!</v>
      </c>
      <c r="G486" s="18" t="e">
        <f>SUM('360 GRP '!N577:Y577)*'360 GRP '!#REF!</f>
        <v>#REF!</v>
      </c>
      <c r="H486" s="18" t="e">
        <f>SUM('360 GRP '!N577:Y577)*'360 GRP '!#REF!</f>
        <v>#REF!</v>
      </c>
      <c r="I486" s="18" t="e">
        <f>SUM('360 GRP '!N577:Y577)*'360 GRP '!#REF!</f>
        <v>#REF!</v>
      </c>
      <c r="J486" s="18" t="e">
        <f>SUM('360 GRP '!N577:Y577)*'360 GRP '!#REF!</f>
        <v>#REF!</v>
      </c>
      <c r="K486" s="18" t="e">
        <f>'360 GRP '!#REF!</f>
        <v>#REF!</v>
      </c>
      <c r="L486" s="18">
        <f>'360 GRP '!K577*SUM('360 GRP '!N577:Y577)</f>
        <v>0</v>
      </c>
    </row>
    <row r="487" spans="1:12">
      <c r="A487" s="1"/>
      <c r="B487" s="16" t="e">
        <f>SUM('360 GRP '!N578:Y578)*'360 GRP '!#REF!</f>
        <v>#REF!</v>
      </c>
      <c r="C487" s="17" t="e">
        <f>SUM('360 GRP '!N578:Y578)*'360 GRP '!#REF!</f>
        <v>#REF!</v>
      </c>
      <c r="D487" s="18" t="e">
        <f>SUM('360 GRP '!N578:Y578)*'360 GRP '!#REF!</f>
        <v>#REF!</v>
      </c>
      <c r="E487" s="18" t="e">
        <f>SUM('360 GRP '!N578:Y578)*'360 GRP '!#REF!</f>
        <v>#REF!</v>
      </c>
      <c r="F487" s="18" t="e">
        <f>SUM('360 GRP '!N578:Y578)*'360 GRP '!#REF!</f>
        <v>#REF!</v>
      </c>
      <c r="G487" s="18" t="e">
        <f>SUM('360 GRP '!N578:Y578)*'360 GRP '!#REF!</f>
        <v>#REF!</v>
      </c>
      <c r="H487" s="18" t="e">
        <f>SUM('360 GRP '!N578:Y578)*'360 GRP '!#REF!</f>
        <v>#REF!</v>
      </c>
      <c r="I487" s="18" t="e">
        <f>SUM('360 GRP '!N578:Y578)*'360 GRP '!#REF!</f>
        <v>#REF!</v>
      </c>
      <c r="J487" s="18" t="e">
        <f>SUM('360 GRP '!N578:Y578)*'360 GRP '!#REF!</f>
        <v>#REF!</v>
      </c>
      <c r="K487" s="18" t="e">
        <f>'360 GRP '!#REF!</f>
        <v>#REF!</v>
      </c>
      <c r="L487" s="18">
        <f>'360 GRP '!K578*SUM('360 GRP '!N578:Y578)</f>
        <v>0</v>
      </c>
    </row>
    <row r="488" spans="1:12">
      <c r="A488" s="1"/>
      <c r="B488" s="16" t="e">
        <f>SUM('360 GRP '!N579:Y579)*'360 GRP '!#REF!</f>
        <v>#REF!</v>
      </c>
      <c r="C488" s="17" t="e">
        <f>SUM('360 GRP '!N579:Y579)*'360 GRP '!#REF!</f>
        <v>#REF!</v>
      </c>
      <c r="D488" s="18" t="e">
        <f>SUM('360 GRP '!N579:Y579)*'360 GRP '!#REF!</f>
        <v>#REF!</v>
      </c>
      <c r="E488" s="18" t="e">
        <f>SUM('360 GRP '!N579:Y579)*'360 GRP '!#REF!</f>
        <v>#REF!</v>
      </c>
      <c r="F488" s="18" t="e">
        <f>SUM('360 GRP '!N579:Y579)*'360 GRP '!#REF!</f>
        <v>#REF!</v>
      </c>
      <c r="G488" s="18" t="e">
        <f>SUM('360 GRP '!N579:Y579)*'360 GRP '!#REF!</f>
        <v>#REF!</v>
      </c>
      <c r="H488" s="18" t="e">
        <f>SUM('360 GRP '!N579:Y579)*'360 GRP '!#REF!</f>
        <v>#REF!</v>
      </c>
      <c r="I488" s="18" t="e">
        <f>SUM('360 GRP '!N579:Y579)*'360 GRP '!#REF!</f>
        <v>#REF!</v>
      </c>
      <c r="J488" s="18" t="e">
        <f>SUM('360 GRP '!N579:Y579)*'360 GRP '!#REF!</f>
        <v>#REF!</v>
      </c>
      <c r="K488" s="18" t="e">
        <f>'360 GRP '!#REF!</f>
        <v>#REF!</v>
      </c>
      <c r="L488" s="18">
        <f>'360 GRP '!K579*SUM('360 GRP '!N579:Y579)</f>
        <v>0</v>
      </c>
    </row>
    <row r="489" spans="1:12">
      <c r="A489" s="1"/>
      <c r="B489" s="16" t="e">
        <f>SUM('360 GRP '!N580:Y580)*'360 GRP '!#REF!</f>
        <v>#REF!</v>
      </c>
      <c r="C489" s="17" t="e">
        <f>SUM('360 GRP '!N580:Y580)*'360 GRP '!#REF!</f>
        <v>#REF!</v>
      </c>
      <c r="D489" s="18" t="e">
        <f>SUM('360 GRP '!N580:Y580)*'360 GRP '!#REF!</f>
        <v>#REF!</v>
      </c>
      <c r="E489" s="18" t="e">
        <f>SUM('360 GRP '!N580:Y580)*'360 GRP '!#REF!</f>
        <v>#REF!</v>
      </c>
      <c r="F489" s="18" t="e">
        <f>SUM('360 GRP '!N580:Y580)*'360 GRP '!#REF!</f>
        <v>#REF!</v>
      </c>
      <c r="G489" s="18" t="e">
        <f>SUM('360 GRP '!N580:Y580)*'360 GRP '!#REF!</f>
        <v>#REF!</v>
      </c>
      <c r="H489" s="18" t="e">
        <f>SUM('360 GRP '!N580:Y580)*'360 GRP '!#REF!</f>
        <v>#REF!</v>
      </c>
      <c r="I489" s="18" t="e">
        <f>SUM('360 GRP '!N580:Y580)*'360 GRP '!#REF!</f>
        <v>#REF!</v>
      </c>
      <c r="J489" s="18" t="e">
        <f>SUM('360 GRP '!N580:Y580)*'360 GRP '!#REF!</f>
        <v>#REF!</v>
      </c>
      <c r="K489" s="18" t="e">
        <f>'360 GRP '!#REF!</f>
        <v>#REF!</v>
      </c>
      <c r="L489" s="18">
        <f>'360 GRP '!K580*SUM('360 GRP '!N580:Y580)</f>
        <v>0</v>
      </c>
    </row>
    <row r="490" spans="1:12">
      <c r="A490" s="1"/>
      <c r="B490" s="16" t="e">
        <f>SUM('360 GRP '!N581:Y581)*'360 GRP '!#REF!</f>
        <v>#REF!</v>
      </c>
      <c r="C490" s="17" t="e">
        <f>SUM('360 GRP '!N581:Y581)*'360 GRP '!#REF!</f>
        <v>#REF!</v>
      </c>
      <c r="D490" s="18" t="e">
        <f>SUM('360 GRP '!N581:Y581)*'360 GRP '!#REF!</f>
        <v>#REF!</v>
      </c>
      <c r="E490" s="18" t="e">
        <f>SUM('360 GRP '!N581:Y581)*'360 GRP '!#REF!</f>
        <v>#REF!</v>
      </c>
      <c r="F490" s="18" t="e">
        <f>SUM('360 GRP '!N581:Y581)*'360 GRP '!#REF!</f>
        <v>#REF!</v>
      </c>
      <c r="G490" s="18" t="e">
        <f>SUM('360 GRP '!N581:Y581)*'360 GRP '!#REF!</f>
        <v>#REF!</v>
      </c>
      <c r="H490" s="18" t="e">
        <f>SUM('360 GRP '!N581:Y581)*'360 GRP '!#REF!</f>
        <v>#REF!</v>
      </c>
      <c r="I490" s="18" t="e">
        <f>SUM('360 GRP '!N581:Y581)*'360 GRP '!#REF!</f>
        <v>#REF!</v>
      </c>
      <c r="J490" s="18" t="e">
        <f>SUM('360 GRP '!N581:Y581)*'360 GRP '!#REF!</f>
        <v>#REF!</v>
      </c>
      <c r="K490" s="18" t="e">
        <f>'360 GRP '!#REF!</f>
        <v>#REF!</v>
      </c>
      <c r="L490" s="18">
        <f>'360 GRP '!K581*SUM('360 GRP '!N581:Y581)</f>
        <v>0</v>
      </c>
    </row>
    <row r="491" spans="1:12">
      <c r="A491" s="1"/>
      <c r="B491" s="16" t="e">
        <f>SUM('360 GRP '!N582:Y582)*'360 GRP '!#REF!</f>
        <v>#REF!</v>
      </c>
      <c r="C491" s="17" t="e">
        <f>SUM('360 GRP '!N582:Y582)*'360 GRP '!#REF!</f>
        <v>#REF!</v>
      </c>
      <c r="D491" s="18" t="e">
        <f>SUM('360 GRP '!N582:Y582)*'360 GRP '!#REF!</f>
        <v>#REF!</v>
      </c>
      <c r="E491" s="18" t="e">
        <f>SUM('360 GRP '!N582:Y582)*'360 GRP '!#REF!</f>
        <v>#REF!</v>
      </c>
      <c r="F491" s="18" t="e">
        <f>SUM('360 GRP '!N582:Y582)*'360 GRP '!#REF!</f>
        <v>#REF!</v>
      </c>
      <c r="G491" s="18" t="e">
        <f>SUM('360 GRP '!N582:Y582)*'360 GRP '!#REF!</f>
        <v>#REF!</v>
      </c>
      <c r="H491" s="18" t="e">
        <f>SUM('360 GRP '!N582:Y582)*'360 GRP '!#REF!</f>
        <v>#REF!</v>
      </c>
      <c r="I491" s="18" t="e">
        <f>SUM('360 GRP '!N582:Y582)*'360 GRP '!#REF!</f>
        <v>#REF!</v>
      </c>
      <c r="J491" s="18" t="e">
        <f>SUM('360 GRP '!N582:Y582)*'360 GRP '!#REF!</f>
        <v>#REF!</v>
      </c>
      <c r="K491" s="18" t="e">
        <f>'360 GRP '!#REF!</f>
        <v>#REF!</v>
      </c>
      <c r="L491" s="18">
        <f>'360 GRP '!K582*SUM('360 GRP '!N582:Y582)</f>
        <v>0</v>
      </c>
    </row>
    <row r="492" spans="1:12">
      <c r="A492" s="1"/>
      <c r="B492" s="16" t="e">
        <f>SUM('360 GRP '!N583:Y583)*'360 GRP '!#REF!</f>
        <v>#REF!</v>
      </c>
      <c r="C492" s="17" t="e">
        <f>SUM('360 GRP '!N583:Y583)*'360 GRP '!#REF!</f>
        <v>#REF!</v>
      </c>
      <c r="D492" s="18" t="e">
        <f>SUM('360 GRP '!N583:Y583)*'360 GRP '!#REF!</f>
        <v>#REF!</v>
      </c>
      <c r="E492" s="18" t="e">
        <f>SUM('360 GRP '!N583:Y583)*'360 GRP '!#REF!</f>
        <v>#REF!</v>
      </c>
      <c r="F492" s="18" t="e">
        <f>SUM('360 GRP '!N583:Y583)*'360 GRP '!#REF!</f>
        <v>#REF!</v>
      </c>
      <c r="G492" s="18" t="e">
        <f>SUM('360 GRP '!N583:Y583)*'360 GRP '!#REF!</f>
        <v>#REF!</v>
      </c>
      <c r="H492" s="18" t="e">
        <f>SUM('360 GRP '!N583:Y583)*'360 GRP '!#REF!</f>
        <v>#REF!</v>
      </c>
      <c r="I492" s="18" t="e">
        <f>SUM('360 GRP '!N583:Y583)*'360 GRP '!#REF!</f>
        <v>#REF!</v>
      </c>
      <c r="J492" s="18" t="e">
        <f>SUM('360 GRP '!N583:Y583)*'360 GRP '!#REF!</f>
        <v>#REF!</v>
      </c>
      <c r="K492" s="18" t="e">
        <f>'360 GRP '!#REF!</f>
        <v>#REF!</v>
      </c>
      <c r="L492" s="18">
        <f>'360 GRP '!K583*SUM('360 GRP '!N583:Y583)</f>
        <v>0</v>
      </c>
    </row>
    <row r="493" spans="1:12">
      <c r="A493" s="1"/>
      <c r="B493" s="16" t="e">
        <f>SUM('360 GRP '!N584:Y584)*'360 GRP '!#REF!</f>
        <v>#REF!</v>
      </c>
      <c r="C493" s="17" t="e">
        <f>SUM('360 GRP '!N584:Y584)*'360 GRP '!#REF!</f>
        <v>#REF!</v>
      </c>
      <c r="D493" s="18" t="e">
        <f>SUM('360 GRP '!N584:Y584)*'360 GRP '!#REF!</f>
        <v>#REF!</v>
      </c>
      <c r="E493" s="18" t="e">
        <f>SUM('360 GRP '!N584:Y584)*'360 GRP '!#REF!</f>
        <v>#REF!</v>
      </c>
      <c r="F493" s="18" t="e">
        <f>SUM('360 GRP '!N584:Y584)*'360 GRP '!#REF!</f>
        <v>#REF!</v>
      </c>
      <c r="G493" s="18" t="e">
        <f>SUM('360 GRP '!N584:Y584)*'360 GRP '!#REF!</f>
        <v>#REF!</v>
      </c>
      <c r="H493" s="18" t="e">
        <f>SUM('360 GRP '!N584:Y584)*'360 GRP '!#REF!</f>
        <v>#REF!</v>
      </c>
      <c r="I493" s="18" t="e">
        <f>SUM('360 GRP '!N584:Y584)*'360 GRP '!#REF!</f>
        <v>#REF!</v>
      </c>
      <c r="J493" s="18" t="e">
        <f>SUM('360 GRP '!N584:Y584)*'360 GRP '!#REF!</f>
        <v>#REF!</v>
      </c>
      <c r="K493" s="18" t="e">
        <f>'360 GRP '!#REF!</f>
        <v>#REF!</v>
      </c>
      <c r="L493" s="18">
        <f>'360 GRP '!K584*SUM('360 GRP '!N584:Y584)</f>
        <v>0</v>
      </c>
    </row>
    <row r="494" spans="1:12">
      <c r="A494" s="1"/>
      <c r="B494" s="16" t="e">
        <f>SUM('360 GRP '!N585:Y585)*'360 GRP '!#REF!</f>
        <v>#REF!</v>
      </c>
      <c r="C494" s="17" t="e">
        <f>SUM('360 GRP '!N585:Y585)*'360 GRP '!#REF!</f>
        <v>#REF!</v>
      </c>
      <c r="D494" s="18" t="e">
        <f>SUM('360 GRP '!N585:Y585)*'360 GRP '!#REF!</f>
        <v>#REF!</v>
      </c>
      <c r="E494" s="18" t="e">
        <f>SUM('360 GRP '!N585:Y585)*'360 GRP '!#REF!</f>
        <v>#REF!</v>
      </c>
      <c r="F494" s="18" t="e">
        <f>SUM('360 GRP '!N585:Y585)*'360 GRP '!#REF!</f>
        <v>#REF!</v>
      </c>
      <c r="G494" s="18" t="e">
        <f>SUM('360 GRP '!N585:Y585)*'360 GRP '!#REF!</f>
        <v>#REF!</v>
      </c>
      <c r="H494" s="18" t="e">
        <f>SUM('360 GRP '!N585:Y585)*'360 GRP '!#REF!</f>
        <v>#REF!</v>
      </c>
      <c r="I494" s="18" t="e">
        <f>SUM('360 GRP '!N585:Y585)*'360 GRP '!#REF!</f>
        <v>#REF!</v>
      </c>
      <c r="J494" s="18" t="e">
        <f>SUM('360 GRP '!N585:Y585)*'360 GRP '!#REF!</f>
        <v>#REF!</v>
      </c>
      <c r="K494" s="18" t="e">
        <f>'360 GRP '!#REF!</f>
        <v>#REF!</v>
      </c>
      <c r="L494" s="18">
        <f>'360 GRP '!K585*SUM('360 GRP '!N585:Y585)</f>
        <v>0</v>
      </c>
    </row>
    <row r="495" spans="1:12">
      <c r="A495" s="1"/>
      <c r="B495" s="16" t="e">
        <f>SUM('360 GRP '!N586:Y586)*'360 GRP '!#REF!</f>
        <v>#REF!</v>
      </c>
      <c r="C495" s="17" t="e">
        <f>SUM('360 GRP '!N586:Y586)*'360 GRP '!#REF!</f>
        <v>#REF!</v>
      </c>
      <c r="D495" s="18" t="e">
        <f>SUM('360 GRP '!N586:Y586)*'360 GRP '!#REF!</f>
        <v>#REF!</v>
      </c>
      <c r="E495" s="18" t="e">
        <f>SUM('360 GRP '!N586:Y586)*'360 GRP '!#REF!</f>
        <v>#REF!</v>
      </c>
      <c r="F495" s="18" t="e">
        <f>SUM('360 GRP '!N586:Y586)*'360 GRP '!#REF!</f>
        <v>#REF!</v>
      </c>
      <c r="G495" s="18" t="e">
        <f>SUM('360 GRP '!N586:Y586)*'360 GRP '!#REF!</f>
        <v>#REF!</v>
      </c>
      <c r="H495" s="18" t="e">
        <f>SUM('360 GRP '!N586:Y586)*'360 GRP '!#REF!</f>
        <v>#REF!</v>
      </c>
      <c r="I495" s="18" t="e">
        <f>SUM('360 GRP '!N586:Y586)*'360 GRP '!#REF!</f>
        <v>#REF!</v>
      </c>
      <c r="J495" s="18" t="e">
        <f>SUM('360 GRP '!N586:Y586)*'360 GRP '!#REF!</f>
        <v>#REF!</v>
      </c>
      <c r="K495" s="18" t="e">
        <f>'360 GRP '!#REF!</f>
        <v>#REF!</v>
      </c>
      <c r="L495" s="18">
        <f>'360 GRP '!K586*SUM('360 GRP '!N586:Y586)</f>
        <v>0</v>
      </c>
    </row>
    <row r="496" spans="1:12">
      <c r="A496" s="1"/>
      <c r="B496" s="16" t="e">
        <f>SUM('360 GRP '!N587:Y587)*'360 GRP '!#REF!</f>
        <v>#REF!</v>
      </c>
      <c r="C496" s="17" t="e">
        <f>SUM('360 GRP '!N587:Y587)*'360 GRP '!#REF!</f>
        <v>#REF!</v>
      </c>
      <c r="D496" s="18" t="e">
        <f>SUM('360 GRP '!N587:Y587)*'360 GRP '!#REF!</f>
        <v>#REF!</v>
      </c>
      <c r="E496" s="18" t="e">
        <f>SUM('360 GRP '!N587:Y587)*'360 GRP '!#REF!</f>
        <v>#REF!</v>
      </c>
      <c r="F496" s="18" t="e">
        <f>SUM('360 GRP '!N587:Y587)*'360 GRP '!#REF!</f>
        <v>#REF!</v>
      </c>
      <c r="G496" s="18" t="e">
        <f>SUM('360 GRP '!N587:Y587)*'360 GRP '!#REF!</f>
        <v>#REF!</v>
      </c>
      <c r="H496" s="18" t="e">
        <f>SUM('360 GRP '!N587:Y587)*'360 GRP '!#REF!</f>
        <v>#REF!</v>
      </c>
      <c r="I496" s="18" t="e">
        <f>SUM('360 GRP '!N587:Y587)*'360 GRP '!#REF!</f>
        <v>#REF!</v>
      </c>
      <c r="J496" s="18" t="e">
        <f>SUM('360 GRP '!N587:Y587)*'360 GRP '!#REF!</f>
        <v>#REF!</v>
      </c>
      <c r="K496" s="18" t="e">
        <f>'360 GRP '!#REF!</f>
        <v>#REF!</v>
      </c>
      <c r="L496" s="18">
        <f>'360 GRP '!K587*SUM('360 GRP '!N587:Y587)</f>
        <v>0</v>
      </c>
    </row>
    <row r="497" spans="1:12">
      <c r="A497" s="1"/>
      <c r="B497" s="16" t="e">
        <f>SUM('360 GRP '!N588:Y588)*'360 GRP '!#REF!</f>
        <v>#REF!</v>
      </c>
      <c r="C497" s="17" t="e">
        <f>SUM('360 GRP '!N588:Y588)*'360 GRP '!#REF!</f>
        <v>#REF!</v>
      </c>
      <c r="D497" s="18" t="e">
        <f>SUM('360 GRP '!N588:Y588)*'360 GRP '!#REF!</f>
        <v>#REF!</v>
      </c>
      <c r="E497" s="18" t="e">
        <f>SUM('360 GRP '!N588:Y588)*'360 GRP '!#REF!</f>
        <v>#REF!</v>
      </c>
      <c r="F497" s="18" t="e">
        <f>SUM('360 GRP '!N588:Y588)*'360 GRP '!#REF!</f>
        <v>#REF!</v>
      </c>
      <c r="G497" s="18" t="e">
        <f>SUM('360 GRP '!N588:Y588)*'360 GRP '!#REF!</f>
        <v>#REF!</v>
      </c>
      <c r="H497" s="18" t="e">
        <f>SUM('360 GRP '!N588:Y588)*'360 GRP '!#REF!</f>
        <v>#REF!</v>
      </c>
      <c r="I497" s="18" t="e">
        <f>SUM('360 GRP '!N588:Y588)*'360 GRP '!#REF!</f>
        <v>#REF!</v>
      </c>
      <c r="J497" s="18" t="e">
        <f>SUM('360 GRP '!N588:Y588)*'360 GRP '!#REF!</f>
        <v>#REF!</v>
      </c>
      <c r="K497" s="18" t="e">
        <f>'360 GRP '!#REF!</f>
        <v>#REF!</v>
      </c>
      <c r="L497" s="18">
        <f>'360 GRP '!K588*SUM('360 GRP '!N588:Y588)</f>
        <v>0</v>
      </c>
    </row>
    <row r="498" spans="1:12">
      <c r="A498" s="1"/>
      <c r="B498" s="16" t="e">
        <f>SUM('360 GRP '!N589:Y589)*'360 GRP '!#REF!</f>
        <v>#REF!</v>
      </c>
      <c r="C498" s="17" t="e">
        <f>SUM('360 GRP '!N589:Y589)*'360 GRP '!#REF!</f>
        <v>#REF!</v>
      </c>
      <c r="D498" s="18" t="e">
        <f>SUM('360 GRP '!N589:Y589)*'360 GRP '!#REF!</f>
        <v>#REF!</v>
      </c>
      <c r="E498" s="18" t="e">
        <f>SUM('360 GRP '!N589:Y589)*'360 GRP '!#REF!</f>
        <v>#REF!</v>
      </c>
      <c r="F498" s="18" t="e">
        <f>SUM('360 GRP '!N589:Y589)*'360 GRP '!#REF!</f>
        <v>#REF!</v>
      </c>
      <c r="G498" s="18" t="e">
        <f>SUM('360 GRP '!N589:Y589)*'360 GRP '!#REF!</f>
        <v>#REF!</v>
      </c>
      <c r="H498" s="18" t="e">
        <f>SUM('360 GRP '!N589:Y589)*'360 GRP '!#REF!</f>
        <v>#REF!</v>
      </c>
      <c r="I498" s="18" t="e">
        <f>SUM('360 GRP '!N589:Y589)*'360 GRP '!#REF!</f>
        <v>#REF!</v>
      </c>
      <c r="J498" s="18" t="e">
        <f>SUM('360 GRP '!N589:Y589)*'360 GRP '!#REF!</f>
        <v>#REF!</v>
      </c>
      <c r="K498" s="18" t="e">
        <f>'360 GRP '!#REF!</f>
        <v>#REF!</v>
      </c>
      <c r="L498" s="18">
        <f>'360 GRP '!K589*SUM('360 GRP '!N589:Y589)</f>
        <v>0</v>
      </c>
    </row>
    <row r="499" spans="1:12">
      <c r="A499" s="1"/>
      <c r="B499" s="16" t="e">
        <f>SUM('360 GRP '!N590:Y590)*'360 GRP '!#REF!</f>
        <v>#REF!</v>
      </c>
      <c r="C499" s="17" t="e">
        <f>SUM('360 GRP '!N590:Y590)*'360 GRP '!#REF!</f>
        <v>#REF!</v>
      </c>
      <c r="D499" s="18" t="e">
        <f>SUM('360 GRP '!N590:Y590)*'360 GRP '!#REF!</f>
        <v>#REF!</v>
      </c>
      <c r="E499" s="18" t="e">
        <f>SUM('360 GRP '!N590:Y590)*'360 GRP '!#REF!</f>
        <v>#REF!</v>
      </c>
      <c r="F499" s="18" t="e">
        <f>SUM('360 GRP '!N590:Y590)*'360 GRP '!#REF!</f>
        <v>#REF!</v>
      </c>
      <c r="G499" s="18" t="e">
        <f>SUM('360 GRP '!N590:Y590)*'360 GRP '!#REF!</f>
        <v>#REF!</v>
      </c>
      <c r="H499" s="18" t="e">
        <f>SUM('360 GRP '!N590:Y590)*'360 GRP '!#REF!</f>
        <v>#REF!</v>
      </c>
      <c r="I499" s="18" t="e">
        <f>SUM('360 GRP '!N590:Y590)*'360 GRP '!#REF!</f>
        <v>#REF!</v>
      </c>
      <c r="J499" s="18" t="e">
        <f>SUM('360 GRP '!N590:Y590)*'360 GRP '!#REF!</f>
        <v>#REF!</v>
      </c>
      <c r="K499" s="18" t="e">
        <f>'360 GRP '!#REF!</f>
        <v>#REF!</v>
      </c>
      <c r="L499" s="18">
        <f>'360 GRP '!K590*SUM('360 GRP '!N590:Y590)</f>
        <v>0</v>
      </c>
    </row>
    <row r="500" spans="1:12">
      <c r="A500" s="1"/>
      <c r="B500" s="16" t="e">
        <f>SUM('360 GRP '!N591:Y591)*'360 GRP '!#REF!</f>
        <v>#REF!</v>
      </c>
      <c r="C500" s="17" t="e">
        <f>SUM('360 GRP '!N591:Y591)*'360 GRP '!#REF!</f>
        <v>#REF!</v>
      </c>
      <c r="D500" s="18" t="e">
        <f>SUM('360 GRP '!N591:Y591)*'360 GRP '!#REF!</f>
        <v>#REF!</v>
      </c>
      <c r="E500" s="18" t="e">
        <f>SUM('360 GRP '!N591:Y591)*'360 GRP '!#REF!</f>
        <v>#REF!</v>
      </c>
      <c r="F500" s="18" t="e">
        <f>SUM('360 GRP '!N591:Y591)*'360 GRP '!#REF!</f>
        <v>#REF!</v>
      </c>
      <c r="G500" s="18" t="e">
        <f>SUM('360 GRP '!N591:Y591)*'360 GRP '!#REF!</f>
        <v>#REF!</v>
      </c>
      <c r="H500" s="18" t="e">
        <f>SUM('360 GRP '!N591:Y591)*'360 GRP '!#REF!</f>
        <v>#REF!</v>
      </c>
      <c r="I500" s="18" t="e">
        <f>SUM('360 GRP '!N591:Y591)*'360 GRP '!#REF!</f>
        <v>#REF!</v>
      </c>
      <c r="J500" s="18" t="e">
        <f>SUM('360 GRP '!N591:Y591)*'360 GRP '!#REF!</f>
        <v>#REF!</v>
      </c>
      <c r="K500" s="18" t="e">
        <f>'360 GRP '!#REF!</f>
        <v>#REF!</v>
      </c>
      <c r="L500" s="18">
        <f>'360 GRP '!K591*SUM('360 GRP '!N591:Y591)</f>
        <v>0</v>
      </c>
    </row>
    <row r="501" spans="1:12">
      <c r="A501" s="1"/>
      <c r="B501" s="16" t="e">
        <f>SUM('360 GRP '!N592:Y592)*'360 GRP '!#REF!</f>
        <v>#REF!</v>
      </c>
      <c r="C501" s="17" t="e">
        <f>SUM('360 GRP '!N592:Y592)*'360 GRP '!#REF!</f>
        <v>#REF!</v>
      </c>
      <c r="D501" s="18" t="e">
        <f>SUM('360 GRP '!N592:Y592)*'360 GRP '!#REF!</f>
        <v>#REF!</v>
      </c>
      <c r="E501" s="18" t="e">
        <f>SUM('360 GRP '!N592:Y592)*'360 GRP '!#REF!</f>
        <v>#REF!</v>
      </c>
      <c r="F501" s="18" t="e">
        <f>SUM('360 GRP '!N592:Y592)*'360 GRP '!#REF!</f>
        <v>#REF!</v>
      </c>
      <c r="G501" s="18" t="e">
        <f>SUM('360 GRP '!N592:Y592)*'360 GRP '!#REF!</f>
        <v>#REF!</v>
      </c>
      <c r="H501" s="18" t="e">
        <f>SUM('360 GRP '!N592:Y592)*'360 GRP '!#REF!</f>
        <v>#REF!</v>
      </c>
      <c r="I501" s="18" t="e">
        <f>SUM('360 GRP '!N592:Y592)*'360 GRP '!#REF!</f>
        <v>#REF!</v>
      </c>
      <c r="J501" s="18" t="e">
        <f>SUM('360 GRP '!N592:Y592)*'360 GRP '!#REF!</f>
        <v>#REF!</v>
      </c>
      <c r="K501" s="18" t="e">
        <f>'360 GRP '!#REF!</f>
        <v>#REF!</v>
      </c>
      <c r="L501" s="18">
        <f>'360 GRP '!K592*SUM('360 GRP '!N592:Y592)</f>
        <v>0</v>
      </c>
    </row>
    <row r="502" spans="1:12">
      <c r="A502" s="1"/>
      <c r="B502" s="16" t="e">
        <f>SUM('360 GRP '!N593:Y593)*'360 GRP '!#REF!</f>
        <v>#REF!</v>
      </c>
      <c r="C502" s="17" t="e">
        <f>SUM('360 GRP '!N593:Y593)*'360 GRP '!#REF!</f>
        <v>#REF!</v>
      </c>
      <c r="D502" s="18" t="e">
        <f>SUM('360 GRP '!N593:Y593)*'360 GRP '!#REF!</f>
        <v>#REF!</v>
      </c>
      <c r="E502" s="18" t="e">
        <f>SUM('360 GRP '!N593:Y593)*'360 GRP '!#REF!</f>
        <v>#REF!</v>
      </c>
      <c r="F502" s="18" t="e">
        <f>SUM('360 GRP '!N593:Y593)*'360 GRP '!#REF!</f>
        <v>#REF!</v>
      </c>
      <c r="G502" s="18" t="e">
        <f>SUM('360 GRP '!N593:Y593)*'360 GRP '!#REF!</f>
        <v>#REF!</v>
      </c>
      <c r="H502" s="18" t="e">
        <f>SUM('360 GRP '!N593:Y593)*'360 GRP '!#REF!</f>
        <v>#REF!</v>
      </c>
      <c r="I502" s="18" t="e">
        <f>SUM('360 GRP '!N593:Y593)*'360 GRP '!#REF!</f>
        <v>#REF!</v>
      </c>
      <c r="J502" s="18" t="e">
        <f>SUM('360 GRP '!N593:Y593)*'360 GRP '!#REF!</f>
        <v>#REF!</v>
      </c>
      <c r="K502" s="18" t="e">
        <f>'360 GRP '!#REF!</f>
        <v>#REF!</v>
      </c>
      <c r="L502" s="18">
        <f>'360 GRP '!K593*SUM('360 GRP '!N593:Y593)</f>
        <v>0</v>
      </c>
    </row>
    <row r="503" spans="1:12">
      <c r="A503" s="1"/>
      <c r="B503" s="16" t="e">
        <f>SUM('360 GRP '!N594:Y594)*'360 GRP '!#REF!</f>
        <v>#REF!</v>
      </c>
      <c r="C503" s="17" t="e">
        <f>SUM('360 GRP '!N594:Y594)*'360 GRP '!#REF!</f>
        <v>#REF!</v>
      </c>
      <c r="D503" s="18" t="e">
        <f>SUM('360 GRP '!N594:Y594)*'360 GRP '!#REF!</f>
        <v>#REF!</v>
      </c>
      <c r="E503" s="18" t="e">
        <f>SUM('360 GRP '!N594:Y594)*'360 GRP '!#REF!</f>
        <v>#REF!</v>
      </c>
      <c r="F503" s="18" t="e">
        <f>SUM('360 GRP '!N594:Y594)*'360 GRP '!#REF!</f>
        <v>#REF!</v>
      </c>
      <c r="G503" s="18" t="e">
        <f>SUM('360 GRP '!N594:Y594)*'360 GRP '!#REF!</f>
        <v>#REF!</v>
      </c>
      <c r="H503" s="18" t="e">
        <f>SUM('360 GRP '!N594:Y594)*'360 GRP '!#REF!</f>
        <v>#REF!</v>
      </c>
      <c r="I503" s="18" t="e">
        <f>SUM('360 GRP '!N594:Y594)*'360 GRP '!#REF!</f>
        <v>#REF!</v>
      </c>
      <c r="J503" s="18" t="e">
        <f>SUM('360 GRP '!N594:Y594)*'360 GRP '!#REF!</f>
        <v>#REF!</v>
      </c>
      <c r="K503" s="18" t="e">
        <f>'360 GRP '!#REF!</f>
        <v>#REF!</v>
      </c>
      <c r="L503" s="18">
        <f>'360 GRP '!K594*SUM('360 GRP '!N594:Y594)</f>
        <v>0</v>
      </c>
    </row>
    <row r="504" spans="1:12">
      <c r="A504" s="1"/>
      <c r="B504" s="16" t="e">
        <f>SUM('360 GRP '!N595:Y595)*'360 GRP '!#REF!</f>
        <v>#REF!</v>
      </c>
      <c r="C504" s="17" t="e">
        <f>SUM('360 GRP '!N595:Y595)*'360 GRP '!#REF!</f>
        <v>#REF!</v>
      </c>
      <c r="D504" s="18" t="e">
        <f>SUM('360 GRP '!N595:Y595)*'360 GRP '!#REF!</f>
        <v>#REF!</v>
      </c>
      <c r="E504" s="18" t="e">
        <f>SUM('360 GRP '!N595:Y595)*'360 GRP '!#REF!</f>
        <v>#REF!</v>
      </c>
      <c r="F504" s="18" t="e">
        <f>SUM('360 GRP '!N595:Y595)*'360 GRP '!#REF!</f>
        <v>#REF!</v>
      </c>
      <c r="G504" s="18" t="e">
        <f>SUM('360 GRP '!N595:Y595)*'360 GRP '!#REF!</f>
        <v>#REF!</v>
      </c>
      <c r="H504" s="18" t="e">
        <f>SUM('360 GRP '!N595:Y595)*'360 GRP '!#REF!</f>
        <v>#REF!</v>
      </c>
      <c r="I504" s="18" t="e">
        <f>SUM('360 GRP '!N595:Y595)*'360 GRP '!#REF!</f>
        <v>#REF!</v>
      </c>
      <c r="J504" s="18" t="e">
        <f>SUM('360 GRP '!N595:Y595)*'360 GRP '!#REF!</f>
        <v>#REF!</v>
      </c>
      <c r="K504" s="18" t="e">
        <f>'360 GRP '!#REF!</f>
        <v>#REF!</v>
      </c>
      <c r="L504" s="18">
        <f>'360 GRP '!K595*SUM('360 GRP '!N595:Y595)</f>
        <v>0</v>
      </c>
    </row>
    <row r="505" spans="1:12">
      <c r="A505" s="1"/>
      <c r="B505" s="16" t="e">
        <f>SUM('360 GRP '!N596:Y596)*'360 GRP '!#REF!</f>
        <v>#REF!</v>
      </c>
      <c r="C505" s="17" t="e">
        <f>SUM('360 GRP '!N596:Y596)*'360 GRP '!#REF!</f>
        <v>#REF!</v>
      </c>
      <c r="D505" s="18" t="e">
        <f>SUM('360 GRP '!N596:Y596)*'360 GRP '!#REF!</f>
        <v>#REF!</v>
      </c>
      <c r="E505" s="18" t="e">
        <f>SUM('360 GRP '!N596:Y596)*'360 GRP '!#REF!</f>
        <v>#REF!</v>
      </c>
      <c r="F505" s="18" t="e">
        <f>SUM('360 GRP '!N596:Y596)*'360 GRP '!#REF!</f>
        <v>#REF!</v>
      </c>
      <c r="G505" s="18" t="e">
        <f>SUM('360 GRP '!N596:Y596)*'360 GRP '!#REF!</f>
        <v>#REF!</v>
      </c>
      <c r="H505" s="18" t="e">
        <f>SUM('360 GRP '!N596:Y596)*'360 GRP '!#REF!</f>
        <v>#REF!</v>
      </c>
      <c r="I505" s="18" t="e">
        <f>SUM('360 GRP '!N596:Y596)*'360 GRP '!#REF!</f>
        <v>#REF!</v>
      </c>
      <c r="J505" s="18" t="e">
        <f>SUM('360 GRP '!N596:Y596)*'360 GRP '!#REF!</f>
        <v>#REF!</v>
      </c>
      <c r="K505" s="18" t="e">
        <f>'360 GRP '!#REF!</f>
        <v>#REF!</v>
      </c>
      <c r="L505" s="18">
        <f>'360 GRP '!K596*SUM('360 GRP '!N596:Y596)</f>
        <v>0</v>
      </c>
    </row>
    <row r="506" spans="1:12">
      <c r="A506" s="1"/>
      <c r="B506" s="16" t="e">
        <f>SUM('360 GRP '!N597:Y597)*'360 GRP '!#REF!</f>
        <v>#REF!</v>
      </c>
      <c r="C506" s="17" t="e">
        <f>SUM('360 GRP '!N597:Y597)*'360 GRP '!#REF!</f>
        <v>#REF!</v>
      </c>
      <c r="D506" s="18" t="e">
        <f>SUM('360 GRP '!N597:Y597)*'360 GRP '!#REF!</f>
        <v>#REF!</v>
      </c>
      <c r="E506" s="18" t="e">
        <f>SUM('360 GRP '!N597:Y597)*'360 GRP '!#REF!</f>
        <v>#REF!</v>
      </c>
      <c r="F506" s="18" t="e">
        <f>SUM('360 GRP '!N597:Y597)*'360 GRP '!#REF!</f>
        <v>#REF!</v>
      </c>
      <c r="G506" s="18" t="e">
        <f>SUM('360 GRP '!N597:Y597)*'360 GRP '!#REF!</f>
        <v>#REF!</v>
      </c>
      <c r="H506" s="18" t="e">
        <f>SUM('360 GRP '!N597:Y597)*'360 GRP '!#REF!</f>
        <v>#REF!</v>
      </c>
      <c r="I506" s="18" t="e">
        <f>SUM('360 GRP '!N597:Y597)*'360 GRP '!#REF!</f>
        <v>#REF!</v>
      </c>
      <c r="J506" s="18" t="e">
        <f>SUM('360 GRP '!N597:Y597)*'360 GRP '!#REF!</f>
        <v>#REF!</v>
      </c>
      <c r="K506" s="18" t="e">
        <f>'360 GRP '!#REF!</f>
        <v>#REF!</v>
      </c>
      <c r="L506" s="18">
        <f>'360 GRP '!K597*SUM('360 GRP '!N597:Y597)</f>
        <v>0</v>
      </c>
    </row>
    <row r="507" spans="1:12">
      <c r="A507" s="1"/>
      <c r="B507" s="16" t="e">
        <f>SUM('360 GRP '!N598:Y598)*'360 GRP '!#REF!</f>
        <v>#REF!</v>
      </c>
      <c r="C507" s="17" t="e">
        <f>SUM('360 GRP '!N598:Y598)*'360 GRP '!#REF!</f>
        <v>#REF!</v>
      </c>
      <c r="D507" s="18" t="e">
        <f>SUM('360 GRP '!N598:Y598)*'360 GRP '!#REF!</f>
        <v>#REF!</v>
      </c>
      <c r="E507" s="18" t="e">
        <f>SUM('360 GRP '!N598:Y598)*'360 GRP '!#REF!</f>
        <v>#REF!</v>
      </c>
      <c r="F507" s="18" t="e">
        <f>SUM('360 GRP '!N598:Y598)*'360 GRP '!#REF!</f>
        <v>#REF!</v>
      </c>
      <c r="G507" s="18" t="e">
        <f>SUM('360 GRP '!N598:Y598)*'360 GRP '!#REF!</f>
        <v>#REF!</v>
      </c>
      <c r="H507" s="18" t="e">
        <f>SUM('360 GRP '!N598:Y598)*'360 GRP '!#REF!</f>
        <v>#REF!</v>
      </c>
      <c r="I507" s="18" t="e">
        <f>SUM('360 GRP '!N598:Y598)*'360 GRP '!#REF!</f>
        <v>#REF!</v>
      </c>
      <c r="J507" s="18" t="e">
        <f>SUM('360 GRP '!N598:Y598)*'360 GRP '!#REF!</f>
        <v>#REF!</v>
      </c>
      <c r="K507" s="18" t="e">
        <f>'360 GRP '!#REF!</f>
        <v>#REF!</v>
      </c>
      <c r="L507" s="18">
        <f>'360 GRP '!K598*SUM('360 GRP '!N598:Y598)</f>
        <v>0</v>
      </c>
    </row>
    <row r="508" spans="1:12">
      <c r="A508" s="1"/>
      <c r="B508" s="16" t="e">
        <f>SUM('360 GRP '!N599:Y599)*'360 GRP '!#REF!</f>
        <v>#REF!</v>
      </c>
      <c r="C508" s="17" t="e">
        <f>SUM('360 GRP '!N599:Y599)*'360 GRP '!#REF!</f>
        <v>#REF!</v>
      </c>
      <c r="D508" s="18" t="e">
        <f>SUM('360 GRP '!N599:Y599)*'360 GRP '!#REF!</f>
        <v>#REF!</v>
      </c>
      <c r="E508" s="18" t="e">
        <f>SUM('360 GRP '!N599:Y599)*'360 GRP '!#REF!</f>
        <v>#REF!</v>
      </c>
      <c r="F508" s="18" t="e">
        <f>SUM('360 GRP '!N599:Y599)*'360 GRP '!#REF!</f>
        <v>#REF!</v>
      </c>
      <c r="G508" s="18" t="e">
        <f>SUM('360 GRP '!N599:Y599)*'360 GRP '!#REF!</f>
        <v>#REF!</v>
      </c>
      <c r="H508" s="18" t="e">
        <f>SUM('360 GRP '!N599:Y599)*'360 GRP '!#REF!</f>
        <v>#REF!</v>
      </c>
      <c r="I508" s="18" t="e">
        <f>SUM('360 GRP '!N599:Y599)*'360 GRP '!#REF!</f>
        <v>#REF!</v>
      </c>
      <c r="J508" s="18" t="e">
        <f>SUM('360 GRP '!N599:Y599)*'360 GRP '!#REF!</f>
        <v>#REF!</v>
      </c>
      <c r="K508" s="18" t="e">
        <f>'360 GRP '!#REF!</f>
        <v>#REF!</v>
      </c>
      <c r="L508" s="18">
        <f>'360 GRP '!K599*SUM('360 GRP '!N599:Y599)</f>
        <v>0</v>
      </c>
    </row>
    <row r="509" spans="1:12">
      <c r="A509" s="1"/>
      <c r="B509" s="16" t="e">
        <f>SUM('360 GRP '!N600:Y600)*'360 GRP '!#REF!</f>
        <v>#REF!</v>
      </c>
      <c r="C509" s="17" t="e">
        <f>SUM('360 GRP '!N600:Y600)*'360 GRP '!#REF!</f>
        <v>#REF!</v>
      </c>
      <c r="D509" s="18" t="e">
        <f>SUM('360 GRP '!N600:Y600)*'360 GRP '!#REF!</f>
        <v>#REF!</v>
      </c>
      <c r="E509" s="18" t="e">
        <f>SUM('360 GRP '!N600:Y600)*'360 GRP '!#REF!</f>
        <v>#REF!</v>
      </c>
      <c r="F509" s="18" t="e">
        <f>SUM('360 GRP '!N600:Y600)*'360 GRP '!#REF!</f>
        <v>#REF!</v>
      </c>
      <c r="G509" s="18" t="e">
        <f>SUM('360 GRP '!N600:Y600)*'360 GRP '!#REF!</f>
        <v>#REF!</v>
      </c>
      <c r="H509" s="18" t="e">
        <f>SUM('360 GRP '!N600:Y600)*'360 GRP '!#REF!</f>
        <v>#REF!</v>
      </c>
      <c r="I509" s="18" t="e">
        <f>SUM('360 GRP '!N600:Y600)*'360 GRP '!#REF!</f>
        <v>#REF!</v>
      </c>
      <c r="J509" s="18" t="e">
        <f>SUM('360 GRP '!N600:Y600)*'360 GRP '!#REF!</f>
        <v>#REF!</v>
      </c>
      <c r="K509" s="18" t="e">
        <f>'360 GRP '!#REF!</f>
        <v>#REF!</v>
      </c>
      <c r="L509" s="18">
        <f>'360 GRP '!K600*SUM('360 GRP '!N600:Y600)</f>
        <v>0</v>
      </c>
    </row>
    <row r="510" spans="1:12">
      <c r="A510" s="1"/>
      <c r="B510" s="16" t="e">
        <f>SUM('360 GRP '!N601:Y601)*'360 GRP '!#REF!</f>
        <v>#REF!</v>
      </c>
      <c r="C510" s="17" t="e">
        <f>SUM('360 GRP '!N601:Y601)*'360 GRP '!#REF!</f>
        <v>#REF!</v>
      </c>
      <c r="D510" s="18" t="e">
        <f>SUM('360 GRP '!N601:Y601)*'360 GRP '!#REF!</f>
        <v>#REF!</v>
      </c>
      <c r="E510" s="18" t="e">
        <f>SUM('360 GRP '!N601:Y601)*'360 GRP '!#REF!</f>
        <v>#REF!</v>
      </c>
      <c r="F510" s="18" t="e">
        <f>SUM('360 GRP '!N601:Y601)*'360 GRP '!#REF!</f>
        <v>#REF!</v>
      </c>
      <c r="G510" s="18" t="e">
        <f>SUM('360 GRP '!N601:Y601)*'360 GRP '!#REF!</f>
        <v>#REF!</v>
      </c>
      <c r="H510" s="18" t="e">
        <f>SUM('360 GRP '!N601:Y601)*'360 GRP '!#REF!</f>
        <v>#REF!</v>
      </c>
      <c r="I510" s="18" t="e">
        <f>SUM('360 GRP '!N601:Y601)*'360 GRP '!#REF!</f>
        <v>#REF!</v>
      </c>
      <c r="J510" s="18" t="e">
        <f>SUM('360 GRP '!N601:Y601)*'360 GRP '!#REF!</f>
        <v>#REF!</v>
      </c>
      <c r="K510" s="18" t="e">
        <f>'360 GRP '!#REF!</f>
        <v>#REF!</v>
      </c>
      <c r="L510" s="18">
        <f>'360 GRP '!K601*SUM('360 GRP '!N601:Y601)</f>
        <v>0</v>
      </c>
    </row>
    <row r="511" spans="1:12">
      <c r="A511" s="1"/>
      <c r="B511" s="16" t="e">
        <f>SUM('360 GRP '!N602:Y602)*'360 GRP '!#REF!</f>
        <v>#REF!</v>
      </c>
      <c r="C511" s="17" t="e">
        <f>SUM('360 GRP '!N602:Y602)*'360 GRP '!#REF!</f>
        <v>#REF!</v>
      </c>
      <c r="D511" s="18" t="e">
        <f>SUM('360 GRP '!N602:Y602)*'360 GRP '!#REF!</f>
        <v>#REF!</v>
      </c>
      <c r="E511" s="18" t="e">
        <f>SUM('360 GRP '!N602:Y602)*'360 GRP '!#REF!</f>
        <v>#REF!</v>
      </c>
      <c r="F511" s="18" t="e">
        <f>SUM('360 GRP '!N602:Y602)*'360 GRP '!#REF!</f>
        <v>#REF!</v>
      </c>
      <c r="G511" s="18" t="e">
        <f>SUM('360 GRP '!N602:Y602)*'360 GRP '!#REF!</f>
        <v>#REF!</v>
      </c>
      <c r="H511" s="18" t="e">
        <f>SUM('360 GRP '!N602:Y602)*'360 GRP '!#REF!</f>
        <v>#REF!</v>
      </c>
      <c r="I511" s="18" t="e">
        <f>SUM('360 GRP '!N602:Y602)*'360 GRP '!#REF!</f>
        <v>#REF!</v>
      </c>
      <c r="J511" s="18" t="e">
        <f>SUM('360 GRP '!N602:Y602)*'360 GRP '!#REF!</f>
        <v>#REF!</v>
      </c>
      <c r="K511" s="18" t="e">
        <f>'360 GRP '!#REF!</f>
        <v>#REF!</v>
      </c>
      <c r="L511" s="18">
        <f>'360 GRP '!K602*SUM('360 GRP '!N602:Y602)</f>
        <v>0</v>
      </c>
    </row>
    <row r="512" spans="1:12">
      <c r="A512" s="1"/>
      <c r="B512" s="16" t="e">
        <f>SUM('360 GRP '!N603:Y603)*'360 GRP '!#REF!</f>
        <v>#REF!</v>
      </c>
      <c r="C512" s="17" t="e">
        <f>SUM('360 GRP '!N603:Y603)*'360 GRP '!#REF!</f>
        <v>#REF!</v>
      </c>
      <c r="D512" s="18" t="e">
        <f>SUM('360 GRP '!N603:Y603)*'360 GRP '!#REF!</f>
        <v>#REF!</v>
      </c>
      <c r="E512" s="18" t="e">
        <f>SUM('360 GRP '!N603:Y603)*'360 GRP '!#REF!</f>
        <v>#REF!</v>
      </c>
      <c r="F512" s="18" t="e">
        <f>SUM('360 GRP '!N603:Y603)*'360 GRP '!#REF!</f>
        <v>#REF!</v>
      </c>
      <c r="G512" s="18" t="e">
        <f>SUM('360 GRP '!N603:Y603)*'360 GRP '!#REF!</f>
        <v>#REF!</v>
      </c>
      <c r="H512" s="18" t="e">
        <f>SUM('360 GRP '!N603:Y603)*'360 GRP '!#REF!</f>
        <v>#REF!</v>
      </c>
      <c r="I512" s="18" t="e">
        <f>SUM('360 GRP '!N603:Y603)*'360 GRP '!#REF!</f>
        <v>#REF!</v>
      </c>
      <c r="J512" s="18" t="e">
        <f>SUM('360 GRP '!N603:Y603)*'360 GRP '!#REF!</f>
        <v>#REF!</v>
      </c>
      <c r="K512" s="18" t="e">
        <f>'360 GRP '!#REF!</f>
        <v>#REF!</v>
      </c>
      <c r="L512" s="18">
        <f>'360 GRP '!K603*SUM('360 GRP '!N603:Y603)</f>
        <v>0</v>
      </c>
    </row>
    <row r="513" spans="1:12">
      <c r="A513" s="1"/>
      <c r="B513" s="16" t="e">
        <f>SUM('360 GRP '!N604:Y604)*'360 GRP '!#REF!</f>
        <v>#REF!</v>
      </c>
      <c r="C513" s="17" t="e">
        <f>SUM('360 GRP '!N604:Y604)*'360 GRP '!#REF!</f>
        <v>#REF!</v>
      </c>
      <c r="D513" s="18" t="e">
        <f>SUM('360 GRP '!N604:Y604)*'360 GRP '!#REF!</f>
        <v>#REF!</v>
      </c>
      <c r="E513" s="18" t="e">
        <f>SUM('360 GRP '!N604:Y604)*'360 GRP '!#REF!</f>
        <v>#REF!</v>
      </c>
      <c r="F513" s="18" t="e">
        <f>SUM('360 GRP '!N604:Y604)*'360 GRP '!#REF!</f>
        <v>#REF!</v>
      </c>
      <c r="G513" s="18" t="e">
        <f>SUM('360 GRP '!N604:Y604)*'360 GRP '!#REF!</f>
        <v>#REF!</v>
      </c>
      <c r="H513" s="18" t="e">
        <f>SUM('360 GRP '!N604:Y604)*'360 GRP '!#REF!</f>
        <v>#REF!</v>
      </c>
      <c r="I513" s="18" t="e">
        <f>SUM('360 GRP '!N604:Y604)*'360 GRP '!#REF!</f>
        <v>#REF!</v>
      </c>
      <c r="J513" s="18" t="e">
        <f>SUM('360 GRP '!N604:Y604)*'360 GRP '!#REF!</f>
        <v>#REF!</v>
      </c>
      <c r="K513" s="18" t="e">
        <f>'360 GRP '!#REF!</f>
        <v>#REF!</v>
      </c>
      <c r="L513" s="18">
        <f>'360 GRP '!K604*SUM('360 GRP '!N604:Y604)</f>
        <v>0</v>
      </c>
    </row>
    <row r="514" spans="1:12">
      <c r="A514" s="1"/>
      <c r="B514" s="16" t="e">
        <f>SUM('360 GRP '!N605:Y605)*'360 GRP '!#REF!</f>
        <v>#REF!</v>
      </c>
      <c r="C514" s="17" t="e">
        <f>SUM('360 GRP '!N605:Y605)*'360 GRP '!#REF!</f>
        <v>#REF!</v>
      </c>
      <c r="D514" s="18" t="e">
        <f>SUM('360 GRP '!N605:Y605)*'360 GRP '!#REF!</f>
        <v>#REF!</v>
      </c>
      <c r="E514" s="18" t="e">
        <f>SUM('360 GRP '!N605:Y605)*'360 GRP '!#REF!</f>
        <v>#REF!</v>
      </c>
      <c r="F514" s="18" t="e">
        <f>SUM('360 GRP '!N605:Y605)*'360 GRP '!#REF!</f>
        <v>#REF!</v>
      </c>
      <c r="G514" s="18" t="e">
        <f>SUM('360 GRP '!N605:Y605)*'360 GRP '!#REF!</f>
        <v>#REF!</v>
      </c>
      <c r="H514" s="18" t="e">
        <f>SUM('360 GRP '!N605:Y605)*'360 GRP '!#REF!</f>
        <v>#REF!</v>
      </c>
      <c r="I514" s="18" t="e">
        <f>SUM('360 GRP '!N605:Y605)*'360 GRP '!#REF!</f>
        <v>#REF!</v>
      </c>
      <c r="J514" s="18" t="e">
        <f>SUM('360 GRP '!N605:Y605)*'360 GRP '!#REF!</f>
        <v>#REF!</v>
      </c>
      <c r="K514" s="18" t="e">
        <f>'360 GRP '!#REF!</f>
        <v>#REF!</v>
      </c>
      <c r="L514" s="18">
        <f>'360 GRP '!K605*SUM('360 GRP '!N605:Y605)</f>
        <v>0</v>
      </c>
    </row>
    <row r="515" spans="1:12">
      <c r="A515" s="1"/>
      <c r="B515" s="16" t="e">
        <f>SUM('360 GRP '!N606:Y606)*'360 GRP '!#REF!</f>
        <v>#REF!</v>
      </c>
      <c r="C515" s="17" t="e">
        <f>SUM('360 GRP '!N606:Y606)*'360 GRP '!#REF!</f>
        <v>#REF!</v>
      </c>
      <c r="D515" s="18" t="e">
        <f>SUM('360 GRP '!N606:Y606)*'360 GRP '!#REF!</f>
        <v>#REF!</v>
      </c>
      <c r="E515" s="18" t="e">
        <f>SUM('360 GRP '!N606:Y606)*'360 GRP '!#REF!</f>
        <v>#REF!</v>
      </c>
      <c r="F515" s="18" t="e">
        <f>SUM('360 GRP '!N606:Y606)*'360 GRP '!#REF!</f>
        <v>#REF!</v>
      </c>
      <c r="G515" s="18" t="e">
        <f>SUM('360 GRP '!N606:Y606)*'360 GRP '!#REF!</f>
        <v>#REF!</v>
      </c>
      <c r="H515" s="18" t="e">
        <f>SUM('360 GRP '!N606:Y606)*'360 GRP '!#REF!</f>
        <v>#REF!</v>
      </c>
      <c r="I515" s="18" t="e">
        <f>SUM('360 GRP '!N606:Y606)*'360 GRP '!#REF!</f>
        <v>#REF!</v>
      </c>
      <c r="J515" s="18" t="e">
        <f>SUM('360 GRP '!N606:Y606)*'360 GRP '!#REF!</f>
        <v>#REF!</v>
      </c>
      <c r="K515" s="18" t="e">
        <f>'360 GRP '!#REF!</f>
        <v>#REF!</v>
      </c>
      <c r="L515" s="18">
        <f>'360 GRP '!K606*SUM('360 GRP '!N606:Y606)</f>
        <v>0</v>
      </c>
    </row>
    <row r="516" spans="1:12">
      <c r="A516" s="1"/>
      <c r="B516" s="16" t="e">
        <f>SUM('360 GRP '!N607:Y607)*'360 GRP '!#REF!</f>
        <v>#REF!</v>
      </c>
      <c r="C516" s="17" t="e">
        <f>SUM('360 GRP '!N607:Y607)*'360 GRP '!#REF!</f>
        <v>#REF!</v>
      </c>
      <c r="D516" s="18" t="e">
        <f>SUM('360 GRP '!N607:Y607)*'360 GRP '!#REF!</f>
        <v>#REF!</v>
      </c>
      <c r="E516" s="18" t="e">
        <f>SUM('360 GRP '!N607:Y607)*'360 GRP '!#REF!</f>
        <v>#REF!</v>
      </c>
      <c r="F516" s="18" t="e">
        <f>SUM('360 GRP '!N607:Y607)*'360 GRP '!#REF!</f>
        <v>#REF!</v>
      </c>
      <c r="G516" s="18" t="e">
        <f>SUM('360 GRP '!N607:Y607)*'360 GRP '!#REF!</f>
        <v>#REF!</v>
      </c>
      <c r="H516" s="18" t="e">
        <f>SUM('360 GRP '!N607:Y607)*'360 GRP '!#REF!</f>
        <v>#REF!</v>
      </c>
      <c r="I516" s="18" t="e">
        <f>SUM('360 GRP '!N607:Y607)*'360 GRP '!#REF!</f>
        <v>#REF!</v>
      </c>
      <c r="J516" s="18" t="e">
        <f>SUM('360 GRP '!N607:Y607)*'360 GRP '!#REF!</f>
        <v>#REF!</v>
      </c>
      <c r="K516" s="18" t="e">
        <f>'360 GRP '!#REF!</f>
        <v>#REF!</v>
      </c>
      <c r="L516" s="18">
        <f>'360 GRP '!K607*SUM('360 GRP '!N607:Y607)</f>
        <v>0</v>
      </c>
    </row>
    <row r="517" spans="1:12">
      <c r="A517" s="1"/>
      <c r="B517" s="16" t="e">
        <f>SUM('360 GRP '!N608:Y608)*'360 GRP '!#REF!</f>
        <v>#REF!</v>
      </c>
      <c r="C517" s="17" t="e">
        <f>SUM('360 GRP '!N608:Y608)*'360 GRP '!#REF!</f>
        <v>#REF!</v>
      </c>
      <c r="D517" s="18" t="e">
        <f>SUM('360 GRP '!N608:Y608)*'360 GRP '!#REF!</f>
        <v>#REF!</v>
      </c>
      <c r="E517" s="18" t="e">
        <f>SUM('360 GRP '!N608:Y608)*'360 GRP '!#REF!</f>
        <v>#REF!</v>
      </c>
      <c r="F517" s="18" t="e">
        <f>SUM('360 GRP '!N608:Y608)*'360 GRP '!#REF!</f>
        <v>#REF!</v>
      </c>
      <c r="G517" s="18" t="e">
        <f>SUM('360 GRP '!N608:Y608)*'360 GRP '!#REF!</f>
        <v>#REF!</v>
      </c>
      <c r="H517" s="18" t="e">
        <f>SUM('360 GRP '!N608:Y608)*'360 GRP '!#REF!</f>
        <v>#REF!</v>
      </c>
      <c r="I517" s="18" t="e">
        <f>SUM('360 GRP '!N608:Y608)*'360 GRP '!#REF!</f>
        <v>#REF!</v>
      </c>
      <c r="J517" s="18" t="e">
        <f>SUM('360 GRP '!N608:Y608)*'360 GRP '!#REF!</f>
        <v>#REF!</v>
      </c>
      <c r="K517" s="18" t="e">
        <f>'360 GRP '!#REF!</f>
        <v>#REF!</v>
      </c>
      <c r="L517" s="18">
        <f>'360 GRP '!K608*SUM('360 GRP '!N608:Y608)</f>
        <v>0</v>
      </c>
    </row>
    <row r="518" spans="1:12">
      <c r="A518" s="1"/>
      <c r="B518" s="16" t="e">
        <f>SUM('360 GRP '!N609:Y609)*'360 GRP '!#REF!</f>
        <v>#REF!</v>
      </c>
      <c r="C518" s="17" t="e">
        <f>SUM('360 GRP '!N609:Y609)*'360 GRP '!#REF!</f>
        <v>#REF!</v>
      </c>
      <c r="D518" s="18" t="e">
        <f>SUM('360 GRP '!N609:Y609)*'360 GRP '!#REF!</f>
        <v>#REF!</v>
      </c>
      <c r="E518" s="18" t="e">
        <f>SUM('360 GRP '!N609:Y609)*'360 GRP '!#REF!</f>
        <v>#REF!</v>
      </c>
      <c r="F518" s="18" t="e">
        <f>SUM('360 GRP '!N609:Y609)*'360 GRP '!#REF!</f>
        <v>#REF!</v>
      </c>
      <c r="G518" s="18" t="e">
        <f>SUM('360 GRP '!N609:Y609)*'360 GRP '!#REF!</f>
        <v>#REF!</v>
      </c>
      <c r="H518" s="18" t="e">
        <f>SUM('360 GRP '!N609:Y609)*'360 GRP '!#REF!</f>
        <v>#REF!</v>
      </c>
      <c r="I518" s="18" t="e">
        <f>SUM('360 GRP '!N609:Y609)*'360 GRP '!#REF!</f>
        <v>#REF!</v>
      </c>
      <c r="J518" s="18" t="e">
        <f>SUM('360 GRP '!N609:Y609)*'360 GRP '!#REF!</f>
        <v>#REF!</v>
      </c>
      <c r="K518" s="18" t="e">
        <f>'360 GRP '!#REF!</f>
        <v>#REF!</v>
      </c>
      <c r="L518" s="18">
        <f>'360 GRP '!K609*SUM('360 GRP '!N609:Y609)</f>
        <v>0</v>
      </c>
    </row>
    <row r="519" spans="1:12">
      <c r="A519" s="1"/>
      <c r="B519" s="16" t="e">
        <f>SUM('360 GRP '!N610:Y610)*'360 GRP '!#REF!</f>
        <v>#REF!</v>
      </c>
      <c r="C519" s="17" t="e">
        <f>SUM('360 GRP '!N610:Y610)*'360 GRP '!#REF!</f>
        <v>#REF!</v>
      </c>
      <c r="D519" s="18" t="e">
        <f>SUM('360 GRP '!N610:Y610)*'360 GRP '!#REF!</f>
        <v>#REF!</v>
      </c>
      <c r="E519" s="18" t="e">
        <f>SUM('360 GRP '!N610:Y610)*'360 GRP '!#REF!</f>
        <v>#REF!</v>
      </c>
      <c r="F519" s="18" t="e">
        <f>SUM('360 GRP '!N610:Y610)*'360 GRP '!#REF!</f>
        <v>#REF!</v>
      </c>
      <c r="G519" s="18" t="e">
        <f>SUM('360 GRP '!N610:Y610)*'360 GRP '!#REF!</f>
        <v>#REF!</v>
      </c>
      <c r="H519" s="18" t="e">
        <f>SUM('360 GRP '!N610:Y610)*'360 GRP '!#REF!</f>
        <v>#REF!</v>
      </c>
      <c r="I519" s="18" t="e">
        <f>SUM('360 GRP '!N610:Y610)*'360 GRP '!#REF!</f>
        <v>#REF!</v>
      </c>
      <c r="J519" s="18" t="e">
        <f>SUM('360 GRP '!N610:Y610)*'360 GRP '!#REF!</f>
        <v>#REF!</v>
      </c>
      <c r="K519" s="18" t="e">
        <f>'360 GRP '!#REF!</f>
        <v>#REF!</v>
      </c>
      <c r="L519" s="18">
        <f>'360 GRP '!K610*SUM('360 GRP '!N610:Y610)</f>
        <v>0</v>
      </c>
    </row>
    <row r="520" spans="1:12">
      <c r="A520" s="1"/>
      <c r="B520" s="16" t="e">
        <f>SUM('360 GRP '!N611:Y611)*'360 GRP '!#REF!</f>
        <v>#REF!</v>
      </c>
      <c r="C520" s="17" t="e">
        <f>SUM('360 GRP '!N611:Y611)*'360 GRP '!#REF!</f>
        <v>#REF!</v>
      </c>
      <c r="D520" s="18" t="e">
        <f>SUM('360 GRP '!N611:Y611)*'360 GRP '!#REF!</f>
        <v>#REF!</v>
      </c>
      <c r="E520" s="18" t="e">
        <f>SUM('360 GRP '!N611:Y611)*'360 GRP '!#REF!</f>
        <v>#REF!</v>
      </c>
      <c r="F520" s="18" t="e">
        <f>SUM('360 GRP '!N611:Y611)*'360 GRP '!#REF!</f>
        <v>#REF!</v>
      </c>
      <c r="G520" s="18" t="e">
        <f>SUM('360 GRP '!N611:Y611)*'360 GRP '!#REF!</f>
        <v>#REF!</v>
      </c>
      <c r="H520" s="18" t="e">
        <f>SUM('360 GRP '!N611:Y611)*'360 GRP '!#REF!</f>
        <v>#REF!</v>
      </c>
      <c r="I520" s="18" t="e">
        <f>SUM('360 GRP '!N611:Y611)*'360 GRP '!#REF!</f>
        <v>#REF!</v>
      </c>
      <c r="J520" s="18" t="e">
        <f>SUM('360 GRP '!N611:Y611)*'360 GRP '!#REF!</f>
        <v>#REF!</v>
      </c>
      <c r="K520" s="18" t="e">
        <f>'360 GRP '!#REF!</f>
        <v>#REF!</v>
      </c>
      <c r="L520" s="18">
        <f>'360 GRP '!K611*SUM('360 GRP '!N611:Y611)</f>
        <v>0</v>
      </c>
    </row>
    <row r="521" spans="1:12">
      <c r="A521" s="1"/>
      <c r="B521" s="16" t="e">
        <f>SUM('360 GRP '!N612:Y612)*'360 GRP '!#REF!</f>
        <v>#REF!</v>
      </c>
      <c r="C521" s="17" t="e">
        <f>SUM('360 GRP '!N612:Y612)*'360 GRP '!#REF!</f>
        <v>#REF!</v>
      </c>
      <c r="D521" s="18" t="e">
        <f>SUM('360 GRP '!N612:Y612)*'360 GRP '!#REF!</f>
        <v>#REF!</v>
      </c>
      <c r="E521" s="18" t="e">
        <f>SUM('360 GRP '!N612:Y612)*'360 GRP '!#REF!</f>
        <v>#REF!</v>
      </c>
      <c r="F521" s="18" t="e">
        <f>SUM('360 GRP '!N612:Y612)*'360 GRP '!#REF!</f>
        <v>#REF!</v>
      </c>
      <c r="G521" s="18" t="e">
        <f>SUM('360 GRP '!N612:Y612)*'360 GRP '!#REF!</f>
        <v>#REF!</v>
      </c>
      <c r="H521" s="18" t="e">
        <f>SUM('360 GRP '!N612:Y612)*'360 GRP '!#REF!</f>
        <v>#REF!</v>
      </c>
      <c r="I521" s="18" t="e">
        <f>SUM('360 GRP '!N612:Y612)*'360 GRP '!#REF!</f>
        <v>#REF!</v>
      </c>
      <c r="J521" s="18" t="e">
        <f>SUM('360 GRP '!N612:Y612)*'360 GRP '!#REF!</f>
        <v>#REF!</v>
      </c>
      <c r="K521" s="18" t="e">
        <f>'360 GRP '!#REF!</f>
        <v>#REF!</v>
      </c>
      <c r="L521" s="18">
        <f>'360 GRP '!K612*SUM('360 GRP '!N612:Y612)</f>
        <v>0</v>
      </c>
    </row>
    <row r="522" spans="1:12">
      <c r="A522" s="1"/>
      <c r="B522" s="16" t="e">
        <f>SUM('360 GRP '!N613:Y613)*'360 GRP '!#REF!</f>
        <v>#REF!</v>
      </c>
      <c r="C522" s="17" t="e">
        <f>SUM('360 GRP '!N613:Y613)*'360 GRP '!#REF!</f>
        <v>#REF!</v>
      </c>
      <c r="D522" s="18" t="e">
        <f>SUM('360 GRP '!N613:Y613)*'360 GRP '!#REF!</f>
        <v>#REF!</v>
      </c>
      <c r="E522" s="18" t="e">
        <f>SUM('360 GRP '!N613:Y613)*'360 GRP '!#REF!</f>
        <v>#REF!</v>
      </c>
      <c r="F522" s="18" t="e">
        <f>SUM('360 GRP '!N613:Y613)*'360 GRP '!#REF!</f>
        <v>#REF!</v>
      </c>
      <c r="G522" s="18" t="e">
        <f>SUM('360 GRP '!N613:Y613)*'360 GRP '!#REF!</f>
        <v>#REF!</v>
      </c>
      <c r="H522" s="18" t="e">
        <f>SUM('360 GRP '!N613:Y613)*'360 GRP '!#REF!</f>
        <v>#REF!</v>
      </c>
      <c r="I522" s="18" t="e">
        <f>SUM('360 GRP '!N613:Y613)*'360 GRP '!#REF!</f>
        <v>#REF!</v>
      </c>
      <c r="J522" s="18" t="e">
        <f>SUM('360 GRP '!N613:Y613)*'360 GRP '!#REF!</f>
        <v>#REF!</v>
      </c>
      <c r="K522" s="18" t="e">
        <f>'360 GRP '!#REF!</f>
        <v>#REF!</v>
      </c>
      <c r="L522" s="18">
        <f>'360 GRP '!K613*SUM('360 GRP '!N613:Y613)</f>
        <v>0</v>
      </c>
    </row>
    <row r="523" spans="1:12">
      <c r="A523" s="1"/>
      <c r="B523" s="16" t="e">
        <f>SUM('360 GRP '!N614:Y614)*'360 GRP '!#REF!</f>
        <v>#REF!</v>
      </c>
      <c r="C523" s="17" t="e">
        <f>SUM('360 GRP '!N614:Y614)*'360 GRP '!#REF!</f>
        <v>#REF!</v>
      </c>
      <c r="D523" s="18" t="e">
        <f>SUM('360 GRP '!N614:Y614)*'360 GRP '!#REF!</f>
        <v>#REF!</v>
      </c>
      <c r="E523" s="18" t="e">
        <f>SUM('360 GRP '!N614:Y614)*'360 GRP '!#REF!</f>
        <v>#REF!</v>
      </c>
      <c r="F523" s="18" t="e">
        <f>SUM('360 GRP '!N614:Y614)*'360 GRP '!#REF!</f>
        <v>#REF!</v>
      </c>
      <c r="G523" s="18" t="e">
        <f>SUM('360 GRP '!N614:Y614)*'360 GRP '!#REF!</f>
        <v>#REF!</v>
      </c>
      <c r="H523" s="18" t="e">
        <f>SUM('360 GRP '!N614:Y614)*'360 GRP '!#REF!</f>
        <v>#REF!</v>
      </c>
      <c r="I523" s="18" t="e">
        <f>SUM('360 GRP '!N614:Y614)*'360 GRP '!#REF!</f>
        <v>#REF!</v>
      </c>
      <c r="J523" s="18" t="e">
        <f>SUM('360 GRP '!N614:Y614)*'360 GRP '!#REF!</f>
        <v>#REF!</v>
      </c>
      <c r="K523" s="18" t="e">
        <f>'360 GRP '!#REF!</f>
        <v>#REF!</v>
      </c>
      <c r="L523" s="18">
        <f>'360 GRP '!K614*SUM('360 GRP '!N614:Y614)</f>
        <v>0</v>
      </c>
    </row>
    <row r="524" spans="1:12">
      <c r="A524" s="1"/>
      <c r="B524" s="16" t="e">
        <f>SUM('360 GRP '!N615:Y615)*'360 GRP '!#REF!</f>
        <v>#REF!</v>
      </c>
      <c r="C524" s="17" t="e">
        <f>SUM('360 GRP '!N615:Y615)*'360 GRP '!#REF!</f>
        <v>#REF!</v>
      </c>
      <c r="D524" s="18" t="e">
        <f>SUM('360 GRP '!N615:Y615)*'360 GRP '!#REF!</f>
        <v>#REF!</v>
      </c>
      <c r="E524" s="18" t="e">
        <f>SUM('360 GRP '!N615:Y615)*'360 GRP '!#REF!</f>
        <v>#REF!</v>
      </c>
      <c r="F524" s="18" t="e">
        <f>SUM('360 GRP '!N615:Y615)*'360 GRP '!#REF!</f>
        <v>#REF!</v>
      </c>
      <c r="G524" s="18" t="e">
        <f>SUM('360 GRP '!N615:Y615)*'360 GRP '!#REF!</f>
        <v>#REF!</v>
      </c>
      <c r="H524" s="18" t="e">
        <f>SUM('360 GRP '!N615:Y615)*'360 GRP '!#REF!</f>
        <v>#REF!</v>
      </c>
      <c r="I524" s="18" t="e">
        <f>SUM('360 GRP '!N615:Y615)*'360 GRP '!#REF!</f>
        <v>#REF!</v>
      </c>
      <c r="J524" s="18" t="e">
        <f>SUM('360 GRP '!N615:Y615)*'360 GRP '!#REF!</f>
        <v>#REF!</v>
      </c>
      <c r="K524" s="18" t="e">
        <f>'360 GRP '!#REF!</f>
        <v>#REF!</v>
      </c>
      <c r="L524" s="18">
        <f>'360 GRP '!K615*SUM('360 GRP '!N615:Y615)</f>
        <v>0</v>
      </c>
    </row>
    <row r="525" spans="1:12">
      <c r="A525" s="1"/>
      <c r="B525" s="16" t="e">
        <f>SUM('360 GRP '!N616:Y616)*'360 GRP '!#REF!</f>
        <v>#REF!</v>
      </c>
      <c r="C525" s="17" t="e">
        <f>SUM('360 GRP '!N616:Y616)*'360 GRP '!#REF!</f>
        <v>#REF!</v>
      </c>
      <c r="D525" s="18" t="e">
        <f>SUM('360 GRP '!N616:Y616)*'360 GRP '!#REF!</f>
        <v>#REF!</v>
      </c>
      <c r="E525" s="18" t="e">
        <f>SUM('360 GRP '!N616:Y616)*'360 GRP '!#REF!</f>
        <v>#REF!</v>
      </c>
      <c r="F525" s="18" t="e">
        <f>SUM('360 GRP '!N616:Y616)*'360 GRP '!#REF!</f>
        <v>#REF!</v>
      </c>
      <c r="G525" s="18" t="e">
        <f>SUM('360 GRP '!N616:Y616)*'360 GRP '!#REF!</f>
        <v>#REF!</v>
      </c>
      <c r="H525" s="18" t="e">
        <f>SUM('360 GRP '!N616:Y616)*'360 GRP '!#REF!</f>
        <v>#REF!</v>
      </c>
      <c r="I525" s="18" t="e">
        <f>SUM('360 GRP '!N616:Y616)*'360 GRP '!#REF!</f>
        <v>#REF!</v>
      </c>
      <c r="J525" s="18" t="e">
        <f>SUM('360 GRP '!N616:Y616)*'360 GRP '!#REF!</f>
        <v>#REF!</v>
      </c>
      <c r="K525" s="18" t="e">
        <f>'360 GRP '!#REF!</f>
        <v>#REF!</v>
      </c>
      <c r="L525" s="18">
        <f>'360 GRP '!K616*SUM('360 GRP '!N616:Y616)</f>
        <v>0</v>
      </c>
    </row>
    <row r="526" spans="1:12">
      <c r="A526" s="1"/>
      <c r="B526" s="16" t="e">
        <f>SUM('360 GRP '!N617:Y617)*'360 GRP '!#REF!</f>
        <v>#REF!</v>
      </c>
      <c r="C526" s="17" t="e">
        <f>SUM('360 GRP '!N617:Y617)*'360 GRP '!#REF!</f>
        <v>#REF!</v>
      </c>
      <c r="D526" s="18" t="e">
        <f>SUM('360 GRP '!N617:Y617)*'360 GRP '!#REF!</f>
        <v>#REF!</v>
      </c>
      <c r="E526" s="18" t="e">
        <f>SUM('360 GRP '!N617:Y617)*'360 GRP '!#REF!</f>
        <v>#REF!</v>
      </c>
      <c r="F526" s="18" t="e">
        <f>SUM('360 GRP '!N617:Y617)*'360 GRP '!#REF!</f>
        <v>#REF!</v>
      </c>
      <c r="G526" s="18" t="e">
        <f>SUM('360 GRP '!N617:Y617)*'360 GRP '!#REF!</f>
        <v>#REF!</v>
      </c>
      <c r="H526" s="18" t="e">
        <f>SUM('360 GRP '!N617:Y617)*'360 GRP '!#REF!</f>
        <v>#REF!</v>
      </c>
      <c r="I526" s="18" t="e">
        <f>SUM('360 GRP '!N617:Y617)*'360 GRP '!#REF!</f>
        <v>#REF!</v>
      </c>
      <c r="J526" s="18" t="e">
        <f>SUM('360 GRP '!N617:Y617)*'360 GRP '!#REF!</f>
        <v>#REF!</v>
      </c>
      <c r="K526" s="18" t="e">
        <f>'360 GRP '!#REF!</f>
        <v>#REF!</v>
      </c>
      <c r="L526" s="18">
        <f>'360 GRP '!K617*SUM('360 GRP '!N617:Y617)</f>
        <v>0</v>
      </c>
    </row>
    <row r="527" spans="1:12">
      <c r="A527" s="1"/>
      <c r="B527" s="16" t="e">
        <f>SUM('360 GRP '!N618:Y618)*'360 GRP '!#REF!</f>
        <v>#REF!</v>
      </c>
      <c r="C527" s="17" t="e">
        <f>SUM('360 GRP '!N618:Y618)*'360 GRP '!#REF!</f>
        <v>#REF!</v>
      </c>
      <c r="D527" s="18" t="e">
        <f>SUM('360 GRP '!N618:Y618)*'360 GRP '!#REF!</f>
        <v>#REF!</v>
      </c>
      <c r="E527" s="18" t="e">
        <f>SUM('360 GRP '!N618:Y618)*'360 GRP '!#REF!</f>
        <v>#REF!</v>
      </c>
      <c r="F527" s="18" t="e">
        <f>SUM('360 GRP '!N618:Y618)*'360 GRP '!#REF!</f>
        <v>#REF!</v>
      </c>
      <c r="G527" s="18" t="e">
        <f>SUM('360 GRP '!N618:Y618)*'360 GRP '!#REF!</f>
        <v>#REF!</v>
      </c>
      <c r="H527" s="18" t="e">
        <f>SUM('360 GRP '!N618:Y618)*'360 GRP '!#REF!</f>
        <v>#REF!</v>
      </c>
      <c r="I527" s="18" t="e">
        <f>SUM('360 GRP '!N618:Y618)*'360 GRP '!#REF!</f>
        <v>#REF!</v>
      </c>
      <c r="J527" s="18" t="e">
        <f>SUM('360 GRP '!N618:Y618)*'360 GRP '!#REF!</f>
        <v>#REF!</v>
      </c>
      <c r="K527" s="18" t="e">
        <f>'360 GRP '!#REF!</f>
        <v>#REF!</v>
      </c>
      <c r="L527" s="18">
        <f>'360 GRP '!K618*SUM('360 GRP '!N618:Y618)</f>
        <v>0</v>
      </c>
    </row>
    <row r="528" spans="1:12">
      <c r="A528" s="1"/>
      <c r="B528" s="16" t="e">
        <f>SUM('360 GRP '!N619:Y619)*'360 GRP '!#REF!</f>
        <v>#REF!</v>
      </c>
      <c r="C528" s="17" t="e">
        <f>SUM('360 GRP '!N619:Y619)*'360 GRP '!#REF!</f>
        <v>#REF!</v>
      </c>
      <c r="D528" s="18" t="e">
        <f>SUM('360 GRP '!N619:Y619)*'360 GRP '!#REF!</f>
        <v>#REF!</v>
      </c>
      <c r="E528" s="18" t="e">
        <f>SUM('360 GRP '!N619:Y619)*'360 GRP '!#REF!</f>
        <v>#REF!</v>
      </c>
      <c r="F528" s="18" t="e">
        <f>SUM('360 GRP '!N619:Y619)*'360 GRP '!#REF!</f>
        <v>#REF!</v>
      </c>
      <c r="G528" s="18" t="e">
        <f>SUM('360 GRP '!N619:Y619)*'360 GRP '!#REF!</f>
        <v>#REF!</v>
      </c>
      <c r="H528" s="18" t="e">
        <f>SUM('360 GRP '!N619:Y619)*'360 GRP '!#REF!</f>
        <v>#REF!</v>
      </c>
      <c r="I528" s="18" t="e">
        <f>SUM('360 GRP '!N619:Y619)*'360 GRP '!#REF!</f>
        <v>#REF!</v>
      </c>
      <c r="J528" s="18" t="e">
        <f>SUM('360 GRP '!N619:Y619)*'360 GRP '!#REF!</f>
        <v>#REF!</v>
      </c>
      <c r="K528" s="18" t="e">
        <f>'360 GRP '!#REF!</f>
        <v>#REF!</v>
      </c>
      <c r="L528" s="18">
        <f>'360 GRP '!K619*SUM('360 GRP '!N619:Y619)</f>
        <v>0</v>
      </c>
    </row>
    <row r="529" spans="1:12">
      <c r="A529" s="1"/>
      <c r="B529" s="16" t="e">
        <f>SUM('360 GRP '!N620:Y620)*'360 GRP '!#REF!</f>
        <v>#REF!</v>
      </c>
      <c r="C529" s="17" t="e">
        <f>SUM('360 GRP '!N620:Y620)*'360 GRP '!#REF!</f>
        <v>#REF!</v>
      </c>
      <c r="D529" s="18" t="e">
        <f>SUM('360 GRP '!N620:Y620)*'360 GRP '!#REF!</f>
        <v>#REF!</v>
      </c>
      <c r="E529" s="18" t="e">
        <f>SUM('360 GRP '!N620:Y620)*'360 GRP '!#REF!</f>
        <v>#REF!</v>
      </c>
      <c r="F529" s="18" t="e">
        <f>SUM('360 GRP '!N620:Y620)*'360 GRP '!#REF!</f>
        <v>#REF!</v>
      </c>
      <c r="G529" s="18" t="e">
        <f>SUM('360 GRP '!N620:Y620)*'360 GRP '!#REF!</f>
        <v>#REF!</v>
      </c>
      <c r="H529" s="18" t="e">
        <f>SUM('360 GRP '!N620:Y620)*'360 GRP '!#REF!</f>
        <v>#REF!</v>
      </c>
      <c r="I529" s="18" t="e">
        <f>SUM('360 GRP '!N620:Y620)*'360 GRP '!#REF!</f>
        <v>#REF!</v>
      </c>
      <c r="J529" s="18" t="e">
        <f>SUM('360 GRP '!N620:Y620)*'360 GRP '!#REF!</f>
        <v>#REF!</v>
      </c>
      <c r="K529" s="18" t="e">
        <f>'360 GRP '!#REF!</f>
        <v>#REF!</v>
      </c>
      <c r="L529" s="18">
        <f>'360 GRP '!K620*SUM('360 GRP '!N620:Y620)</f>
        <v>0</v>
      </c>
    </row>
    <row r="530" spans="1:12">
      <c r="A530" s="1"/>
      <c r="B530" s="16" t="e">
        <f>SUM('360 GRP '!N621:Y621)*'360 GRP '!#REF!</f>
        <v>#REF!</v>
      </c>
      <c r="C530" s="17" t="e">
        <f>SUM('360 GRP '!N621:Y621)*'360 GRP '!#REF!</f>
        <v>#REF!</v>
      </c>
      <c r="D530" s="18" t="e">
        <f>SUM('360 GRP '!N621:Y621)*'360 GRP '!#REF!</f>
        <v>#REF!</v>
      </c>
      <c r="E530" s="18" t="e">
        <f>SUM('360 GRP '!N621:Y621)*'360 GRP '!#REF!</f>
        <v>#REF!</v>
      </c>
      <c r="F530" s="18" t="e">
        <f>SUM('360 GRP '!N621:Y621)*'360 GRP '!#REF!</f>
        <v>#REF!</v>
      </c>
      <c r="G530" s="18" t="e">
        <f>SUM('360 GRP '!N621:Y621)*'360 GRP '!#REF!</f>
        <v>#REF!</v>
      </c>
      <c r="H530" s="18" t="e">
        <f>SUM('360 GRP '!N621:Y621)*'360 GRP '!#REF!</f>
        <v>#REF!</v>
      </c>
      <c r="I530" s="18" t="e">
        <f>SUM('360 GRP '!N621:Y621)*'360 GRP '!#REF!</f>
        <v>#REF!</v>
      </c>
      <c r="J530" s="18" t="e">
        <f>SUM('360 GRP '!N621:Y621)*'360 GRP '!#REF!</f>
        <v>#REF!</v>
      </c>
      <c r="K530" s="18" t="e">
        <f>'360 GRP '!#REF!</f>
        <v>#REF!</v>
      </c>
      <c r="L530" s="18">
        <f>'360 GRP '!K621*SUM('360 GRP '!N621:Y621)</f>
        <v>0</v>
      </c>
    </row>
    <row r="531" spans="1:12">
      <c r="A531" s="1"/>
      <c r="B531" s="16" t="e">
        <f>SUM('360 GRP '!N622:Y622)*'360 GRP '!#REF!</f>
        <v>#REF!</v>
      </c>
      <c r="C531" s="17" t="e">
        <f>SUM('360 GRP '!N622:Y622)*'360 GRP '!#REF!</f>
        <v>#REF!</v>
      </c>
      <c r="D531" s="18" t="e">
        <f>SUM('360 GRP '!N622:Y622)*'360 GRP '!#REF!</f>
        <v>#REF!</v>
      </c>
      <c r="E531" s="18" t="e">
        <f>SUM('360 GRP '!N622:Y622)*'360 GRP '!#REF!</f>
        <v>#REF!</v>
      </c>
      <c r="F531" s="18" t="e">
        <f>SUM('360 GRP '!N622:Y622)*'360 GRP '!#REF!</f>
        <v>#REF!</v>
      </c>
      <c r="G531" s="18" t="e">
        <f>SUM('360 GRP '!N622:Y622)*'360 GRP '!#REF!</f>
        <v>#REF!</v>
      </c>
      <c r="H531" s="18" t="e">
        <f>SUM('360 GRP '!N622:Y622)*'360 GRP '!#REF!</f>
        <v>#REF!</v>
      </c>
      <c r="I531" s="18" t="e">
        <f>SUM('360 GRP '!N622:Y622)*'360 GRP '!#REF!</f>
        <v>#REF!</v>
      </c>
      <c r="J531" s="18" t="e">
        <f>SUM('360 GRP '!N622:Y622)*'360 GRP '!#REF!</f>
        <v>#REF!</v>
      </c>
      <c r="K531" s="18" t="e">
        <f>'360 GRP '!#REF!</f>
        <v>#REF!</v>
      </c>
      <c r="L531" s="18">
        <f>'360 GRP '!K622*SUM('360 GRP '!N622:Y622)</f>
        <v>0</v>
      </c>
    </row>
    <row r="532" spans="1:12">
      <c r="A532" s="1"/>
      <c r="B532" s="16" t="e">
        <f>SUM('360 GRP '!N623:Y623)*'360 GRP '!#REF!</f>
        <v>#REF!</v>
      </c>
      <c r="C532" s="17" t="e">
        <f>SUM('360 GRP '!N623:Y623)*'360 GRP '!#REF!</f>
        <v>#REF!</v>
      </c>
      <c r="D532" s="18" t="e">
        <f>SUM('360 GRP '!N623:Y623)*'360 GRP '!#REF!</f>
        <v>#REF!</v>
      </c>
      <c r="E532" s="18" t="e">
        <f>SUM('360 GRP '!N623:Y623)*'360 GRP '!#REF!</f>
        <v>#REF!</v>
      </c>
      <c r="F532" s="18" t="e">
        <f>SUM('360 GRP '!N623:Y623)*'360 GRP '!#REF!</f>
        <v>#REF!</v>
      </c>
      <c r="G532" s="18" t="e">
        <f>SUM('360 GRP '!N623:Y623)*'360 GRP '!#REF!</f>
        <v>#REF!</v>
      </c>
      <c r="H532" s="18" t="e">
        <f>SUM('360 GRP '!N623:Y623)*'360 GRP '!#REF!</f>
        <v>#REF!</v>
      </c>
      <c r="I532" s="18" t="e">
        <f>SUM('360 GRP '!N623:Y623)*'360 GRP '!#REF!</f>
        <v>#REF!</v>
      </c>
      <c r="J532" s="18" t="e">
        <f>SUM('360 GRP '!N623:Y623)*'360 GRP '!#REF!</f>
        <v>#REF!</v>
      </c>
      <c r="K532" s="18" t="e">
        <f>'360 GRP '!#REF!</f>
        <v>#REF!</v>
      </c>
      <c r="L532" s="18">
        <f>'360 GRP '!K623*SUM('360 GRP '!N623:Y623)</f>
        <v>0</v>
      </c>
    </row>
    <row r="533" spans="1:12">
      <c r="A533" s="1"/>
      <c r="B533" s="16" t="e">
        <f>SUM('360 GRP '!N624:Y624)*'360 GRP '!#REF!</f>
        <v>#REF!</v>
      </c>
      <c r="C533" s="17" t="e">
        <f>SUM('360 GRP '!N624:Y624)*'360 GRP '!#REF!</f>
        <v>#REF!</v>
      </c>
      <c r="D533" s="18" t="e">
        <f>SUM('360 GRP '!N624:Y624)*'360 GRP '!#REF!</f>
        <v>#REF!</v>
      </c>
      <c r="E533" s="18" t="e">
        <f>SUM('360 GRP '!N624:Y624)*'360 GRP '!#REF!</f>
        <v>#REF!</v>
      </c>
      <c r="F533" s="18" t="e">
        <f>SUM('360 GRP '!N624:Y624)*'360 GRP '!#REF!</f>
        <v>#REF!</v>
      </c>
      <c r="G533" s="18" t="e">
        <f>SUM('360 GRP '!N624:Y624)*'360 GRP '!#REF!</f>
        <v>#REF!</v>
      </c>
      <c r="H533" s="18" t="e">
        <f>SUM('360 GRP '!N624:Y624)*'360 GRP '!#REF!</f>
        <v>#REF!</v>
      </c>
      <c r="I533" s="18" t="e">
        <f>SUM('360 GRP '!N624:Y624)*'360 GRP '!#REF!</f>
        <v>#REF!</v>
      </c>
      <c r="J533" s="18" t="e">
        <f>SUM('360 GRP '!N624:Y624)*'360 GRP '!#REF!</f>
        <v>#REF!</v>
      </c>
      <c r="K533" s="18" t="e">
        <f>'360 GRP '!#REF!</f>
        <v>#REF!</v>
      </c>
      <c r="L533" s="18">
        <f>'360 GRP '!K624*SUM('360 GRP '!N624:Y624)</f>
        <v>0</v>
      </c>
    </row>
    <row r="534" spans="1:12">
      <c r="A534" s="1"/>
      <c r="B534" s="16" t="e">
        <f>SUM('360 GRP '!N629:Y629)*'360 GRP '!#REF!</f>
        <v>#REF!</v>
      </c>
      <c r="C534" s="17" t="e">
        <f>SUM('360 GRP '!N629:Y629)*'360 GRP '!#REF!</f>
        <v>#REF!</v>
      </c>
      <c r="D534" s="18" t="e">
        <f>SUM('360 GRP '!N629:Y629)*'360 GRP '!#REF!</f>
        <v>#REF!</v>
      </c>
      <c r="E534" s="18" t="e">
        <f>SUM('360 GRP '!N629:Y629)*'360 GRP '!#REF!</f>
        <v>#REF!</v>
      </c>
      <c r="F534" s="18" t="e">
        <f>SUM('360 GRP '!N629:Y629)*'360 GRP '!#REF!</f>
        <v>#REF!</v>
      </c>
      <c r="G534" s="18" t="e">
        <f>SUM('360 GRP '!N629:Y629)*'360 GRP '!#REF!</f>
        <v>#REF!</v>
      </c>
      <c r="H534" s="18" t="e">
        <f>SUM('360 GRP '!N629:Y629)*'360 GRP '!#REF!</f>
        <v>#REF!</v>
      </c>
      <c r="I534" s="18" t="e">
        <f>SUM('360 GRP '!N629:Y629)*'360 GRP '!#REF!</f>
        <v>#REF!</v>
      </c>
      <c r="J534" s="18" t="e">
        <f>SUM('360 GRP '!N629:Y629)*'360 GRP '!#REF!</f>
        <v>#REF!</v>
      </c>
      <c r="K534" s="18" t="e">
        <f>'360 GRP '!#REF!</f>
        <v>#REF!</v>
      </c>
      <c r="L534" s="18">
        <f>'360 GRP '!K629*SUM('360 GRP '!N629:Y629)</f>
        <v>0</v>
      </c>
    </row>
    <row r="535" spans="1:12">
      <c r="A535" s="1"/>
      <c r="B535" s="16" t="e">
        <f>SUM('360 GRP '!N630:Y630)*'360 GRP '!#REF!</f>
        <v>#REF!</v>
      </c>
      <c r="C535" s="17" t="e">
        <f>SUM('360 GRP '!N630:Y630)*'360 GRP '!#REF!</f>
        <v>#REF!</v>
      </c>
      <c r="D535" s="18" t="e">
        <f>SUM('360 GRP '!N630:Y630)*'360 GRP '!#REF!</f>
        <v>#REF!</v>
      </c>
      <c r="E535" s="18" t="e">
        <f>SUM('360 GRP '!N630:Y630)*'360 GRP '!#REF!</f>
        <v>#REF!</v>
      </c>
      <c r="F535" s="18" t="e">
        <f>SUM('360 GRP '!N630:Y630)*'360 GRP '!#REF!</f>
        <v>#REF!</v>
      </c>
      <c r="G535" s="18" t="e">
        <f>SUM('360 GRP '!N630:Y630)*'360 GRP '!#REF!</f>
        <v>#REF!</v>
      </c>
      <c r="H535" s="18" t="e">
        <f>SUM('360 GRP '!N630:Y630)*'360 GRP '!#REF!</f>
        <v>#REF!</v>
      </c>
      <c r="I535" s="18" t="e">
        <f>SUM('360 GRP '!N630:Y630)*'360 GRP '!#REF!</f>
        <v>#REF!</v>
      </c>
      <c r="J535" s="18" t="e">
        <f>SUM('360 GRP '!N630:Y630)*'360 GRP '!#REF!</f>
        <v>#REF!</v>
      </c>
      <c r="K535" s="18" t="e">
        <f>'360 GRP '!#REF!</f>
        <v>#REF!</v>
      </c>
      <c r="L535" s="18">
        <f>'360 GRP '!K630*SUM('360 GRP '!N630:Y630)</f>
        <v>0</v>
      </c>
    </row>
    <row r="536" spans="1:12">
      <c r="A536" s="1"/>
      <c r="B536" s="16" t="e">
        <f>SUM('360 GRP '!N631:Y631)*'360 GRP '!#REF!</f>
        <v>#REF!</v>
      </c>
      <c r="C536" s="17" t="e">
        <f>SUM('360 GRP '!N631:Y631)*'360 GRP '!#REF!</f>
        <v>#REF!</v>
      </c>
      <c r="D536" s="18" t="e">
        <f>SUM('360 GRP '!N631:Y631)*'360 GRP '!#REF!</f>
        <v>#REF!</v>
      </c>
      <c r="E536" s="18" t="e">
        <f>SUM('360 GRP '!N631:Y631)*'360 GRP '!#REF!</f>
        <v>#REF!</v>
      </c>
      <c r="F536" s="18" t="e">
        <f>SUM('360 GRP '!N631:Y631)*'360 GRP '!#REF!</f>
        <v>#REF!</v>
      </c>
      <c r="G536" s="18" t="e">
        <f>SUM('360 GRP '!N631:Y631)*'360 GRP '!#REF!</f>
        <v>#REF!</v>
      </c>
      <c r="H536" s="18" t="e">
        <f>SUM('360 GRP '!N631:Y631)*'360 GRP '!#REF!</f>
        <v>#REF!</v>
      </c>
      <c r="I536" s="18" t="e">
        <f>SUM('360 GRP '!N631:Y631)*'360 GRP '!#REF!</f>
        <v>#REF!</v>
      </c>
      <c r="J536" s="18" t="e">
        <f>SUM('360 GRP '!N631:Y631)*'360 GRP '!#REF!</f>
        <v>#REF!</v>
      </c>
      <c r="K536" s="18" t="e">
        <f>'360 GRP '!#REF!</f>
        <v>#REF!</v>
      </c>
      <c r="L536" s="18">
        <f>'360 GRP '!K631*SUM('360 GRP '!N631:Y631)</f>
        <v>0</v>
      </c>
    </row>
    <row r="537" spans="1:12">
      <c r="A537" s="1"/>
      <c r="B537" s="16" t="e">
        <f>SUM('360 GRP '!N632:Y632)*'360 GRP '!#REF!</f>
        <v>#REF!</v>
      </c>
      <c r="C537" s="17" t="e">
        <f>SUM('360 GRP '!N632:Y632)*'360 GRP '!#REF!</f>
        <v>#REF!</v>
      </c>
      <c r="D537" s="18" t="e">
        <f>SUM('360 GRP '!N632:Y632)*'360 GRP '!#REF!</f>
        <v>#REF!</v>
      </c>
      <c r="E537" s="18" t="e">
        <f>SUM('360 GRP '!N632:Y632)*'360 GRP '!#REF!</f>
        <v>#REF!</v>
      </c>
      <c r="F537" s="18" t="e">
        <f>SUM('360 GRP '!N632:Y632)*'360 GRP '!#REF!</f>
        <v>#REF!</v>
      </c>
      <c r="G537" s="18" t="e">
        <f>SUM('360 GRP '!N632:Y632)*'360 GRP '!#REF!</f>
        <v>#REF!</v>
      </c>
      <c r="H537" s="18" t="e">
        <f>SUM('360 GRP '!N632:Y632)*'360 GRP '!#REF!</f>
        <v>#REF!</v>
      </c>
      <c r="I537" s="18" t="e">
        <f>SUM('360 GRP '!N632:Y632)*'360 GRP '!#REF!</f>
        <v>#REF!</v>
      </c>
      <c r="J537" s="18" t="e">
        <f>SUM('360 GRP '!N632:Y632)*'360 GRP '!#REF!</f>
        <v>#REF!</v>
      </c>
      <c r="K537" s="18" t="e">
        <f>'360 GRP '!#REF!</f>
        <v>#REF!</v>
      </c>
      <c r="L537" s="18">
        <f>'360 GRP '!K632*SUM('360 GRP '!N632:Y632)</f>
        <v>0</v>
      </c>
    </row>
    <row r="538" spans="1:12">
      <c r="A538" s="1"/>
      <c r="B538" s="16" t="e">
        <f>SUM('360 GRP '!N633:Y633)*'360 GRP '!#REF!</f>
        <v>#REF!</v>
      </c>
      <c r="C538" s="17" t="e">
        <f>SUM('360 GRP '!N633:Y633)*'360 GRP '!#REF!</f>
        <v>#REF!</v>
      </c>
      <c r="D538" s="18" t="e">
        <f>SUM('360 GRP '!N633:Y633)*'360 GRP '!#REF!</f>
        <v>#REF!</v>
      </c>
      <c r="E538" s="18" t="e">
        <f>SUM('360 GRP '!N633:Y633)*'360 GRP '!#REF!</f>
        <v>#REF!</v>
      </c>
      <c r="F538" s="18" t="e">
        <f>SUM('360 GRP '!N633:Y633)*'360 GRP '!#REF!</f>
        <v>#REF!</v>
      </c>
      <c r="G538" s="18" t="e">
        <f>SUM('360 GRP '!N633:Y633)*'360 GRP '!#REF!</f>
        <v>#REF!</v>
      </c>
      <c r="H538" s="18" t="e">
        <f>SUM('360 GRP '!N633:Y633)*'360 GRP '!#REF!</f>
        <v>#REF!</v>
      </c>
      <c r="I538" s="18" t="e">
        <f>SUM('360 GRP '!N633:Y633)*'360 GRP '!#REF!</f>
        <v>#REF!</v>
      </c>
      <c r="J538" s="18" t="e">
        <f>SUM('360 GRP '!N633:Y633)*'360 GRP '!#REF!</f>
        <v>#REF!</v>
      </c>
      <c r="K538" s="18" t="e">
        <f>'360 GRP '!#REF!</f>
        <v>#REF!</v>
      </c>
      <c r="L538" s="18">
        <f>'360 GRP '!K633*SUM('360 GRP '!N633:Y633)</f>
        <v>0</v>
      </c>
    </row>
    <row r="539" spans="1:12">
      <c r="A539" s="1"/>
      <c r="B539" s="16" t="e">
        <f>SUM('360 GRP '!N634:Y634)*'360 GRP '!#REF!</f>
        <v>#REF!</v>
      </c>
      <c r="C539" s="17" t="e">
        <f>SUM('360 GRP '!N634:Y634)*'360 GRP '!#REF!</f>
        <v>#REF!</v>
      </c>
      <c r="D539" s="18" t="e">
        <f>SUM('360 GRP '!N634:Y634)*'360 GRP '!#REF!</f>
        <v>#REF!</v>
      </c>
      <c r="E539" s="18" t="e">
        <f>SUM('360 GRP '!N634:Y634)*'360 GRP '!#REF!</f>
        <v>#REF!</v>
      </c>
      <c r="F539" s="18" t="e">
        <f>SUM('360 GRP '!N634:Y634)*'360 GRP '!#REF!</f>
        <v>#REF!</v>
      </c>
      <c r="G539" s="18" t="e">
        <f>SUM('360 GRP '!N634:Y634)*'360 GRP '!#REF!</f>
        <v>#REF!</v>
      </c>
      <c r="H539" s="18" t="e">
        <f>SUM('360 GRP '!N634:Y634)*'360 GRP '!#REF!</f>
        <v>#REF!</v>
      </c>
      <c r="I539" s="18" t="e">
        <f>SUM('360 GRP '!N634:Y634)*'360 GRP '!#REF!</f>
        <v>#REF!</v>
      </c>
      <c r="J539" s="18" t="e">
        <f>SUM('360 GRP '!N634:Y634)*'360 GRP '!#REF!</f>
        <v>#REF!</v>
      </c>
      <c r="K539" s="18" t="e">
        <f>'360 GRP '!#REF!</f>
        <v>#REF!</v>
      </c>
      <c r="L539" s="18">
        <f>'360 GRP '!K634*SUM('360 GRP '!N634:Y634)</f>
        <v>0</v>
      </c>
    </row>
    <row r="540" spans="1:12">
      <c r="A540" s="1"/>
      <c r="B540" s="16" t="e">
        <f>SUM('360 GRP '!N635:Y635)*'360 GRP '!#REF!</f>
        <v>#REF!</v>
      </c>
      <c r="C540" s="17" t="e">
        <f>SUM('360 GRP '!N635:Y635)*'360 GRP '!#REF!</f>
        <v>#REF!</v>
      </c>
      <c r="D540" s="18" t="e">
        <f>SUM('360 GRP '!N635:Y635)*'360 GRP '!#REF!</f>
        <v>#REF!</v>
      </c>
      <c r="E540" s="18" t="e">
        <f>SUM('360 GRP '!N635:Y635)*'360 GRP '!#REF!</f>
        <v>#REF!</v>
      </c>
      <c r="F540" s="18" t="e">
        <f>SUM('360 GRP '!N635:Y635)*'360 GRP '!#REF!</f>
        <v>#REF!</v>
      </c>
      <c r="G540" s="18" t="e">
        <f>SUM('360 GRP '!N635:Y635)*'360 GRP '!#REF!</f>
        <v>#REF!</v>
      </c>
      <c r="H540" s="18" t="e">
        <f>SUM('360 GRP '!N635:Y635)*'360 GRP '!#REF!</f>
        <v>#REF!</v>
      </c>
      <c r="I540" s="18" t="e">
        <f>SUM('360 GRP '!N635:Y635)*'360 GRP '!#REF!</f>
        <v>#REF!</v>
      </c>
      <c r="J540" s="18" t="e">
        <f>SUM('360 GRP '!N635:Y635)*'360 GRP '!#REF!</f>
        <v>#REF!</v>
      </c>
      <c r="K540" s="18" t="e">
        <f>'360 GRP '!#REF!</f>
        <v>#REF!</v>
      </c>
      <c r="L540" s="18">
        <f>'360 GRP '!K635*SUM('360 GRP '!N635:Y635)</f>
        <v>0</v>
      </c>
    </row>
    <row r="541" spans="1:12">
      <c r="A541" s="1"/>
      <c r="B541" s="16" t="e">
        <f>SUM('360 GRP '!N636:Y636)*'360 GRP '!#REF!</f>
        <v>#REF!</v>
      </c>
      <c r="C541" s="17" t="e">
        <f>SUM('360 GRP '!N636:Y636)*'360 GRP '!#REF!</f>
        <v>#REF!</v>
      </c>
      <c r="D541" s="18" t="e">
        <f>SUM('360 GRP '!N636:Y636)*'360 GRP '!#REF!</f>
        <v>#REF!</v>
      </c>
      <c r="E541" s="18" t="e">
        <f>SUM('360 GRP '!N636:Y636)*'360 GRP '!#REF!</f>
        <v>#REF!</v>
      </c>
      <c r="F541" s="18" t="e">
        <f>SUM('360 GRP '!N636:Y636)*'360 GRP '!#REF!</f>
        <v>#REF!</v>
      </c>
      <c r="G541" s="18" t="e">
        <f>SUM('360 GRP '!N636:Y636)*'360 GRP '!#REF!</f>
        <v>#REF!</v>
      </c>
      <c r="H541" s="18" t="e">
        <f>SUM('360 GRP '!N636:Y636)*'360 GRP '!#REF!</f>
        <v>#REF!</v>
      </c>
      <c r="I541" s="18" t="e">
        <f>SUM('360 GRP '!N636:Y636)*'360 GRP '!#REF!</f>
        <v>#REF!</v>
      </c>
      <c r="J541" s="18" t="e">
        <f>SUM('360 GRP '!N636:Y636)*'360 GRP '!#REF!</f>
        <v>#REF!</v>
      </c>
      <c r="K541" s="18" t="e">
        <f>'360 GRP '!#REF!</f>
        <v>#REF!</v>
      </c>
      <c r="L541" s="18">
        <f>'360 GRP '!K636*SUM('360 GRP '!N636:Y636)</f>
        <v>0</v>
      </c>
    </row>
    <row r="542" spans="1:12">
      <c r="A542" s="1"/>
      <c r="B542" s="16" t="e">
        <f>SUM('360 GRP '!N637:Y637)*'360 GRP '!#REF!</f>
        <v>#REF!</v>
      </c>
      <c r="C542" s="17" t="e">
        <f>SUM('360 GRP '!N637:Y637)*'360 GRP '!#REF!</f>
        <v>#REF!</v>
      </c>
      <c r="D542" s="18" t="e">
        <f>SUM('360 GRP '!N637:Y637)*'360 GRP '!#REF!</f>
        <v>#REF!</v>
      </c>
      <c r="E542" s="18" t="e">
        <f>SUM('360 GRP '!N637:Y637)*'360 GRP '!#REF!</f>
        <v>#REF!</v>
      </c>
      <c r="F542" s="18" t="e">
        <f>SUM('360 GRP '!N637:Y637)*'360 GRP '!#REF!</f>
        <v>#REF!</v>
      </c>
      <c r="G542" s="18" t="e">
        <f>SUM('360 GRP '!N637:Y637)*'360 GRP '!#REF!</f>
        <v>#REF!</v>
      </c>
      <c r="H542" s="18" t="e">
        <f>SUM('360 GRP '!N637:Y637)*'360 GRP '!#REF!</f>
        <v>#REF!</v>
      </c>
      <c r="I542" s="18" t="e">
        <f>SUM('360 GRP '!N637:Y637)*'360 GRP '!#REF!</f>
        <v>#REF!</v>
      </c>
      <c r="J542" s="18" t="e">
        <f>SUM('360 GRP '!N637:Y637)*'360 GRP '!#REF!</f>
        <v>#REF!</v>
      </c>
      <c r="K542" s="18" t="e">
        <f>'360 GRP '!#REF!</f>
        <v>#REF!</v>
      </c>
      <c r="L542" s="18">
        <f>'360 GRP '!K637*SUM('360 GRP '!N637:Y637)</f>
        <v>0</v>
      </c>
    </row>
    <row r="543" spans="1:12">
      <c r="A543" s="1"/>
      <c r="B543" s="16" t="e">
        <f>SUM('360 GRP '!N638:Y638)*'360 GRP '!#REF!</f>
        <v>#REF!</v>
      </c>
      <c r="C543" s="17" t="e">
        <f>SUM('360 GRP '!N638:Y638)*'360 GRP '!#REF!</f>
        <v>#REF!</v>
      </c>
      <c r="D543" s="18" t="e">
        <f>SUM('360 GRP '!N638:Y638)*'360 GRP '!#REF!</f>
        <v>#REF!</v>
      </c>
      <c r="E543" s="18" t="e">
        <f>SUM('360 GRP '!N638:Y638)*'360 GRP '!#REF!</f>
        <v>#REF!</v>
      </c>
      <c r="F543" s="18" t="e">
        <f>SUM('360 GRP '!N638:Y638)*'360 GRP '!#REF!</f>
        <v>#REF!</v>
      </c>
      <c r="G543" s="18" t="e">
        <f>SUM('360 GRP '!N638:Y638)*'360 GRP '!#REF!</f>
        <v>#REF!</v>
      </c>
      <c r="H543" s="18" t="e">
        <f>SUM('360 GRP '!N638:Y638)*'360 GRP '!#REF!</f>
        <v>#REF!</v>
      </c>
      <c r="I543" s="18" t="e">
        <f>SUM('360 GRP '!N638:Y638)*'360 GRP '!#REF!</f>
        <v>#REF!</v>
      </c>
      <c r="J543" s="18" t="e">
        <f>SUM('360 GRP '!N638:Y638)*'360 GRP '!#REF!</f>
        <v>#REF!</v>
      </c>
      <c r="K543" s="18" t="e">
        <f>'360 GRP '!#REF!</f>
        <v>#REF!</v>
      </c>
      <c r="L543" s="18">
        <f>'360 GRP '!K638*SUM('360 GRP '!N638:Y638)</f>
        <v>0</v>
      </c>
    </row>
    <row r="544" spans="1:12">
      <c r="A544" s="1"/>
      <c r="B544" s="16" t="e">
        <f>SUM('360 GRP '!N642:Y642)*'360 GRP '!#REF!</f>
        <v>#REF!</v>
      </c>
      <c r="C544" s="17" t="e">
        <f>SUM('360 GRP '!N642:Y642)*'360 GRP '!#REF!</f>
        <v>#REF!</v>
      </c>
      <c r="D544" s="18" t="e">
        <f>SUM('360 GRP '!N642:Y642)*'360 GRP '!#REF!</f>
        <v>#REF!</v>
      </c>
      <c r="E544" s="18" t="e">
        <f>SUM('360 GRP '!N642:Y642)*'360 GRP '!#REF!</f>
        <v>#REF!</v>
      </c>
      <c r="F544" s="18" t="e">
        <f>SUM('360 GRP '!N642:Y642)*'360 GRP '!#REF!</f>
        <v>#REF!</v>
      </c>
      <c r="G544" s="18" t="e">
        <f>SUM('360 GRP '!N642:Y642)*'360 GRP '!#REF!</f>
        <v>#REF!</v>
      </c>
      <c r="H544" s="18" t="e">
        <f>SUM('360 GRP '!N642:Y642)*'360 GRP '!#REF!</f>
        <v>#REF!</v>
      </c>
      <c r="I544" s="18" t="e">
        <f>SUM('360 GRP '!N642:Y642)*'360 GRP '!#REF!</f>
        <v>#REF!</v>
      </c>
      <c r="J544" s="18" t="e">
        <f>SUM('360 GRP '!N642:Y642)*'360 GRP '!#REF!</f>
        <v>#REF!</v>
      </c>
      <c r="K544" s="18" t="e">
        <f>'360 GRP '!#REF!</f>
        <v>#REF!</v>
      </c>
      <c r="L544" s="18">
        <f>'360 GRP '!K642*SUM('360 GRP '!N642:Y642)</f>
        <v>0</v>
      </c>
    </row>
    <row r="545" spans="1:12">
      <c r="A545" s="1"/>
      <c r="B545" s="16" t="e">
        <f>SUM('360 GRP '!N643:Y643)*'360 GRP '!#REF!</f>
        <v>#REF!</v>
      </c>
      <c r="C545" s="17" t="e">
        <f>SUM('360 GRP '!N643:Y643)*'360 GRP '!#REF!</f>
        <v>#REF!</v>
      </c>
      <c r="D545" s="18" t="e">
        <f>SUM('360 GRP '!N643:Y643)*'360 GRP '!#REF!</f>
        <v>#REF!</v>
      </c>
      <c r="E545" s="18" t="e">
        <f>SUM('360 GRP '!N643:Y643)*'360 GRP '!#REF!</f>
        <v>#REF!</v>
      </c>
      <c r="F545" s="18" t="e">
        <f>SUM('360 GRP '!N643:Y643)*'360 GRP '!#REF!</f>
        <v>#REF!</v>
      </c>
      <c r="G545" s="18" t="e">
        <f>SUM('360 GRP '!N643:Y643)*'360 GRP '!#REF!</f>
        <v>#REF!</v>
      </c>
      <c r="H545" s="18" t="e">
        <f>SUM('360 GRP '!N643:Y643)*'360 GRP '!#REF!</f>
        <v>#REF!</v>
      </c>
      <c r="I545" s="18" t="e">
        <f>SUM('360 GRP '!N643:Y643)*'360 GRP '!#REF!</f>
        <v>#REF!</v>
      </c>
      <c r="J545" s="18" t="e">
        <f>SUM('360 GRP '!N643:Y643)*'360 GRP '!#REF!</f>
        <v>#REF!</v>
      </c>
      <c r="K545" s="18" t="e">
        <f>'360 GRP '!#REF!</f>
        <v>#REF!</v>
      </c>
      <c r="L545" s="18">
        <f>'360 GRP '!K643*SUM('360 GRP '!N643:Y643)</f>
        <v>0</v>
      </c>
    </row>
    <row r="546" spans="1:12">
      <c r="A546" s="1"/>
      <c r="B546" s="16" t="e">
        <f>SUM('360 GRP '!N644:Y644)*'360 GRP '!#REF!</f>
        <v>#REF!</v>
      </c>
      <c r="C546" s="17" t="e">
        <f>SUM('360 GRP '!N644:Y644)*'360 GRP '!#REF!</f>
        <v>#REF!</v>
      </c>
      <c r="D546" s="18" t="e">
        <f>SUM('360 GRP '!N644:Y644)*'360 GRP '!#REF!</f>
        <v>#REF!</v>
      </c>
      <c r="E546" s="18" t="e">
        <f>SUM('360 GRP '!N644:Y644)*'360 GRP '!#REF!</f>
        <v>#REF!</v>
      </c>
      <c r="F546" s="18" t="e">
        <f>SUM('360 GRP '!N644:Y644)*'360 GRP '!#REF!</f>
        <v>#REF!</v>
      </c>
      <c r="G546" s="18" t="e">
        <f>SUM('360 GRP '!N644:Y644)*'360 GRP '!#REF!</f>
        <v>#REF!</v>
      </c>
      <c r="H546" s="18" t="e">
        <f>SUM('360 GRP '!N644:Y644)*'360 GRP '!#REF!</f>
        <v>#REF!</v>
      </c>
      <c r="I546" s="18" t="e">
        <f>SUM('360 GRP '!N644:Y644)*'360 GRP '!#REF!</f>
        <v>#REF!</v>
      </c>
      <c r="J546" s="18" t="e">
        <f>SUM('360 GRP '!N644:Y644)*'360 GRP '!#REF!</f>
        <v>#REF!</v>
      </c>
      <c r="K546" s="18" t="e">
        <f>'360 GRP '!#REF!</f>
        <v>#REF!</v>
      </c>
      <c r="L546" s="18">
        <f>'360 GRP '!K644*SUM('360 GRP '!N644:Y644)</f>
        <v>0</v>
      </c>
    </row>
    <row r="547" spans="1:12">
      <c r="A547" s="1"/>
      <c r="B547" s="16" t="e">
        <f>SUM('360 GRP '!N645:Y645)*'360 GRP '!#REF!</f>
        <v>#REF!</v>
      </c>
      <c r="C547" s="17" t="e">
        <f>SUM('360 GRP '!N645:Y645)*'360 GRP '!#REF!</f>
        <v>#REF!</v>
      </c>
      <c r="D547" s="18" t="e">
        <f>SUM('360 GRP '!N645:Y645)*'360 GRP '!#REF!</f>
        <v>#REF!</v>
      </c>
      <c r="E547" s="18" t="e">
        <f>SUM('360 GRP '!N645:Y645)*'360 GRP '!#REF!</f>
        <v>#REF!</v>
      </c>
      <c r="F547" s="18" t="e">
        <f>SUM('360 GRP '!N645:Y645)*'360 GRP '!#REF!</f>
        <v>#REF!</v>
      </c>
      <c r="G547" s="18" t="e">
        <f>SUM('360 GRP '!N645:Y645)*'360 GRP '!#REF!</f>
        <v>#REF!</v>
      </c>
      <c r="H547" s="18" t="e">
        <f>SUM('360 GRP '!N645:Y645)*'360 GRP '!#REF!</f>
        <v>#REF!</v>
      </c>
      <c r="I547" s="18" t="e">
        <f>SUM('360 GRP '!N645:Y645)*'360 GRP '!#REF!</f>
        <v>#REF!</v>
      </c>
      <c r="J547" s="18" t="e">
        <f>SUM('360 GRP '!N645:Y645)*'360 GRP '!#REF!</f>
        <v>#REF!</v>
      </c>
      <c r="K547" s="18" t="e">
        <f>'360 GRP '!#REF!</f>
        <v>#REF!</v>
      </c>
      <c r="L547" s="18">
        <f>'360 GRP '!K645*SUM('360 GRP '!N645:Y645)</f>
        <v>0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9">
    <tabColor theme="9" tint="0.59999389629810485"/>
  </sheetPr>
  <dimension ref="A2:J291"/>
  <sheetViews>
    <sheetView workbookViewId="0">
      <selection activeCell="J267" sqref="J267"/>
    </sheetView>
  </sheetViews>
  <sheetFormatPr defaultColWidth="11" defaultRowHeight="15.6"/>
  <sheetData>
    <row r="2" spans="1:10" ht="44.25" customHeight="1">
      <c r="D2" s="1" t="s">
        <v>74</v>
      </c>
    </row>
    <row r="3" spans="1:10" ht="16.2" thickBot="1">
      <c r="C3" t="s">
        <v>61</v>
      </c>
      <c r="D3" t="s">
        <v>62</v>
      </c>
      <c r="E3" s="1" t="s">
        <v>70</v>
      </c>
      <c r="F3" s="1" t="s">
        <v>71</v>
      </c>
      <c r="G3" s="1" t="s">
        <v>72</v>
      </c>
      <c r="H3" t="s">
        <v>103</v>
      </c>
      <c r="I3" t="s">
        <v>104</v>
      </c>
      <c r="J3" t="s">
        <v>102</v>
      </c>
    </row>
    <row r="4" spans="1:10" ht="28.05" customHeight="1" thickBot="1">
      <c r="B4" s="4" t="s">
        <v>73</v>
      </c>
      <c r="C4" s="25" t="e">
        <f t="shared" ref="C4:J4" si="0">SUM(C5:C9961)</f>
        <v>#REF!</v>
      </c>
      <c r="D4" s="25" t="e">
        <f t="shared" si="0"/>
        <v>#REF!</v>
      </c>
      <c r="E4" s="25" t="e">
        <f t="shared" si="0"/>
        <v>#REF!</v>
      </c>
      <c r="F4" s="26" t="e">
        <f t="shared" si="0"/>
        <v>#REF!</v>
      </c>
      <c r="G4" s="26" t="e">
        <f t="shared" si="0"/>
        <v>#REF!</v>
      </c>
      <c r="H4" s="34" t="e">
        <f t="shared" si="0"/>
        <v>#REF!</v>
      </c>
      <c r="I4" s="34" t="e">
        <f t="shared" si="0"/>
        <v>#REF!</v>
      </c>
      <c r="J4" s="34" t="e">
        <f t="shared" si="0"/>
        <v>#REF!</v>
      </c>
    </row>
    <row r="5" spans="1:10">
      <c r="A5" t="e">
        <f>'360 PU '!#REF!</f>
        <v>#REF!</v>
      </c>
      <c r="B5" t="e">
        <f>'360 PU '!#REF!</f>
        <v>#REF!</v>
      </c>
      <c r="C5" s="23" t="e">
        <f>'360 PU '!#REF!*SUM('360 PU '!#REF!)</f>
        <v>#REF!</v>
      </c>
      <c r="D5" s="23" t="e">
        <f>'360 PU '!#REF!*SUM('360 PU '!#REF!)</f>
        <v>#REF!</v>
      </c>
      <c r="E5" s="24" t="e">
        <f>'360 PU '!#REF!*SUM('360 PU '!#REF!)</f>
        <v>#REF!</v>
      </c>
      <c r="F5" s="24" t="e">
        <f t="shared" ref="F5" si="1">E5*0.02</f>
        <v>#REF!</v>
      </c>
      <c r="G5" s="24" t="e">
        <f t="shared" ref="G5" si="2">E5*0.002</f>
        <v>#REF!</v>
      </c>
      <c r="H5" s="33" t="e">
        <f>'360 PU '!#REF!*SUM('360 PU '!#REF!)</f>
        <v>#REF!</v>
      </c>
      <c r="I5" s="33" t="e">
        <f>'360 PU '!#REF!*SUM('360 PU '!#REF!)</f>
        <v>#REF!</v>
      </c>
      <c r="J5" s="33" t="e">
        <f>'360 PU '!#REF!*SUM('360 PU '!#REF!)</f>
        <v>#REF!</v>
      </c>
    </row>
    <row r="6" spans="1:10">
      <c r="A6" t="e">
        <f>'360 PU '!#REF!</f>
        <v>#REF!</v>
      </c>
      <c r="B6" t="e">
        <f>'360 PU '!#REF!</f>
        <v>#REF!</v>
      </c>
      <c r="C6" s="23" t="e">
        <f>'360 PU '!#REF!*SUM('360 PU '!#REF!)</f>
        <v>#REF!</v>
      </c>
      <c r="D6" s="23" t="e">
        <f>'360 PU '!#REF!*SUM('360 PU '!#REF!)</f>
        <v>#REF!</v>
      </c>
      <c r="E6" s="24" t="e">
        <f>'360 PU '!#REF!*SUM('360 PU '!#REF!)</f>
        <v>#REF!</v>
      </c>
      <c r="F6" s="24" t="e">
        <f t="shared" ref="F6:F69" si="3">E6*0.02</f>
        <v>#REF!</v>
      </c>
      <c r="G6" s="24" t="e">
        <f t="shared" ref="G6:G69" si="4">E6*0.002</f>
        <v>#REF!</v>
      </c>
      <c r="H6" s="33" t="e">
        <f>'360 PU '!#REF!*SUM('360 PU '!#REF!)</f>
        <v>#REF!</v>
      </c>
      <c r="I6" s="33" t="e">
        <f>'360 PU '!#REF!*SUM('360 PU '!#REF!)</f>
        <v>#REF!</v>
      </c>
      <c r="J6" s="33" t="e">
        <f>'360 PU '!#REF!*SUM('360 PU '!#REF!)</f>
        <v>#REF!</v>
      </c>
    </row>
    <row r="7" spans="1:10">
      <c r="A7" t="e">
        <f>'360 PU '!#REF!</f>
        <v>#REF!</v>
      </c>
      <c r="B7" t="e">
        <f>'360 PU '!#REF!</f>
        <v>#REF!</v>
      </c>
      <c r="C7" s="23" t="e">
        <f>'360 PU '!#REF!*SUM('360 PU '!#REF!)</f>
        <v>#REF!</v>
      </c>
      <c r="D7" s="23" t="e">
        <f>'360 PU '!#REF!*SUM('360 PU '!#REF!)</f>
        <v>#REF!</v>
      </c>
      <c r="E7" s="24" t="e">
        <f>'360 PU '!#REF!*SUM('360 PU '!#REF!)</f>
        <v>#REF!</v>
      </c>
      <c r="F7" s="24" t="e">
        <f t="shared" si="3"/>
        <v>#REF!</v>
      </c>
      <c r="G7" s="24" t="e">
        <f t="shared" si="4"/>
        <v>#REF!</v>
      </c>
      <c r="H7" s="33" t="e">
        <f>'360 PU '!#REF!*SUM('360 PU '!#REF!)</f>
        <v>#REF!</v>
      </c>
      <c r="I7" s="33" t="e">
        <f>'360 PU '!#REF!*SUM('360 PU '!#REF!)</f>
        <v>#REF!</v>
      </c>
      <c r="J7" s="33" t="e">
        <f>'360 PU '!#REF!*SUM('360 PU '!#REF!)</f>
        <v>#REF!</v>
      </c>
    </row>
    <row r="8" spans="1:10">
      <c r="A8" t="e">
        <f>'360 PU '!#REF!</f>
        <v>#REF!</v>
      </c>
      <c r="B8" t="e">
        <f>'360 PU '!#REF!</f>
        <v>#REF!</v>
      </c>
      <c r="C8" s="23" t="e">
        <f>'360 PU '!#REF!*SUM('360 PU '!#REF!)</f>
        <v>#REF!</v>
      </c>
      <c r="D8" s="23" t="e">
        <f>'360 PU '!#REF!*SUM('360 PU '!#REF!)</f>
        <v>#REF!</v>
      </c>
      <c r="E8" s="24" t="e">
        <f>'360 PU '!#REF!*SUM('360 PU '!#REF!)</f>
        <v>#REF!</v>
      </c>
      <c r="F8" s="24" t="e">
        <f t="shared" si="3"/>
        <v>#REF!</v>
      </c>
      <c r="G8" s="24" t="e">
        <f t="shared" si="4"/>
        <v>#REF!</v>
      </c>
      <c r="H8" s="33" t="e">
        <f>'360 PU '!#REF!*SUM('360 PU '!#REF!)</f>
        <v>#REF!</v>
      </c>
      <c r="I8" s="33" t="e">
        <f>'360 PU '!#REF!*SUM('360 PU '!#REF!)</f>
        <v>#REF!</v>
      </c>
      <c r="J8" s="33" t="e">
        <f>'360 PU '!#REF!*SUM('360 PU '!#REF!)</f>
        <v>#REF!</v>
      </c>
    </row>
    <row r="9" spans="1:10">
      <c r="A9" t="e">
        <f>'360 PU '!#REF!</f>
        <v>#REF!</v>
      </c>
      <c r="B9" t="e">
        <f>'360 PU '!#REF!</f>
        <v>#REF!</v>
      </c>
      <c r="C9" s="23" t="e">
        <f>'360 PU '!#REF!*SUM('360 PU '!#REF!)</f>
        <v>#REF!</v>
      </c>
      <c r="D9" s="23" t="e">
        <f>'360 PU '!#REF!*SUM('360 PU '!#REF!)</f>
        <v>#REF!</v>
      </c>
      <c r="E9" s="24" t="e">
        <f>'360 PU '!#REF!*SUM('360 PU '!#REF!)</f>
        <v>#REF!</v>
      </c>
      <c r="F9" s="24" t="e">
        <f t="shared" si="3"/>
        <v>#REF!</v>
      </c>
      <c r="G9" s="24" t="e">
        <f t="shared" si="4"/>
        <v>#REF!</v>
      </c>
      <c r="H9" s="33" t="e">
        <f>'360 PU '!#REF!*SUM('360 PU '!#REF!)</f>
        <v>#REF!</v>
      </c>
      <c r="I9" s="33" t="e">
        <f>'360 PU '!#REF!*SUM('360 PU '!#REF!)</f>
        <v>#REF!</v>
      </c>
      <c r="J9" s="33" t="e">
        <f>'360 PU '!#REF!*SUM('360 PU '!#REF!)</f>
        <v>#REF!</v>
      </c>
    </row>
    <row r="10" spans="1:10">
      <c r="A10" t="e">
        <f>'360 PU '!#REF!</f>
        <v>#REF!</v>
      </c>
      <c r="B10" t="e">
        <f>'360 PU '!#REF!</f>
        <v>#REF!</v>
      </c>
      <c r="C10" s="23" t="e">
        <f>'360 PU '!#REF!*SUM('360 PU '!#REF!)</f>
        <v>#REF!</v>
      </c>
      <c r="D10" s="23" t="e">
        <f>'360 PU '!#REF!*SUM('360 PU '!#REF!)</f>
        <v>#REF!</v>
      </c>
      <c r="E10" s="24" t="e">
        <f>'360 PU '!#REF!*SUM('360 PU '!#REF!)</f>
        <v>#REF!</v>
      </c>
      <c r="F10" s="24" t="e">
        <f t="shared" si="3"/>
        <v>#REF!</v>
      </c>
      <c r="G10" s="24" t="e">
        <f t="shared" si="4"/>
        <v>#REF!</v>
      </c>
      <c r="H10" s="33" t="e">
        <f>'360 PU '!#REF!*SUM('360 PU '!#REF!)</f>
        <v>#REF!</v>
      </c>
      <c r="I10" s="33" t="e">
        <f>'360 PU '!#REF!*SUM('360 PU '!#REF!)</f>
        <v>#REF!</v>
      </c>
      <c r="J10" s="33" t="e">
        <f>'360 PU '!#REF!*SUM('360 PU '!#REF!)</f>
        <v>#REF!</v>
      </c>
    </row>
    <row r="11" spans="1:10">
      <c r="A11" t="e">
        <f>'360 PU '!#REF!</f>
        <v>#REF!</v>
      </c>
      <c r="B11" t="e">
        <f>'360 PU '!#REF!</f>
        <v>#REF!</v>
      </c>
      <c r="C11" s="23" t="e">
        <f>'360 PU '!#REF!*SUM('360 PU '!#REF!)</f>
        <v>#REF!</v>
      </c>
      <c r="D11" s="23" t="e">
        <f>'360 PU '!#REF!*SUM('360 PU '!#REF!)</f>
        <v>#REF!</v>
      </c>
      <c r="E11" s="24" t="e">
        <f>'360 PU '!#REF!*SUM('360 PU '!#REF!)</f>
        <v>#REF!</v>
      </c>
      <c r="F11" s="24" t="e">
        <f t="shared" si="3"/>
        <v>#REF!</v>
      </c>
      <c r="G11" s="24" t="e">
        <f t="shared" si="4"/>
        <v>#REF!</v>
      </c>
      <c r="H11" s="33" t="e">
        <f>'360 PU '!#REF!*SUM('360 PU '!#REF!)</f>
        <v>#REF!</v>
      </c>
      <c r="I11" s="33" t="e">
        <f>'360 PU '!#REF!*SUM('360 PU '!#REF!)</f>
        <v>#REF!</v>
      </c>
      <c r="J11" s="33" t="e">
        <f>'360 PU '!#REF!*SUM('360 PU '!#REF!)</f>
        <v>#REF!</v>
      </c>
    </row>
    <row r="12" spans="1:10">
      <c r="A12" t="e">
        <f>'360 PU '!#REF!</f>
        <v>#REF!</v>
      </c>
      <c r="B12" t="e">
        <f>'360 PU '!#REF!</f>
        <v>#REF!</v>
      </c>
      <c r="C12" s="23" t="e">
        <f>'360 PU '!#REF!*SUM('360 PU '!#REF!)</f>
        <v>#REF!</v>
      </c>
      <c r="D12" s="23" t="e">
        <f>'360 PU '!#REF!*SUM('360 PU '!#REF!)</f>
        <v>#REF!</v>
      </c>
      <c r="E12" s="24" t="e">
        <f>'360 PU '!#REF!*SUM('360 PU '!#REF!)</f>
        <v>#REF!</v>
      </c>
      <c r="F12" s="24" t="e">
        <f t="shared" si="3"/>
        <v>#REF!</v>
      </c>
      <c r="G12" s="24" t="e">
        <f t="shared" si="4"/>
        <v>#REF!</v>
      </c>
      <c r="H12" s="33" t="e">
        <f>'360 PU '!#REF!*SUM('360 PU '!#REF!)</f>
        <v>#REF!</v>
      </c>
      <c r="I12" s="33" t="e">
        <f>'360 PU '!#REF!*SUM('360 PU '!#REF!)</f>
        <v>#REF!</v>
      </c>
      <c r="J12" s="33" t="e">
        <f>'360 PU '!#REF!*SUM('360 PU '!#REF!)</f>
        <v>#REF!</v>
      </c>
    </row>
    <row r="13" spans="1:10">
      <c r="A13" t="e">
        <f>'360 PU '!#REF!</f>
        <v>#REF!</v>
      </c>
      <c r="B13" t="e">
        <f>'360 PU '!#REF!</f>
        <v>#REF!</v>
      </c>
      <c r="C13" s="23" t="e">
        <f>'360 PU '!#REF!*SUM('360 PU '!#REF!)</f>
        <v>#REF!</v>
      </c>
      <c r="D13" s="23" t="e">
        <f>'360 PU '!#REF!*SUM('360 PU '!#REF!)</f>
        <v>#REF!</v>
      </c>
      <c r="E13" s="24" t="e">
        <f>'360 PU '!#REF!*SUM('360 PU '!#REF!)</f>
        <v>#REF!</v>
      </c>
      <c r="F13" s="24" t="e">
        <f t="shared" si="3"/>
        <v>#REF!</v>
      </c>
      <c r="G13" s="24" t="e">
        <f t="shared" si="4"/>
        <v>#REF!</v>
      </c>
      <c r="H13" s="33" t="e">
        <f>'360 PU '!#REF!*SUM('360 PU '!#REF!)</f>
        <v>#REF!</v>
      </c>
      <c r="I13" s="33" t="e">
        <f>'360 PU '!#REF!*SUM('360 PU '!#REF!)</f>
        <v>#REF!</v>
      </c>
      <c r="J13" s="33" t="e">
        <f>'360 PU '!#REF!*SUM('360 PU '!#REF!)</f>
        <v>#REF!</v>
      </c>
    </row>
    <row r="14" spans="1:10">
      <c r="A14" t="e">
        <f>'360 PU '!#REF!</f>
        <v>#REF!</v>
      </c>
      <c r="B14" t="e">
        <f>'360 PU '!#REF!</f>
        <v>#REF!</v>
      </c>
      <c r="C14" s="23" t="e">
        <f>'360 PU '!#REF!*SUM('360 PU '!#REF!)</f>
        <v>#REF!</v>
      </c>
      <c r="D14" s="23" t="e">
        <f>'360 PU '!#REF!*SUM('360 PU '!#REF!)</f>
        <v>#REF!</v>
      </c>
      <c r="E14" s="24" t="e">
        <f>'360 PU '!#REF!*SUM('360 PU '!#REF!)</f>
        <v>#REF!</v>
      </c>
      <c r="F14" s="24" t="e">
        <f t="shared" si="3"/>
        <v>#REF!</v>
      </c>
      <c r="G14" s="24" t="e">
        <f t="shared" si="4"/>
        <v>#REF!</v>
      </c>
      <c r="H14" s="33" t="e">
        <f>'360 PU '!#REF!*SUM('360 PU '!#REF!)</f>
        <v>#REF!</v>
      </c>
      <c r="I14" s="33" t="e">
        <f>'360 PU '!#REF!*SUM('360 PU '!#REF!)</f>
        <v>#REF!</v>
      </c>
      <c r="J14" s="33" t="e">
        <f>'360 PU '!#REF!*SUM('360 PU '!#REF!)</f>
        <v>#REF!</v>
      </c>
    </row>
    <row r="15" spans="1:10">
      <c r="A15" t="e">
        <f>'360 PU '!#REF!</f>
        <v>#REF!</v>
      </c>
      <c r="B15" t="e">
        <f>'360 PU '!#REF!</f>
        <v>#REF!</v>
      </c>
      <c r="C15" s="23" t="e">
        <f>'360 PU '!#REF!*SUM('360 PU '!#REF!)</f>
        <v>#REF!</v>
      </c>
      <c r="D15" s="23" t="e">
        <f>'360 PU '!#REF!*SUM('360 PU '!#REF!)</f>
        <v>#REF!</v>
      </c>
      <c r="E15" s="24" t="e">
        <f>'360 PU '!#REF!*SUM('360 PU '!#REF!)</f>
        <v>#REF!</v>
      </c>
      <c r="F15" s="24" t="e">
        <f t="shared" si="3"/>
        <v>#REF!</v>
      </c>
      <c r="G15" s="24" t="e">
        <f t="shared" si="4"/>
        <v>#REF!</v>
      </c>
      <c r="H15" s="33" t="e">
        <f>'360 PU '!#REF!*SUM('360 PU '!#REF!)</f>
        <v>#REF!</v>
      </c>
      <c r="I15" s="33" t="e">
        <f>'360 PU '!#REF!*SUM('360 PU '!#REF!)</f>
        <v>#REF!</v>
      </c>
      <c r="J15" s="33" t="e">
        <f>'360 PU '!#REF!*SUM('360 PU '!#REF!)</f>
        <v>#REF!</v>
      </c>
    </row>
    <row r="16" spans="1:10">
      <c r="A16" t="e">
        <f>'360 PU '!#REF!</f>
        <v>#REF!</v>
      </c>
      <c r="B16" t="e">
        <f>'360 PU '!#REF!</f>
        <v>#REF!</v>
      </c>
      <c r="C16" s="23" t="e">
        <f>'360 PU '!#REF!*SUM('360 PU '!#REF!)</f>
        <v>#REF!</v>
      </c>
      <c r="D16" s="23" t="e">
        <f>'360 PU '!#REF!*SUM('360 PU '!#REF!)</f>
        <v>#REF!</v>
      </c>
      <c r="E16" s="24" t="e">
        <f>'360 PU '!#REF!*SUM('360 PU '!#REF!)</f>
        <v>#REF!</v>
      </c>
      <c r="F16" s="24" t="e">
        <f t="shared" si="3"/>
        <v>#REF!</v>
      </c>
      <c r="G16" s="24" t="e">
        <f t="shared" si="4"/>
        <v>#REF!</v>
      </c>
      <c r="H16" s="33" t="e">
        <f>'360 PU '!#REF!*SUM('360 PU '!#REF!)</f>
        <v>#REF!</v>
      </c>
      <c r="I16" s="33" t="e">
        <f>'360 PU '!#REF!*SUM('360 PU '!#REF!)</f>
        <v>#REF!</v>
      </c>
      <c r="J16" s="33" t="e">
        <f>'360 PU '!#REF!*SUM('360 PU '!#REF!)</f>
        <v>#REF!</v>
      </c>
    </row>
    <row r="17" spans="1:10">
      <c r="A17" t="e">
        <f>'360 PU '!#REF!</f>
        <v>#REF!</v>
      </c>
      <c r="B17" t="e">
        <f>'360 PU '!#REF!</f>
        <v>#REF!</v>
      </c>
      <c r="C17" s="23" t="e">
        <f>'360 PU '!#REF!*SUM('360 PU '!#REF!)</f>
        <v>#REF!</v>
      </c>
      <c r="D17" s="23" t="e">
        <f>'360 PU '!#REF!*SUM('360 PU '!#REF!)</f>
        <v>#REF!</v>
      </c>
      <c r="E17" s="24" t="e">
        <f>'360 PU '!#REF!*SUM('360 PU '!#REF!)</f>
        <v>#REF!</v>
      </c>
      <c r="F17" s="24" t="e">
        <f t="shared" si="3"/>
        <v>#REF!</v>
      </c>
      <c r="G17" s="24" t="e">
        <f t="shared" si="4"/>
        <v>#REF!</v>
      </c>
      <c r="H17" s="33" t="e">
        <f>'360 PU '!#REF!*SUM('360 PU '!#REF!)</f>
        <v>#REF!</v>
      </c>
      <c r="I17" s="33" t="e">
        <f>'360 PU '!#REF!*SUM('360 PU '!#REF!)</f>
        <v>#REF!</v>
      </c>
      <c r="J17" s="33" t="e">
        <f>'360 PU '!#REF!*SUM('360 PU '!#REF!)</f>
        <v>#REF!</v>
      </c>
    </row>
    <row r="18" spans="1:10">
      <c r="A18" t="e">
        <f>'360 PU '!#REF!</f>
        <v>#REF!</v>
      </c>
      <c r="B18" t="e">
        <f>'360 PU '!#REF!</f>
        <v>#REF!</v>
      </c>
      <c r="C18" s="23" t="e">
        <f>'360 PU '!#REF!*SUM('360 PU '!#REF!)</f>
        <v>#REF!</v>
      </c>
      <c r="D18" s="23" t="e">
        <f>'360 PU '!#REF!*SUM('360 PU '!#REF!)</f>
        <v>#REF!</v>
      </c>
      <c r="E18" s="24" t="e">
        <f>'360 PU '!#REF!*SUM('360 PU '!#REF!)</f>
        <v>#REF!</v>
      </c>
      <c r="F18" s="24" t="e">
        <f t="shared" si="3"/>
        <v>#REF!</v>
      </c>
      <c r="G18" s="24" t="e">
        <f t="shared" si="4"/>
        <v>#REF!</v>
      </c>
      <c r="H18" s="33" t="e">
        <f>'360 PU '!#REF!*SUM('360 PU '!#REF!)</f>
        <v>#REF!</v>
      </c>
      <c r="I18" s="33" t="e">
        <f>'360 PU '!#REF!*SUM('360 PU '!#REF!)</f>
        <v>#REF!</v>
      </c>
      <c r="J18" s="33" t="e">
        <f>'360 PU '!#REF!*SUM('360 PU '!#REF!)</f>
        <v>#REF!</v>
      </c>
    </row>
    <row r="19" spans="1:10">
      <c r="A19" t="e">
        <f>'360 PU '!#REF!</f>
        <v>#REF!</v>
      </c>
      <c r="B19" t="e">
        <f>'360 PU '!#REF!</f>
        <v>#REF!</v>
      </c>
      <c r="C19" s="23" t="e">
        <f>'360 PU '!#REF!*SUM('360 PU '!#REF!)</f>
        <v>#REF!</v>
      </c>
      <c r="D19" s="23" t="e">
        <f>'360 PU '!#REF!*SUM('360 PU '!#REF!)</f>
        <v>#REF!</v>
      </c>
      <c r="E19" s="24" t="e">
        <f>'360 PU '!#REF!*SUM('360 PU '!#REF!)</f>
        <v>#REF!</v>
      </c>
      <c r="F19" s="24" t="e">
        <f t="shared" si="3"/>
        <v>#REF!</v>
      </c>
      <c r="G19" s="24" t="e">
        <f t="shared" si="4"/>
        <v>#REF!</v>
      </c>
      <c r="H19" s="33" t="e">
        <f>'360 PU '!#REF!*SUM('360 PU '!#REF!)</f>
        <v>#REF!</v>
      </c>
      <c r="I19" s="33" t="e">
        <f>'360 PU '!#REF!*SUM('360 PU '!#REF!)</f>
        <v>#REF!</v>
      </c>
      <c r="J19" s="33" t="e">
        <f>'360 PU '!#REF!*SUM('360 PU '!#REF!)</f>
        <v>#REF!</v>
      </c>
    </row>
    <row r="20" spans="1:10">
      <c r="A20" t="e">
        <f>'360 PU '!#REF!</f>
        <v>#REF!</v>
      </c>
      <c r="B20" t="e">
        <f>'360 PU '!#REF!</f>
        <v>#REF!</v>
      </c>
      <c r="C20" s="23" t="e">
        <f>'360 PU '!#REF!*SUM('360 PU '!#REF!)</f>
        <v>#REF!</v>
      </c>
      <c r="D20" s="23" t="e">
        <f>'360 PU '!#REF!*SUM('360 PU '!#REF!)</f>
        <v>#REF!</v>
      </c>
      <c r="E20" s="24" t="e">
        <f>'360 PU '!#REF!*SUM('360 PU '!#REF!)</f>
        <v>#REF!</v>
      </c>
      <c r="F20" s="24" t="e">
        <f t="shared" si="3"/>
        <v>#REF!</v>
      </c>
      <c r="G20" s="24" t="e">
        <f t="shared" si="4"/>
        <v>#REF!</v>
      </c>
      <c r="H20" s="33" t="e">
        <f>'360 PU '!#REF!*SUM('360 PU '!#REF!)</f>
        <v>#REF!</v>
      </c>
      <c r="I20" s="33" t="e">
        <f>'360 PU '!#REF!*SUM('360 PU '!#REF!)</f>
        <v>#REF!</v>
      </c>
      <c r="J20" s="33" t="e">
        <f>'360 PU '!#REF!*SUM('360 PU '!#REF!)</f>
        <v>#REF!</v>
      </c>
    </row>
    <row r="21" spans="1:10">
      <c r="A21" t="e">
        <f>'360 PU '!#REF!</f>
        <v>#REF!</v>
      </c>
      <c r="B21" t="e">
        <f>'360 PU '!#REF!</f>
        <v>#REF!</v>
      </c>
      <c r="C21" s="23" t="e">
        <f>'360 PU '!#REF!*SUM('360 PU '!#REF!)</f>
        <v>#REF!</v>
      </c>
      <c r="D21" s="23" t="e">
        <f>'360 PU '!#REF!*SUM('360 PU '!#REF!)</f>
        <v>#REF!</v>
      </c>
      <c r="E21" s="24" t="e">
        <f>'360 PU '!#REF!*SUM('360 PU '!#REF!)</f>
        <v>#REF!</v>
      </c>
      <c r="F21" s="24" t="e">
        <f t="shared" si="3"/>
        <v>#REF!</v>
      </c>
      <c r="G21" s="24" t="e">
        <f t="shared" si="4"/>
        <v>#REF!</v>
      </c>
      <c r="H21" s="33" t="e">
        <f>'360 PU '!#REF!*SUM('360 PU '!#REF!)</f>
        <v>#REF!</v>
      </c>
      <c r="I21" s="33" t="e">
        <f>'360 PU '!#REF!*SUM('360 PU '!#REF!)</f>
        <v>#REF!</v>
      </c>
      <c r="J21" s="33" t="e">
        <f>'360 PU '!#REF!*SUM('360 PU '!#REF!)</f>
        <v>#REF!</v>
      </c>
    </row>
    <row r="22" spans="1:10">
      <c r="A22" t="e">
        <f>'360 PU '!#REF!</f>
        <v>#REF!</v>
      </c>
      <c r="B22" t="e">
        <f>'360 PU '!#REF!</f>
        <v>#REF!</v>
      </c>
      <c r="C22" s="23" t="e">
        <f>'360 PU '!#REF!*SUM('360 PU '!#REF!)</f>
        <v>#REF!</v>
      </c>
      <c r="D22" s="23" t="e">
        <f>'360 PU '!#REF!*SUM('360 PU '!#REF!)</f>
        <v>#REF!</v>
      </c>
      <c r="E22" s="24" t="e">
        <f>'360 PU '!#REF!*SUM('360 PU '!#REF!)</f>
        <v>#REF!</v>
      </c>
      <c r="F22" s="24" t="e">
        <f t="shared" si="3"/>
        <v>#REF!</v>
      </c>
      <c r="G22" s="24" t="e">
        <f t="shared" si="4"/>
        <v>#REF!</v>
      </c>
      <c r="H22" s="33" t="e">
        <f>'360 PU '!#REF!*SUM('360 PU '!#REF!)</f>
        <v>#REF!</v>
      </c>
      <c r="I22" s="33" t="e">
        <f>'360 PU '!#REF!*SUM('360 PU '!#REF!)</f>
        <v>#REF!</v>
      </c>
      <c r="J22" s="33" t="e">
        <f>'360 PU '!#REF!*SUM('360 PU '!#REF!)</f>
        <v>#REF!</v>
      </c>
    </row>
    <row r="23" spans="1:10">
      <c r="A23" t="e">
        <f>'360 PU '!#REF!</f>
        <v>#REF!</v>
      </c>
      <c r="B23" t="e">
        <f>'360 PU '!#REF!</f>
        <v>#REF!</v>
      </c>
      <c r="C23" s="23" t="e">
        <f>'360 PU '!#REF!*SUM('360 PU '!#REF!)</f>
        <v>#REF!</v>
      </c>
      <c r="D23" s="23" t="e">
        <f>'360 PU '!#REF!*SUM('360 PU '!#REF!)</f>
        <v>#REF!</v>
      </c>
      <c r="E23" s="24" t="e">
        <f>'360 PU '!#REF!*SUM('360 PU '!#REF!)</f>
        <v>#REF!</v>
      </c>
      <c r="F23" s="24" t="e">
        <f t="shared" si="3"/>
        <v>#REF!</v>
      </c>
      <c r="G23" s="24" t="e">
        <f t="shared" si="4"/>
        <v>#REF!</v>
      </c>
      <c r="H23" s="33" t="e">
        <f>'360 PU '!#REF!*SUM('360 PU '!#REF!)</f>
        <v>#REF!</v>
      </c>
      <c r="I23" s="33" t="e">
        <f>'360 PU '!#REF!*SUM('360 PU '!#REF!)</f>
        <v>#REF!</v>
      </c>
      <c r="J23" s="33" t="e">
        <f>'360 PU '!#REF!*SUM('360 PU '!#REF!)</f>
        <v>#REF!</v>
      </c>
    </row>
    <row r="24" spans="1:10">
      <c r="A24" t="e">
        <f>'360 PU '!#REF!</f>
        <v>#REF!</v>
      </c>
      <c r="B24" t="e">
        <f>'360 PU '!#REF!</f>
        <v>#REF!</v>
      </c>
      <c r="C24" s="23" t="e">
        <f>'360 PU '!#REF!*SUM('360 PU '!#REF!)</f>
        <v>#REF!</v>
      </c>
      <c r="D24" s="23" t="e">
        <f>'360 PU '!#REF!*SUM('360 PU '!#REF!)</f>
        <v>#REF!</v>
      </c>
      <c r="E24" s="24" t="e">
        <f>'360 PU '!#REF!*SUM('360 PU '!#REF!)</f>
        <v>#REF!</v>
      </c>
      <c r="F24" s="24" t="e">
        <f t="shared" si="3"/>
        <v>#REF!</v>
      </c>
      <c r="G24" s="24" t="e">
        <f t="shared" si="4"/>
        <v>#REF!</v>
      </c>
      <c r="H24" s="33" t="e">
        <f>'360 PU '!#REF!*SUM('360 PU '!#REF!)</f>
        <v>#REF!</v>
      </c>
      <c r="I24" s="33" t="e">
        <f>'360 PU '!#REF!*SUM('360 PU '!#REF!)</f>
        <v>#REF!</v>
      </c>
      <c r="J24" s="33" t="e">
        <f>'360 PU '!#REF!*SUM('360 PU '!#REF!)</f>
        <v>#REF!</v>
      </c>
    </row>
    <row r="25" spans="1:10">
      <c r="A25" t="e">
        <f>'360 PU '!#REF!</f>
        <v>#REF!</v>
      </c>
      <c r="B25" t="e">
        <f>'360 PU '!#REF!</f>
        <v>#REF!</v>
      </c>
      <c r="C25" s="23" t="e">
        <f>'360 PU '!#REF!*SUM('360 PU '!#REF!)</f>
        <v>#REF!</v>
      </c>
      <c r="D25" s="23" t="e">
        <f>'360 PU '!#REF!*SUM('360 PU '!#REF!)</f>
        <v>#REF!</v>
      </c>
      <c r="E25" s="24" t="e">
        <f>'360 PU '!#REF!*SUM('360 PU '!#REF!)</f>
        <v>#REF!</v>
      </c>
      <c r="F25" s="24" t="e">
        <f t="shared" si="3"/>
        <v>#REF!</v>
      </c>
      <c r="G25" s="24" t="e">
        <f t="shared" si="4"/>
        <v>#REF!</v>
      </c>
      <c r="H25" s="33" t="e">
        <f>'360 PU '!#REF!*SUM('360 PU '!#REF!)</f>
        <v>#REF!</v>
      </c>
      <c r="I25" s="33" t="e">
        <f>'360 PU '!#REF!*SUM('360 PU '!#REF!)</f>
        <v>#REF!</v>
      </c>
      <c r="J25" s="33" t="e">
        <f>'360 PU '!#REF!*SUM('360 PU '!#REF!)</f>
        <v>#REF!</v>
      </c>
    </row>
    <row r="26" spans="1:10">
      <c r="A26" t="e">
        <f>'360 PU '!#REF!</f>
        <v>#REF!</v>
      </c>
      <c r="B26" t="e">
        <f>'360 PU '!#REF!</f>
        <v>#REF!</v>
      </c>
      <c r="C26" s="23" t="e">
        <f>'360 PU '!#REF!*SUM('360 PU '!#REF!)</f>
        <v>#REF!</v>
      </c>
      <c r="D26" s="23" t="e">
        <f>'360 PU '!#REF!*SUM('360 PU '!#REF!)</f>
        <v>#REF!</v>
      </c>
      <c r="E26" s="24" t="e">
        <f>'360 PU '!#REF!*SUM('360 PU '!#REF!)</f>
        <v>#REF!</v>
      </c>
      <c r="F26" s="24" t="e">
        <f t="shared" si="3"/>
        <v>#REF!</v>
      </c>
      <c r="G26" s="24" t="e">
        <f t="shared" si="4"/>
        <v>#REF!</v>
      </c>
      <c r="H26" s="33" t="e">
        <f>'360 PU '!#REF!*SUM('360 PU '!#REF!)</f>
        <v>#REF!</v>
      </c>
      <c r="I26" s="33" t="e">
        <f>'360 PU '!#REF!*SUM('360 PU '!#REF!)</f>
        <v>#REF!</v>
      </c>
      <c r="J26" s="33" t="e">
        <f>'360 PU '!#REF!*SUM('360 PU '!#REF!)</f>
        <v>#REF!</v>
      </c>
    </row>
    <row r="27" spans="1:10">
      <c r="A27" t="e">
        <f>'360 PU '!#REF!</f>
        <v>#REF!</v>
      </c>
      <c r="B27" t="e">
        <f>'360 PU '!#REF!</f>
        <v>#REF!</v>
      </c>
      <c r="C27" s="23" t="e">
        <f>'360 PU '!#REF!*SUM('360 PU '!#REF!)</f>
        <v>#REF!</v>
      </c>
      <c r="D27" s="23" t="e">
        <f>'360 PU '!#REF!*SUM('360 PU '!#REF!)</f>
        <v>#REF!</v>
      </c>
      <c r="E27" s="24" t="e">
        <f>'360 PU '!#REF!*SUM('360 PU '!#REF!)</f>
        <v>#REF!</v>
      </c>
      <c r="F27" s="24" t="e">
        <f t="shared" si="3"/>
        <v>#REF!</v>
      </c>
      <c r="G27" s="24" t="e">
        <f t="shared" si="4"/>
        <v>#REF!</v>
      </c>
      <c r="H27" s="33" t="e">
        <f>'360 PU '!#REF!*SUM('360 PU '!#REF!)</f>
        <v>#REF!</v>
      </c>
      <c r="I27" s="33" t="e">
        <f>'360 PU '!#REF!*SUM('360 PU '!#REF!)</f>
        <v>#REF!</v>
      </c>
      <c r="J27" s="33" t="e">
        <f>'360 PU '!#REF!*SUM('360 PU '!#REF!)</f>
        <v>#REF!</v>
      </c>
    </row>
    <row r="28" spans="1:10">
      <c r="A28" t="e">
        <f>'360 PU '!#REF!</f>
        <v>#REF!</v>
      </c>
      <c r="B28" t="e">
        <f>'360 PU '!#REF!</f>
        <v>#REF!</v>
      </c>
      <c r="C28" s="23" t="e">
        <f>'360 PU '!#REF!*SUM('360 PU '!#REF!)</f>
        <v>#REF!</v>
      </c>
      <c r="D28" s="23" t="e">
        <f>'360 PU '!#REF!*SUM('360 PU '!#REF!)</f>
        <v>#REF!</v>
      </c>
      <c r="E28" s="24" t="e">
        <f>'360 PU '!#REF!*SUM('360 PU '!#REF!)</f>
        <v>#REF!</v>
      </c>
      <c r="F28" s="24" t="e">
        <f t="shared" si="3"/>
        <v>#REF!</v>
      </c>
      <c r="G28" s="24" t="e">
        <f t="shared" si="4"/>
        <v>#REF!</v>
      </c>
      <c r="H28" s="33" t="e">
        <f>'360 PU '!#REF!*SUM('360 PU '!#REF!)</f>
        <v>#REF!</v>
      </c>
      <c r="I28" s="33" t="e">
        <f>'360 PU '!#REF!*SUM('360 PU '!#REF!)</f>
        <v>#REF!</v>
      </c>
      <c r="J28" s="33" t="e">
        <f>'360 PU '!#REF!*SUM('360 PU '!#REF!)</f>
        <v>#REF!</v>
      </c>
    </row>
    <row r="29" spans="1:10">
      <c r="A29" t="e">
        <f>'360 PU '!#REF!</f>
        <v>#REF!</v>
      </c>
      <c r="B29" t="e">
        <f>'360 PU '!#REF!</f>
        <v>#REF!</v>
      </c>
      <c r="C29" s="23" t="e">
        <f>'360 PU '!#REF!*SUM('360 PU '!#REF!)</f>
        <v>#REF!</v>
      </c>
      <c r="D29" s="23" t="e">
        <f>'360 PU '!#REF!*SUM('360 PU '!#REF!)</f>
        <v>#REF!</v>
      </c>
      <c r="E29" s="24" t="e">
        <f>'360 PU '!#REF!*SUM('360 PU '!#REF!)</f>
        <v>#REF!</v>
      </c>
      <c r="F29" s="24" t="e">
        <f t="shared" si="3"/>
        <v>#REF!</v>
      </c>
      <c r="G29" s="24" t="e">
        <f t="shared" si="4"/>
        <v>#REF!</v>
      </c>
      <c r="H29" s="33" t="e">
        <f>'360 PU '!#REF!*SUM('360 PU '!#REF!)</f>
        <v>#REF!</v>
      </c>
      <c r="I29" s="33" t="e">
        <f>'360 PU '!#REF!*SUM('360 PU '!#REF!)</f>
        <v>#REF!</v>
      </c>
      <c r="J29" s="33" t="e">
        <f>'360 PU '!#REF!*SUM('360 PU '!#REF!)</f>
        <v>#REF!</v>
      </c>
    </row>
    <row r="30" spans="1:10">
      <c r="A30" t="e">
        <f>'360 PU '!#REF!</f>
        <v>#REF!</v>
      </c>
      <c r="B30" t="e">
        <f>'360 PU '!#REF!</f>
        <v>#REF!</v>
      </c>
      <c r="C30" s="23" t="e">
        <f>'360 PU '!#REF!*SUM('360 PU '!#REF!)</f>
        <v>#REF!</v>
      </c>
      <c r="D30" s="23" t="e">
        <f>'360 PU '!#REF!*SUM('360 PU '!#REF!)</f>
        <v>#REF!</v>
      </c>
      <c r="E30" s="24" t="e">
        <f>'360 PU '!#REF!*SUM('360 PU '!#REF!)</f>
        <v>#REF!</v>
      </c>
      <c r="F30" s="24" t="e">
        <f t="shared" si="3"/>
        <v>#REF!</v>
      </c>
      <c r="G30" s="24" t="e">
        <f t="shared" si="4"/>
        <v>#REF!</v>
      </c>
      <c r="H30" s="33" t="e">
        <f>'360 PU '!#REF!*SUM('360 PU '!#REF!)</f>
        <v>#REF!</v>
      </c>
      <c r="I30" s="33" t="e">
        <f>'360 PU '!#REF!*SUM('360 PU '!#REF!)</f>
        <v>#REF!</v>
      </c>
      <c r="J30" s="33" t="e">
        <f>'360 PU '!#REF!*SUM('360 PU '!#REF!)</f>
        <v>#REF!</v>
      </c>
    </row>
    <row r="31" spans="1:10">
      <c r="A31" t="e">
        <f>'360 PU '!#REF!</f>
        <v>#REF!</v>
      </c>
      <c r="B31" t="e">
        <f>'360 PU '!#REF!</f>
        <v>#REF!</v>
      </c>
      <c r="C31" s="23" t="e">
        <f>'360 PU '!#REF!*SUM('360 PU '!#REF!)</f>
        <v>#REF!</v>
      </c>
      <c r="D31" s="23" t="e">
        <f>'360 PU '!#REF!*SUM('360 PU '!#REF!)</f>
        <v>#REF!</v>
      </c>
      <c r="E31" s="24" t="e">
        <f>'360 PU '!#REF!*SUM('360 PU '!#REF!)</f>
        <v>#REF!</v>
      </c>
      <c r="F31" s="24" t="e">
        <f t="shared" si="3"/>
        <v>#REF!</v>
      </c>
      <c r="G31" s="24" t="e">
        <f t="shared" si="4"/>
        <v>#REF!</v>
      </c>
      <c r="H31" s="33" t="e">
        <f>'360 PU '!#REF!*SUM('360 PU '!#REF!)</f>
        <v>#REF!</v>
      </c>
      <c r="I31" s="33" t="e">
        <f>'360 PU '!#REF!*SUM('360 PU '!#REF!)</f>
        <v>#REF!</v>
      </c>
      <c r="J31" s="33" t="e">
        <f>'360 PU '!#REF!*SUM('360 PU '!#REF!)</f>
        <v>#REF!</v>
      </c>
    </row>
    <row r="32" spans="1:10">
      <c r="A32" t="e">
        <f>'360 PU '!#REF!</f>
        <v>#REF!</v>
      </c>
      <c r="B32" t="e">
        <f>'360 PU '!#REF!</f>
        <v>#REF!</v>
      </c>
      <c r="C32" s="23" t="e">
        <f>'360 PU '!#REF!*SUM('360 PU '!#REF!)</f>
        <v>#REF!</v>
      </c>
      <c r="D32" s="23" t="e">
        <f>'360 PU '!#REF!*SUM('360 PU '!#REF!)</f>
        <v>#REF!</v>
      </c>
      <c r="E32" s="24" t="e">
        <f>'360 PU '!#REF!*SUM('360 PU '!#REF!)</f>
        <v>#REF!</v>
      </c>
      <c r="F32" s="24" t="e">
        <f t="shared" si="3"/>
        <v>#REF!</v>
      </c>
      <c r="G32" s="24" t="e">
        <f t="shared" si="4"/>
        <v>#REF!</v>
      </c>
      <c r="H32" s="33" t="e">
        <f>'360 PU '!#REF!*SUM('360 PU '!#REF!)</f>
        <v>#REF!</v>
      </c>
      <c r="I32" s="33" t="e">
        <f>'360 PU '!#REF!*SUM('360 PU '!#REF!)</f>
        <v>#REF!</v>
      </c>
      <c r="J32" s="33" t="e">
        <f>'360 PU '!#REF!*SUM('360 PU '!#REF!)</f>
        <v>#REF!</v>
      </c>
    </row>
    <row r="33" spans="1:10">
      <c r="A33" t="e">
        <f>'360 PU '!#REF!</f>
        <v>#REF!</v>
      </c>
      <c r="B33" t="e">
        <f>'360 PU '!#REF!</f>
        <v>#REF!</v>
      </c>
      <c r="C33" s="23" t="e">
        <f>'360 PU '!#REF!*SUM('360 PU '!#REF!)</f>
        <v>#REF!</v>
      </c>
      <c r="D33" s="23" t="e">
        <f>'360 PU '!#REF!*SUM('360 PU '!#REF!)</f>
        <v>#REF!</v>
      </c>
      <c r="E33" s="24" t="e">
        <f>'360 PU '!#REF!*SUM('360 PU '!#REF!)</f>
        <v>#REF!</v>
      </c>
      <c r="F33" s="24" t="e">
        <f t="shared" si="3"/>
        <v>#REF!</v>
      </c>
      <c r="G33" s="24" t="e">
        <f t="shared" si="4"/>
        <v>#REF!</v>
      </c>
      <c r="H33" s="33" t="e">
        <f>'360 PU '!#REF!*SUM('360 PU '!#REF!)</f>
        <v>#REF!</v>
      </c>
      <c r="I33" s="33" t="e">
        <f>'360 PU '!#REF!*SUM('360 PU '!#REF!)</f>
        <v>#REF!</v>
      </c>
      <c r="J33" s="33" t="e">
        <f>'360 PU '!#REF!*SUM('360 PU '!#REF!)</f>
        <v>#REF!</v>
      </c>
    </row>
    <row r="34" spans="1:10">
      <c r="A34" t="e">
        <f>'360 PU '!#REF!</f>
        <v>#REF!</v>
      </c>
      <c r="B34" t="e">
        <f>'360 PU '!#REF!</f>
        <v>#REF!</v>
      </c>
      <c r="C34" s="23" t="e">
        <f>'360 PU '!#REF!*SUM('360 PU '!#REF!)</f>
        <v>#REF!</v>
      </c>
      <c r="D34" s="23" t="e">
        <f>'360 PU '!#REF!*SUM('360 PU '!#REF!)</f>
        <v>#REF!</v>
      </c>
      <c r="E34" s="24" t="e">
        <f>'360 PU '!#REF!*SUM('360 PU '!#REF!)</f>
        <v>#REF!</v>
      </c>
      <c r="F34" s="24" t="e">
        <f t="shared" si="3"/>
        <v>#REF!</v>
      </c>
      <c r="G34" s="24" t="e">
        <f t="shared" si="4"/>
        <v>#REF!</v>
      </c>
      <c r="H34" s="33" t="e">
        <f>'360 PU '!#REF!*SUM('360 PU '!#REF!)</f>
        <v>#REF!</v>
      </c>
      <c r="I34" s="33" t="e">
        <f>'360 PU '!#REF!*SUM('360 PU '!#REF!)</f>
        <v>#REF!</v>
      </c>
      <c r="J34" s="33" t="e">
        <f>'360 PU '!#REF!*SUM('360 PU '!#REF!)</f>
        <v>#REF!</v>
      </c>
    </row>
    <row r="35" spans="1:10">
      <c r="A35" t="e">
        <f>'360 PU '!#REF!</f>
        <v>#REF!</v>
      </c>
      <c r="B35" t="e">
        <f>'360 PU '!#REF!</f>
        <v>#REF!</v>
      </c>
      <c r="C35" s="23" t="e">
        <f>'360 PU '!#REF!*SUM('360 PU '!#REF!)</f>
        <v>#REF!</v>
      </c>
      <c r="D35" s="23" t="e">
        <f>'360 PU '!#REF!*SUM('360 PU '!#REF!)</f>
        <v>#REF!</v>
      </c>
      <c r="E35" s="24" t="e">
        <f>'360 PU '!#REF!*SUM('360 PU '!#REF!)</f>
        <v>#REF!</v>
      </c>
      <c r="F35" s="24" t="e">
        <f t="shared" si="3"/>
        <v>#REF!</v>
      </c>
      <c r="G35" s="24" t="e">
        <f t="shared" si="4"/>
        <v>#REF!</v>
      </c>
      <c r="H35" s="33" t="e">
        <f>'360 PU '!#REF!*SUM('360 PU '!#REF!)</f>
        <v>#REF!</v>
      </c>
      <c r="I35" s="33" t="e">
        <f>'360 PU '!#REF!*SUM('360 PU '!#REF!)</f>
        <v>#REF!</v>
      </c>
      <c r="J35" s="33" t="e">
        <f>'360 PU '!#REF!*SUM('360 PU '!#REF!)</f>
        <v>#REF!</v>
      </c>
    </row>
    <row r="36" spans="1:10">
      <c r="A36" t="e">
        <f>'360 PU '!#REF!</f>
        <v>#REF!</v>
      </c>
      <c r="B36" t="e">
        <f>'360 PU '!#REF!</f>
        <v>#REF!</v>
      </c>
      <c r="C36" s="23" t="e">
        <f>'360 PU '!#REF!*SUM('360 PU '!#REF!)</f>
        <v>#REF!</v>
      </c>
      <c r="D36" s="23" t="e">
        <f>'360 PU '!#REF!*SUM('360 PU '!#REF!)</f>
        <v>#REF!</v>
      </c>
      <c r="E36" s="24" t="e">
        <f>'360 PU '!#REF!*SUM('360 PU '!#REF!)</f>
        <v>#REF!</v>
      </c>
      <c r="F36" s="24" t="e">
        <f t="shared" si="3"/>
        <v>#REF!</v>
      </c>
      <c r="G36" s="24" t="e">
        <f t="shared" si="4"/>
        <v>#REF!</v>
      </c>
      <c r="H36" s="33" t="e">
        <f>'360 PU '!#REF!*SUM('360 PU '!#REF!)</f>
        <v>#REF!</v>
      </c>
      <c r="I36" s="33" t="e">
        <f>'360 PU '!#REF!*SUM('360 PU '!#REF!)</f>
        <v>#REF!</v>
      </c>
      <c r="J36" s="33" t="e">
        <f>'360 PU '!#REF!*SUM('360 PU '!#REF!)</f>
        <v>#REF!</v>
      </c>
    </row>
    <row r="37" spans="1:10">
      <c r="A37" t="e">
        <f>'360 PU '!#REF!</f>
        <v>#REF!</v>
      </c>
      <c r="B37" t="e">
        <f>'360 PU '!#REF!</f>
        <v>#REF!</v>
      </c>
      <c r="C37" s="23" t="e">
        <f>'360 PU '!#REF!*SUM('360 PU '!#REF!)</f>
        <v>#REF!</v>
      </c>
      <c r="D37" s="23" t="e">
        <f>'360 PU '!#REF!*SUM('360 PU '!#REF!)</f>
        <v>#REF!</v>
      </c>
      <c r="E37" s="24" t="e">
        <f>'360 PU '!#REF!*SUM('360 PU '!#REF!)</f>
        <v>#REF!</v>
      </c>
      <c r="F37" s="24" t="e">
        <f t="shared" si="3"/>
        <v>#REF!</v>
      </c>
      <c r="G37" s="24" t="e">
        <f t="shared" si="4"/>
        <v>#REF!</v>
      </c>
      <c r="H37" s="33" t="e">
        <f>'360 PU '!#REF!*SUM('360 PU '!#REF!)</f>
        <v>#REF!</v>
      </c>
      <c r="I37" s="33" t="e">
        <f>'360 PU '!#REF!*SUM('360 PU '!#REF!)</f>
        <v>#REF!</v>
      </c>
      <c r="J37" s="33" t="e">
        <f>'360 PU '!#REF!*SUM('360 PU '!#REF!)</f>
        <v>#REF!</v>
      </c>
    </row>
    <row r="38" spans="1:10">
      <c r="A38" t="e">
        <f>'360 PU '!#REF!</f>
        <v>#REF!</v>
      </c>
      <c r="B38" t="e">
        <f>'360 PU '!#REF!</f>
        <v>#REF!</v>
      </c>
      <c r="C38" s="23" t="e">
        <f>'360 PU '!#REF!*SUM('360 PU '!#REF!)</f>
        <v>#REF!</v>
      </c>
      <c r="D38" s="23" t="e">
        <f>'360 PU '!#REF!*SUM('360 PU '!#REF!)</f>
        <v>#REF!</v>
      </c>
      <c r="E38" s="24" t="e">
        <f>'360 PU '!#REF!*SUM('360 PU '!#REF!)</f>
        <v>#REF!</v>
      </c>
      <c r="F38" s="24" t="e">
        <f t="shared" si="3"/>
        <v>#REF!</v>
      </c>
      <c r="G38" s="24" t="e">
        <f t="shared" si="4"/>
        <v>#REF!</v>
      </c>
      <c r="H38" s="33" t="e">
        <f>'360 PU '!#REF!*SUM('360 PU '!#REF!)</f>
        <v>#REF!</v>
      </c>
      <c r="I38" s="33" t="e">
        <f>'360 PU '!#REF!*SUM('360 PU '!#REF!)</f>
        <v>#REF!</v>
      </c>
      <c r="J38" s="33" t="e">
        <f>'360 PU '!#REF!*SUM('360 PU '!#REF!)</f>
        <v>#REF!</v>
      </c>
    </row>
    <row r="39" spans="1:10">
      <c r="A39" t="e">
        <f>'360 PU '!#REF!</f>
        <v>#REF!</v>
      </c>
      <c r="B39" t="e">
        <f>'360 PU '!#REF!</f>
        <v>#REF!</v>
      </c>
      <c r="C39" s="23" t="e">
        <f>'360 PU '!#REF!*SUM('360 PU '!#REF!)</f>
        <v>#REF!</v>
      </c>
      <c r="D39" s="23" t="e">
        <f>'360 PU '!#REF!*SUM('360 PU '!#REF!)</f>
        <v>#REF!</v>
      </c>
      <c r="E39" s="24" t="e">
        <f>'360 PU '!#REF!*SUM('360 PU '!#REF!)</f>
        <v>#REF!</v>
      </c>
      <c r="F39" s="24" t="e">
        <f t="shared" si="3"/>
        <v>#REF!</v>
      </c>
      <c r="G39" s="24" t="e">
        <f t="shared" si="4"/>
        <v>#REF!</v>
      </c>
      <c r="H39" s="33" t="e">
        <f>'360 PU '!#REF!*SUM('360 PU '!#REF!)</f>
        <v>#REF!</v>
      </c>
      <c r="I39" s="33" t="e">
        <f>'360 PU '!#REF!*SUM('360 PU '!#REF!)</f>
        <v>#REF!</v>
      </c>
      <c r="J39" s="33" t="e">
        <f>'360 PU '!#REF!*SUM('360 PU '!#REF!)</f>
        <v>#REF!</v>
      </c>
    </row>
    <row r="40" spans="1:10">
      <c r="A40" t="e">
        <f>'360 PU '!#REF!</f>
        <v>#REF!</v>
      </c>
      <c r="B40" t="e">
        <f>'360 PU '!#REF!</f>
        <v>#REF!</v>
      </c>
      <c r="C40" s="23" t="e">
        <f>'360 PU '!#REF!*SUM('360 PU '!#REF!)</f>
        <v>#REF!</v>
      </c>
      <c r="D40" s="23" t="e">
        <f>'360 PU '!#REF!*SUM('360 PU '!#REF!)</f>
        <v>#REF!</v>
      </c>
      <c r="E40" s="24" t="e">
        <f>'360 PU '!#REF!*SUM('360 PU '!#REF!)</f>
        <v>#REF!</v>
      </c>
      <c r="F40" s="24" t="e">
        <f t="shared" si="3"/>
        <v>#REF!</v>
      </c>
      <c r="G40" s="24" t="e">
        <f t="shared" si="4"/>
        <v>#REF!</v>
      </c>
      <c r="H40" s="33" t="e">
        <f>'360 PU '!#REF!*SUM('360 PU '!#REF!)</f>
        <v>#REF!</v>
      </c>
      <c r="I40" s="33" t="e">
        <f>'360 PU '!#REF!*SUM('360 PU '!#REF!)</f>
        <v>#REF!</v>
      </c>
      <c r="J40" s="33" t="e">
        <f>'360 PU '!#REF!*SUM('360 PU '!#REF!)</f>
        <v>#REF!</v>
      </c>
    </row>
    <row r="41" spans="1:10">
      <c r="A41" t="e">
        <f>'360 PU '!#REF!</f>
        <v>#REF!</v>
      </c>
      <c r="B41" t="e">
        <f>'360 PU '!#REF!</f>
        <v>#REF!</v>
      </c>
      <c r="C41" s="23" t="e">
        <f>'360 PU '!#REF!*SUM('360 PU '!#REF!)</f>
        <v>#REF!</v>
      </c>
      <c r="D41" s="23" t="e">
        <f>'360 PU '!#REF!*SUM('360 PU '!#REF!)</f>
        <v>#REF!</v>
      </c>
      <c r="E41" s="24" t="e">
        <f>'360 PU '!#REF!*SUM('360 PU '!#REF!)</f>
        <v>#REF!</v>
      </c>
      <c r="F41" s="24" t="e">
        <f t="shared" si="3"/>
        <v>#REF!</v>
      </c>
      <c r="G41" s="24" t="e">
        <f t="shared" si="4"/>
        <v>#REF!</v>
      </c>
      <c r="H41" s="33" t="e">
        <f>'360 PU '!#REF!*SUM('360 PU '!#REF!)</f>
        <v>#REF!</v>
      </c>
      <c r="I41" s="33" t="e">
        <f>'360 PU '!#REF!*SUM('360 PU '!#REF!)</f>
        <v>#REF!</v>
      </c>
      <c r="J41" s="33" t="e">
        <f>'360 PU '!#REF!*SUM('360 PU '!#REF!)</f>
        <v>#REF!</v>
      </c>
    </row>
    <row r="42" spans="1:10">
      <c r="A42" t="e">
        <f>'360 PU '!#REF!</f>
        <v>#REF!</v>
      </c>
      <c r="B42" t="e">
        <f>'360 PU '!#REF!</f>
        <v>#REF!</v>
      </c>
      <c r="C42" s="23" t="e">
        <f>'360 PU '!#REF!*SUM('360 PU '!#REF!)</f>
        <v>#REF!</v>
      </c>
      <c r="D42" s="23" t="e">
        <f>'360 PU '!#REF!*SUM('360 PU '!#REF!)</f>
        <v>#REF!</v>
      </c>
      <c r="E42" s="24" t="e">
        <f>'360 PU '!#REF!*SUM('360 PU '!#REF!)</f>
        <v>#REF!</v>
      </c>
      <c r="F42" s="24" t="e">
        <f t="shared" si="3"/>
        <v>#REF!</v>
      </c>
      <c r="G42" s="24" t="e">
        <f t="shared" si="4"/>
        <v>#REF!</v>
      </c>
      <c r="H42" s="33" t="e">
        <f>'360 PU '!#REF!*SUM('360 PU '!#REF!)</f>
        <v>#REF!</v>
      </c>
      <c r="I42" s="33" t="e">
        <f>'360 PU '!#REF!*SUM('360 PU '!#REF!)</f>
        <v>#REF!</v>
      </c>
      <c r="J42" s="33" t="e">
        <f>'360 PU '!#REF!*SUM('360 PU '!#REF!)</f>
        <v>#REF!</v>
      </c>
    </row>
    <row r="43" spans="1:10">
      <c r="A43" t="e">
        <f>'360 PU '!#REF!</f>
        <v>#REF!</v>
      </c>
      <c r="B43" t="e">
        <f>'360 PU '!#REF!</f>
        <v>#REF!</v>
      </c>
      <c r="C43" s="23" t="e">
        <f>'360 PU '!#REF!*SUM('360 PU '!#REF!)</f>
        <v>#REF!</v>
      </c>
      <c r="D43" s="23" t="e">
        <f>'360 PU '!#REF!*SUM('360 PU '!#REF!)</f>
        <v>#REF!</v>
      </c>
      <c r="E43" s="24" t="e">
        <f>'360 PU '!#REF!*SUM('360 PU '!#REF!)</f>
        <v>#REF!</v>
      </c>
      <c r="F43" s="24" t="e">
        <f t="shared" si="3"/>
        <v>#REF!</v>
      </c>
      <c r="G43" s="24" t="e">
        <f t="shared" si="4"/>
        <v>#REF!</v>
      </c>
      <c r="H43" s="33" t="e">
        <f>'360 PU '!#REF!*SUM('360 PU '!#REF!)</f>
        <v>#REF!</v>
      </c>
      <c r="I43" s="33" t="e">
        <f>'360 PU '!#REF!*SUM('360 PU '!#REF!)</f>
        <v>#REF!</v>
      </c>
      <c r="J43" s="33" t="e">
        <f>'360 PU '!#REF!*SUM('360 PU '!#REF!)</f>
        <v>#REF!</v>
      </c>
    </row>
    <row r="44" spans="1:10">
      <c r="A44" t="e">
        <f>'360 PU '!#REF!</f>
        <v>#REF!</v>
      </c>
      <c r="B44" t="e">
        <f>'360 PU '!#REF!</f>
        <v>#REF!</v>
      </c>
      <c r="C44" s="23" t="e">
        <f>'360 PU '!#REF!*SUM('360 PU '!#REF!)</f>
        <v>#REF!</v>
      </c>
      <c r="D44" s="23" t="e">
        <f>'360 PU '!#REF!*SUM('360 PU '!#REF!)</f>
        <v>#REF!</v>
      </c>
      <c r="E44" s="24" t="e">
        <f>'360 PU '!#REF!*SUM('360 PU '!#REF!)</f>
        <v>#REF!</v>
      </c>
      <c r="F44" s="24" t="e">
        <f t="shared" si="3"/>
        <v>#REF!</v>
      </c>
      <c r="G44" s="24" t="e">
        <f t="shared" si="4"/>
        <v>#REF!</v>
      </c>
      <c r="H44" s="33" t="e">
        <f>'360 PU '!#REF!*SUM('360 PU '!#REF!)</f>
        <v>#REF!</v>
      </c>
      <c r="I44" s="33" t="e">
        <f>'360 PU '!#REF!*SUM('360 PU '!#REF!)</f>
        <v>#REF!</v>
      </c>
      <c r="J44" s="33" t="e">
        <f>'360 PU '!#REF!*SUM('360 PU '!#REF!)</f>
        <v>#REF!</v>
      </c>
    </row>
    <row r="45" spans="1:10">
      <c r="A45" t="e">
        <f>'360 PU '!#REF!</f>
        <v>#REF!</v>
      </c>
      <c r="B45" t="e">
        <f>'360 PU '!#REF!</f>
        <v>#REF!</v>
      </c>
      <c r="C45" s="23" t="e">
        <f>'360 PU '!#REF!*SUM('360 PU '!#REF!)</f>
        <v>#REF!</v>
      </c>
      <c r="D45" s="23" t="e">
        <f>'360 PU '!#REF!*SUM('360 PU '!#REF!)</f>
        <v>#REF!</v>
      </c>
      <c r="E45" s="24" t="e">
        <f>'360 PU '!#REF!*SUM('360 PU '!#REF!)</f>
        <v>#REF!</v>
      </c>
      <c r="F45" s="24" t="e">
        <f t="shared" si="3"/>
        <v>#REF!</v>
      </c>
      <c r="G45" s="24" t="e">
        <f t="shared" si="4"/>
        <v>#REF!</v>
      </c>
      <c r="H45" s="33" t="e">
        <f>'360 PU '!#REF!*SUM('360 PU '!#REF!)</f>
        <v>#REF!</v>
      </c>
      <c r="I45" s="33" t="e">
        <f>'360 PU '!#REF!*SUM('360 PU '!#REF!)</f>
        <v>#REF!</v>
      </c>
      <c r="J45" s="33" t="e">
        <f>'360 PU '!#REF!*SUM('360 PU '!#REF!)</f>
        <v>#REF!</v>
      </c>
    </row>
    <row r="46" spans="1:10">
      <c r="A46" t="e">
        <f>'360 PU '!#REF!</f>
        <v>#REF!</v>
      </c>
      <c r="B46" t="e">
        <f>'360 PU '!#REF!</f>
        <v>#REF!</v>
      </c>
      <c r="C46" s="23" t="e">
        <f>'360 PU '!#REF!*SUM('360 PU '!#REF!)</f>
        <v>#REF!</v>
      </c>
      <c r="D46" s="23" t="e">
        <f>'360 PU '!#REF!*SUM('360 PU '!#REF!)</f>
        <v>#REF!</v>
      </c>
      <c r="E46" s="24" t="e">
        <f>'360 PU '!#REF!*SUM('360 PU '!#REF!)</f>
        <v>#REF!</v>
      </c>
      <c r="F46" s="24" t="e">
        <f t="shared" si="3"/>
        <v>#REF!</v>
      </c>
      <c r="G46" s="24" t="e">
        <f t="shared" si="4"/>
        <v>#REF!</v>
      </c>
      <c r="H46" s="33" t="e">
        <f>'360 PU '!#REF!*SUM('360 PU '!#REF!)</f>
        <v>#REF!</v>
      </c>
      <c r="I46" s="33" t="e">
        <f>'360 PU '!#REF!*SUM('360 PU '!#REF!)</f>
        <v>#REF!</v>
      </c>
      <c r="J46" s="33" t="e">
        <f>'360 PU '!#REF!*SUM('360 PU '!#REF!)</f>
        <v>#REF!</v>
      </c>
    </row>
    <row r="47" spans="1:10">
      <c r="A47" t="e">
        <f>'360 PU '!#REF!</f>
        <v>#REF!</v>
      </c>
      <c r="B47" t="e">
        <f>'360 PU '!#REF!</f>
        <v>#REF!</v>
      </c>
      <c r="C47" s="23" t="e">
        <f>'360 PU '!#REF!*SUM('360 PU '!#REF!)</f>
        <v>#REF!</v>
      </c>
      <c r="D47" s="23" t="e">
        <f>'360 PU '!#REF!*SUM('360 PU '!#REF!)</f>
        <v>#REF!</v>
      </c>
      <c r="E47" s="24" t="e">
        <f>'360 PU '!#REF!*SUM('360 PU '!#REF!)</f>
        <v>#REF!</v>
      </c>
      <c r="F47" s="24" t="e">
        <f t="shared" si="3"/>
        <v>#REF!</v>
      </c>
      <c r="G47" s="24" t="e">
        <f t="shared" si="4"/>
        <v>#REF!</v>
      </c>
      <c r="H47" s="33" t="e">
        <f>'360 PU '!#REF!*SUM('360 PU '!#REF!)</f>
        <v>#REF!</v>
      </c>
      <c r="I47" s="33" t="e">
        <f>'360 PU '!#REF!*SUM('360 PU '!#REF!)</f>
        <v>#REF!</v>
      </c>
      <c r="J47" s="33" t="e">
        <f>'360 PU '!#REF!*SUM('360 PU '!#REF!)</f>
        <v>#REF!</v>
      </c>
    </row>
    <row r="48" spans="1:10">
      <c r="A48" t="e">
        <f>'360 PU '!#REF!</f>
        <v>#REF!</v>
      </c>
      <c r="B48" t="e">
        <f>'360 PU '!#REF!</f>
        <v>#REF!</v>
      </c>
      <c r="C48" s="23" t="e">
        <f>'360 PU '!#REF!*SUM('360 PU '!#REF!)</f>
        <v>#REF!</v>
      </c>
      <c r="D48" s="23" t="e">
        <f>'360 PU '!#REF!*SUM('360 PU '!#REF!)</f>
        <v>#REF!</v>
      </c>
      <c r="E48" s="24" t="e">
        <f>'360 PU '!#REF!*SUM('360 PU '!#REF!)</f>
        <v>#REF!</v>
      </c>
      <c r="F48" s="24" t="e">
        <f t="shared" si="3"/>
        <v>#REF!</v>
      </c>
      <c r="G48" s="24" t="e">
        <f t="shared" si="4"/>
        <v>#REF!</v>
      </c>
      <c r="H48" s="33" t="e">
        <f>'360 PU '!#REF!*SUM('360 PU '!#REF!)</f>
        <v>#REF!</v>
      </c>
      <c r="I48" s="33" t="e">
        <f>'360 PU '!#REF!*SUM('360 PU '!#REF!)</f>
        <v>#REF!</v>
      </c>
      <c r="J48" s="33" t="e">
        <f>'360 PU '!#REF!*SUM('360 PU '!#REF!)</f>
        <v>#REF!</v>
      </c>
    </row>
    <row r="49" spans="1:10">
      <c r="A49" t="e">
        <f>'360 PU '!#REF!</f>
        <v>#REF!</v>
      </c>
      <c r="B49" t="e">
        <f>'360 PU '!#REF!</f>
        <v>#REF!</v>
      </c>
      <c r="C49" s="23" t="e">
        <f>'360 PU '!#REF!*SUM('360 PU '!#REF!)</f>
        <v>#REF!</v>
      </c>
      <c r="D49" s="23" t="e">
        <f>'360 PU '!#REF!*SUM('360 PU '!#REF!)</f>
        <v>#REF!</v>
      </c>
      <c r="E49" s="24" t="e">
        <f>'360 PU '!#REF!*SUM('360 PU '!#REF!)</f>
        <v>#REF!</v>
      </c>
      <c r="F49" s="24" t="e">
        <f t="shared" si="3"/>
        <v>#REF!</v>
      </c>
      <c r="G49" s="24" t="e">
        <f t="shared" si="4"/>
        <v>#REF!</v>
      </c>
      <c r="H49" s="33" t="e">
        <f>'360 PU '!#REF!*SUM('360 PU '!#REF!)</f>
        <v>#REF!</v>
      </c>
      <c r="I49" s="33" t="e">
        <f>'360 PU '!#REF!*SUM('360 PU '!#REF!)</f>
        <v>#REF!</v>
      </c>
      <c r="J49" s="33" t="e">
        <f>'360 PU '!#REF!*SUM('360 PU '!#REF!)</f>
        <v>#REF!</v>
      </c>
    </row>
    <row r="50" spans="1:10">
      <c r="A50" t="e">
        <f>'360 PU '!#REF!</f>
        <v>#REF!</v>
      </c>
      <c r="B50" t="e">
        <f>'360 PU '!#REF!</f>
        <v>#REF!</v>
      </c>
      <c r="C50" s="23" t="e">
        <f>'360 PU '!#REF!*SUM('360 PU '!#REF!)</f>
        <v>#REF!</v>
      </c>
      <c r="D50" s="23" t="e">
        <f>'360 PU '!#REF!*SUM('360 PU '!#REF!)</f>
        <v>#REF!</v>
      </c>
      <c r="E50" s="24" t="e">
        <f>'360 PU '!#REF!*SUM('360 PU '!#REF!)</f>
        <v>#REF!</v>
      </c>
      <c r="F50" s="24" t="e">
        <f t="shared" si="3"/>
        <v>#REF!</v>
      </c>
      <c r="G50" s="24" t="e">
        <f t="shared" si="4"/>
        <v>#REF!</v>
      </c>
      <c r="H50" s="33" t="e">
        <f>'360 PU '!#REF!*SUM('360 PU '!#REF!)</f>
        <v>#REF!</v>
      </c>
      <c r="I50" s="33" t="e">
        <f>'360 PU '!#REF!*SUM('360 PU '!#REF!)</f>
        <v>#REF!</v>
      </c>
      <c r="J50" s="33" t="e">
        <f>'360 PU '!#REF!*SUM('360 PU '!#REF!)</f>
        <v>#REF!</v>
      </c>
    </row>
    <row r="51" spans="1:10">
      <c r="A51" t="e">
        <f>'360 PU '!#REF!</f>
        <v>#REF!</v>
      </c>
      <c r="B51" t="e">
        <f>'360 PU '!#REF!</f>
        <v>#REF!</v>
      </c>
      <c r="C51" s="23" t="e">
        <f>'360 PU '!#REF!*SUM('360 PU '!#REF!)</f>
        <v>#REF!</v>
      </c>
      <c r="D51" s="23" t="e">
        <f>'360 PU '!#REF!*SUM('360 PU '!#REF!)</f>
        <v>#REF!</v>
      </c>
      <c r="E51" s="24" t="e">
        <f>'360 PU '!#REF!*SUM('360 PU '!#REF!)</f>
        <v>#REF!</v>
      </c>
      <c r="F51" s="24" t="e">
        <f t="shared" si="3"/>
        <v>#REF!</v>
      </c>
      <c r="G51" s="24" t="e">
        <f t="shared" si="4"/>
        <v>#REF!</v>
      </c>
      <c r="H51" s="33" t="e">
        <f>'360 PU '!#REF!*SUM('360 PU '!#REF!)</f>
        <v>#REF!</v>
      </c>
      <c r="I51" s="33" t="e">
        <f>'360 PU '!#REF!*SUM('360 PU '!#REF!)</f>
        <v>#REF!</v>
      </c>
      <c r="J51" s="33" t="e">
        <f>'360 PU '!#REF!*SUM('360 PU '!#REF!)</f>
        <v>#REF!</v>
      </c>
    </row>
    <row r="52" spans="1:10">
      <c r="A52" t="e">
        <f>'360 PU '!#REF!</f>
        <v>#REF!</v>
      </c>
      <c r="B52" t="e">
        <f>'360 PU '!#REF!</f>
        <v>#REF!</v>
      </c>
      <c r="C52" s="23" t="e">
        <f>'360 PU '!#REF!*SUM('360 PU '!#REF!)</f>
        <v>#REF!</v>
      </c>
      <c r="D52" s="23" t="e">
        <f>'360 PU '!#REF!*SUM('360 PU '!#REF!)</f>
        <v>#REF!</v>
      </c>
      <c r="E52" s="24" t="e">
        <f>'360 PU '!#REF!*SUM('360 PU '!#REF!)</f>
        <v>#REF!</v>
      </c>
      <c r="F52" s="24" t="e">
        <f t="shared" si="3"/>
        <v>#REF!</v>
      </c>
      <c r="G52" s="24" t="e">
        <f t="shared" si="4"/>
        <v>#REF!</v>
      </c>
      <c r="H52" s="33" t="e">
        <f>'360 PU '!#REF!*SUM('360 PU '!#REF!)</f>
        <v>#REF!</v>
      </c>
      <c r="I52" s="33" t="e">
        <f>'360 PU '!#REF!*SUM('360 PU '!#REF!)</f>
        <v>#REF!</v>
      </c>
      <c r="J52" s="33" t="e">
        <f>'360 PU '!#REF!*SUM('360 PU '!#REF!)</f>
        <v>#REF!</v>
      </c>
    </row>
    <row r="53" spans="1:10">
      <c r="A53" t="e">
        <f>'360 PU '!#REF!</f>
        <v>#REF!</v>
      </c>
      <c r="B53" t="e">
        <f>'360 PU '!#REF!</f>
        <v>#REF!</v>
      </c>
      <c r="C53" s="23" t="e">
        <f>'360 PU '!#REF!*SUM('360 PU '!#REF!)</f>
        <v>#REF!</v>
      </c>
      <c r="D53" s="23" t="e">
        <f>'360 PU '!#REF!*SUM('360 PU '!#REF!)</f>
        <v>#REF!</v>
      </c>
      <c r="E53" s="24" t="e">
        <f>'360 PU '!#REF!*SUM('360 PU '!#REF!)</f>
        <v>#REF!</v>
      </c>
      <c r="F53" s="24" t="e">
        <f t="shared" si="3"/>
        <v>#REF!</v>
      </c>
      <c r="G53" s="24" t="e">
        <f t="shared" si="4"/>
        <v>#REF!</v>
      </c>
      <c r="H53" s="33" t="e">
        <f>'360 PU '!#REF!*SUM('360 PU '!#REF!)</f>
        <v>#REF!</v>
      </c>
      <c r="I53" s="33" t="e">
        <f>'360 PU '!#REF!*SUM('360 PU '!#REF!)</f>
        <v>#REF!</v>
      </c>
      <c r="J53" s="33" t="e">
        <f>'360 PU '!#REF!*SUM('360 PU '!#REF!)</f>
        <v>#REF!</v>
      </c>
    </row>
    <row r="54" spans="1:10">
      <c r="A54" t="e">
        <f>'360 PU '!#REF!</f>
        <v>#REF!</v>
      </c>
      <c r="B54" t="e">
        <f>'360 PU '!#REF!</f>
        <v>#REF!</v>
      </c>
      <c r="C54" s="23" t="e">
        <f>'360 PU '!#REF!*SUM('360 PU '!#REF!)</f>
        <v>#REF!</v>
      </c>
      <c r="D54" s="23" t="e">
        <f>'360 PU '!#REF!*SUM('360 PU '!#REF!)</f>
        <v>#REF!</v>
      </c>
      <c r="E54" s="24" t="e">
        <f>'360 PU '!#REF!*SUM('360 PU '!#REF!)</f>
        <v>#REF!</v>
      </c>
      <c r="F54" s="24" t="e">
        <f t="shared" si="3"/>
        <v>#REF!</v>
      </c>
      <c r="G54" s="24" t="e">
        <f t="shared" si="4"/>
        <v>#REF!</v>
      </c>
      <c r="H54" s="33" t="e">
        <f>'360 PU '!#REF!*SUM('360 PU '!#REF!)</f>
        <v>#REF!</v>
      </c>
      <c r="I54" s="33" t="e">
        <f>'360 PU '!#REF!*SUM('360 PU '!#REF!)</f>
        <v>#REF!</v>
      </c>
      <c r="J54" s="33" t="e">
        <f>'360 PU '!#REF!*SUM('360 PU '!#REF!)</f>
        <v>#REF!</v>
      </c>
    </row>
    <row r="55" spans="1:10">
      <c r="A55" t="e">
        <f>'360 PU '!#REF!</f>
        <v>#REF!</v>
      </c>
      <c r="B55" t="e">
        <f>'360 PU '!#REF!</f>
        <v>#REF!</v>
      </c>
      <c r="C55" s="23" t="e">
        <f>'360 PU '!#REF!*SUM('360 PU '!#REF!)</f>
        <v>#REF!</v>
      </c>
      <c r="D55" s="23" t="e">
        <f>'360 PU '!#REF!*SUM('360 PU '!#REF!)</f>
        <v>#REF!</v>
      </c>
      <c r="E55" s="24" t="e">
        <f>'360 PU '!#REF!*SUM('360 PU '!#REF!)</f>
        <v>#REF!</v>
      </c>
      <c r="F55" s="24" t="e">
        <f t="shared" si="3"/>
        <v>#REF!</v>
      </c>
      <c r="G55" s="24" t="e">
        <f t="shared" si="4"/>
        <v>#REF!</v>
      </c>
      <c r="H55" s="33" t="e">
        <f>'360 PU '!#REF!*SUM('360 PU '!#REF!)</f>
        <v>#REF!</v>
      </c>
      <c r="I55" s="33" t="e">
        <f>'360 PU '!#REF!*SUM('360 PU '!#REF!)</f>
        <v>#REF!</v>
      </c>
      <c r="J55" s="33" t="e">
        <f>'360 PU '!#REF!*SUM('360 PU '!#REF!)</f>
        <v>#REF!</v>
      </c>
    </row>
    <row r="56" spans="1:10">
      <c r="A56" t="e">
        <f>'360 PU '!#REF!</f>
        <v>#REF!</v>
      </c>
      <c r="B56" t="e">
        <f>'360 PU '!#REF!</f>
        <v>#REF!</v>
      </c>
      <c r="C56" s="23" t="e">
        <f>'360 PU '!#REF!*SUM('360 PU '!#REF!)</f>
        <v>#REF!</v>
      </c>
      <c r="D56" s="23" t="e">
        <f>'360 PU '!#REF!*SUM('360 PU '!#REF!)</f>
        <v>#REF!</v>
      </c>
      <c r="E56" s="24" t="e">
        <f>'360 PU '!#REF!*SUM('360 PU '!#REF!)</f>
        <v>#REF!</v>
      </c>
      <c r="F56" s="24" t="e">
        <f t="shared" si="3"/>
        <v>#REF!</v>
      </c>
      <c r="G56" s="24" t="e">
        <f t="shared" si="4"/>
        <v>#REF!</v>
      </c>
      <c r="H56" s="33" t="e">
        <f>'360 PU '!#REF!*SUM('360 PU '!#REF!)</f>
        <v>#REF!</v>
      </c>
      <c r="I56" s="33" t="e">
        <f>'360 PU '!#REF!*SUM('360 PU '!#REF!)</f>
        <v>#REF!</v>
      </c>
      <c r="J56" s="33" t="e">
        <f>'360 PU '!#REF!*SUM('360 PU '!#REF!)</f>
        <v>#REF!</v>
      </c>
    </row>
    <row r="57" spans="1:10">
      <c r="A57" t="e">
        <f>'360 PU '!#REF!</f>
        <v>#REF!</v>
      </c>
      <c r="B57" t="e">
        <f>'360 PU '!#REF!</f>
        <v>#REF!</v>
      </c>
      <c r="C57" s="23" t="e">
        <f>'360 PU '!#REF!*SUM('360 PU '!#REF!)</f>
        <v>#REF!</v>
      </c>
      <c r="D57" s="23" t="e">
        <f>'360 PU '!#REF!*SUM('360 PU '!#REF!)</f>
        <v>#REF!</v>
      </c>
      <c r="E57" s="24" t="e">
        <f>'360 PU '!#REF!*SUM('360 PU '!#REF!)</f>
        <v>#REF!</v>
      </c>
      <c r="F57" s="24" t="e">
        <f t="shared" si="3"/>
        <v>#REF!</v>
      </c>
      <c r="G57" s="24" t="e">
        <f t="shared" si="4"/>
        <v>#REF!</v>
      </c>
      <c r="H57" s="33" t="e">
        <f>'360 PU '!#REF!*SUM('360 PU '!#REF!)</f>
        <v>#REF!</v>
      </c>
      <c r="I57" s="33" t="e">
        <f>'360 PU '!#REF!*SUM('360 PU '!#REF!)</f>
        <v>#REF!</v>
      </c>
      <c r="J57" s="33" t="e">
        <f>'360 PU '!#REF!*SUM('360 PU '!#REF!)</f>
        <v>#REF!</v>
      </c>
    </row>
    <row r="58" spans="1:10">
      <c r="A58" t="e">
        <f>'360 PU '!#REF!</f>
        <v>#REF!</v>
      </c>
      <c r="B58" t="e">
        <f>'360 PU '!#REF!</f>
        <v>#REF!</v>
      </c>
      <c r="C58" s="23" t="e">
        <f>'360 PU '!#REF!*SUM('360 PU '!#REF!)</f>
        <v>#REF!</v>
      </c>
      <c r="D58" s="23" t="e">
        <f>'360 PU '!#REF!*SUM('360 PU '!#REF!)</f>
        <v>#REF!</v>
      </c>
      <c r="E58" s="24" t="e">
        <f>'360 PU '!#REF!*SUM('360 PU '!#REF!)</f>
        <v>#REF!</v>
      </c>
      <c r="F58" s="24" t="e">
        <f t="shared" si="3"/>
        <v>#REF!</v>
      </c>
      <c r="G58" s="24" t="e">
        <f t="shared" si="4"/>
        <v>#REF!</v>
      </c>
      <c r="H58" s="33" t="e">
        <f>'360 PU '!#REF!*SUM('360 PU '!#REF!)</f>
        <v>#REF!</v>
      </c>
      <c r="I58" s="33" t="e">
        <f>'360 PU '!#REF!*SUM('360 PU '!#REF!)</f>
        <v>#REF!</v>
      </c>
      <c r="J58" s="33" t="e">
        <f>'360 PU '!#REF!*SUM('360 PU '!#REF!)</f>
        <v>#REF!</v>
      </c>
    </row>
    <row r="59" spans="1:10">
      <c r="A59" t="e">
        <f>'360 PU '!#REF!</f>
        <v>#REF!</v>
      </c>
      <c r="B59" t="e">
        <f>'360 PU '!#REF!</f>
        <v>#REF!</v>
      </c>
      <c r="C59" s="23" t="e">
        <f>'360 PU '!#REF!*SUM('360 PU '!#REF!)</f>
        <v>#REF!</v>
      </c>
      <c r="D59" s="23" t="e">
        <f>'360 PU '!#REF!*SUM('360 PU '!#REF!)</f>
        <v>#REF!</v>
      </c>
      <c r="E59" s="24" t="e">
        <f>'360 PU '!#REF!*SUM('360 PU '!#REF!)</f>
        <v>#REF!</v>
      </c>
      <c r="F59" s="24" t="e">
        <f t="shared" si="3"/>
        <v>#REF!</v>
      </c>
      <c r="G59" s="24" t="e">
        <f t="shared" si="4"/>
        <v>#REF!</v>
      </c>
      <c r="H59" s="33" t="e">
        <f>'360 PU '!#REF!*SUM('360 PU '!#REF!)</f>
        <v>#REF!</v>
      </c>
      <c r="I59" s="33" t="e">
        <f>'360 PU '!#REF!*SUM('360 PU '!#REF!)</f>
        <v>#REF!</v>
      </c>
      <c r="J59" s="33" t="e">
        <f>'360 PU '!#REF!*SUM('360 PU '!#REF!)</f>
        <v>#REF!</v>
      </c>
    </row>
    <row r="60" spans="1:10">
      <c r="A60" t="e">
        <f>'360 PU '!#REF!</f>
        <v>#REF!</v>
      </c>
      <c r="B60" t="e">
        <f>'360 PU '!#REF!</f>
        <v>#REF!</v>
      </c>
      <c r="C60" s="23" t="e">
        <f>'360 PU '!#REF!*SUM('360 PU '!#REF!)</f>
        <v>#REF!</v>
      </c>
      <c r="D60" s="23" t="e">
        <f>'360 PU '!#REF!*SUM('360 PU '!#REF!)</f>
        <v>#REF!</v>
      </c>
      <c r="E60" s="24" t="e">
        <f>'360 PU '!#REF!*SUM('360 PU '!#REF!)</f>
        <v>#REF!</v>
      </c>
      <c r="F60" s="24" t="e">
        <f t="shared" si="3"/>
        <v>#REF!</v>
      </c>
      <c r="G60" s="24" t="e">
        <f t="shared" si="4"/>
        <v>#REF!</v>
      </c>
      <c r="H60" s="33" t="e">
        <f>'360 PU '!#REF!*SUM('360 PU '!#REF!)</f>
        <v>#REF!</v>
      </c>
      <c r="I60" s="33" t="e">
        <f>'360 PU '!#REF!*SUM('360 PU '!#REF!)</f>
        <v>#REF!</v>
      </c>
      <c r="J60" s="33" t="e">
        <f>'360 PU '!#REF!*SUM('360 PU '!#REF!)</f>
        <v>#REF!</v>
      </c>
    </row>
    <row r="61" spans="1:10">
      <c r="A61" t="e">
        <f>'360 PU '!#REF!</f>
        <v>#REF!</v>
      </c>
      <c r="B61" t="e">
        <f>'360 PU '!#REF!</f>
        <v>#REF!</v>
      </c>
      <c r="C61" s="23" t="e">
        <f>'360 PU '!#REF!*SUM('360 PU '!#REF!)</f>
        <v>#REF!</v>
      </c>
      <c r="D61" s="23" t="e">
        <f>'360 PU '!#REF!*SUM('360 PU '!#REF!)</f>
        <v>#REF!</v>
      </c>
      <c r="E61" s="24" t="e">
        <f>'360 PU '!#REF!*SUM('360 PU '!#REF!)</f>
        <v>#REF!</v>
      </c>
      <c r="F61" s="24" t="e">
        <f t="shared" si="3"/>
        <v>#REF!</v>
      </c>
      <c r="G61" s="24" t="e">
        <f t="shared" si="4"/>
        <v>#REF!</v>
      </c>
      <c r="H61" s="33" t="e">
        <f>'360 PU '!#REF!*SUM('360 PU '!#REF!)</f>
        <v>#REF!</v>
      </c>
      <c r="I61" s="33" t="e">
        <f>'360 PU '!#REF!*SUM('360 PU '!#REF!)</f>
        <v>#REF!</v>
      </c>
      <c r="J61" s="33" t="e">
        <f>'360 PU '!#REF!*SUM('360 PU '!#REF!)</f>
        <v>#REF!</v>
      </c>
    </row>
    <row r="62" spans="1:10">
      <c r="A62" t="e">
        <f>'360 PU '!#REF!</f>
        <v>#REF!</v>
      </c>
      <c r="B62" t="e">
        <f>'360 PU '!#REF!</f>
        <v>#REF!</v>
      </c>
      <c r="C62" s="23" t="e">
        <f>'360 PU '!#REF!*SUM('360 PU '!#REF!)</f>
        <v>#REF!</v>
      </c>
      <c r="D62" s="23" t="e">
        <f>'360 PU '!#REF!*SUM('360 PU '!#REF!)</f>
        <v>#REF!</v>
      </c>
      <c r="E62" s="24" t="e">
        <f>'360 PU '!#REF!*SUM('360 PU '!#REF!)</f>
        <v>#REF!</v>
      </c>
      <c r="F62" s="24" t="e">
        <f t="shared" si="3"/>
        <v>#REF!</v>
      </c>
      <c r="G62" s="24" t="e">
        <f t="shared" si="4"/>
        <v>#REF!</v>
      </c>
      <c r="H62" s="33" t="e">
        <f>'360 PU '!#REF!*SUM('360 PU '!#REF!)</f>
        <v>#REF!</v>
      </c>
      <c r="I62" s="33" t="e">
        <f>'360 PU '!#REF!*SUM('360 PU '!#REF!)</f>
        <v>#REF!</v>
      </c>
      <c r="J62" s="33" t="e">
        <f>'360 PU '!#REF!*SUM('360 PU '!#REF!)</f>
        <v>#REF!</v>
      </c>
    </row>
    <row r="63" spans="1:10">
      <c r="A63" t="e">
        <f>'360 PU '!#REF!</f>
        <v>#REF!</v>
      </c>
      <c r="B63" t="e">
        <f>'360 PU '!#REF!</f>
        <v>#REF!</v>
      </c>
      <c r="C63" s="23" t="e">
        <f>'360 PU '!#REF!*SUM('360 PU '!#REF!)</f>
        <v>#REF!</v>
      </c>
      <c r="D63" s="23" t="e">
        <f>'360 PU '!#REF!*SUM('360 PU '!#REF!)</f>
        <v>#REF!</v>
      </c>
      <c r="E63" s="24" t="e">
        <f>'360 PU '!#REF!*SUM('360 PU '!#REF!)</f>
        <v>#REF!</v>
      </c>
      <c r="F63" s="24" t="e">
        <f t="shared" si="3"/>
        <v>#REF!</v>
      </c>
      <c r="G63" s="24" t="e">
        <f t="shared" si="4"/>
        <v>#REF!</v>
      </c>
      <c r="H63" s="33" t="e">
        <f>'360 PU '!#REF!*SUM('360 PU '!#REF!)</f>
        <v>#REF!</v>
      </c>
      <c r="I63" s="33" t="e">
        <f>'360 PU '!#REF!*SUM('360 PU '!#REF!)</f>
        <v>#REF!</v>
      </c>
      <c r="J63" s="33" t="e">
        <f>'360 PU '!#REF!*SUM('360 PU '!#REF!)</f>
        <v>#REF!</v>
      </c>
    </row>
    <row r="64" spans="1:10">
      <c r="A64" t="e">
        <f>'360 PU '!#REF!</f>
        <v>#REF!</v>
      </c>
      <c r="B64" t="e">
        <f>'360 PU '!#REF!</f>
        <v>#REF!</v>
      </c>
      <c r="C64" s="23" t="e">
        <f>'360 PU '!#REF!*SUM('360 PU '!#REF!)</f>
        <v>#REF!</v>
      </c>
      <c r="D64" s="23" t="e">
        <f>'360 PU '!#REF!*SUM('360 PU '!#REF!)</f>
        <v>#REF!</v>
      </c>
      <c r="E64" s="24" t="e">
        <f>'360 PU '!#REF!*SUM('360 PU '!#REF!)</f>
        <v>#REF!</v>
      </c>
      <c r="F64" s="24" t="e">
        <f t="shared" si="3"/>
        <v>#REF!</v>
      </c>
      <c r="G64" s="24" t="e">
        <f t="shared" si="4"/>
        <v>#REF!</v>
      </c>
      <c r="H64" s="33" t="e">
        <f>'360 PU '!#REF!*SUM('360 PU '!#REF!)</f>
        <v>#REF!</v>
      </c>
      <c r="I64" s="33" t="e">
        <f>'360 PU '!#REF!*SUM('360 PU '!#REF!)</f>
        <v>#REF!</v>
      </c>
      <c r="J64" s="33" t="e">
        <f>'360 PU '!#REF!*SUM('360 PU '!#REF!)</f>
        <v>#REF!</v>
      </c>
    </row>
    <row r="65" spans="1:10">
      <c r="A65" t="e">
        <f>'360 PU '!#REF!</f>
        <v>#REF!</v>
      </c>
      <c r="B65" t="e">
        <f>'360 PU '!#REF!</f>
        <v>#REF!</v>
      </c>
      <c r="C65" s="23" t="e">
        <f>'360 PU '!#REF!*SUM('360 PU '!#REF!)</f>
        <v>#REF!</v>
      </c>
      <c r="D65" s="23" t="e">
        <f>'360 PU '!#REF!*SUM('360 PU '!#REF!)</f>
        <v>#REF!</v>
      </c>
      <c r="E65" s="24" t="e">
        <f>'360 PU '!#REF!*SUM('360 PU '!#REF!)</f>
        <v>#REF!</v>
      </c>
      <c r="F65" s="24" t="e">
        <f t="shared" si="3"/>
        <v>#REF!</v>
      </c>
      <c r="G65" s="24" t="e">
        <f t="shared" si="4"/>
        <v>#REF!</v>
      </c>
      <c r="H65" s="33" t="e">
        <f>'360 PU '!#REF!*SUM('360 PU '!#REF!)</f>
        <v>#REF!</v>
      </c>
      <c r="I65" s="33" t="e">
        <f>'360 PU '!#REF!*SUM('360 PU '!#REF!)</f>
        <v>#REF!</v>
      </c>
      <c r="J65" s="33" t="e">
        <f>'360 PU '!#REF!*SUM('360 PU '!#REF!)</f>
        <v>#REF!</v>
      </c>
    </row>
    <row r="66" spans="1:10">
      <c r="A66" t="e">
        <f>'360 PU '!#REF!</f>
        <v>#REF!</v>
      </c>
      <c r="B66" t="e">
        <f>'360 PU '!#REF!</f>
        <v>#REF!</v>
      </c>
      <c r="C66" s="23" t="e">
        <f>'360 PU '!#REF!*SUM('360 PU '!#REF!)</f>
        <v>#REF!</v>
      </c>
      <c r="D66" s="23" t="e">
        <f>'360 PU '!#REF!*SUM('360 PU '!#REF!)</f>
        <v>#REF!</v>
      </c>
      <c r="E66" s="24" t="e">
        <f>'360 PU '!#REF!*SUM('360 PU '!#REF!)</f>
        <v>#REF!</v>
      </c>
      <c r="F66" s="24" t="e">
        <f t="shared" si="3"/>
        <v>#REF!</v>
      </c>
      <c r="G66" s="24" t="e">
        <f t="shared" si="4"/>
        <v>#REF!</v>
      </c>
      <c r="H66" s="33" t="e">
        <f>'360 PU '!#REF!*SUM('360 PU '!#REF!)</f>
        <v>#REF!</v>
      </c>
      <c r="I66" s="33" t="e">
        <f>'360 PU '!#REF!*SUM('360 PU '!#REF!)</f>
        <v>#REF!</v>
      </c>
      <c r="J66" s="33" t="e">
        <f>'360 PU '!#REF!*SUM('360 PU '!#REF!)</f>
        <v>#REF!</v>
      </c>
    </row>
    <row r="67" spans="1:10">
      <c r="A67" t="e">
        <f>'360 PU '!#REF!</f>
        <v>#REF!</v>
      </c>
      <c r="B67" t="e">
        <f>'360 PU '!#REF!</f>
        <v>#REF!</v>
      </c>
      <c r="C67" s="23" t="e">
        <f>'360 PU '!#REF!*SUM('360 PU '!#REF!)</f>
        <v>#REF!</v>
      </c>
      <c r="D67" s="23" t="e">
        <f>'360 PU '!#REF!*SUM('360 PU '!#REF!)</f>
        <v>#REF!</v>
      </c>
      <c r="E67" s="24" t="e">
        <f>'360 PU '!#REF!*SUM('360 PU '!#REF!)</f>
        <v>#REF!</v>
      </c>
      <c r="F67" s="24" t="e">
        <f t="shared" si="3"/>
        <v>#REF!</v>
      </c>
      <c r="G67" s="24" t="e">
        <f t="shared" si="4"/>
        <v>#REF!</v>
      </c>
      <c r="H67" s="33" t="e">
        <f>'360 PU '!#REF!*SUM('360 PU '!#REF!)</f>
        <v>#REF!</v>
      </c>
      <c r="I67" s="33" t="e">
        <f>'360 PU '!#REF!*SUM('360 PU '!#REF!)</f>
        <v>#REF!</v>
      </c>
      <c r="J67" s="33" t="e">
        <f>'360 PU '!#REF!*SUM('360 PU '!#REF!)</f>
        <v>#REF!</v>
      </c>
    </row>
    <row r="68" spans="1:10">
      <c r="A68" t="e">
        <f>'360 PU '!#REF!</f>
        <v>#REF!</v>
      </c>
      <c r="B68" t="e">
        <f>'360 PU '!#REF!</f>
        <v>#REF!</v>
      </c>
      <c r="C68" s="23" t="e">
        <f>'360 PU '!#REF!*SUM('360 PU '!#REF!)</f>
        <v>#REF!</v>
      </c>
      <c r="D68" s="23" t="e">
        <f>'360 PU '!#REF!*SUM('360 PU '!#REF!)</f>
        <v>#REF!</v>
      </c>
      <c r="E68" s="24" t="e">
        <f>'360 PU '!#REF!*SUM('360 PU '!#REF!)</f>
        <v>#REF!</v>
      </c>
      <c r="F68" s="24" t="e">
        <f t="shared" si="3"/>
        <v>#REF!</v>
      </c>
      <c r="G68" s="24" t="e">
        <f t="shared" si="4"/>
        <v>#REF!</v>
      </c>
      <c r="H68" s="33" t="e">
        <f>'360 PU '!#REF!*SUM('360 PU '!#REF!)</f>
        <v>#REF!</v>
      </c>
      <c r="I68" s="33" t="e">
        <f>'360 PU '!#REF!*SUM('360 PU '!#REF!)</f>
        <v>#REF!</v>
      </c>
      <c r="J68" s="33" t="e">
        <f>'360 PU '!#REF!*SUM('360 PU '!#REF!)</f>
        <v>#REF!</v>
      </c>
    </row>
    <row r="69" spans="1:10">
      <c r="A69" t="e">
        <f>'360 PU '!#REF!</f>
        <v>#REF!</v>
      </c>
      <c r="B69" t="e">
        <f>'360 PU '!#REF!</f>
        <v>#REF!</v>
      </c>
      <c r="C69" s="23" t="e">
        <f>'360 PU '!#REF!*SUM('360 PU '!#REF!)</f>
        <v>#REF!</v>
      </c>
      <c r="D69" s="23" t="e">
        <f>'360 PU '!#REF!*SUM('360 PU '!#REF!)</f>
        <v>#REF!</v>
      </c>
      <c r="E69" s="24" t="e">
        <f>'360 PU '!#REF!*SUM('360 PU '!#REF!)</f>
        <v>#REF!</v>
      </c>
      <c r="F69" s="24" t="e">
        <f t="shared" si="3"/>
        <v>#REF!</v>
      </c>
      <c r="G69" s="24" t="e">
        <f t="shared" si="4"/>
        <v>#REF!</v>
      </c>
      <c r="H69" s="33" t="e">
        <f>'360 PU '!#REF!*SUM('360 PU '!#REF!)</f>
        <v>#REF!</v>
      </c>
      <c r="I69" s="33" t="e">
        <f>'360 PU '!#REF!*SUM('360 PU '!#REF!)</f>
        <v>#REF!</v>
      </c>
      <c r="J69" s="33" t="e">
        <f>'360 PU '!#REF!*SUM('360 PU '!#REF!)</f>
        <v>#REF!</v>
      </c>
    </row>
    <row r="70" spans="1:10">
      <c r="A70" t="e">
        <f>'360 PU '!#REF!</f>
        <v>#REF!</v>
      </c>
      <c r="B70" t="e">
        <f>'360 PU '!#REF!</f>
        <v>#REF!</v>
      </c>
      <c r="C70" s="23" t="e">
        <f>'360 PU '!#REF!*SUM('360 PU '!#REF!)</f>
        <v>#REF!</v>
      </c>
      <c r="D70" s="23" t="e">
        <f>'360 PU '!#REF!*SUM('360 PU '!#REF!)</f>
        <v>#REF!</v>
      </c>
      <c r="E70" s="24" t="e">
        <f>'360 PU '!#REF!*SUM('360 PU '!#REF!)</f>
        <v>#REF!</v>
      </c>
      <c r="F70" s="24" t="e">
        <f t="shared" ref="F70:F133" si="5">E70*0.02</f>
        <v>#REF!</v>
      </c>
      <c r="G70" s="24" t="e">
        <f t="shared" ref="G70:G133" si="6">E70*0.002</f>
        <v>#REF!</v>
      </c>
      <c r="H70" s="33" t="e">
        <f>'360 PU '!#REF!*SUM('360 PU '!#REF!)</f>
        <v>#REF!</v>
      </c>
      <c r="I70" s="33" t="e">
        <f>'360 PU '!#REF!*SUM('360 PU '!#REF!)</f>
        <v>#REF!</v>
      </c>
      <c r="J70" s="33" t="e">
        <f>'360 PU '!#REF!*SUM('360 PU '!#REF!)</f>
        <v>#REF!</v>
      </c>
    </row>
    <row r="71" spans="1:10">
      <c r="A71" t="e">
        <f>'360 PU '!#REF!</f>
        <v>#REF!</v>
      </c>
      <c r="B71" t="e">
        <f>'360 PU '!#REF!</f>
        <v>#REF!</v>
      </c>
      <c r="C71" s="23" t="e">
        <f>'360 PU '!#REF!*SUM('360 PU '!#REF!)</f>
        <v>#REF!</v>
      </c>
      <c r="D71" s="23" t="e">
        <f>'360 PU '!#REF!*SUM('360 PU '!#REF!)</f>
        <v>#REF!</v>
      </c>
      <c r="E71" s="24" t="e">
        <f>'360 PU '!#REF!*SUM('360 PU '!#REF!)</f>
        <v>#REF!</v>
      </c>
      <c r="F71" s="24" t="e">
        <f t="shared" si="5"/>
        <v>#REF!</v>
      </c>
      <c r="G71" s="24" t="e">
        <f t="shared" si="6"/>
        <v>#REF!</v>
      </c>
      <c r="H71" s="33" t="e">
        <f>'360 PU '!#REF!*SUM('360 PU '!#REF!)</f>
        <v>#REF!</v>
      </c>
      <c r="I71" s="33" t="e">
        <f>'360 PU '!#REF!*SUM('360 PU '!#REF!)</f>
        <v>#REF!</v>
      </c>
      <c r="J71" s="33" t="e">
        <f>'360 PU '!#REF!*SUM('360 PU '!#REF!)</f>
        <v>#REF!</v>
      </c>
    </row>
    <row r="72" spans="1:10">
      <c r="A72" t="e">
        <f>'360 PU '!#REF!</f>
        <v>#REF!</v>
      </c>
      <c r="B72" t="e">
        <f>'360 PU '!#REF!</f>
        <v>#REF!</v>
      </c>
      <c r="C72" s="23" t="e">
        <f>'360 PU '!#REF!*SUM('360 PU '!#REF!)</f>
        <v>#REF!</v>
      </c>
      <c r="D72" s="23" t="e">
        <f>'360 PU '!#REF!*SUM('360 PU '!#REF!)</f>
        <v>#REF!</v>
      </c>
      <c r="E72" s="24" t="e">
        <f>'360 PU '!#REF!*SUM('360 PU '!#REF!)</f>
        <v>#REF!</v>
      </c>
      <c r="F72" s="24" t="e">
        <f t="shared" si="5"/>
        <v>#REF!</v>
      </c>
      <c r="G72" s="24" t="e">
        <f t="shared" si="6"/>
        <v>#REF!</v>
      </c>
      <c r="H72" s="33" t="e">
        <f>'360 PU '!#REF!*SUM('360 PU '!#REF!)</f>
        <v>#REF!</v>
      </c>
      <c r="I72" s="33" t="e">
        <f>'360 PU '!#REF!*SUM('360 PU '!#REF!)</f>
        <v>#REF!</v>
      </c>
      <c r="J72" s="33" t="e">
        <f>'360 PU '!#REF!*SUM('360 PU '!#REF!)</f>
        <v>#REF!</v>
      </c>
    </row>
    <row r="73" spans="1:10">
      <c r="A73" t="e">
        <f>'360 PU '!#REF!</f>
        <v>#REF!</v>
      </c>
      <c r="B73" t="e">
        <f>'360 PU '!#REF!</f>
        <v>#REF!</v>
      </c>
      <c r="C73" s="23" t="e">
        <f>'360 PU '!#REF!*SUM('360 PU '!#REF!)</f>
        <v>#REF!</v>
      </c>
      <c r="D73" s="23" t="e">
        <f>'360 PU '!#REF!*SUM('360 PU '!#REF!)</f>
        <v>#REF!</v>
      </c>
      <c r="E73" s="24" t="e">
        <f>'360 PU '!#REF!*SUM('360 PU '!#REF!)</f>
        <v>#REF!</v>
      </c>
      <c r="F73" s="24" t="e">
        <f t="shared" si="5"/>
        <v>#REF!</v>
      </c>
      <c r="G73" s="24" t="e">
        <f t="shared" si="6"/>
        <v>#REF!</v>
      </c>
      <c r="H73" s="33" t="e">
        <f>'360 PU '!#REF!*SUM('360 PU '!#REF!)</f>
        <v>#REF!</v>
      </c>
      <c r="I73" s="33" t="e">
        <f>'360 PU '!#REF!*SUM('360 PU '!#REF!)</f>
        <v>#REF!</v>
      </c>
      <c r="J73" s="33" t="e">
        <f>'360 PU '!#REF!*SUM('360 PU '!#REF!)</f>
        <v>#REF!</v>
      </c>
    </row>
    <row r="74" spans="1:10">
      <c r="A74" t="e">
        <f>'360 PU '!#REF!</f>
        <v>#REF!</v>
      </c>
      <c r="B74" t="e">
        <f>'360 PU '!#REF!</f>
        <v>#REF!</v>
      </c>
      <c r="C74" s="23" t="e">
        <f>'360 PU '!#REF!*SUM('360 PU '!#REF!)</f>
        <v>#REF!</v>
      </c>
      <c r="D74" s="23" t="e">
        <f>'360 PU '!#REF!*SUM('360 PU '!#REF!)</f>
        <v>#REF!</v>
      </c>
      <c r="E74" s="24" t="e">
        <f>'360 PU '!#REF!*SUM('360 PU '!#REF!)</f>
        <v>#REF!</v>
      </c>
      <c r="F74" s="24" t="e">
        <f t="shared" si="5"/>
        <v>#REF!</v>
      </c>
      <c r="G74" s="24" t="e">
        <f t="shared" si="6"/>
        <v>#REF!</v>
      </c>
      <c r="H74" s="33" t="e">
        <f>'360 PU '!#REF!*SUM('360 PU '!#REF!)</f>
        <v>#REF!</v>
      </c>
      <c r="I74" s="33" t="e">
        <f>'360 PU '!#REF!*SUM('360 PU '!#REF!)</f>
        <v>#REF!</v>
      </c>
      <c r="J74" s="33" t="e">
        <f>'360 PU '!#REF!*SUM('360 PU '!#REF!)</f>
        <v>#REF!</v>
      </c>
    </row>
    <row r="75" spans="1:10">
      <c r="A75" t="e">
        <f>'360 PU '!#REF!</f>
        <v>#REF!</v>
      </c>
      <c r="B75" t="e">
        <f>'360 PU '!#REF!</f>
        <v>#REF!</v>
      </c>
      <c r="C75" s="23" t="e">
        <f>'360 PU '!#REF!*SUM('360 PU '!#REF!)</f>
        <v>#REF!</v>
      </c>
      <c r="D75" s="23" t="e">
        <f>'360 PU '!#REF!*SUM('360 PU '!#REF!)</f>
        <v>#REF!</v>
      </c>
      <c r="E75" s="24" t="e">
        <f>'360 PU '!#REF!*SUM('360 PU '!#REF!)</f>
        <v>#REF!</v>
      </c>
      <c r="F75" s="24" t="e">
        <f t="shared" si="5"/>
        <v>#REF!</v>
      </c>
      <c r="G75" s="24" t="e">
        <f t="shared" si="6"/>
        <v>#REF!</v>
      </c>
      <c r="H75" s="33" t="e">
        <f>'360 PU '!#REF!*SUM('360 PU '!#REF!)</f>
        <v>#REF!</v>
      </c>
      <c r="I75" s="33" t="e">
        <f>'360 PU '!#REF!*SUM('360 PU '!#REF!)</f>
        <v>#REF!</v>
      </c>
      <c r="J75" s="33" t="e">
        <f>'360 PU '!#REF!*SUM('360 PU '!#REF!)</f>
        <v>#REF!</v>
      </c>
    </row>
    <row r="76" spans="1:10">
      <c r="A76" t="e">
        <f>'360 PU '!#REF!</f>
        <v>#REF!</v>
      </c>
      <c r="B76" t="e">
        <f>'360 PU '!#REF!</f>
        <v>#REF!</v>
      </c>
      <c r="C76" s="23" t="e">
        <f>'360 PU '!#REF!*SUM('360 PU '!#REF!)</f>
        <v>#REF!</v>
      </c>
      <c r="D76" s="23" t="e">
        <f>'360 PU '!#REF!*SUM('360 PU '!#REF!)</f>
        <v>#REF!</v>
      </c>
      <c r="E76" s="24" t="e">
        <f>'360 PU '!#REF!*SUM('360 PU '!#REF!)</f>
        <v>#REF!</v>
      </c>
      <c r="F76" s="24" t="e">
        <f t="shared" si="5"/>
        <v>#REF!</v>
      </c>
      <c r="G76" s="24" t="e">
        <f t="shared" si="6"/>
        <v>#REF!</v>
      </c>
      <c r="H76" s="33" t="e">
        <f>'360 PU '!#REF!*SUM('360 PU '!#REF!)</f>
        <v>#REF!</v>
      </c>
      <c r="I76" s="33" t="e">
        <f>'360 PU '!#REF!*SUM('360 PU '!#REF!)</f>
        <v>#REF!</v>
      </c>
      <c r="J76" s="33" t="e">
        <f>'360 PU '!#REF!*SUM('360 PU '!#REF!)</f>
        <v>#REF!</v>
      </c>
    </row>
    <row r="77" spans="1:10">
      <c r="A77" t="e">
        <f>'360 PU '!#REF!</f>
        <v>#REF!</v>
      </c>
      <c r="B77" t="e">
        <f>'360 PU '!#REF!</f>
        <v>#REF!</v>
      </c>
      <c r="C77" s="23" t="e">
        <f>'360 PU '!#REF!*SUM('360 PU '!#REF!)</f>
        <v>#REF!</v>
      </c>
      <c r="D77" s="23" t="e">
        <f>'360 PU '!#REF!*SUM('360 PU '!#REF!)</f>
        <v>#REF!</v>
      </c>
      <c r="E77" s="24" t="e">
        <f>'360 PU '!#REF!*SUM('360 PU '!#REF!)</f>
        <v>#REF!</v>
      </c>
      <c r="F77" s="24" t="e">
        <f t="shared" si="5"/>
        <v>#REF!</v>
      </c>
      <c r="G77" s="24" t="e">
        <f t="shared" si="6"/>
        <v>#REF!</v>
      </c>
      <c r="H77" s="33" t="e">
        <f>'360 PU '!#REF!*SUM('360 PU '!#REF!)</f>
        <v>#REF!</v>
      </c>
      <c r="I77" s="33" t="e">
        <f>'360 PU '!#REF!*SUM('360 PU '!#REF!)</f>
        <v>#REF!</v>
      </c>
      <c r="J77" s="33" t="e">
        <f>'360 PU '!#REF!*SUM('360 PU '!#REF!)</f>
        <v>#REF!</v>
      </c>
    </row>
    <row r="78" spans="1:10">
      <c r="A78" t="e">
        <f>'360 PU '!#REF!</f>
        <v>#REF!</v>
      </c>
      <c r="B78" t="e">
        <f>'360 PU '!#REF!</f>
        <v>#REF!</v>
      </c>
      <c r="C78" s="23" t="e">
        <f>'360 PU '!#REF!*SUM('360 PU '!#REF!)</f>
        <v>#REF!</v>
      </c>
      <c r="D78" s="23" t="e">
        <f>'360 PU '!#REF!*SUM('360 PU '!#REF!)</f>
        <v>#REF!</v>
      </c>
      <c r="E78" s="24" t="e">
        <f>'360 PU '!#REF!*SUM('360 PU '!#REF!)</f>
        <v>#REF!</v>
      </c>
      <c r="F78" s="24" t="e">
        <f t="shared" si="5"/>
        <v>#REF!</v>
      </c>
      <c r="G78" s="24" t="e">
        <f t="shared" si="6"/>
        <v>#REF!</v>
      </c>
      <c r="H78" s="33" t="e">
        <f>'360 PU '!#REF!*SUM('360 PU '!#REF!)</f>
        <v>#REF!</v>
      </c>
      <c r="I78" s="33" t="e">
        <f>'360 PU '!#REF!*SUM('360 PU '!#REF!)</f>
        <v>#REF!</v>
      </c>
      <c r="J78" s="33" t="e">
        <f>'360 PU '!#REF!*SUM('360 PU '!#REF!)</f>
        <v>#REF!</v>
      </c>
    </row>
    <row r="79" spans="1:10">
      <c r="A79" t="e">
        <f>'360 PU '!#REF!</f>
        <v>#REF!</v>
      </c>
      <c r="B79" t="e">
        <f>'360 PU '!#REF!</f>
        <v>#REF!</v>
      </c>
      <c r="C79" s="23" t="e">
        <f>'360 PU '!#REF!*SUM('360 PU '!#REF!)</f>
        <v>#REF!</v>
      </c>
      <c r="D79" s="23" t="e">
        <f>'360 PU '!#REF!*SUM('360 PU '!#REF!)</f>
        <v>#REF!</v>
      </c>
      <c r="E79" s="24" t="e">
        <f>'360 PU '!#REF!*SUM('360 PU '!#REF!)</f>
        <v>#REF!</v>
      </c>
      <c r="F79" s="24" t="e">
        <f t="shared" si="5"/>
        <v>#REF!</v>
      </c>
      <c r="G79" s="24" t="e">
        <f t="shared" si="6"/>
        <v>#REF!</v>
      </c>
      <c r="H79" s="33" t="e">
        <f>'360 PU '!#REF!*SUM('360 PU '!#REF!)</f>
        <v>#REF!</v>
      </c>
      <c r="I79" s="33" t="e">
        <f>'360 PU '!#REF!*SUM('360 PU '!#REF!)</f>
        <v>#REF!</v>
      </c>
      <c r="J79" s="33" t="e">
        <f>'360 PU '!#REF!*SUM('360 PU '!#REF!)</f>
        <v>#REF!</v>
      </c>
    </row>
    <row r="80" spans="1:10">
      <c r="A80" t="e">
        <f>'360 PU '!#REF!</f>
        <v>#REF!</v>
      </c>
      <c r="B80" t="e">
        <f>'360 PU '!#REF!</f>
        <v>#REF!</v>
      </c>
      <c r="C80" s="23" t="e">
        <f>'360 PU '!#REF!*SUM('360 PU '!#REF!)</f>
        <v>#REF!</v>
      </c>
      <c r="D80" s="23" t="e">
        <f>'360 PU '!#REF!*SUM('360 PU '!#REF!)</f>
        <v>#REF!</v>
      </c>
      <c r="E80" s="24" t="e">
        <f>'360 PU '!#REF!*SUM('360 PU '!#REF!)</f>
        <v>#REF!</v>
      </c>
      <c r="F80" s="24" t="e">
        <f t="shared" si="5"/>
        <v>#REF!</v>
      </c>
      <c r="G80" s="24" t="e">
        <f t="shared" si="6"/>
        <v>#REF!</v>
      </c>
      <c r="H80" s="33" t="e">
        <f>'360 PU '!#REF!*SUM('360 PU '!#REF!)</f>
        <v>#REF!</v>
      </c>
      <c r="I80" s="33" t="e">
        <f>'360 PU '!#REF!*SUM('360 PU '!#REF!)</f>
        <v>#REF!</v>
      </c>
      <c r="J80" s="33" t="e">
        <f>'360 PU '!#REF!*SUM('360 PU '!#REF!)</f>
        <v>#REF!</v>
      </c>
    </row>
    <row r="81" spans="1:10">
      <c r="A81" t="e">
        <f>'360 PU '!#REF!</f>
        <v>#REF!</v>
      </c>
      <c r="B81" t="e">
        <f>'360 PU '!#REF!</f>
        <v>#REF!</v>
      </c>
      <c r="C81" s="23" t="e">
        <f>'360 PU '!#REF!*SUM('360 PU '!#REF!)</f>
        <v>#REF!</v>
      </c>
      <c r="D81" s="23" t="e">
        <f>'360 PU '!#REF!*SUM('360 PU '!#REF!)</f>
        <v>#REF!</v>
      </c>
      <c r="E81" s="24" t="e">
        <f>'360 PU '!#REF!*SUM('360 PU '!#REF!)</f>
        <v>#REF!</v>
      </c>
      <c r="F81" s="24" t="e">
        <f t="shared" si="5"/>
        <v>#REF!</v>
      </c>
      <c r="G81" s="24" t="e">
        <f t="shared" si="6"/>
        <v>#REF!</v>
      </c>
      <c r="H81" s="33" t="e">
        <f>'360 PU '!#REF!*SUM('360 PU '!#REF!)</f>
        <v>#REF!</v>
      </c>
      <c r="I81" s="33" t="e">
        <f>'360 PU '!#REF!*SUM('360 PU '!#REF!)</f>
        <v>#REF!</v>
      </c>
      <c r="J81" s="33" t="e">
        <f>'360 PU '!#REF!*SUM('360 PU '!#REF!)</f>
        <v>#REF!</v>
      </c>
    </row>
    <row r="82" spans="1:10">
      <c r="A82" t="e">
        <f>'360 PU '!#REF!</f>
        <v>#REF!</v>
      </c>
      <c r="B82" t="e">
        <f>'360 PU '!#REF!</f>
        <v>#REF!</v>
      </c>
      <c r="C82" s="23" t="e">
        <f>'360 PU '!#REF!*SUM('360 PU '!#REF!)</f>
        <v>#REF!</v>
      </c>
      <c r="D82" s="23" t="e">
        <f>'360 PU '!#REF!*SUM('360 PU '!#REF!)</f>
        <v>#REF!</v>
      </c>
      <c r="E82" s="24" t="e">
        <f>'360 PU '!#REF!*SUM('360 PU '!#REF!)</f>
        <v>#REF!</v>
      </c>
      <c r="F82" s="24" t="e">
        <f t="shared" si="5"/>
        <v>#REF!</v>
      </c>
      <c r="G82" s="24" t="e">
        <f t="shared" si="6"/>
        <v>#REF!</v>
      </c>
      <c r="H82" s="33" t="e">
        <f>'360 PU '!#REF!*SUM('360 PU '!#REF!)</f>
        <v>#REF!</v>
      </c>
      <c r="I82" s="33" t="e">
        <f>'360 PU '!#REF!*SUM('360 PU '!#REF!)</f>
        <v>#REF!</v>
      </c>
      <c r="J82" s="33" t="e">
        <f>'360 PU '!#REF!*SUM('360 PU '!#REF!)</f>
        <v>#REF!</v>
      </c>
    </row>
    <row r="83" spans="1:10">
      <c r="A83" t="e">
        <f>'360 PU '!#REF!</f>
        <v>#REF!</v>
      </c>
      <c r="B83" t="e">
        <f>'360 PU '!#REF!</f>
        <v>#REF!</v>
      </c>
      <c r="C83" s="23" t="e">
        <f>'360 PU '!#REF!*SUM('360 PU '!#REF!)</f>
        <v>#REF!</v>
      </c>
      <c r="D83" s="23" t="e">
        <f>'360 PU '!#REF!*SUM('360 PU '!#REF!)</f>
        <v>#REF!</v>
      </c>
      <c r="E83" s="24" t="e">
        <f>'360 PU '!#REF!*SUM('360 PU '!#REF!)</f>
        <v>#REF!</v>
      </c>
      <c r="F83" s="24" t="e">
        <f t="shared" si="5"/>
        <v>#REF!</v>
      </c>
      <c r="G83" s="24" t="e">
        <f t="shared" si="6"/>
        <v>#REF!</v>
      </c>
      <c r="H83" s="33" t="e">
        <f>'360 PU '!#REF!*SUM('360 PU '!#REF!)</f>
        <v>#REF!</v>
      </c>
      <c r="I83" s="33" t="e">
        <f>'360 PU '!#REF!*SUM('360 PU '!#REF!)</f>
        <v>#REF!</v>
      </c>
      <c r="J83" s="33" t="e">
        <f>'360 PU '!#REF!*SUM('360 PU '!#REF!)</f>
        <v>#REF!</v>
      </c>
    </row>
    <row r="84" spans="1:10">
      <c r="A84" t="e">
        <f>'360 PU '!#REF!</f>
        <v>#REF!</v>
      </c>
      <c r="B84" t="e">
        <f>'360 PU '!#REF!</f>
        <v>#REF!</v>
      </c>
      <c r="C84" s="23" t="e">
        <f>'360 PU '!#REF!*SUM('360 PU '!#REF!)</f>
        <v>#REF!</v>
      </c>
      <c r="D84" s="23" t="e">
        <f>'360 PU '!#REF!*SUM('360 PU '!#REF!)</f>
        <v>#REF!</v>
      </c>
      <c r="E84" s="24" t="e">
        <f>'360 PU '!#REF!*SUM('360 PU '!#REF!)</f>
        <v>#REF!</v>
      </c>
      <c r="F84" s="24" t="e">
        <f t="shared" si="5"/>
        <v>#REF!</v>
      </c>
      <c r="G84" s="24" t="e">
        <f t="shared" si="6"/>
        <v>#REF!</v>
      </c>
      <c r="H84" s="33" t="e">
        <f>'360 PU '!#REF!*SUM('360 PU '!#REF!)</f>
        <v>#REF!</v>
      </c>
      <c r="I84" s="33" t="e">
        <f>'360 PU '!#REF!*SUM('360 PU '!#REF!)</f>
        <v>#REF!</v>
      </c>
      <c r="J84" s="33" t="e">
        <f>'360 PU '!#REF!*SUM('360 PU '!#REF!)</f>
        <v>#REF!</v>
      </c>
    </row>
    <row r="85" spans="1:10">
      <c r="A85" t="e">
        <f>'360 PU '!#REF!</f>
        <v>#REF!</v>
      </c>
      <c r="B85" t="e">
        <f>'360 PU '!#REF!</f>
        <v>#REF!</v>
      </c>
      <c r="C85" s="23" t="e">
        <f>'360 PU '!#REF!*SUM('360 PU '!#REF!)</f>
        <v>#REF!</v>
      </c>
      <c r="D85" s="23" t="e">
        <f>'360 PU '!#REF!*SUM('360 PU '!#REF!)</f>
        <v>#REF!</v>
      </c>
      <c r="E85" s="24" t="e">
        <f>'360 PU '!#REF!*SUM('360 PU '!#REF!)</f>
        <v>#REF!</v>
      </c>
      <c r="F85" s="24" t="e">
        <f t="shared" si="5"/>
        <v>#REF!</v>
      </c>
      <c r="G85" s="24" t="e">
        <f t="shared" si="6"/>
        <v>#REF!</v>
      </c>
      <c r="H85" s="33" t="e">
        <f>'360 PU '!#REF!*SUM('360 PU '!#REF!)</f>
        <v>#REF!</v>
      </c>
      <c r="I85" s="33" t="e">
        <f>'360 PU '!#REF!*SUM('360 PU '!#REF!)</f>
        <v>#REF!</v>
      </c>
      <c r="J85" s="33" t="e">
        <f>'360 PU '!#REF!*SUM('360 PU '!#REF!)</f>
        <v>#REF!</v>
      </c>
    </row>
    <row r="86" spans="1:10">
      <c r="A86" t="e">
        <f>'360 PU '!#REF!</f>
        <v>#REF!</v>
      </c>
      <c r="B86" t="e">
        <f>'360 PU '!#REF!</f>
        <v>#REF!</v>
      </c>
      <c r="C86" s="23" t="e">
        <f>'360 PU '!#REF!*SUM('360 PU '!#REF!)</f>
        <v>#REF!</v>
      </c>
      <c r="D86" s="23" t="e">
        <f>'360 PU '!#REF!*SUM('360 PU '!#REF!)</f>
        <v>#REF!</v>
      </c>
      <c r="E86" s="24" t="e">
        <f>'360 PU '!#REF!*SUM('360 PU '!#REF!)</f>
        <v>#REF!</v>
      </c>
      <c r="F86" s="24" t="e">
        <f t="shared" si="5"/>
        <v>#REF!</v>
      </c>
      <c r="G86" s="24" t="e">
        <f t="shared" si="6"/>
        <v>#REF!</v>
      </c>
      <c r="H86" s="33" t="e">
        <f>'360 PU '!#REF!*SUM('360 PU '!#REF!)</f>
        <v>#REF!</v>
      </c>
      <c r="I86" s="33" t="e">
        <f>'360 PU '!#REF!*SUM('360 PU '!#REF!)</f>
        <v>#REF!</v>
      </c>
      <c r="J86" s="33" t="e">
        <f>'360 PU '!#REF!*SUM('360 PU '!#REF!)</f>
        <v>#REF!</v>
      </c>
    </row>
    <row r="87" spans="1:10">
      <c r="A87">
        <f>'360 PU '!D131</f>
        <v>0</v>
      </c>
      <c r="B87">
        <f>'360 PU '!AC131</f>
        <v>0</v>
      </c>
      <c r="C87" s="23" t="e">
        <f>'360 PU '!#REF!*SUM('360 PU '!K131:R131)</f>
        <v>#REF!</v>
      </c>
      <c r="D87" s="23" t="e">
        <f>'360 PU '!#REF!*SUM('360 PU '!K131:R131)</f>
        <v>#REF!</v>
      </c>
      <c r="E87" s="24">
        <f>'360 PU '!AD131*SUM('360 PU '!K131:R131)</f>
        <v>0</v>
      </c>
      <c r="F87" s="24">
        <f t="shared" si="5"/>
        <v>0</v>
      </c>
      <c r="G87" s="24">
        <f t="shared" si="6"/>
        <v>0</v>
      </c>
      <c r="H87" s="33" t="e">
        <f>'360 PU '!#REF!*SUM('360 PU '!K131:R131)</f>
        <v>#REF!</v>
      </c>
      <c r="I87" s="33" t="e">
        <f>'360 PU '!#REF!*SUM('360 PU '!K131:R131)</f>
        <v>#REF!</v>
      </c>
      <c r="J87" s="33" t="e">
        <f>'360 PU '!#REF!*SUM('360 PU '!K131:R131)</f>
        <v>#REF!</v>
      </c>
    </row>
    <row r="88" spans="1:10">
      <c r="A88" t="str">
        <f>'360 PU '!D132</f>
        <v>360-1010PU</v>
      </c>
      <c r="B88">
        <f>'360 PU '!AC132</f>
        <v>0</v>
      </c>
      <c r="C88" s="23" t="e">
        <f>'360 PU '!#REF!*SUM('360 PU '!K132:R132)</f>
        <v>#REF!</v>
      </c>
      <c r="D88" s="23" t="e">
        <f>'360 PU '!#REF!*SUM('360 PU '!K132:R132)</f>
        <v>#REF!</v>
      </c>
      <c r="E88" s="24">
        <f>'360 PU '!AD132*SUM('360 PU '!K132:R132)</f>
        <v>0</v>
      </c>
      <c r="F88" s="24">
        <f t="shared" si="5"/>
        <v>0</v>
      </c>
      <c r="G88" s="24">
        <f t="shared" si="6"/>
        <v>0</v>
      </c>
      <c r="H88" s="33" t="e">
        <f>'360 PU '!#REF!*SUM('360 PU '!K132:R132)</f>
        <v>#REF!</v>
      </c>
      <c r="I88" s="33" t="e">
        <f>'360 PU '!#REF!*SUM('360 PU '!K132:R132)</f>
        <v>#REF!</v>
      </c>
      <c r="J88" s="33" t="e">
        <f>'360 PU '!#REF!*SUM('360 PU '!K132:R132)</f>
        <v>#REF!</v>
      </c>
    </row>
    <row r="89" spans="1:10">
      <c r="A89" t="str">
        <f>'360 PU '!D133</f>
        <v>360-1011PU</v>
      </c>
      <c r="B89">
        <f>'360 PU '!AC133</f>
        <v>0</v>
      </c>
      <c r="C89" s="23" t="e">
        <f>'360 PU '!#REF!*SUM('360 PU '!K133:R133)</f>
        <v>#REF!</v>
      </c>
      <c r="D89" s="23" t="e">
        <f>'360 PU '!#REF!*SUM('360 PU '!K133:R133)</f>
        <v>#REF!</v>
      </c>
      <c r="E89" s="24">
        <f>'360 PU '!AD133*SUM('360 PU '!K133:R133)</f>
        <v>0</v>
      </c>
      <c r="F89" s="24">
        <f t="shared" si="5"/>
        <v>0</v>
      </c>
      <c r="G89" s="24">
        <f t="shared" si="6"/>
        <v>0</v>
      </c>
      <c r="H89" s="33" t="e">
        <f>'360 PU '!#REF!*SUM('360 PU '!K133:R133)</f>
        <v>#REF!</v>
      </c>
      <c r="I89" s="33" t="e">
        <f>'360 PU '!#REF!*SUM('360 PU '!K133:R133)</f>
        <v>#REF!</v>
      </c>
      <c r="J89" s="33" t="e">
        <f>'360 PU '!#REF!*SUM('360 PU '!K133:R133)</f>
        <v>#REF!</v>
      </c>
    </row>
    <row r="90" spans="1:10">
      <c r="A90" t="str">
        <f>'360 PU '!D134</f>
        <v>360-1012PU</v>
      </c>
      <c r="B90">
        <f>'360 PU '!AC134</f>
        <v>0</v>
      </c>
      <c r="C90" s="23" t="e">
        <f>'360 PU '!#REF!*SUM('360 PU '!K134:R134)</f>
        <v>#REF!</v>
      </c>
      <c r="D90" s="23" t="e">
        <f>'360 PU '!#REF!*SUM('360 PU '!K134:R134)</f>
        <v>#REF!</v>
      </c>
      <c r="E90" s="24">
        <f>'360 PU '!AD134*SUM('360 PU '!K134:R134)</f>
        <v>0</v>
      </c>
      <c r="F90" s="24">
        <f t="shared" si="5"/>
        <v>0</v>
      </c>
      <c r="G90" s="24">
        <f t="shared" si="6"/>
        <v>0</v>
      </c>
      <c r="H90" s="33" t="e">
        <f>'360 PU '!#REF!*SUM('360 PU '!K134:R134)</f>
        <v>#REF!</v>
      </c>
      <c r="I90" s="33" t="e">
        <f>'360 PU '!#REF!*SUM('360 PU '!K134:R134)</f>
        <v>#REF!</v>
      </c>
      <c r="J90" s="33" t="e">
        <f>'360 PU '!#REF!*SUM('360 PU '!K134:R134)</f>
        <v>#REF!</v>
      </c>
    </row>
    <row r="91" spans="1:10">
      <c r="A91" t="str">
        <f>'360 PU '!D135</f>
        <v>360-1013PU</v>
      </c>
      <c r="B91" t="str">
        <f>'360 PU '!AC135</f>
        <v>#273PU</v>
      </c>
      <c r="C91" s="23" t="e">
        <f>'360 PU '!#REF!*SUM('360 PU '!K135:R135)</f>
        <v>#REF!</v>
      </c>
      <c r="D91" s="23" t="e">
        <f>'360 PU '!#REF!*SUM('360 PU '!K135:R135)</f>
        <v>#REF!</v>
      </c>
      <c r="E91" s="24">
        <f>'360 PU '!AD135*SUM('360 PU '!K135:R135)</f>
        <v>0</v>
      </c>
      <c r="F91" s="24">
        <f t="shared" si="5"/>
        <v>0</v>
      </c>
      <c r="G91" s="24">
        <f t="shared" si="6"/>
        <v>0</v>
      </c>
      <c r="H91" s="33" t="e">
        <f>'360 PU '!#REF!*SUM('360 PU '!K135:R135)</f>
        <v>#REF!</v>
      </c>
      <c r="I91" s="33" t="e">
        <f>'360 PU '!#REF!*SUM('360 PU '!K135:R135)</f>
        <v>#REF!</v>
      </c>
      <c r="J91" s="33" t="e">
        <f>'360 PU '!#REF!*SUM('360 PU '!K135:R135)</f>
        <v>#REF!</v>
      </c>
    </row>
    <row r="92" spans="1:10">
      <c r="A92" t="str">
        <f>'360 PU '!D136</f>
        <v>360-1014PU</v>
      </c>
      <c r="B92" t="str">
        <f>'360 PU '!AC136</f>
        <v>#274PU</v>
      </c>
      <c r="C92" s="23" t="e">
        <f>'360 PU '!#REF!*SUM('360 PU '!K136:R136)</f>
        <v>#REF!</v>
      </c>
      <c r="D92" s="23" t="e">
        <f>'360 PU '!#REF!*SUM('360 PU '!K136:R136)</f>
        <v>#REF!</v>
      </c>
      <c r="E92" s="24">
        <f>'360 PU '!AD136*SUM('360 PU '!K136:R136)</f>
        <v>0</v>
      </c>
      <c r="F92" s="24">
        <f t="shared" si="5"/>
        <v>0</v>
      </c>
      <c r="G92" s="24">
        <f t="shared" si="6"/>
        <v>0</v>
      </c>
      <c r="H92" s="33" t="e">
        <f>'360 PU '!#REF!*SUM('360 PU '!K136:R136)</f>
        <v>#REF!</v>
      </c>
      <c r="I92" s="33" t="e">
        <f>'360 PU '!#REF!*SUM('360 PU '!K136:R136)</f>
        <v>#REF!</v>
      </c>
      <c r="J92" s="33" t="e">
        <f>'360 PU '!#REF!*SUM('360 PU '!K136:R136)</f>
        <v>#REF!</v>
      </c>
    </row>
    <row r="93" spans="1:10">
      <c r="A93" t="str">
        <f>'360 PU '!D137</f>
        <v>360-1015PU</v>
      </c>
      <c r="B93" t="str">
        <f>'360 PU '!AC137</f>
        <v>#275PU</v>
      </c>
      <c r="C93" s="23" t="e">
        <f>'360 PU '!#REF!*SUM('360 PU '!K137:R137)</f>
        <v>#REF!</v>
      </c>
      <c r="D93" s="23" t="e">
        <f>'360 PU '!#REF!*SUM('360 PU '!K137:R137)</f>
        <v>#REF!</v>
      </c>
      <c r="E93" s="24">
        <f>'360 PU '!AD137*SUM('360 PU '!K137:R137)</f>
        <v>0</v>
      </c>
      <c r="F93" s="24">
        <f t="shared" si="5"/>
        <v>0</v>
      </c>
      <c r="G93" s="24">
        <f t="shared" si="6"/>
        <v>0</v>
      </c>
      <c r="H93" s="33" t="e">
        <f>'360 PU '!#REF!*SUM('360 PU '!K137:R137)</f>
        <v>#REF!</v>
      </c>
      <c r="I93" s="33" t="e">
        <f>'360 PU '!#REF!*SUM('360 PU '!K137:R137)</f>
        <v>#REF!</v>
      </c>
      <c r="J93" s="33" t="e">
        <f>'360 PU '!#REF!*SUM('360 PU '!K137:R137)</f>
        <v>#REF!</v>
      </c>
    </row>
    <row r="94" spans="1:10">
      <c r="A94" t="str">
        <f>'360 PU '!D138</f>
        <v>360-1016PU</v>
      </c>
      <c r="B94" t="str">
        <f>'360 PU '!AC138</f>
        <v>#276PU</v>
      </c>
      <c r="C94" s="23" t="e">
        <f>'360 PU '!#REF!*SUM('360 PU '!K138:R138)</f>
        <v>#REF!</v>
      </c>
      <c r="D94" s="23" t="e">
        <f>'360 PU '!#REF!*SUM('360 PU '!K138:R138)</f>
        <v>#REF!</v>
      </c>
      <c r="E94" s="24">
        <f>'360 PU '!AD138*SUM('360 PU '!K138:R138)</f>
        <v>0</v>
      </c>
      <c r="F94" s="24">
        <f t="shared" si="5"/>
        <v>0</v>
      </c>
      <c r="G94" s="24">
        <f t="shared" si="6"/>
        <v>0</v>
      </c>
      <c r="H94" s="33" t="e">
        <f>'360 PU '!#REF!*SUM('360 PU '!K138:R138)</f>
        <v>#REF!</v>
      </c>
      <c r="I94" s="33" t="e">
        <f>'360 PU '!#REF!*SUM('360 PU '!K138:R138)</f>
        <v>#REF!</v>
      </c>
      <c r="J94" s="33" t="e">
        <f>'360 PU '!#REF!*SUM('360 PU '!K138:R138)</f>
        <v>#REF!</v>
      </c>
    </row>
    <row r="95" spans="1:10">
      <c r="A95" t="str">
        <f>'360 PU '!D139</f>
        <v>360-1017PU</v>
      </c>
      <c r="B95" t="str">
        <f>'360 PU '!AC139</f>
        <v>#277PU</v>
      </c>
      <c r="C95" s="23" t="e">
        <f>'360 PU '!#REF!*SUM('360 PU '!K139:R139)</f>
        <v>#REF!</v>
      </c>
      <c r="D95" s="23" t="e">
        <f>'360 PU '!#REF!*SUM('360 PU '!K139:R139)</f>
        <v>#REF!</v>
      </c>
      <c r="E95" s="24">
        <f>'360 PU '!AD139*SUM('360 PU '!K139:R139)</f>
        <v>0</v>
      </c>
      <c r="F95" s="24">
        <f t="shared" si="5"/>
        <v>0</v>
      </c>
      <c r="G95" s="24">
        <f t="shared" si="6"/>
        <v>0</v>
      </c>
      <c r="H95" s="33" t="e">
        <f>'360 PU '!#REF!*SUM('360 PU '!K139:R139)</f>
        <v>#REF!</v>
      </c>
      <c r="I95" s="33" t="e">
        <f>'360 PU '!#REF!*SUM('360 PU '!K139:R139)</f>
        <v>#REF!</v>
      </c>
      <c r="J95" s="33" t="e">
        <f>'360 PU '!#REF!*SUM('360 PU '!K139:R139)</f>
        <v>#REF!</v>
      </c>
    </row>
    <row r="96" spans="1:10">
      <c r="A96" t="str">
        <f>'360 PU '!D140</f>
        <v>360-1018PU</v>
      </c>
      <c r="B96" t="str">
        <f>'360 PU '!AC140</f>
        <v>#278PU</v>
      </c>
      <c r="C96" s="23" t="e">
        <f>'360 PU '!#REF!*SUM('360 PU '!K140:R140)</f>
        <v>#REF!</v>
      </c>
      <c r="D96" s="23" t="e">
        <f>'360 PU '!#REF!*SUM('360 PU '!K140:R140)</f>
        <v>#REF!</v>
      </c>
      <c r="E96" s="24">
        <f>'360 PU '!AD140*SUM('360 PU '!K140:R140)</f>
        <v>0</v>
      </c>
      <c r="F96" s="24">
        <f t="shared" si="5"/>
        <v>0</v>
      </c>
      <c r="G96" s="24">
        <f t="shared" si="6"/>
        <v>0</v>
      </c>
      <c r="H96" s="33" t="e">
        <f>'360 PU '!#REF!*SUM('360 PU '!K140:R140)</f>
        <v>#REF!</v>
      </c>
      <c r="I96" s="33" t="e">
        <f>'360 PU '!#REF!*SUM('360 PU '!K140:R140)</f>
        <v>#REF!</v>
      </c>
      <c r="J96" s="33" t="e">
        <f>'360 PU '!#REF!*SUM('360 PU '!K140:R140)</f>
        <v>#REF!</v>
      </c>
    </row>
    <row r="97" spans="1:10">
      <c r="A97" t="str">
        <f>'360 PU '!D141</f>
        <v>360-1019PU</v>
      </c>
      <c r="B97" t="str">
        <f>'360 PU '!AC141</f>
        <v>#279PU</v>
      </c>
      <c r="C97" s="23" t="e">
        <f>'360 PU '!#REF!*SUM('360 PU '!K141:R141)</f>
        <v>#REF!</v>
      </c>
      <c r="D97" s="23" t="e">
        <f>'360 PU '!#REF!*SUM('360 PU '!K141:R141)</f>
        <v>#REF!</v>
      </c>
      <c r="E97" s="24">
        <f>'360 PU '!AD141*SUM('360 PU '!K141:R141)</f>
        <v>0</v>
      </c>
      <c r="F97" s="24">
        <f t="shared" si="5"/>
        <v>0</v>
      </c>
      <c r="G97" s="24">
        <f t="shared" si="6"/>
        <v>0</v>
      </c>
      <c r="H97" s="33" t="e">
        <f>'360 PU '!#REF!*SUM('360 PU '!K141:R141)</f>
        <v>#REF!</v>
      </c>
      <c r="I97" s="33" t="e">
        <f>'360 PU '!#REF!*SUM('360 PU '!K141:R141)</f>
        <v>#REF!</v>
      </c>
      <c r="J97" s="33" t="e">
        <f>'360 PU '!#REF!*SUM('360 PU '!K141:R141)</f>
        <v>#REF!</v>
      </c>
    </row>
    <row r="98" spans="1:10">
      <c r="A98" t="str">
        <f>'360 PU '!D142</f>
        <v>360-1020PU</v>
      </c>
      <c r="B98" t="str">
        <f>'360 PU '!AC142</f>
        <v>#280PU</v>
      </c>
      <c r="C98" s="23" t="e">
        <f>'360 PU '!#REF!*SUM('360 PU '!K142:R142)</f>
        <v>#REF!</v>
      </c>
      <c r="D98" s="23" t="e">
        <f>'360 PU '!#REF!*SUM('360 PU '!K142:R142)</f>
        <v>#REF!</v>
      </c>
      <c r="E98" s="24">
        <f>'360 PU '!AD142*SUM('360 PU '!K142:R142)</f>
        <v>0</v>
      </c>
      <c r="F98" s="24">
        <f t="shared" si="5"/>
        <v>0</v>
      </c>
      <c r="G98" s="24">
        <f t="shared" si="6"/>
        <v>0</v>
      </c>
      <c r="H98" s="33" t="e">
        <f>'360 PU '!#REF!*SUM('360 PU '!K142:R142)</f>
        <v>#REF!</v>
      </c>
      <c r="I98" s="33" t="e">
        <f>'360 PU '!#REF!*SUM('360 PU '!K142:R142)</f>
        <v>#REF!</v>
      </c>
      <c r="J98" s="33" t="e">
        <f>'360 PU '!#REF!*SUM('360 PU '!K142:R142)</f>
        <v>#REF!</v>
      </c>
    </row>
    <row r="99" spans="1:10">
      <c r="A99">
        <f>'360 PU '!D143</f>
        <v>0</v>
      </c>
      <c r="B99">
        <f>'360 PU '!AC143</f>
        <v>0</v>
      </c>
      <c r="C99" s="23" t="e">
        <f>'360 PU '!#REF!*SUM('360 PU '!K143:R143)</f>
        <v>#REF!</v>
      </c>
      <c r="D99" s="23" t="e">
        <f>'360 PU '!#REF!*SUM('360 PU '!K143:R143)</f>
        <v>#REF!</v>
      </c>
      <c r="E99" s="24">
        <f>'360 PU '!AD143*SUM('360 PU '!K143:R143)</f>
        <v>0</v>
      </c>
      <c r="F99" s="24">
        <f t="shared" si="5"/>
        <v>0</v>
      </c>
      <c r="G99" s="24">
        <f t="shared" si="6"/>
        <v>0</v>
      </c>
      <c r="H99" s="33" t="e">
        <f>'360 PU '!#REF!*SUM('360 PU '!K143:R143)</f>
        <v>#REF!</v>
      </c>
      <c r="I99" s="33" t="e">
        <f>'360 PU '!#REF!*SUM('360 PU '!K143:R143)</f>
        <v>#REF!</v>
      </c>
      <c r="J99" s="33" t="e">
        <f>'360 PU '!#REF!*SUM('360 PU '!K143:R143)</f>
        <v>#REF!</v>
      </c>
    </row>
    <row r="100" spans="1:10">
      <c r="A100" t="str">
        <f>'360 PU '!D144</f>
        <v>360-1038PU</v>
      </c>
      <c r="B100" t="str">
        <f>'360 PU '!AC144</f>
        <v>#106PU</v>
      </c>
      <c r="C100" s="23" t="e">
        <f>'360 PU '!#REF!*SUM('360 PU '!K144:R144)</f>
        <v>#REF!</v>
      </c>
      <c r="D100" s="23" t="e">
        <f>'360 PU '!#REF!*SUM('360 PU '!K144:R144)</f>
        <v>#REF!</v>
      </c>
      <c r="E100" s="24">
        <f>'360 PU '!AD144*SUM('360 PU '!K144:R144)</f>
        <v>0</v>
      </c>
      <c r="F100" s="24">
        <f t="shared" si="5"/>
        <v>0</v>
      </c>
      <c r="G100" s="24">
        <f t="shared" si="6"/>
        <v>0</v>
      </c>
      <c r="H100" s="33" t="e">
        <f>'360 PU '!#REF!*SUM('360 PU '!K144:R144)</f>
        <v>#REF!</v>
      </c>
      <c r="I100" s="33" t="e">
        <f>'360 PU '!#REF!*SUM('360 PU '!K144:R144)</f>
        <v>#REF!</v>
      </c>
      <c r="J100" s="33" t="e">
        <f>'360 PU '!#REF!*SUM('360 PU '!K144:R144)</f>
        <v>#REF!</v>
      </c>
    </row>
    <row r="101" spans="1:10">
      <c r="A101" t="str">
        <f>'360 PU '!D145</f>
        <v>360-1039PU</v>
      </c>
      <c r="B101" t="str">
        <f>'360 PU '!AC145</f>
        <v>#107PU</v>
      </c>
      <c r="C101" s="23" t="e">
        <f>'360 PU '!#REF!*SUM('360 PU '!K145:R145)</f>
        <v>#REF!</v>
      </c>
      <c r="D101" s="23" t="e">
        <f>'360 PU '!#REF!*SUM('360 PU '!K145:R145)</f>
        <v>#REF!</v>
      </c>
      <c r="E101" s="24">
        <f>'360 PU '!AD145*SUM('360 PU '!K145:R145)</f>
        <v>0</v>
      </c>
      <c r="F101" s="24">
        <f t="shared" si="5"/>
        <v>0</v>
      </c>
      <c r="G101" s="24">
        <f t="shared" si="6"/>
        <v>0</v>
      </c>
      <c r="H101" s="33" t="e">
        <f>'360 PU '!#REF!*SUM('360 PU '!K145:R145)</f>
        <v>#REF!</v>
      </c>
      <c r="I101" s="33" t="e">
        <f>'360 PU '!#REF!*SUM('360 PU '!K145:R145)</f>
        <v>#REF!</v>
      </c>
      <c r="J101" s="33" t="e">
        <f>'360 PU '!#REF!*SUM('360 PU '!K145:R145)</f>
        <v>#REF!</v>
      </c>
    </row>
    <row r="102" spans="1:10">
      <c r="A102" t="str">
        <f>'360 PU '!D146</f>
        <v>360-1040PU</v>
      </c>
      <c r="B102" t="str">
        <f>'360 PU '!AC146</f>
        <v>#108PU</v>
      </c>
      <c r="C102" s="23" t="e">
        <f>'360 PU '!#REF!*SUM('360 PU '!K146:R146)</f>
        <v>#REF!</v>
      </c>
      <c r="D102" s="23" t="e">
        <f>'360 PU '!#REF!*SUM('360 PU '!K146:R146)</f>
        <v>#REF!</v>
      </c>
      <c r="E102" s="24">
        <f>'360 PU '!AD146*SUM('360 PU '!K146:R146)</f>
        <v>0</v>
      </c>
      <c r="F102" s="24">
        <f t="shared" si="5"/>
        <v>0</v>
      </c>
      <c r="G102" s="24">
        <f t="shared" si="6"/>
        <v>0</v>
      </c>
      <c r="H102" s="33" t="e">
        <f>'360 PU '!#REF!*SUM('360 PU '!K146:R146)</f>
        <v>#REF!</v>
      </c>
      <c r="I102" s="33" t="e">
        <f>'360 PU '!#REF!*SUM('360 PU '!K146:R146)</f>
        <v>#REF!</v>
      </c>
      <c r="J102" s="33" t="e">
        <f>'360 PU '!#REF!*SUM('360 PU '!K146:R146)</f>
        <v>#REF!</v>
      </c>
    </row>
    <row r="103" spans="1:10">
      <c r="A103">
        <f>'360 PU '!D147</f>
        <v>0</v>
      </c>
      <c r="B103">
        <f>'360 PU '!AC147</f>
        <v>0</v>
      </c>
      <c r="C103" s="23" t="e">
        <f>'360 PU '!#REF!*SUM('360 PU '!K147:R147)</f>
        <v>#REF!</v>
      </c>
      <c r="D103" s="23" t="e">
        <f>'360 PU '!#REF!*SUM('360 PU '!K147:R147)</f>
        <v>#REF!</v>
      </c>
      <c r="E103" s="24">
        <f>'360 PU '!AD147*SUM('360 PU '!K147:R147)</f>
        <v>0</v>
      </c>
      <c r="F103" s="24">
        <f t="shared" si="5"/>
        <v>0</v>
      </c>
      <c r="G103" s="24">
        <f t="shared" si="6"/>
        <v>0</v>
      </c>
      <c r="H103" s="33" t="e">
        <f>'360 PU '!#REF!*SUM('360 PU '!K147:R147)</f>
        <v>#REF!</v>
      </c>
      <c r="I103" s="33" t="e">
        <f>'360 PU '!#REF!*SUM('360 PU '!K147:R147)</f>
        <v>#REF!</v>
      </c>
      <c r="J103" s="33" t="e">
        <f>'360 PU '!#REF!*SUM('360 PU '!K147:R147)</f>
        <v>#REF!</v>
      </c>
    </row>
    <row r="104" spans="1:10">
      <c r="A104" t="str">
        <f>'360 PU '!D148</f>
        <v>360-1041PU</v>
      </c>
      <c r="B104">
        <f>'360 PU '!AC148</f>
        <v>0</v>
      </c>
      <c r="C104" s="23" t="e">
        <f>'360 PU '!#REF!*SUM('360 PU '!K148:R148)</f>
        <v>#REF!</v>
      </c>
      <c r="D104" s="23" t="e">
        <f>'360 PU '!#REF!*SUM('360 PU '!K148:R148)</f>
        <v>#REF!</v>
      </c>
      <c r="E104" s="24">
        <f>'360 PU '!AD148*SUM('360 PU '!K148:R148)</f>
        <v>0</v>
      </c>
      <c r="F104" s="24">
        <f t="shared" si="5"/>
        <v>0</v>
      </c>
      <c r="G104" s="24">
        <f t="shared" si="6"/>
        <v>0</v>
      </c>
      <c r="H104" s="33" t="e">
        <f>'360 PU '!#REF!*SUM('360 PU '!K148:R148)</f>
        <v>#REF!</v>
      </c>
      <c r="I104" s="33" t="e">
        <f>'360 PU '!#REF!*SUM('360 PU '!K148:R148)</f>
        <v>#REF!</v>
      </c>
      <c r="J104" s="33" t="e">
        <f>'360 PU '!#REF!*SUM('360 PU '!K148:R148)</f>
        <v>#REF!</v>
      </c>
    </row>
    <row r="105" spans="1:10">
      <c r="A105" t="str">
        <f>'360 PU '!D149</f>
        <v>360-1042PU</v>
      </c>
      <c r="B105">
        <f>'360 PU '!AC149</f>
        <v>0</v>
      </c>
      <c r="C105" s="23" t="e">
        <f>'360 PU '!#REF!*SUM('360 PU '!K149:R149)</f>
        <v>#REF!</v>
      </c>
      <c r="D105" s="23" t="e">
        <f>'360 PU '!#REF!*SUM('360 PU '!K149:R149)</f>
        <v>#REF!</v>
      </c>
      <c r="E105" s="24">
        <f>'360 PU '!AD149*SUM('360 PU '!K149:R149)</f>
        <v>0</v>
      </c>
      <c r="F105" s="24">
        <f t="shared" si="5"/>
        <v>0</v>
      </c>
      <c r="G105" s="24">
        <f t="shared" si="6"/>
        <v>0</v>
      </c>
      <c r="H105" s="33" t="e">
        <f>'360 PU '!#REF!*SUM('360 PU '!K149:R149)</f>
        <v>#REF!</v>
      </c>
      <c r="I105" s="33" t="e">
        <f>'360 PU '!#REF!*SUM('360 PU '!K149:R149)</f>
        <v>#REF!</v>
      </c>
      <c r="J105" s="33" t="e">
        <f>'360 PU '!#REF!*SUM('360 PU '!K149:R149)</f>
        <v>#REF!</v>
      </c>
    </row>
    <row r="106" spans="1:10">
      <c r="A106" t="str">
        <f>'360 PU '!D150</f>
        <v>360-1043PU</v>
      </c>
      <c r="B106">
        <f>'360 PU '!AC150</f>
        <v>0</v>
      </c>
      <c r="C106" s="23" t="e">
        <f>'360 PU '!#REF!*SUM('360 PU '!K150:R150)</f>
        <v>#REF!</v>
      </c>
      <c r="D106" s="23" t="e">
        <f>'360 PU '!#REF!*SUM('360 PU '!K150:R150)</f>
        <v>#REF!</v>
      </c>
      <c r="E106" s="24">
        <f>'360 PU '!AD150*SUM('360 PU '!K150:R150)</f>
        <v>0</v>
      </c>
      <c r="F106" s="24">
        <f t="shared" si="5"/>
        <v>0</v>
      </c>
      <c r="G106" s="24">
        <f t="shared" si="6"/>
        <v>0</v>
      </c>
      <c r="H106" s="33" t="e">
        <f>'360 PU '!#REF!*SUM('360 PU '!K150:R150)</f>
        <v>#REF!</v>
      </c>
      <c r="I106" s="33" t="e">
        <f>'360 PU '!#REF!*SUM('360 PU '!K150:R150)</f>
        <v>#REF!</v>
      </c>
      <c r="J106" s="33" t="e">
        <f>'360 PU '!#REF!*SUM('360 PU '!K150:R150)</f>
        <v>#REF!</v>
      </c>
    </row>
    <row r="107" spans="1:10">
      <c r="A107" t="str">
        <f>'360 PU '!D151</f>
        <v>360-1044PU</v>
      </c>
      <c r="B107">
        <f>'360 PU '!AC151</f>
        <v>0</v>
      </c>
      <c r="C107" s="23" t="e">
        <f>'360 PU '!#REF!*SUM('360 PU '!K151:R151)</f>
        <v>#REF!</v>
      </c>
      <c r="D107" s="23" t="e">
        <f>'360 PU '!#REF!*SUM('360 PU '!K151:R151)</f>
        <v>#REF!</v>
      </c>
      <c r="E107" s="24">
        <f>'360 PU '!AD151*SUM('360 PU '!K151:R151)</f>
        <v>0</v>
      </c>
      <c r="F107" s="24">
        <f t="shared" si="5"/>
        <v>0</v>
      </c>
      <c r="G107" s="24">
        <f t="shared" si="6"/>
        <v>0</v>
      </c>
      <c r="H107" s="33" t="e">
        <f>'360 PU '!#REF!*SUM('360 PU '!K151:R151)</f>
        <v>#REF!</v>
      </c>
      <c r="I107" s="33" t="e">
        <f>'360 PU '!#REF!*SUM('360 PU '!K151:R151)</f>
        <v>#REF!</v>
      </c>
      <c r="J107" s="33" t="e">
        <f>'360 PU '!#REF!*SUM('360 PU '!K151:R151)</f>
        <v>#REF!</v>
      </c>
    </row>
    <row r="108" spans="1:10">
      <c r="A108" t="str">
        <f>'360 PU '!D152</f>
        <v>360-1045PU</v>
      </c>
      <c r="B108">
        <f>'360 PU '!AC152</f>
        <v>0</v>
      </c>
      <c r="C108" s="23" t="e">
        <f>'360 PU '!#REF!*SUM('360 PU '!K152:R152)</f>
        <v>#REF!</v>
      </c>
      <c r="D108" s="23" t="e">
        <f>'360 PU '!#REF!*SUM('360 PU '!K152:R152)</f>
        <v>#REF!</v>
      </c>
      <c r="E108" s="24">
        <f>'360 PU '!AD152*SUM('360 PU '!K152:R152)</f>
        <v>0</v>
      </c>
      <c r="F108" s="24">
        <f t="shared" si="5"/>
        <v>0</v>
      </c>
      <c r="G108" s="24">
        <f t="shared" si="6"/>
        <v>0</v>
      </c>
      <c r="H108" s="33" t="e">
        <f>'360 PU '!#REF!*SUM('360 PU '!K152:R152)</f>
        <v>#REF!</v>
      </c>
      <c r="I108" s="33" t="e">
        <f>'360 PU '!#REF!*SUM('360 PU '!K152:R152)</f>
        <v>#REF!</v>
      </c>
      <c r="J108" s="33" t="e">
        <f>'360 PU '!#REF!*SUM('360 PU '!K152:R152)</f>
        <v>#REF!</v>
      </c>
    </row>
    <row r="109" spans="1:10">
      <c r="A109" t="str">
        <f>'360 PU '!D153</f>
        <v>360-1046PU</v>
      </c>
      <c r="B109">
        <f>'360 PU '!AC153</f>
        <v>0</v>
      </c>
      <c r="C109" s="23" t="e">
        <f>'360 PU '!#REF!*SUM('360 PU '!K153:R153)</f>
        <v>#REF!</v>
      </c>
      <c r="D109" s="23" t="e">
        <f>'360 PU '!#REF!*SUM('360 PU '!K153:R153)</f>
        <v>#REF!</v>
      </c>
      <c r="E109" s="24">
        <f>'360 PU '!AD153*SUM('360 PU '!K153:R153)</f>
        <v>0</v>
      </c>
      <c r="F109" s="24">
        <f t="shared" si="5"/>
        <v>0</v>
      </c>
      <c r="G109" s="24">
        <f t="shared" si="6"/>
        <v>0</v>
      </c>
      <c r="H109" s="33" t="e">
        <f>'360 PU '!#REF!*SUM('360 PU '!K153:R153)</f>
        <v>#REF!</v>
      </c>
      <c r="I109" s="33" t="e">
        <f>'360 PU '!#REF!*SUM('360 PU '!K153:R153)</f>
        <v>#REF!</v>
      </c>
      <c r="J109" s="33" t="e">
        <f>'360 PU '!#REF!*SUM('360 PU '!K153:R153)</f>
        <v>#REF!</v>
      </c>
    </row>
    <row r="110" spans="1:10">
      <c r="A110" t="str">
        <f>'360 PU '!D154</f>
        <v>360-1047PU</v>
      </c>
      <c r="B110">
        <f>'360 PU '!AC154</f>
        <v>0</v>
      </c>
      <c r="C110" s="23" t="e">
        <f>'360 PU '!#REF!*SUM('360 PU '!K154:R154)</f>
        <v>#REF!</v>
      </c>
      <c r="D110" s="23" t="e">
        <f>'360 PU '!#REF!*SUM('360 PU '!K154:R154)</f>
        <v>#REF!</v>
      </c>
      <c r="E110" s="24">
        <f>'360 PU '!AD154*SUM('360 PU '!K154:R154)</f>
        <v>0</v>
      </c>
      <c r="F110" s="24">
        <f t="shared" si="5"/>
        <v>0</v>
      </c>
      <c r="G110" s="24">
        <f t="shared" si="6"/>
        <v>0</v>
      </c>
      <c r="H110" s="33" t="e">
        <f>'360 PU '!#REF!*SUM('360 PU '!K154:R154)</f>
        <v>#REF!</v>
      </c>
      <c r="I110" s="33" t="e">
        <f>'360 PU '!#REF!*SUM('360 PU '!K154:R154)</f>
        <v>#REF!</v>
      </c>
      <c r="J110" s="33" t="e">
        <f>'360 PU '!#REF!*SUM('360 PU '!K154:R154)</f>
        <v>#REF!</v>
      </c>
    </row>
    <row r="111" spans="1:10">
      <c r="A111" t="str">
        <f>'360 PU '!D155</f>
        <v>360-1048/1PU</v>
      </c>
      <c r="B111">
        <f>'360 PU '!AC155</f>
        <v>0</v>
      </c>
      <c r="C111" s="23" t="e">
        <f>'360 PU '!#REF!*SUM('360 PU '!K155:R155)</f>
        <v>#REF!</v>
      </c>
      <c r="D111" s="23" t="e">
        <f>'360 PU '!#REF!*SUM('360 PU '!K155:R155)</f>
        <v>#REF!</v>
      </c>
      <c r="E111" s="24">
        <f>'360 PU '!AD155*SUM('360 PU '!K155:R155)</f>
        <v>0</v>
      </c>
      <c r="F111" s="24">
        <f t="shared" si="5"/>
        <v>0</v>
      </c>
      <c r="G111" s="24">
        <f t="shared" si="6"/>
        <v>0</v>
      </c>
      <c r="H111" s="33" t="e">
        <f>'360 PU '!#REF!*SUM('360 PU '!K155:R155)</f>
        <v>#REF!</v>
      </c>
      <c r="I111" s="33" t="e">
        <f>'360 PU '!#REF!*SUM('360 PU '!K155:R155)</f>
        <v>#REF!</v>
      </c>
      <c r="J111" s="33" t="e">
        <f>'360 PU '!#REF!*SUM('360 PU '!K155:R155)</f>
        <v>#REF!</v>
      </c>
    </row>
    <row r="112" spans="1:10">
      <c r="A112" t="str">
        <f>'360 PU '!D156</f>
        <v>360-1048/2PU</v>
      </c>
      <c r="B112">
        <f>'360 PU '!AC156</f>
        <v>0</v>
      </c>
      <c r="C112" s="23" t="e">
        <f>'360 PU '!#REF!*SUM('360 PU '!K156:R156)</f>
        <v>#REF!</v>
      </c>
      <c r="D112" s="23" t="e">
        <f>'360 PU '!#REF!*SUM('360 PU '!K156:R156)</f>
        <v>#REF!</v>
      </c>
      <c r="E112" s="24">
        <f>'360 PU '!AD156*SUM('360 PU '!K156:R156)</f>
        <v>0</v>
      </c>
      <c r="F112" s="24">
        <f t="shared" si="5"/>
        <v>0</v>
      </c>
      <c r="G112" s="24">
        <f t="shared" si="6"/>
        <v>0</v>
      </c>
      <c r="H112" s="33" t="e">
        <f>'360 PU '!#REF!*SUM('360 PU '!K156:R156)</f>
        <v>#REF!</v>
      </c>
      <c r="I112" s="33" t="e">
        <f>'360 PU '!#REF!*SUM('360 PU '!K156:R156)</f>
        <v>#REF!</v>
      </c>
      <c r="J112" s="33" t="e">
        <f>'360 PU '!#REF!*SUM('360 PU '!K156:R156)</f>
        <v>#REF!</v>
      </c>
    </row>
    <row r="113" spans="1:10">
      <c r="A113" t="str">
        <f>'360 PU '!D157</f>
        <v>360-1049/1PU</v>
      </c>
      <c r="B113">
        <f>'360 PU '!AC157</f>
        <v>0</v>
      </c>
      <c r="C113" s="23" t="e">
        <f>'360 PU '!#REF!*SUM('360 PU '!K157:R157)</f>
        <v>#REF!</v>
      </c>
      <c r="D113" s="23" t="e">
        <f>'360 PU '!#REF!*SUM('360 PU '!K157:R157)</f>
        <v>#REF!</v>
      </c>
      <c r="E113" s="24">
        <f>'360 PU '!AD157*SUM('360 PU '!K157:R157)</f>
        <v>0</v>
      </c>
      <c r="F113" s="24">
        <f t="shared" si="5"/>
        <v>0</v>
      </c>
      <c r="G113" s="24">
        <f t="shared" si="6"/>
        <v>0</v>
      </c>
      <c r="H113" s="33" t="e">
        <f>'360 PU '!#REF!*SUM('360 PU '!K157:R157)</f>
        <v>#REF!</v>
      </c>
      <c r="I113" s="33" t="e">
        <f>'360 PU '!#REF!*SUM('360 PU '!K157:R157)</f>
        <v>#REF!</v>
      </c>
      <c r="J113" s="33" t="e">
        <f>'360 PU '!#REF!*SUM('360 PU '!K157:R157)</f>
        <v>#REF!</v>
      </c>
    </row>
    <row r="114" spans="1:10">
      <c r="A114" t="str">
        <f>'360 PU '!D158</f>
        <v>360-1049/2PU</v>
      </c>
      <c r="B114">
        <f>'360 PU '!AC158</f>
        <v>0</v>
      </c>
      <c r="C114" s="23" t="e">
        <f>'360 PU '!#REF!*SUM('360 PU '!K158:R158)</f>
        <v>#REF!</v>
      </c>
      <c r="D114" s="23" t="e">
        <f>'360 PU '!#REF!*SUM('360 PU '!K158:R158)</f>
        <v>#REF!</v>
      </c>
      <c r="E114" s="24">
        <f>'360 PU '!AD158*SUM('360 PU '!K158:R158)</f>
        <v>0</v>
      </c>
      <c r="F114" s="24">
        <f t="shared" si="5"/>
        <v>0</v>
      </c>
      <c r="G114" s="24">
        <f t="shared" si="6"/>
        <v>0</v>
      </c>
      <c r="H114" s="33" t="e">
        <f>'360 PU '!#REF!*SUM('360 PU '!K158:R158)</f>
        <v>#REF!</v>
      </c>
      <c r="I114" s="33" t="e">
        <f>'360 PU '!#REF!*SUM('360 PU '!K158:R158)</f>
        <v>#REF!</v>
      </c>
      <c r="J114" s="33" t="e">
        <f>'360 PU '!#REF!*SUM('360 PU '!K158:R158)</f>
        <v>#REF!</v>
      </c>
    </row>
    <row r="115" spans="1:10">
      <c r="A115" t="str">
        <f>'360 PU '!D159</f>
        <v>360-1050PU</v>
      </c>
      <c r="B115">
        <f>'360 PU '!AC159</f>
        <v>0</v>
      </c>
      <c r="C115" s="23" t="e">
        <f>'360 PU '!#REF!*SUM('360 PU '!K159:R159)</f>
        <v>#REF!</v>
      </c>
      <c r="D115" s="23" t="e">
        <f>'360 PU '!#REF!*SUM('360 PU '!K159:R159)</f>
        <v>#REF!</v>
      </c>
      <c r="E115" s="24">
        <f>'360 PU '!AD159*SUM('360 PU '!K159:R159)</f>
        <v>0</v>
      </c>
      <c r="F115" s="24">
        <f t="shared" si="5"/>
        <v>0</v>
      </c>
      <c r="G115" s="24">
        <f t="shared" si="6"/>
        <v>0</v>
      </c>
      <c r="H115" s="33" t="e">
        <f>'360 PU '!#REF!*SUM('360 PU '!K159:R159)</f>
        <v>#REF!</v>
      </c>
      <c r="I115" s="33" t="e">
        <f>'360 PU '!#REF!*SUM('360 PU '!K159:R159)</f>
        <v>#REF!</v>
      </c>
      <c r="J115" s="33" t="e">
        <f>'360 PU '!#REF!*SUM('360 PU '!K159:R159)</f>
        <v>#REF!</v>
      </c>
    </row>
    <row r="116" spans="1:10">
      <c r="A116" t="str">
        <f>'360 PU '!D160</f>
        <v>360-1051PU</v>
      </c>
      <c r="B116">
        <f>'360 PU '!AC160</f>
        <v>0</v>
      </c>
      <c r="C116" s="23" t="e">
        <f>'360 PU '!#REF!*SUM('360 PU '!K160:R160)</f>
        <v>#REF!</v>
      </c>
      <c r="D116" s="23" t="e">
        <f>'360 PU '!#REF!*SUM('360 PU '!K160:R160)</f>
        <v>#REF!</v>
      </c>
      <c r="E116" s="24">
        <f>'360 PU '!AD160*SUM('360 PU '!K160:R160)</f>
        <v>0</v>
      </c>
      <c r="F116" s="24">
        <f t="shared" si="5"/>
        <v>0</v>
      </c>
      <c r="G116" s="24">
        <f t="shared" si="6"/>
        <v>0</v>
      </c>
      <c r="H116" s="33" t="e">
        <f>'360 PU '!#REF!*SUM('360 PU '!K160:R160)</f>
        <v>#REF!</v>
      </c>
      <c r="I116" s="33" t="e">
        <f>'360 PU '!#REF!*SUM('360 PU '!K160:R160)</f>
        <v>#REF!</v>
      </c>
      <c r="J116" s="33" t="e">
        <f>'360 PU '!#REF!*SUM('360 PU '!K160:R160)</f>
        <v>#REF!</v>
      </c>
    </row>
    <row r="117" spans="1:10">
      <c r="A117" t="str">
        <f>'360 PU '!D161</f>
        <v>360-1052PU</v>
      </c>
      <c r="B117">
        <f>'360 PU '!AC161</f>
        <v>0</v>
      </c>
      <c r="C117" s="23" t="e">
        <f>'360 PU '!#REF!*SUM('360 PU '!K161:R161)</f>
        <v>#REF!</v>
      </c>
      <c r="D117" s="23" t="e">
        <f>'360 PU '!#REF!*SUM('360 PU '!K161:R161)</f>
        <v>#REF!</v>
      </c>
      <c r="E117" s="24">
        <f>'360 PU '!AD161*SUM('360 PU '!K161:R161)</f>
        <v>0</v>
      </c>
      <c r="F117" s="24">
        <f t="shared" si="5"/>
        <v>0</v>
      </c>
      <c r="G117" s="24">
        <f t="shared" si="6"/>
        <v>0</v>
      </c>
      <c r="H117" s="33" t="e">
        <f>'360 PU '!#REF!*SUM('360 PU '!K161:R161)</f>
        <v>#REF!</v>
      </c>
      <c r="I117" s="33" t="e">
        <f>'360 PU '!#REF!*SUM('360 PU '!K161:R161)</f>
        <v>#REF!</v>
      </c>
      <c r="J117" s="33" t="e">
        <f>'360 PU '!#REF!*SUM('360 PU '!K161:R161)</f>
        <v>#REF!</v>
      </c>
    </row>
    <row r="118" spans="1:10">
      <c r="A118">
        <f>'360 PU '!D162</f>
        <v>0</v>
      </c>
      <c r="B118">
        <f>'360 PU '!AC162</f>
        <v>0</v>
      </c>
      <c r="C118" s="23" t="e">
        <f>'360 PU '!#REF!*SUM('360 PU '!K162:R162)</f>
        <v>#REF!</v>
      </c>
      <c r="D118" s="23" t="e">
        <f>'360 PU '!#REF!*SUM('360 PU '!K162:R162)</f>
        <v>#REF!</v>
      </c>
      <c r="E118" s="24">
        <f>'360 PU '!AD162*SUM('360 PU '!K162:R162)</f>
        <v>0</v>
      </c>
      <c r="F118" s="24">
        <f t="shared" si="5"/>
        <v>0</v>
      </c>
      <c r="G118" s="24">
        <f t="shared" si="6"/>
        <v>0</v>
      </c>
      <c r="H118" s="33" t="e">
        <f>'360 PU '!#REF!*SUM('360 PU '!K162:R162)</f>
        <v>#REF!</v>
      </c>
      <c r="I118" s="33" t="e">
        <f>'360 PU '!#REF!*SUM('360 PU '!K162:R162)</f>
        <v>#REF!</v>
      </c>
      <c r="J118" s="33" t="e">
        <f>'360 PU '!#REF!*SUM('360 PU '!K162:R162)</f>
        <v>#REF!</v>
      </c>
    </row>
    <row r="119" spans="1:10">
      <c r="A119">
        <f>'360 PU '!D163</f>
        <v>0</v>
      </c>
      <c r="B119">
        <f>'360 PU '!AC163</f>
        <v>0</v>
      </c>
      <c r="C119" s="23" t="e">
        <f>'360 PU '!#REF!*SUM('360 PU '!K163:R163)</f>
        <v>#REF!</v>
      </c>
      <c r="D119" s="23" t="e">
        <f>'360 PU '!#REF!*SUM('360 PU '!K163:R163)</f>
        <v>#REF!</v>
      </c>
      <c r="E119" s="24">
        <f>'360 PU '!AD163*SUM('360 PU '!K163:R163)</f>
        <v>0</v>
      </c>
      <c r="F119" s="24">
        <f t="shared" si="5"/>
        <v>0</v>
      </c>
      <c r="G119" s="24">
        <f t="shared" si="6"/>
        <v>0</v>
      </c>
      <c r="H119" s="33" t="e">
        <f>'360 PU '!#REF!*SUM('360 PU '!K163:R163)</f>
        <v>#REF!</v>
      </c>
      <c r="I119" s="33" t="e">
        <f>'360 PU '!#REF!*SUM('360 PU '!K163:R163)</f>
        <v>#REF!</v>
      </c>
      <c r="J119" s="33" t="e">
        <f>'360 PU '!#REF!*SUM('360 PU '!K163:R163)</f>
        <v>#REF!</v>
      </c>
    </row>
    <row r="120" spans="1:10">
      <c r="A120">
        <f>'360 PU '!D164</f>
        <v>0</v>
      </c>
      <c r="B120">
        <f>'360 PU '!AC164</f>
        <v>0</v>
      </c>
      <c r="C120" s="23" t="e">
        <f>'360 PU '!#REF!*SUM('360 PU '!K164:R164)</f>
        <v>#REF!</v>
      </c>
      <c r="D120" s="23" t="e">
        <f>'360 PU '!#REF!*SUM('360 PU '!K164:R164)</f>
        <v>#REF!</v>
      </c>
      <c r="E120" s="24">
        <f>'360 PU '!AD164*SUM('360 PU '!K164:R164)</f>
        <v>0</v>
      </c>
      <c r="F120" s="24">
        <f t="shared" si="5"/>
        <v>0</v>
      </c>
      <c r="G120" s="24">
        <f t="shared" si="6"/>
        <v>0</v>
      </c>
      <c r="H120" s="33" t="e">
        <f>'360 PU '!#REF!*SUM('360 PU '!K164:R164)</f>
        <v>#REF!</v>
      </c>
      <c r="I120" s="33" t="e">
        <f>'360 PU '!#REF!*SUM('360 PU '!K164:R164)</f>
        <v>#REF!</v>
      </c>
      <c r="J120" s="33" t="e">
        <f>'360 PU '!#REF!*SUM('360 PU '!K164:R164)</f>
        <v>#REF!</v>
      </c>
    </row>
    <row r="121" spans="1:10">
      <c r="A121">
        <f>'360 PU '!D165</f>
        <v>0</v>
      </c>
      <c r="B121">
        <f>'360 PU '!AC165</f>
        <v>0</v>
      </c>
      <c r="C121" s="23" t="e">
        <f>'360 PU '!#REF!*SUM('360 PU '!K165:R165)</f>
        <v>#REF!</v>
      </c>
      <c r="D121" s="23" t="e">
        <f>'360 PU '!#REF!*SUM('360 PU '!K165:R165)</f>
        <v>#REF!</v>
      </c>
      <c r="E121" s="24">
        <f>'360 PU '!AD165*SUM('360 PU '!K165:R165)</f>
        <v>0</v>
      </c>
      <c r="F121" s="24">
        <f t="shared" si="5"/>
        <v>0</v>
      </c>
      <c r="G121" s="24">
        <f t="shared" si="6"/>
        <v>0</v>
      </c>
      <c r="H121" s="33" t="e">
        <f>'360 PU '!#REF!*SUM('360 PU '!K165:R165)</f>
        <v>#REF!</v>
      </c>
      <c r="I121" s="33" t="e">
        <f>'360 PU '!#REF!*SUM('360 PU '!K165:R165)</f>
        <v>#REF!</v>
      </c>
      <c r="J121" s="33" t="e">
        <f>'360 PU '!#REF!*SUM('360 PU '!K165:R165)</f>
        <v>#REF!</v>
      </c>
    </row>
    <row r="122" spans="1:10">
      <c r="A122">
        <f>'360 PU '!D166</f>
        <v>0</v>
      </c>
      <c r="B122">
        <f>'360 PU '!AC166</f>
        <v>0</v>
      </c>
      <c r="C122" s="23" t="e">
        <f>'360 PU '!#REF!*SUM('360 PU '!K166:R166)</f>
        <v>#REF!</v>
      </c>
      <c r="D122" s="23" t="e">
        <f>'360 PU '!#REF!*SUM('360 PU '!K166:R166)</f>
        <v>#REF!</v>
      </c>
      <c r="E122" s="24">
        <f>'360 PU '!AD166*SUM('360 PU '!K166:R166)</f>
        <v>0</v>
      </c>
      <c r="F122" s="24">
        <f t="shared" si="5"/>
        <v>0</v>
      </c>
      <c r="G122" s="24">
        <f t="shared" si="6"/>
        <v>0</v>
      </c>
      <c r="H122" s="33" t="e">
        <f>'360 PU '!#REF!*SUM('360 PU '!K166:R166)</f>
        <v>#REF!</v>
      </c>
      <c r="I122" s="33" t="e">
        <f>'360 PU '!#REF!*SUM('360 PU '!K166:R166)</f>
        <v>#REF!</v>
      </c>
      <c r="J122" s="33" t="e">
        <f>'360 PU '!#REF!*SUM('360 PU '!K166:R166)</f>
        <v>#REF!</v>
      </c>
    </row>
    <row r="123" spans="1:10">
      <c r="A123">
        <f>'360 PU '!D167</f>
        <v>0</v>
      </c>
      <c r="B123">
        <f>'360 PU '!AC167</f>
        <v>0</v>
      </c>
      <c r="C123" s="23" t="e">
        <f>'360 PU '!#REF!*SUM('360 PU '!K167:R167)</f>
        <v>#REF!</v>
      </c>
      <c r="D123" s="23" t="e">
        <f>'360 PU '!#REF!*SUM('360 PU '!K167:R167)</f>
        <v>#REF!</v>
      </c>
      <c r="E123" s="24">
        <f>'360 PU '!AD167*SUM('360 PU '!K167:R167)</f>
        <v>0</v>
      </c>
      <c r="F123" s="24">
        <f t="shared" si="5"/>
        <v>0</v>
      </c>
      <c r="G123" s="24">
        <f t="shared" si="6"/>
        <v>0</v>
      </c>
      <c r="H123" s="33" t="e">
        <f>'360 PU '!#REF!*SUM('360 PU '!K167:R167)</f>
        <v>#REF!</v>
      </c>
      <c r="I123" s="33" t="e">
        <f>'360 PU '!#REF!*SUM('360 PU '!K167:R167)</f>
        <v>#REF!</v>
      </c>
      <c r="J123" s="33" t="e">
        <f>'360 PU '!#REF!*SUM('360 PU '!K167:R167)</f>
        <v>#REF!</v>
      </c>
    </row>
    <row r="124" spans="1:10">
      <c r="A124">
        <f>'360 PU '!D168</f>
        <v>0</v>
      </c>
      <c r="B124">
        <f>'360 PU '!AC168</f>
        <v>0</v>
      </c>
      <c r="C124" s="23" t="e">
        <f>'360 PU '!#REF!*SUM('360 PU '!K168:R168)</f>
        <v>#REF!</v>
      </c>
      <c r="D124" s="23" t="e">
        <f>'360 PU '!#REF!*SUM('360 PU '!K168:R168)</f>
        <v>#REF!</v>
      </c>
      <c r="E124" s="24">
        <f>'360 PU '!AD168*SUM('360 PU '!K168:R168)</f>
        <v>0</v>
      </c>
      <c r="F124" s="24">
        <f t="shared" si="5"/>
        <v>0</v>
      </c>
      <c r="G124" s="24">
        <f t="shared" si="6"/>
        <v>0</v>
      </c>
      <c r="H124" s="33" t="e">
        <f>'360 PU '!#REF!*SUM('360 PU '!K168:R168)</f>
        <v>#REF!</v>
      </c>
      <c r="I124" s="33" t="e">
        <f>'360 PU '!#REF!*SUM('360 PU '!K168:R168)</f>
        <v>#REF!</v>
      </c>
      <c r="J124" s="33" t="e">
        <f>'360 PU '!#REF!*SUM('360 PU '!K168:R168)</f>
        <v>#REF!</v>
      </c>
    </row>
    <row r="125" spans="1:10">
      <c r="A125">
        <f>'360 PU '!D169</f>
        <v>0</v>
      </c>
      <c r="B125">
        <f>'360 PU '!AC169</f>
        <v>0</v>
      </c>
      <c r="C125" s="23" t="e">
        <f>'360 PU '!#REF!*SUM('360 PU '!K169:R169)</f>
        <v>#REF!</v>
      </c>
      <c r="D125" s="23" t="e">
        <f>'360 PU '!#REF!*SUM('360 PU '!K169:R169)</f>
        <v>#REF!</v>
      </c>
      <c r="E125" s="24">
        <f>'360 PU '!AD169*SUM('360 PU '!K169:R169)</f>
        <v>0</v>
      </c>
      <c r="F125" s="24">
        <f t="shared" si="5"/>
        <v>0</v>
      </c>
      <c r="G125" s="24">
        <f t="shared" si="6"/>
        <v>0</v>
      </c>
      <c r="H125" s="33" t="e">
        <f>'360 PU '!#REF!*SUM('360 PU '!K169:R169)</f>
        <v>#REF!</v>
      </c>
      <c r="I125" s="33" t="e">
        <f>'360 PU '!#REF!*SUM('360 PU '!K169:R169)</f>
        <v>#REF!</v>
      </c>
      <c r="J125" s="33" t="e">
        <f>'360 PU '!#REF!*SUM('360 PU '!K169:R169)</f>
        <v>#REF!</v>
      </c>
    </row>
    <row r="126" spans="1:10">
      <c r="A126">
        <f>'360 PU '!D170</f>
        <v>0</v>
      </c>
      <c r="B126">
        <f>'360 PU '!AC170</f>
        <v>0</v>
      </c>
      <c r="C126" s="23" t="e">
        <f>'360 PU '!#REF!*SUM('360 PU '!K170:R170)</f>
        <v>#REF!</v>
      </c>
      <c r="D126" s="23" t="e">
        <f>'360 PU '!#REF!*SUM('360 PU '!K170:R170)</f>
        <v>#REF!</v>
      </c>
      <c r="E126" s="24">
        <f>'360 PU '!AD170*SUM('360 PU '!K170:R170)</f>
        <v>0</v>
      </c>
      <c r="F126" s="24">
        <f t="shared" si="5"/>
        <v>0</v>
      </c>
      <c r="G126" s="24">
        <f t="shared" si="6"/>
        <v>0</v>
      </c>
      <c r="H126" s="33" t="e">
        <f>'360 PU '!#REF!*SUM('360 PU '!K170:R170)</f>
        <v>#REF!</v>
      </c>
      <c r="I126" s="33" t="e">
        <f>'360 PU '!#REF!*SUM('360 PU '!K170:R170)</f>
        <v>#REF!</v>
      </c>
      <c r="J126" s="33" t="e">
        <f>'360 PU '!#REF!*SUM('360 PU '!K170:R170)</f>
        <v>#REF!</v>
      </c>
    </row>
    <row r="127" spans="1:10">
      <c r="A127">
        <f>'360 PU '!D171</f>
        <v>0</v>
      </c>
      <c r="B127">
        <f>'360 PU '!AC171</f>
        <v>0</v>
      </c>
      <c r="C127" s="23" t="e">
        <f>'360 PU '!#REF!*SUM('360 PU '!K171:R171)</f>
        <v>#REF!</v>
      </c>
      <c r="D127" s="23" t="e">
        <f>'360 PU '!#REF!*SUM('360 PU '!K171:R171)</f>
        <v>#REF!</v>
      </c>
      <c r="E127" s="24">
        <f>'360 PU '!AD171*SUM('360 PU '!K171:R171)</f>
        <v>0</v>
      </c>
      <c r="F127" s="24">
        <f t="shared" si="5"/>
        <v>0</v>
      </c>
      <c r="G127" s="24">
        <f t="shared" si="6"/>
        <v>0</v>
      </c>
      <c r="H127" s="33" t="e">
        <f>'360 PU '!#REF!*SUM('360 PU '!K171:R171)</f>
        <v>#REF!</v>
      </c>
      <c r="I127" s="33" t="e">
        <f>'360 PU '!#REF!*SUM('360 PU '!K171:R171)</f>
        <v>#REF!</v>
      </c>
      <c r="J127" s="33" t="e">
        <f>'360 PU '!#REF!*SUM('360 PU '!K171:R171)</f>
        <v>#REF!</v>
      </c>
    </row>
    <row r="128" spans="1:10">
      <c r="A128">
        <f>'360 PU '!D172</f>
        <v>0</v>
      </c>
      <c r="B128">
        <f>'360 PU '!AC172</f>
        <v>0</v>
      </c>
      <c r="C128" s="23" t="e">
        <f>'360 PU '!#REF!*SUM('360 PU '!K172:R172)</f>
        <v>#REF!</v>
      </c>
      <c r="D128" s="23" t="e">
        <f>'360 PU '!#REF!*SUM('360 PU '!K172:R172)</f>
        <v>#REF!</v>
      </c>
      <c r="E128" s="24">
        <f>'360 PU '!AD172*SUM('360 PU '!K172:R172)</f>
        <v>0</v>
      </c>
      <c r="F128" s="24">
        <f t="shared" si="5"/>
        <v>0</v>
      </c>
      <c r="G128" s="24">
        <f t="shared" si="6"/>
        <v>0</v>
      </c>
      <c r="H128" s="33" t="e">
        <f>'360 PU '!#REF!*SUM('360 PU '!K172:R172)</f>
        <v>#REF!</v>
      </c>
      <c r="I128" s="33" t="e">
        <f>'360 PU '!#REF!*SUM('360 PU '!K172:R172)</f>
        <v>#REF!</v>
      </c>
      <c r="J128" s="33" t="e">
        <f>'360 PU '!#REF!*SUM('360 PU '!K172:R172)</f>
        <v>#REF!</v>
      </c>
    </row>
    <row r="129" spans="1:10">
      <c r="A129">
        <f>'360 PU '!D173</f>
        <v>0</v>
      </c>
      <c r="B129">
        <f>'360 PU '!AC173</f>
        <v>0</v>
      </c>
      <c r="C129" s="23" t="e">
        <f>'360 PU '!#REF!*SUM('360 PU '!K173:R173)</f>
        <v>#REF!</v>
      </c>
      <c r="D129" s="23" t="e">
        <f>'360 PU '!#REF!*SUM('360 PU '!K173:R173)</f>
        <v>#REF!</v>
      </c>
      <c r="E129" s="24">
        <f>'360 PU '!AD173*SUM('360 PU '!K173:R173)</f>
        <v>0</v>
      </c>
      <c r="F129" s="24">
        <f t="shared" si="5"/>
        <v>0</v>
      </c>
      <c r="G129" s="24">
        <f t="shared" si="6"/>
        <v>0</v>
      </c>
      <c r="H129" s="33" t="e">
        <f>'360 PU '!#REF!*SUM('360 PU '!K173:R173)</f>
        <v>#REF!</v>
      </c>
      <c r="I129" s="33" t="e">
        <f>'360 PU '!#REF!*SUM('360 PU '!K173:R173)</f>
        <v>#REF!</v>
      </c>
      <c r="J129" s="33" t="e">
        <f>'360 PU '!#REF!*SUM('360 PU '!K173:R173)</f>
        <v>#REF!</v>
      </c>
    </row>
    <row r="130" spans="1:10">
      <c r="A130">
        <f>'360 PU '!D174</f>
        <v>0</v>
      </c>
      <c r="B130">
        <f>'360 PU '!AC174</f>
        <v>0</v>
      </c>
      <c r="C130" s="23" t="e">
        <f>'360 PU '!#REF!*SUM('360 PU '!K174:R174)</f>
        <v>#REF!</v>
      </c>
      <c r="D130" s="23" t="e">
        <f>'360 PU '!#REF!*SUM('360 PU '!K174:R174)</f>
        <v>#REF!</v>
      </c>
      <c r="E130" s="24">
        <f>'360 PU '!AD174*SUM('360 PU '!K174:R174)</f>
        <v>0</v>
      </c>
      <c r="F130" s="24">
        <f t="shared" si="5"/>
        <v>0</v>
      </c>
      <c r="G130" s="24">
        <f t="shared" si="6"/>
        <v>0</v>
      </c>
      <c r="H130" s="33" t="e">
        <f>'360 PU '!#REF!*SUM('360 PU '!K174:R174)</f>
        <v>#REF!</v>
      </c>
      <c r="I130" s="33" t="e">
        <f>'360 PU '!#REF!*SUM('360 PU '!K174:R174)</f>
        <v>#REF!</v>
      </c>
      <c r="J130" s="33" t="e">
        <f>'360 PU '!#REF!*SUM('360 PU '!K174:R174)</f>
        <v>#REF!</v>
      </c>
    </row>
    <row r="131" spans="1:10">
      <c r="A131">
        <f>'360 PU '!D175</f>
        <v>0</v>
      </c>
      <c r="B131">
        <f>'360 PU '!AC175</f>
        <v>0</v>
      </c>
      <c r="C131" s="23" t="e">
        <f>'360 PU '!#REF!*SUM('360 PU '!K175:R175)</f>
        <v>#REF!</v>
      </c>
      <c r="D131" s="23" t="e">
        <f>'360 PU '!#REF!*SUM('360 PU '!K175:R175)</f>
        <v>#REF!</v>
      </c>
      <c r="E131" s="24">
        <f>'360 PU '!AD175*SUM('360 PU '!K175:R175)</f>
        <v>0</v>
      </c>
      <c r="F131" s="24">
        <f t="shared" si="5"/>
        <v>0</v>
      </c>
      <c r="G131" s="24">
        <f t="shared" si="6"/>
        <v>0</v>
      </c>
      <c r="H131" s="33" t="e">
        <f>'360 PU '!#REF!*SUM('360 PU '!K175:R175)</f>
        <v>#REF!</v>
      </c>
      <c r="I131" s="33" t="e">
        <f>'360 PU '!#REF!*SUM('360 PU '!K175:R175)</f>
        <v>#REF!</v>
      </c>
      <c r="J131" s="33" t="e">
        <f>'360 PU '!#REF!*SUM('360 PU '!K175:R175)</f>
        <v>#REF!</v>
      </c>
    </row>
    <row r="132" spans="1:10">
      <c r="A132">
        <f>'360 PU '!D176</f>
        <v>0</v>
      </c>
      <c r="B132">
        <f>'360 PU '!AC176</f>
        <v>0</v>
      </c>
      <c r="C132" s="23" t="e">
        <f>'360 PU '!#REF!*SUM('360 PU '!K176:R176)</f>
        <v>#REF!</v>
      </c>
      <c r="D132" s="23" t="e">
        <f>'360 PU '!#REF!*SUM('360 PU '!K176:R176)</f>
        <v>#REF!</v>
      </c>
      <c r="E132" s="24">
        <f>'360 PU '!AD176*SUM('360 PU '!K176:R176)</f>
        <v>0</v>
      </c>
      <c r="F132" s="24">
        <f t="shared" si="5"/>
        <v>0</v>
      </c>
      <c r="G132" s="24">
        <f t="shared" si="6"/>
        <v>0</v>
      </c>
      <c r="H132" s="33" t="e">
        <f>'360 PU '!#REF!*SUM('360 PU '!K176:R176)</f>
        <v>#REF!</v>
      </c>
      <c r="I132" s="33" t="e">
        <f>'360 PU '!#REF!*SUM('360 PU '!K176:R176)</f>
        <v>#REF!</v>
      </c>
      <c r="J132" s="33" t="e">
        <f>'360 PU '!#REF!*SUM('360 PU '!K176:R176)</f>
        <v>#REF!</v>
      </c>
    </row>
    <row r="133" spans="1:10">
      <c r="A133">
        <f>'360 PU '!D177</f>
        <v>0</v>
      </c>
      <c r="B133">
        <f>'360 PU '!AC177</f>
        <v>0</v>
      </c>
      <c r="C133" s="23" t="e">
        <f>'360 PU '!#REF!*SUM('360 PU '!K177:R177)</f>
        <v>#REF!</v>
      </c>
      <c r="D133" s="23" t="e">
        <f>'360 PU '!#REF!*SUM('360 PU '!K177:R177)</f>
        <v>#REF!</v>
      </c>
      <c r="E133" s="24">
        <f>'360 PU '!AD177*SUM('360 PU '!K177:R177)</f>
        <v>0</v>
      </c>
      <c r="F133" s="24">
        <f t="shared" si="5"/>
        <v>0</v>
      </c>
      <c r="G133" s="24">
        <f t="shared" si="6"/>
        <v>0</v>
      </c>
      <c r="H133" s="33" t="e">
        <f>'360 PU '!#REF!*SUM('360 PU '!K177:R177)</f>
        <v>#REF!</v>
      </c>
      <c r="I133" s="33" t="e">
        <f>'360 PU '!#REF!*SUM('360 PU '!K177:R177)</f>
        <v>#REF!</v>
      </c>
      <c r="J133" s="33" t="e">
        <f>'360 PU '!#REF!*SUM('360 PU '!K177:R177)</f>
        <v>#REF!</v>
      </c>
    </row>
    <row r="134" spans="1:10">
      <c r="A134">
        <f>'360 PU '!D178</f>
        <v>0</v>
      </c>
      <c r="B134">
        <f>'360 PU '!AC178</f>
        <v>0</v>
      </c>
      <c r="C134" s="23" t="e">
        <f>'360 PU '!#REF!*SUM('360 PU '!K178:R178)</f>
        <v>#REF!</v>
      </c>
      <c r="D134" s="23" t="e">
        <f>'360 PU '!#REF!*SUM('360 PU '!K178:R178)</f>
        <v>#REF!</v>
      </c>
      <c r="E134" s="24">
        <f>'360 PU '!AD178*SUM('360 PU '!K178:R178)</f>
        <v>0</v>
      </c>
      <c r="F134" s="24">
        <f t="shared" ref="F134:F197" si="7">E134*0.02</f>
        <v>0</v>
      </c>
      <c r="G134" s="24">
        <f t="shared" ref="G134:G197" si="8">E134*0.002</f>
        <v>0</v>
      </c>
      <c r="H134" s="33" t="e">
        <f>'360 PU '!#REF!*SUM('360 PU '!K178:R178)</f>
        <v>#REF!</v>
      </c>
      <c r="I134" s="33" t="e">
        <f>'360 PU '!#REF!*SUM('360 PU '!K178:R178)</f>
        <v>#REF!</v>
      </c>
      <c r="J134" s="33" t="e">
        <f>'360 PU '!#REF!*SUM('360 PU '!K178:R178)</f>
        <v>#REF!</v>
      </c>
    </row>
    <row r="135" spans="1:10">
      <c r="A135">
        <f>'360 PU '!D179</f>
        <v>0</v>
      </c>
      <c r="B135">
        <f>'360 PU '!AC179</f>
        <v>0</v>
      </c>
      <c r="C135" s="23" t="e">
        <f>'360 PU '!#REF!*SUM('360 PU '!K179:R179)</f>
        <v>#REF!</v>
      </c>
      <c r="D135" s="23" t="e">
        <f>'360 PU '!#REF!*SUM('360 PU '!K179:R179)</f>
        <v>#REF!</v>
      </c>
      <c r="E135" s="24">
        <f>'360 PU '!AD179*SUM('360 PU '!K179:R179)</f>
        <v>0</v>
      </c>
      <c r="F135" s="24">
        <f t="shared" si="7"/>
        <v>0</v>
      </c>
      <c r="G135" s="24">
        <f t="shared" si="8"/>
        <v>0</v>
      </c>
      <c r="H135" s="33" t="e">
        <f>'360 PU '!#REF!*SUM('360 PU '!K179:R179)</f>
        <v>#REF!</v>
      </c>
      <c r="I135" s="33" t="e">
        <f>'360 PU '!#REF!*SUM('360 PU '!K179:R179)</f>
        <v>#REF!</v>
      </c>
      <c r="J135" s="33" t="e">
        <f>'360 PU '!#REF!*SUM('360 PU '!K179:R179)</f>
        <v>#REF!</v>
      </c>
    </row>
    <row r="136" spans="1:10">
      <c r="A136">
        <f>'360 PU '!D180</f>
        <v>0</v>
      </c>
      <c r="B136">
        <f>'360 PU '!AC180</f>
        <v>0</v>
      </c>
      <c r="C136" s="23" t="e">
        <f>'360 PU '!#REF!*SUM('360 PU '!K180:R180)</f>
        <v>#REF!</v>
      </c>
      <c r="D136" s="23" t="e">
        <f>'360 PU '!#REF!*SUM('360 PU '!K180:R180)</f>
        <v>#REF!</v>
      </c>
      <c r="E136" s="24">
        <f>'360 PU '!AD180*SUM('360 PU '!K180:R180)</f>
        <v>0</v>
      </c>
      <c r="F136" s="24">
        <f t="shared" si="7"/>
        <v>0</v>
      </c>
      <c r="G136" s="24">
        <f t="shared" si="8"/>
        <v>0</v>
      </c>
      <c r="H136" s="33" t="e">
        <f>'360 PU '!#REF!*SUM('360 PU '!K180:R180)</f>
        <v>#REF!</v>
      </c>
      <c r="I136" s="33" t="e">
        <f>'360 PU '!#REF!*SUM('360 PU '!K180:R180)</f>
        <v>#REF!</v>
      </c>
      <c r="J136" s="33" t="e">
        <f>'360 PU '!#REF!*SUM('360 PU '!K180:R180)</f>
        <v>#REF!</v>
      </c>
    </row>
    <row r="137" spans="1:10">
      <c r="A137">
        <f>'360 PU '!D181</f>
        <v>0</v>
      </c>
      <c r="B137">
        <f>'360 PU '!AC181</f>
        <v>0</v>
      </c>
      <c r="C137" s="23" t="e">
        <f>'360 PU '!#REF!*SUM('360 PU '!K181:R181)</f>
        <v>#REF!</v>
      </c>
      <c r="D137" s="23" t="e">
        <f>'360 PU '!#REF!*SUM('360 PU '!K181:R181)</f>
        <v>#REF!</v>
      </c>
      <c r="E137" s="24">
        <f>'360 PU '!AD181*SUM('360 PU '!K181:R181)</f>
        <v>0</v>
      </c>
      <c r="F137" s="24">
        <f t="shared" si="7"/>
        <v>0</v>
      </c>
      <c r="G137" s="24">
        <f t="shared" si="8"/>
        <v>0</v>
      </c>
      <c r="H137" s="33" t="e">
        <f>'360 PU '!#REF!*SUM('360 PU '!K181:R181)</f>
        <v>#REF!</v>
      </c>
      <c r="I137" s="33" t="e">
        <f>'360 PU '!#REF!*SUM('360 PU '!K181:R181)</f>
        <v>#REF!</v>
      </c>
      <c r="J137" s="33" t="e">
        <f>'360 PU '!#REF!*SUM('360 PU '!K181:R181)</f>
        <v>#REF!</v>
      </c>
    </row>
    <row r="138" spans="1:10">
      <c r="A138">
        <f>'360 PU '!D182</f>
        <v>0</v>
      </c>
      <c r="B138">
        <f>'360 PU '!AC182</f>
        <v>0</v>
      </c>
      <c r="C138" s="23" t="e">
        <f>'360 PU '!#REF!*SUM('360 PU '!K182:R182)</f>
        <v>#REF!</v>
      </c>
      <c r="D138" s="23" t="e">
        <f>'360 PU '!#REF!*SUM('360 PU '!K182:R182)</f>
        <v>#REF!</v>
      </c>
      <c r="E138" s="24">
        <f>'360 PU '!AD182*SUM('360 PU '!K182:R182)</f>
        <v>0</v>
      </c>
      <c r="F138" s="24">
        <f t="shared" si="7"/>
        <v>0</v>
      </c>
      <c r="G138" s="24">
        <f t="shared" si="8"/>
        <v>0</v>
      </c>
      <c r="H138" s="33" t="e">
        <f>'360 PU '!#REF!*SUM('360 PU '!K182:R182)</f>
        <v>#REF!</v>
      </c>
      <c r="I138" s="33" t="e">
        <f>'360 PU '!#REF!*SUM('360 PU '!K182:R182)</f>
        <v>#REF!</v>
      </c>
      <c r="J138" s="33" t="e">
        <f>'360 PU '!#REF!*SUM('360 PU '!K182:R182)</f>
        <v>#REF!</v>
      </c>
    </row>
    <row r="139" spans="1:10">
      <c r="A139">
        <f>'360 PU '!D183</f>
        <v>0</v>
      </c>
      <c r="B139">
        <f>'360 PU '!AC183</f>
        <v>0</v>
      </c>
      <c r="C139" s="23" t="e">
        <f>'360 PU '!#REF!*SUM('360 PU '!K183:R183)</f>
        <v>#REF!</v>
      </c>
      <c r="D139" s="23" t="e">
        <f>'360 PU '!#REF!*SUM('360 PU '!K183:R183)</f>
        <v>#REF!</v>
      </c>
      <c r="E139" s="24">
        <f>'360 PU '!AD183*SUM('360 PU '!K183:R183)</f>
        <v>0</v>
      </c>
      <c r="F139" s="24">
        <f t="shared" si="7"/>
        <v>0</v>
      </c>
      <c r="G139" s="24">
        <f t="shared" si="8"/>
        <v>0</v>
      </c>
      <c r="H139" s="33" t="e">
        <f>'360 PU '!#REF!*SUM('360 PU '!K183:R183)</f>
        <v>#REF!</v>
      </c>
      <c r="I139" s="33" t="e">
        <f>'360 PU '!#REF!*SUM('360 PU '!K183:R183)</f>
        <v>#REF!</v>
      </c>
      <c r="J139" s="33" t="e">
        <f>'360 PU '!#REF!*SUM('360 PU '!K183:R183)</f>
        <v>#REF!</v>
      </c>
    </row>
    <row r="140" spans="1:10">
      <c r="A140">
        <f>'360 PU '!D184</f>
        <v>0</v>
      </c>
      <c r="B140">
        <f>'360 PU '!AC184</f>
        <v>0</v>
      </c>
      <c r="C140" s="23" t="e">
        <f>'360 PU '!#REF!*SUM('360 PU '!K184:R184)</f>
        <v>#REF!</v>
      </c>
      <c r="D140" s="23" t="e">
        <f>'360 PU '!#REF!*SUM('360 PU '!K184:R184)</f>
        <v>#REF!</v>
      </c>
      <c r="E140" s="24">
        <f>'360 PU '!AD184*SUM('360 PU '!K184:R184)</f>
        <v>0</v>
      </c>
      <c r="F140" s="24">
        <f t="shared" si="7"/>
        <v>0</v>
      </c>
      <c r="G140" s="24">
        <f t="shared" si="8"/>
        <v>0</v>
      </c>
      <c r="H140" s="33" t="e">
        <f>'360 PU '!#REF!*SUM('360 PU '!K184:R184)</f>
        <v>#REF!</v>
      </c>
      <c r="I140" s="33" t="e">
        <f>'360 PU '!#REF!*SUM('360 PU '!K184:R184)</f>
        <v>#REF!</v>
      </c>
      <c r="J140" s="33" t="e">
        <f>'360 PU '!#REF!*SUM('360 PU '!K184:R184)</f>
        <v>#REF!</v>
      </c>
    </row>
    <row r="141" spans="1:10">
      <c r="A141">
        <f>'360 PU '!D185</f>
        <v>0</v>
      </c>
      <c r="B141">
        <f>'360 PU '!AC185</f>
        <v>0</v>
      </c>
      <c r="C141" s="23" t="e">
        <f>'360 PU '!#REF!*SUM('360 PU '!K185:R185)</f>
        <v>#REF!</v>
      </c>
      <c r="D141" s="23" t="e">
        <f>'360 PU '!#REF!*SUM('360 PU '!K185:R185)</f>
        <v>#REF!</v>
      </c>
      <c r="E141" s="24">
        <f>'360 PU '!AD185*SUM('360 PU '!K185:R185)</f>
        <v>0</v>
      </c>
      <c r="F141" s="24">
        <f t="shared" si="7"/>
        <v>0</v>
      </c>
      <c r="G141" s="24">
        <f t="shared" si="8"/>
        <v>0</v>
      </c>
      <c r="H141" s="33" t="e">
        <f>'360 PU '!#REF!*SUM('360 PU '!K185:R185)</f>
        <v>#REF!</v>
      </c>
      <c r="I141" s="33" t="e">
        <f>'360 PU '!#REF!*SUM('360 PU '!K185:R185)</f>
        <v>#REF!</v>
      </c>
      <c r="J141" s="33" t="e">
        <f>'360 PU '!#REF!*SUM('360 PU '!K185:R185)</f>
        <v>#REF!</v>
      </c>
    </row>
    <row r="142" spans="1:10">
      <c r="A142">
        <f>'360 PU '!D186</f>
        <v>0</v>
      </c>
      <c r="B142">
        <f>'360 PU '!AC186</f>
        <v>0</v>
      </c>
      <c r="C142" s="23" t="e">
        <f>'360 PU '!#REF!*SUM('360 PU '!K186:R186)</f>
        <v>#REF!</v>
      </c>
      <c r="D142" s="23" t="e">
        <f>'360 PU '!#REF!*SUM('360 PU '!K186:R186)</f>
        <v>#REF!</v>
      </c>
      <c r="E142" s="24">
        <f>'360 PU '!AD186*SUM('360 PU '!K186:R186)</f>
        <v>0</v>
      </c>
      <c r="F142" s="24">
        <f t="shared" si="7"/>
        <v>0</v>
      </c>
      <c r="G142" s="24">
        <f t="shared" si="8"/>
        <v>0</v>
      </c>
      <c r="H142" s="33" t="e">
        <f>'360 PU '!#REF!*SUM('360 PU '!K186:R186)</f>
        <v>#REF!</v>
      </c>
      <c r="I142" s="33" t="e">
        <f>'360 PU '!#REF!*SUM('360 PU '!K186:R186)</f>
        <v>#REF!</v>
      </c>
      <c r="J142" s="33" t="e">
        <f>'360 PU '!#REF!*SUM('360 PU '!K186:R186)</f>
        <v>#REF!</v>
      </c>
    </row>
    <row r="143" spans="1:10">
      <c r="A143">
        <f>'360 PU '!D187</f>
        <v>0</v>
      </c>
      <c r="B143">
        <f>'360 PU '!AC187</f>
        <v>0</v>
      </c>
      <c r="C143" s="23" t="e">
        <f>'360 PU '!#REF!*SUM('360 PU '!K187:R187)</f>
        <v>#REF!</v>
      </c>
      <c r="D143" s="23" t="e">
        <f>'360 PU '!#REF!*SUM('360 PU '!K187:R187)</f>
        <v>#REF!</v>
      </c>
      <c r="E143" s="24">
        <f>'360 PU '!AD187*SUM('360 PU '!K187:R187)</f>
        <v>0</v>
      </c>
      <c r="F143" s="24">
        <f t="shared" si="7"/>
        <v>0</v>
      </c>
      <c r="G143" s="24">
        <f t="shared" si="8"/>
        <v>0</v>
      </c>
      <c r="H143" s="33" t="e">
        <f>'360 PU '!#REF!*SUM('360 PU '!K187:R187)</f>
        <v>#REF!</v>
      </c>
      <c r="I143" s="33" t="e">
        <f>'360 PU '!#REF!*SUM('360 PU '!K187:R187)</f>
        <v>#REF!</v>
      </c>
      <c r="J143" s="33" t="e">
        <f>'360 PU '!#REF!*SUM('360 PU '!K187:R187)</f>
        <v>#REF!</v>
      </c>
    </row>
    <row r="144" spans="1:10">
      <c r="A144">
        <f>'360 PU '!D188</f>
        <v>0</v>
      </c>
      <c r="B144">
        <f>'360 PU '!AC188</f>
        <v>0</v>
      </c>
      <c r="C144" s="23" t="e">
        <f>'360 PU '!#REF!*SUM('360 PU '!K188:R188)</f>
        <v>#REF!</v>
      </c>
      <c r="D144" s="23" t="e">
        <f>'360 PU '!#REF!*SUM('360 PU '!K188:R188)</f>
        <v>#REF!</v>
      </c>
      <c r="E144" s="24">
        <f>'360 PU '!AD188*SUM('360 PU '!K188:R188)</f>
        <v>0</v>
      </c>
      <c r="F144" s="24">
        <f t="shared" si="7"/>
        <v>0</v>
      </c>
      <c r="G144" s="24">
        <f t="shared" si="8"/>
        <v>0</v>
      </c>
      <c r="H144" s="33" t="e">
        <f>'360 PU '!#REF!*SUM('360 PU '!K188:R188)</f>
        <v>#REF!</v>
      </c>
      <c r="I144" s="33" t="e">
        <f>'360 PU '!#REF!*SUM('360 PU '!K188:R188)</f>
        <v>#REF!</v>
      </c>
      <c r="J144" s="33" t="e">
        <f>'360 PU '!#REF!*SUM('360 PU '!K188:R188)</f>
        <v>#REF!</v>
      </c>
    </row>
    <row r="145" spans="1:10">
      <c r="A145">
        <f>'360 PU '!D189</f>
        <v>0</v>
      </c>
      <c r="B145">
        <f>'360 PU '!AC189</f>
        <v>0</v>
      </c>
      <c r="C145" s="23" t="e">
        <f>'360 PU '!#REF!*SUM('360 PU '!K189:R189)</f>
        <v>#REF!</v>
      </c>
      <c r="D145" s="23" t="e">
        <f>'360 PU '!#REF!*SUM('360 PU '!K189:R189)</f>
        <v>#REF!</v>
      </c>
      <c r="E145" s="24">
        <f>'360 PU '!AD189*SUM('360 PU '!K189:R189)</f>
        <v>0</v>
      </c>
      <c r="F145" s="24">
        <f t="shared" si="7"/>
        <v>0</v>
      </c>
      <c r="G145" s="24">
        <f t="shared" si="8"/>
        <v>0</v>
      </c>
      <c r="H145" s="33" t="e">
        <f>'360 PU '!#REF!*SUM('360 PU '!K189:R189)</f>
        <v>#REF!</v>
      </c>
      <c r="I145" s="33" t="e">
        <f>'360 PU '!#REF!*SUM('360 PU '!K189:R189)</f>
        <v>#REF!</v>
      </c>
      <c r="J145" s="33" t="e">
        <f>'360 PU '!#REF!*SUM('360 PU '!K189:R189)</f>
        <v>#REF!</v>
      </c>
    </row>
    <row r="146" spans="1:10">
      <c r="A146">
        <f>'360 PU '!D190</f>
        <v>0</v>
      </c>
      <c r="B146">
        <f>'360 PU '!AC190</f>
        <v>0</v>
      </c>
      <c r="C146" s="23" t="e">
        <f>'360 PU '!#REF!*SUM('360 PU '!K190:R190)</f>
        <v>#REF!</v>
      </c>
      <c r="D146" s="23" t="e">
        <f>'360 PU '!#REF!*SUM('360 PU '!K190:R190)</f>
        <v>#REF!</v>
      </c>
      <c r="E146" s="24">
        <f>'360 PU '!AD190*SUM('360 PU '!K190:R190)</f>
        <v>0</v>
      </c>
      <c r="F146" s="24">
        <f t="shared" si="7"/>
        <v>0</v>
      </c>
      <c r="G146" s="24">
        <f t="shared" si="8"/>
        <v>0</v>
      </c>
      <c r="H146" s="33" t="e">
        <f>'360 PU '!#REF!*SUM('360 PU '!K190:R190)</f>
        <v>#REF!</v>
      </c>
      <c r="I146" s="33" t="e">
        <f>'360 PU '!#REF!*SUM('360 PU '!K190:R190)</f>
        <v>#REF!</v>
      </c>
      <c r="J146" s="33" t="e">
        <f>'360 PU '!#REF!*SUM('360 PU '!K190:R190)</f>
        <v>#REF!</v>
      </c>
    </row>
    <row r="147" spans="1:10">
      <c r="A147">
        <f>'360 PU '!D191</f>
        <v>0</v>
      </c>
      <c r="B147">
        <f>'360 PU '!AC191</f>
        <v>0</v>
      </c>
      <c r="C147" s="23" t="e">
        <f>'360 PU '!#REF!*SUM('360 PU '!K191:R191)</f>
        <v>#REF!</v>
      </c>
      <c r="D147" s="23" t="e">
        <f>'360 PU '!#REF!*SUM('360 PU '!K191:R191)</f>
        <v>#REF!</v>
      </c>
      <c r="E147" s="24">
        <f>'360 PU '!AD191*SUM('360 PU '!K191:R191)</f>
        <v>0</v>
      </c>
      <c r="F147" s="24">
        <f t="shared" si="7"/>
        <v>0</v>
      </c>
      <c r="G147" s="24">
        <f t="shared" si="8"/>
        <v>0</v>
      </c>
      <c r="H147" s="33" t="e">
        <f>'360 PU '!#REF!*SUM('360 PU '!K191:R191)</f>
        <v>#REF!</v>
      </c>
      <c r="I147" s="33" t="e">
        <f>'360 PU '!#REF!*SUM('360 PU '!K191:R191)</f>
        <v>#REF!</v>
      </c>
      <c r="J147" s="33" t="e">
        <f>'360 PU '!#REF!*SUM('360 PU '!K191:R191)</f>
        <v>#REF!</v>
      </c>
    </row>
    <row r="148" spans="1:10">
      <c r="A148">
        <f>'360 PU '!D192</f>
        <v>0</v>
      </c>
      <c r="B148">
        <f>'360 PU '!AC192</f>
        <v>0</v>
      </c>
      <c r="C148" s="23" t="e">
        <f>'360 PU '!#REF!*SUM('360 PU '!K192:R192)</f>
        <v>#REF!</v>
      </c>
      <c r="D148" s="23" t="e">
        <f>'360 PU '!#REF!*SUM('360 PU '!K192:R192)</f>
        <v>#REF!</v>
      </c>
      <c r="E148" s="24">
        <f>'360 PU '!AD192*SUM('360 PU '!K192:R192)</f>
        <v>0</v>
      </c>
      <c r="F148" s="24">
        <f t="shared" si="7"/>
        <v>0</v>
      </c>
      <c r="G148" s="24">
        <f t="shared" si="8"/>
        <v>0</v>
      </c>
      <c r="H148" s="33" t="e">
        <f>'360 PU '!#REF!*SUM('360 PU '!K192:R192)</f>
        <v>#REF!</v>
      </c>
      <c r="I148" s="33" t="e">
        <f>'360 PU '!#REF!*SUM('360 PU '!K192:R192)</f>
        <v>#REF!</v>
      </c>
      <c r="J148" s="33" t="e">
        <f>'360 PU '!#REF!*SUM('360 PU '!K192:R192)</f>
        <v>#REF!</v>
      </c>
    </row>
    <row r="149" spans="1:10">
      <c r="A149">
        <f>'360 PU '!D193</f>
        <v>0</v>
      </c>
      <c r="B149">
        <f>'360 PU '!AC193</f>
        <v>0</v>
      </c>
      <c r="C149" s="23" t="e">
        <f>'360 PU '!#REF!*SUM('360 PU '!K193:R193)</f>
        <v>#REF!</v>
      </c>
      <c r="D149" s="23" t="e">
        <f>'360 PU '!#REF!*SUM('360 PU '!K193:R193)</f>
        <v>#REF!</v>
      </c>
      <c r="E149" s="24">
        <f>'360 PU '!AD193*SUM('360 PU '!K193:R193)</f>
        <v>0</v>
      </c>
      <c r="F149" s="24">
        <f t="shared" si="7"/>
        <v>0</v>
      </c>
      <c r="G149" s="24">
        <f t="shared" si="8"/>
        <v>0</v>
      </c>
      <c r="H149" s="33" t="e">
        <f>'360 PU '!#REF!*SUM('360 PU '!K193:R193)</f>
        <v>#REF!</v>
      </c>
      <c r="I149" s="33" t="e">
        <f>'360 PU '!#REF!*SUM('360 PU '!K193:R193)</f>
        <v>#REF!</v>
      </c>
      <c r="J149" s="33" t="e">
        <f>'360 PU '!#REF!*SUM('360 PU '!K193:R193)</f>
        <v>#REF!</v>
      </c>
    </row>
    <row r="150" spans="1:10">
      <c r="A150">
        <f>'360 PU '!D194</f>
        <v>0</v>
      </c>
      <c r="B150">
        <f>'360 PU '!AC194</f>
        <v>0</v>
      </c>
      <c r="C150" s="23" t="e">
        <f>'360 PU '!#REF!*SUM('360 PU '!K194:R194)</f>
        <v>#REF!</v>
      </c>
      <c r="D150" s="23" t="e">
        <f>'360 PU '!#REF!*SUM('360 PU '!K194:R194)</f>
        <v>#REF!</v>
      </c>
      <c r="E150" s="24">
        <f>'360 PU '!AD194*SUM('360 PU '!K194:R194)</f>
        <v>0</v>
      </c>
      <c r="F150" s="24">
        <f t="shared" si="7"/>
        <v>0</v>
      </c>
      <c r="G150" s="24">
        <f t="shared" si="8"/>
        <v>0</v>
      </c>
      <c r="H150" s="33" t="e">
        <f>'360 PU '!#REF!*SUM('360 PU '!K194:R194)</f>
        <v>#REF!</v>
      </c>
      <c r="I150" s="33" t="e">
        <f>'360 PU '!#REF!*SUM('360 PU '!K194:R194)</f>
        <v>#REF!</v>
      </c>
      <c r="J150" s="33" t="e">
        <f>'360 PU '!#REF!*SUM('360 PU '!K194:R194)</f>
        <v>#REF!</v>
      </c>
    </row>
    <row r="151" spans="1:10">
      <c r="A151">
        <f>'360 PU '!D195</f>
        <v>0</v>
      </c>
      <c r="B151">
        <f>'360 PU '!AC195</f>
        <v>0</v>
      </c>
      <c r="C151" s="23" t="e">
        <f>'360 PU '!#REF!*SUM('360 PU '!K195:R195)</f>
        <v>#REF!</v>
      </c>
      <c r="D151" s="23" t="e">
        <f>'360 PU '!#REF!*SUM('360 PU '!K195:R195)</f>
        <v>#REF!</v>
      </c>
      <c r="E151" s="24">
        <f>'360 PU '!AD195*SUM('360 PU '!K195:R195)</f>
        <v>0</v>
      </c>
      <c r="F151" s="24">
        <f t="shared" si="7"/>
        <v>0</v>
      </c>
      <c r="G151" s="24">
        <f t="shared" si="8"/>
        <v>0</v>
      </c>
      <c r="H151" s="33" t="e">
        <f>'360 PU '!#REF!*SUM('360 PU '!K195:R195)</f>
        <v>#REF!</v>
      </c>
      <c r="I151" s="33" t="e">
        <f>'360 PU '!#REF!*SUM('360 PU '!K195:R195)</f>
        <v>#REF!</v>
      </c>
      <c r="J151" s="33" t="e">
        <f>'360 PU '!#REF!*SUM('360 PU '!K195:R195)</f>
        <v>#REF!</v>
      </c>
    </row>
    <row r="152" spans="1:10">
      <c r="A152">
        <f>'360 PU '!D196</f>
        <v>0</v>
      </c>
      <c r="B152">
        <f>'360 PU '!AC196</f>
        <v>0</v>
      </c>
      <c r="C152" s="23" t="e">
        <f>'360 PU '!#REF!*SUM('360 PU '!K196:R196)</f>
        <v>#REF!</v>
      </c>
      <c r="D152" s="23" t="e">
        <f>'360 PU '!#REF!*SUM('360 PU '!K196:R196)</f>
        <v>#REF!</v>
      </c>
      <c r="E152" s="24">
        <f>'360 PU '!AD196*SUM('360 PU '!K196:R196)</f>
        <v>0</v>
      </c>
      <c r="F152" s="24">
        <f t="shared" si="7"/>
        <v>0</v>
      </c>
      <c r="G152" s="24">
        <f t="shared" si="8"/>
        <v>0</v>
      </c>
      <c r="H152" s="33" t="e">
        <f>'360 PU '!#REF!*SUM('360 PU '!K196:R196)</f>
        <v>#REF!</v>
      </c>
      <c r="I152" s="33" t="e">
        <f>'360 PU '!#REF!*SUM('360 PU '!K196:R196)</f>
        <v>#REF!</v>
      </c>
      <c r="J152" s="33" t="e">
        <f>'360 PU '!#REF!*SUM('360 PU '!K196:R196)</f>
        <v>#REF!</v>
      </c>
    </row>
    <row r="153" spans="1:10">
      <c r="A153">
        <f>'360 PU '!D197</f>
        <v>0</v>
      </c>
      <c r="B153">
        <f>'360 PU '!AC197</f>
        <v>0</v>
      </c>
      <c r="C153" s="23" t="e">
        <f>'360 PU '!#REF!*SUM('360 PU '!K197:R197)</f>
        <v>#REF!</v>
      </c>
      <c r="D153" s="23" t="e">
        <f>'360 PU '!#REF!*SUM('360 PU '!K197:R197)</f>
        <v>#REF!</v>
      </c>
      <c r="E153" s="24">
        <f>'360 PU '!AD197*SUM('360 PU '!K197:R197)</f>
        <v>0</v>
      </c>
      <c r="F153" s="24">
        <f t="shared" si="7"/>
        <v>0</v>
      </c>
      <c r="G153" s="24">
        <f t="shared" si="8"/>
        <v>0</v>
      </c>
      <c r="H153" s="33" t="e">
        <f>'360 PU '!#REF!*SUM('360 PU '!K197:R197)</f>
        <v>#REF!</v>
      </c>
      <c r="I153" s="33" t="e">
        <f>'360 PU '!#REF!*SUM('360 PU '!K197:R197)</f>
        <v>#REF!</v>
      </c>
      <c r="J153" s="33" t="e">
        <f>'360 PU '!#REF!*SUM('360 PU '!K197:R197)</f>
        <v>#REF!</v>
      </c>
    </row>
    <row r="154" spans="1:10">
      <c r="A154">
        <f>'360 PU '!D198</f>
        <v>0</v>
      </c>
      <c r="B154">
        <f>'360 PU '!AC198</f>
        <v>0</v>
      </c>
      <c r="C154" s="23" t="e">
        <f>'360 PU '!#REF!*SUM('360 PU '!K198:R198)</f>
        <v>#REF!</v>
      </c>
      <c r="D154" s="23" t="e">
        <f>'360 PU '!#REF!*SUM('360 PU '!K198:R198)</f>
        <v>#REF!</v>
      </c>
      <c r="E154" s="24">
        <f>'360 PU '!AD198*SUM('360 PU '!K198:R198)</f>
        <v>0</v>
      </c>
      <c r="F154" s="24">
        <f t="shared" si="7"/>
        <v>0</v>
      </c>
      <c r="G154" s="24">
        <f t="shared" si="8"/>
        <v>0</v>
      </c>
      <c r="H154" s="33" t="e">
        <f>'360 PU '!#REF!*SUM('360 PU '!K198:R198)</f>
        <v>#REF!</v>
      </c>
      <c r="I154" s="33" t="e">
        <f>'360 PU '!#REF!*SUM('360 PU '!K198:R198)</f>
        <v>#REF!</v>
      </c>
      <c r="J154" s="33" t="e">
        <f>'360 PU '!#REF!*SUM('360 PU '!K198:R198)</f>
        <v>#REF!</v>
      </c>
    </row>
    <row r="155" spans="1:10">
      <c r="A155">
        <f>'360 PU '!D199</f>
        <v>0</v>
      </c>
      <c r="B155">
        <f>'360 PU '!AC199</f>
        <v>0</v>
      </c>
      <c r="C155" s="23" t="e">
        <f>'360 PU '!#REF!*SUM('360 PU '!K199:R199)</f>
        <v>#REF!</v>
      </c>
      <c r="D155" s="23" t="e">
        <f>'360 PU '!#REF!*SUM('360 PU '!K199:R199)</f>
        <v>#REF!</v>
      </c>
      <c r="E155" s="24">
        <f>'360 PU '!AD199*SUM('360 PU '!K199:R199)</f>
        <v>0</v>
      </c>
      <c r="F155" s="24">
        <f t="shared" si="7"/>
        <v>0</v>
      </c>
      <c r="G155" s="24">
        <f t="shared" si="8"/>
        <v>0</v>
      </c>
      <c r="H155" s="33" t="e">
        <f>'360 PU '!#REF!*SUM('360 PU '!K199:R199)</f>
        <v>#REF!</v>
      </c>
      <c r="I155" s="33" t="e">
        <f>'360 PU '!#REF!*SUM('360 PU '!K199:R199)</f>
        <v>#REF!</v>
      </c>
      <c r="J155" s="33" t="e">
        <f>'360 PU '!#REF!*SUM('360 PU '!K199:R199)</f>
        <v>#REF!</v>
      </c>
    </row>
    <row r="156" spans="1:10">
      <c r="A156">
        <f>'360 PU '!D200</f>
        <v>0</v>
      </c>
      <c r="B156">
        <f>'360 PU '!AC200</f>
        <v>0</v>
      </c>
      <c r="C156" s="23" t="e">
        <f>'360 PU '!#REF!*SUM('360 PU '!K200:R200)</f>
        <v>#REF!</v>
      </c>
      <c r="D156" s="23" t="e">
        <f>'360 PU '!#REF!*SUM('360 PU '!K200:R200)</f>
        <v>#REF!</v>
      </c>
      <c r="E156" s="24">
        <f>'360 PU '!AD200*SUM('360 PU '!K200:R200)</f>
        <v>0</v>
      </c>
      <c r="F156" s="24">
        <f t="shared" si="7"/>
        <v>0</v>
      </c>
      <c r="G156" s="24">
        <f t="shared" si="8"/>
        <v>0</v>
      </c>
      <c r="H156" s="33" t="e">
        <f>'360 PU '!#REF!*SUM('360 PU '!K200:R200)</f>
        <v>#REF!</v>
      </c>
      <c r="I156" s="33" t="e">
        <f>'360 PU '!#REF!*SUM('360 PU '!K200:R200)</f>
        <v>#REF!</v>
      </c>
      <c r="J156" s="33" t="e">
        <f>'360 PU '!#REF!*SUM('360 PU '!K200:R200)</f>
        <v>#REF!</v>
      </c>
    </row>
    <row r="157" spans="1:10">
      <c r="A157">
        <f>'360 PU '!D201</f>
        <v>0</v>
      </c>
      <c r="B157">
        <f>'360 PU '!AC201</f>
        <v>0</v>
      </c>
      <c r="C157" s="23" t="e">
        <f>'360 PU '!#REF!*SUM('360 PU '!K201:R201)</f>
        <v>#REF!</v>
      </c>
      <c r="D157" s="23" t="e">
        <f>'360 PU '!#REF!*SUM('360 PU '!K201:R201)</f>
        <v>#REF!</v>
      </c>
      <c r="E157" s="24">
        <f>'360 PU '!AD201*SUM('360 PU '!K201:R201)</f>
        <v>0</v>
      </c>
      <c r="F157" s="24">
        <f t="shared" si="7"/>
        <v>0</v>
      </c>
      <c r="G157" s="24">
        <f t="shared" si="8"/>
        <v>0</v>
      </c>
      <c r="H157" s="33" t="e">
        <f>'360 PU '!#REF!*SUM('360 PU '!K201:R201)</f>
        <v>#REF!</v>
      </c>
      <c r="I157" s="33" t="e">
        <f>'360 PU '!#REF!*SUM('360 PU '!K201:R201)</f>
        <v>#REF!</v>
      </c>
      <c r="J157" s="33" t="e">
        <f>'360 PU '!#REF!*SUM('360 PU '!K201:R201)</f>
        <v>#REF!</v>
      </c>
    </row>
    <row r="158" spans="1:10">
      <c r="A158">
        <f>'360 PU '!D202</f>
        <v>0</v>
      </c>
      <c r="B158">
        <f>'360 PU '!AC202</f>
        <v>0</v>
      </c>
      <c r="C158" s="23" t="e">
        <f>'360 PU '!#REF!*SUM('360 PU '!K202:R202)</f>
        <v>#REF!</v>
      </c>
      <c r="D158" s="23" t="e">
        <f>'360 PU '!#REF!*SUM('360 PU '!K202:R202)</f>
        <v>#REF!</v>
      </c>
      <c r="E158" s="24">
        <f>'360 PU '!AD202*SUM('360 PU '!K202:R202)</f>
        <v>0</v>
      </c>
      <c r="F158" s="24">
        <f t="shared" si="7"/>
        <v>0</v>
      </c>
      <c r="G158" s="24">
        <f t="shared" si="8"/>
        <v>0</v>
      </c>
      <c r="H158" s="33" t="e">
        <f>'360 PU '!#REF!*SUM('360 PU '!K202:R202)</f>
        <v>#REF!</v>
      </c>
      <c r="I158" s="33" t="e">
        <f>'360 PU '!#REF!*SUM('360 PU '!K202:R202)</f>
        <v>#REF!</v>
      </c>
      <c r="J158" s="33" t="e">
        <f>'360 PU '!#REF!*SUM('360 PU '!K202:R202)</f>
        <v>#REF!</v>
      </c>
    </row>
    <row r="159" spans="1:10">
      <c r="A159">
        <f>'360 PU '!D203</f>
        <v>0</v>
      </c>
      <c r="B159">
        <f>'360 PU '!AC203</f>
        <v>0</v>
      </c>
      <c r="C159" s="23" t="e">
        <f>'360 PU '!#REF!*SUM('360 PU '!K203:R203)</f>
        <v>#REF!</v>
      </c>
      <c r="D159" s="23" t="e">
        <f>'360 PU '!#REF!*SUM('360 PU '!K203:R203)</f>
        <v>#REF!</v>
      </c>
      <c r="E159" s="24">
        <f>'360 PU '!AD203*SUM('360 PU '!K203:R203)</f>
        <v>0</v>
      </c>
      <c r="F159" s="24">
        <f t="shared" si="7"/>
        <v>0</v>
      </c>
      <c r="G159" s="24">
        <f t="shared" si="8"/>
        <v>0</v>
      </c>
      <c r="H159" s="33" t="e">
        <f>'360 PU '!#REF!*SUM('360 PU '!K203:R203)</f>
        <v>#REF!</v>
      </c>
      <c r="I159" s="33" t="e">
        <f>'360 PU '!#REF!*SUM('360 PU '!K203:R203)</f>
        <v>#REF!</v>
      </c>
      <c r="J159" s="33" t="e">
        <f>'360 PU '!#REF!*SUM('360 PU '!K203:R203)</f>
        <v>#REF!</v>
      </c>
    </row>
    <row r="160" spans="1:10">
      <c r="A160">
        <f>'360 PU '!D204</f>
        <v>0</v>
      </c>
      <c r="B160">
        <f>'360 PU '!AC204</f>
        <v>0</v>
      </c>
      <c r="C160" s="23" t="e">
        <f>'360 PU '!#REF!*SUM('360 PU '!K204:R204)</f>
        <v>#REF!</v>
      </c>
      <c r="D160" s="23" t="e">
        <f>'360 PU '!#REF!*SUM('360 PU '!K204:R204)</f>
        <v>#REF!</v>
      </c>
      <c r="E160" s="24">
        <f>'360 PU '!AD204*SUM('360 PU '!K204:R204)</f>
        <v>0</v>
      </c>
      <c r="F160" s="24">
        <f t="shared" si="7"/>
        <v>0</v>
      </c>
      <c r="G160" s="24">
        <f t="shared" si="8"/>
        <v>0</v>
      </c>
      <c r="H160" s="33" t="e">
        <f>'360 PU '!#REF!*SUM('360 PU '!K204:R204)</f>
        <v>#REF!</v>
      </c>
      <c r="I160" s="33" t="e">
        <f>'360 PU '!#REF!*SUM('360 PU '!K204:R204)</f>
        <v>#REF!</v>
      </c>
      <c r="J160" s="33" t="e">
        <f>'360 PU '!#REF!*SUM('360 PU '!K204:R204)</f>
        <v>#REF!</v>
      </c>
    </row>
    <row r="161" spans="1:10">
      <c r="A161">
        <f>'360 PU '!D205</f>
        <v>0</v>
      </c>
      <c r="B161">
        <f>'360 PU '!AC205</f>
        <v>0</v>
      </c>
      <c r="C161" s="23" t="e">
        <f>'360 PU '!#REF!*SUM('360 PU '!K205:R205)</f>
        <v>#REF!</v>
      </c>
      <c r="D161" s="23" t="e">
        <f>'360 PU '!#REF!*SUM('360 PU '!K205:R205)</f>
        <v>#REF!</v>
      </c>
      <c r="E161" s="24">
        <f>'360 PU '!AD205*SUM('360 PU '!K205:R205)</f>
        <v>0</v>
      </c>
      <c r="F161" s="24">
        <f t="shared" si="7"/>
        <v>0</v>
      </c>
      <c r="G161" s="24">
        <f t="shared" si="8"/>
        <v>0</v>
      </c>
      <c r="H161" s="33" t="e">
        <f>'360 PU '!#REF!*SUM('360 PU '!K205:R205)</f>
        <v>#REF!</v>
      </c>
      <c r="I161" s="33" t="e">
        <f>'360 PU '!#REF!*SUM('360 PU '!K205:R205)</f>
        <v>#REF!</v>
      </c>
      <c r="J161" s="33" t="e">
        <f>'360 PU '!#REF!*SUM('360 PU '!K205:R205)</f>
        <v>#REF!</v>
      </c>
    </row>
    <row r="162" spans="1:10">
      <c r="A162">
        <f>'360 PU '!D206</f>
        <v>0</v>
      </c>
      <c r="B162">
        <f>'360 PU '!AC206</f>
        <v>0</v>
      </c>
      <c r="C162" s="23" t="e">
        <f>'360 PU '!#REF!*SUM('360 PU '!K206:R206)</f>
        <v>#REF!</v>
      </c>
      <c r="D162" s="23" t="e">
        <f>'360 PU '!#REF!*SUM('360 PU '!K206:R206)</f>
        <v>#REF!</v>
      </c>
      <c r="E162" s="24">
        <f>'360 PU '!AD206*SUM('360 PU '!K206:R206)</f>
        <v>0</v>
      </c>
      <c r="F162" s="24">
        <f t="shared" si="7"/>
        <v>0</v>
      </c>
      <c r="G162" s="24">
        <f t="shared" si="8"/>
        <v>0</v>
      </c>
      <c r="H162" s="33" t="e">
        <f>'360 PU '!#REF!*SUM('360 PU '!K206:R206)</f>
        <v>#REF!</v>
      </c>
      <c r="I162" s="33" t="e">
        <f>'360 PU '!#REF!*SUM('360 PU '!K206:R206)</f>
        <v>#REF!</v>
      </c>
      <c r="J162" s="33" t="e">
        <f>'360 PU '!#REF!*SUM('360 PU '!K206:R206)</f>
        <v>#REF!</v>
      </c>
    </row>
    <row r="163" spans="1:10">
      <c r="A163">
        <f>'360 PU '!D207</f>
        <v>0</v>
      </c>
      <c r="B163">
        <f>'360 PU '!AC207</f>
        <v>0</v>
      </c>
      <c r="C163" s="23" t="e">
        <f>'360 PU '!#REF!*SUM('360 PU '!K207:R207)</f>
        <v>#REF!</v>
      </c>
      <c r="D163" s="23" t="e">
        <f>'360 PU '!#REF!*SUM('360 PU '!K207:R207)</f>
        <v>#REF!</v>
      </c>
      <c r="E163" s="24">
        <f>'360 PU '!AD207*SUM('360 PU '!K207:R207)</f>
        <v>0</v>
      </c>
      <c r="F163" s="24">
        <f t="shared" si="7"/>
        <v>0</v>
      </c>
      <c r="G163" s="24">
        <f t="shared" si="8"/>
        <v>0</v>
      </c>
      <c r="H163" s="33" t="e">
        <f>'360 PU '!#REF!*SUM('360 PU '!K207:R207)</f>
        <v>#REF!</v>
      </c>
      <c r="I163" s="33" t="e">
        <f>'360 PU '!#REF!*SUM('360 PU '!K207:R207)</f>
        <v>#REF!</v>
      </c>
      <c r="J163" s="33" t="e">
        <f>'360 PU '!#REF!*SUM('360 PU '!K207:R207)</f>
        <v>#REF!</v>
      </c>
    </row>
    <row r="164" spans="1:10">
      <c r="A164">
        <f>'360 PU '!D208</f>
        <v>0</v>
      </c>
      <c r="B164">
        <f>'360 PU '!AC208</f>
        <v>0</v>
      </c>
      <c r="C164" s="23" t="e">
        <f>'360 PU '!#REF!*SUM('360 PU '!K208:R208)</f>
        <v>#REF!</v>
      </c>
      <c r="D164" s="23" t="e">
        <f>'360 PU '!#REF!*SUM('360 PU '!K208:R208)</f>
        <v>#REF!</v>
      </c>
      <c r="E164" s="24">
        <f>'360 PU '!AD208*SUM('360 PU '!K208:R208)</f>
        <v>0</v>
      </c>
      <c r="F164" s="24">
        <f t="shared" si="7"/>
        <v>0</v>
      </c>
      <c r="G164" s="24">
        <f t="shared" si="8"/>
        <v>0</v>
      </c>
      <c r="H164" s="33" t="e">
        <f>'360 PU '!#REF!*SUM('360 PU '!K208:R208)</f>
        <v>#REF!</v>
      </c>
      <c r="I164" s="33" t="e">
        <f>'360 PU '!#REF!*SUM('360 PU '!K208:R208)</f>
        <v>#REF!</v>
      </c>
      <c r="J164" s="33" t="e">
        <f>'360 PU '!#REF!*SUM('360 PU '!K208:R208)</f>
        <v>#REF!</v>
      </c>
    </row>
    <row r="165" spans="1:10">
      <c r="A165">
        <f>'360 PU '!D209</f>
        <v>0</v>
      </c>
      <c r="B165">
        <f>'360 PU '!AC209</f>
        <v>0</v>
      </c>
      <c r="C165" s="23" t="e">
        <f>'360 PU '!#REF!*SUM('360 PU '!K209:R209)</f>
        <v>#REF!</v>
      </c>
      <c r="D165" s="23" t="e">
        <f>'360 PU '!#REF!*SUM('360 PU '!K209:R209)</f>
        <v>#REF!</v>
      </c>
      <c r="E165" s="24">
        <f>'360 PU '!AD209*SUM('360 PU '!K209:R209)</f>
        <v>0</v>
      </c>
      <c r="F165" s="24">
        <f t="shared" si="7"/>
        <v>0</v>
      </c>
      <c r="G165" s="24">
        <f t="shared" si="8"/>
        <v>0</v>
      </c>
      <c r="H165" s="33" t="e">
        <f>'360 PU '!#REF!*SUM('360 PU '!K209:R209)</f>
        <v>#REF!</v>
      </c>
      <c r="I165" s="33" t="e">
        <f>'360 PU '!#REF!*SUM('360 PU '!K209:R209)</f>
        <v>#REF!</v>
      </c>
      <c r="J165" s="33" t="e">
        <f>'360 PU '!#REF!*SUM('360 PU '!K209:R209)</f>
        <v>#REF!</v>
      </c>
    </row>
    <row r="166" spans="1:10">
      <c r="A166">
        <f>'360 PU '!D210</f>
        <v>0</v>
      </c>
      <c r="B166">
        <f>'360 PU '!AC210</f>
        <v>0</v>
      </c>
      <c r="C166" s="23" t="e">
        <f>'360 PU '!#REF!*SUM('360 PU '!K210:R210)</f>
        <v>#REF!</v>
      </c>
      <c r="D166" s="23" t="e">
        <f>'360 PU '!#REF!*SUM('360 PU '!K210:R210)</f>
        <v>#REF!</v>
      </c>
      <c r="E166" s="24">
        <f>'360 PU '!AD210*SUM('360 PU '!K210:R210)</f>
        <v>0</v>
      </c>
      <c r="F166" s="24">
        <f t="shared" si="7"/>
        <v>0</v>
      </c>
      <c r="G166" s="24">
        <f t="shared" si="8"/>
        <v>0</v>
      </c>
      <c r="H166" s="33" t="e">
        <f>'360 PU '!#REF!*SUM('360 PU '!K210:R210)</f>
        <v>#REF!</v>
      </c>
      <c r="I166" s="33" t="e">
        <f>'360 PU '!#REF!*SUM('360 PU '!K210:R210)</f>
        <v>#REF!</v>
      </c>
      <c r="J166" s="33" t="e">
        <f>'360 PU '!#REF!*SUM('360 PU '!K210:R210)</f>
        <v>#REF!</v>
      </c>
    </row>
    <row r="167" spans="1:10">
      <c r="A167">
        <f>'360 PU '!D211</f>
        <v>0</v>
      </c>
      <c r="B167">
        <f>'360 PU '!AC211</f>
        <v>0</v>
      </c>
      <c r="C167" s="23" t="e">
        <f>'360 PU '!#REF!*SUM('360 PU '!K211:R211)</f>
        <v>#REF!</v>
      </c>
      <c r="D167" s="23" t="e">
        <f>'360 PU '!#REF!*SUM('360 PU '!K211:R211)</f>
        <v>#REF!</v>
      </c>
      <c r="E167" s="24">
        <f>'360 PU '!AD211*SUM('360 PU '!K211:R211)</f>
        <v>0</v>
      </c>
      <c r="F167" s="24">
        <f t="shared" si="7"/>
        <v>0</v>
      </c>
      <c r="G167" s="24">
        <f t="shared" si="8"/>
        <v>0</v>
      </c>
      <c r="H167" s="33" t="e">
        <f>'360 PU '!#REF!*SUM('360 PU '!K211:R211)</f>
        <v>#REF!</v>
      </c>
      <c r="I167" s="33" t="e">
        <f>'360 PU '!#REF!*SUM('360 PU '!K211:R211)</f>
        <v>#REF!</v>
      </c>
      <c r="J167" s="33" t="e">
        <f>'360 PU '!#REF!*SUM('360 PU '!K211:R211)</f>
        <v>#REF!</v>
      </c>
    </row>
    <row r="168" spans="1:10">
      <c r="A168">
        <f>'360 PU '!D212</f>
        <v>0</v>
      </c>
      <c r="B168">
        <f>'360 PU '!AC212</f>
        <v>0</v>
      </c>
      <c r="C168" s="23" t="e">
        <f>'360 PU '!#REF!*SUM('360 PU '!K212:R212)</f>
        <v>#REF!</v>
      </c>
      <c r="D168" s="23" t="e">
        <f>'360 PU '!#REF!*SUM('360 PU '!K212:R212)</f>
        <v>#REF!</v>
      </c>
      <c r="E168" s="24">
        <f>'360 PU '!AD212*SUM('360 PU '!K212:R212)</f>
        <v>0</v>
      </c>
      <c r="F168" s="24">
        <f t="shared" si="7"/>
        <v>0</v>
      </c>
      <c r="G168" s="24">
        <f t="shared" si="8"/>
        <v>0</v>
      </c>
      <c r="H168" s="33" t="e">
        <f>'360 PU '!#REF!*SUM('360 PU '!K212:R212)</f>
        <v>#REF!</v>
      </c>
      <c r="I168" s="33" t="e">
        <f>'360 PU '!#REF!*SUM('360 PU '!K212:R212)</f>
        <v>#REF!</v>
      </c>
      <c r="J168" s="33" t="e">
        <f>'360 PU '!#REF!*SUM('360 PU '!K212:R212)</f>
        <v>#REF!</v>
      </c>
    </row>
    <row r="169" spans="1:10">
      <c r="A169">
        <f>'360 PU '!D213</f>
        <v>0</v>
      </c>
      <c r="B169">
        <f>'360 PU '!AC213</f>
        <v>0</v>
      </c>
      <c r="C169" s="23" t="e">
        <f>'360 PU '!#REF!*SUM('360 PU '!K213:R213)</f>
        <v>#REF!</v>
      </c>
      <c r="D169" s="23" t="e">
        <f>'360 PU '!#REF!*SUM('360 PU '!K213:R213)</f>
        <v>#REF!</v>
      </c>
      <c r="E169" s="24">
        <f>'360 PU '!AD213*SUM('360 PU '!K213:R213)</f>
        <v>0</v>
      </c>
      <c r="F169" s="24">
        <f t="shared" si="7"/>
        <v>0</v>
      </c>
      <c r="G169" s="24">
        <f t="shared" si="8"/>
        <v>0</v>
      </c>
      <c r="H169" s="33" t="e">
        <f>'360 PU '!#REF!*SUM('360 PU '!K213:R213)</f>
        <v>#REF!</v>
      </c>
      <c r="I169" s="33" t="e">
        <f>'360 PU '!#REF!*SUM('360 PU '!K213:R213)</f>
        <v>#REF!</v>
      </c>
      <c r="J169" s="33" t="e">
        <f>'360 PU '!#REF!*SUM('360 PU '!K213:R213)</f>
        <v>#REF!</v>
      </c>
    </row>
    <row r="170" spans="1:10">
      <c r="A170">
        <f>'360 PU '!D214</f>
        <v>0</v>
      </c>
      <c r="B170">
        <f>'360 PU '!AC214</f>
        <v>0</v>
      </c>
      <c r="C170" s="23" t="e">
        <f>'360 PU '!#REF!*SUM('360 PU '!K214:R214)</f>
        <v>#REF!</v>
      </c>
      <c r="D170" s="23" t="e">
        <f>'360 PU '!#REF!*SUM('360 PU '!K214:R214)</f>
        <v>#REF!</v>
      </c>
      <c r="E170" s="24">
        <f>'360 PU '!AD214*SUM('360 PU '!K214:R214)</f>
        <v>0</v>
      </c>
      <c r="F170" s="24">
        <f t="shared" si="7"/>
        <v>0</v>
      </c>
      <c r="G170" s="24">
        <f t="shared" si="8"/>
        <v>0</v>
      </c>
      <c r="H170" s="33" t="e">
        <f>'360 PU '!#REF!*SUM('360 PU '!K214:R214)</f>
        <v>#REF!</v>
      </c>
      <c r="I170" s="33" t="e">
        <f>'360 PU '!#REF!*SUM('360 PU '!K214:R214)</f>
        <v>#REF!</v>
      </c>
      <c r="J170" s="33" t="e">
        <f>'360 PU '!#REF!*SUM('360 PU '!K214:R214)</f>
        <v>#REF!</v>
      </c>
    </row>
    <row r="171" spans="1:10">
      <c r="A171">
        <f>'360 PU '!D215</f>
        <v>0</v>
      </c>
      <c r="B171">
        <f>'360 PU '!AC215</f>
        <v>0</v>
      </c>
      <c r="C171" s="23" t="e">
        <f>'360 PU '!#REF!*SUM('360 PU '!K215:R215)</f>
        <v>#REF!</v>
      </c>
      <c r="D171" s="23" t="e">
        <f>'360 PU '!#REF!*SUM('360 PU '!K215:R215)</f>
        <v>#REF!</v>
      </c>
      <c r="E171" s="24">
        <f>'360 PU '!AD215*SUM('360 PU '!K215:R215)</f>
        <v>0</v>
      </c>
      <c r="F171" s="24">
        <f t="shared" si="7"/>
        <v>0</v>
      </c>
      <c r="G171" s="24">
        <f t="shared" si="8"/>
        <v>0</v>
      </c>
      <c r="H171" s="33" t="e">
        <f>'360 PU '!#REF!*SUM('360 PU '!K215:R215)</f>
        <v>#REF!</v>
      </c>
      <c r="I171" s="33" t="e">
        <f>'360 PU '!#REF!*SUM('360 PU '!K215:R215)</f>
        <v>#REF!</v>
      </c>
      <c r="J171" s="33" t="e">
        <f>'360 PU '!#REF!*SUM('360 PU '!K215:R215)</f>
        <v>#REF!</v>
      </c>
    </row>
    <row r="172" spans="1:10">
      <c r="A172">
        <f>'360 PU '!D216</f>
        <v>0</v>
      </c>
      <c r="B172">
        <f>'360 PU '!AC216</f>
        <v>0</v>
      </c>
      <c r="C172" s="23" t="e">
        <f>'360 PU '!#REF!*SUM('360 PU '!K216:R216)</f>
        <v>#REF!</v>
      </c>
      <c r="D172" s="23" t="e">
        <f>'360 PU '!#REF!*SUM('360 PU '!K216:R216)</f>
        <v>#REF!</v>
      </c>
      <c r="E172" s="24">
        <f>'360 PU '!AD216*SUM('360 PU '!K216:R216)</f>
        <v>0</v>
      </c>
      <c r="F172" s="24">
        <f t="shared" si="7"/>
        <v>0</v>
      </c>
      <c r="G172" s="24">
        <f t="shared" si="8"/>
        <v>0</v>
      </c>
      <c r="H172" s="33" t="e">
        <f>'360 PU '!#REF!*SUM('360 PU '!K216:R216)</f>
        <v>#REF!</v>
      </c>
      <c r="I172" s="33" t="e">
        <f>'360 PU '!#REF!*SUM('360 PU '!K216:R216)</f>
        <v>#REF!</v>
      </c>
      <c r="J172" s="33" t="e">
        <f>'360 PU '!#REF!*SUM('360 PU '!K216:R216)</f>
        <v>#REF!</v>
      </c>
    </row>
    <row r="173" spans="1:10">
      <c r="A173">
        <f>'360 PU '!D217</f>
        <v>0</v>
      </c>
      <c r="B173">
        <f>'360 PU '!AC217</f>
        <v>0</v>
      </c>
      <c r="C173" s="23" t="e">
        <f>'360 PU '!#REF!*SUM('360 PU '!K217:R217)</f>
        <v>#REF!</v>
      </c>
      <c r="D173" s="23" t="e">
        <f>'360 PU '!#REF!*SUM('360 PU '!K217:R217)</f>
        <v>#REF!</v>
      </c>
      <c r="E173" s="24">
        <f>'360 PU '!AD217*SUM('360 PU '!K217:R217)</f>
        <v>0</v>
      </c>
      <c r="F173" s="24">
        <f t="shared" si="7"/>
        <v>0</v>
      </c>
      <c r="G173" s="24">
        <f t="shared" si="8"/>
        <v>0</v>
      </c>
      <c r="H173" s="33" t="e">
        <f>'360 PU '!#REF!*SUM('360 PU '!K217:R217)</f>
        <v>#REF!</v>
      </c>
      <c r="I173" s="33" t="e">
        <f>'360 PU '!#REF!*SUM('360 PU '!K217:R217)</f>
        <v>#REF!</v>
      </c>
      <c r="J173" s="33" t="e">
        <f>'360 PU '!#REF!*SUM('360 PU '!K217:R217)</f>
        <v>#REF!</v>
      </c>
    </row>
    <row r="174" spans="1:10">
      <c r="A174">
        <f>'360 PU '!D218</f>
        <v>0</v>
      </c>
      <c r="B174">
        <f>'360 PU '!AC218</f>
        <v>0</v>
      </c>
      <c r="C174" s="23" t="e">
        <f>'360 PU '!#REF!*SUM('360 PU '!K218:R218)</f>
        <v>#REF!</v>
      </c>
      <c r="D174" s="23" t="e">
        <f>'360 PU '!#REF!*SUM('360 PU '!K218:R218)</f>
        <v>#REF!</v>
      </c>
      <c r="E174" s="24">
        <f>'360 PU '!AD218*SUM('360 PU '!K218:R218)</f>
        <v>0</v>
      </c>
      <c r="F174" s="24">
        <f t="shared" si="7"/>
        <v>0</v>
      </c>
      <c r="G174" s="24">
        <f t="shared" si="8"/>
        <v>0</v>
      </c>
      <c r="H174" s="33" t="e">
        <f>'360 PU '!#REF!*SUM('360 PU '!K218:R218)</f>
        <v>#REF!</v>
      </c>
      <c r="I174" s="33" t="e">
        <f>'360 PU '!#REF!*SUM('360 PU '!K218:R218)</f>
        <v>#REF!</v>
      </c>
      <c r="J174" s="33" t="e">
        <f>'360 PU '!#REF!*SUM('360 PU '!K218:R218)</f>
        <v>#REF!</v>
      </c>
    </row>
    <row r="175" spans="1:10">
      <c r="A175">
        <f>'360 PU '!D219</f>
        <v>0</v>
      </c>
      <c r="B175">
        <f>'360 PU '!AC219</f>
        <v>0</v>
      </c>
      <c r="C175" s="23" t="e">
        <f>'360 PU '!#REF!*SUM('360 PU '!K219:R219)</f>
        <v>#REF!</v>
      </c>
      <c r="D175" s="23" t="e">
        <f>'360 PU '!#REF!*SUM('360 PU '!K219:R219)</f>
        <v>#REF!</v>
      </c>
      <c r="E175" s="24">
        <f>'360 PU '!AD219*SUM('360 PU '!K219:R219)</f>
        <v>0</v>
      </c>
      <c r="F175" s="24">
        <f t="shared" si="7"/>
        <v>0</v>
      </c>
      <c r="G175" s="24">
        <f t="shared" si="8"/>
        <v>0</v>
      </c>
      <c r="H175" s="33" t="e">
        <f>'360 PU '!#REF!*SUM('360 PU '!K219:R219)</f>
        <v>#REF!</v>
      </c>
      <c r="I175" s="33" t="e">
        <f>'360 PU '!#REF!*SUM('360 PU '!K219:R219)</f>
        <v>#REF!</v>
      </c>
      <c r="J175" s="33" t="e">
        <f>'360 PU '!#REF!*SUM('360 PU '!K219:R219)</f>
        <v>#REF!</v>
      </c>
    </row>
    <row r="176" spans="1:10">
      <c r="A176">
        <f>'360 PU '!D220</f>
        <v>0</v>
      </c>
      <c r="B176">
        <f>'360 PU '!AC220</f>
        <v>0</v>
      </c>
      <c r="C176" s="23" t="e">
        <f>'360 PU '!#REF!*SUM('360 PU '!K220:R220)</f>
        <v>#REF!</v>
      </c>
      <c r="D176" s="23" t="e">
        <f>'360 PU '!#REF!*SUM('360 PU '!K220:R220)</f>
        <v>#REF!</v>
      </c>
      <c r="E176" s="24">
        <f>'360 PU '!AD220*SUM('360 PU '!K220:R220)</f>
        <v>0</v>
      </c>
      <c r="F176" s="24">
        <f t="shared" si="7"/>
        <v>0</v>
      </c>
      <c r="G176" s="24">
        <f t="shared" si="8"/>
        <v>0</v>
      </c>
      <c r="H176" s="33" t="e">
        <f>'360 PU '!#REF!*SUM('360 PU '!K220:R220)</f>
        <v>#REF!</v>
      </c>
      <c r="I176" s="33" t="e">
        <f>'360 PU '!#REF!*SUM('360 PU '!K220:R220)</f>
        <v>#REF!</v>
      </c>
      <c r="J176" s="33" t="e">
        <f>'360 PU '!#REF!*SUM('360 PU '!K220:R220)</f>
        <v>#REF!</v>
      </c>
    </row>
    <row r="177" spans="1:10">
      <c r="A177">
        <f>'360 PU '!D221</f>
        <v>0</v>
      </c>
      <c r="B177">
        <f>'360 PU '!AC221</f>
        <v>0</v>
      </c>
      <c r="C177" s="23" t="e">
        <f>'360 PU '!#REF!*SUM('360 PU '!K221:R221)</f>
        <v>#REF!</v>
      </c>
      <c r="D177" s="23" t="e">
        <f>'360 PU '!#REF!*SUM('360 PU '!K221:R221)</f>
        <v>#REF!</v>
      </c>
      <c r="E177" s="24">
        <f>'360 PU '!AD221*SUM('360 PU '!K221:R221)</f>
        <v>0</v>
      </c>
      <c r="F177" s="24">
        <f t="shared" si="7"/>
        <v>0</v>
      </c>
      <c r="G177" s="24">
        <f t="shared" si="8"/>
        <v>0</v>
      </c>
      <c r="H177" s="33" t="e">
        <f>'360 PU '!#REF!*SUM('360 PU '!K221:R221)</f>
        <v>#REF!</v>
      </c>
      <c r="I177" s="33" t="e">
        <f>'360 PU '!#REF!*SUM('360 PU '!K221:R221)</f>
        <v>#REF!</v>
      </c>
      <c r="J177" s="33" t="e">
        <f>'360 PU '!#REF!*SUM('360 PU '!K221:R221)</f>
        <v>#REF!</v>
      </c>
    </row>
    <row r="178" spans="1:10">
      <c r="A178">
        <f>'360 PU '!D222</f>
        <v>0</v>
      </c>
      <c r="B178">
        <f>'360 PU '!AC222</f>
        <v>0</v>
      </c>
      <c r="C178" s="23" t="e">
        <f>'360 PU '!#REF!*SUM('360 PU '!K222:R222)</f>
        <v>#REF!</v>
      </c>
      <c r="D178" s="23" t="e">
        <f>'360 PU '!#REF!*SUM('360 PU '!K222:R222)</f>
        <v>#REF!</v>
      </c>
      <c r="E178" s="24">
        <f>'360 PU '!AD222*SUM('360 PU '!K222:R222)</f>
        <v>0</v>
      </c>
      <c r="F178" s="24">
        <f t="shared" si="7"/>
        <v>0</v>
      </c>
      <c r="G178" s="24">
        <f t="shared" si="8"/>
        <v>0</v>
      </c>
      <c r="H178" s="33" t="e">
        <f>'360 PU '!#REF!*SUM('360 PU '!K222:R222)</f>
        <v>#REF!</v>
      </c>
      <c r="I178" s="33" t="e">
        <f>'360 PU '!#REF!*SUM('360 PU '!K222:R222)</f>
        <v>#REF!</v>
      </c>
      <c r="J178" s="33" t="e">
        <f>'360 PU '!#REF!*SUM('360 PU '!K222:R222)</f>
        <v>#REF!</v>
      </c>
    </row>
    <row r="179" spans="1:10">
      <c r="A179">
        <f>'360 PU '!D223</f>
        <v>0</v>
      </c>
      <c r="B179">
        <f>'360 PU '!AC223</f>
        <v>0</v>
      </c>
      <c r="C179" s="23" t="e">
        <f>'360 PU '!#REF!*SUM('360 PU '!K223:R223)</f>
        <v>#REF!</v>
      </c>
      <c r="D179" s="23" t="e">
        <f>'360 PU '!#REF!*SUM('360 PU '!K223:R223)</f>
        <v>#REF!</v>
      </c>
      <c r="E179" s="24">
        <f>'360 PU '!AD223*SUM('360 PU '!K223:R223)</f>
        <v>0</v>
      </c>
      <c r="F179" s="24">
        <f t="shared" si="7"/>
        <v>0</v>
      </c>
      <c r="G179" s="24">
        <f t="shared" si="8"/>
        <v>0</v>
      </c>
      <c r="H179" s="33" t="e">
        <f>'360 PU '!#REF!*SUM('360 PU '!K223:R223)</f>
        <v>#REF!</v>
      </c>
      <c r="I179" s="33" t="e">
        <f>'360 PU '!#REF!*SUM('360 PU '!K223:R223)</f>
        <v>#REF!</v>
      </c>
      <c r="J179" s="33" t="e">
        <f>'360 PU '!#REF!*SUM('360 PU '!K223:R223)</f>
        <v>#REF!</v>
      </c>
    </row>
    <row r="180" spans="1:10">
      <c r="A180">
        <f>'360 PU '!D224</f>
        <v>0</v>
      </c>
      <c r="B180">
        <f>'360 PU '!AC224</f>
        <v>0</v>
      </c>
      <c r="C180" s="23" t="e">
        <f>'360 PU '!#REF!*SUM('360 PU '!K224:R224)</f>
        <v>#REF!</v>
      </c>
      <c r="D180" s="23" t="e">
        <f>'360 PU '!#REF!*SUM('360 PU '!K224:R224)</f>
        <v>#REF!</v>
      </c>
      <c r="E180" s="24">
        <f>'360 PU '!AD224*SUM('360 PU '!K224:R224)</f>
        <v>0</v>
      </c>
      <c r="F180" s="24">
        <f t="shared" si="7"/>
        <v>0</v>
      </c>
      <c r="G180" s="24">
        <f t="shared" si="8"/>
        <v>0</v>
      </c>
      <c r="H180" s="33" t="e">
        <f>'360 PU '!#REF!*SUM('360 PU '!K224:R224)</f>
        <v>#REF!</v>
      </c>
      <c r="I180" s="33" t="e">
        <f>'360 PU '!#REF!*SUM('360 PU '!K224:R224)</f>
        <v>#REF!</v>
      </c>
      <c r="J180" s="33" t="e">
        <f>'360 PU '!#REF!*SUM('360 PU '!K224:R224)</f>
        <v>#REF!</v>
      </c>
    </row>
    <row r="181" spans="1:10">
      <c r="A181">
        <f>'360 PU '!D225</f>
        <v>0</v>
      </c>
      <c r="B181">
        <f>'360 PU '!AC225</f>
        <v>0</v>
      </c>
      <c r="C181" s="23" t="e">
        <f>'360 PU '!#REF!*SUM('360 PU '!K225:R225)</f>
        <v>#REF!</v>
      </c>
      <c r="D181" s="23" t="e">
        <f>'360 PU '!#REF!*SUM('360 PU '!K225:R225)</f>
        <v>#REF!</v>
      </c>
      <c r="E181" s="24">
        <f>'360 PU '!AD225*SUM('360 PU '!K225:R225)</f>
        <v>0</v>
      </c>
      <c r="F181" s="24">
        <f t="shared" si="7"/>
        <v>0</v>
      </c>
      <c r="G181" s="24">
        <f t="shared" si="8"/>
        <v>0</v>
      </c>
      <c r="H181" s="33" t="e">
        <f>'360 PU '!#REF!*SUM('360 PU '!K225:R225)</f>
        <v>#REF!</v>
      </c>
      <c r="I181" s="33" t="e">
        <f>'360 PU '!#REF!*SUM('360 PU '!K225:R225)</f>
        <v>#REF!</v>
      </c>
      <c r="J181" s="33" t="e">
        <f>'360 PU '!#REF!*SUM('360 PU '!K225:R225)</f>
        <v>#REF!</v>
      </c>
    </row>
    <row r="182" spans="1:10">
      <c r="A182">
        <f>'360 PU '!D226</f>
        <v>0</v>
      </c>
      <c r="B182">
        <f>'360 PU '!AC226</f>
        <v>0</v>
      </c>
      <c r="C182" s="23" t="e">
        <f>'360 PU '!#REF!*SUM('360 PU '!K226:R226)</f>
        <v>#REF!</v>
      </c>
      <c r="D182" s="23" t="e">
        <f>'360 PU '!#REF!*SUM('360 PU '!K226:R226)</f>
        <v>#REF!</v>
      </c>
      <c r="E182" s="24">
        <f>'360 PU '!AD226*SUM('360 PU '!K226:R226)</f>
        <v>0</v>
      </c>
      <c r="F182" s="24">
        <f t="shared" si="7"/>
        <v>0</v>
      </c>
      <c r="G182" s="24">
        <f t="shared" si="8"/>
        <v>0</v>
      </c>
      <c r="H182" s="33" t="e">
        <f>'360 PU '!#REF!*SUM('360 PU '!K226:R226)</f>
        <v>#REF!</v>
      </c>
      <c r="I182" s="33" t="e">
        <f>'360 PU '!#REF!*SUM('360 PU '!K226:R226)</f>
        <v>#REF!</v>
      </c>
      <c r="J182" s="33" t="e">
        <f>'360 PU '!#REF!*SUM('360 PU '!K226:R226)</f>
        <v>#REF!</v>
      </c>
    </row>
    <row r="183" spans="1:10">
      <c r="A183">
        <f>'360 PU '!D227</f>
        <v>0</v>
      </c>
      <c r="B183">
        <f>'360 PU '!AC227</f>
        <v>0</v>
      </c>
      <c r="C183" s="23" t="e">
        <f>'360 PU '!#REF!*SUM('360 PU '!K227:R227)</f>
        <v>#REF!</v>
      </c>
      <c r="D183" s="23" t="e">
        <f>'360 PU '!#REF!*SUM('360 PU '!K227:R227)</f>
        <v>#REF!</v>
      </c>
      <c r="E183" s="24">
        <f>'360 PU '!AD227*SUM('360 PU '!K227:R227)</f>
        <v>0</v>
      </c>
      <c r="F183" s="24">
        <f t="shared" si="7"/>
        <v>0</v>
      </c>
      <c r="G183" s="24">
        <f t="shared" si="8"/>
        <v>0</v>
      </c>
      <c r="H183" s="33" t="e">
        <f>'360 PU '!#REF!*SUM('360 PU '!K227:R227)</f>
        <v>#REF!</v>
      </c>
      <c r="I183" s="33" t="e">
        <f>'360 PU '!#REF!*SUM('360 PU '!K227:R227)</f>
        <v>#REF!</v>
      </c>
      <c r="J183" s="33" t="e">
        <f>'360 PU '!#REF!*SUM('360 PU '!K227:R227)</f>
        <v>#REF!</v>
      </c>
    </row>
    <row r="184" spans="1:10">
      <c r="A184">
        <f>'360 PU '!D228</f>
        <v>0</v>
      </c>
      <c r="B184">
        <f>'360 PU '!AC228</f>
        <v>0</v>
      </c>
      <c r="C184" s="23" t="e">
        <f>'360 PU '!#REF!*SUM('360 PU '!K228:R228)</f>
        <v>#REF!</v>
      </c>
      <c r="D184" s="23" t="e">
        <f>'360 PU '!#REF!*SUM('360 PU '!K228:R228)</f>
        <v>#REF!</v>
      </c>
      <c r="E184" s="24">
        <f>'360 PU '!AD228*SUM('360 PU '!K228:R228)</f>
        <v>0</v>
      </c>
      <c r="F184" s="24">
        <f t="shared" si="7"/>
        <v>0</v>
      </c>
      <c r="G184" s="24">
        <f t="shared" si="8"/>
        <v>0</v>
      </c>
      <c r="H184" s="33" t="e">
        <f>'360 PU '!#REF!*SUM('360 PU '!K228:R228)</f>
        <v>#REF!</v>
      </c>
      <c r="I184" s="33" t="e">
        <f>'360 PU '!#REF!*SUM('360 PU '!K228:R228)</f>
        <v>#REF!</v>
      </c>
      <c r="J184" s="33" t="e">
        <f>'360 PU '!#REF!*SUM('360 PU '!K228:R228)</f>
        <v>#REF!</v>
      </c>
    </row>
    <row r="185" spans="1:10">
      <c r="A185">
        <f>'360 PU '!D229</f>
        <v>0</v>
      </c>
      <c r="B185">
        <f>'360 PU '!AC229</f>
        <v>0</v>
      </c>
      <c r="C185" s="23" t="e">
        <f>'360 PU '!#REF!*SUM('360 PU '!K229:R229)</f>
        <v>#REF!</v>
      </c>
      <c r="D185" s="23" t="e">
        <f>'360 PU '!#REF!*SUM('360 PU '!K229:R229)</f>
        <v>#REF!</v>
      </c>
      <c r="E185" s="24">
        <f>'360 PU '!AD229*SUM('360 PU '!K229:R229)</f>
        <v>0</v>
      </c>
      <c r="F185" s="24">
        <f t="shared" si="7"/>
        <v>0</v>
      </c>
      <c r="G185" s="24">
        <f t="shared" si="8"/>
        <v>0</v>
      </c>
      <c r="H185" s="33" t="e">
        <f>'360 PU '!#REF!*SUM('360 PU '!K229:R229)</f>
        <v>#REF!</v>
      </c>
      <c r="I185" s="33" t="e">
        <f>'360 PU '!#REF!*SUM('360 PU '!K229:R229)</f>
        <v>#REF!</v>
      </c>
      <c r="J185" s="33" t="e">
        <f>'360 PU '!#REF!*SUM('360 PU '!K229:R229)</f>
        <v>#REF!</v>
      </c>
    </row>
    <row r="186" spans="1:10">
      <c r="A186">
        <f>'360 PU '!D230</f>
        <v>0</v>
      </c>
      <c r="B186">
        <f>'360 PU '!AC230</f>
        <v>0</v>
      </c>
      <c r="C186" s="23" t="e">
        <f>'360 PU '!#REF!*SUM('360 PU '!K230:R230)</f>
        <v>#REF!</v>
      </c>
      <c r="D186" s="23" t="e">
        <f>'360 PU '!#REF!*SUM('360 PU '!K230:R230)</f>
        <v>#REF!</v>
      </c>
      <c r="E186" s="24">
        <f>'360 PU '!AD230*SUM('360 PU '!K230:R230)</f>
        <v>0</v>
      </c>
      <c r="F186" s="24">
        <f t="shared" si="7"/>
        <v>0</v>
      </c>
      <c r="G186" s="24">
        <f t="shared" si="8"/>
        <v>0</v>
      </c>
      <c r="H186" s="33" t="e">
        <f>'360 PU '!#REF!*SUM('360 PU '!K230:R230)</f>
        <v>#REF!</v>
      </c>
      <c r="I186" s="33" t="e">
        <f>'360 PU '!#REF!*SUM('360 PU '!K230:R230)</f>
        <v>#REF!</v>
      </c>
      <c r="J186" s="33" t="e">
        <f>'360 PU '!#REF!*SUM('360 PU '!K230:R230)</f>
        <v>#REF!</v>
      </c>
    </row>
    <row r="187" spans="1:10">
      <c r="A187">
        <f>'360 PU '!D231</f>
        <v>0</v>
      </c>
      <c r="B187">
        <f>'360 PU '!AC231</f>
        <v>0</v>
      </c>
      <c r="C187" s="23" t="e">
        <f>'360 PU '!#REF!*SUM('360 PU '!K231:R231)</f>
        <v>#REF!</v>
      </c>
      <c r="D187" s="23" t="e">
        <f>'360 PU '!#REF!*SUM('360 PU '!K231:R231)</f>
        <v>#REF!</v>
      </c>
      <c r="E187" s="24">
        <f>'360 PU '!AD231*SUM('360 PU '!K231:R231)</f>
        <v>0</v>
      </c>
      <c r="F187" s="24">
        <f t="shared" si="7"/>
        <v>0</v>
      </c>
      <c r="G187" s="24">
        <f t="shared" si="8"/>
        <v>0</v>
      </c>
      <c r="H187" s="33" t="e">
        <f>'360 PU '!#REF!*SUM('360 PU '!K231:R231)</f>
        <v>#REF!</v>
      </c>
      <c r="I187" s="33" t="e">
        <f>'360 PU '!#REF!*SUM('360 PU '!K231:R231)</f>
        <v>#REF!</v>
      </c>
      <c r="J187" s="33" t="e">
        <f>'360 PU '!#REF!*SUM('360 PU '!K231:R231)</f>
        <v>#REF!</v>
      </c>
    </row>
    <row r="188" spans="1:10">
      <c r="A188">
        <f>'360 PU '!D232</f>
        <v>0</v>
      </c>
      <c r="B188">
        <f>'360 PU '!AC232</f>
        <v>0</v>
      </c>
      <c r="C188" s="23" t="e">
        <f>'360 PU '!#REF!*SUM('360 PU '!K232:R232)</f>
        <v>#REF!</v>
      </c>
      <c r="D188" s="23" t="e">
        <f>'360 PU '!#REF!*SUM('360 PU '!K232:R232)</f>
        <v>#REF!</v>
      </c>
      <c r="E188" s="24">
        <f>'360 PU '!AD232*SUM('360 PU '!K232:R232)</f>
        <v>0</v>
      </c>
      <c r="F188" s="24">
        <f t="shared" si="7"/>
        <v>0</v>
      </c>
      <c r="G188" s="24">
        <f t="shared" si="8"/>
        <v>0</v>
      </c>
      <c r="H188" s="33" t="e">
        <f>'360 PU '!#REF!*SUM('360 PU '!K232:R232)</f>
        <v>#REF!</v>
      </c>
      <c r="I188" s="33" t="e">
        <f>'360 PU '!#REF!*SUM('360 PU '!K232:R232)</f>
        <v>#REF!</v>
      </c>
      <c r="J188" s="33" t="e">
        <f>'360 PU '!#REF!*SUM('360 PU '!K232:R232)</f>
        <v>#REF!</v>
      </c>
    </row>
    <row r="189" spans="1:10">
      <c r="A189">
        <f>'360 PU '!D233</f>
        <v>0</v>
      </c>
      <c r="B189">
        <f>'360 PU '!AC233</f>
        <v>0</v>
      </c>
      <c r="C189" s="23" t="e">
        <f>'360 PU '!#REF!*SUM('360 PU '!K233:R233)</f>
        <v>#REF!</v>
      </c>
      <c r="D189" s="23" t="e">
        <f>'360 PU '!#REF!*SUM('360 PU '!K233:R233)</f>
        <v>#REF!</v>
      </c>
      <c r="E189" s="24">
        <f>'360 PU '!AD233*SUM('360 PU '!K233:R233)</f>
        <v>0</v>
      </c>
      <c r="F189" s="24">
        <f t="shared" si="7"/>
        <v>0</v>
      </c>
      <c r="G189" s="24">
        <f t="shared" si="8"/>
        <v>0</v>
      </c>
      <c r="H189" s="33" t="e">
        <f>'360 PU '!#REF!*SUM('360 PU '!K233:R233)</f>
        <v>#REF!</v>
      </c>
      <c r="I189" s="33" t="e">
        <f>'360 PU '!#REF!*SUM('360 PU '!K233:R233)</f>
        <v>#REF!</v>
      </c>
      <c r="J189" s="33" t="e">
        <f>'360 PU '!#REF!*SUM('360 PU '!K233:R233)</f>
        <v>#REF!</v>
      </c>
    </row>
    <row r="190" spans="1:10">
      <c r="A190">
        <f>'360 PU '!D234</f>
        <v>0</v>
      </c>
      <c r="B190">
        <f>'360 PU '!AC234</f>
        <v>0</v>
      </c>
      <c r="C190" s="23" t="e">
        <f>'360 PU '!#REF!*SUM('360 PU '!K234:R234)</f>
        <v>#REF!</v>
      </c>
      <c r="D190" s="23" t="e">
        <f>'360 PU '!#REF!*SUM('360 PU '!K234:R234)</f>
        <v>#REF!</v>
      </c>
      <c r="E190" s="24">
        <f>'360 PU '!AD234*SUM('360 PU '!K234:R234)</f>
        <v>0</v>
      </c>
      <c r="F190" s="24">
        <f t="shared" si="7"/>
        <v>0</v>
      </c>
      <c r="G190" s="24">
        <f t="shared" si="8"/>
        <v>0</v>
      </c>
      <c r="H190" s="33" t="e">
        <f>'360 PU '!#REF!*SUM('360 PU '!K234:R234)</f>
        <v>#REF!</v>
      </c>
      <c r="I190" s="33" t="e">
        <f>'360 PU '!#REF!*SUM('360 PU '!K234:R234)</f>
        <v>#REF!</v>
      </c>
      <c r="J190" s="33" t="e">
        <f>'360 PU '!#REF!*SUM('360 PU '!K234:R234)</f>
        <v>#REF!</v>
      </c>
    </row>
    <row r="191" spans="1:10">
      <c r="A191">
        <f>'360 PU '!D235</f>
        <v>0</v>
      </c>
      <c r="B191">
        <f>'360 PU '!AC235</f>
        <v>0</v>
      </c>
      <c r="C191" s="23" t="e">
        <f>'360 PU '!#REF!*SUM('360 PU '!K235:R235)</f>
        <v>#REF!</v>
      </c>
      <c r="D191" s="23" t="e">
        <f>'360 PU '!#REF!*SUM('360 PU '!K235:R235)</f>
        <v>#REF!</v>
      </c>
      <c r="E191" s="24">
        <f>'360 PU '!AD235*SUM('360 PU '!K235:R235)</f>
        <v>0</v>
      </c>
      <c r="F191" s="24">
        <f t="shared" si="7"/>
        <v>0</v>
      </c>
      <c r="G191" s="24">
        <f t="shared" si="8"/>
        <v>0</v>
      </c>
      <c r="H191" s="33" t="e">
        <f>'360 PU '!#REF!*SUM('360 PU '!K235:R235)</f>
        <v>#REF!</v>
      </c>
      <c r="I191" s="33" t="e">
        <f>'360 PU '!#REF!*SUM('360 PU '!K235:R235)</f>
        <v>#REF!</v>
      </c>
      <c r="J191" s="33" t="e">
        <f>'360 PU '!#REF!*SUM('360 PU '!K235:R235)</f>
        <v>#REF!</v>
      </c>
    </row>
    <row r="192" spans="1:10">
      <c r="A192">
        <f>'360 PU '!D236</f>
        <v>0</v>
      </c>
      <c r="B192">
        <f>'360 PU '!AC236</f>
        <v>0</v>
      </c>
      <c r="C192" s="23" t="e">
        <f>'360 PU '!#REF!*SUM('360 PU '!K236:R236)</f>
        <v>#REF!</v>
      </c>
      <c r="D192" s="23" t="e">
        <f>'360 PU '!#REF!*SUM('360 PU '!K236:R236)</f>
        <v>#REF!</v>
      </c>
      <c r="E192" s="24">
        <f>'360 PU '!AD236*SUM('360 PU '!K236:R236)</f>
        <v>0</v>
      </c>
      <c r="F192" s="24">
        <f t="shared" si="7"/>
        <v>0</v>
      </c>
      <c r="G192" s="24">
        <f t="shared" si="8"/>
        <v>0</v>
      </c>
      <c r="H192" s="33" t="e">
        <f>'360 PU '!#REF!*SUM('360 PU '!K236:R236)</f>
        <v>#REF!</v>
      </c>
      <c r="I192" s="33" t="e">
        <f>'360 PU '!#REF!*SUM('360 PU '!K236:R236)</f>
        <v>#REF!</v>
      </c>
      <c r="J192" s="33" t="e">
        <f>'360 PU '!#REF!*SUM('360 PU '!K236:R236)</f>
        <v>#REF!</v>
      </c>
    </row>
    <row r="193" spans="1:10">
      <c r="A193">
        <f>'360 PU '!D237</f>
        <v>0</v>
      </c>
      <c r="B193">
        <f>'360 PU '!AC237</f>
        <v>0</v>
      </c>
      <c r="C193" s="23" t="e">
        <f>'360 PU '!#REF!*SUM('360 PU '!K237:R237)</f>
        <v>#REF!</v>
      </c>
      <c r="D193" s="23" t="e">
        <f>'360 PU '!#REF!*SUM('360 PU '!K237:R237)</f>
        <v>#REF!</v>
      </c>
      <c r="E193" s="24">
        <f>'360 PU '!AD237*SUM('360 PU '!K237:R237)</f>
        <v>0</v>
      </c>
      <c r="F193" s="24">
        <f t="shared" si="7"/>
        <v>0</v>
      </c>
      <c r="G193" s="24">
        <f t="shared" si="8"/>
        <v>0</v>
      </c>
      <c r="H193" s="33" t="e">
        <f>'360 PU '!#REF!*SUM('360 PU '!K237:R237)</f>
        <v>#REF!</v>
      </c>
      <c r="I193" s="33" t="e">
        <f>'360 PU '!#REF!*SUM('360 PU '!K237:R237)</f>
        <v>#REF!</v>
      </c>
      <c r="J193" s="33" t="e">
        <f>'360 PU '!#REF!*SUM('360 PU '!K237:R237)</f>
        <v>#REF!</v>
      </c>
    </row>
    <row r="194" spans="1:10">
      <c r="A194">
        <f>'360 PU '!D238</f>
        <v>0</v>
      </c>
      <c r="B194">
        <f>'360 PU '!AC238</f>
        <v>0</v>
      </c>
      <c r="C194" s="23" t="e">
        <f>'360 PU '!#REF!*SUM('360 PU '!K238:R238)</f>
        <v>#REF!</v>
      </c>
      <c r="D194" s="23" t="e">
        <f>'360 PU '!#REF!*SUM('360 PU '!K238:R238)</f>
        <v>#REF!</v>
      </c>
      <c r="E194" s="24">
        <f>'360 PU '!AD238*SUM('360 PU '!K238:R238)</f>
        <v>0</v>
      </c>
      <c r="F194" s="24">
        <f t="shared" si="7"/>
        <v>0</v>
      </c>
      <c r="G194" s="24">
        <f t="shared" si="8"/>
        <v>0</v>
      </c>
      <c r="H194" s="33" t="e">
        <f>'360 PU '!#REF!*SUM('360 PU '!K238:R238)</f>
        <v>#REF!</v>
      </c>
      <c r="I194" s="33" t="e">
        <f>'360 PU '!#REF!*SUM('360 PU '!K238:R238)</f>
        <v>#REF!</v>
      </c>
      <c r="J194" s="33" t="e">
        <f>'360 PU '!#REF!*SUM('360 PU '!K238:R238)</f>
        <v>#REF!</v>
      </c>
    </row>
    <row r="195" spans="1:10">
      <c r="A195">
        <f>'360 PU '!D239</f>
        <v>0</v>
      </c>
      <c r="B195">
        <f>'360 PU '!AC239</f>
        <v>0</v>
      </c>
      <c r="C195" s="23" t="e">
        <f>'360 PU '!#REF!*SUM('360 PU '!K239:R239)</f>
        <v>#REF!</v>
      </c>
      <c r="D195" s="23" t="e">
        <f>'360 PU '!#REF!*SUM('360 PU '!K239:R239)</f>
        <v>#REF!</v>
      </c>
      <c r="E195" s="24">
        <f>'360 PU '!AD239*SUM('360 PU '!K239:R239)</f>
        <v>0</v>
      </c>
      <c r="F195" s="24">
        <f t="shared" si="7"/>
        <v>0</v>
      </c>
      <c r="G195" s="24">
        <f t="shared" si="8"/>
        <v>0</v>
      </c>
      <c r="H195" s="33" t="e">
        <f>'360 PU '!#REF!*SUM('360 PU '!K239:R239)</f>
        <v>#REF!</v>
      </c>
      <c r="I195" s="33" t="e">
        <f>'360 PU '!#REF!*SUM('360 PU '!K239:R239)</f>
        <v>#REF!</v>
      </c>
      <c r="J195" s="33" t="e">
        <f>'360 PU '!#REF!*SUM('360 PU '!K239:R239)</f>
        <v>#REF!</v>
      </c>
    </row>
    <row r="196" spans="1:10">
      <c r="A196">
        <f>'360 PU '!D240</f>
        <v>0</v>
      </c>
      <c r="B196">
        <f>'360 PU '!AC240</f>
        <v>0</v>
      </c>
      <c r="C196" s="23" t="e">
        <f>'360 PU '!#REF!*SUM('360 PU '!K240:R240)</f>
        <v>#REF!</v>
      </c>
      <c r="D196" s="23" t="e">
        <f>'360 PU '!#REF!*SUM('360 PU '!K240:R240)</f>
        <v>#REF!</v>
      </c>
      <c r="E196" s="24">
        <f>'360 PU '!AD240*SUM('360 PU '!K240:R240)</f>
        <v>0</v>
      </c>
      <c r="F196" s="24">
        <f t="shared" si="7"/>
        <v>0</v>
      </c>
      <c r="G196" s="24">
        <f t="shared" si="8"/>
        <v>0</v>
      </c>
      <c r="H196" s="33" t="e">
        <f>'360 PU '!#REF!*SUM('360 PU '!K240:R240)</f>
        <v>#REF!</v>
      </c>
      <c r="I196" s="33" t="e">
        <f>'360 PU '!#REF!*SUM('360 PU '!K240:R240)</f>
        <v>#REF!</v>
      </c>
      <c r="J196" s="33" t="e">
        <f>'360 PU '!#REF!*SUM('360 PU '!K240:R240)</f>
        <v>#REF!</v>
      </c>
    </row>
    <row r="197" spans="1:10">
      <c r="A197">
        <f>'360 PU '!D241</f>
        <v>0</v>
      </c>
      <c r="B197">
        <f>'360 PU '!AC241</f>
        <v>0</v>
      </c>
      <c r="C197" s="23" t="e">
        <f>'360 PU '!#REF!*SUM('360 PU '!K241:R241)</f>
        <v>#REF!</v>
      </c>
      <c r="D197" s="23" t="e">
        <f>'360 PU '!#REF!*SUM('360 PU '!K241:R241)</f>
        <v>#REF!</v>
      </c>
      <c r="E197" s="24">
        <f>'360 PU '!AD241*SUM('360 PU '!K241:R241)</f>
        <v>0</v>
      </c>
      <c r="F197" s="24">
        <f t="shared" si="7"/>
        <v>0</v>
      </c>
      <c r="G197" s="24">
        <f t="shared" si="8"/>
        <v>0</v>
      </c>
      <c r="H197" s="33" t="e">
        <f>'360 PU '!#REF!*SUM('360 PU '!K241:R241)</f>
        <v>#REF!</v>
      </c>
      <c r="I197" s="33" t="e">
        <f>'360 PU '!#REF!*SUM('360 PU '!K241:R241)</f>
        <v>#REF!</v>
      </c>
      <c r="J197" s="33" t="e">
        <f>'360 PU '!#REF!*SUM('360 PU '!K241:R241)</f>
        <v>#REF!</v>
      </c>
    </row>
    <row r="198" spans="1:10">
      <c r="A198">
        <f>'360 PU '!D242</f>
        <v>0</v>
      </c>
      <c r="B198">
        <f>'360 PU '!AC242</f>
        <v>0</v>
      </c>
      <c r="C198" s="23" t="e">
        <f>'360 PU '!#REF!*SUM('360 PU '!K242:R242)</f>
        <v>#REF!</v>
      </c>
      <c r="D198" s="23" t="e">
        <f>'360 PU '!#REF!*SUM('360 PU '!K242:R242)</f>
        <v>#REF!</v>
      </c>
      <c r="E198" s="24">
        <f>'360 PU '!AD242*SUM('360 PU '!K242:R242)</f>
        <v>0</v>
      </c>
      <c r="F198" s="24">
        <f t="shared" ref="F198:F261" si="9">E198*0.02</f>
        <v>0</v>
      </c>
      <c r="G198" s="24">
        <f t="shared" ref="G198:G261" si="10">E198*0.002</f>
        <v>0</v>
      </c>
      <c r="H198" s="33" t="e">
        <f>'360 PU '!#REF!*SUM('360 PU '!K242:R242)</f>
        <v>#REF!</v>
      </c>
      <c r="I198" s="33" t="e">
        <f>'360 PU '!#REF!*SUM('360 PU '!K242:R242)</f>
        <v>#REF!</v>
      </c>
      <c r="J198" s="33" t="e">
        <f>'360 PU '!#REF!*SUM('360 PU '!K242:R242)</f>
        <v>#REF!</v>
      </c>
    </row>
    <row r="199" spans="1:10">
      <c r="A199">
        <f>'360 PU '!D243</f>
        <v>0</v>
      </c>
      <c r="B199">
        <f>'360 PU '!AC243</f>
        <v>0</v>
      </c>
      <c r="C199" s="23" t="e">
        <f>'360 PU '!#REF!*SUM('360 PU '!K243:R243)</f>
        <v>#REF!</v>
      </c>
      <c r="D199" s="23" t="e">
        <f>'360 PU '!#REF!*SUM('360 PU '!K243:R243)</f>
        <v>#REF!</v>
      </c>
      <c r="E199" s="24">
        <f>'360 PU '!AD243*SUM('360 PU '!K243:R243)</f>
        <v>0</v>
      </c>
      <c r="F199" s="24">
        <f t="shared" si="9"/>
        <v>0</v>
      </c>
      <c r="G199" s="24">
        <f t="shared" si="10"/>
        <v>0</v>
      </c>
      <c r="H199" s="33" t="e">
        <f>'360 PU '!#REF!*SUM('360 PU '!K243:R243)</f>
        <v>#REF!</v>
      </c>
      <c r="I199" s="33" t="e">
        <f>'360 PU '!#REF!*SUM('360 PU '!K243:R243)</f>
        <v>#REF!</v>
      </c>
      <c r="J199" s="33" t="e">
        <f>'360 PU '!#REF!*SUM('360 PU '!K243:R243)</f>
        <v>#REF!</v>
      </c>
    </row>
    <row r="200" spans="1:10">
      <c r="A200">
        <f>'360 PU '!D244</f>
        <v>0</v>
      </c>
      <c r="B200">
        <f>'360 PU '!AC244</f>
        <v>0</v>
      </c>
      <c r="C200" s="23" t="e">
        <f>'360 PU '!#REF!*SUM('360 PU '!K244:R244)</f>
        <v>#REF!</v>
      </c>
      <c r="D200" s="23" t="e">
        <f>'360 PU '!#REF!*SUM('360 PU '!K244:R244)</f>
        <v>#REF!</v>
      </c>
      <c r="E200" s="24">
        <f>'360 PU '!AD244*SUM('360 PU '!K244:R244)</f>
        <v>0</v>
      </c>
      <c r="F200" s="24">
        <f t="shared" si="9"/>
        <v>0</v>
      </c>
      <c r="G200" s="24">
        <f t="shared" si="10"/>
        <v>0</v>
      </c>
      <c r="H200" s="33" t="e">
        <f>'360 PU '!#REF!*SUM('360 PU '!K244:R244)</f>
        <v>#REF!</v>
      </c>
      <c r="I200" s="33" t="e">
        <f>'360 PU '!#REF!*SUM('360 PU '!K244:R244)</f>
        <v>#REF!</v>
      </c>
      <c r="J200" s="33" t="e">
        <f>'360 PU '!#REF!*SUM('360 PU '!K244:R244)</f>
        <v>#REF!</v>
      </c>
    </row>
    <row r="201" spans="1:10">
      <c r="A201">
        <f>'360 PU '!D245</f>
        <v>0</v>
      </c>
      <c r="B201">
        <f>'360 PU '!AC245</f>
        <v>0</v>
      </c>
      <c r="C201" s="23" t="e">
        <f>'360 PU '!#REF!*SUM('360 PU '!K245:R245)</f>
        <v>#REF!</v>
      </c>
      <c r="D201" s="23" t="e">
        <f>'360 PU '!#REF!*SUM('360 PU '!K245:R245)</f>
        <v>#REF!</v>
      </c>
      <c r="E201" s="24">
        <f>'360 PU '!AD245*SUM('360 PU '!K245:R245)</f>
        <v>0</v>
      </c>
      <c r="F201" s="24">
        <f t="shared" si="9"/>
        <v>0</v>
      </c>
      <c r="G201" s="24">
        <f t="shared" si="10"/>
        <v>0</v>
      </c>
      <c r="H201" s="33" t="e">
        <f>'360 PU '!#REF!*SUM('360 PU '!K245:R245)</f>
        <v>#REF!</v>
      </c>
      <c r="I201" s="33" t="e">
        <f>'360 PU '!#REF!*SUM('360 PU '!K245:R245)</f>
        <v>#REF!</v>
      </c>
      <c r="J201" s="33" t="e">
        <f>'360 PU '!#REF!*SUM('360 PU '!K245:R245)</f>
        <v>#REF!</v>
      </c>
    </row>
    <row r="202" spans="1:10">
      <c r="A202">
        <f>'360 PU '!D246</f>
        <v>0</v>
      </c>
      <c r="B202">
        <f>'360 PU '!AC246</f>
        <v>0</v>
      </c>
      <c r="C202" s="23" t="e">
        <f>'360 PU '!#REF!*SUM('360 PU '!K246:R246)</f>
        <v>#REF!</v>
      </c>
      <c r="D202" s="23" t="e">
        <f>'360 PU '!#REF!*SUM('360 PU '!K246:R246)</f>
        <v>#REF!</v>
      </c>
      <c r="E202" s="24">
        <f>'360 PU '!AD246*SUM('360 PU '!K246:R246)</f>
        <v>0</v>
      </c>
      <c r="F202" s="24">
        <f t="shared" si="9"/>
        <v>0</v>
      </c>
      <c r="G202" s="24">
        <f t="shared" si="10"/>
        <v>0</v>
      </c>
      <c r="H202" s="33" t="e">
        <f>'360 PU '!#REF!*SUM('360 PU '!K246:R246)</f>
        <v>#REF!</v>
      </c>
      <c r="I202" s="33" t="e">
        <f>'360 PU '!#REF!*SUM('360 PU '!K246:R246)</f>
        <v>#REF!</v>
      </c>
      <c r="J202" s="33" t="e">
        <f>'360 PU '!#REF!*SUM('360 PU '!K246:R246)</f>
        <v>#REF!</v>
      </c>
    </row>
    <row r="203" spans="1:10">
      <c r="A203">
        <f>'360 PU '!D247</f>
        <v>0</v>
      </c>
      <c r="B203">
        <f>'360 PU '!AC247</f>
        <v>0</v>
      </c>
      <c r="C203" s="23" t="e">
        <f>'360 PU '!#REF!*SUM('360 PU '!K247:R247)</f>
        <v>#REF!</v>
      </c>
      <c r="D203" s="23" t="e">
        <f>'360 PU '!#REF!*SUM('360 PU '!K247:R247)</f>
        <v>#REF!</v>
      </c>
      <c r="E203" s="24">
        <f>'360 PU '!AD247*SUM('360 PU '!K247:R247)</f>
        <v>0</v>
      </c>
      <c r="F203" s="24">
        <f t="shared" si="9"/>
        <v>0</v>
      </c>
      <c r="G203" s="24">
        <f t="shared" si="10"/>
        <v>0</v>
      </c>
      <c r="H203" s="33" t="e">
        <f>'360 PU '!#REF!*SUM('360 PU '!K247:R247)</f>
        <v>#REF!</v>
      </c>
      <c r="I203" s="33" t="e">
        <f>'360 PU '!#REF!*SUM('360 PU '!K247:R247)</f>
        <v>#REF!</v>
      </c>
      <c r="J203" s="33" t="e">
        <f>'360 PU '!#REF!*SUM('360 PU '!K247:R247)</f>
        <v>#REF!</v>
      </c>
    </row>
    <row r="204" spans="1:10">
      <c r="A204">
        <f>'360 PU '!D248</f>
        <v>0</v>
      </c>
      <c r="B204">
        <f>'360 PU '!AC248</f>
        <v>0</v>
      </c>
      <c r="C204" s="23" t="e">
        <f>'360 PU '!#REF!*SUM('360 PU '!K248:R248)</f>
        <v>#REF!</v>
      </c>
      <c r="D204" s="23" t="e">
        <f>'360 PU '!#REF!*SUM('360 PU '!K248:R248)</f>
        <v>#REF!</v>
      </c>
      <c r="E204" s="24">
        <f>'360 PU '!AD248*SUM('360 PU '!K248:R248)</f>
        <v>0</v>
      </c>
      <c r="F204" s="24">
        <f t="shared" si="9"/>
        <v>0</v>
      </c>
      <c r="G204" s="24">
        <f t="shared" si="10"/>
        <v>0</v>
      </c>
      <c r="H204" s="33" t="e">
        <f>'360 PU '!#REF!*SUM('360 PU '!K248:R248)</f>
        <v>#REF!</v>
      </c>
      <c r="I204" s="33" t="e">
        <f>'360 PU '!#REF!*SUM('360 PU '!K248:R248)</f>
        <v>#REF!</v>
      </c>
      <c r="J204" s="33" t="e">
        <f>'360 PU '!#REF!*SUM('360 PU '!K248:R248)</f>
        <v>#REF!</v>
      </c>
    </row>
    <row r="205" spans="1:10">
      <c r="A205">
        <f>'360 PU '!D249</f>
        <v>0</v>
      </c>
      <c r="B205">
        <f>'360 PU '!AC249</f>
        <v>0</v>
      </c>
      <c r="C205" s="23" t="e">
        <f>'360 PU '!#REF!*SUM('360 PU '!K249:R249)</f>
        <v>#REF!</v>
      </c>
      <c r="D205" s="23" t="e">
        <f>'360 PU '!#REF!*SUM('360 PU '!K249:R249)</f>
        <v>#REF!</v>
      </c>
      <c r="E205" s="24">
        <f>'360 PU '!AD249*SUM('360 PU '!K249:R249)</f>
        <v>0</v>
      </c>
      <c r="F205" s="24">
        <f t="shared" si="9"/>
        <v>0</v>
      </c>
      <c r="G205" s="24">
        <f t="shared" si="10"/>
        <v>0</v>
      </c>
      <c r="H205" s="33" t="e">
        <f>'360 PU '!#REF!*SUM('360 PU '!K249:R249)</f>
        <v>#REF!</v>
      </c>
      <c r="I205" s="33" t="e">
        <f>'360 PU '!#REF!*SUM('360 PU '!K249:R249)</f>
        <v>#REF!</v>
      </c>
      <c r="J205" s="33" t="e">
        <f>'360 PU '!#REF!*SUM('360 PU '!K249:R249)</f>
        <v>#REF!</v>
      </c>
    </row>
    <row r="206" spans="1:10">
      <c r="A206">
        <f>'360 PU '!D250</f>
        <v>0</v>
      </c>
      <c r="B206">
        <f>'360 PU '!AC250</f>
        <v>0</v>
      </c>
      <c r="C206" s="23" t="e">
        <f>'360 PU '!#REF!*SUM('360 PU '!K250:R250)</f>
        <v>#REF!</v>
      </c>
      <c r="D206" s="23" t="e">
        <f>'360 PU '!#REF!*SUM('360 PU '!K250:R250)</f>
        <v>#REF!</v>
      </c>
      <c r="E206" s="24">
        <f>'360 PU '!AD250*SUM('360 PU '!K250:R250)</f>
        <v>0</v>
      </c>
      <c r="F206" s="24">
        <f t="shared" si="9"/>
        <v>0</v>
      </c>
      <c r="G206" s="24">
        <f t="shared" si="10"/>
        <v>0</v>
      </c>
      <c r="H206" s="33" t="e">
        <f>'360 PU '!#REF!*SUM('360 PU '!K250:R250)</f>
        <v>#REF!</v>
      </c>
      <c r="I206" s="33" t="e">
        <f>'360 PU '!#REF!*SUM('360 PU '!K250:R250)</f>
        <v>#REF!</v>
      </c>
      <c r="J206" s="33" t="e">
        <f>'360 PU '!#REF!*SUM('360 PU '!K250:R250)</f>
        <v>#REF!</v>
      </c>
    </row>
    <row r="207" spans="1:10">
      <c r="A207">
        <f>'360 PU '!D251</f>
        <v>0</v>
      </c>
      <c r="B207">
        <f>'360 PU '!AC251</f>
        <v>0</v>
      </c>
      <c r="C207" s="23" t="e">
        <f>'360 PU '!#REF!*SUM('360 PU '!K251:R251)</f>
        <v>#REF!</v>
      </c>
      <c r="D207" s="23" t="e">
        <f>'360 PU '!#REF!*SUM('360 PU '!K251:R251)</f>
        <v>#REF!</v>
      </c>
      <c r="E207" s="24">
        <f>'360 PU '!AD251*SUM('360 PU '!K251:R251)</f>
        <v>0</v>
      </c>
      <c r="F207" s="24">
        <f t="shared" si="9"/>
        <v>0</v>
      </c>
      <c r="G207" s="24">
        <f t="shared" si="10"/>
        <v>0</v>
      </c>
      <c r="H207" s="33" t="e">
        <f>'360 PU '!#REF!*SUM('360 PU '!K251:R251)</f>
        <v>#REF!</v>
      </c>
      <c r="I207" s="33" t="e">
        <f>'360 PU '!#REF!*SUM('360 PU '!K251:R251)</f>
        <v>#REF!</v>
      </c>
      <c r="J207" s="33" t="e">
        <f>'360 PU '!#REF!*SUM('360 PU '!K251:R251)</f>
        <v>#REF!</v>
      </c>
    </row>
    <row r="208" spans="1:10">
      <c r="A208">
        <f>'360 PU '!D252</f>
        <v>0</v>
      </c>
      <c r="B208">
        <f>'360 PU '!AC252</f>
        <v>0</v>
      </c>
      <c r="C208" s="23" t="e">
        <f>'360 PU '!#REF!*SUM('360 PU '!K252:R252)</f>
        <v>#REF!</v>
      </c>
      <c r="D208" s="23" t="e">
        <f>'360 PU '!#REF!*SUM('360 PU '!K252:R252)</f>
        <v>#REF!</v>
      </c>
      <c r="E208" s="24">
        <f>'360 PU '!AD252*SUM('360 PU '!K252:R252)</f>
        <v>0</v>
      </c>
      <c r="F208" s="24">
        <f t="shared" si="9"/>
        <v>0</v>
      </c>
      <c r="G208" s="24">
        <f t="shared" si="10"/>
        <v>0</v>
      </c>
      <c r="H208" s="33" t="e">
        <f>'360 PU '!#REF!*SUM('360 PU '!K252:R252)</f>
        <v>#REF!</v>
      </c>
      <c r="I208" s="33" t="e">
        <f>'360 PU '!#REF!*SUM('360 PU '!K252:R252)</f>
        <v>#REF!</v>
      </c>
      <c r="J208" s="33" t="e">
        <f>'360 PU '!#REF!*SUM('360 PU '!K252:R252)</f>
        <v>#REF!</v>
      </c>
    </row>
    <row r="209" spans="1:10">
      <c r="A209">
        <f>'360 PU '!D253</f>
        <v>0</v>
      </c>
      <c r="B209">
        <f>'360 PU '!AC253</f>
        <v>0</v>
      </c>
      <c r="C209" s="23" t="e">
        <f>'360 PU '!#REF!*SUM('360 PU '!K253:R253)</f>
        <v>#REF!</v>
      </c>
      <c r="D209" s="23" t="e">
        <f>'360 PU '!#REF!*SUM('360 PU '!K253:R253)</f>
        <v>#REF!</v>
      </c>
      <c r="E209" s="24">
        <f>'360 PU '!AD253*SUM('360 PU '!K253:R253)</f>
        <v>0</v>
      </c>
      <c r="F209" s="24">
        <f t="shared" si="9"/>
        <v>0</v>
      </c>
      <c r="G209" s="24">
        <f t="shared" si="10"/>
        <v>0</v>
      </c>
      <c r="H209" s="33" t="e">
        <f>'360 PU '!#REF!*SUM('360 PU '!K253:R253)</f>
        <v>#REF!</v>
      </c>
      <c r="I209" s="33" t="e">
        <f>'360 PU '!#REF!*SUM('360 PU '!K253:R253)</f>
        <v>#REF!</v>
      </c>
      <c r="J209" s="33" t="e">
        <f>'360 PU '!#REF!*SUM('360 PU '!K253:R253)</f>
        <v>#REF!</v>
      </c>
    </row>
    <row r="210" spans="1:10">
      <c r="A210">
        <f>'360 PU '!D254</f>
        <v>0</v>
      </c>
      <c r="B210">
        <f>'360 PU '!AC254</f>
        <v>0</v>
      </c>
      <c r="C210" s="23" t="e">
        <f>'360 PU '!#REF!*SUM('360 PU '!K254:R254)</f>
        <v>#REF!</v>
      </c>
      <c r="D210" s="23" t="e">
        <f>'360 PU '!#REF!*SUM('360 PU '!K254:R254)</f>
        <v>#REF!</v>
      </c>
      <c r="E210" s="24">
        <f>'360 PU '!AD254*SUM('360 PU '!K254:R254)</f>
        <v>0</v>
      </c>
      <c r="F210" s="24">
        <f t="shared" si="9"/>
        <v>0</v>
      </c>
      <c r="G210" s="24">
        <f t="shared" si="10"/>
        <v>0</v>
      </c>
      <c r="H210" s="33" t="e">
        <f>'360 PU '!#REF!*SUM('360 PU '!K254:R254)</f>
        <v>#REF!</v>
      </c>
      <c r="I210" s="33" t="e">
        <f>'360 PU '!#REF!*SUM('360 PU '!K254:R254)</f>
        <v>#REF!</v>
      </c>
      <c r="J210" s="33" t="e">
        <f>'360 PU '!#REF!*SUM('360 PU '!K254:R254)</f>
        <v>#REF!</v>
      </c>
    </row>
    <row r="211" spans="1:10">
      <c r="A211">
        <f>'360 PU '!D255</f>
        <v>0</v>
      </c>
      <c r="B211">
        <f>'360 PU '!AC255</f>
        <v>0</v>
      </c>
      <c r="C211" s="23" t="e">
        <f>'360 PU '!#REF!*SUM('360 PU '!K255:R255)</f>
        <v>#REF!</v>
      </c>
      <c r="D211" s="23" t="e">
        <f>'360 PU '!#REF!*SUM('360 PU '!K255:R255)</f>
        <v>#REF!</v>
      </c>
      <c r="E211" s="24">
        <f>'360 PU '!AD255*SUM('360 PU '!K255:R255)</f>
        <v>0</v>
      </c>
      <c r="F211" s="24">
        <f t="shared" si="9"/>
        <v>0</v>
      </c>
      <c r="G211" s="24">
        <f t="shared" si="10"/>
        <v>0</v>
      </c>
      <c r="H211" s="33" t="e">
        <f>'360 PU '!#REF!*SUM('360 PU '!K255:R255)</f>
        <v>#REF!</v>
      </c>
      <c r="I211" s="33" t="e">
        <f>'360 PU '!#REF!*SUM('360 PU '!K255:R255)</f>
        <v>#REF!</v>
      </c>
      <c r="J211" s="33" t="e">
        <f>'360 PU '!#REF!*SUM('360 PU '!K255:R255)</f>
        <v>#REF!</v>
      </c>
    </row>
    <row r="212" spans="1:10">
      <c r="A212">
        <f>'360 PU '!D256</f>
        <v>0</v>
      </c>
      <c r="B212">
        <f>'360 PU '!AC256</f>
        <v>0</v>
      </c>
      <c r="C212" s="23" t="e">
        <f>'360 PU '!#REF!*SUM('360 PU '!K256:R256)</f>
        <v>#REF!</v>
      </c>
      <c r="D212" s="23" t="e">
        <f>'360 PU '!#REF!*SUM('360 PU '!K256:R256)</f>
        <v>#REF!</v>
      </c>
      <c r="E212" s="24">
        <f>'360 PU '!AD256*SUM('360 PU '!K256:R256)</f>
        <v>0</v>
      </c>
      <c r="F212" s="24">
        <f t="shared" si="9"/>
        <v>0</v>
      </c>
      <c r="G212" s="24">
        <f t="shared" si="10"/>
        <v>0</v>
      </c>
      <c r="H212" s="33" t="e">
        <f>'360 PU '!#REF!*SUM('360 PU '!K256:R256)</f>
        <v>#REF!</v>
      </c>
      <c r="I212" s="33" t="e">
        <f>'360 PU '!#REF!*SUM('360 PU '!K256:R256)</f>
        <v>#REF!</v>
      </c>
      <c r="J212" s="33" t="e">
        <f>'360 PU '!#REF!*SUM('360 PU '!K256:R256)</f>
        <v>#REF!</v>
      </c>
    </row>
    <row r="213" spans="1:10">
      <c r="A213">
        <f>'360 PU '!D257</f>
        <v>0</v>
      </c>
      <c r="B213">
        <f>'360 PU '!AC257</f>
        <v>0</v>
      </c>
      <c r="C213" s="23" t="e">
        <f>'360 PU '!#REF!*SUM('360 PU '!K257:R257)</f>
        <v>#REF!</v>
      </c>
      <c r="D213" s="23" t="e">
        <f>'360 PU '!#REF!*SUM('360 PU '!K257:R257)</f>
        <v>#REF!</v>
      </c>
      <c r="E213" s="24">
        <f>'360 PU '!AD257*SUM('360 PU '!K257:R257)</f>
        <v>0</v>
      </c>
      <c r="F213" s="24">
        <f t="shared" si="9"/>
        <v>0</v>
      </c>
      <c r="G213" s="24">
        <f t="shared" si="10"/>
        <v>0</v>
      </c>
      <c r="H213" s="33" t="e">
        <f>'360 PU '!#REF!*SUM('360 PU '!K257:R257)</f>
        <v>#REF!</v>
      </c>
      <c r="I213" s="33" t="e">
        <f>'360 PU '!#REF!*SUM('360 PU '!K257:R257)</f>
        <v>#REF!</v>
      </c>
      <c r="J213" s="33" t="e">
        <f>'360 PU '!#REF!*SUM('360 PU '!K257:R257)</f>
        <v>#REF!</v>
      </c>
    </row>
    <row r="214" spans="1:10">
      <c r="A214">
        <f>'360 PU '!D258</f>
        <v>0</v>
      </c>
      <c r="B214">
        <f>'360 PU '!AC258</f>
        <v>0</v>
      </c>
      <c r="C214" s="23" t="e">
        <f>'360 PU '!#REF!*SUM('360 PU '!K258:R258)</f>
        <v>#REF!</v>
      </c>
      <c r="D214" s="23" t="e">
        <f>'360 PU '!#REF!*SUM('360 PU '!K258:R258)</f>
        <v>#REF!</v>
      </c>
      <c r="E214" s="24">
        <f>'360 PU '!AD258*SUM('360 PU '!K258:R258)</f>
        <v>0</v>
      </c>
      <c r="F214" s="24">
        <f t="shared" si="9"/>
        <v>0</v>
      </c>
      <c r="G214" s="24">
        <f t="shared" si="10"/>
        <v>0</v>
      </c>
      <c r="H214" s="33" t="e">
        <f>'360 PU '!#REF!*SUM('360 PU '!K258:R258)</f>
        <v>#REF!</v>
      </c>
      <c r="I214" s="33" t="e">
        <f>'360 PU '!#REF!*SUM('360 PU '!K258:R258)</f>
        <v>#REF!</v>
      </c>
      <c r="J214" s="33" t="e">
        <f>'360 PU '!#REF!*SUM('360 PU '!K258:R258)</f>
        <v>#REF!</v>
      </c>
    </row>
    <row r="215" spans="1:10">
      <c r="A215">
        <f>'360 PU '!D259</f>
        <v>0</v>
      </c>
      <c r="B215">
        <f>'360 PU '!AC259</f>
        <v>0</v>
      </c>
      <c r="C215" s="23" t="e">
        <f>'360 PU '!#REF!*SUM('360 PU '!K259:R259)</f>
        <v>#REF!</v>
      </c>
      <c r="D215" s="23" t="e">
        <f>'360 PU '!#REF!*SUM('360 PU '!K259:R259)</f>
        <v>#REF!</v>
      </c>
      <c r="E215" s="24">
        <f>'360 PU '!AD259*SUM('360 PU '!K259:R259)</f>
        <v>0</v>
      </c>
      <c r="F215" s="24">
        <f t="shared" si="9"/>
        <v>0</v>
      </c>
      <c r="G215" s="24">
        <f t="shared" si="10"/>
        <v>0</v>
      </c>
      <c r="H215" s="33" t="e">
        <f>'360 PU '!#REF!*SUM('360 PU '!K259:R259)</f>
        <v>#REF!</v>
      </c>
      <c r="I215" s="33" t="e">
        <f>'360 PU '!#REF!*SUM('360 PU '!K259:R259)</f>
        <v>#REF!</v>
      </c>
      <c r="J215" s="33" t="e">
        <f>'360 PU '!#REF!*SUM('360 PU '!K259:R259)</f>
        <v>#REF!</v>
      </c>
    </row>
    <row r="216" spans="1:10">
      <c r="A216">
        <f>'360 PU '!D260</f>
        <v>0</v>
      </c>
      <c r="B216">
        <f>'360 PU '!AC260</f>
        <v>0</v>
      </c>
      <c r="C216" s="23" t="e">
        <f>'360 PU '!#REF!*SUM('360 PU '!K260:R260)</f>
        <v>#REF!</v>
      </c>
      <c r="D216" s="23" t="e">
        <f>'360 PU '!#REF!*SUM('360 PU '!K260:R260)</f>
        <v>#REF!</v>
      </c>
      <c r="E216" s="24">
        <f>'360 PU '!AD260*SUM('360 PU '!K260:R260)</f>
        <v>0</v>
      </c>
      <c r="F216" s="24">
        <f t="shared" si="9"/>
        <v>0</v>
      </c>
      <c r="G216" s="24">
        <f t="shared" si="10"/>
        <v>0</v>
      </c>
      <c r="H216" s="33" t="e">
        <f>'360 PU '!#REF!*SUM('360 PU '!K260:R260)</f>
        <v>#REF!</v>
      </c>
      <c r="I216" s="33" t="e">
        <f>'360 PU '!#REF!*SUM('360 PU '!K260:R260)</f>
        <v>#REF!</v>
      </c>
      <c r="J216" s="33" t="e">
        <f>'360 PU '!#REF!*SUM('360 PU '!K260:R260)</f>
        <v>#REF!</v>
      </c>
    </row>
    <row r="217" spans="1:10">
      <c r="A217">
        <f>'360 PU '!D261</f>
        <v>0</v>
      </c>
      <c r="B217">
        <f>'360 PU '!AC261</f>
        <v>0</v>
      </c>
      <c r="C217" s="23" t="e">
        <f>'360 PU '!#REF!*SUM('360 PU '!K261:R261)</f>
        <v>#REF!</v>
      </c>
      <c r="D217" s="23" t="e">
        <f>'360 PU '!#REF!*SUM('360 PU '!K261:R261)</f>
        <v>#REF!</v>
      </c>
      <c r="E217" s="24">
        <f>'360 PU '!AD261*SUM('360 PU '!K261:R261)</f>
        <v>0</v>
      </c>
      <c r="F217" s="24">
        <f t="shared" si="9"/>
        <v>0</v>
      </c>
      <c r="G217" s="24">
        <f t="shared" si="10"/>
        <v>0</v>
      </c>
      <c r="H217" s="33" t="e">
        <f>'360 PU '!#REF!*SUM('360 PU '!K261:R261)</f>
        <v>#REF!</v>
      </c>
      <c r="I217" s="33" t="e">
        <f>'360 PU '!#REF!*SUM('360 PU '!K261:R261)</f>
        <v>#REF!</v>
      </c>
      <c r="J217" s="33" t="e">
        <f>'360 PU '!#REF!*SUM('360 PU '!K261:R261)</f>
        <v>#REF!</v>
      </c>
    </row>
    <row r="218" spans="1:10">
      <c r="A218">
        <f>'360 PU '!D262</f>
        <v>0</v>
      </c>
      <c r="B218">
        <f>'360 PU '!AC262</f>
        <v>0</v>
      </c>
      <c r="C218" s="23" t="e">
        <f>'360 PU '!#REF!*SUM('360 PU '!K262:R262)</f>
        <v>#REF!</v>
      </c>
      <c r="D218" s="23" t="e">
        <f>'360 PU '!#REF!*SUM('360 PU '!K262:R262)</f>
        <v>#REF!</v>
      </c>
      <c r="E218" s="24">
        <f>'360 PU '!AD262*SUM('360 PU '!K262:R262)</f>
        <v>0</v>
      </c>
      <c r="F218" s="24">
        <f t="shared" si="9"/>
        <v>0</v>
      </c>
      <c r="G218" s="24">
        <f t="shared" si="10"/>
        <v>0</v>
      </c>
      <c r="H218" s="33" t="e">
        <f>'360 PU '!#REF!*SUM('360 PU '!K262:R262)</f>
        <v>#REF!</v>
      </c>
      <c r="I218" s="33" t="e">
        <f>'360 PU '!#REF!*SUM('360 PU '!K262:R262)</f>
        <v>#REF!</v>
      </c>
      <c r="J218" s="33" t="e">
        <f>'360 PU '!#REF!*SUM('360 PU '!K262:R262)</f>
        <v>#REF!</v>
      </c>
    </row>
    <row r="219" spans="1:10">
      <c r="A219">
        <f>'360 PU '!D263</f>
        <v>0</v>
      </c>
      <c r="B219">
        <f>'360 PU '!AC263</f>
        <v>0</v>
      </c>
      <c r="C219" s="23" t="e">
        <f>'360 PU '!#REF!*SUM('360 PU '!K263:R263)</f>
        <v>#REF!</v>
      </c>
      <c r="D219" s="23" t="e">
        <f>'360 PU '!#REF!*SUM('360 PU '!K263:R263)</f>
        <v>#REF!</v>
      </c>
      <c r="E219" s="24">
        <f>'360 PU '!AD263*SUM('360 PU '!K263:R263)</f>
        <v>0</v>
      </c>
      <c r="F219" s="24">
        <f t="shared" si="9"/>
        <v>0</v>
      </c>
      <c r="G219" s="24">
        <f t="shared" si="10"/>
        <v>0</v>
      </c>
      <c r="H219" s="33" t="e">
        <f>'360 PU '!#REF!*SUM('360 PU '!K263:R263)</f>
        <v>#REF!</v>
      </c>
      <c r="I219" s="33" t="e">
        <f>'360 PU '!#REF!*SUM('360 PU '!K263:R263)</f>
        <v>#REF!</v>
      </c>
      <c r="J219" s="33" t="e">
        <f>'360 PU '!#REF!*SUM('360 PU '!K263:R263)</f>
        <v>#REF!</v>
      </c>
    </row>
    <row r="220" spans="1:10">
      <c r="A220">
        <f>'360 PU '!D264</f>
        <v>0</v>
      </c>
      <c r="B220">
        <f>'360 PU '!AC264</f>
        <v>0</v>
      </c>
      <c r="C220" s="23" t="e">
        <f>'360 PU '!#REF!*SUM('360 PU '!K264:R264)</f>
        <v>#REF!</v>
      </c>
      <c r="D220" s="23" t="e">
        <f>'360 PU '!#REF!*SUM('360 PU '!K264:R264)</f>
        <v>#REF!</v>
      </c>
      <c r="E220" s="24">
        <f>'360 PU '!AD264*SUM('360 PU '!K264:R264)</f>
        <v>0</v>
      </c>
      <c r="F220" s="24">
        <f t="shared" si="9"/>
        <v>0</v>
      </c>
      <c r="G220" s="24">
        <f t="shared" si="10"/>
        <v>0</v>
      </c>
      <c r="H220" s="33" t="e">
        <f>'360 PU '!#REF!*SUM('360 PU '!K264:R264)</f>
        <v>#REF!</v>
      </c>
      <c r="I220" s="33" t="e">
        <f>'360 PU '!#REF!*SUM('360 PU '!K264:R264)</f>
        <v>#REF!</v>
      </c>
      <c r="J220" s="33" t="e">
        <f>'360 PU '!#REF!*SUM('360 PU '!K264:R264)</f>
        <v>#REF!</v>
      </c>
    </row>
    <row r="221" spans="1:10">
      <c r="A221">
        <f>'360 PU '!D265</f>
        <v>0</v>
      </c>
      <c r="B221">
        <f>'360 PU '!AC265</f>
        <v>0</v>
      </c>
      <c r="C221" s="23" t="e">
        <f>'360 PU '!#REF!*SUM('360 PU '!K265:R265)</f>
        <v>#REF!</v>
      </c>
      <c r="D221" s="23" t="e">
        <f>'360 PU '!#REF!*SUM('360 PU '!K265:R265)</f>
        <v>#REF!</v>
      </c>
      <c r="E221" s="24">
        <f>'360 PU '!AD265*SUM('360 PU '!K265:R265)</f>
        <v>0</v>
      </c>
      <c r="F221" s="24">
        <f t="shared" si="9"/>
        <v>0</v>
      </c>
      <c r="G221" s="24">
        <f t="shared" si="10"/>
        <v>0</v>
      </c>
      <c r="H221" s="33" t="e">
        <f>'360 PU '!#REF!*SUM('360 PU '!K265:R265)</f>
        <v>#REF!</v>
      </c>
      <c r="I221" s="33" t="e">
        <f>'360 PU '!#REF!*SUM('360 PU '!K265:R265)</f>
        <v>#REF!</v>
      </c>
      <c r="J221" s="33" t="e">
        <f>'360 PU '!#REF!*SUM('360 PU '!K265:R265)</f>
        <v>#REF!</v>
      </c>
    </row>
    <row r="222" spans="1:10">
      <c r="A222">
        <f>'360 PU '!D266</f>
        <v>0</v>
      </c>
      <c r="B222">
        <f>'360 PU '!AC266</f>
        <v>0</v>
      </c>
      <c r="C222" s="23" t="e">
        <f>'360 PU '!#REF!*SUM('360 PU '!K266:R266)</f>
        <v>#REF!</v>
      </c>
      <c r="D222" s="23" t="e">
        <f>'360 PU '!#REF!*SUM('360 PU '!K266:R266)</f>
        <v>#REF!</v>
      </c>
      <c r="E222" s="24">
        <f>'360 PU '!AD266*SUM('360 PU '!K266:R266)</f>
        <v>0</v>
      </c>
      <c r="F222" s="24">
        <f t="shared" si="9"/>
        <v>0</v>
      </c>
      <c r="G222" s="24">
        <f t="shared" si="10"/>
        <v>0</v>
      </c>
      <c r="H222" s="33" t="e">
        <f>'360 PU '!#REF!*SUM('360 PU '!K266:R266)</f>
        <v>#REF!</v>
      </c>
      <c r="I222" s="33" t="e">
        <f>'360 PU '!#REF!*SUM('360 PU '!K266:R266)</f>
        <v>#REF!</v>
      </c>
      <c r="J222" s="33" t="e">
        <f>'360 PU '!#REF!*SUM('360 PU '!K266:R266)</f>
        <v>#REF!</v>
      </c>
    </row>
    <row r="223" spans="1:10">
      <c r="A223">
        <f>'360 PU '!D267</f>
        <v>0</v>
      </c>
      <c r="B223">
        <f>'360 PU '!AC267</f>
        <v>0</v>
      </c>
      <c r="C223" s="23" t="e">
        <f>'360 PU '!#REF!*SUM('360 PU '!K267:R267)</f>
        <v>#REF!</v>
      </c>
      <c r="D223" s="23" t="e">
        <f>'360 PU '!#REF!*SUM('360 PU '!K267:R267)</f>
        <v>#REF!</v>
      </c>
      <c r="E223" s="24">
        <f>'360 PU '!AD267*SUM('360 PU '!K267:R267)</f>
        <v>0</v>
      </c>
      <c r="F223" s="24">
        <f t="shared" si="9"/>
        <v>0</v>
      </c>
      <c r="G223" s="24">
        <f t="shared" si="10"/>
        <v>0</v>
      </c>
      <c r="H223" s="33" t="e">
        <f>'360 PU '!#REF!*SUM('360 PU '!K267:R267)</f>
        <v>#REF!</v>
      </c>
      <c r="I223" s="33" t="e">
        <f>'360 PU '!#REF!*SUM('360 PU '!K267:R267)</f>
        <v>#REF!</v>
      </c>
      <c r="J223" s="33" t="e">
        <f>'360 PU '!#REF!*SUM('360 PU '!K267:R267)</f>
        <v>#REF!</v>
      </c>
    </row>
    <row r="224" spans="1:10">
      <c r="A224">
        <f>'360 PU '!D268</f>
        <v>0</v>
      </c>
      <c r="B224">
        <f>'360 PU '!AC268</f>
        <v>0</v>
      </c>
      <c r="C224" s="23" t="e">
        <f>'360 PU '!#REF!*SUM('360 PU '!K268:R268)</f>
        <v>#REF!</v>
      </c>
      <c r="D224" s="23" t="e">
        <f>'360 PU '!#REF!*SUM('360 PU '!K268:R268)</f>
        <v>#REF!</v>
      </c>
      <c r="E224" s="24">
        <f>'360 PU '!AD268*SUM('360 PU '!K268:R268)</f>
        <v>0</v>
      </c>
      <c r="F224" s="24">
        <f t="shared" si="9"/>
        <v>0</v>
      </c>
      <c r="G224" s="24">
        <f t="shared" si="10"/>
        <v>0</v>
      </c>
      <c r="H224" s="33" t="e">
        <f>'360 PU '!#REF!*SUM('360 PU '!K268:R268)</f>
        <v>#REF!</v>
      </c>
      <c r="I224" s="33" t="e">
        <f>'360 PU '!#REF!*SUM('360 PU '!K268:R268)</f>
        <v>#REF!</v>
      </c>
      <c r="J224" s="33" t="e">
        <f>'360 PU '!#REF!*SUM('360 PU '!K268:R268)</f>
        <v>#REF!</v>
      </c>
    </row>
    <row r="225" spans="1:10">
      <c r="A225">
        <f>'360 PU '!D269</f>
        <v>0</v>
      </c>
      <c r="B225">
        <f>'360 PU '!AC269</f>
        <v>0</v>
      </c>
      <c r="C225" s="23" t="e">
        <f>'360 PU '!#REF!*SUM('360 PU '!K269:R269)</f>
        <v>#REF!</v>
      </c>
      <c r="D225" s="23" t="e">
        <f>'360 PU '!#REF!*SUM('360 PU '!K269:R269)</f>
        <v>#REF!</v>
      </c>
      <c r="E225" s="24">
        <f>'360 PU '!AD269*SUM('360 PU '!K269:R269)</f>
        <v>0</v>
      </c>
      <c r="F225" s="24">
        <f t="shared" si="9"/>
        <v>0</v>
      </c>
      <c r="G225" s="24">
        <f t="shared" si="10"/>
        <v>0</v>
      </c>
      <c r="H225" s="33" t="e">
        <f>'360 PU '!#REF!*SUM('360 PU '!K269:R269)</f>
        <v>#REF!</v>
      </c>
      <c r="I225" s="33" t="e">
        <f>'360 PU '!#REF!*SUM('360 PU '!K269:R269)</f>
        <v>#REF!</v>
      </c>
      <c r="J225" s="33" t="e">
        <f>'360 PU '!#REF!*SUM('360 PU '!K269:R269)</f>
        <v>#REF!</v>
      </c>
    </row>
    <row r="226" spans="1:10">
      <c r="A226">
        <f>'360 PU '!D270</f>
        <v>0</v>
      </c>
      <c r="B226">
        <f>'360 PU '!AC270</f>
        <v>0</v>
      </c>
      <c r="C226" s="23" t="e">
        <f>'360 PU '!#REF!*SUM('360 PU '!K270:R270)</f>
        <v>#REF!</v>
      </c>
      <c r="D226" s="23" t="e">
        <f>'360 PU '!#REF!*SUM('360 PU '!K270:R270)</f>
        <v>#REF!</v>
      </c>
      <c r="E226" s="24">
        <f>'360 PU '!AD270*SUM('360 PU '!K270:R270)</f>
        <v>0</v>
      </c>
      <c r="F226" s="24">
        <f t="shared" si="9"/>
        <v>0</v>
      </c>
      <c r="G226" s="24">
        <f t="shared" si="10"/>
        <v>0</v>
      </c>
      <c r="H226" s="33" t="e">
        <f>'360 PU '!#REF!*SUM('360 PU '!K270:R270)</f>
        <v>#REF!</v>
      </c>
      <c r="I226" s="33" t="e">
        <f>'360 PU '!#REF!*SUM('360 PU '!K270:R270)</f>
        <v>#REF!</v>
      </c>
      <c r="J226" s="33" t="e">
        <f>'360 PU '!#REF!*SUM('360 PU '!K270:R270)</f>
        <v>#REF!</v>
      </c>
    </row>
    <row r="227" spans="1:10">
      <c r="A227">
        <f>'360 PU '!D271</f>
        <v>0</v>
      </c>
      <c r="B227">
        <f>'360 PU '!AC271</f>
        <v>0</v>
      </c>
      <c r="C227" s="23" t="e">
        <f>'360 PU '!#REF!*SUM('360 PU '!K271:R271)</f>
        <v>#REF!</v>
      </c>
      <c r="D227" s="23" t="e">
        <f>'360 PU '!#REF!*SUM('360 PU '!K271:R271)</f>
        <v>#REF!</v>
      </c>
      <c r="E227" s="24">
        <f>'360 PU '!AD271*SUM('360 PU '!K271:R271)</f>
        <v>0</v>
      </c>
      <c r="F227" s="24">
        <f t="shared" si="9"/>
        <v>0</v>
      </c>
      <c r="G227" s="24">
        <f t="shared" si="10"/>
        <v>0</v>
      </c>
      <c r="H227" s="33" t="e">
        <f>'360 PU '!#REF!*SUM('360 PU '!K271:R271)</f>
        <v>#REF!</v>
      </c>
      <c r="I227" s="33" t="e">
        <f>'360 PU '!#REF!*SUM('360 PU '!K271:R271)</f>
        <v>#REF!</v>
      </c>
      <c r="J227" s="33" t="e">
        <f>'360 PU '!#REF!*SUM('360 PU '!K271:R271)</f>
        <v>#REF!</v>
      </c>
    </row>
    <row r="228" spans="1:10">
      <c r="A228">
        <f>'360 PU '!D272</f>
        <v>0</v>
      </c>
      <c r="B228">
        <f>'360 PU '!AC272</f>
        <v>0</v>
      </c>
      <c r="C228" s="23" t="e">
        <f>'360 PU '!#REF!*SUM('360 PU '!K272:R272)</f>
        <v>#REF!</v>
      </c>
      <c r="D228" s="23" t="e">
        <f>'360 PU '!#REF!*SUM('360 PU '!K272:R272)</f>
        <v>#REF!</v>
      </c>
      <c r="E228" s="24">
        <f>'360 PU '!AD272*SUM('360 PU '!K272:R272)</f>
        <v>0</v>
      </c>
      <c r="F228" s="24">
        <f t="shared" si="9"/>
        <v>0</v>
      </c>
      <c r="G228" s="24">
        <f t="shared" si="10"/>
        <v>0</v>
      </c>
      <c r="H228" s="33" t="e">
        <f>'360 PU '!#REF!*SUM('360 PU '!K272:R272)</f>
        <v>#REF!</v>
      </c>
      <c r="I228" s="33" t="e">
        <f>'360 PU '!#REF!*SUM('360 PU '!K272:R272)</f>
        <v>#REF!</v>
      </c>
      <c r="J228" s="33" t="e">
        <f>'360 PU '!#REF!*SUM('360 PU '!K272:R272)</f>
        <v>#REF!</v>
      </c>
    </row>
    <row r="229" spans="1:10">
      <c r="A229">
        <f>'360 PU '!D273</f>
        <v>0</v>
      </c>
      <c r="B229">
        <f>'360 PU '!AC273</f>
        <v>0</v>
      </c>
      <c r="C229" s="23" t="e">
        <f>'360 PU '!#REF!*SUM('360 PU '!K273:R273)</f>
        <v>#REF!</v>
      </c>
      <c r="D229" s="23" t="e">
        <f>'360 PU '!#REF!*SUM('360 PU '!K273:R273)</f>
        <v>#REF!</v>
      </c>
      <c r="E229" s="24">
        <f>'360 PU '!AD273*SUM('360 PU '!K273:R273)</f>
        <v>0</v>
      </c>
      <c r="F229" s="24">
        <f t="shared" si="9"/>
        <v>0</v>
      </c>
      <c r="G229" s="24">
        <f t="shared" si="10"/>
        <v>0</v>
      </c>
      <c r="H229" s="33" t="e">
        <f>'360 PU '!#REF!*SUM('360 PU '!K273:R273)</f>
        <v>#REF!</v>
      </c>
      <c r="I229" s="33" t="e">
        <f>'360 PU '!#REF!*SUM('360 PU '!K273:R273)</f>
        <v>#REF!</v>
      </c>
      <c r="J229" s="33" t="e">
        <f>'360 PU '!#REF!*SUM('360 PU '!K273:R273)</f>
        <v>#REF!</v>
      </c>
    </row>
    <row r="230" spans="1:10">
      <c r="A230">
        <f>'360 PU '!D274</f>
        <v>0</v>
      </c>
      <c r="B230">
        <f>'360 PU '!AC274</f>
        <v>0</v>
      </c>
      <c r="C230" s="23" t="e">
        <f>'360 PU '!#REF!*SUM('360 PU '!K274:R274)</f>
        <v>#REF!</v>
      </c>
      <c r="D230" s="23" t="e">
        <f>'360 PU '!#REF!*SUM('360 PU '!K274:R274)</f>
        <v>#REF!</v>
      </c>
      <c r="E230" s="24">
        <f>'360 PU '!AD274*SUM('360 PU '!K274:R274)</f>
        <v>0</v>
      </c>
      <c r="F230" s="24">
        <f t="shared" si="9"/>
        <v>0</v>
      </c>
      <c r="G230" s="24">
        <f t="shared" si="10"/>
        <v>0</v>
      </c>
      <c r="H230" s="33" t="e">
        <f>'360 PU '!#REF!*SUM('360 PU '!K274:R274)</f>
        <v>#REF!</v>
      </c>
      <c r="I230" s="33" t="e">
        <f>'360 PU '!#REF!*SUM('360 PU '!K274:R274)</f>
        <v>#REF!</v>
      </c>
      <c r="J230" s="33" t="e">
        <f>'360 PU '!#REF!*SUM('360 PU '!K274:R274)</f>
        <v>#REF!</v>
      </c>
    </row>
    <row r="231" spans="1:10">
      <c r="A231">
        <f>'360 PU '!D275</f>
        <v>0</v>
      </c>
      <c r="B231">
        <f>'360 PU '!AC275</f>
        <v>0</v>
      </c>
      <c r="C231" s="23" t="e">
        <f>'360 PU '!#REF!*SUM('360 PU '!K275:R275)</f>
        <v>#REF!</v>
      </c>
      <c r="D231" s="23" t="e">
        <f>'360 PU '!#REF!*SUM('360 PU '!K275:R275)</f>
        <v>#REF!</v>
      </c>
      <c r="E231" s="24">
        <f>'360 PU '!AD275*SUM('360 PU '!K275:R275)</f>
        <v>0</v>
      </c>
      <c r="F231" s="24">
        <f t="shared" si="9"/>
        <v>0</v>
      </c>
      <c r="G231" s="24">
        <f t="shared" si="10"/>
        <v>0</v>
      </c>
      <c r="H231" s="33" t="e">
        <f>'360 PU '!#REF!*SUM('360 PU '!K275:R275)</f>
        <v>#REF!</v>
      </c>
      <c r="I231" s="33" t="e">
        <f>'360 PU '!#REF!*SUM('360 PU '!K275:R275)</f>
        <v>#REF!</v>
      </c>
      <c r="J231" s="33" t="e">
        <f>'360 PU '!#REF!*SUM('360 PU '!K275:R275)</f>
        <v>#REF!</v>
      </c>
    </row>
    <row r="232" spans="1:10">
      <c r="A232">
        <f>'360 PU '!D276</f>
        <v>0</v>
      </c>
      <c r="B232">
        <f>'360 PU '!AC276</f>
        <v>0</v>
      </c>
      <c r="C232" s="23" t="e">
        <f>'360 PU '!#REF!*SUM('360 PU '!K276:R276)</f>
        <v>#REF!</v>
      </c>
      <c r="D232" s="23" t="e">
        <f>'360 PU '!#REF!*SUM('360 PU '!K276:R276)</f>
        <v>#REF!</v>
      </c>
      <c r="E232" s="24">
        <f>'360 PU '!AD276*SUM('360 PU '!K276:R276)</f>
        <v>0</v>
      </c>
      <c r="F232" s="24">
        <f t="shared" si="9"/>
        <v>0</v>
      </c>
      <c r="G232" s="24">
        <f t="shared" si="10"/>
        <v>0</v>
      </c>
      <c r="H232" s="33" t="e">
        <f>'360 PU '!#REF!*SUM('360 PU '!K276:R276)</f>
        <v>#REF!</v>
      </c>
      <c r="I232" s="33" t="e">
        <f>'360 PU '!#REF!*SUM('360 PU '!K276:R276)</f>
        <v>#REF!</v>
      </c>
      <c r="J232" s="33" t="e">
        <f>'360 PU '!#REF!*SUM('360 PU '!K276:R276)</f>
        <v>#REF!</v>
      </c>
    </row>
    <row r="233" spans="1:10">
      <c r="A233">
        <f>'360 PU '!D277</f>
        <v>0</v>
      </c>
      <c r="B233">
        <f>'360 PU '!AC277</f>
        <v>0</v>
      </c>
      <c r="C233" s="23" t="e">
        <f>'360 PU '!#REF!*SUM('360 PU '!K277:R277)</f>
        <v>#REF!</v>
      </c>
      <c r="D233" s="23" t="e">
        <f>'360 PU '!#REF!*SUM('360 PU '!K277:R277)</f>
        <v>#REF!</v>
      </c>
      <c r="E233" s="24">
        <f>'360 PU '!AD277*SUM('360 PU '!K277:R277)</f>
        <v>0</v>
      </c>
      <c r="F233" s="24">
        <f t="shared" si="9"/>
        <v>0</v>
      </c>
      <c r="G233" s="24">
        <f t="shared" si="10"/>
        <v>0</v>
      </c>
      <c r="H233" s="33" t="e">
        <f>'360 PU '!#REF!*SUM('360 PU '!K277:R277)</f>
        <v>#REF!</v>
      </c>
      <c r="I233" s="33" t="e">
        <f>'360 PU '!#REF!*SUM('360 PU '!K277:R277)</f>
        <v>#REF!</v>
      </c>
      <c r="J233" s="33" t="e">
        <f>'360 PU '!#REF!*SUM('360 PU '!K277:R277)</f>
        <v>#REF!</v>
      </c>
    </row>
    <row r="234" spans="1:10">
      <c r="A234">
        <f>'360 PU '!D278</f>
        <v>0</v>
      </c>
      <c r="B234">
        <f>'360 PU '!AC278</f>
        <v>0</v>
      </c>
      <c r="C234" s="23" t="e">
        <f>'360 PU '!#REF!*SUM('360 PU '!K278:R278)</f>
        <v>#REF!</v>
      </c>
      <c r="D234" s="23" t="e">
        <f>'360 PU '!#REF!*SUM('360 PU '!K278:R278)</f>
        <v>#REF!</v>
      </c>
      <c r="E234" s="24">
        <f>'360 PU '!AD278*SUM('360 PU '!K278:R278)</f>
        <v>0</v>
      </c>
      <c r="F234" s="24">
        <f t="shared" si="9"/>
        <v>0</v>
      </c>
      <c r="G234" s="24">
        <f t="shared" si="10"/>
        <v>0</v>
      </c>
      <c r="H234" s="33" t="e">
        <f>'360 PU '!#REF!*SUM('360 PU '!K278:R278)</f>
        <v>#REF!</v>
      </c>
      <c r="I234" s="33" t="e">
        <f>'360 PU '!#REF!*SUM('360 PU '!K278:R278)</f>
        <v>#REF!</v>
      </c>
      <c r="J234" s="33" t="e">
        <f>'360 PU '!#REF!*SUM('360 PU '!K278:R278)</f>
        <v>#REF!</v>
      </c>
    </row>
    <row r="235" spans="1:10">
      <c r="A235">
        <f>'360 PU '!D279</f>
        <v>0</v>
      </c>
      <c r="B235">
        <f>'360 PU '!AC279</f>
        <v>0</v>
      </c>
      <c r="C235" s="23" t="e">
        <f>'360 PU '!#REF!*SUM('360 PU '!K279:R279)</f>
        <v>#REF!</v>
      </c>
      <c r="D235" s="23" t="e">
        <f>'360 PU '!#REF!*SUM('360 PU '!K279:R279)</f>
        <v>#REF!</v>
      </c>
      <c r="E235" s="24">
        <f>'360 PU '!AD279*SUM('360 PU '!K279:R279)</f>
        <v>0</v>
      </c>
      <c r="F235" s="24">
        <f t="shared" si="9"/>
        <v>0</v>
      </c>
      <c r="G235" s="24">
        <f t="shared" si="10"/>
        <v>0</v>
      </c>
      <c r="H235" s="33" t="e">
        <f>'360 PU '!#REF!*SUM('360 PU '!K279:R279)</f>
        <v>#REF!</v>
      </c>
      <c r="I235" s="33" t="e">
        <f>'360 PU '!#REF!*SUM('360 PU '!K279:R279)</f>
        <v>#REF!</v>
      </c>
      <c r="J235" s="33" t="e">
        <f>'360 PU '!#REF!*SUM('360 PU '!K279:R279)</f>
        <v>#REF!</v>
      </c>
    </row>
    <row r="236" spans="1:10">
      <c r="A236">
        <f>'360 PU '!D280</f>
        <v>0</v>
      </c>
      <c r="B236">
        <f>'360 PU '!AC280</f>
        <v>0</v>
      </c>
      <c r="C236" s="23" t="e">
        <f>'360 PU '!#REF!*SUM('360 PU '!K280:R280)</f>
        <v>#REF!</v>
      </c>
      <c r="D236" s="23" t="e">
        <f>'360 PU '!#REF!*SUM('360 PU '!K280:R280)</f>
        <v>#REF!</v>
      </c>
      <c r="E236" s="24">
        <f>'360 PU '!AD280*SUM('360 PU '!K280:R280)</f>
        <v>0</v>
      </c>
      <c r="F236" s="24">
        <f t="shared" si="9"/>
        <v>0</v>
      </c>
      <c r="G236" s="24">
        <f t="shared" si="10"/>
        <v>0</v>
      </c>
      <c r="H236" s="33" t="e">
        <f>'360 PU '!#REF!*SUM('360 PU '!K280:R280)</f>
        <v>#REF!</v>
      </c>
      <c r="I236" s="33" t="e">
        <f>'360 PU '!#REF!*SUM('360 PU '!K280:R280)</f>
        <v>#REF!</v>
      </c>
      <c r="J236" s="33" t="e">
        <f>'360 PU '!#REF!*SUM('360 PU '!K280:R280)</f>
        <v>#REF!</v>
      </c>
    </row>
    <row r="237" spans="1:10">
      <c r="A237">
        <f>'360 PU '!D281</f>
        <v>0</v>
      </c>
      <c r="B237">
        <f>'360 PU '!AC281</f>
        <v>0</v>
      </c>
      <c r="C237" s="23" t="e">
        <f>'360 PU '!#REF!*SUM('360 PU '!K281:R281)</f>
        <v>#REF!</v>
      </c>
      <c r="D237" s="23" t="e">
        <f>'360 PU '!#REF!*SUM('360 PU '!K281:R281)</f>
        <v>#REF!</v>
      </c>
      <c r="E237" s="24">
        <f>'360 PU '!AD281*SUM('360 PU '!K281:R281)</f>
        <v>0</v>
      </c>
      <c r="F237" s="24">
        <f t="shared" si="9"/>
        <v>0</v>
      </c>
      <c r="G237" s="24">
        <f t="shared" si="10"/>
        <v>0</v>
      </c>
      <c r="H237" s="33" t="e">
        <f>'360 PU '!#REF!*SUM('360 PU '!K281:R281)</f>
        <v>#REF!</v>
      </c>
      <c r="I237" s="33" t="e">
        <f>'360 PU '!#REF!*SUM('360 PU '!K281:R281)</f>
        <v>#REF!</v>
      </c>
      <c r="J237" s="33" t="e">
        <f>'360 PU '!#REF!*SUM('360 PU '!K281:R281)</f>
        <v>#REF!</v>
      </c>
    </row>
    <row r="238" spans="1:10">
      <c r="A238">
        <f>'360 PU '!D282</f>
        <v>0</v>
      </c>
      <c r="B238">
        <f>'360 PU '!AC282</f>
        <v>0</v>
      </c>
      <c r="C238" s="23" t="e">
        <f>'360 PU '!#REF!*SUM('360 PU '!K282:R282)</f>
        <v>#REF!</v>
      </c>
      <c r="D238" s="23" t="e">
        <f>'360 PU '!#REF!*SUM('360 PU '!K282:R282)</f>
        <v>#REF!</v>
      </c>
      <c r="E238" s="24">
        <f>'360 PU '!AD282*SUM('360 PU '!K282:R282)</f>
        <v>0</v>
      </c>
      <c r="F238" s="24">
        <f t="shared" si="9"/>
        <v>0</v>
      </c>
      <c r="G238" s="24">
        <f t="shared" si="10"/>
        <v>0</v>
      </c>
      <c r="H238" s="33" t="e">
        <f>'360 PU '!#REF!*SUM('360 PU '!K282:R282)</f>
        <v>#REF!</v>
      </c>
      <c r="I238" s="33" t="e">
        <f>'360 PU '!#REF!*SUM('360 PU '!K282:R282)</f>
        <v>#REF!</v>
      </c>
      <c r="J238" s="33" t="e">
        <f>'360 PU '!#REF!*SUM('360 PU '!K282:R282)</f>
        <v>#REF!</v>
      </c>
    </row>
    <row r="239" spans="1:10">
      <c r="A239">
        <f>'360 PU '!D283</f>
        <v>0</v>
      </c>
      <c r="B239">
        <f>'360 PU '!AC283</f>
        <v>0</v>
      </c>
      <c r="C239" s="23" t="e">
        <f>'360 PU '!#REF!*SUM('360 PU '!K283:R283)</f>
        <v>#REF!</v>
      </c>
      <c r="D239" s="23" t="e">
        <f>'360 PU '!#REF!*SUM('360 PU '!K283:R283)</f>
        <v>#REF!</v>
      </c>
      <c r="E239" s="24">
        <f>'360 PU '!AD283*SUM('360 PU '!K283:R283)</f>
        <v>0</v>
      </c>
      <c r="F239" s="24">
        <f t="shared" si="9"/>
        <v>0</v>
      </c>
      <c r="G239" s="24">
        <f t="shared" si="10"/>
        <v>0</v>
      </c>
      <c r="H239" s="33" t="e">
        <f>'360 PU '!#REF!*SUM('360 PU '!K283:R283)</f>
        <v>#REF!</v>
      </c>
      <c r="I239" s="33" t="e">
        <f>'360 PU '!#REF!*SUM('360 PU '!K283:R283)</f>
        <v>#REF!</v>
      </c>
      <c r="J239" s="33" t="e">
        <f>'360 PU '!#REF!*SUM('360 PU '!K283:R283)</f>
        <v>#REF!</v>
      </c>
    </row>
    <row r="240" spans="1:10">
      <c r="A240">
        <f>'360 PU '!D284</f>
        <v>0</v>
      </c>
      <c r="B240">
        <f>'360 PU '!AC284</f>
        <v>0</v>
      </c>
      <c r="C240" s="23" t="e">
        <f>'360 PU '!#REF!*SUM('360 PU '!K284:R284)</f>
        <v>#REF!</v>
      </c>
      <c r="D240" s="23" t="e">
        <f>'360 PU '!#REF!*SUM('360 PU '!K284:R284)</f>
        <v>#REF!</v>
      </c>
      <c r="E240" s="24">
        <f>'360 PU '!AD284*SUM('360 PU '!K284:R284)</f>
        <v>0</v>
      </c>
      <c r="F240" s="24">
        <f t="shared" si="9"/>
        <v>0</v>
      </c>
      <c r="G240" s="24">
        <f t="shared" si="10"/>
        <v>0</v>
      </c>
      <c r="H240" s="33" t="e">
        <f>'360 PU '!#REF!*SUM('360 PU '!K284:R284)</f>
        <v>#REF!</v>
      </c>
      <c r="I240" s="33" t="e">
        <f>'360 PU '!#REF!*SUM('360 PU '!K284:R284)</f>
        <v>#REF!</v>
      </c>
      <c r="J240" s="33" t="e">
        <f>'360 PU '!#REF!*SUM('360 PU '!K284:R284)</f>
        <v>#REF!</v>
      </c>
    </row>
    <row r="241" spans="1:10">
      <c r="A241">
        <f>'360 PU '!D285</f>
        <v>0</v>
      </c>
      <c r="B241">
        <f>'360 PU '!AC285</f>
        <v>0</v>
      </c>
      <c r="C241" s="23" t="e">
        <f>'360 PU '!#REF!*SUM('360 PU '!K285:R285)</f>
        <v>#REF!</v>
      </c>
      <c r="D241" s="23" t="e">
        <f>'360 PU '!#REF!*SUM('360 PU '!K285:R285)</f>
        <v>#REF!</v>
      </c>
      <c r="E241" s="24">
        <f>'360 PU '!AD285*SUM('360 PU '!K285:R285)</f>
        <v>0</v>
      </c>
      <c r="F241" s="24">
        <f t="shared" si="9"/>
        <v>0</v>
      </c>
      <c r="G241" s="24">
        <f t="shared" si="10"/>
        <v>0</v>
      </c>
      <c r="H241" s="33" t="e">
        <f>'360 PU '!#REF!*SUM('360 PU '!K285:R285)</f>
        <v>#REF!</v>
      </c>
      <c r="I241" s="33" t="e">
        <f>'360 PU '!#REF!*SUM('360 PU '!K285:R285)</f>
        <v>#REF!</v>
      </c>
      <c r="J241" s="33" t="e">
        <f>'360 PU '!#REF!*SUM('360 PU '!K285:R285)</f>
        <v>#REF!</v>
      </c>
    </row>
    <row r="242" spans="1:10">
      <c r="A242">
        <f>'360 PU '!D286</f>
        <v>0</v>
      </c>
      <c r="B242">
        <f>'360 PU '!AC286</f>
        <v>0</v>
      </c>
      <c r="C242" s="23" t="e">
        <f>'360 PU '!#REF!*SUM('360 PU '!K286:R286)</f>
        <v>#REF!</v>
      </c>
      <c r="D242" s="23" t="e">
        <f>'360 PU '!#REF!*SUM('360 PU '!K286:R286)</f>
        <v>#REF!</v>
      </c>
      <c r="E242" s="24">
        <f>'360 PU '!AD286*SUM('360 PU '!K286:R286)</f>
        <v>0</v>
      </c>
      <c r="F242" s="24">
        <f t="shared" si="9"/>
        <v>0</v>
      </c>
      <c r="G242" s="24">
        <f t="shared" si="10"/>
        <v>0</v>
      </c>
      <c r="H242" s="33" t="e">
        <f>'360 PU '!#REF!*SUM('360 PU '!K286:R286)</f>
        <v>#REF!</v>
      </c>
      <c r="I242" s="33" t="e">
        <f>'360 PU '!#REF!*SUM('360 PU '!K286:R286)</f>
        <v>#REF!</v>
      </c>
      <c r="J242" s="33" t="e">
        <f>'360 PU '!#REF!*SUM('360 PU '!K286:R286)</f>
        <v>#REF!</v>
      </c>
    </row>
    <row r="243" spans="1:10">
      <c r="A243">
        <f>'360 PU '!D287</f>
        <v>0</v>
      </c>
      <c r="B243">
        <f>'360 PU '!AC287</f>
        <v>0</v>
      </c>
      <c r="C243" s="23" t="e">
        <f>'360 PU '!#REF!*SUM('360 PU '!K287:R287)</f>
        <v>#REF!</v>
      </c>
      <c r="D243" s="23" t="e">
        <f>'360 PU '!#REF!*SUM('360 PU '!K287:R287)</f>
        <v>#REF!</v>
      </c>
      <c r="E243" s="24">
        <f>'360 PU '!AD287*SUM('360 PU '!K287:R287)</f>
        <v>0</v>
      </c>
      <c r="F243" s="24">
        <f t="shared" si="9"/>
        <v>0</v>
      </c>
      <c r="G243" s="24">
        <f t="shared" si="10"/>
        <v>0</v>
      </c>
      <c r="H243" s="33" t="e">
        <f>'360 PU '!#REF!*SUM('360 PU '!K287:R287)</f>
        <v>#REF!</v>
      </c>
      <c r="I243" s="33" t="e">
        <f>'360 PU '!#REF!*SUM('360 PU '!K287:R287)</f>
        <v>#REF!</v>
      </c>
      <c r="J243" s="33" t="e">
        <f>'360 PU '!#REF!*SUM('360 PU '!K287:R287)</f>
        <v>#REF!</v>
      </c>
    </row>
    <row r="244" spans="1:10">
      <c r="A244">
        <f>'360 PU '!D288</f>
        <v>0</v>
      </c>
      <c r="B244">
        <f>'360 PU '!AC288</f>
        <v>0</v>
      </c>
      <c r="C244" s="23" t="e">
        <f>'360 PU '!#REF!*SUM('360 PU '!K288:R288)</f>
        <v>#REF!</v>
      </c>
      <c r="D244" s="23" t="e">
        <f>'360 PU '!#REF!*SUM('360 PU '!K288:R288)</f>
        <v>#REF!</v>
      </c>
      <c r="E244" s="24">
        <f>'360 PU '!AD288*SUM('360 PU '!K288:R288)</f>
        <v>0</v>
      </c>
      <c r="F244" s="24">
        <f t="shared" si="9"/>
        <v>0</v>
      </c>
      <c r="G244" s="24">
        <f t="shared" si="10"/>
        <v>0</v>
      </c>
      <c r="H244" s="33" t="e">
        <f>'360 PU '!#REF!*SUM('360 PU '!K288:R288)</f>
        <v>#REF!</v>
      </c>
      <c r="I244" s="33" t="e">
        <f>'360 PU '!#REF!*SUM('360 PU '!K288:R288)</f>
        <v>#REF!</v>
      </c>
      <c r="J244" s="33" t="e">
        <f>'360 PU '!#REF!*SUM('360 PU '!K288:R288)</f>
        <v>#REF!</v>
      </c>
    </row>
    <row r="245" spans="1:10">
      <c r="A245">
        <f>'360 PU '!D289</f>
        <v>0</v>
      </c>
      <c r="B245">
        <f>'360 PU '!AC289</f>
        <v>0</v>
      </c>
      <c r="C245" s="23" t="e">
        <f>'360 PU '!#REF!*SUM('360 PU '!K289:R289)</f>
        <v>#REF!</v>
      </c>
      <c r="D245" s="23" t="e">
        <f>'360 PU '!#REF!*SUM('360 PU '!K289:R289)</f>
        <v>#REF!</v>
      </c>
      <c r="E245" s="24">
        <f>'360 PU '!AD289*SUM('360 PU '!K289:R289)</f>
        <v>0</v>
      </c>
      <c r="F245" s="24">
        <f t="shared" si="9"/>
        <v>0</v>
      </c>
      <c r="G245" s="24">
        <f t="shared" si="10"/>
        <v>0</v>
      </c>
      <c r="H245" s="33" t="e">
        <f>'360 PU '!#REF!*SUM('360 PU '!K289:R289)</f>
        <v>#REF!</v>
      </c>
      <c r="I245" s="33" t="e">
        <f>'360 PU '!#REF!*SUM('360 PU '!K289:R289)</f>
        <v>#REF!</v>
      </c>
      <c r="J245" s="33" t="e">
        <f>'360 PU '!#REF!*SUM('360 PU '!K289:R289)</f>
        <v>#REF!</v>
      </c>
    </row>
    <row r="246" spans="1:10">
      <c r="A246">
        <f>'360 PU '!D290</f>
        <v>0</v>
      </c>
      <c r="B246">
        <f>'360 PU '!AC290</f>
        <v>0</v>
      </c>
      <c r="C246" s="23" t="e">
        <f>'360 PU '!#REF!*SUM('360 PU '!K290:R290)</f>
        <v>#REF!</v>
      </c>
      <c r="D246" s="23" t="e">
        <f>'360 PU '!#REF!*SUM('360 PU '!K290:R290)</f>
        <v>#REF!</v>
      </c>
      <c r="E246" s="24">
        <f>'360 PU '!AD290*SUM('360 PU '!K290:R290)</f>
        <v>0</v>
      </c>
      <c r="F246" s="24">
        <f t="shared" si="9"/>
        <v>0</v>
      </c>
      <c r="G246" s="24">
        <f t="shared" si="10"/>
        <v>0</v>
      </c>
      <c r="H246" s="33" t="e">
        <f>'360 PU '!#REF!*SUM('360 PU '!K290:R290)</f>
        <v>#REF!</v>
      </c>
      <c r="I246" s="33" t="e">
        <f>'360 PU '!#REF!*SUM('360 PU '!K290:R290)</f>
        <v>#REF!</v>
      </c>
      <c r="J246" s="33" t="e">
        <f>'360 PU '!#REF!*SUM('360 PU '!K290:R290)</f>
        <v>#REF!</v>
      </c>
    </row>
    <row r="247" spans="1:10">
      <c r="A247">
        <f>'360 PU '!D291</f>
        <v>0</v>
      </c>
      <c r="B247">
        <f>'360 PU '!AC291</f>
        <v>0</v>
      </c>
      <c r="C247" s="23" t="e">
        <f>'360 PU '!#REF!*SUM('360 PU '!K291:R291)</f>
        <v>#REF!</v>
      </c>
      <c r="D247" s="23" t="e">
        <f>'360 PU '!#REF!*SUM('360 PU '!K291:R291)</f>
        <v>#REF!</v>
      </c>
      <c r="E247" s="24">
        <f>'360 PU '!AD291*SUM('360 PU '!K291:R291)</f>
        <v>0</v>
      </c>
      <c r="F247" s="24">
        <f t="shared" si="9"/>
        <v>0</v>
      </c>
      <c r="G247" s="24">
        <f t="shared" si="10"/>
        <v>0</v>
      </c>
      <c r="H247" s="33" t="e">
        <f>'360 PU '!#REF!*SUM('360 PU '!K291:R291)</f>
        <v>#REF!</v>
      </c>
      <c r="I247" s="33" t="e">
        <f>'360 PU '!#REF!*SUM('360 PU '!K291:R291)</f>
        <v>#REF!</v>
      </c>
      <c r="J247" s="33" t="e">
        <f>'360 PU '!#REF!*SUM('360 PU '!K291:R291)</f>
        <v>#REF!</v>
      </c>
    </row>
    <row r="248" spans="1:10">
      <c r="A248">
        <f>'360 PU '!D292</f>
        <v>0</v>
      </c>
      <c r="B248">
        <f>'360 PU '!AC292</f>
        <v>0</v>
      </c>
      <c r="C248" s="23" t="e">
        <f>'360 PU '!#REF!*SUM('360 PU '!K292:R292)</f>
        <v>#REF!</v>
      </c>
      <c r="D248" s="23" t="e">
        <f>'360 PU '!#REF!*SUM('360 PU '!K292:R292)</f>
        <v>#REF!</v>
      </c>
      <c r="E248" s="24">
        <f>'360 PU '!AD292*SUM('360 PU '!K292:R292)</f>
        <v>0</v>
      </c>
      <c r="F248" s="24">
        <f t="shared" si="9"/>
        <v>0</v>
      </c>
      <c r="G248" s="24">
        <f t="shared" si="10"/>
        <v>0</v>
      </c>
      <c r="H248" s="33" t="e">
        <f>'360 PU '!#REF!*SUM('360 PU '!K292:R292)</f>
        <v>#REF!</v>
      </c>
      <c r="I248" s="33" t="e">
        <f>'360 PU '!#REF!*SUM('360 PU '!K292:R292)</f>
        <v>#REF!</v>
      </c>
      <c r="J248" s="33" t="e">
        <f>'360 PU '!#REF!*SUM('360 PU '!K292:R292)</f>
        <v>#REF!</v>
      </c>
    </row>
    <row r="249" spans="1:10">
      <c r="A249">
        <f>'360 PU '!D293</f>
        <v>0</v>
      </c>
      <c r="B249">
        <f>'360 PU '!AC293</f>
        <v>0</v>
      </c>
      <c r="C249" s="23" t="e">
        <f>'360 PU '!#REF!*SUM('360 PU '!K293:R293)</f>
        <v>#REF!</v>
      </c>
      <c r="D249" s="23" t="e">
        <f>'360 PU '!#REF!*SUM('360 PU '!K293:R293)</f>
        <v>#REF!</v>
      </c>
      <c r="E249" s="24">
        <f>'360 PU '!AD293*SUM('360 PU '!K293:R293)</f>
        <v>0</v>
      </c>
      <c r="F249" s="24">
        <f t="shared" si="9"/>
        <v>0</v>
      </c>
      <c r="G249" s="24">
        <f t="shared" si="10"/>
        <v>0</v>
      </c>
      <c r="H249" s="33" t="e">
        <f>'360 PU '!#REF!*SUM('360 PU '!K293:R293)</f>
        <v>#REF!</v>
      </c>
      <c r="I249" s="33" t="e">
        <f>'360 PU '!#REF!*SUM('360 PU '!K293:R293)</f>
        <v>#REF!</v>
      </c>
      <c r="J249" s="33" t="e">
        <f>'360 PU '!#REF!*SUM('360 PU '!K293:R293)</f>
        <v>#REF!</v>
      </c>
    </row>
    <row r="250" spans="1:10">
      <c r="A250">
        <f>'360 PU '!D294</f>
        <v>0</v>
      </c>
      <c r="B250">
        <f>'360 PU '!AC294</f>
        <v>0</v>
      </c>
      <c r="C250" s="23" t="e">
        <f>'360 PU '!#REF!*SUM('360 PU '!K294:R294)</f>
        <v>#REF!</v>
      </c>
      <c r="D250" s="23" t="e">
        <f>'360 PU '!#REF!*SUM('360 PU '!K294:R294)</f>
        <v>#REF!</v>
      </c>
      <c r="E250" s="24">
        <f>'360 PU '!AD294*SUM('360 PU '!K294:R294)</f>
        <v>0</v>
      </c>
      <c r="F250" s="24">
        <f t="shared" si="9"/>
        <v>0</v>
      </c>
      <c r="G250" s="24">
        <f t="shared" si="10"/>
        <v>0</v>
      </c>
      <c r="H250" s="33" t="e">
        <f>'360 PU '!#REF!*SUM('360 PU '!K294:R294)</f>
        <v>#REF!</v>
      </c>
      <c r="I250" s="33" t="e">
        <f>'360 PU '!#REF!*SUM('360 PU '!K294:R294)</f>
        <v>#REF!</v>
      </c>
      <c r="J250" s="33" t="e">
        <f>'360 PU '!#REF!*SUM('360 PU '!K294:R294)</f>
        <v>#REF!</v>
      </c>
    </row>
    <row r="251" spans="1:10">
      <c r="A251">
        <f>'360 PU '!D295</f>
        <v>0</v>
      </c>
      <c r="B251">
        <f>'360 PU '!AC295</f>
        <v>0</v>
      </c>
      <c r="C251" s="23" t="e">
        <f>'360 PU '!#REF!*SUM('360 PU '!K295:R295)</f>
        <v>#REF!</v>
      </c>
      <c r="D251" s="23" t="e">
        <f>'360 PU '!#REF!*SUM('360 PU '!K295:R295)</f>
        <v>#REF!</v>
      </c>
      <c r="E251" s="24">
        <f>'360 PU '!AD295*SUM('360 PU '!K295:R295)</f>
        <v>0</v>
      </c>
      <c r="F251" s="24">
        <f t="shared" si="9"/>
        <v>0</v>
      </c>
      <c r="G251" s="24">
        <f t="shared" si="10"/>
        <v>0</v>
      </c>
      <c r="H251" s="33" t="e">
        <f>'360 PU '!#REF!*SUM('360 PU '!K295:R295)</f>
        <v>#REF!</v>
      </c>
      <c r="I251" s="33" t="e">
        <f>'360 PU '!#REF!*SUM('360 PU '!K295:R295)</f>
        <v>#REF!</v>
      </c>
      <c r="J251" s="33" t="e">
        <f>'360 PU '!#REF!*SUM('360 PU '!K295:R295)</f>
        <v>#REF!</v>
      </c>
    </row>
    <row r="252" spans="1:10">
      <c r="A252">
        <f>'360 PU '!D296</f>
        <v>0</v>
      </c>
      <c r="B252">
        <f>'360 PU '!AC296</f>
        <v>0</v>
      </c>
      <c r="C252" s="23" t="e">
        <f>'360 PU '!#REF!*SUM('360 PU '!K296:R296)</f>
        <v>#REF!</v>
      </c>
      <c r="D252" s="23" t="e">
        <f>'360 PU '!#REF!*SUM('360 PU '!K296:R296)</f>
        <v>#REF!</v>
      </c>
      <c r="E252" s="24">
        <f>'360 PU '!AD296*SUM('360 PU '!K296:R296)</f>
        <v>0</v>
      </c>
      <c r="F252" s="24">
        <f t="shared" si="9"/>
        <v>0</v>
      </c>
      <c r="G252" s="24">
        <f t="shared" si="10"/>
        <v>0</v>
      </c>
      <c r="H252" s="33" t="e">
        <f>'360 PU '!#REF!*SUM('360 PU '!K296:R296)</f>
        <v>#REF!</v>
      </c>
      <c r="I252" s="33" t="e">
        <f>'360 PU '!#REF!*SUM('360 PU '!K296:R296)</f>
        <v>#REF!</v>
      </c>
      <c r="J252" s="33" t="e">
        <f>'360 PU '!#REF!*SUM('360 PU '!K296:R296)</f>
        <v>#REF!</v>
      </c>
    </row>
    <row r="253" spans="1:10">
      <c r="A253">
        <f>'360 PU '!D297</f>
        <v>0</v>
      </c>
      <c r="B253">
        <f>'360 PU '!AC297</f>
        <v>0</v>
      </c>
      <c r="C253" s="23" t="e">
        <f>'360 PU '!#REF!*SUM('360 PU '!K297:R297)</f>
        <v>#REF!</v>
      </c>
      <c r="D253" s="23" t="e">
        <f>'360 PU '!#REF!*SUM('360 PU '!K297:R297)</f>
        <v>#REF!</v>
      </c>
      <c r="E253" s="24">
        <f>'360 PU '!AD297*SUM('360 PU '!K297:R297)</f>
        <v>0</v>
      </c>
      <c r="F253" s="24">
        <f t="shared" si="9"/>
        <v>0</v>
      </c>
      <c r="G253" s="24">
        <f t="shared" si="10"/>
        <v>0</v>
      </c>
      <c r="H253" s="33" t="e">
        <f>'360 PU '!#REF!*SUM('360 PU '!K297:R297)</f>
        <v>#REF!</v>
      </c>
      <c r="I253" s="33" t="e">
        <f>'360 PU '!#REF!*SUM('360 PU '!K297:R297)</f>
        <v>#REF!</v>
      </c>
      <c r="J253" s="33" t="e">
        <f>'360 PU '!#REF!*SUM('360 PU '!K297:R297)</f>
        <v>#REF!</v>
      </c>
    </row>
    <row r="254" spans="1:10">
      <c r="A254">
        <f>'360 PU '!D298</f>
        <v>0</v>
      </c>
      <c r="B254">
        <f>'360 PU '!AC298</f>
        <v>0</v>
      </c>
      <c r="C254" s="23" t="e">
        <f>'360 PU '!#REF!*SUM('360 PU '!K298:R298)</f>
        <v>#REF!</v>
      </c>
      <c r="D254" s="23" t="e">
        <f>'360 PU '!#REF!*SUM('360 PU '!K298:R298)</f>
        <v>#REF!</v>
      </c>
      <c r="E254" s="24">
        <f>'360 PU '!AD298*SUM('360 PU '!K298:R298)</f>
        <v>0</v>
      </c>
      <c r="F254" s="24">
        <f t="shared" si="9"/>
        <v>0</v>
      </c>
      <c r="G254" s="24">
        <f t="shared" si="10"/>
        <v>0</v>
      </c>
      <c r="H254" s="33" t="e">
        <f>'360 PU '!#REF!*SUM('360 PU '!K298:R298)</f>
        <v>#REF!</v>
      </c>
      <c r="I254" s="33" t="e">
        <f>'360 PU '!#REF!*SUM('360 PU '!K298:R298)</f>
        <v>#REF!</v>
      </c>
      <c r="J254" s="33" t="e">
        <f>'360 PU '!#REF!*SUM('360 PU '!K298:R298)</f>
        <v>#REF!</v>
      </c>
    </row>
    <row r="255" spans="1:10">
      <c r="A255">
        <f>'360 PU '!D299</f>
        <v>0</v>
      </c>
      <c r="B255">
        <f>'360 PU '!AC299</f>
        <v>0</v>
      </c>
      <c r="C255" s="23" t="e">
        <f>'360 PU '!#REF!*SUM('360 PU '!K299:R299)</f>
        <v>#REF!</v>
      </c>
      <c r="D255" s="23" t="e">
        <f>'360 PU '!#REF!*SUM('360 PU '!K299:R299)</f>
        <v>#REF!</v>
      </c>
      <c r="E255" s="24">
        <f>'360 PU '!AD299*SUM('360 PU '!K299:R299)</f>
        <v>0</v>
      </c>
      <c r="F255" s="24">
        <f t="shared" si="9"/>
        <v>0</v>
      </c>
      <c r="G255" s="24">
        <f t="shared" si="10"/>
        <v>0</v>
      </c>
      <c r="H255" s="33" t="e">
        <f>'360 PU '!#REF!*SUM('360 PU '!K299:R299)</f>
        <v>#REF!</v>
      </c>
      <c r="I255" s="33" t="e">
        <f>'360 PU '!#REF!*SUM('360 PU '!K299:R299)</f>
        <v>#REF!</v>
      </c>
      <c r="J255" s="33" t="e">
        <f>'360 PU '!#REF!*SUM('360 PU '!K299:R299)</f>
        <v>#REF!</v>
      </c>
    </row>
    <row r="256" spans="1:10">
      <c r="A256">
        <f>'360 PU '!D300</f>
        <v>0</v>
      </c>
      <c r="B256">
        <f>'360 PU '!AC300</f>
        <v>0</v>
      </c>
      <c r="C256" s="23" t="e">
        <f>'360 PU '!#REF!*SUM('360 PU '!K300:R300)</f>
        <v>#REF!</v>
      </c>
      <c r="D256" s="23" t="e">
        <f>'360 PU '!#REF!*SUM('360 PU '!K300:R300)</f>
        <v>#REF!</v>
      </c>
      <c r="E256" s="24">
        <f>'360 PU '!AD300*SUM('360 PU '!K300:R300)</f>
        <v>0</v>
      </c>
      <c r="F256" s="24">
        <f t="shared" si="9"/>
        <v>0</v>
      </c>
      <c r="G256" s="24">
        <f t="shared" si="10"/>
        <v>0</v>
      </c>
      <c r="H256" s="33" t="e">
        <f>'360 PU '!#REF!*SUM('360 PU '!K300:R300)</f>
        <v>#REF!</v>
      </c>
      <c r="I256" s="33" t="e">
        <f>'360 PU '!#REF!*SUM('360 PU '!K300:R300)</f>
        <v>#REF!</v>
      </c>
      <c r="J256" s="33" t="e">
        <f>'360 PU '!#REF!*SUM('360 PU '!K300:R300)</f>
        <v>#REF!</v>
      </c>
    </row>
    <row r="257" spans="1:10">
      <c r="A257">
        <f>'360 PU '!D301</f>
        <v>0</v>
      </c>
      <c r="B257">
        <f>'360 PU '!AC301</f>
        <v>0</v>
      </c>
      <c r="C257" s="23" t="e">
        <f>'360 PU '!#REF!*SUM('360 PU '!K301:R301)</f>
        <v>#REF!</v>
      </c>
      <c r="D257" s="23" t="e">
        <f>'360 PU '!#REF!*SUM('360 PU '!K301:R301)</f>
        <v>#REF!</v>
      </c>
      <c r="E257" s="24">
        <f>'360 PU '!AD301*SUM('360 PU '!K301:R301)</f>
        <v>0</v>
      </c>
      <c r="F257" s="24">
        <f t="shared" si="9"/>
        <v>0</v>
      </c>
      <c r="G257" s="24">
        <f t="shared" si="10"/>
        <v>0</v>
      </c>
      <c r="H257" s="33" t="e">
        <f>'360 PU '!#REF!*SUM('360 PU '!K301:R301)</f>
        <v>#REF!</v>
      </c>
      <c r="I257" s="33" t="e">
        <f>'360 PU '!#REF!*SUM('360 PU '!K301:R301)</f>
        <v>#REF!</v>
      </c>
      <c r="J257" s="33" t="e">
        <f>'360 PU '!#REF!*SUM('360 PU '!K301:R301)</f>
        <v>#REF!</v>
      </c>
    </row>
    <row r="258" spans="1:10">
      <c r="A258">
        <f>'360 PU '!D302</f>
        <v>0</v>
      </c>
      <c r="B258">
        <f>'360 PU '!AC302</f>
        <v>0</v>
      </c>
      <c r="C258" s="23" t="e">
        <f>'360 PU '!#REF!*SUM('360 PU '!K302:R302)</f>
        <v>#REF!</v>
      </c>
      <c r="D258" s="23" t="e">
        <f>'360 PU '!#REF!*SUM('360 PU '!K302:R302)</f>
        <v>#REF!</v>
      </c>
      <c r="E258" s="24">
        <f>'360 PU '!AD302*SUM('360 PU '!K302:R302)</f>
        <v>0</v>
      </c>
      <c r="F258" s="24">
        <f t="shared" si="9"/>
        <v>0</v>
      </c>
      <c r="G258" s="24">
        <f t="shared" si="10"/>
        <v>0</v>
      </c>
      <c r="H258" s="33" t="e">
        <f>'360 PU '!#REF!*SUM('360 PU '!K302:R302)</f>
        <v>#REF!</v>
      </c>
      <c r="I258" s="33" t="e">
        <f>'360 PU '!#REF!*SUM('360 PU '!K302:R302)</f>
        <v>#REF!</v>
      </c>
      <c r="J258" s="33" t="e">
        <f>'360 PU '!#REF!*SUM('360 PU '!K302:R302)</f>
        <v>#REF!</v>
      </c>
    </row>
    <row r="259" spans="1:10">
      <c r="A259">
        <f>'360 PU '!D303</f>
        <v>0</v>
      </c>
      <c r="B259">
        <f>'360 PU '!AC303</f>
        <v>0</v>
      </c>
      <c r="C259" s="23" t="e">
        <f>'360 PU '!#REF!*SUM('360 PU '!K303:R303)</f>
        <v>#REF!</v>
      </c>
      <c r="D259" s="23" t="e">
        <f>'360 PU '!#REF!*SUM('360 PU '!K303:R303)</f>
        <v>#REF!</v>
      </c>
      <c r="E259" s="24">
        <f>'360 PU '!AD303*SUM('360 PU '!K303:R303)</f>
        <v>0</v>
      </c>
      <c r="F259" s="24">
        <f t="shared" si="9"/>
        <v>0</v>
      </c>
      <c r="G259" s="24">
        <f t="shared" si="10"/>
        <v>0</v>
      </c>
      <c r="H259" s="33" t="e">
        <f>'360 PU '!#REF!*SUM('360 PU '!K303:R303)</f>
        <v>#REF!</v>
      </c>
      <c r="I259" s="33" t="e">
        <f>'360 PU '!#REF!*SUM('360 PU '!K303:R303)</f>
        <v>#REF!</v>
      </c>
      <c r="J259" s="33" t="e">
        <f>'360 PU '!#REF!*SUM('360 PU '!K303:R303)</f>
        <v>#REF!</v>
      </c>
    </row>
    <row r="260" spans="1:10">
      <c r="A260">
        <f>'360 PU '!D304</f>
        <v>0</v>
      </c>
      <c r="B260">
        <f>'360 PU '!AC304</f>
        <v>0</v>
      </c>
      <c r="C260" s="23" t="e">
        <f>'360 PU '!#REF!*SUM('360 PU '!K304:R304)</f>
        <v>#REF!</v>
      </c>
      <c r="D260" s="23" t="e">
        <f>'360 PU '!#REF!*SUM('360 PU '!K304:R304)</f>
        <v>#REF!</v>
      </c>
      <c r="E260" s="24">
        <f>'360 PU '!AD304*SUM('360 PU '!K304:R304)</f>
        <v>0</v>
      </c>
      <c r="F260" s="24">
        <f t="shared" si="9"/>
        <v>0</v>
      </c>
      <c r="G260" s="24">
        <f t="shared" si="10"/>
        <v>0</v>
      </c>
      <c r="H260" s="33" t="e">
        <f>'360 PU '!#REF!*SUM('360 PU '!K304:R304)</f>
        <v>#REF!</v>
      </c>
      <c r="I260" s="33" t="e">
        <f>'360 PU '!#REF!*SUM('360 PU '!K304:R304)</f>
        <v>#REF!</v>
      </c>
      <c r="J260" s="33" t="e">
        <f>'360 PU '!#REF!*SUM('360 PU '!K304:R304)</f>
        <v>#REF!</v>
      </c>
    </row>
    <row r="261" spans="1:10">
      <c r="A261">
        <f>'360 PU '!D305</f>
        <v>0</v>
      </c>
      <c r="B261">
        <f>'360 PU '!AC305</f>
        <v>0</v>
      </c>
      <c r="C261" s="23" t="e">
        <f>'360 PU '!#REF!*SUM('360 PU '!K305:R305)</f>
        <v>#REF!</v>
      </c>
      <c r="D261" s="23" t="e">
        <f>'360 PU '!#REF!*SUM('360 PU '!K305:R305)</f>
        <v>#REF!</v>
      </c>
      <c r="E261" s="24">
        <f>'360 PU '!AD305*SUM('360 PU '!K305:R305)</f>
        <v>0</v>
      </c>
      <c r="F261" s="24">
        <f t="shared" si="9"/>
        <v>0</v>
      </c>
      <c r="G261" s="24">
        <f t="shared" si="10"/>
        <v>0</v>
      </c>
      <c r="H261" s="33" t="e">
        <f>'360 PU '!#REF!*SUM('360 PU '!K305:R305)</f>
        <v>#REF!</v>
      </c>
      <c r="I261" s="33" t="e">
        <f>'360 PU '!#REF!*SUM('360 PU '!K305:R305)</f>
        <v>#REF!</v>
      </c>
      <c r="J261" s="33" t="e">
        <f>'360 PU '!#REF!*SUM('360 PU '!K305:R305)</f>
        <v>#REF!</v>
      </c>
    </row>
    <row r="262" spans="1:10">
      <c r="A262">
        <f>'360 PU '!D306</f>
        <v>0</v>
      </c>
      <c r="B262">
        <f>'360 PU '!AC306</f>
        <v>0</v>
      </c>
      <c r="C262" s="23" t="e">
        <f>'360 PU '!#REF!*SUM('360 PU '!K306:R306)</f>
        <v>#REF!</v>
      </c>
      <c r="D262" s="23" t="e">
        <f>'360 PU '!#REF!*SUM('360 PU '!K306:R306)</f>
        <v>#REF!</v>
      </c>
      <c r="E262" s="24">
        <f>'360 PU '!AD306*SUM('360 PU '!K306:R306)</f>
        <v>0</v>
      </c>
      <c r="F262" s="24">
        <f t="shared" ref="F262:F274" si="11">E262*0.02</f>
        <v>0</v>
      </c>
      <c r="G262" s="24">
        <f t="shared" ref="G262:G274" si="12">E262*0.002</f>
        <v>0</v>
      </c>
      <c r="H262" s="33" t="e">
        <f>'360 PU '!#REF!*SUM('360 PU '!K306:R306)</f>
        <v>#REF!</v>
      </c>
      <c r="I262" s="33" t="e">
        <f>'360 PU '!#REF!*SUM('360 PU '!K306:R306)</f>
        <v>#REF!</v>
      </c>
      <c r="J262" s="33" t="e">
        <f>'360 PU '!#REF!*SUM('360 PU '!K306:R306)</f>
        <v>#REF!</v>
      </c>
    </row>
    <row r="263" spans="1:10">
      <c r="A263">
        <f>'360 PU '!D307</f>
        <v>0</v>
      </c>
      <c r="B263">
        <f>'360 PU '!AC307</f>
        <v>0</v>
      </c>
      <c r="C263" s="23" t="e">
        <f>'360 PU '!#REF!*SUM('360 PU '!K307:R307)</f>
        <v>#REF!</v>
      </c>
      <c r="D263" s="23" t="e">
        <f>'360 PU '!#REF!*SUM('360 PU '!K307:R307)</f>
        <v>#REF!</v>
      </c>
      <c r="E263" s="24">
        <f>'360 PU '!AD307*SUM('360 PU '!K307:R307)</f>
        <v>0</v>
      </c>
      <c r="F263" s="24">
        <f t="shared" si="11"/>
        <v>0</v>
      </c>
      <c r="G263" s="24">
        <f t="shared" si="12"/>
        <v>0</v>
      </c>
      <c r="H263" s="33" t="e">
        <f>'360 PU '!#REF!*SUM('360 PU '!K307:R307)</f>
        <v>#REF!</v>
      </c>
      <c r="I263" s="33" t="e">
        <f>'360 PU '!#REF!*SUM('360 PU '!K307:R307)</f>
        <v>#REF!</v>
      </c>
      <c r="J263" s="33" t="e">
        <f>'360 PU '!#REF!*SUM('360 PU '!K307:R307)</f>
        <v>#REF!</v>
      </c>
    </row>
    <row r="264" spans="1:10">
      <c r="A264">
        <f>'360 PU '!D308</f>
        <v>0</v>
      </c>
      <c r="B264">
        <f>'360 PU '!AC308</f>
        <v>0</v>
      </c>
      <c r="C264" s="23" t="e">
        <f>'360 PU '!#REF!*SUM('360 PU '!K308:R308)</f>
        <v>#REF!</v>
      </c>
      <c r="D264" s="23" t="e">
        <f>'360 PU '!#REF!*SUM('360 PU '!K308:R308)</f>
        <v>#REF!</v>
      </c>
      <c r="E264" s="24">
        <f>'360 PU '!AD308*SUM('360 PU '!K308:R308)</f>
        <v>0</v>
      </c>
      <c r="F264" s="24">
        <f t="shared" si="11"/>
        <v>0</v>
      </c>
      <c r="G264" s="24">
        <f t="shared" si="12"/>
        <v>0</v>
      </c>
      <c r="H264" s="33" t="e">
        <f>'360 PU '!#REF!*SUM('360 PU '!K308:R308)</f>
        <v>#REF!</v>
      </c>
      <c r="I264" s="33" t="e">
        <f>'360 PU '!#REF!*SUM('360 PU '!K308:R308)</f>
        <v>#REF!</v>
      </c>
      <c r="J264" s="33" t="e">
        <f>'360 PU '!#REF!*SUM('360 PU '!K308:R308)</f>
        <v>#REF!</v>
      </c>
    </row>
    <row r="265" spans="1:10">
      <c r="A265">
        <f>'360 PU '!D309</f>
        <v>0</v>
      </c>
      <c r="B265">
        <f>'360 PU '!AC309</f>
        <v>0</v>
      </c>
      <c r="C265" s="23" t="e">
        <f>'360 PU '!#REF!*SUM('360 PU '!K309:R309)</f>
        <v>#REF!</v>
      </c>
      <c r="D265" s="23" t="e">
        <f>'360 PU '!#REF!*SUM('360 PU '!K309:R309)</f>
        <v>#REF!</v>
      </c>
      <c r="E265" s="24">
        <f>'360 PU '!AD309*SUM('360 PU '!K309:R309)</f>
        <v>0</v>
      </c>
      <c r="F265" s="24">
        <f t="shared" si="11"/>
        <v>0</v>
      </c>
      <c r="G265" s="24">
        <f t="shared" si="12"/>
        <v>0</v>
      </c>
      <c r="H265" s="33" t="e">
        <f>'360 PU '!#REF!*SUM('360 PU '!K309:R309)</f>
        <v>#REF!</v>
      </c>
      <c r="I265" s="33" t="e">
        <f>'360 PU '!#REF!*SUM('360 PU '!K309:R309)</f>
        <v>#REF!</v>
      </c>
      <c r="J265" s="33" t="e">
        <f>'360 PU '!#REF!*SUM('360 PU '!K309:R309)</f>
        <v>#REF!</v>
      </c>
    </row>
    <row r="266" spans="1:10">
      <c r="A266">
        <f>'360 PU '!D310</f>
        <v>0</v>
      </c>
      <c r="B266">
        <f>'360 PU '!AC310</f>
        <v>0</v>
      </c>
      <c r="C266" s="23" t="e">
        <f>'360 PU '!#REF!*SUM('360 PU '!K310:R310)</f>
        <v>#REF!</v>
      </c>
      <c r="D266" s="23" t="e">
        <f>'360 PU '!#REF!*SUM('360 PU '!K310:R310)</f>
        <v>#REF!</v>
      </c>
      <c r="E266" s="24">
        <f>'360 PU '!AD310*SUM('360 PU '!K310:R310)</f>
        <v>0</v>
      </c>
      <c r="F266" s="24">
        <f t="shared" si="11"/>
        <v>0</v>
      </c>
      <c r="G266" s="24">
        <f t="shared" si="12"/>
        <v>0</v>
      </c>
      <c r="H266" s="33" t="e">
        <f>'360 PU '!#REF!*SUM('360 PU '!K310:R310)</f>
        <v>#REF!</v>
      </c>
      <c r="I266" s="33" t="e">
        <f>'360 PU '!#REF!*SUM('360 PU '!K310:R310)</f>
        <v>#REF!</v>
      </c>
      <c r="J266" s="33" t="e">
        <f>'360 PU '!#REF!*SUM('360 PU '!K310:R310)</f>
        <v>#REF!</v>
      </c>
    </row>
    <row r="267" spans="1:10">
      <c r="A267">
        <f>'360 PU '!D311</f>
        <v>0</v>
      </c>
      <c r="B267">
        <f>'360 PU '!AC311</f>
        <v>0</v>
      </c>
      <c r="C267" s="23" t="e">
        <f>'360 PU '!#REF!*SUM('360 PU '!K311:R311)</f>
        <v>#REF!</v>
      </c>
      <c r="D267" s="23" t="e">
        <f>'360 PU '!#REF!*SUM('360 PU '!K311:R311)</f>
        <v>#REF!</v>
      </c>
      <c r="E267" s="24">
        <f>'360 PU '!AD311*SUM('360 PU '!K311:R311)</f>
        <v>0</v>
      </c>
      <c r="F267" s="24">
        <f t="shared" si="11"/>
        <v>0</v>
      </c>
      <c r="G267" s="24">
        <f t="shared" si="12"/>
        <v>0</v>
      </c>
      <c r="H267" s="33" t="e">
        <f>'360 PU '!#REF!*SUM('360 PU '!K311:R311)</f>
        <v>#REF!</v>
      </c>
      <c r="I267" s="33" t="e">
        <f>'360 PU '!#REF!*SUM('360 PU '!K311:R311)</f>
        <v>#REF!</v>
      </c>
      <c r="J267" s="33" t="e">
        <f>'360 PU '!#REF!*SUM('360 PU '!K311:R311)</f>
        <v>#REF!</v>
      </c>
    </row>
    <row r="268" spans="1:10">
      <c r="A268">
        <f>'360 PU '!D312</f>
        <v>0</v>
      </c>
      <c r="B268">
        <f>'360 PU '!AC312</f>
        <v>0</v>
      </c>
      <c r="C268" s="23" t="e">
        <f>'360 PU '!#REF!*SUM('360 PU '!K312:R312)</f>
        <v>#REF!</v>
      </c>
      <c r="D268" s="23" t="e">
        <f>'360 PU '!#REF!*SUM('360 PU '!K312:R312)</f>
        <v>#REF!</v>
      </c>
      <c r="E268" s="24">
        <f>'360 PU '!AD312*SUM('360 PU '!K312:R312)</f>
        <v>0</v>
      </c>
      <c r="F268" s="24">
        <f t="shared" si="11"/>
        <v>0</v>
      </c>
      <c r="G268" s="24">
        <f t="shared" si="12"/>
        <v>0</v>
      </c>
      <c r="H268" s="33" t="e">
        <f>'360 PU '!#REF!*SUM('360 PU '!K312:R312)</f>
        <v>#REF!</v>
      </c>
      <c r="I268" s="33" t="e">
        <f>'360 PU '!#REF!*SUM('360 PU '!K312:R312)</f>
        <v>#REF!</v>
      </c>
      <c r="J268" s="33" t="e">
        <f>'360 PU '!#REF!*SUM('360 PU '!K312:R312)</f>
        <v>#REF!</v>
      </c>
    </row>
    <row r="269" spans="1:10">
      <c r="A269">
        <f>'360 PU '!D313</f>
        <v>0</v>
      </c>
      <c r="B269">
        <f>'360 PU '!AC313</f>
        <v>0</v>
      </c>
      <c r="C269" s="23" t="e">
        <f>'360 PU '!#REF!*SUM('360 PU '!K313:R313)</f>
        <v>#REF!</v>
      </c>
      <c r="D269" s="23" t="e">
        <f>'360 PU '!#REF!*SUM('360 PU '!K313:R313)</f>
        <v>#REF!</v>
      </c>
      <c r="E269" s="24">
        <f>'360 PU '!AD313*SUM('360 PU '!K313:R313)</f>
        <v>0</v>
      </c>
      <c r="F269" s="24">
        <f t="shared" si="11"/>
        <v>0</v>
      </c>
      <c r="G269" s="24">
        <f t="shared" si="12"/>
        <v>0</v>
      </c>
      <c r="H269" s="33" t="e">
        <f>'360 PU '!#REF!*SUM('360 PU '!K313:R313)</f>
        <v>#REF!</v>
      </c>
      <c r="I269" s="33" t="e">
        <f>'360 PU '!#REF!*SUM('360 PU '!K313:R313)</f>
        <v>#REF!</v>
      </c>
      <c r="J269" s="33" t="e">
        <f>'360 PU '!#REF!*SUM('360 PU '!K313:R313)</f>
        <v>#REF!</v>
      </c>
    </row>
    <row r="270" spans="1:10">
      <c r="A270">
        <f>'360 PU '!D314</f>
        <v>0</v>
      </c>
      <c r="B270">
        <f>'360 PU '!AC314</f>
        <v>0</v>
      </c>
      <c r="C270" s="23" t="e">
        <f>'360 PU '!#REF!*SUM('360 PU '!K314:R314)</f>
        <v>#REF!</v>
      </c>
      <c r="D270" s="23" t="e">
        <f>'360 PU '!#REF!*SUM('360 PU '!K314:R314)</f>
        <v>#REF!</v>
      </c>
      <c r="E270" s="24">
        <f>'360 PU '!AD314*SUM('360 PU '!K314:R314)</f>
        <v>0</v>
      </c>
      <c r="F270" s="24">
        <f t="shared" si="11"/>
        <v>0</v>
      </c>
      <c r="G270" s="24">
        <f t="shared" si="12"/>
        <v>0</v>
      </c>
      <c r="H270" s="33" t="e">
        <f>'360 PU '!#REF!*SUM('360 PU '!K314:R314)</f>
        <v>#REF!</v>
      </c>
      <c r="I270" s="33" t="e">
        <f>'360 PU '!#REF!*SUM('360 PU '!K314:R314)</f>
        <v>#REF!</v>
      </c>
      <c r="J270" s="33" t="e">
        <f>'360 PU '!#REF!*SUM('360 PU '!K314:R314)</f>
        <v>#REF!</v>
      </c>
    </row>
    <row r="271" spans="1:10">
      <c r="A271">
        <f>'360 PU '!D315</f>
        <v>0</v>
      </c>
      <c r="B271">
        <f>'360 PU '!AC315</f>
        <v>0</v>
      </c>
      <c r="C271" s="23" t="e">
        <f>'360 PU '!#REF!*SUM('360 PU '!K315:R315)</f>
        <v>#REF!</v>
      </c>
      <c r="D271" s="23" t="e">
        <f>'360 PU '!#REF!*SUM('360 PU '!K315:R315)</f>
        <v>#REF!</v>
      </c>
      <c r="E271" s="24">
        <f>'360 PU '!AD315*SUM('360 PU '!K315:R315)</f>
        <v>0</v>
      </c>
      <c r="F271" s="24">
        <f t="shared" si="11"/>
        <v>0</v>
      </c>
      <c r="G271" s="24">
        <f t="shared" si="12"/>
        <v>0</v>
      </c>
      <c r="H271" s="33" t="e">
        <f>'360 PU '!#REF!*SUM('360 PU '!K315:R315)</f>
        <v>#REF!</v>
      </c>
      <c r="I271" s="33" t="e">
        <f>'360 PU '!#REF!*SUM('360 PU '!K315:R315)</f>
        <v>#REF!</v>
      </c>
      <c r="J271" s="33" t="e">
        <f>'360 PU '!#REF!*SUM('360 PU '!K315:R315)</f>
        <v>#REF!</v>
      </c>
    </row>
    <row r="272" spans="1:10">
      <c r="A272">
        <f>'360 PU '!D316</f>
        <v>0</v>
      </c>
      <c r="B272">
        <f>'360 PU '!AC316</f>
        <v>0</v>
      </c>
      <c r="C272" s="23" t="e">
        <f>'360 PU '!#REF!*SUM('360 PU '!K316:R316)</f>
        <v>#REF!</v>
      </c>
      <c r="D272" s="23" t="e">
        <f>'360 PU '!#REF!*SUM('360 PU '!K316:R316)</f>
        <v>#REF!</v>
      </c>
      <c r="E272" s="24">
        <f>'360 PU '!AD316*SUM('360 PU '!K316:R316)</f>
        <v>0</v>
      </c>
      <c r="F272" s="24">
        <f t="shared" si="11"/>
        <v>0</v>
      </c>
      <c r="G272" s="24">
        <f t="shared" si="12"/>
        <v>0</v>
      </c>
      <c r="H272" s="33" t="e">
        <f>'360 PU '!#REF!*SUM('360 PU '!K316:R316)</f>
        <v>#REF!</v>
      </c>
      <c r="I272" s="33" t="e">
        <f>'360 PU '!#REF!*SUM('360 PU '!K316:R316)</f>
        <v>#REF!</v>
      </c>
      <c r="J272" s="33" t="e">
        <f>'360 PU '!#REF!*SUM('360 PU '!K316:R316)</f>
        <v>#REF!</v>
      </c>
    </row>
    <row r="273" spans="1:10">
      <c r="A273">
        <f>'360 PU '!D317</f>
        <v>0</v>
      </c>
      <c r="B273">
        <f>'360 PU '!AC317</f>
        <v>0</v>
      </c>
      <c r="C273" s="23" t="e">
        <f>'360 PU '!#REF!*SUM('360 PU '!K317:R317)</f>
        <v>#REF!</v>
      </c>
      <c r="D273" s="23" t="e">
        <f>'360 PU '!#REF!*SUM('360 PU '!K317:R317)</f>
        <v>#REF!</v>
      </c>
      <c r="E273" s="24">
        <f>'360 PU '!AD317*SUM('360 PU '!K317:R317)</f>
        <v>0</v>
      </c>
      <c r="F273" s="24">
        <f t="shared" si="11"/>
        <v>0</v>
      </c>
      <c r="G273" s="24">
        <f t="shared" si="12"/>
        <v>0</v>
      </c>
      <c r="H273" s="33" t="e">
        <f>'360 PU '!#REF!*SUM('360 PU '!K317:R317)</f>
        <v>#REF!</v>
      </c>
      <c r="I273" s="33" t="e">
        <f>'360 PU '!#REF!*SUM('360 PU '!K317:R317)</f>
        <v>#REF!</v>
      </c>
      <c r="J273" s="33" t="e">
        <f>'360 PU '!#REF!*SUM('360 PU '!K317:R317)</f>
        <v>#REF!</v>
      </c>
    </row>
    <row r="274" spans="1:10">
      <c r="A274">
        <f>'360 PU '!D318</f>
        <v>0</v>
      </c>
      <c r="B274">
        <f>'360 PU '!AC318</f>
        <v>0</v>
      </c>
      <c r="C274" s="23" t="e">
        <f>'360 PU '!#REF!*SUM('360 PU '!K318:R318)</f>
        <v>#REF!</v>
      </c>
      <c r="D274" s="23" t="e">
        <f>'360 PU '!#REF!*SUM('360 PU '!K318:R318)</f>
        <v>#REF!</v>
      </c>
      <c r="E274" s="24">
        <f>'360 PU '!AD318*SUM('360 PU '!K318:R318)</f>
        <v>0</v>
      </c>
      <c r="F274" s="24">
        <f t="shared" si="11"/>
        <v>0</v>
      </c>
      <c r="G274" s="24">
        <f t="shared" si="12"/>
        <v>0</v>
      </c>
      <c r="H274" s="33" t="e">
        <f>'360 PU '!#REF!*SUM('360 PU '!K318:R318)</f>
        <v>#REF!</v>
      </c>
      <c r="I274" s="33" t="e">
        <f>'360 PU '!#REF!*SUM('360 PU '!K318:R318)</f>
        <v>#REF!</v>
      </c>
      <c r="J274" s="33" t="e">
        <f>'360 PU '!#REF!*SUM('360 PU '!K318:R318)</f>
        <v>#REF!</v>
      </c>
    </row>
    <row r="275" spans="1:10">
      <c r="C275" s="23" t="e">
        <f>'360 PU '!#REF!*SUM('360 PU '!K357:R357)</f>
        <v>#REF!</v>
      </c>
      <c r="D275" s="23" t="e">
        <f>'360 PU '!#REF!*SUM('360 PU '!K357:R357)</f>
        <v>#REF!</v>
      </c>
      <c r="E275" s="24">
        <f>'360 PU '!AD357*SUM('360 PU '!K357:R357)</f>
        <v>0</v>
      </c>
      <c r="F275" s="24">
        <f t="shared" ref="F275:F287" si="13">E275*0.02</f>
        <v>0</v>
      </c>
      <c r="G275" s="24">
        <f t="shared" ref="G275:G287" si="14">E275*0.002</f>
        <v>0</v>
      </c>
      <c r="H275" s="33" t="e">
        <f>'360 PU '!#REF!*SUM('360 PU '!K357:R357)</f>
        <v>#REF!</v>
      </c>
      <c r="I275" s="33" t="e">
        <f>'360 PU '!#REF!*SUM('360 PU '!K357:R357)</f>
        <v>#REF!</v>
      </c>
      <c r="J275" s="33" t="e">
        <f>'360 PU '!#REF!*SUM('360 PU '!K357:R357)</f>
        <v>#REF!</v>
      </c>
    </row>
    <row r="276" spans="1:10">
      <c r="C276" s="23" t="e">
        <f>'360 PU '!#REF!*SUM('360 PU '!K358:R358)</f>
        <v>#REF!</v>
      </c>
      <c r="D276" s="23" t="e">
        <f>'360 PU '!#REF!*SUM('360 PU '!K358:R358)</f>
        <v>#REF!</v>
      </c>
      <c r="E276" s="24">
        <f>'360 PU '!AD358*SUM('360 PU '!K358:R358)</f>
        <v>0</v>
      </c>
      <c r="F276" s="24">
        <f t="shared" si="13"/>
        <v>0</v>
      </c>
      <c r="G276" s="24">
        <f t="shared" si="14"/>
        <v>0</v>
      </c>
      <c r="H276" s="33" t="e">
        <f>'360 PU '!#REF!*SUM('360 PU '!K358:R358)</f>
        <v>#REF!</v>
      </c>
      <c r="I276" s="33" t="e">
        <f>'360 PU '!#REF!*SUM('360 PU '!K358:R358)</f>
        <v>#REF!</v>
      </c>
      <c r="J276" s="33" t="e">
        <f>'360 PU '!#REF!*SUM('360 PU '!K358:R358)</f>
        <v>#REF!</v>
      </c>
    </row>
    <row r="277" spans="1:10">
      <c r="C277" s="23" t="e">
        <f>'360 PU '!#REF!*SUM('360 PU '!K359:R359)</f>
        <v>#REF!</v>
      </c>
      <c r="D277" s="23" t="e">
        <f>'360 PU '!#REF!*SUM('360 PU '!K359:R359)</f>
        <v>#REF!</v>
      </c>
      <c r="E277" s="24">
        <f>'360 PU '!AD359*SUM('360 PU '!K359:R359)</f>
        <v>0</v>
      </c>
      <c r="F277" s="24">
        <f t="shared" si="13"/>
        <v>0</v>
      </c>
      <c r="G277" s="24">
        <f t="shared" si="14"/>
        <v>0</v>
      </c>
      <c r="H277" s="33" t="e">
        <f>'360 PU '!#REF!*SUM('360 PU '!K359:R359)</f>
        <v>#REF!</v>
      </c>
      <c r="I277" s="33" t="e">
        <f>'360 PU '!#REF!*SUM('360 PU '!K359:R359)</f>
        <v>#REF!</v>
      </c>
      <c r="J277" s="33" t="e">
        <f>'360 PU '!#REF!*SUM('360 PU '!K359:R359)</f>
        <v>#REF!</v>
      </c>
    </row>
    <row r="278" spans="1:10">
      <c r="C278" s="23" t="e">
        <f>'360 PU '!#REF!*SUM('360 PU '!K360:R360)</f>
        <v>#REF!</v>
      </c>
      <c r="D278" s="23" t="e">
        <f>'360 PU '!#REF!*SUM('360 PU '!K360:R360)</f>
        <v>#REF!</v>
      </c>
      <c r="E278" s="24">
        <f>'360 PU '!AD360*SUM('360 PU '!K360:R360)</f>
        <v>0</v>
      </c>
      <c r="F278" s="24">
        <f t="shared" si="13"/>
        <v>0</v>
      </c>
      <c r="G278" s="24">
        <f t="shared" si="14"/>
        <v>0</v>
      </c>
      <c r="H278" s="33" t="e">
        <f>'360 PU '!#REF!*SUM('360 PU '!K360:R360)</f>
        <v>#REF!</v>
      </c>
      <c r="I278" s="33" t="e">
        <f>'360 PU '!#REF!*SUM('360 PU '!K360:R360)</f>
        <v>#REF!</v>
      </c>
      <c r="J278" s="33" t="e">
        <f>'360 PU '!#REF!*SUM('360 PU '!K360:R360)</f>
        <v>#REF!</v>
      </c>
    </row>
    <row r="279" spans="1:10">
      <c r="C279" s="23" t="e">
        <f>'360 PU '!#REF!*SUM('360 PU '!K361:R361)</f>
        <v>#REF!</v>
      </c>
      <c r="D279" s="23" t="e">
        <f>'360 PU '!#REF!*SUM('360 PU '!K361:R361)</f>
        <v>#REF!</v>
      </c>
      <c r="E279" s="24">
        <f>'360 PU '!AD361*SUM('360 PU '!K361:R361)</f>
        <v>0</v>
      </c>
      <c r="F279" s="24">
        <f t="shared" si="13"/>
        <v>0</v>
      </c>
      <c r="G279" s="24">
        <f t="shared" si="14"/>
        <v>0</v>
      </c>
      <c r="H279" s="33" t="e">
        <f>'360 PU '!#REF!*SUM('360 PU '!K361:R361)</f>
        <v>#REF!</v>
      </c>
      <c r="I279" s="33" t="e">
        <f>'360 PU '!#REF!*SUM('360 PU '!K361:R361)</f>
        <v>#REF!</v>
      </c>
      <c r="J279" s="33" t="e">
        <f>'360 PU '!#REF!*SUM('360 PU '!K361:R361)</f>
        <v>#REF!</v>
      </c>
    </row>
    <row r="280" spans="1:10">
      <c r="C280" s="23" t="e">
        <f>'360 PU '!#REF!*SUM('360 PU '!K362:R362)</f>
        <v>#REF!</v>
      </c>
      <c r="D280" s="23" t="e">
        <f>'360 PU '!#REF!*SUM('360 PU '!K362:R362)</f>
        <v>#REF!</v>
      </c>
      <c r="E280" s="24">
        <f>'360 PU '!AD362*SUM('360 PU '!K362:R362)</f>
        <v>0</v>
      </c>
      <c r="F280" s="24">
        <f t="shared" si="13"/>
        <v>0</v>
      </c>
      <c r="G280" s="24">
        <f t="shared" si="14"/>
        <v>0</v>
      </c>
      <c r="H280" s="33" t="e">
        <f>'360 PU '!#REF!*SUM('360 PU '!K362:R362)</f>
        <v>#REF!</v>
      </c>
      <c r="I280" s="33" t="e">
        <f>'360 PU '!#REF!*SUM('360 PU '!K362:R362)</f>
        <v>#REF!</v>
      </c>
      <c r="J280" s="33" t="e">
        <f>'360 PU '!#REF!*SUM('360 PU '!K362:R362)</f>
        <v>#REF!</v>
      </c>
    </row>
    <row r="281" spans="1:10">
      <c r="C281" s="23" t="e">
        <f>'360 PU '!#REF!*SUM('360 PU '!K363:R363)</f>
        <v>#REF!</v>
      </c>
      <c r="D281" s="23" t="e">
        <f>'360 PU '!#REF!*SUM('360 PU '!K363:R363)</f>
        <v>#REF!</v>
      </c>
      <c r="E281" s="24">
        <f>'360 PU '!AD363*SUM('360 PU '!K363:R363)</f>
        <v>0</v>
      </c>
      <c r="F281" s="24">
        <f t="shared" si="13"/>
        <v>0</v>
      </c>
      <c r="G281" s="24">
        <f t="shared" si="14"/>
        <v>0</v>
      </c>
      <c r="H281" s="33" t="e">
        <f>'360 PU '!#REF!*SUM('360 PU '!K363:R363)</f>
        <v>#REF!</v>
      </c>
      <c r="I281" s="33" t="e">
        <f>'360 PU '!#REF!*SUM('360 PU '!K363:R363)</f>
        <v>#REF!</v>
      </c>
      <c r="J281" s="33" t="e">
        <f>'360 PU '!#REF!*SUM('360 PU '!K363:R363)</f>
        <v>#REF!</v>
      </c>
    </row>
    <row r="282" spans="1:10">
      <c r="C282" s="23" t="e">
        <f>'360 PU '!#REF!*SUM('360 PU '!K364:R364)</f>
        <v>#REF!</v>
      </c>
      <c r="D282" s="23" t="e">
        <f>'360 PU '!#REF!*SUM('360 PU '!K364:R364)</f>
        <v>#REF!</v>
      </c>
      <c r="E282" s="24">
        <f>'360 PU '!AD364*SUM('360 PU '!K364:R364)</f>
        <v>0</v>
      </c>
      <c r="F282" s="24">
        <f t="shared" si="13"/>
        <v>0</v>
      </c>
      <c r="G282" s="24">
        <f t="shared" si="14"/>
        <v>0</v>
      </c>
      <c r="H282" s="33" t="e">
        <f>'360 PU '!#REF!*SUM('360 PU '!K364:R364)</f>
        <v>#REF!</v>
      </c>
      <c r="I282" s="33" t="e">
        <f>'360 PU '!#REF!*SUM('360 PU '!K364:R364)</f>
        <v>#REF!</v>
      </c>
      <c r="J282" s="33" t="e">
        <f>'360 PU '!#REF!*SUM('360 PU '!K364:R364)</f>
        <v>#REF!</v>
      </c>
    </row>
    <row r="283" spans="1:10">
      <c r="C283" s="23" t="e">
        <f>'360 PU '!#REF!*SUM('360 PU '!K365:R365)</f>
        <v>#REF!</v>
      </c>
      <c r="D283" s="23" t="e">
        <f>'360 PU '!#REF!*SUM('360 PU '!K365:R365)</f>
        <v>#REF!</v>
      </c>
      <c r="E283" s="24">
        <f>'360 PU '!AD365*SUM('360 PU '!K365:R365)</f>
        <v>0</v>
      </c>
      <c r="F283" s="24">
        <f t="shared" si="13"/>
        <v>0</v>
      </c>
      <c r="G283" s="24">
        <f t="shared" si="14"/>
        <v>0</v>
      </c>
      <c r="H283" s="33" t="e">
        <f>'360 PU '!#REF!*SUM('360 PU '!K365:R365)</f>
        <v>#REF!</v>
      </c>
      <c r="I283" s="33" t="e">
        <f>'360 PU '!#REF!*SUM('360 PU '!K365:R365)</f>
        <v>#REF!</v>
      </c>
      <c r="J283" s="33" t="e">
        <f>'360 PU '!#REF!*SUM('360 PU '!K365:R365)</f>
        <v>#REF!</v>
      </c>
    </row>
    <row r="284" spans="1:10">
      <c r="C284" s="23" t="e">
        <f>'360 PU '!#REF!*SUM('360 PU '!K366:R366)</f>
        <v>#REF!</v>
      </c>
      <c r="D284" s="23" t="e">
        <f>'360 PU '!#REF!*SUM('360 PU '!K366:R366)</f>
        <v>#REF!</v>
      </c>
      <c r="E284" s="24">
        <f>'360 PU '!AD366*SUM('360 PU '!K366:R366)</f>
        <v>0</v>
      </c>
      <c r="F284" s="24">
        <f t="shared" si="13"/>
        <v>0</v>
      </c>
      <c r="G284" s="24">
        <f t="shared" si="14"/>
        <v>0</v>
      </c>
      <c r="H284" s="33" t="e">
        <f>'360 PU '!#REF!*SUM('360 PU '!K366:R366)</f>
        <v>#REF!</v>
      </c>
      <c r="I284" s="33" t="e">
        <f>'360 PU '!#REF!*SUM('360 PU '!K366:R366)</f>
        <v>#REF!</v>
      </c>
      <c r="J284" s="33" t="e">
        <f>'360 PU '!#REF!*SUM('360 PU '!K366:R366)</f>
        <v>#REF!</v>
      </c>
    </row>
    <row r="285" spans="1:10">
      <c r="C285" s="23" t="e">
        <f>'360 PU '!#REF!*SUM('360 PU '!K367:R367)</f>
        <v>#REF!</v>
      </c>
      <c r="D285" s="23" t="e">
        <f>'360 PU '!#REF!*SUM('360 PU '!K367:R367)</f>
        <v>#REF!</v>
      </c>
      <c r="E285" s="24">
        <f>'360 PU '!AD367*SUM('360 PU '!K367:R367)</f>
        <v>0</v>
      </c>
      <c r="F285" s="24">
        <f t="shared" si="13"/>
        <v>0</v>
      </c>
      <c r="G285" s="24">
        <f t="shared" si="14"/>
        <v>0</v>
      </c>
      <c r="H285" s="33" t="e">
        <f>'360 PU '!#REF!*SUM('360 PU '!K367:R367)</f>
        <v>#REF!</v>
      </c>
      <c r="I285" s="33" t="e">
        <f>'360 PU '!#REF!*SUM('360 PU '!K367:R367)</f>
        <v>#REF!</v>
      </c>
      <c r="J285" s="33" t="e">
        <f>'360 PU '!#REF!*SUM('360 PU '!K367:R367)</f>
        <v>#REF!</v>
      </c>
    </row>
    <row r="286" spans="1:10">
      <c r="C286" s="23" t="e">
        <f>'360 PU '!#REF!*SUM('360 PU '!K368:R368)</f>
        <v>#REF!</v>
      </c>
      <c r="D286" s="23" t="e">
        <f>'360 PU '!#REF!*SUM('360 PU '!K368:R368)</f>
        <v>#REF!</v>
      </c>
      <c r="E286" s="24">
        <f>'360 PU '!AD368*SUM('360 PU '!K368:R368)</f>
        <v>0</v>
      </c>
      <c r="F286" s="24">
        <f t="shared" si="13"/>
        <v>0</v>
      </c>
      <c r="G286" s="24">
        <f t="shared" si="14"/>
        <v>0</v>
      </c>
      <c r="H286" s="33" t="e">
        <f>'360 PU '!#REF!*SUM('360 PU '!K368:R368)</f>
        <v>#REF!</v>
      </c>
      <c r="I286" s="33" t="e">
        <f>'360 PU '!#REF!*SUM('360 PU '!K368:R368)</f>
        <v>#REF!</v>
      </c>
      <c r="J286" s="33" t="e">
        <f>'360 PU '!#REF!*SUM('360 PU '!K368:R368)</f>
        <v>#REF!</v>
      </c>
    </row>
    <row r="287" spans="1:10">
      <c r="C287" s="23" t="e">
        <f>'360 PU '!#REF!*SUM('360 PU '!K369:R369)</f>
        <v>#REF!</v>
      </c>
      <c r="D287" s="23" t="e">
        <f>'360 PU '!#REF!*SUM('360 PU '!K369:R369)</f>
        <v>#REF!</v>
      </c>
      <c r="E287" s="24">
        <f>'360 PU '!AD369*SUM('360 PU '!K369:R369)</f>
        <v>0</v>
      </c>
      <c r="F287" s="24">
        <f t="shared" si="13"/>
        <v>0</v>
      </c>
      <c r="G287" s="24">
        <f t="shared" si="14"/>
        <v>0</v>
      </c>
      <c r="H287" s="33" t="e">
        <f>'360 PU '!#REF!*SUM('360 PU '!K369:R369)</f>
        <v>#REF!</v>
      </c>
      <c r="I287" s="33" t="e">
        <f>'360 PU '!#REF!*SUM('360 PU '!K369:R369)</f>
        <v>#REF!</v>
      </c>
      <c r="J287" s="33" t="e">
        <f>'360 PU '!#REF!*SUM('360 PU '!K369:R369)</f>
        <v>#REF!</v>
      </c>
    </row>
    <row r="288" spans="1:10">
      <c r="C288" s="23" t="e">
        <f>'360 PU '!#REF!*SUM('360 PU '!K370:R370)</f>
        <v>#REF!</v>
      </c>
      <c r="D288" s="23" t="e">
        <f>'360 PU '!#REF!*SUM('360 PU '!K370:R370)</f>
        <v>#REF!</v>
      </c>
      <c r="E288" s="24">
        <f>'360 PU '!AD370*SUM('360 PU '!K370:R370)</f>
        <v>0</v>
      </c>
      <c r="F288" s="24">
        <f t="shared" ref="F288:F290" si="15">E288*0.02</f>
        <v>0</v>
      </c>
      <c r="G288" s="24">
        <f t="shared" ref="G288:G290" si="16">E288*0.002</f>
        <v>0</v>
      </c>
      <c r="H288" s="33" t="e">
        <f>'360 PU '!#REF!*SUM('360 PU '!K370:R370)</f>
        <v>#REF!</v>
      </c>
      <c r="I288" s="33" t="e">
        <f>'360 PU '!#REF!*SUM('360 PU '!K370:R370)</f>
        <v>#REF!</v>
      </c>
      <c r="J288" s="33" t="e">
        <f>'360 PU '!#REF!*SUM('360 PU '!K370:R370)</f>
        <v>#REF!</v>
      </c>
    </row>
    <row r="289" spans="3:10">
      <c r="C289" s="23" t="e">
        <f>'360 PU '!#REF!*SUM('360 PU '!K371:R371)</f>
        <v>#REF!</v>
      </c>
      <c r="D289" s="23" t="e">
        <f>'360 PU '!#REF!*SUM('360 PU '!K371:R371)</f>
        <v>#REF!</v>
      </c>
      <c r="E289" s="24">
        <f>'360 PU '!AD371*SUM('360 PU '!K371:R371)</f>
        <v>0</v>
      </c>
      <c r="F289" s="24">
        <f t="shared" si="15"/>
        <v>0</v>
      </c>
      <c r="G289" s="24">
        <f t="shared" si="16"/>
        <v>0</v>
      </c>
      <c r="H289" s="33" t="e">
        <f>'360 PU '!#REF!*SUM('360 PU '!K371:R371)</f>
        <v>#REF!</v>
      </c>
      <c r="I289" s="33" t="e">
        <f>'360 PU '!#REF!*SUM('360 PU '!K371:R371)</f>
        <v>#REF!</v>
      </c>
      <c r="J289" s="33" t="e">
        <f>'360 PU '!#REF!*SUM('360 PU '!K371:R371)</f>
        <v>#REF!</v>
      </c>
    </row>
    <row r="290" spans="3:10">
      <c r="C290" s="23" t="e">
        <f>'360 PU '!#REF!*SUM('360 PU '!K372:R372)</f>
        <v>#REF!</v>
      </c>
      <c r="D290" s="23" t="e">
        <f>'360 PU '!#REF!*SUM('360 PU '!K372:R372)</f>
        <v>#REF!</v>
      </c>
      <c r="E290" s="24">
        <f>'360 PU '!AD372*SUM('360 PU '!K372:R372)</f>
        <v>0</v>
      </c>
      <c r="F290" s="24">
        <f t="shared" si="15"/>
        <v>0</v>
      </c>
      <c r="G290" s="24">
        <f t="shared" si="16"/>
        <v>0</v>
      </c>
      <c r="H290" s="33" t="e">
        <f>'360 PU '!#REF!*SUM('360 PU '!K372:R372)</f>
        <v>#REF!</v>
      </c>
      <c r="I290" s="33" t="e">
        <f>'360 PU '!#REF!*SUM('360 PU '!K372:R372)</f>
        <v>#REF!</v>
      </c>
      <c r="J290" s="33" t="e">
        <f>'360 PU '!#REF!*SUM('360 PU '!K372:R372)</f>
        <v>#REF!</v>
      </c>
    </row>
    <row r="291" spans="3:10">
      <c r="C291" s="23" t="e">
        <f>'360 PU '!#REF!*SUM('360 PU '!K372:R372)</f>
        <v>#REF!</v>
      </c>
      <c r="D291" s="23" t="e">
        <f>'360 PU '!#REF!*SUM('360 PU '!K372:R372)</f>
        <v>#REF!</v>
      </c>
      <c r="E291" s="24">
        <f>'360 PU '!AD372*SUM('360 PU '!K372:R372)</f>
        <v>0</v>
      </c>
      <c r="F291" s="24">
        <f t="shared" ref="F291" si="17">E291*0.02</f>
        <v>0</v>
      </c>
      <c r="G291" s="24">
        <f t="shared" ref="G291" si="18">E291*0.002</f>
        <v>0</v>
      </c>
      <c r="H291" s="33" t="e">
        <f>'360 PU '!#REF!*SUM('360 PU '!K372:R372)</f>
        <v>#REF!</v>
      </c>
      <c r="I291" s="33" t="e">
        <f>'360 PU '!#REF!*SUM('360 PU '!K372:R372)</f>
        <v>#REF!</v>
      </c>
      <c r="J291" s="33" t="e">
        <f>'360 PU '!#REF!*SUM('360 PU '!K372:R372)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DB838"/>
  <sheetViews>
    <sheetView showGridLines="0" showRowColHeaders="0" zoomScale="70" zoomScaleNormal="70" zoomScaleSheetLayoutView="70" workbookViewId="0">
      <pane ySplit="9" topLeftCell="A10" activePane="bottomLeft" state="frozen"/>
      <selection activeCell="N13" sqref="N13"/>
      <selection pane="bottomLeft" activeCell="N12" sqref="N12"/>
    </sheetView>
  </sheetViews>
  <sheetFormatPr defaultColWidth="11" defaultRowHeight="18"/>
  <cols>
    <col min="1" max="1" width="4.796875" customWidth="1"/>
    <col min="2" max="2" width="3" style="252" customWidth="1"/>
    <col min="3" max="3" width="12.5" customWidth="1"/>
    <col min="4" max="4" width="15.19921875" style="472" customWidth="1"/>
    <col min="5" max="6" width="4.5" style="684" customWidth="1"/>
    <col min="7" max="7" width="9.796875" style="354" customWidth="1"/>
    <col min="8" max="8" width="7.69921875" customWidth="1"/>
    <col min="9" max="9" width="21.09765625" style="167" customWidth="1"/>
    <col min="10" max="10" width="6.5" customWidth="1"/>
    <col min="11" max="11" width="8.5" customWidth="1"/>
    <col min="12" max="12" width="11" customWidth="1"/>
    <col min="13" max="13" width="14" style="359" customWidth="1"/>
    <col min="14" max="20" width="9.5" style="1" customWidth="1"/>
    <col min="21" max="21" width="9.59765625" style="51" customWidth="1"/>
    <col min="22" max="22" width="9.5" style="51" customWidth="1"/>
    <col min="23" max="27" width="9.5" style="1" customWidth="1"/>
    <col min="28" max="29" width="9.5" style="140" customWidth="1"/>
    <col min="30" max="30" width="9.5" style="1" customWidth="1"/>
    <col min="31" max="31" width="15.69921875" style="47" customWidth="1"/>
    <col min="32" max="32" width="7.69921875" customWidth="1"/>
    <col min="33" max="33" width="8" style="127" customWidth="1"/>
    <col min="34" max="34" width="10.296875" style="127" customWidth="1"/>
    <col min="35" max="35" width="10.3984375" hidden="1" customWidth="1"/>
    <col min="36" max="37" width="10" style="476" hidden="1" customWidth="1"/>
    <col min="38" max="38" width="10" style="137" hidden="1" customWidth="1"/>
    <col min="39" max="39" width="10.796875" style="137" hidden="1" customWidth="1"/>
    <col min="40" max="40" width="6.5" style="693" hidden="1" customWidth="1"/>
    <col min="41" max="41" width="6.5" style="653" hidden="1" customWidth="1"/>
    <col min="42" max="42" width="6.5" style="738" hidden="1" customWidth="1"/>
    <col min="43" max="43" width="5.796875" style="286" hidden="1" customWidth="1"/>
    <col min="44" max="44" width="5.5" style="286" hidden="1" customWidth="1"/>
    <col min="45" max="45" width="4.796875" style="286" hidden="1" customWidth="1"/>
    <col min="46" max="46" width="6.796875" style="286" hidden="1" customWidth="1"/>
    <col min="47" max="56" width="5" style="286" hidden="1" customWidth="1"/>
    <col min="57" max="58" width="5" style="548" hidden="1" customWidth="1"/>
    <col min="59" max="59" width="6.296875" style="658" hidden="1" customWidth="1"/>
    <col min="60" max="60" width="5" style="656" hidden="1" customWidth="1"/>
    <col min="61" max="61" width="5" style="286" hidden="1" customWidth="1"/>
    <col min="62" max="62" width="7" style="536" hidden="1" customWidth="1"/>
    <col min="63" max="63" width="6.5" hidden="1" customWidth="1"/>
    <col min="64" max="64" width="7.5" style="536" hidden="1" customWidth="1"/>
    <col min="65" max="65" width="7.5" hidden="1" customWidth="1"/>
    <col min="66" max="66" width="7.5" style="536" hidden="1" customWidth="1"/>
    <col min="67" max="67" width="7" hidden="1" customWidth="1"/>
    <col min="68" max="68" width="7" style="536" hidden="1" customWidth="1"/>
    <col min="69" max="69" width="7" hidden="1" customWidth="1"/>
    <col min="70" max="70" width="7" style="536" hidden="1" customWidth="1"/>
    <col min="71" max="71" width="7" hidden="1" customWidth="1"/>
    <col min="72" max="72" width="8" style="536" hidden="1" customWidth="1"/>
    <col min="73" max="73" width="8" hidden="1" customWidth="1"/>
    <col min="74" max="74" width="9.59765625" style="536" hidden="1" customWidth="1"/>
    <col min="75" max="75" width="8" hidden="1" customWidth="1"/>
    <col min="76" max="76" width="8" style="536" hidden="1" customWidth="1"/>
    <col min="77" max="77" width="8" hidden="1" customWidth="1"/>
    <col min="78" max="78" width="5" style="286" hidden="1" customWidth="1"/>
    <col min="79" max="105" width="11" hidden="1" customWidth="1"/>
    <col min="106" max="106" width="11" customWidth="1"/>
  </cols>
  <sheetData>
    <row r="1" spans="1:106">
      <c r="AJ1"/>
      <c r="AK1"/>
      <c r="BK1" s="414"/>
      <c r="BM1" s="414"/>
      <c r="BO1" s="415"/>
      <c r="BQ1" s="415"/>
      <c r="BS1" s="415"/>
      <c r="BU1" s="415"/>
      <c r="BW1" s="415"/>
      <c r="BY1" s="415"/>
    </row>
    <row r="2" spans="1:106" ht="22.5" customHeight="1">
      <c r="D2" s="1319" t="s">
        <v>159</v>
      </c>
      <c r="L2" s="61"/>
      <c r="M2" s="479" t="s">
        <v>809</v>
      </c>
      <c r="N2" s="1320">
        <f>SUM(AE$12:AE$1048576)</f>
        <v>0</v>
      </c>
      <c r="O2" s="1320"/>
      <c r="P2" s="1015" t="s">
        <v>8</v>
      </c>
      <c r="R2" s="1007"/>
      <c r="S2" s="1007"/>
      <c r="T2" s="1007"/>
      <c r="U2" s="1007"/>
      <c r="V2" s="1007"/>
      <c r="W2" s="1007"/>
      <c r="X2" s="1007"/>
      <c r="Y2" s="1007"/>
      <c r="Z2" s="32"/>
      <c r="AA2" s="32"/>
      <c r="AB2" s="1300" t="s">
        <v>6761</v>
      </c>
      <c r="AC2" s="1300"/>
      <c r="AD2" s="32"/>
      <c r="AE2" s="32"/>
      <c r="AF2" s="32"/>
      <c r="AG2" s="688"/>
      <c r="AH2" s="1171">
        <f>AK8</f>
        <v>0</v>
      </c>
      <c r="AI2" s="1304"/>
      <c r="AJ2" s="32"/>
      <c r="AK2" s="32"/>
      <c r="AL2" s="32"/>
      <c r="AM2" s="32"/>
      <c r="BJ2" s="537"/>
      <c r="BK2" s="61"/>
      <c r="BL2" s="537"/>
      <c r="BM2" s="61"/>
      <c r="BN2" s="537"/>
      <c r="BO2" s="545"/>
      <c r="BP2" s="537"/>
      <c r="BQ2" s="61"/>
      <c r="BR2" s="537"/>
      <c r="BS2" s="61"/>
      <c r="BT2" s="537"/>
      <c r="BU2" s="61"/>
      <c r="BV2" s="537"/>
      <c r="BW2" s="61"/>
      <c r="BX2" s="537"/>
      <c r="BY2" s="61"/>
    </row>
    <row r="3" spans="1:106" ht="22.8" customHeight="1">
      <c r="D3" s="1319"/>
      <c r="E3" s="685"/>
      <c r="F3" s="685"/>
      <c r="G3" s="140"/>
      <c r="H3" s="416"/>
      <c r="I3" s="416"/>
      <c r="L3" s="61"/>
      <c r="M3" s="352" t="s">
        <v>813</v>
      </c>
      <c r="N3" s="1328">
        <f>SUM(N12:AD257)</f>
        <v>0</v>
      </c>
      <c r="O3" s="1328"/>
      <c r="P3" s="1016"/>
      <c r="R3" s="535"/>
      <c r="S3" s="535"/>
      <c r="T3" s="535"/>
      <c r="U3" s="535"/>
      <c r="V3" s="1"/>
      <c r="AB3" s="1300"/>
      <c r="AC3" s="1300"/>
      <c r="AD3" s="62"/>
      <c r="AE3" s="1"/>
      <c r="AF3" s="1"/>
      <c r="AG3" s="1"/>
      <c r="AH3" s="1170"/>
      <c r="AI3" s="1305"/>
      <c r="AJ3" s="62"/>
      <c r="AK3" s="62"/>
      <c r="AL3" s="62"/>
      <c r="AM3" s="62"/>
      <c r="AN3" s="694"/>
      <c r="AO3" s="654"/>
      <c r="AP3" s="739"/>
      <c r="AQ3" s="293"/>
      <c r="AR3" s="293"/>
      <c r="AS3" s="293"/>
      <c r="AT3" s="293"/>
      <c r="AU3" s="293"/>
      <c r="AV3" s="293"/>
      <c r="AW3" s="293"/>
      <c r="AX3" s="293"/>
      <c r="AY3" s="293"/>
      <c r="AZ3" s="293"/>
      <c r="BA3" s="293"/>
      <c r="BB3" s="293"/>
      <c r="BC3" s="293"/>
      <c r="BD3" s="293"/>
      <c r="BE3" s="890"/>
      <c r="BF3" s="890"/>
      <c r="BG3" s="659"/>
      <c r="BJ3" s="537"/>
      <c r="BK3" s="61"/>
      <c r="BL3" s="537"/>
      <c r="BM3" s="61"/>
      <c r="BN3" s="537"/>
      <c r="BO3" s="545"/>
      <c r="BP3" s="537"/>
      <c r="BQ3" s="61"/>
      <c r="BR3" s="537"/>
      <c r="BS3" s="61"/>
      <c r="BT3" s="537"/>
      <c r="BU3" s="61"/>
      <c r="BV3" s="537"/>
      <c r="BW3" s="61"/>
      <c r="BX3" s="537"/>
      <c r="BY3" s="61"/>
      <c r="BZ3" s="293"/>
      <c r="DB3" s="1297" t="s">
        <v>601</v>
      </c>
    </row>
    <row r="4" spans="1:106" ht="21" customHeight="1">
      <c r="D4" s="1319"/>
      <c r="E4" s="685"/>
      <c r="F4" s="685"/>
      <c r="G4" s="140"/>
      <c r="H4" s="416"/>
      <c r="I4" s="416"/>
      <c r="L4" s="61"/>
      <c r="M4" s="352" t="s">
        <v>13</v>
      </c>
      <c r="N4" s="1329">
        <f>SUM(AO:AO)</f>
        <v>0</v>
      </c>
      <c r="O4" s="1329"/>
      <c r="P4" s="238" t="s">
        <v>6</v>
      </c>
      <c r="Q4"/>
      <c r="U4" s="1"/>
      <c r="V4" s="1"/>
      <c r="AB4" s="1300"/>
      <c r="AC4" s="1300"/>
      <c r="AE4" s="62"/>
      <c r="AF4" s="1"/>
      <c r="AG4" s="1"/>
      <c r="AH4" s="1170"/>
      <c r="AI4" s="1306"/>
      <c r="AJ4" s="62"/>
      <c r="AK4" s="62"/>
      <c r="AL4" s="62"/>
      <c r="AM4" s="62"/>
      <c r="AN4" s="694"/>
      <c r="AO4" s="654"/>
      <c r="AP4" s="739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890"/>
      <c r="BF4" s="890"/>
      <c r="BG4" s="659"/>
      <c r="BI4" s="338"/>
      <c r="BJ4" s="537"/>
      <c r="BK4" s="61"/>
      <c r="BL4" s="537"/>
      <c r="BM4" s="61"/>
      <c r="BN4" s="537"/>
      <c r="BO4" s="545"/>
      <c r="BP4" s="537"/>
      <c r="BQ4" s="61"/>
      <c r="BR4" s="537"/>
      <c r="BS4" s="61"/>
      <c r="BT4" s="537"/>
      <c r="BU4" s="61"/>
      <c r="BV4" s="537"/>
      <c r="BW4" s="61"/>
      <c r="BX4" s="537"/>
      <c r="BY4" s="61"/>
      <c r="BZ4" s="293"/>
      <c r="DB4" s="1298"/>
    </row>
    <row r="5" spans="1:106" ht="12.6" customHeight="1">
      <c r="D5" s="1319"/>
      <c r="E5" s="685"/>
      <c r="F5" s="685"/>
      <c r="G5" s="140"/>
      <c r="H5" s="416"/>
      <c r="I5" s="416"/>
      <c r="K5" s="1154"/>
      <c r="L5" s="1154"/>
      <c r="M5" s="1156"/>
      <c r="N5" s="1154"/>
      <c r="O5" s="62"/>
      <c r="P5" s="1157"/>
      <c r="Q5" s="62"/>
      <c r="R5" s="51"/>
      <c r="S5" s="480"/>
      <c r="T5" s="480"/>
      <c r="U5" s="56"/>
      <c r="V5" s="238"/>
      <c r="X5" s="1154"/>
      <c r="Y5" s="1154"/>
      <c r="Z5" s="1156"/>
      <c r="AA5" s="1154"/>
      <c r="AB5" s="1300"/>
      <c r="AC5" s="1300"/>
      <c r="AD5" s="62"/>
      <c r="AJ5"/>
      <c r="AK5" s="139"/>
      <c r="AL5" s="557"/>
      <c r="AM5" s="557"/>
      <c r="AN5" s="694"/>
      <c r="AO5" s="654"/>
      <c r="AP5" s="739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890"/>
      <c r="BF5" s="890"/>
      <c r="BG5" s="659"/>
      <c r="BI5" s="338"/>
      <c r="BJ5" s="537"/>
      <c r="BK5" s="61"/>
      <c r="BL5" s="537"/>
      <c r="BM5" s="61"/>
      <c r="BN5" s="537"/>
      <c r="BO5" s="545"/>
      <c r="BP5" s="537"/>
      <c r="BQ5" s="61"/>
      <c r="BR5" s="537"/>
      <c r="BS5" s="61"/>
      <c r="BT5" s="537"/>
      <c r="BU5" s="61"/>
      <c r="BV5" s="537"/>
      <c r="BW5" s="61"/>
      <c r="BX5" s="537"/>
      <c r="BY5" s="61"/>
      <c r="BZ5" s="293"/>
      <c r="DB5" s="1299"/>
    </row>
    <row r="6" spans="1:106" ht="17.25" customHeight="1">
      <c r="D6" s="1319"/>
      <c r="E6" s="685"/>
      <c r="F6" s="685"/>
      <c r="G6" s="140"/>
      <c r="H6" s="416"/>
      <c r="I6" s="416"/>
      <c r="M6" s="357"/>
      <c r="Q6"/>
      <c r="R6"/>
      <c r="S6"/>
      <c r="T6" s="1175" t="s">
        <v>9</v>
      </c>
      <c r="U6" s="53"/>
      <c r="V6" s="342"/>
      <c r="W6"/>
      <c r="X6"/>
      <c r="Y6"/>
      <c r="Z6" s="342"/>
      <c r="AA6" s="342"/>
      <c r="AB6" s="879"/>
      <c r="AC6" s="879"/>
      <c r="AD6" s="342"/>
      <c r="AE6" s="482" t="s">
        <v>808</v>
      </c>
      <c r="AJ6"/>
      <c r="AK6" s="139"/>
      <c r="AL6" s="557"/>
      <c r="AM6" s="557"/>
      <c r="AN6" s="694"/>
      <c r="AO6" s="654"/>
      <c r="AP6" s="739"/>
      <c r="AQ6" s="293"/>
      <c r="AR6" s="293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3"/>
      <c r="BD6" s="293"/>
      <c r="BE6" s="890"/>
      <c r="BF6" s="890"/>
      <c r="BG6" s="659"/>
      <c r="BI6" s="338"/>
      <c r="BO6" s="137"/>
      <c r="BZ6" s="293"/>
    </row>
    <row r="7" spans="1:106" ht="19.05" hidden="1" customHeight="1" thickBot="1">
      <c r="AJ7"/>
      <c r="BI7" s="338"/>
      <c r="BO7" s="137"/>
    </row>
    <row r="8" spans="1:106" ht="23.55" customHeight="1">
      <c r="B8" s="254"/>
      <c r="E8" s="686"/>
      <c r="F8" s="686"/>
      <c r="G8" s="424"/>
      <c r="H8" s="8"/>
      <c r="L8" s="63"/>
      <c r="M8" s="27" t="s">
        <v>807</v>
      </c>
      <c r="N8" s="454">
        <f t="shared" ref="N8:AD8" si="0">SUM(AQ:AQ)</f>
        <v>0</v>
      </c>
      <c r="O8" s="481">
        <f t="shared" si="0"/>
        <v>0</v>
      </c>
      <c r="P8" s="481">
        <f t="shared" si="0"/>
        <v>0</v>
      </c>
      <c r="Q8" s="481">
        <f t="shared" si="0"/>
        <v>0</v>
      </c>
      <c r="R8" s="481">
        <f t="shared" si="0"/>
        <v>0</v>
      </c>
      <c r="S8" s="481">
        <f t="shared" si="0"/>
        <v>0</v>
      </c>
      <c r="T8" s="481">
        <f t="shared" si="0"/>
        <v>0</v>
      </c>
      <c r="U8" s="481">
        <f t="shared" si="0"/>
        <v>0</v>
      </c>
      <c r="V8" s="481">
        <f t="shared" si="0"/>
        <v>0</v>
      </c>
      <c r="W8" s="481">
        <f t="shared" si="0"/>
        <v>0</v>
      </c>
      <c r="X8" s="481">
        <f t="shared" si="0"/>
        <v>0</v>
      </c>
      <c r="Y8" s="455">
        <f t="shared" si="0"/>
        <v>0</v>
      </c>
      <c r="Z8" s="455">
        <f t="shared" si="0"/>
        <v>0</v>
      </c>
      <c r="AA8" s="455">
        <f t="shared" si="0"/>
        <v>0</v>
      </c>
      <c r="AB8" s="449">
        <f t="shared" si="0"/>
        <v>0</v>
      </c>
      <c r="AC8" s="449">
        <f t="shared" si="0"/>
        <v>0</v>
      </c>
      <c r="AD8" s="455">
        <f t="shared" si="0"/>
        <v>0</v>
      </c>
      <c r="AE8" s="278">
        <f>SUM(N8:AD8)</f>
        <v>0</v>
      </c>
      <c r="AF8" s="142"/>
      <c r="AG8" s="144"/>
      <c r="AH8" s="144"/>
      <c r="AJ8" s="483" t="s">
        <v>602</v>
      </c>
      <c r="AK8" s="754">
        <f>SUM(AK12:AK263)</f>
        <v>0</v>
      </c>
      <c r="AL8" s="9"/>
      <c r="AM8" s="9"/>
      <c r="AN8" s="695"/>
      <c r="AO8" s="655"/>
      <c r="AP8" s="740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674"/>
      <c r="BF8" s="674"/>
      <c r="BG8" s="660"/>
      <c r="BI8" s="338"/>
      <c r="BJ8" s="541">
        <f>SUM(SUMPRODUCT($BJ$12:$BJ$310,N12:N310)+SUMPRODUCT($BJ$12:$BJ$310,O12:O310)+SUMPRODUCT($BJ$12:$BJ$310,P12:P310)+SUMPRODUCT($BJ$12:$BJ$310,Q12:Q310)+SUMPRODUCT($BJ$12:$BJ$310,S12:S310)+SUMPRODUCT($BJ$12:$BJ$310,U12:U310)+SUMPRODUCT($BJ$12:$BJ$310,R12:R310)+SUMPRODUCT($BJ$12:$BJ$310,V12:V310)+SUMPRODUCT($BJ$12:$BJ$310,W12:W310)+SUMPRODUCT($BJ$12:$BJ$310,X12:X310)+SUMPRODUCT($BJ$12:$BJ$310,Y12:Y310)+SUMPRODUCT($BJ$12:$BJ$310,Z12:Z310)+SUMPRODUCT($BJ$12:$BJ$310,AA12:AA310)+SUMPRODUCT($BJ$12:$BJ$310,AD12:AD310)+SUMPRODUCT($BJ$12:$BJ$310,AB12:AB310)+SUMPRODUCT($BJ$12:$BJ$310,AC12:AC310)+SUMPRODUCT($BJ$12:$BJ$310,T12:T310))</f>
        <v>0</v>
      </c>
      <c r="BK8" s="47">
        <f>SUM(SUMPRODUCT($BK$20:$BK$310,N20:N310)+SUMPRODUCT($BK$20:$BK$310,O20:O310)+SUMPRODUCT($BK$20:$BK$310,P20:P310)+SUMPRODUCT($BK$20:$BK$310,Q20:Q310)+SUMPRODUCT($BK$20:$BK$310,S20:S310)+SUMPRODUCT($BK$20:$BK$310,U20:U310)+SUMPRODUCT($BK$20:$BK$310,R20:R310)+SUMPRODUCT($BK$20:$BK$310,V20:V310)+SUMPRODUCT($BK$20:$BK$310,W20:W310)+SUMPRODUCT($BK$20:$BK$310,X20:X310)+SUMPRODUCT($BK$20:$BK$310,Y20:Y310)+SUMPRODUCT($BK$20:$BK$310,Z20:Z310)+SUMPRODUCT($BK$20:$BK$310,AA20:AA310)+SUMPRODUCT($BK$20:$BK$310,AD20:AD310)+SUMPRODUCT($BK$20:$BK$310,AB20:AB310)+SUMPRODUCT($BK$20:$BK$310,AC20:AC310)+SUMPRODUCT($BK$20:$BK$310,T20:T310))</f>
        <v>0</v>
      </c>
      <c r="BL8">
        <f>SUM(SUMPRODUCT($BL$12:$BL$310,T12:T310)+SUMPRODUCT($BL$12:$BL$310,U12:U310)+SUMPRODUCT($BL$12:$BL$310,V12:V310)+SUMPRODUCT($BL$12:$BL$310,W12:W310)+SUMPRODUCT($BL$12:$BL$310,Y12:Y310)+SUMPRODUCT($BL$12:$BL$310,AA12:AA310)+SUMPRODUCT($BL$12:$BL$310,X12:X310)+SUMPRODUCT($BL$12:$BL$310,AB12:AB310)+SUMPRODUCT($BL$12:$BL$310,AC12:AC310)+SUMPRODUCT($BL$12:$BL$310,AD12:AD310)+SUMPRODUCT($BL$12:$BL$310,N12:N310)+SUMPRODUCT($BL$12:$BL$310,O12:O310)+SUMPRODUCT($BL$12:$BL$310,P12:P310)+SUMPRODUCT($BL$12:$BL$310,Q12:Q310)+SUMPRODUCT($BL$12:$BL$310,R12:R310)+SUMPRODUCT($BL$12:$BL$310,S12:S310)+SUMPRODUCT($BL$12:$BL$310,Z12:Z310))</f>
        <v>0</v>
      </c>
      <c r="BM8">
        <f>SUM(SUMPRODUCT($BM$12:$BM$310,U12:U310)+SUMPRODUCT($BM$12:$BM$310,V12:V310)+SUMPRODUCT($BM$12:$BM$310,W12:W310)+SUMPRODUCT($BM$12:$BM$310,X12:X310)+SUMPRODUCT($BM$12:$BM$310,Z12:Z310)+SUMPRODUCT($BM$12:$BM$310,AB12:AB310)+SUMPRODUCT($BM$12:$BM$310,Y12:Y310)+SUMPRODUCT($BM$12:$BM$310,AC12:AC310)+SUMPRODUCT($BM$12:$BM$310,AD12:AD310)+SUMPRODUCT($BM$12:$BM$310,N12:N310)+SUMPRODUCT($BM$12:$BM$310,O12:O310)+SUMPRODUCT($BM$12:$BM$310,P12:P310)+SUMPRODUCT($BM$12:$BM$310,Q12:Q310)+SUMPRODUCT($BM$12:$BM$310,R12:R310)+SUMPRODUCT($BM$12:$BM$310,S12:S310)+SUMPRODUCT($BM$12:$BM$310,T12:T310)+SUMPRODUCT($BM$12:$BM$310,AA12:AA310))</f>
        <v>0</v>
      </c>
      <c r="BN8">
        <f>SUM(SUMPRODUCT($BN$12:$BN$310,V12:V310)+SUMPRODUCT($BN$12:$BN$310,W12:W310)+SUMPRODUCT($BN$12:$BN$310,X12:X310)+SUMPRODUCT($BN$12:$BN$310,Y12:Y310)+SUMPRODUCT($BN$12:$BN$310,AA12:AA310)+SUMPRODUCT($BN$12:$BN$310,AC12:AC310)+SUMPRODUCT($BN$12:$BN$310,Z12:Z310)+SUMPRODUCT($BN$12:$BN$310,AD12:AD310)+SUMPRODUCT($BN$12:$BN$310,N12:N310)+SUMPRODUCT($BN$12:$BN$310,O12:O310)+SUMPRODUCT($BN$12:$BN$310,P12:P310)+SUMPRODUCT($BN$12:$BN$310,Q12:Q310)+SUMPRODUCT($BN$12:$BN$310,R12:R310)+SUMPRODUCT($BN$12:$BN$310,S12:S310)+SUMPRODUCT($BN$12:$BN$310,T12:T310)+SUMPRODUCT($BN$12:$BN$310,U12:U310)+SUMPRODUCT($BN$12:$BN$310,AB12:AB310))</f>
        <v>0</v>
      </c>
      <c r="BO8">
        <f>SUM(SUMPRODUCT($BO$12:$BO$310,W12:W310)+SUMPRODUCT($BO$12:$BO$310,X12:X310)+SUMPRODUCT($BO$12:$BO$310,Y12:Y310)+SUMPRODUCT($BO$12:$BO$310,Z12:Z310)+SUMPRODUCT($BO$12:$BO$310,AB12:AB310)+SUMPRODUCT($BO$12:$BO$310,AD12:AD310)+SUMPRODUCT($BO$12:$BO$310,AA12:AA310)+SUMPRODUCT($BO$12:$BO$310,N12:N310)+SUMPRODUCT($BO$12:$BO$310,O12:O310)+SUMPRODUCT($BO$12:$BO$310,P12:P310)+SUMPRODUCT($BO$12:$BO$310,Q12:Q310)+SUMPRODUCT($BO$12:$BO$310,R12:R310)+SUMPRODUCT($BO$12:$BO$310,S12:S310)+SUMPRODUCT($BO$12:$BO$310,T12:T310)+SUMPRODUCT($BO$12:$BO$310,U12:U310)+SUMPRODUCT($BO$12:$BO$310,V12:V310)+SUMPRODUCT($BO$12:$BO$310,AC12:AC310))</f>
        <v>0</v>
      </c>
      <c r="BP8">
        <f>SUM(SUMPRODUCT($BP$12:$BP$310,X12:X310)+SUMPRODUCT($BP$12:$BP$310,Y12:Y310)+SUMPRODUCT($BP$12:$BP$310,Z12:Z310)+SUMPRODUCT($BP$12:$BP$310,AA12:AA310)+SUMPRODUCT($BP$12:$BP$310,AC12:AC310)+SUMPRODUCT($BP$12:$BP$310,N12:N310)+SUMPRODUCT($BP$12:$BP$310,AB12:AB310)+SUMPRODUCT($BP$12:$BP$310,O12:O310)+SUMPRODUCT($BP$12:$BP$310,P12:P310)+SUMPRODUCT($BP$12:$BP$310,Q12:Q310)+SUMPRODUCT($BP$12:$BP$310,R12:R310)+SUMPRODUCT($BP$12:$BP$310,S12:S310)+SUMPRODUCT($BP$12:$BP$310,T12:T310)+SUMPRODUCT($BP$12:$BP$310,U12:U310)+SUMPRODUCT($BP$12:$BP$310,V12:V310)+SUMPRODUCT($BP$12:$BP$310,W12:W310)+SUMPRODUCT($BP$12:$BP$310,AD12:AD310))</f>
        <v>0</v>
      </c>
      <c r="BQ8">
        <f>SUM(SUMPRODUCT($BQ$12:$BQ$310,Y12:Y310)+SUMPRODUCT($BQ$12:$BQ$310,Z12:Z310)+SUMPRODUCT($BQ$12:$BQ$310,AA12:AA310)+SUMPRODUCT($BQ$12:$BQ$310,AB12:AB310)+SUMPRODUCT($BQ$12:$BQ$310,AD12:AD310)+SUMPRODUCT($BQ$12:$BQ$310,O12:O310)+SUMPRODUCT($BQ$12:$BQ$310,AC12:AC310)+SUMPRODUCT($BQ$12:$BQ$310,P12:P310)+SUMPRODUCT($BQ$12:$BQ$310,Q12:Q310)+SUMPRODUCT($BQ$12:$BQ$310,R12:R310)+SUMPRODUCT($BQ$12:$BQ$310,S12:S310)+SUMPRODUCT($BQ$12:$BQ$310,T12:T310)+SUMPRODUCT($BQ$12:$BQ$310,U12:U310)+SUMPRODUCT($BQ$12:$BQ$310,V12:V310)+SUMPRODUCT($BQ$12:$BQ$310,W12:W310)+SUMPRODUCT($BQ$12:$BQ$310,X12:X310)+SUMPRODUCT($BQ$12:$BQ$310,N12:N310))</f>
        <v>0</v>
      </c>
      <c r="BR8">
        <f>SUM(SUMPRODUCT($BR$12:$BR$310,Z12:Z310)+SUMPRODUCT($BR$12:$BR$310,AA12:AA310)+SUMPRODUCT($BR$12:$BR$310,AB12:AB310)+SUMPRODUCT($BR$12:$BR$310,AC12:AC310)+SUMPRODUCT($BR$12:$BR$310,N12:N310)+SUMPRODUCT($BR$12:$BR$310,P12:P310)+SUMPRODUCT($BR$12:$BR$310,AD12:AD310)+SUMPRODUCT($BR$12:$BR$310,Q12:Q310)+SUMPRODUCT($BR$12:$BR$310,R12:R310)+SUMPRODUCT($BR$12:$BR$310,S12:S310)+SUMPRODUCT($BR$12:$BR$310,T12:T310)+SUMPRODUCT($BR$12:$BR$310,U12:U310)+SUMPRODUCT($BR$12:$BR$310,V12:V310)+SUMPRODUCT($BR$12:$BR$310,W12:W310)+SUMPRODUCT($BR$12:$BR$310,X12:X310)+SUMPRODUCT($BR$12:$BR$310,Y12:Y310)+SUMPRODUCT($BR$12:$BR$310,O12:O310))</f>
        <v>0</v>
      </c>
      <c r="BS8">
        <f>SUM(SUMPRODUCT($BS$12:$BS$310,AA12:AA310)+SUMPRODUCT($BS$12:$BS$310,AB12:AB310)+SUMPRODUCT($BS$12:$BS$310,AC12:AC310)+SUMPRODUCT($BS$12:$BS$310,AD12:AD310)+SUMPRODUCT($BS$12:$BS$310,O12:O310)+SUMPRODUCT($BS$12:$BS$310,Q12:Q310)+SUMPRODUCT($BS$12:$BS$310,N12:N310)+SUMPRODUCT($BS$12:$BS$310,R12:R310)+SUMPRODUCT($BS$12:$BS$310,S12:S310)+SUMPRODUCT($BS$12:$BS$310,T12:T310)+SUMPRODUCT($BS$12:$BS$310,U12:U310)+SUMPRODUCT($BS$12:$BS$310,V12:V310)+SUMPRODUCT($BS$12:$BS$310,W12:W310)+SUMPRODUCT($BS$12:$BS$310,X12:X310)+SUMPRODUCT($BS$12:$BS$310,Y12:Y310)+SUMPRODUCT($BS$12:$BS$310,Z12:Z310)+SUMPRODUCT($BS$12:$BS$310,P12:P310))</f>
        <v>0</v>
      </c>
      <c r="BT8">
        <f>SUM(SUMPRODUCT($BT$12:$BT$310,AB12:AB310)+SUMPRODUCT($BT$12:$BT$310,AC12:AC310)+SUMPRODUCT($BT$12:$BT$310,AD12:AD310)+SUMPRODUCT($BT$12:$BT$310,N12:N310)+SUMPRODUCT($BT$12:$BT$310,P12:P310)+SUMPRODUCT($BT$12:$BT$310,R12:R310)+SUMPRODUCT($BT$12:$BT$310,O12:O310)+SUMPRODUCT($BT$12:$BT$310,S12:S310)+SUMPRODUCT($BT$12:$BT$310,T12:T310)+SUMPRODUCT($BT$12:$BT$310,U12:U310)+SUMPRODUCT($BT$12:$BT$310,V12:V310)+SUMPRODUCT($BT$12:$BT$310,W12:W310)+SUMPRODUCT($BT$12:$BT$310,X12:X310)+SUMPRODUCT($BT$12:$BT$310,Y12:Y310)+SUMPRODUCT($BT$12:$BT$310,Z12:Z310)+SUMPRODUCT($BT$12:$BT$310,AA12:AA310)+SUMPRODUCT($BT$12:$BT$310,Q12:Q310))</f>
        <v>0</v>
      </c>
      <c r="BU8">
        <f>SUM(SUMPRODUCT($BU$12:$BU$310,AC12:AC310)+SUMPRODUCT($BU$12:$BU$310,AD12:AD310)+SUMPRODUCT($BU$12:$BU$310,N12:N310)+SUMPRODUCT($BU$12:$BU$310,O12:O310)+SUMPRODUCT($BU$12:$BU$310,Q12:Q310)+SUMPRODUCT($BU$12:$BU$310,S12:S310)+SUMPRODUCT($BU$12:$BU$310,P12:P310)+SUMPRODUCT($BU$12:$BU$310,T12:T310)+SUMPRODUCT($BU$12:$BU$310,U12:U310)+SUMPRODUCT($BU$12:$BU$310,V12:V310)+SUMPRODUCT($BU$12:$BU$310,W12:W310)+SUMPRODUCT($BU$12:$BU$310,X12:X310)+SUMPRODUCT($BU$12:$BU$310,Y12:Y310)+SUMPRODUCT($BU$12:$BU$310,Z12:Z310)+SUMPRODUCT($BU$12:$BU$310,AA12:AA310)+SUMPRODUCT($BU$12:$BU$310,AB12:AB310)+SUMPRODUCT($BU$12:$BU$310,R12:R310))</f>
        <v>0</v>
      </c>
      <c r="BV8">
        <f>SUM(SUMPRODUCT($BV$12:$BV$310,AD12:AD310)+SUMPRODUCT($BV$12:$BV$310,N12:N310)+SUMPRODUCT($BV$12:$BV$310,O12:O310)+SUMPRODUCT($BV$12:$BV$310,P12:P310)+SUMPRODUCT($BV$12:$BV$310,R12:R310)+SUMPRODUCT($BV$12:$BV$310,T12:T310)+SUMPRODUCT($BV$12:$BV$310,Q12:Q310)+SUMPRODUCT($BV$12:$BV$310,U12:U310)+SUMPRODUCT($BV$12:$BV$310,V12:V310)+SUMPRODUCT($BV$12:$BV$310,W12:W310)+SUMPRODUCT($BV$12:$BV$310,X12:X310)+SUMPRODUCT($BV$12:$BV$310,Y12:Y310)+SUMPRODUCT($BV$12:$BV$310,Z12:Z310)+SUMPRODUCT($BV$12:$BV$310,AA12:AA310)+SUMPRODUCT($BV$12:$BV$310,AB12:AB310)+SUMPRODUCT($BV$12:$BV$310,AC12:AC310)+SUMPRODUCT($BV$12:$BV$310,S12:S310))</f>
        <v>0</v>
      </c>
      <c r="BW8">
        <f>SUM(SUMPRODUCT($BW$12:$BW$310,N12:N310)+SUMPRODUCT($BW$12:$BW$310,O12:O310)+SUMPRODUCT($BW$12:$BW$310,P12:P310)+SUMPRODUCT($BW$12:$BW$310,Q12:Q310)+SUMPRODUCT($BW$12:$BW$310,S12:S310)+SUMPRODUCT($BW$12:$BW$310,U12:U310)+SUMPRODUCT($BW$12:$BW$310,R12:R310)+SUMPRODUCT($BW$12:$BW$310,V12:V310)+SUMPRODUCT($BW$12:$BW$310,W12:W310)+SUMPRODUCT($BW$12:$BW$310,X12:X310)+SUMPRODUCT($BW$12:$BW$310,Y12:Y310)+SUMPRODUCT($BW$12:$BW$310,Z12:Z310)+SUMPRODUCT($BW$12:$BW$310,AA12:AA310)+SUMPRODUCT($BW$12:$BW$310,AB12:AB310)+SUMPRODUCT($BW$12:$BW$310,AC12:AC310)+SUMPRODUCT($BW$12:$BW$310,AD12:AD310)+SUMPRODUCT($BW$12:$BW$310,T12:T310))</f>
        <v>0</v>
      </c>
      <c r="BX8" s="536">
        <f>SUM(SUMPRODUCT($BX$12:$BX$310,N12:N310)+SUMPRODUCT($BX$12:$BX$310,O12:O310)+SUMPRODUCT($BX$12:$BX$310,P12:P310)+SUMPRODUCT($BX$12:$BX$310,Q12:Q310)+SUMPRODUCT($BX$12:$BX$310,S12:S310)+SUMPRODUCT($BX$12:$BX$310,U12:U310)+SUMPRODUCT($BX$12:$BX$310,R12:R310)+SUMPRODUCT($BX$12:$BX$310,V12:V310)+SUMPRODUCT($BX$12:$BX$310,W12:W310)+SUMPRODUCT($BX$12:$BX$310,X12:X310)+SUMPRODUCT($BX$12:$BX$310,Y12:Y310)+SUMPRODUCT($BX$12:$BX$310,Z12:Z310)+SUMPRODUCT($BX$12:$BX$310,AA12:AA310)+SUMPRODUCT($BX$12:$BX$310,AB12:AB310)+SUMPRODUCT($BX$12:$BX$310,AC12:AC310)+SUMPRODUCT($BX$12:$BX$310,AD12:AD310)+SUMPRODUCT($BX$12:$BX$310,T12:T310))</f>
        <v>0</v>
      </c>
      <c r="BY8">
        <f>SUM(SUMPRODUCT($BY$12:$BY$310,N12:N310)+SUMPRODUCT($BY$12:$BY$310,O12:O310)+SUMPRODUCT($BY$12:$BY$310,P12:P310)+SUMPRODUCT($BY$12:$BY$310,Q12:Q310)+SUMPRODUCT($BY$12:$BY$310,S12:S310)+SUMPRODUCT($BY$12:$BY$310,U12:U310)+SUMPRODUCT($BY$12:$BY$310,R12:R310)+SUMPRODUCT($BY$12:$BY$310,V12:V310)+SUMPRODUCT($BY$12:$BY$310,W12:W310)+SUMPRODUCT($BY$12:$BY$310,X12:X310)+SUMPRODUCT($BY$12:$BY$310,Y12:Y310)+SUMPRODUCT($BY$12:$BY$310,Z12:Z310)+SUMPRODUCT($BY$12:$BY$310,AA12:AA310)+SUMPRODUCT($BY$12:$BY$310,AB12:AB310)+SUMPRODUCT($BY$12:$BY$310,AD12:AD310)+SUMPRODUCT($BY$12:$BY$310,AC12:AC310)+SUMPRODUCT($BY$12:$BY$310,T12:T310))</f>
        <v>0</v>
      </c>
      <c r="BZ8" s="285"/>
      <c r="CA8" s="1">
        <f t="shared" ref="CA8:DA8" si="1">SUM(CA12:CA257)</f>
        <v>0</v>
      </c>
      <c r="CB8" s="1">
        <f t="shared" si="1"/>
        <v>0</v>
      </c>
      <c r="CC8" s="1">
        <f t="shared" si="1"/>
        <v>0</v>
      </c>
      <c r="CD8" s="1">
        <f t="shared" si="1"/>
        <v>0</v>
      </c>
      <c r="CE8" s="1">
        <f t="shared" si="1"/>
        <v>0</v>
      </c>
      <c r="CF8" s="1">
        <f t="shared" si="1"/>
        <v>0</v>
      </c>
      <c r="CG8" s="1">
        <f t="shared" si="1"/>
        <v>0</v>
      </c>
      <c r="CH8" s="1">
        <f t="shared" si="1"/>
        <v>0</v>
      </c>
      <c r="CI8" s="1">
        <f t="shared" si="1"/>
        <v>0</v>
      </c>
      <c r="CJ8" s="1">
        <f t="shared" si="1"/>
        <v>0</v>
      </c>
      <c r="CK8" s="1">
        <f t="shared" si="1"/>
        <v>0</v>
      </c>
      <c r="CL8" s="1">
        <f t="shared" si="1"/>
        <v>0</v>
      </c>
      <c r="CM8" s="1">
        <f t="shared" si="1"/>
        <v>0</v>
      </c>
      <c r="CN8" s="1">
        <f t="shared" si="1"/>
        <v>0</v>
      </c>
      <c r="CO8" s="1">
        <f t="shared" si="1"/>
        <v>0</v>
      </c>
      <c r="CP8" s="1">
        <f t="shared" si="1"/>
        <v>0</v>
      </c>
      <c r="CQ8" s="1">
        <f t="shared" si="1"/>
        <v>0</v>
      </c>
      <c r="CR8" s="1">
        <f t="shared" si="1"/>
        <v>0</v>
      </c>
      <c r="CS8" s="1">
        <f t="shared" si="1"/>
        <v>0</v>
      </c>
      <c r="CT8" s="1">
        <f t="shared" si="1"/>
        <v>0</v>
      </c>
      <c r="CU8" s="1">
        <f t="shared" si="1"/>
        <v>0</v>
      </c>
      <c r="CV8" s="1">
        <f t="shared" si="1"/>
        <v>0</v>
      </c>
      <c r="CW8" s="1">
        <f t="shared" si="1"/>
        <v>0</v>
      </c>
      <c r="CX8" s="1">
        <f t="shared" si="1"/>
        <v>0</v>
      </c>
      <c r="CY8" s="1">
        <f t="shared" si="1"/>
        <v>0</v>
      </c>
      <c r="CZ8" s="1">
        <f t="shared" si="1"/>
        <v>0</v>
      </c>
      <c r="DA8" s="1">
        <f t="shared" si="1"/>
        <v>0</v>
      </c>
    </row>
    <row r="9" spans="1:106" s="8" customFormat="1" ht="57.75" customHeight="1">
      <c r="B9" s="448" t="s">
        <v>9</v>
      </c>
      <c r="C9" s="66"/>
      <c r="D9" s="697" t="s">
        <v>795</v>
      </c>
      <c r="E9" s="682" t="s">
        <v>6542</v>
      </c>
      <c r="F9" s="682" t="s">
        <v>806</v>
      </c>
      <c r="G9" s="449" t="s">
        <v>805</v>
      </c>
      <c r="H9" s="455" t="s">
        <v>801</v>
      </c>
      <c r="I9" s="449" t="s">
        <v>800</v>
      </c>
      <c r="J9" s="449" t="s">
        <v>796</v>
      </c>
      <c r="K9" s="449" t="s">
        <v>803</v>
      </c>
      <c r="L9" s="455" t="s">
        <v>804</v>
      </c>
      <c r="M9" s="1184" t="s">
        <v>798</v>
      </c>
      <c r="N9" s="1190" t="s">
        <v>5680</v>
      </c>
      <c r="O9" s="188" t="s">
        <v>105</v>
      </c>
      <c r="P9" s="1191" t="s">
        <v>5681</v>
      </c>
      <c r="Q9" s="1192" t="s">
        <v>5682</v>
      </c>
      <c r="R9" s="1193" t="s">
        <v>5683</v>
      </c>
      <c r="S9" s="1194" t="s">
        <v>6997</v>
      </c>
      <c r="T9" s="1195" t="s">
        <v>6996</v>
      </c>
      <c r="U9" s="1196" t="s">
        <v>6998</v>
      </c>
      <c r="V9" s="1197" t="s">
        <v>810</v>
      </c>
      <c r="W9" s="1198" t="s">
        <v>5684</v>
      </c>
      <c r="X9" s="1199" t="s">
        <v>5685</v>
      </c>
      <c r="Y9" s="1200" t="s">
        <v>5686</v>
      </c>
      <c r="Z9" s="1201" t="s">
        <v>5008</v>
      </c>
      <c r="AA9" s="1202" t="s">
        <v>5007</v>
      </c>
      <c r="AB9" s="1203" t="s">
        <v>6108</v>
      </c>
      <c r="AC9" s="1204" t="s">
        <v>6109</v>
      </c>
      <c r="AD9" s="1205" t="s">
        <v>6114</v>
      </c>
      <c r="AE9" s="499" t="s">
        <v>13</v>
      </c>
      <c r="AF9" s="549" t="s">
        <v>9</v>
      </c>
      <c r="AG9" s="1206" t="s">
        <v>14</v>
      </c>
      <c r="AH9" s="1174" t="s">
        <v>6728</v>
      </c>
      <c r="AJ9" s="753" t="s">
        <v>600</v>
      </c>
      <c r="AK9" s="755" t="s">
        <v>601</v>
      </c>
      <c r="AL9" s="836"/>
      <c r="AM9" s="477"/>
      <c r="AN9" s="693" t="s">
        <v>6</v>
      </c>
      <c r="AO9" s="653" t="s">
        <v>7</v>
      </c>
      <c r="AP9" s="738"/>
      <c r="AQ9" s="338" t="s">
        <v>3</v>
      </c>
      <c r="AR9" s="338" t="s">
        <v>4</v>
      </c>
      <c r="AS9" s="338" t="s">
        <v>11</v>
      </c>
      <c r="AT9" s="338" t="s">
        <v>12</v>
      </c>
      <c r="AU9" s="338" t="s">
        <v>5</v>
      </c>
      <c r="AV9" s="338" t="s">
        <v>45</v>
      </c>
      <c r="AW9" s="338" t="s">
        <v>6762</v>
      </c>
      <c r="AX9" s="338" t="s">
        <v>41</v>
      </c>
      <c r="AY9" s="338" t="s">
        <v>599</v>
      </c>
      <c r="AZ9" s="338" t="s">
        <v>42</v>
      </c>
      <c r="BA9" s="338" t="s">
        <v>43</v>
      </c>
      <c r="BB9" s="338" t="s">
        <v>58</v>
      </c>
      <c r="BC9" s="338" t="s">
        <v>559</v>
      </c>
      <c r="BD9" s="338" t="s">
        <v>560</v>
      </c>
      <c r="BE9" s="891" t="s">
        <v>5789</v>
      </c>
      <c r="BF9" s="891" t="s">
        <v>5789</v>
      </c>
      <c r="BG9" s="661" t="s">
        <v>5176</v>
      </c>
      <c r="BH9" s="657" t="s">
        <v>598</v>
      </c>
      <c r="BI9" s="338"/>
      <c r="BJ9" s="538" t="s">
        <v>728</v>
      </c>
      <c r="BK9" s="145" t="s">
        <v>729</v>
      </c>
      <c r="BL9" s="538" t="s">
        <v>742</v>
      </c>
      <c r="BM9" s="145" t="s">
        <v>743</v>
      </c>
      <c r="BN9" s="538" t="s">
        <v>745</v>
      </c>
      <c r="BO9" s="145" t="s">
        <v>731</v>
      </c>
      <c r="BP9" s="538" t="s">
        <v>732</v>
      </c>
      <c r="BQ9" s="145" t="s">
        <v>733</v>
      </c>
      <c r="BR9" s="538" t="s">
        <v>734</v>
      </c>
      <c r="BS9" s="145" t="s">
        <v>735</v>
      </c>
      <c r="BT9" s="538" t="s">
        <v>736</v>
      </c>
      <c r="BU9" s="145" t="s">
        <v>737</v>
      </c>
      <c r="BV9" s="538" t="s">
        <v>738</v>
      </c>
      <c r="BW9" s="145" t="s">
        <v>739</v>
      </c>
      <c r="BX9" s="538" t="s">
        <v>740</v>
      </c>
      <c r="BY9" s="145" t="s">
        <v>741</v>
      </c>
      <c r="BZ9" s="338"/>
      <c r="CA9" s="8" t="s">
        <v>6535</v>
      </c>
      <c r="CB9" s="8" t="s">
        <v>6536</v>
      </c>
      <c r="CC9" s="8" t="s">
        <v>6537</v>
      </c>
      <c r="CD9" s="8" t="s">
        <v>6538</v>
      </c>
      <c r="CE9" s="8" t="s">
        <v>6539</v>
      </c>
      <c r="CF9" s="8" t="s">
        <v>6534</v>
      </c>
      <c r="CG9" s="8" t="s">
        <v>6540</v>
      </c>
      <c r="CH9" s="8" t="s">
        <v>6541</v>
      </c>
      <c r="CJ9" s="8" t="s">
        <v>6391</v>
      </c>
      <c r="CK9" s="8" t="s">
        <v>6392</v>
      </c>
      <c r="CM9" s="8" t="s">
        <v>1</v>
      </c>
      <c r="CN9" s="8" t="s">
        <v>6397</v>
      </c>
      <c r="CO9" s="8" t="s">
        <v>356</v>
      </c>
      <c r="CP9" s="8" t="s">
        <v>37</v>
      </c>
      <c r="CQ9" s="8" t="s">
        <v>720</v>
      </c>
      <c r="CR9" s="8" t="s">
        <v>595</v>
      </c>
      <c r="CS9" s="8" t="s">
        <v>148</v>
      </c>
      <c r="CT9" s="8" t="s">
        <v>693</v>
      </c>
      <c r="CU9" s="8" t="s">
        <v>563</v>
      </c>
      <c r="CV9" s="8" t="s">
        <v>723</v>
      </c>
      <c r="CW9" s="8" t="s">
        <v>719</v>
      </c>
      <c r="CX9" s="8" t="s">
        <v>721</v>
      </c>
      <c r="CY9" s="144" t="s">
        <v>6398</v>
      </c>
      <c r="CZ9" s="144" t="s">
        <v>6399</v>
      </c>
      <c r="DA9" s="8" t="s">
        <v>6541</v>
      </c>
    </row>
    <row r="10" spans="1:106" s="8" customFormat="1" ht="27" hidden="1" customHeight="1">
      <c r="B10" s="260"/>
      <c r="C10" s="1"/>
      <c r="D10" s="1185"/>
      <c r="E10" s="1186"/>
      <c r="F10" s="1186"/>
      <c r="G10" s="487"/>
      <c r="I10" s="487"/>
      <c r="J10" s="487"/>
      <c r="K10" s="487"/>
      <c r="M10" s="487"/>
      <c r="N10" s="1208" t="s">
        <v>829</v>
      </c>
      <c r="O10" s="1209" t="s">
        <v>830</v>
      </c>
      <c r="P10" s="1208" t="s">
        <v>831</v>
      </c>
      <c r="Q10" s="1208" t="s">
        <v>832</v>
      </c>
      <c r="R10" s="1208" t="s">
        <v>833</v>
      </c>
      <c r="S10" s="1208" t="s">
        <v>834</v>
      </c>
      <c r="T10" s="1208" t="s">
        <v>6854</v>
      </c>
      <c r="U10" s="1208" t="s">
        <v>6857</v>
      </c>
      <c r="V10" s="1208" t="s">
        <v>6858</v>
      </c>
      <c r="W10" s="1208" t="s">
        <v>835</v>
      </c>
      <c r="X10" s="1208" t="s">
        <v>6855</v>
      </c>
      <c r="Y10" s="1208" t="s">
        <v>856</v>
      </c>
      <c r="Z10" s="1208" t="s">
        <v>857</v>
      </c>
      <c r="AA10" s="1208" t="s">
        <v>6856</v>
      </c>
      <c r="AB10" s="1208" t="s">
        <v>6859</v>
      </c>
      <c r="AC10" s="1208" t="s">
        <v>6860</v>
      </c>
      <c r="AD10" s="1208" t="s">
        <v>6853</v>
      </c>
      <c r="AF10" s="1175"/>
      <c r="AG10" s="1207"/>
      <c r="AH10" s="1187"/>
      <c r="AJ10" s="1188"/>
      <c r="AK10" s="1188"/>
      <c r="AL10" s="836"/>
      <c r="AM10" s="477"/>
      <c r="AN10" s="693"/>
      <c r="AO10" s="653"/>
      <c r="AP10" s="7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891"/>
      <c r="BF10" s="891"/>
      <c r="BG10" s="661"/>
      <c r="BH10" s="657"/>
      <c r="BI10" s="338"/>
      <c r="BJ10" s="1137"/>
      <c r="BK10" s="140"/>
      <c r="BL10" s="1137"/>
      <c r="BM10" s="140"/>
      <c r="BN10" s="1137"/>
      <c r="BO10" s="140"/>
      <c r="BP10" s="1137"/>
      <c r="BQ10" s="140"/>
      <c r="BR10" s="1137"/>
      <c r="BS10" s="140"/>
      <c r="BT10" s="1137"/>
      <c r="BU10" s="140"/>
      <c r="BV10" s="1137"/>
      <c r="BW10" s="140"/>
      <c r="BX10" s="1137"/>
      <c r="BY10" s="140"/>
      <c r="BZ10" s="338"/>
      <c r="CY10" s="144"/>
      <c r="CZ10" s="144"/>
    </row>
    <row r="11" spans="1:106" s="62" customFormat="1" ht="28.8" customHeight="1">
      <c r="A11" s="1"/>
      <c r="B11" s="260"/>
      <c r="C11" s="9"/>
      <c r="D11" s="472"/>
      <c r="E11" s="780"/>
      <c r="F11" s="780"/>
      <c r="G11" s="425"/>
      <c r="H11" s="9"/>
      <c r="I11" s="167"/>
      <c r="J11" s="9"/>
      <c r="K11" s="9"/>
      <c r="L11" s="9"/>
      <c r="M11" s="485" t="s">
        <v>7011</v>
      </c>
      <c r="N11" s="248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881"/>
      <c r="AC11" s="881"/>
      <c r="AD11" s="652"/>
      <c r="AE11" s="206"/>
      <c r="AF11" s="9"/>
      <c r="AG11" s="428"/>
      <c r="AH11" s="583"/>
      <c r="AI11" s="1"/>
      <c r="AJ11" s="8"/>
      <c r="AK11" s="1"/>
      <c r="AN11" s="696"/>
      <c r="AO11" s="653">
        <f t="shared" ref="AO11" si="2">SUM(N11:AD11)*AN11</f>
        <v>0</v>
      </c>
      <c r="AP11" s="738"/>
      <c r="AQ11" s="286"/>
      <c r="AR11" s="286"/>
      <c r="AS11" s="286"/>
      <c r="AT11" s="286"/>
      <c r="AU11" s="286"/>
      <c r="AV11" s="286"/>
      <c r="AW11" s="286">
        <f t="shared" ref="AW11:AW15" si="3">T11*J11</f>
        <v>0</v>
      </c>
      <c r="AX11" s="286"/>
      <c r="AY11" s="286"/>
      <c r="AZ11" s="286"/>
      <c r="BA11" s="286"/>
      <c r="BB11" s="286"/>
      <c r="BC11" s="286"/>
      <c r="BD11" s="286"/>
      <c r="BE11" s="548"/>
      <c r="BF11" s="548"/>
      <c r="BG11" s="658"/>
      <c r="BH11" s="656"/>
      <c r="BI11" s="286"/>
      <c r="BJ11" s="539"/>
      <c r="BK11" s="9"/>
      <c r="BL11" s="539"/>
      <c r="BM11" s="9"/>
      <c r="BN11" s="539"/>
      <c r="BO11" s="9"/>
      <c r="BP11" s="539"/>
      <c r="BQ11" s="9"/>
      <c r="BR11" s="539"/>
      <c r="BS11" s="9"/>
      <c r="BT11" s="539"/>
      <c r="BU11" s="9"/>
      <c r="BV11" s="539"/>
      <c r="BW11" s="9"/>
      <c r="BX11" s="539"/>
      <c r="BY11" s="9"/>
      <c r="BZ11" s="286"/>
      <c r="CA11" s="1">
        <f t="shared" ref="CA11:CA15" si="4">IF(H11="XS",IF(SUM(AQ11:BG11)&gt;0,SUM(AQ11:BG11),0),0)</f>
        <v>0</v>
      </c>
      <c r="CB11" s="1">
        <f t="shared" ref="CB11:CB15" si="5">IF(H11="S",IF(SUM(AQ11:BG11)&gt;0,SUM(AQ11:BG11),0),0)</f>
        <v>0</v>
      </c>
      <c r="CC11" s="1">
        <f t="shared" ref="CC11:CC15" si="6">IF(H11="M",IF(SUM(AQ11:BG11)&gt;0,SUM(AQ11:BG11),0),0)</f>
        <v>0</v>
      </c>
      <c r="CD11" s="1">
        <f t="shared" ref="CD11:CD15" si="7">IF(H11="L",IF(SUM(AQ11:BG11)&gt;0,SUM(AQ11:BG11),0),0)</f>
        <v>0</v>
      </c>
      <c r="CE11" s="1035">
        <f t="shared" ref="CE11:CE15" si="8">IF(H11="XL",IF(SUM(AQ11:BG11)&gt;0,SUM(AQ11:BG11),0),0)</f>
        <v>0</v>
      </c>
      <c r="CF11" s="1">
        <f t="shared" ref="CF11:CF15" si="9">IF(H11="2XL",IF(SUM(AQ11:BG11)&gt;0,SUM(AQ11:BG11),0),0)</f>
        <v>0</v>
      </c>
      <c r="CG11" s="1">
        <f t="shared" ref="CG11:CG15" si="10">IF(H11="3XL",IF(SUM(AQ11:BG11)&gt;0,SUM(AQ11:BG11),0),0)</f>
        <v>0</v>
      </c>
      <c r="CH11" s="1">
        <f t="shared" ref="CH11:CH15" si="11">IF(H11="various",IF(SUM(AQ11:BG11)&gt;0,SUM(AQ11:BG11),0),0)</f>
        <v>0</v>
      </c>
      <c r="CJ11" s="1">
        <f t="shared" ref="CJ11:CJ15" si="12">IF(E11="",IF(SUM(AQ11:BG11)&gt;0,SUM(AQ11:BG11),0),0)</f>
        <v>0</v>
      </c>
      <c r="CK11" s="1">
        <f t="shared" ref="CK11:CK15" si="13">IF(E11="Dual Tex.",IF(SUM(AQ11:BG11)&gt;0,SUM(AQ11:BG11),0),0)</f>
        <v>0</v>
      </c>
      <c r="CM11" s="1">
        <f t="shared" ref="CM11:CM15" si="14">IF(G11="sloper",IF(SUM(AQ11:BG11)&gt;0,SUM(AQ11:BG11),0),0)</f>
        <v>0</v>
      </c>
      <c r="CN11" s="1">
        <f t="shared" ref="CN11:CN15" si="15">IF(G11="footholds",IF(SUM(AQ11:BG11)&gt;0,SUM(AQ11:BG11),0),0)</f>
        <v>0</v>
      </c>
      <c r="CO11" s="1">
        <f t="shared" ref="CO11:CO15" si="16">IF(G11="micros",IF(SUM(AQ11:BG11)&gt;0,SUM(AQ11:BG11),0),0)</f>
        <v>0</v>
      </c>
      <c r="CP11" s="1">
        <f t="shared" ref="CP11:CP15" si="17">IF(G11="jug",IF(SUM(AQ11:BG11)&gt;0,SUM(AQ11:BG11),0),0)</f>
        <v>0</v>
      </c>
      <c r="CQ11" s="1">
        <f t="shared" ref="CQ11:CQ15" si="18">IF(G11="ledge",IF(SUM(AQ11:BG11)&gt;0,SUM(AQ11:BG11),0),0)</f>
        <v>0</v>
      </c>
      <c r="CR11" s="1">
        <f t="shared" ref="CR11:CR15" si="19">IF(G11="edge",IF(SUM(AQ11:BG11)&gt;0,SUM(AQ11:BG11),0),0)</f>
        <v>0</v>
      </c>
      <c r="CS11" s="1">
        <f t="shared" ref="CS11:CS15" si="20">IF(G11="crimp",IF(SUM(AQ11:BG11)&gt;0,SUM(AQ11:BG11),0),0)</f>
        <v>0</v>
      </c>
      <c r="CT11" s="1">
        <f t="shared" ref="CT11:CT15" si="21">IF(G11="incut",IF(SUM(AQ11:BG11)&gt;0,SUM(AQ11:BG11),0),0)</f>
        <v>0</v>
      </c>
      <c r="CU11" s="1">
        <f t="shared" ref="CU11:CU15" si="22">IF(G11="dish",IF(SUM(AQ11:BG11)&gt;0,SUM(AQ11:BG11),0),0)</f>
        <v>0</v>
      </c>
      <c r="CV11" s="1">
        <f t="shared" ref="CV11:CV15" si="23">IF(G11="pinch",IF(SUM(AQ11:BG11)&gt;0,SUM(AQ11:BG11),0),0)</f>
        <v>0</v>
      </c>
      <c r="CW11" s="1">
        <f t="shared" ref="CW11:CW15" si="24">IF(G11="pocket",IF(SUM(AQ11:BG11)&gt;0,SUM(AQ11:BG11),0),0)</f>
        <v>0</v>
      </c>
      <c r="CX11" s="1">
        <f t="shared" ref="CX11:CX15" si="25">IF(G11="insert",IF(SUM(AQ11:BG11)&gt;0,SUM(AQ11:BG11),0),0)</f>
        <v>0</v>
      </c>
      <c r="CY11" s="1">
        <f t="shared" ref="CY11:CY15" si="26">IF(G11="feature",IF(SUM(AQ11:BG11)&gt;0,SUM(AQ11:BG11),0),0)</f>
        <v>0</v>
      </c>
      <c r="CZ11" s="1">
        <f t="shared" ref="CZ11:CZ15" si="27">IF(G11="scoop",IF(SUM(AQ11:BG11)&gt;0,SUM(AQ11:BG11),0),0)</f>
        <v>0</v>
      </c>
      <c r="DA11" s="1">
        <f t="shared" ref="DA11:DA15" si="28">IF(G11="various",IF(SUM(AQ11:BG11)&gt;0,SUM(AQ11:BG11),0),0)</f>
        <v>0</v>
      </c>
    </row>
    <row r="12" spans="1:106" s="1" customFormat="1" ht="65.25" customHeight="1">
      <c r="B12" s="269" t="s">
        <v>9</v>
      </c>
      <c r="C12" s="152"/>
      <c r="D12" s="1064" t="s">
        <v>6401</v>
      </c>
      <c r="E12" s="1065"/>
      <c r="F12" s="1065"/>
      <c r="G12" s="1066" t="s">
        <v>1</v>
      </c>
      <c r="H12" s="1067" t="s">
        <v>218</v>
      </c>
      <c r="I12" s="1066" t="s">
        <v>7006</v>
      </c>
      <c r="J12" s="1067">
        <v>1</v>
      </c>
      <c r="K12" s="1067">
        <v>0</v>
      </c>
      <c r="L12" s="1067" t="s">
        <v>6708</v>
      </c>
      <c r="M12" s="1114">
        <v>136.5</v>
      </c>
      <c r="N12" s="1069"/>
      <c r="O12" s="1069"/>
      <c r="P12" s="1069"/>
      <c r="Q12" s="1069"/>
      <c r="R12" s="1069"/>
      <c r="S12" s="1084"/>
      <c r="T12" s="1069"/>
      <c r="U12" s="1070"/>
      <c r="V12" s="1070"/>
      <c r="W12" s="1070"/>
      <c r="X12" s="1070"/>
      <c r="Y12" s="1070"/>
      <c r="Z12" s="1070"/>
      <c r="AA12" s="1070"/>
      <c r="AB12" s="1082"/>
      <c r="AC12" s="1082"/>
      <c r="AD12" s="1061" t="s">
        <v>236</v>
      </c>
      <c r="AE12" s="1062">
        <f t="shared" ref="AE12:AE14" si="29">M12*N12+M12*O12+M12*P12+M12*Q12+M12*R12+M12*S12+M12*U12+M12*W12+M12*X12+M12*Y12+M12*Z12+M12*AA12+M12*V12+(M12*AB12*1.1)+(M12*AC12*1.1)+M12*T12</f>
        <v>0</v>
      </c>
      <c r="AF12" s="1073" t="str">
        <f>IF(B12="New","Yes","No")</f>
        <v>Yes</v>
      </c>
      <c r="AG12" s="1120" t="str">
        <f>IF(SUM(N12:AD12)&gt;0,"Yes","No")</f>
        <v>No</v>
      </c>
      <c r="AH12" s="1052" t="str">
        <f t="shared" ref="AH12:AH15" si="30">IF(F12="P24 cat.","Yes","No")</f>
        <v>No</v>
      </c>
      <c r="AJ12" s="395">
        <v>1</v>
      </c>
      <c r="AK12" s="396">
        <f>AJ12*N12+AJ12*O12+AJ12*P12+AJ12*Q12+AJ12*R12+AJ12*S12+AJ12*U12+AJ12*W12+AJ12*X12+AJ12*Y12+AJ12*Z12+AJ12*AA12+AJ12*V12+AJ12*AB12+AJ12*AC12+AJ12*T12</f>
        <v>0</v>
      </c>
      <c r="AL12" s="62"/>
      <c r="AM12" s="62"/>
      <c r="AN12" s="693">
        <v>3.3</v>
      </c>
      <c r="AO12" s="653">
        <f>SUM(N12:AD12)*AN12</f>
        <v>0</v>
      </c>
      <c r="AP12" s="738"/>
      <c r="AQ12" s="286">
        <f t="shared" ref="AQ12:AQ15" si="31">N12*J12</f>
        <v>0</v>
      </c>
      <c r="AR12" s="286">
        <f t="shared" ref="AR12:AR15" si="32">O12*J12</f>
        <v>0</v>
      </c>
      <c r="AS12" s="286">
        <f t="shared" ref="AS12:AS15" si="33">P12*J12</f>
        <v>0</v>
      </c>
      <c r="AT12" s="286">
        <f t="shared" ref="AT12:AT15" si="34">Q12*J12</f>
        <v>0</v>
      </c>
      <c r="AU12" s="286">
        <f t="shared" ref="AU12:AU15" si="35">R12*J12</f>
        <v>0</v>
      </c>
      <c r="AV12" s="286">
        <f t="shared" ref="AV12:AV15" si="36">S12*J12</f>
        <v>0</v>
      </c>
      <c r="AW12" s="286">
        <f t="shared" si="3"/>
        <v>0</v>
      </c>
      <c r="AX12" s="286">
        <f t="shared" ref="AX12:AX15" si="37">U12*J12</f>
        <v>0</v>
      </c>
      <c r="AY12" s="286">
        <f t="shared" ref="AY12:AY15" si="38">J12*V12</f>
        <v>0</v>
      </c>
      <c r="AZ12" s="286">
        <f t="shared" ref="AZ12:AZ15" si="39">W12*J12</f>
        <v>0</v>
      </c>
      <c r="BA12" s="286">
        <f t="shared" ref="BA12:BA15" si="40">X12*J12</f>
        <v>0</v>
      </c>
      <c r="BB12" s="286">
        <f t="shared" ref="BB12:BB15" si="41">Y12*J12</f>
        <v>0</v>
      </c>
      <c r="BC12" s="286">
        <f t="shared" ref="BC12:BC15" si="42">Z12*J12</f>
        <v>0</v>
      </c>
      <c r="BD12" s="286">
        <f t="shared" ref="BD12:BD15" si="43">AA12*J12</f>
        <v>0</v>
      </c>
      <c r="BE12" s="548">
        <f t="shared" ref="BE12:BE14" si="44">AB12*J12</f>
        <v>0</v>
      </c>
      <c r="BF12" s="548">
        <f t="shared" ref="BF12:BF14" si="45">AC12*J12</f>
        <v>0</v>
      </c>
      <c r="BG12" s="658"/>
      <c r="BH12" s="656">
        <v>1</v>
      </c>
      <c r="BI12" s="286"/>
      <c r="BJ12" s="540">
        <v>6</v>
      </c>
      <c r="BK12" s="202"/>
      <c r="BL12" s="540"/>
      <c r="BM12" s="202"/>
      <c r="BN12" s="540"/>
      <c r="BO12" s="202"/>
      <c r="BP12" s="540"/>
      <c r="BQ12" s="202"/>
      <c r="BR12" s="540"/>
      <c r="BS12" s="202"/>
      <c r="BT12" s="540"/>
      <c r="BU12" s="202"/>
      <c r="BV12" s="540"/>
      <c r="BW12" s="202"/>
      <c r="BX12" s="540"/>
      <c r="BY12" s="202"/>
      <c r="BZ12" s="286"/>
      <c r="CA12" s="1">
        <f t="shared" si="4"/>
        <v>0</v>
      </c>
      <c r="CB12" s="1">
        <f t="shared" si="5"/>
        <v>0</v>
      </c>
      <c r="CC12" s="1">
        <f t="shared" si="6"/>
        <v>0</v>
      </c>
      <c r="CD12" s="1">
        <f t="shared" si="7"/>
        <v>0</v>
      </c>
      <c r="CE12" s="1035">
        <f t="shared" si="8"/>
        <v>0</v>
      </c>
      <c r="CF12" s="1">
        <f t="shared" si="9"/>
        <v>0</v>
      </c>
      <c r="CG12" s="1">
        <f t="shared" si="10"/>
        <v>0</v>
      </c>
      <c r="CH12" s="1">
        <f t="shared" si="11"/>
        <v>0</v>
      </c>
      <c r="CJ12" s="1">
        <f t="shared" si="12"/>
        <v>0</v>
      </c>
      <c r="CK12" s="1">
        <f t="shared" si="13"/>
        <v>0</v>
      </c>
      <c r="CM12" s="1">
        <f t="shared" si="14"/>
        <v>0</v>
      </c>
      <c r="CN12" s="1">
        <f t="shared" si="15"/>
        <v>0</v>
      </c>
      <c r="CO12" s="1">
        <f t="shared" si="16"/>
        <v>0</v>
      </c>
      <c r="CP12" s="1">
        <f t="shared" si="17"/>
        <v>0</v>
      </c>
      <c r="CQ12" s="1">
        <f t="shared" si="18"/>
        <v>0</v>
      </c>
      <c r="CR12" s="1">
        <f t="shared" si="19"/>
        <v>0</v>
      </c>
      <c r="CS12" s="1">
        <f t="shared" si="20"/>
        <v>0</v>
      </c>
      <c r="CT12" s="1">
        <f t="shared" si="21"/>
        <v>0</v>
      </c>
      <c r="CU12" s="1">
        <f t="shared" si="22"/>
        <v>0</v>
      </c>
      <c r="CV12" s="1">
        <f t="shared" si="23"/>
        <v>0</v>
      </c>
      <c r="CW12" s="1">
        <f t="shared" si="24"/>
        <v>0</v>
      </c>
      <c r="CX12" s="1">
        <f t="shared" si="25"/>
        <v>0</v>
      </c>
      <c r="CY12" s="1">
        <f t="shared" si="26"/>
        <v>0</v>
      </c>
      <c r="CZ12" s="1">
        <f t="shared" si="27"/>
        <v>0</v>
      </c>
      <c r="DA12" s="1">
        <f t="shared" si="28"/>
        <v>0</v>
      </c>
    </row>
    <row r="13" spans="1:106" s="1" customFormat="1" ht="65.25" customHeight="1">
      <c r="B13" s="266" t="s">
        <v>9</v>
      </c>
      <c r="D13" s="1053" t="s">
        <v>6402</v>
      </c>
      <c r="E13" s="1054" t="s">
        <v>90</v>
      </c>
      <c r="F13" s="1054"/>
      <c r="G13" s="1055" t="s">
        <v>1</v>
      </c>
      <c r="H13" s="1056" t="s">
        <v>218</v>
      </c>
      <c r="I13" s="1055" t="s">
        <v>7006</v>
      </c>
      <c r="J13" s="1056">
        <v>1</v>
      </c>
      <c r="K13" s="1056">
        <v>0</v>
      </c>
      <c r="L13" s="1056" t="s">
        <v>6708</v>
      </c>
      <c r="M13" s="1085">
        <v>189</v>
      </c>
      <c r="N13" s="1059"/>
      <c r="O13" s="1059"/>
      <c r="P13" s="1059"/>
      <c r="Q13" s="1059"/>
      <c r="R13" s="1059"/>
      <c r="S13" s="1059"/>
      <c r="T13" s="1058"/>
      <c r="U13" s="1059"/>
      <c r="V13" s="1059"/>
      <c r="W13" s="1059"/>
      <c r="X13" s="1059"/>
      <c r="Y13" s="1059"/>
      <c r="Z13" s="1059"/>
      <c r="AA13" s="1059"/>
      <c r="AB13" s="1061" t="s">
        <v>236</v>
      </c>
      <c r="AC13" s="1061" t="s">
        <v>236</v>
      </c>
      <c r="AD13" s="1082"/>
      <c r="AE13" s="1062">
        <f>M13*N13+M13*O13+M13*P13+M13*Q13+M13*R13+M13*S13+M13*U13+M13*W13+M13*X13+M13*Y13+M13*Z13+M13*AA13+M13*V13+M13*T13+M13*AD13</f>
        <v>0</v>
      </c>
      <c r="AF13" s="1063" t="str">
        <f t="shared" ref="AF13:AF15" si="46">IF(B13="New","Yes","No")</f>
        <v>Yes</v>
      </c>
      <c r="AG13" s="1107" t="str">
        <f t="shared" ref="AG13:AG15" si="47">IF(SUM(N13:AD13)&gt;0,"Yes","No")</f>
        <v>No</v>
      </c>
      <c r="AH13" s="1052" t="str">
        <f t="shared" si="30"/>
        <v>No</v>
      </c>
      <c r="AJ13" s="397">
        <v>1</v>
      </c>
      <c r="AK13" s="396">
        <f>AJ13*N13+AJ13*O13+AJ13*P13+AJ13*Q13+AJ13*R13+AJ13*S13+AJ13*U13+AJ13*W13+AJ13*X13+AJ13*Y13+AJ13*Z13+AJ13*AA13+AJ13*V13+AJ13*T13+AJ13*AD13</f>
        <v>0</v>
      </c>
      <c r="AL13" s="62"/>
      <c r="AM13" s="62"/>
      <c r="AN13" s="693">
        <v>3.3</v>
      </c>
      <c r="AO13" s="653">
        <f t="shared" ref="AO13:AO15" si="48">SUM(N13:AD13)*AN13</f>
        <v>0</v>
      </c>
      <c r="AP13" s="738"/>
      <c r="AQ13" s="286">
        <f t="shared" si="31"/>
        <v>0</v>
      </c>
      <c r="AR13" s="286">
        <f t="shared" si="32"/>
        <v>0</v>
      </c>
      <c r="AS13" s="286">
        <f t="shared" si="33"/>
        <v>0</v>
      </c>
      <c r="AT13" s="286">
        <f t="shared" si="34"/>
        <v>0</v>
      </c>
      <c r="AU13" s="286">
        <f t="shared" si="35"/>
        <v>0</v>
      </c>
      <c r="AV13" s="286">
        <f t="shared" si="36"/>
        <v>0</v>
      </c>
      <c r="AW13" s="286">
        <f t="shared" si="3"/>
        <v>0</v>
      </c>
      <c r="AX13" s="286">
        <f t="shared" si="37"/>
        <v>0</v>
      </c>
      <c r="AY13" s="286">
        <f t="shared" si="38"/>
        <v>0</v>
      </c>
      <c r="AZ13" s="286">
        <f t="shared" si="39"/>
        <v>0</v>
      </c>
      <c r="BA13" s="286">
        <f t="shared" si="40"/>
        <v>0</v>
      </c>
      <c r="BB13" s="286">
        <f t="shared" si="41"/>
        <v>0</v>
      </c>
      <c r="BC13" s="286">
        <f t="shared" si="42"/>
        <v>0</v>
      </c>
      <c r="BD13" s="286">
        <f t="shared" si="43"/>
        <v>0</v>
      </c>
      <c r="BE13" s="286"/>
      <c r="BF13" s="286"/>
      <c r="BG13" s="286">
        <f>AD13*J13</f>
        <v>0</v>
      </c>
      <c r="BH13" s="656">
        <v>1</v>
      </c>
      <c r="BI13" s="286"/>
      <c r="BJ13" s="541">
        <v>6</v>
      </c>
      <c r="BK13" s="62"/>
      <c r="BL13" s="541"/>
      <c r="BM13" s="62"/>
      <c r="BN13" s="541"/>
      <c r="BO13" s="62"/>
      <c r="BP13" s="541"/>
      <c r="BQ13" s="62"/>
      <c r="BR13" s="541"/>
      <c r="BS13" s="62"/>
      <c r="BT13" s="541"/>
      <c r="BU13" s="62"/>
      <c r="BV13" s="541"/>
      <c r="BW13" s="62"/>
      <c r="BX13" s="541"/>
      <c r="BY13" s="62"/>
      <c r="BZ13" s="286"/>
      <c r="CA13" s="1">
        <f t="shared" si="4"/>
        <v>0</v>
      </c>
      <c r="CB13" s="1">
        <f t="shared" si="5"/>
        <v>0</v>
      </c>
      <c r="CC13" s="1">
        <f t="shared" si="6"/>
        <v>0</v>
      </c>
      <c r="CD13" s="1">
        <f t="shared" si="7"/>
        <v>0</v>
      </c>
      <c r="CE13" s="1035">
        <f t="shared" si="8"/>
        <v>0</v>
      </c>
      <c r="CF13" s="1">
        <f t="shared" si="9"/>
        <v>0</v>
      </c>
      <c r="CG13" s="1">
        <f t="shared" si="10"/>
        <v>0</v>
      </c>
      <c r="CH13" s="1">
        <f t="shared" si="11"/>
        <v>0</v>
      </c>
      <c r="CJ13" s="1">
        <f t="shared" si="12"/>
        <v>0</v>
      </c>
      <c r="CK13" s="1">
        <f t="shared" si="13"/>
        <v>0</v>
      </c>
      <c r="CM13" s="1">
        <f t="shared" si="14"/>
        <v>0</v>
      </c>
      <c r="CN13" s="1">
        <f t="shared" si="15"/>
        <v>0</v>
      </c>
      <c r="CO13" s="1">
        <f t="shared" si="16"/>
        <v>0</v>
      </c>
      <c r="CP13" s="1">
        <f t="shared" si="17"/>
        <v>0</v>
      </c>
      <c r="CQ13" s="1">
        <f t="shared" si="18"/>
        <v>0</v>
      </c>
      <c r="CR13" s="1">
        <f t="shared" si="19"/>
        <v>0</v>
      </c>
      <c r="CS13" s="1">
        <f t="shared" si="20"/>
        <v>0</v>
      </c>
      <c r="CT13" s="1">
        <f t="shared" si="21"/>
        <v>0</v>
      </c>
      <c r="CU13" s="1">
        <f t="shared" si="22"/>
        <v>0</v>
      </c>
      <c r="CV13" s="1">
        <f t="shared" si="23"/>
        <v>0</v>
      </c>
      <c r="CW13" s="1">
        <f t="shared" si="24"/>
        <v>0</v>
      </c>
      <c r="CX13" s="1">
        <f t="shared" si="25"/>
        <v>0</v>
      </c>
      <c r="CY13" s="1">
        <f t="shared" si="26"/>
        <v>0</v>
      </c>
      <c r="CZ13" s="1">
        <f t="shared" si="27"/>
        <v>0</v>
      </c>
      <c r="DA13" s="1">
        <f t="shared" si="28"/>
        <v>0</v>
      </c>
    </row>
    <row r="14" spans="1:106" s="62" customFormat="1" ht="65.25" customHeight="1">
      <c r="A14" s="1"/>
      <c r="B14" s="266" t="s">
        <v>9</v>
      </c>
      <c r="D14" s="472" t="s">
        <v>6403</v>
      </c>
      <c r="E14" s="777"/>
      <c r="F14" s="777"/>
      <c r="G14" s="167" t="s">
        <v>1</v>
      </c>
      <c r="H14" s="62" t="s">
        <v>162</v>
      </c>
      <c r="I14" s="261" t="s">
        <v>7010</v>
      </c>
      <c r="J14" s="62">
        <v>5</v>
      </c>
      <c r="K14" s="62">
        <v>0</v>
      </c>
      <c r="L14" s="62" t="s">
        <v>6708</v>
      </c>
      <c r="M14" s="984">
        <v>514.5</v>
      </c>
      <c r="N14" s="168"/>
      <c r="O14" s="168"/>
      <c r="P14" s="168"/>
      <c r="Q14" s="168"/>
      <c r="R14" s="168"/>
      <c r="S14" s="225"/>
      <c r="T14" s="168"/>
      <c r="U14" s="169"/>
      <c r="V14" s="169"/>
      <c r="W14" s="169"/>
      <c r="X14" s="169"/>
      <c r="Y14" s="169"/>
      <c r="Z14" s="169"/>
      <c r="AA14" s="169"/>
      <c r="AB14" s="662"/>
      <c r="AC14" s="662"/>
      <c r="AD14" s="913" t="s">
        <v>236</v>
      </c>
      <c r="AE14" s="170">
        <f t="shared" si="29"/>
        <v>0</v>
      </c>
      <c r="AF14" s="171" t="str">
        <f t="shared" si="46"/>
        <v>Yes</v>
      </c>
      <c r="AG14" s="736" t="str">
        <f t="shared" si="47"/>
        <v>No</v>
      </c>
      <c r="AH14" s="172" t="str">
        <f t="shared" si="30"/>
        <v>No</v>
      </c>
      <c r="AI14" s="1"/>
      <c r="AJ14" s="397">
        <v>5</v>
      </c>
      <c r="AK14" s="396">
        <f t="shared" ref="AK14" si="49">AJ14*N14+AJ14*O14+AJ14*P14+AJ14*Q14+AJ14*R14+AJ14*S14+AJ14*U14+AJ14*W14+AJ14*X14+AJ14*Y14+AJ14*Z14+AJ14*AA14+AJ14*V14+AJ14*AB14+AJ14*AC14+AJ14*T14</f>
        <v>0</v>
      </c>
      <c r="AN14" s="693">
        <v>4.75</v>
      </c>
      <c r="AO14" s="653">
        <f t="shared" si="48"/>
        <v>0</v>
      </c>
      <c r="AP14" s="738"/>
      <c r="AQ14" s="286">
        <f t="shared" si="31"/>
        <v>0</v>
      </c>
      <c r="AR14" s="286">
        <f t="shared" si="32"/>
        <v>0</v>
      </c>
      <c r="AS14" s="286">
        <f t="shared" si="33"/>
        <v>0</v>
      </c>
      <c r="AT14" s="286">
        <f t="shared" si="34"/>
        <v>0</v>
      </c>
      <c r="AU14" s="286">
        <f t="shared" si="35"/>
        <v>0</v>
      </c>
      <c r="AV14" s="286">
        <f t="shared" si="36"/>
        <v>0</v>
      </c>
      <c r="AW14" s="286">
        <f t="shared" si="3"/>
        <v>0</v>
      </c>
      <c r="AX14" s="286">
        <f t="shared" si="37"/>
        <v>0</v>
      </c>
      <c r="AY14" s="286">
        <f t="shared" si="38"/>
        <v>0</v>
      </c>
      <c r="AZ14" s="286">
        <f t="shared" si="39"/>
        <v>0</v>
      </c>
      <c r="BA14" s="286">
        <f t="shared" si="40"/>
        <v>0</v>
      </c>
      <c r="BB14" s="286">
        <f t="shared" si="41"/>
        <v>0</v>
      </c>
      <c r="BC14" s="286">
        <f t="shared" si="42"/>
        <v>0</v>
      </c>
      <c r="BD14" s="286">
        <f t="shared" si="43"/>
        <v>0</v>
      </c>
      <c r="BE14" s="548">
        <f t="shared" si="44"/>
        <v>0</v>
      </c>
      <c r="BF14" s="548">
        <f t="shared" si="45"/>
        <v>0</v>
      </c>
      <c r="BG14" s="658"/>
      <c r="BH14" s="656">
        <v>5</v>
      </c>
      <c r="BI14" s="286"/>
      <c r="BJ14" s="541">
        <v>21</v>
      </c>
      <c r="BK14" s="159"/>
      <c r="BL14" s="541"/>
      <c r="BM14" s="159"/>
      <c r="BN14" s="541"/>
      <c r="BO14" s="159"/>
      <c r="BP14" s="541"/>
      <c r="BQ14" s="159"/>
      <c r="BR14" s="541"/>
      <c r="BS14" s="159"/>
      <c r="BT14" s="541"/>
      <c r="BU14" s="159"/>
      <c r="BV14" s="541"/>
      <c r="BW14" s="159"/>
      <c r="BX14" s="541"/>
      <c r="BY14" s="159"/>
      <c r="BZ14" s="286"/>
      <c r="CA14" s="1">
        <f t="shared" si="4"/>
        <v>0</v>
      </c>
      <c r="CB14" s="1">
        <f t="shared" si="5"/>
        <v>0</v>
      </c>
      <c r="CC14" s="1">
        <f t="shared" si="6"/>
        <v>0</v>
      </c>
      <c r="CD14" s="1">
        <f t="shared" si="7"/>
        <v>0</v>
      </c>
      <c r="CE14" s="1035">
        <f t="shared" si="8"/>
        <v>0</v>
      </c>
      <c r="CF14" s="1">
        <f t="shared" si="9"/>
        <v>0</v>
      </c>
      <c r="CG14" s="1">
        <f t="shared" si="10"/>
        <v>0</v>
      </c>
      <c r="CH14" s="1">
        <f t="shared" si="11"/>
        <v>0</v>
      </c>
      <c r="CJ14" s="1">
        <f t="shared" si="12"/>
        <v>0</v>
      </c>
      <c r="CK14" s="1">
        <f t="shared" si="13"/>
        <v>0</v>
      </c>
      <c r="CM14" s="1">
        <f t="shared" si="14"/>
        <v>0</v>
      </c>
      <c r="CN14" s="1">
        <f t="shared" si="15"/>
        <v>0</v>
      </c>
      <c r="CO14" s="1">
        <f t="shared" si="16"/>
        <v>0</v>
      </c>
      <c r="CP14" s="1">
        <f t="shared" si="17"/>
        <v>0</v>
      </c>
      <c r="CQ14" s="1">
        <f t="shared" si="18"/>
        <v>0</v>
      </c>
      <c r="CR14" s="1">
        <f t="shared" si="19"/>
        <v>0</v>
      </c>
      <c r="CS14" s="1">
        <f t="shared" si="20"/>
        <v>0</v>
      </c>
      <c r="CT14" s="1">
        <f t="shared" si="21"/>
        <v>0</v>
      </c>
      <c r="CU14" s="1">
        <f t="shared" si="22"/>
        <v>0</v>
      </c>
      <c r="CV14" s="1">
        <f t="shared" si="23"/>
        <v>0</v>
      </c>
      <c r="CW14" s="1">
        <f t="shared" si="24"/>
        <v>0</v>
      </c>
      <c r="CX14" s="1">
        <f t="shared" si="25"/>
        <v>0</v>
      </c>
      <c r="CY14" s="1">
        <f t="shared" si="26"/>
        <v>0</v>
      </c>
      <c r="CZ14" s="1">
        <f t="shared" si="27"/>
        <v>0</v>
      </c>
      <c r="DA14" s="1">
        <f t="shared" si="28"/>
        <v>0</v>
      </c>
    </row>
    <row r="15" spans="1:106" s="1" customFormat="1" ht="65.25" customHeight="1">
      <c r="B15" s="266" t="s">
        <v>9</v>
      </c>
      <c r="D15" s="472" t="s">
        <v>6404</v>
      </c>
      <c r="E15" s="777" t="s">
        <v>90</v>
      </c>
      <c r="F15" s="777"/>
      <c r="G15" s="167" t="s">
        <v>1</v>
      </c>
      <c r="H15" s="62" t="s">
        <v>162</v>
      </c>
      <c r="I15" s="261" t="s">
        <v>7010</v>
      </c>
      <c r="J15" s="62">
        <v>5</v>
      </c>
      <c r="K15" s="62">
        <v>0</v>
      </c>
      <c r="L15" s="62" t="s">
        <v>6708</v>
      </c>
      <c r="M15" s="984">
        <v>619.5</v>
      </c>
      <c r="N15" s="195"/>
      <c r="O15" s="195"/>
      <c r="P15" s="195"/>
      <c r="Q15" s="195"/>
      <c r="R15" s="195"/>
      <c r="S15" s="224"/>
      <c r="T15" s="195"/>
      <c r="U15" s="196"/>
      <c r="V15" s="196"/>
      <c r="W15" s="196"/>
      <c r="X15" s="196"/>
      <c r="Y15" s="196"/>
      <c r="Z15" s="196"/>
      <c r="AA15" s="196"/>
      <c r="AB15" s="917" t="s">
        <v>236</v>
      </c>
      <c r="AC15" s="917" t="s">
        <v>236</v>
      </c>
      <c r="AD15" s="878"/>
      <c r="AE15" s="170">
        <f>M15*N15+M15*O15+M15*P15+M15*Q15+M15*R15+M15*S15+M15*U15+M15*W15+M15*X15+M15*Y15+M15*Z15+M15*AA15+M15*V15+M15*T15+M15*AD15</f>
        <v>0</v>
      </c>
      <c r="AF15" s="197" t="str">
        <f t="shared" si="46"/>
        <v>Yes</v>
      </c>
      <c r="AG15" s="257" t="str">
        <f t="shared" si="47"/>
        <v>No</v>
      </c>
      <c r="AH15" s="172" t="str">
        <f t="shared" si="30"/>
        <v>No</v>
      </c>
      <c r="AJ15" s="397">
        <v>5</v>
      </c>
      <c r="AK15" s="396">
        <f>AJ15*N15+AJ15*O15+AJ15*P15+AJ15*Q15+AJ15*R15+AJ15*S15+AJ15*U15+AJ15*W15+AJ15*X15+AJ15*Y15+AJ15*Z15+AJ15*AA15+AJ15*V15+AJ15*T15+AJ15*AD15</f>
        <v>0</v>
      </c>
      <c r="AL15" s="62"/>
      <c r="AM15" s="62"/>
      <c r="AN15" s="693">
        <v>4.75</v>
      </c>
      <c r="AO15" s="653">
        <f t="shared" si="48"/>
        <v>0</v>
      </c>
      <c r="AP15" s="738"/>
      <c r="AQ15" s="286">
        <f t="shared" si="31"/>
        <v>0</v>
      </c>
      <c r="AR15" s="286">
        <f t="shared" si="32"/>
        <v>0</v>
      </c>
      <c r="AS15" s="286">
        <f t="shared" si="33"/>
        <v>0</v>
      </c>
      <c r="AT15" s="286">
        <f t="shared" si="34"/>
        <v>0</v>
      </c>
      <c r="AU15" s="286">
        <f t="shared" si="35"/>
        <v>0</v>
      </c>
      <c r="AV15" s="286">
        <f t="shared" si="36"/>
        <v>0</v>
      </c>
      <c r="AW15" s="286">
        <f t="shared" si="3"/>
        <v>0</v>
      </c>
      <c r="AX15" s="286">
        <f t="shared" si="37"/>
        <v>0</v>
      </c>
      <c r="AY15" s="286">
        <f t="shared" si="38"/>
        <v>0</v>
      </c>
      <c r="AZ15" s="286">
        <f t="shared" si="39"/>
        <v>0</v>
      </c>
      <c r="BA15" s="286">
        <f t="shared" si="40"/>
        <v>0</v>
      </c>
      <c r="BB15" s="286">
        <f t="shared" si="41"/>
        <v>0</v>
      </c>
      <c r="BC15" s="286">
        <f t="shared" si="42"/>
        <v>0</v>
      </c>
      <c r="BD15" s="286">
        <f t="shared" si="43"/>
        <v>0</v>
      </c>
      <c r="BE15" s="286"/>
      <c r="BF15" s="286"/>
      <c r="BG15" s="286">
        <f>AD15*J15</f>
        <v>0</v>
      </c>
      <c r="BH15" s="656">
        <v>5</v>
      </c>
      <c r="BI15" s="286"/>
      <c r="BJ15" s="541">
        <v>21</v>
      </c>
      <c r="BL15" s="541"/>
      <c r="BN15" s="541"/>
      <c r="BP15" s="541"/>
      <c r="BR15" s="541"/>
      <c r="BT15" s="541"/>
      <c r="BV15" s="541"/>
      <c r="BX15" s="541"/>
      <c r="BZ15" s="286"/>
      <c r="CA15" s="1">
        <f t="shared" si="4"/>
        <v>0</v>
      </c>
      <c r="CB15" s="1">
        <f t="shared" si="5"/>
        <v>0</v>
      </c>
      <c r="CC15" s="1">
        <f t="shared" si="6"/>
        <v>0</v>
      </c>
      <c r="CD15" s="1">
        <f t="shared" si="7"/>
        <v>0</v>
      </c>
      <c r="CE15" s="1035">
        <f t="shared" si="8"/>
        <v>0</v>
      </c>
      <c r="CF15" s="1">
        <f t="shared" si="9"/>
        <v>0</v>
      </c>
      <c r="CG15" s="1">
        <f t="shared" si="10"/>
        <v>0</v>
      </c>
      <c r="CH15" s="1">
        <f t="shared" si="11"/>
        <v>0</v>
      </c>
      <c r="CJ15" s="1">
        <f t="shared" si="12"/>
        <v>0</v>
      </c>
      <c r="CK15" s="1">
        <f t="shared" si="13"/>
        <v>0</v>
      </c>
      <c r="CM15" s="1">
        <f t="shared" si="14"/>
        <v>0</v>
      </c>
      <c r="CN15" s="1">
        <f t="shared" si="15"/>
        <v>0</v>
      </c>
      <c r="CO15" s="1">
        <f t="shared" si="16"/>
        <v>0</v>
      </c>
      <c r="CP15" s="1">
        <f t="shared" si="17"/>
        <v>0</v>
      </c>
      <c r="CQ15" s="1">
        <f t="shared" si="18"/>
        <v>0</v>
      </c>
      <c r="CR15" s="1">
        <f t="shared" si="19"/>
        <v>0</v>
      </c>
      <c r="CS15" s="1">
        <f t="shared" si="20"/>
        <v>0</v>
      </c>
      <c r="CT15" s="1">
        <f t="shared" si="21"/>
        <v>0</v>
      </c>
      <c r="CU15" s="1">
        <f t="shared" si="22"/>
        <v>0</v>
      </c>
      <c r="CV15" s="1">
        <f t="shared" si="23"/>
        <v>0</v>
      </c>
      <c r="CW15" s="1">
        <f t="shared" si="24"/>
        <v>0</v>
      </c>
      <c r="CX15" s="1">
        <f t="shared" si="25"/>
        <v>0</v>
      </c>
      <c r="CY15" s="1">
        <f t="shared" si="26"/>
        <v>0</v>
      </c>
      <c r="CZ15" s="1">
        <f t="shared" si="27"/>
        <v>0</v>
      </c>
      <c r="DA15" s="1">
        <f t="shared" si="28"/>
        <v>0</v>
      </c>
    </row>
    <row r="16" spans="1:106" s="1" customFormat="1" ht="65.25" customHeight="1">
      <c r="B16" s="266" t="s">
        <v>9</v>
      </c>
      <c r="D16" s="1053" t="s">
        <v>6405</v>
      </c>
      <c r="E16" s="1054"/>
      <c r="F16" s="1054"/>
      <c r="G16" s="1055" t="s">
        <v>1</v>
      </c>
      <c r="H16" s="1056" t="s">
        <v>218</v>
      </c>
      <c r="I16" s="1055" t="s">
        <v>7007</v>
      </c>
      <c r="J16" s="1056">
        <v>1</v>
      </c>
      <c r="K16" s="1056">
        <v>0</v>
      </c>
      <c r="L16" s="1055" t="s">
        <v>6711</v>
      </c>
      <c r="M16" s="1098">
        <v>136.5</v>
      </c>
      <c r="N16" s="1059"/>
      <c r="O16" s="1059"/>
      <c r="P16" s="1059"/>
      <c r="Q16" s="1059"/>
      <c r="R16" s="1059"/>
      <c r="S16" s="1059"/>
      <c r="T16" s="1058"/>
      <c r="U16" s="1059"/>
      <c r="V16" s="1059"/>
      <c r="W16" s="1059"/>
      <c r="X16" s="1059"/>
      <c r="Y16" s="1059"/>
      <c r="Z16" s="1059"/>
      <c r="AA16" s="1059"/>
      <c r="AB16" s="1082"/>
      <c r="AC16" s="1082"/>
      <c r="AD16" s="1061" t="s">
        <v>236</v>
      </c>
      <c r="AE16" s="1062">
        <f t="shared" ref="AE16:AE18" si="50">M16*N16+M16*O16+M16*P16+M16*Q16+M16*R16+M16*S16+M16*U16+M16*W16+M16*X16+M16*Y16+M16*Z16+M16*AA16+M16*V16+(M16*AB16*1.1)+(M16*AC16*1.1)+M16*T16</f>
        <v>0</v>
      </c>
      <c r="AF16" s="1063" t="str">
        <f t="shared" ref="AF16:AF18" si="51">IF(B16="New","Yes","No")</f>
        <v>Yes</v>
      </c>
      <c r="AG16" s="1107" t="str">
        <f t="shared" ref="AG16:AG18" si="52">IF(SUM(N16:AD16)&gt;0,"Yes","No")</f>
        <v>No</v>
      </c>
      <c r="AH16" s="1052" t="str">
        <f t="shared" ref="AH16:AH18" si="53">IF(F16="P24 cat.","Yes","No")</f>
        <v>No</v>
      </c>
      <c r="AJ16" s="397">
        <v>1</v>
      </c>
      <c r="AK16" s="396">
        <f t="shared" ref="AK16:AK18" si="54">AJ16*N16+AJ16*O16+AJ16*P16+AJ16*Q16+AJ16*R16+AJ16*S16+AJ16*U16+AJ16*W16+AJ16*X16+AJ16*Y16+AJ16*Z16+AJ16*AA16+AJ16*V16+AJ16*AB16+AJ16*AC16+AJ16*T16</f>
        <v>0</v>
      </c>
      <c r="AL16" s="62"/>
      <c r="AM16" s="62"/>
      <c r="AN16" s="693">
        <v>2.6</v>
      </c>
      <c r="AO16" s="653">
        <f t="shared" ref="AO16:AO18" si="55">SUM(N16:AD16)*AN16</f>
        <v>0</v>
      </c>
      <c r="AP16" s="738"/>
      <c r="AQ16" s="286">
        <f t="shared" ref="AQ16:AQ18" si="56">N16*J16</f>
        <v>0</v>
      </c>
      <c r="AR16" s="286">
        <f t="shared" ref="AR16:AR18" si="57">O16*J16</f>
        <v>0</v>
      </c>
      <c r="AS16" s="286">
        <f t="shared" ref="AS16:AS18" si="58">P16*J16</f>
        <v>0</v>
      </c>
      <c r="AT16" s="286">
        <f t="shared" ref="AT16:AT18" si="59">Q16*J16</f>
        <v>0</v>
      </c>
      <c r="AU16" s="286">
        <f t="shared" ref="AU16:AU18" si="60">R16*J16</f>
        <v>0</v>
      </c>
      <c r="AV16" s="286">
        <f t="shared" ref="AV16:AV18" si="61">S16*J16</f>
        <v>0</v>
      </c>
      <c r="AW16" s="286">
        <f t="shared" ref="AW16:AW18" si="62">T16*J16</f>
        <v>0</v>
      </c>
      <c r="AX16" s="286">
        <f t="shared" ref="AX16:AX18" si="63">U16*J16</f>
        <v>0</v>
      </c>
      <c r="AY16" s="286">
        <f t="shared" ref="AY16:AY18" si="64">J16*V16</f>
        <v>0</v>
      </c>
      <c r="AZ16" s="286">
        <f t="shared" ref="AZ16:AZ18" si="65">W16*J16</f>
        <v>0</v>
      </c>
      <c r="BA16" s="286">
        <f t="shared" ref="BA16:BA18" si="66">X16*J16</f>
        <v>0</v>
      </c>
      <c r="BB16" s="286">
        <f t="shared" ref="BB16:BB18" si="67">Y16*J16</f>
        <v>0</v>
      </c>
      <c r="BC16" s="286">
        <f t="shared" ref="BC16:BC18" si="68">Z16*J16</f>
        <v>0</v>
      </c>
      <c r="BD16" s="286">
        <f t="shared" ref="BD16:BD18" si="69">AA16*J16</f>
        <v>0</v>
      </c>
      <c r="BE16" s="548">
        <f t="shared" ref="BE16:BE18" si="70">AB16*J16</f>
        <v>0</v>
      </c>
      <c r="BF16" s="548">
        <f t="shared" ref="BF16:BF18" si="71">AC16*J16</f>
        <v>0</v>
      </c>
      <c r="BG16" s="658"/>
      <c r="BH16" s="656">
        <v>1</v>
      </c>
      <c r="BI16" s="286"/>
      <c r="BJ16" s="541">
        <v>5</v>
      </c>
      <c r="BK16" s="62"/>
      <c r="BL16" s="541"/>
      <c r="BM16" s="62"/>
      <c r="BN16" s="541"/>
      <c r="BO16" s="62"/>
      <c r="BP16" s="541"/>
      <c r="BQ16" s="62"/>
      <c r="BR16" s="541"/>
      <c r="BS16" s="62"/>
      <c r="BT16" s="541"/>
      <c r="BU16" s="62"/>
      <c r="BV16" s="541"/>
      <c r="BW16" s="62"/>
      <c r="BX16" s="541"/>
      <c r="BY16" s="62">
        <v>1</v>
      </c>
      <c r="BZ16" s="286"/>
      <c r="CA16" s="1">
        <f t="shared" ref="CA16:CA18" si="72">IF(H16="XS",IF(SUM(AQ16:BG16)&gt;0,SUM(AQ16:BG16),0),0)</f>
        <v>0</v>
      </c>
      <c r="CB16" s="1">
        <f t="shared" ref="CB16:CB18" si="73">IF(H16="S",IF(SUM(AQ16:BG16)&gt;0,SUM(AQ16:BG16),0),0)</f>
        <v>0</v>
      </c>
      <c r="CC16" s="1">
        <f t="shared" ref="CC16:CC18" si="74">IF(H16="M",IF(SUM(AQ16:BG16)&gt;0,SUM(AQ16:BG16),0),0)</f>
        <v>0</v>
      </c>
      <c r="CD16" s="1">
        <f t="shared" ref="CD16:CD18" si="75">IF(H16="L",IF(SUM(AQ16:BG16)&gt;0,SUM(AQ16:BG16),0),0)</f>
        <v>0</v>
      </c>
      <c r="CE16" s="1035">
        <f t="shared" ref="CE16:CE18" si="76">IF(H16="XL",IF(SUM(AQ16:BG16)&gt;0,SUM(AQ16:BG16),0),0)</f>
        <v>0</v>
      </c>
      <c r="CF16" s="1">
        <f t="shared" ref="CF16:CF18" si="77">IF(H16="2XL",IF(SUM(AQ16:BG16)&gt;0,SUM(AQ16:BG16),0),0)</f>
        <v>0</v>
      </c>
      <c r="CG16" s="1">
        <f t="shared" ref="CG16:CG18" si="78">IF(H16="3XL",IF(SUM(AQ16:BG16)&gt;0,SUM(AQ16:BG16),0),0)</f>
        <v>0</v>
      </c>
      <c r="CH16" s="1">
        <f t="shared" ref="CH16:CH18" si="79">IF(H16="various",IF(SUM(AQ16:BG16)&gt;0,SUM(AQ16:BG16),0),0)</f>
        <v>0</v>
      </c>
      <c r="CJ16" s="1">
        <f t="shared" ref="CJ16:CJ18" si="80">IF(E16="",IF(SUM(AQ16:BG16)&gt;0,SUM(AQ16:BG16),0),0)</f>
        <v>0</v>
      </c>
      <c r="CK16" s="1">
        <f t="shared" ref="CK16:CK18" si="81">IF(E16="Dual Tex.",IF(SUM(AQ16:BG16)&gt;0,SUM(AQ16:BG16),0),0)</f>
        <v>0</v>
      </c>
      <c r="CM16" s="1">
        <f t="shared" ref="CM16:CM18" si="82">IF(G16="sloper",IF(SUM(AQ16:BG16)&gt;0,SUM(AQ16:BG16),0),0)</f>
        <v>0</v>
      </c>
      <c r="CN16" s="1">
        <f t="shared" ref="CN16:CN18" si="83">IF(G16="footholds",IF(SUM(AQ16:BG16)&gt;0,SUM(AQ16:BG16),0),0)</f>
        <v>0</v>
      </c>
      <c r="CO16" s="1">
        <f t="shared" ref="CO16:CO18" si="84">IF(G16="micros",IF(SUM(AQ16:BG16)&gt;0,SUM(AQ16:BG16),0),0)</f>
        <v>0</v>
      </c>
      <c r="CP16" s="1">
        <f t="shared" ref="CP16:CP18" si="85">IF(G16="jug",IF(SUM(AQ16:BG16)&gt;0,SUM(AQ16:BG16),0),0)</f>
        <v>0</v>
      </c>
      <c r="CQ16" s="1">
        <f t="shared" ref="CQ16:CQ18" si="86">IF(G16="ledge",IF(SUM(AQ16:BG16)&gt;0,SUM(AQ16:BG16),0),0)</f>
        <v>0</v>
      </c>
      <c r="CR16" s="1">
        <f t="shared" ref="CR16:CR18" si="87">IF(G16="edge",IF(SUM(AQ16:BG16)&gt;0,SUM(AQ16:BG16),0),0)</f>
        <v>0</v>
      </c>
      <c r="CS16" s="1">
        <f t="shared" ref="CS16:CS18" si="88">IF(G16="crimp",IF(SUM(AQ16:BG16)&gt;0,SUM(AQ16:BG16),0),0)</f>
        <v>0</v>
      </c>
      <c r="CT16" s="1">
        <f t="shared" ref="CT16:CT18" si="89">IF(G16="incut",IF(SUM(AQ16:BG16)&gt;0,SUM(AQ16:BG16),0),0)</f>
        <v>0</v>
      </c>
      <c r="CU16" s="1">
        <f t="shared" ref="CU16:CU18" si="90">IF(G16="dish",IF(SUM(AQ16:BG16)&gt;0,SUM(AQ16:BG16),0),0)</f>
        <v>0</v>
      </c>
      <c r="CV16" s="1">
        <f t="shared" ref="CV16:CV18" si="91">IF(G16="pinch",IF(SUM(AQ16:BG16)&gt;0,SUM(AQ16:BG16),0),0)</f>
        <v>0</v>
      </c>
      <c r="CW16" s="1">
        <f t="shared" ref="CW16:CW18" si="92">IF(G16="pocket",IF(SUM(AQ16:BG16)&gt;0,SUM(AQ16:BG16),0),0)</f>
        <v>0</v>
      </c>
      <c r="CX16" s="1">
        <f t="shared" ref="CX16:CX18" si="93">IF(G16="insert",IF(SUM(AQ16:BG16)&gt;0,SUM(AQ16:BG16),0),0)</f>
        <v>0</v>
      </c>
      <c r="CY16" s="1">
        <f t="shared" ref="CY16:CY18" si="94">IF(G16="feature",IF(SUM(AQ16:BG16)&gt;0,SUM(AQ16:BG16),0),0)</f>
        <v>0</v>
      </c>
      <c r="CZ16" s="1">
        <f t="shared" ref="CZ16:CZ18" si="95">IF(G16="scoop",IF(SUM(AQ16:BG16)&gt;0,SUM(AQ16:BG16),0),0)</f>
        <v>0</v>
      </c>
      <c r="DA16" s="1">
        <f t="shared" ref="DA16:DA18" si="96">IF(G16="various",IF(SUM(AQ16:BG16)&gt;0,SUM(AQ16:BG16),0),0)</f>
        <v>0</v>
      </c>
    </row>
    <row r="17" spans="1:105" s="62" customFormat="1" ht="65.25" customHeight="1">
      <c r="A17" s="1"/>
      <c r="B17" s="266" t="s">
        <v>9</v>
      </c>
      <c r="D17" s="1053" t="s">
        <v>6406</v>
      </c>
      <c r="E17" s="1054" t="s">
        <v>90</v>
      </c>
      <c r="F17" s="1054"/>
      <c r="G17" s="1055" t="s">
        <v>1</v>
      </c>
      <c r="H17" s="1056" t="s">
        <v>218</v>
      </c>
      <c r="I17" s="1055" t="s">
        <v>7007</v>
      </c>
      <c r="J17" s="1056">
        <v>1</v>
      </c>
      <c r="K17" s="1056">
        <v>0</v>
      </c>
      <c r="L17" s="1056" t="s">
        <v>6708</v>
      </c>
      <c r="M17" s="1085">
        <v>189</v>
      </c>
      <c r="N17" s="1058"/>
      <c r="O17" s="1058"/>
      <c r="P17" s="1058"/>
      <c r="Q17" s="1058"/>
      <c r="R17" s="1058"/>
      <c r="S17" s="1086"/>
      <c r="T17" s="1058"/>
      <c r="U17" s="1059"/>
      <c r="V17" s="1059"/>
      <c r="W17" s="1059"/>
      <c r="X17" s="1059"/>
      <c r="Y17" s="1059"/>
      <c r="Z17" s="1059"/>
      <c r="AA17" s="1059"/>
      <c r="AB17" s="1061" t="s">
        <v>236</v>
      </c>
      <c r="AC17" s="1061" t="s">
        <v>236</v>
      </c>
      <c r="AD17" s="1082"/>
      <c r="AE17" s="1062">
        <f>M17*N17+M17*O17+M17*P17+M17*Q17+M17*R17+M17*S17+M17*U17+M17*W17+M17*X17+M17*Y17+M17*Z17+M17*AA17+M17*V17+M17*T17+M17*AD17</f>
        <v>0</v>
      </c>
      <c r="AF17" s="1063" t="str">
        <f t="shared" si="51"/>
        <v>Yes</v>
      </c>
      <c r="AG17" s="1107" t="str">
        <f t="shared" si="52"/>
        <v>No</v>
      </c>
      <c r="AH17" s="1052" t="str">
        <f t="shared" si="53"/>
        <v>No</v>
      </c>
      <c r="AI17" s="1"/>
      <c r="AJ17" s="397">
        <v>1</v>
      </c>
      <c r="AK17" s="396">
        <f>AJ17*N17+AJ17*O17+AJ17*P17+AJ17*Q17+AJ17*R17+AJ17*S17+AJ17*U17+AJ17*W17+AJ17*X17+AJ17*Y17+AJ17*Z17+AJ17*AA17+AJ17*V17+AJ17*T17+AJ17*AD17</f>
        <v>0</v>
      </c>
      <c r="AN17" s="693">
        <v>2.6</v>
      </c>
      <c r="AO17" s="653">
        <f t="shared" si="55"/>
        <v>0</v>
      </c>
      <c r="AP17" s="738"/>
      <c r="AQ17" s="286">
        <f t="shared" si="56"/>
        <v>0</v>
      </c>
      <c r="AR17" s="286">
        <f t="shared" si="57"/>
        <v>0</v>
      </c>
      <c r="AS17" s="286">
        <f t="shared" si="58"/>
        <v>0</v>
      </c>
      <c r="AT17" s="286">
        <f t="shared" si="59"/>
        <v>0</v>
      </c>
      <c r="AU17" s="286">
        <f t="shared" si="60"/>
        <v>0</v>
      </c>
      <c r="AV17" s="286">
        <f t="shared" si="61"/>
        <v>0</v>
      </c>
      <c r="AW17" s="286">
        <f t="shared" si="62"/>
        <v>0</v>
      </c>
      <c r="AX17" s="286">
        <f t="shared" si="63"/>
        <v>0</v>
      </c>
      <c r="AY17" s="286">
        <f t="shared" si="64"/>
        <v>0</v>
      </c>
      <c r="AZ17" s="286">
        <f t="shared" si="65"/>
        <v>0</v>
      </c>
      <c r="BA17" s="286">
        <f t="shared" si="66"/>
        <v>0</v>
      </c>
      <c r="BB17" s="286">
        <f t="shared" si="67"/>
        <v>0</v>
      </c>
      <c r="BC17" s="286">
        <f t="shared" si="68"/>
        <v>0</v>
      </c>
      <c r="BD17" s="286">
        <f>AA17*J17</f>
        <v>0</v>
      </c>
      <c r="BE17" s="286"/>
      <c r="BF17" s="286"/>
      <c r="BG17" s="286">
        <f>AD17*J17</f>
        <v>0</v>
      </c>
      <c r="BH17" s="656">
        <v>1</v>
      </c>
      <c r="BI17" s="286"/>
      <c r="BJ17" s="541">
        <v>5</v>
      </c>
      <c r="BK17" s="159"/>
      <c r="BL17" s="541"/>
      <c r="BM17" s="159"/>
      <c r="BN17" s="541"/>
      <c r="BO17" s="159"/>
      <c r="BP17" s="541"/>
      <c r="BQ17" s="159"/>
      <c r="BR17" s="541"/>
      <c r="BS17" s="159"/>
      <c r="BT17" s="541"/>
      <c r="BU17" s="159"/>
      <c r="BV17" s="541"/>
      <c r="BW17" s="159"/>
      <c r="BX17" s="541"/>
      <c r="BY17" s="159"/>
      <c r="BZ17" s="286"/>
      <c r="CA17" s="1">
        <f t="shared" si="72"/>
        <v>0</v>
      </c>
      <c r="CB17" s="1">
        <f t="shared" si="73"/>
        <v>0</v>
      </c>
      <c r="CC17" s="1">
        <f t="shared" si="74"/>
        <v>0</v>
      </c>
      <c r="CD17" s="1">
        <f t="shared" si="75"/>
        <v>0</v>
      </c>
      <c r="CE17" s="1035">
        <f t="shared" si="76"/>
        <v>0</v>
      </c>
      <c r="CF17" s="1">
        <f t="shared" si="77"/>
        <v>0</v>
      </c>
      <c r="CG17" s="1">
        <f t="shared" si="78"/>
        <v>0</v>
      </c>
      <c r="CH17" s="1">
        <f t="shared" si="79"/>
        <v>0</v>
      </c>
      <c r="CJ17" s="1">
        <f t="shared" si="80"/>
        <v>0</v>
      </c>
      <c r="CK17" s="1">
        <f t="shared" si="81"/>
        <v>0</v>
      </c>
      <c r="CM17" s="1">
        <f t="shared" si="82"/>
        <v>0</v>
      </c>
      <c r="CN17" s="1">
        <f t="shared" si="83"/>
        <v>0</v>
      </c>
      <c r="CO17" s="1">
        <f t="shared" si="84"/>
        <v>0</v>
      </c>
      <c r="CP17" s="1">
        <f t="shared" si="85"/>
        <v>0</v>
      </c>
      <c r="CQ17" s="1">
        <f t="shared" si="86"/>
        <v>0</v>
      </c>
      <c r="CR17" s="1">
        <f t="shared" si="87"/>
        <v>0</v>
      </c>
      <c r="CS17" s="1">
        <f t="shared" si="88"/>
        <v>0</v>
      </c>
      <c r="CT17" s="1">
        <f t="shared" si="89"/>
        <v>0</v>
      </c>
      <c r="CU17" s="1">
        <f t="shared" si="90"/>
        <v>0</v>
      </c>
      <c r="CV17" s="1">
        <f t="shared" si="91"/>
        <v>0</v>
      </c>
      <c r="CW17" s="1">
        <f t="shared" si="92"/>
        <v>0</v>
      </c>
      <c r="CX17" s="1">
        <f t="shared" si="93"/>
        <v>0</v>
      </c>
      <c r="CY17" s="1">
        <f t="shared" si="94"/>
        <v>0</v>
      </c>
      <c r="CZ17" s="1">
        <f t="shared" si="95"/>
        <v>0</v>
      </c>
      <c r="DA17" s="1">
        <f t="shared" si="96"/>
        <v>0</v>
      </c>
    </row>
    <row r="18" spans="1:105" s="1" customFormat="1" ht="65.25" customHeight="1">
      <c r="B18" s="266" t="s">
        <v>9</v>
      </c>
      <c r="D18" s="472" t="s">
        <v>6407</v>
      </c>
      <c r="E18" s="777"/>
      <c r="F18" s="777"/>
      <c r="G18" s="167" t="s">
        <v>1</v>
      </c>
      <c r="H18" s="62" t="s">
        <v>162</v>
      </c>
      <c r="I18" s="261" t="s">
        <v>7008</v>
      </c>
      <c r="J18" s="62">
        <v>5</v>
      </c>
      <c r="K18" s="62">
        <v>0</v>
      </c>
      <c r="L18" s="167" t="s">
        <v>6711</v>
      </c>
      <c r="M18" s="984">
        <v>514.5</v>
      </c>
      <c r="N18" s="195"/>
      <c r="O18" s="195"/>
      <c r="P18" s="195"/>
      <c r="Q18" s="195"/>
      <c r="R18" s="195"/>
      <c r="S18" s="224"/>
      <c r="T18" s="195"/>
      <c r="U18" s="196"/>
      <c r="V18" s="196"/>
      <c r="W18" s="196"/>
      <c r="X18" s="196"/>
      <c r="Y18" s="196"/>
      <c r="Z18" s="196"/>
      <c r="AA18" s="196"/>
      <c r="AB18" s="878"/>
      <c r="AC18" s="878"/>
      <c r="AD18" s="917" t="s">
        <v>236</v>
      </c>
      <c r="AE18" s="170">
        <f t="shared" si="50"/>
        <v>0</v>
      </c>
      <c r="AF18" s="197" t="str">
        <f t="shared" si="51"/>
        <v>Yes</v>
      </c>
      <c r="AG18" s="257" t="str">
        <f t="shared" si="52"/>
        <v>No</v>
      </c>
      <c r="AH18" s="172" t="str">
        <f t="shared" si="53"/>
        <v>No</v>
      </c>
      <c r="AJ18" s="397">
        <v>5</v>
      </c>
      <c r="AK18" s="396">
        <f t="shared" si="54"/>
        <v>0</v>
      </c>
      <c r="AL18" s="62"/>
      <c r="AM18" s="62"/>
      <c r="AN18" s="693">
        <v>4.05</v>
      </c>
      <c r="AO18" s="653">
        <f t="shared" si="55"/>
        <v>0</v>
      </c>
      <c r="AP18" s="738"/>
      <c r="AQ18" s="286">
        <f t="shared" si="56"/>
        <v>0</v>
      </c>
      <c r="AR18" s="286">
        <f t="shared" si="57"/>
        <v>0</v>
      </c>
      <c r="AS18" s="286">
        <f t="shared" si="58"/>
        <v>0</v>
      </c>
      <c r="AT18" s="286">
        <f t="shared" si="59"/>
        <v>0</v>
      </c>
      <c r="AU18" s="286">
        <f t="shared" si="60"/>
        <v>0</v>
      </c>
      <c r="AV18" s="286">
        <f t="shared" si="61"/>
        <v>0</v>
      </c>
      <c r="AW18" s="286">
        <f t="shared" si="62"/>
        <v>0</v>
      </c>
      <c r="AX18" s="286">
        <f t="shared" si="63"/>
        <v>0</v>
      </c>
      <c r="AY18" s="286">
        <f t="shared" si="64"/>
        <v>0</v>
      </c>
      <c r="AZ18" s="286">
        <f t="shared" si="65"/>
        <v>0</v>
      </c>
      <c r="BA18" s="286">
        <f t="shared" si="66"/>
        <v>0</v>
      </c>
      <c r="BB18" s="286">
        <f t="shared" si="67"/>
        <v>0</v>
      </c>
      <c r="BC18" s="286">
        <f t="shared" si="68"/>
        <v>0</v>
      </c>
      <c r="BD18" s="286">
        <f t="shared" si="69"/>
        <v>0</v>
      </c>
      <c r="BE18" s="548">
        <f t="shared" si="70"/>
        <v>0</v>
      </c>
      <c r="BF18" s="548">
        <f t="shared" si="71"/>
        <v>0</v>
      </c>
      <c r="BG18" s="658"/>
      <c r="BH18" s="656">
        <v>5</v>
      </c>
      <c r="BI18" s="286"/>
      <c r="BJ18" s="541">
        <v>21</v>
      </c>
      <c r="BL18" s="541"/>
      <c r="BN18" s="541"/>
      <c r="BP18" s="541"/>
      <c r="BR18" s="541">
        <v>1</v>
      </c>
      <c r="BS18" s="1">
        <v>1</v>
      </c>
      <c r="BT18" s="541">
        <v>1</v>
      </c>
      <c r="BU18" s="1">
        <v>1</v>
      </c>
      <c r="BV18" s="541"/>
      <c r="BW18" s="1">
        <v>1</v>
      </c>
      <c r="BX18" s="541"/>
      <c r="BZ18" s="286"/>
      <c r="CA18" s="1">
        <f t="shared" si="72"/>
        <v>0</v>
      </c>
      <c r="CB18" s="1">
        <f t="shared" si="73"/>
        <v>0</v>
      </c>
      <c r="CC18" s="1">
        <f t="shared" si="74"/>
        <v>0</v>
      </c>
      <c r="CD18" s="1">
        <f t="shared" si="75"/>
        <v>0</v>
      </c>
      <c r="CE18" s="1035">
        <f t="shared" si="76"/>
        <v>0</v>
      </c>
      <c r="CF18" s="1">
        <f t="shared" si="77"/>
        <v>0</v>
      </c>
      <c r="CG18" s="1">
        <f t="shared" si="78"/>
        <v>0</v>
      </c>
      <c r="CH18" s="1">
        <f t="shared" si="79"/>
        <v>0</v>
      </c>
      <c r="CJ18" s="1">
        <f t="shared" si="80"/>
        <v>0</v>
      </c>
      <c r="CK18" s="1">
        <f t="shared" si="81"/>
        <v>0</v>
      </c>
      <c r="CM18" s="1">
        <f t="shared" si="82"/>
        <v>0</v>
      </c>
      <c r="CN18" s="1">
        <f t="shared" si="83"/>
        <v>0</v>
      </c>
      <c r="CO18" s="1">
        <f t="shared" si="84"/>
        <v>0</v>
      </c>
      <c r="CP18" s="1">
        <f t="shared" si="85"/>
        <v>0</v>
      </c>
      <c r="CQ18" s="1">
        <f t="shared" si="86"/>
        <v>0</v>
      </c>
      <c r="CR18" s="1">
        <f t="shared" si="87"/>
        <v>0</v>
      </c>
      <c r="CS18" s="1">
        <f t="shared" si="88"/>
        <v>0</v>
      </c>
      <c r="CT18" s="1">
        <f t="shared" si="89"/>
        <v>0</v>
      </c>
      <c r="CU18" s="1">
        <f t="shared" si="90"/>
        <v>0</v>
      </c>
      <c r="CV18" s="1">
        <f t="shared" si="91"/>
        <v>0</v>
      </c>
      <c r="CW18" s="1">
        <f t="shared" si="92"/>
        <v>0</v>
      </c>
      <c r="CX18" s="1">
        <f t="shared" si="93"/>
        <v>0</v>
      </c>
      <c r="CY18" s="1">
        <f t="shared" si="94"/>
        <v>0</v>
      </c>
      <c r="CZ18" s="1">
        <f t="shared" si="95"/>
        <v>0</v>
      </c>
      <c r="DA18" s="1">
        <f t="shared" si="96"/>
        <v>0</v>
      </c>
    </row>
    <row r="19" spans="1:105" s="1" customFormat="1" ht="65.25" customHeight="1">
      <c r="B19" s="258" t="s">
        <v>9</v>
      </c>
      <c r="C19" s="173"/>
      <c r="D19" s="471" t="s">
        <v>6408</v>
      </c>
      <c r="E19" s="778" t="s">
        <v>90</v>
      </c>
      <c r="F19" s="778"/>
      <c r="G19" s="212" t="s">
        <v>1</v>
      </c>
      <c r="H19" s="175" t="s">
        <v>162</v>
      </c>
      <c r="I19" s="1227" t="s">
        <v>7009</v>
      </c>
      <c r="J19" s="175">
        <v>5</v>
      </c>
      <c r="K19" s="175">
        <v>0</v>
      </c>
      <c r="L19" s="175" t="s">
        <v>6708</v>
      </c>
      <c r="M19" s="978">
        <v>619.5</v>
      </c>
      <c r="N19" s="199"/>
      <c r="O19" s="199"/>
      <c r="P19" s="199"/>
      <c r="Q19" s="199"/>
      <c r="R19" s="199"/>
      <c r="S19" s="228"/>
      <c r="T19" s="199"/>
      <c r="U19" s="200"/>
      <c r="V19" s="200"/>
      <c r="W19" s="200"/>
      <c r="X19" s="200"/>
      <c r="Y19" s="200"/>
      <c r="Z19" s="200"/>
      <c r="AA19" s="200"/>
      <c r="AB19" s="919" t="s">
        <v>236</v>
      </c>
      <c r="AC19" s="919" t="s">
        <v>236</v>
      </c>
      <c r="AD19" s="884"/>
      <c r="AE19" s="215">
        <f>M19*N19+M19*O19+M19*P19+M19*Q19+M19*R19+M19*S19+M19*U19+M19*W19+M19*X19+M19*Y19+M19*Z19+M19*AA19+M19*V19+M19*T19+M19*AD19</f>
        <v>0</v>
      </c>
      <c r="AF19" s="201" t="str">
        <f t="shared" ref="AF19" si="97">IF(B19="New","Yes","No")</f>
        <v>Yes</v>
      </c>
      <c r="AG19" s="832" t="str">
        <f t="shared" ref="AG19" si="98">IF(SUM(N19:AD19)&gt;0,"Yes","No")</f>
        <v>No</v>
      </c>
      <c r="AH19" s="217" t="str">
        <f t="shared" ref="AH19" si="99">IF(F19="P24 cat.","Yes","No")</f>
        <v>No</v>
      </c>
      <c r="AJ19" s="397">
        <v>5</v>
      </c>
      <c r="AK19" s="396">
        <f>AJ19*N19+AJ19*O19+AJ19*P19+AJ19*Q19+AJ19*R19+AJ19*S19+AJ19*U19+AJ19*W19+AJ19*X19+AJ19*Y19+AJ19*Z19+AJ19*AA19+AJ19*V19+AJ19*T19+AJ19*AD19</f>
        <v>0</v>
      </c>
      <c r="AL19" s="62"/>
      <c r="AM19" s="62"/>
      <c r="AN19" s="693">
        <v>4.05</v>
      </c>
      <c r="AO19" s="653">
        <f t="shared" ref="AO19" si="100">SUM(N19:AD19)*AN19</f>
        <v>0</v>
      </c>
      <c r="AP19" s="738"/>
      <c r="AQ19" s="286">
        <f t="shared" ref="AQ19" si="101">N19*J19</f>
        <v>0</v>
      </c>
      <c r="AR19" s="286">
        <f t="shared" ref="AR19" si="102">O19*J19</f>
        <v>0</v>
      </c>
      <c r="AS19" s="286">
        <f t="shared" ref="AS19" si="103">P19*J19</f>
        <v>0</v>
      </c>
      <c r="AT19" s="286">
        <f t="shared" ref="AT19" si="104">Q19*J19</f>
        <v>0</v>
      </c>
      <c r="AU19" s="286">
        <f t="shared" ref="AU19" si="105">R19*J19</f>
        <v>0</v>
      </c>
      <c r="AV19" s="286">
        <f t="shared" ref="AV19" si="106">S19*J19</f>
        <v>0</v>
      </c>
      <c r="AW19" s="286">
        <f t="shared" ref="AW19" si="107">T19*J19</f>
        <v>0</v>
      </c>
      <c r="AX19" s="286">
        <f t="shared" ref="AX19" si="108">U19*J19</f>
        <v>0</v>
      </c>
      <c r="AY19" s="286">
        <f t="shared" ref="AY19" si="109">J19*V19</f>
        <v>0</v>
      </c>
      <c r="AZ19" s="286">
        <f t="shared" ref="AZ19" si="110">W19*J19</f>
        <v>0</v>
      </c>
      <c r="BA19" s="286">
        <f t="shared" ref="BA19" si="111">X19*J19</f>
        <v>0</v>
      </c>
      <c r="BB19" s="286">
        <f t="shared" ref="BB19" si="112">Y19*J19</f>
        <v>0</v>
      </c>
      <c r="BC19" s="286">
        <f t="shared" ref="BC19" si="113">Z19*J19</f>
        <v>0</v>
      </c>
      <c r="BD19" s="286">
        <f t="shared" ref="BD19" si="114">AA19*J19</f>
        <v>0</v>
      </c>
      <c r="BE19" s="286"/>
      <c r="BF19" s="286"/>
      <c r="BG19" s="286">
        <f>AD19*J19</f>
        <v>0</v>
      </c>
      <c r="BH19" s="656">
        <v>5</v>
      </c>
      <c r="BI19" s="286"/>
      <c r="BJ19" s="541">
        <v>21</v>
      </c>
      <c r="BL19" s="541"/>
      <c r="BN19" s="541"/>
      <c r="BP19" s="541"/>
      <c r="BR19" s="541"/>
      <c r="BT19" s="541"/>
      <c r="BV19" s="541"/>
      <c r="BX19" s="541"/>
      <c r="BZ19" s="286"/>
      <c r="CA19" s="1">
        <f t="shared" ref="CA19" si="115">IF(H19="XS",IF(SUM(AQ19:BG19)&gt;0,SUM(AQ19:BG19),0),0)</f>
        <v>0</v>
      </c>
      <c r="CB19" s="1">
        <f t="shared" ref="CB19" si="116">IF(H19="S",IF(SUM(AQ19:BG19)&gt;0,SUM(AQ19:BG19),0),0)</f>
        <v>0</v>
      </c>
      <c r="CC19" s="1">
        <f t="shared" ref="CC19" si="117">IF(H19="M",IF(SUM(AQ19:BG19)&gt;0,SUM(AQ19:BG19),0),0)</f>
        <v>0</v>
      </c>
      <c r="CD19" s="1">
        <f t="shared" ref="CD19" si="118">IF(H19="L",IF(SUM(AQ19:BG19)&gt;0,SUM(AQ19:BG19),0),0)</f>
        <v>0</v>
      </c>
      <c r="CE19" s="1035">
        <f t="shared" ref="CE19" si="119">IF(H19="XL",IF(SUM(AQ19:BG19)&gt;0,SUM(AQ19:BG19),0),0)</f>
        <v>0</v>
      </c>
      <c r="CF19" s="1">
        <f t="shared" ref="CF19" si="120">IF(H19="2XL",IF(SUM(AQ19:BG19)&gt;0,SUM(AQ19:BG19),0),0)</f>
        <v>0</v>
      </c>
      <c r="CG19" s="1">
        <f t="shared" ref="CG19" si="121">IF(H19="3XL",IF(SUM(AQ19:BG19)&gt;0,SUM(AQ19:BG19),0),0)</f>
        <v>0</v>
      </c>
      <c r="CH19" s="1">
        <f t="shared" ref="CH19" si="122">IF(H19="various",IF(SUM(AQ19:BG19)&gt;0,SUM(AQ19:BG19),0),0)</f>
        <v>0</v>
      </c>
      <c r="CJ19" s="1">
        <f t="shared" ref="CJ19" si="123">IF(E19="",IF(SUM(AQ19:BG19)&gt;0,SUM(AQ19:BG19),0),0)</f>
        <v>0</v>
      </c>
      <c r="CK19" s="1">
        <f t="shared" ref="CK19" si="124">IF(E19="Dual Tex.",IF(SUM(AQ19:BG19)&gt;0,SUM(AQ19:BG19),0),0)</f>
        <v>0</v>
      </c>
      <c r="CM19" s="1">
        <f t="shared" ref="CM19" si="125">IF(G19="sloper",IF(SUM(AQ19:BG19)&gt;0,SUM(AQ19:BG19),0),0)</f>
        <v>0</v>
      </c>
      <c r="CN19" s="1">
        <f t="shared" ref="CN19" si="126">IF(G19="footholds",IF(SUM(AQ19:BG19)&gt;0,SUM(AQ19:BG19),0),0)</f>
        <v>0</v>
      </c>
      <c r="CO19" s="1">
        <f t="shared" ref="CO19" si="127">IF(G19="micros",IF(SUM(AQ19:BG19)&gt;0,SUM(AQ19:BG19),0),0)</f>
        <v>0</v>
      </c>
      <c r="CP19" s="1">
        <f t="shared" ref="CP19" si="128">IF(G19="jug",IF(SUM(AQ19:BG19)&gt;0,SUM(AQ19:BG19),0),0)</f>
        <v>0</v>
      </c>
      <c r="CQ19" s="1">
        <f t="shared" ref="CQ19" si="129">IF(G19="ledge",IF(SUM(AQ19:BG19)&gt;0,SUM(AQ19:BG19),0),0)</f>
        <v>0</v>
      </c>
      <c r="CR19" s="1">
        <f t="shared" ref="CR19" si="130">IF(G19="edge",IF(SUM(AQ19:BG19)&gt;0,SUM(AQ19:BG19),0),0)</f>
        <v>0</v>
      </c>
      <c r="CS19" s="1">
        <f t="shared" ref="CS19" si="131">IF(G19="crimp",IF(SUM(AQ19:BG19)&gt;0,SUM(AQ19:BG19),0),0)</f>
        <v>0</v>
      </c>
      <c r="CT19" s="1">
        <f t="shared" ref="CT19" si="132">IF(G19="incut",IF(SUM(AQ19:BG19)&gt;0,SUM(AQ19:BG19),0),0)</f>
        <v>0</v>
      </c>
      <c r="CU19" s="1">
        <f t="shared" ref="CU19" si="133">IF(G19="dish",IF(SUM(AQ19:BG19)&gt;0,SUM(AQ19:BG19),0),0)</f>
        <v>0</v>
      </c>
      <c r="CV19" s="1">
        <f t="shared" ref="CV19" si="134">IF(G19="pinch",IF(SUM(AQ19:BG19)&gt;0,SUM(AQ19:BG19),0),0)</f>
        <v>0</v>
      </c>
      <c r="CW19" s="1">
        <f t="shared" ref="CW19" si="135">IF(G19="pocket",IF(SUM(AQ19:BG19)&gt;0,SUM(AQ19:BG19),0),0)</f>
        <v>0</v>
      </c>
      <c r="CX19" s="1">
        <f t="shared" ref="CX19" si="136">IF(G19="insert",IF(SUM(AQ19:BG19)&gt;0,SUM(AQ19:BG19),0),0)</f>
        <v>0</v>
      </c>
      <c r="CY19" s="1">
        <f t="shared" ref="CY19" si="137">IF(G19="feature",IF(SUM(AQ19:BG19)&gt;0,SUM(AQ19:BG19),0),0)</f>
        <v>0</v>
      </c>
      <c r="CZ19" s="1">
        <f t="shared" ref="CZ19" si="138">IF(G19="scoop",IF(SUM(AQ19:BG19)&gt;0,SUM(AQ19:BG19),0),0)</f>
        <v>0</v>
      </c>
      <c r="DA19" s="1">
        <f t="shared" ref="DA19" si="139">IF(G19="various",IF(SUM(AQ19:BG19)&gt;0,SUM(AQ19:BG19),0),0)</f>
        <v>0</v>
      </c>
    </row>
    <row r="20" spans="1:105" s="1" customFormat="1" ht="28.8" customHeight="1">
      <c r="B20" s="262"/>
      <c r="D20" s="472"/>
      <c r="E20" s="777"/>
      <c r="F20" s="777"/>
      <c r="G20" s="234"/>
      <c r="H20" s="62"/>
      <c r="I20" s="167"/>
      <c r="J20" s="62"/>
      <c r="K20" s="62"/>
      <c r="L20" s="62"/>
      <c r="M20" s="485" t="s">
        <v>28</v>
      </c>
      <c r="N20" s="1189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212"/>
      <c r="AC20" s="212"/>
      <c r="AD20" s="175"/>
      <c r="AE20" s="201"/>
      <c r="AF20" s="216"/>
      <c r="AG20" s="832"/>
      <c r="AH20" s="257"/>
      <c r="AJ20" s="8"/>
      <c r="AL20" s="62"/>
      <c r="AM20" s="62"/>
      <c r="AN20" s="693"/>
      <c r="AO20" s="653"/>
      <c r="AP20" s="738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6"/>
      <c r="BE20" s="548"/>
      <c r="BF20" s="548"/>
      <c r="BG20" s="658"/>
      <c r="BH20" s="656"/>
      <c r="BI20" s="286"/>
      <c r="BJ20" s="541"/>
      <c r="BK20" s="62"/>
      <c r="BL20" s="541"/>
      <c r="BM20" s="62"/>
      <c r="BN20" s="541"/>
      <c r="BO20" s="62"/>
      <c r="BP20" s="541"/>
      <c r="BQ20" s="62"/>
      <c r="BR20" s="541"/>
      <c r="BS20" s="62"/>
      <c r="BT20" s="541"/>
      <c r="BU20" s="62"/>
      <c r="BV20" s="541"/>
      <c r="BW20" s="62"/>
      <c r="BX20" s="541"/>
      <c r="BY20" s="62"/>
      <c r="BZ20" s="286"/>
    </row>
    <row r="21" spans="1:105" s="1" customFormat="1" ht="65.25" customHeight="1">
      <c r="A21" s="769" t="s">
        <v>28</v>
      </c>
      <c r="B21" s="770"/>
      <c r="C21" s="66"/>
      <c r="D21" s="1042" t="s">
        <v>374</v>
      </c>
      <c r="E21" s="1043"/>
      <c r="F21" s="1043"/>
      <c r="G21" s="1044" t="s">
        <v>720</v>
      </c>
      <c r="H21" s="1045" t="s">
        <v>631</v>
      </c>
      <c r="I21" s="1044" t="s">
        <v>541</v>
      </c>
      <c r="J21" s="1045">
        <v>1</v>
      </c>
      <c r="K21" s="1045">
        <v>0</v>
      </c>
      <c r="L21" s="1045" t="s">
        <v>6708</v>
      </c>
      <c r="M21" s="1046">
        <v>228.07596000000001</v>
      </c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8"/>
      <c r="Z21" s="1048"/>
      <c r="AA21" s="1048"/>
      <c r="AB21" s="1037"/>
      <c r="AC21" s="1037"/>
      <c r="AD21" s="1049" t="s">
        <v>236</v>
      </c>
      <c r="AE21" s="1050">
        <f>M21*N21+M21*O21+M21*P21+M21*Q21+M21*R21+M21*S21+M21*U21+M21*W21+M21*X21+M21*Y21+M21*Z21+M21*AA21+M21*V21+(M21*AB21*1.1)+(M21*AC21*1.1)+M21*T21</f>
        <v>0</v>
      </c>
      <c r="AF21" s="1051" t="str">
        <f t="shared" ref="AF21:AF29" si="140">IF(B21="New","Yes","No")</f>
        <v>No</v>
      </c>
      <c r="AG21" s="1107" t="str">
        <f>IF(SUM(N21:AD21)&gt;0,"Yes","No")</f>
        <v>No</v>
      </c>
      <c r="AH21" s="1074" t="str">
        <f t="shared" ref="AH21:AH29" si="141">IF(F21="P24 cat.","Yes","No")</f>
        <v>No</v>
      </c>
      <c r="AJ21" s="395">
        <v>3</v>
      </c>
      <c r="AK21" s="396">
        <f>AJ21*N21+AJ21*O21+AJ21*P21+AJ21*Q21+AJ21*R21+AJ21*S21+AJ21*U21+AJ21*W21+AJ21*X21+AJ21*Y21+AJ21*Z21+AJ21*AA21+AJ21*V21+AJ21*AB21+AJ21*AC21+AJ21*T21</f>
        <v>0</v>
      </c>
      <c r="AL21" s="62"/>
      <c r="AM21" s="62"/>
      <c r="AN21" s="693">
        <v>7</v>
      </c>
      <c r="AO21" s="653">
        <f>SUM(N21:AD21)*AN21</f>
        <v>0</v>
      </c>
      <c r="AP21" s="738"/>
      <c r="AQ21" s="286">
        <f t="shared" ref="AQ21:AQ29" si="142">N21*J21</f>
        <v>0</v>
      </c>
      <c r="AR21" s="286">
        <f t="shared" ref="AR21:AR29" si="143">O21*J21</f>
        <v>0</v>
      </c>
      <c r="AS21" s="286">
        <f t="shared" ref="AS21:AS29" si="144">P21*J21</f>
        <v>0</v>
      </c>
      <c r="AT21" s="286">
        <f t="shared" ref="AT21:AT29" si="145">Q21*J21</f>
        <v>0</v>
      </c>
      <c r="AU21" s="286">
        <f t="shared" ref="AU21:AU29" si="146">R21*J21</f>
        <v>0</v>
      </c>
      <c r="AV21" s="286">
        <f t="shared" ref="AV21:AV29" si="147">S21*J21</f>
        <v>0</v>
      </c>
      <c r="AW21" s="286">
        <f t="shared" ref="AW21:AW84" si="148">T21*J21</f>
        <v>0</v>
      </c>
      <c r="AX21" s="286">
        <f t="shared" ref="AX21:AX29" si="149">U21*J21</f>
        <v>0</v>
      </c>
      <c r="AY21" s="286">
        <f t="shared" ref="AY21:AY29" si="150">J21*V21</f>
        <v>0</v>
      </c>
      <c r="AZ21" s="286">
        <f t="shared" ref="AZ21:AZ29" si="151">W21*J21</f>
        <v>0</v>
      </c>
      <c r="BA21" s="286">
        <f t="shared" ref="BA21:BA29" si="152">X21*J21</f>
        <v>0</v>
      </c>
      <c r="BB21" s="286">
        <f t="shared" ref="BB21:BB29" si="153">Y21*J21</f>
        <v>0</v>
      </c>
      <c r="BC21" s="286">
        <f t="shared" ref="BC21:BC29" si="154">Z21*J21</f>
        <v>0</v>
      </c>
      <c r="BD21" s="286">
        <f t="shared" ref="BD21:BD29" si="155">AA21*J21</f>
        <v>0</v>
      </c>
      <c r="BE21" s="548">
        <f>AB21*J21</f>
        <v>0</v>
      </c>
      <c r="BF21" s="548">
        <f>AC21*J21</f>
        <v>0</v>
      </c>
      <c r="BG21" s="658"/>
      <c r="BH21" s="656">
        <v>3</v>
      </c>
      <c r="BI21" s="286"/>
      <c r="BJ21" s="543">
        <v>10</v>
      </c>
      <c r="BK21" s="182"/>
      <c r="BL21" s="543"/>
      <c r="BM21" s="182"/>
      <c r="BN21" s="543"/>
      <c r="BO21" s="182"/>
      <c r="BP21" s="543"/>
      <c r="BQ21" s="182"/>
      <c r="BR21" s="543"/>
      <c r="BS21" s="182"/>
      <c r="BT21" s="543"/>
      <c r="BU21" s="182"/>
      <c r="BV21" s="543"/>
      <c r="BW21" s="182"/>
      <c r="BX21" s="543"/>
      <c r="BY21" s="182"/>
      <c r="BZ21" s="286"/>
      <c r="CA21" s="1">
        <f t="shared" ref="CA21:CA84" si="156">IF(H21="XS",IF(SUM(AQ21:BG21)&gt;0,SUM(AQ21:BG21),0),0)</f>
        <v>0</v>
      </c>
      <c r="CB21" s="1">
        <f t="shared" ref="CB21:CB84" si="157">IF(H21="S",IF(SUM(AQ21:BG21)&gt;0,SUM(AQ21:BG21),0),0)</f>
        <v>0</v>
      </c>
      <c r="CC21" s="1">
        <f t="shared" ref="CC21:CC84" si="158">IF(H21="M",IF(SUM(AQ21:BG21)&gt;0,SUM(AQ21:BG21),0),0)</f>
        <v>0</v>
      </c>
      <c r="CD21" s="1">
        <f t="shared" ref="CD21:CD84" si="159">IF(H21="L",IF(SUM(AQ21:BG21)&gt;0,SUM(AQ21:BG21),0),0)</f>
        <v>0</v>
      </c>
      <c r="CE21" s="1035">
        <f t="shared" ref="CE21:CE84" si="160">IF(H21="XL",IF(SUM(AQ21:BG21)&gt;0,SUM(AQ21:BG21),0),0)</f>
        <v>0</v>
      </c>
      <c r="CF21" s="1">
        <f t="shared" ref="CF21:CF84" si="161">IF(H21="2XL",IF(SUM(AQ21:BG21)&gt;0,SUM(AQ21:BG21),0),0)</f>
        <v>0</v>
      </c>
      <c r="CG21" s="1">
        <f t="shared" ref="CG21:CG84" si="162">IF(H21="3XL",IF(SUM(AQ21:BG21)&gt;0,SUM(AQ21:BG21),0),0)</f>
        <v>0</v>
      </c>
      <c r="CH21" s="1">
        <f t="shared" ref="CH21:CH84" si="163">IF(H21="various",IF(SUM(AQ21:BG21)&gt;0,SUM(AQ21:BG21),0),0)</f>
        <v>0</v>
      </c>
      <c r="CJ21" s="1">
        <f t="shared" ref="CJ21:CJ84" si="164">IF(E21="",IF(SUM(AQ21:BG21)&gt;0,SUM(AQ21:BG21),0),0)</f>
        <v>0</v>
      </c>
      <c r="CK21" s="1">
        <f t="shared" ref="CK21:CK84" si="165">IF(E21="Dual Tex.",IF(SUM(AQ21:BG21)&gt;0,SUM(AQ21:BG21),0),0)</f>
        <v>0</v>
      </c>
      <c r="CM21" s="1">
        <f t="shared" ref="CM21:CM84" si="166">IF(G21="sloper",IF(SUM(AQ21:BG21)&gt;0,SUM(AQ21:BG21),0),0)</f>
        <v>0</v>
      </c>
      <c r="CN21" s="1">
        <f t="shared" ref="CN21:CN84" si="167">IF(G21="footholds",IF(SUM(AQ21:BG21)&gt;0,SUM(AQ21:BG21),0),0)</f>
        <v>0</v>
      </c>
      <c r="CO21" s="1">
        <f t="shared" ref="CO21:CO84" si="168">IF(G21="micros",IF(SUM(AQ21:BG21)&gt;0,SUM(AQ21:BG21),0),0)</f>
        <v>0</v>
      </c>
      <c r="CP21" s="1">
        <f t="shared" ref="CP21:CP84" si="169">IF(G21="jug",IF(SUM(AQ21:BG21)&gt;0,SUM(AQ21:BG21),0),0)</f>
        <v>0</v>
      </c>
      <c r="CQ21" s="1">
        <f t="shared" ref="CQ21:CQ84" si="170">IF(G21="ledge",IF(SUM(AQ21:BG21)&gt;0,SUM(AQ21:BG21),0),0)</f>
        <v>0</v>
      </c>
      <c r="CR21" s="1">
        <f t="shared" ref="CR21:CR84" si="171">IF(G21="edge",IF(SUM(AQ21:BG21)&gt;0,SUM(AQ21:BG21),0),0)</f>
        <v>0</v>
      </c>
      <c r="CS21" s="1">
        <f t="shared" ref="CS21:CS84" si="172">IF(G21="crimp",IF(SUM(AQ21:BG21)&gt;0,SUM(AQ21:BG21),0),0)</f>
        <v>0</v>
      </c>
      <c r="CT21" s="1">
        <f t="shared" ref="CT21:CT84" si="173">IF(G21="incut",IF(SUM(AQ21:BG21)&gt;0,SUM(AQ21:BG21),0),0)</f>
        <v>0</v>
      </c>
      <c r="CU21" s="1">
        <f t="shared" ref="CU21:CU84" si="174">IF(G21="dish",IF(SUM(AQ21:BG21)&gt;0,SUM(AQ21:BG21),0),0)</f>
        <v>0</v>
      </c>
      <c r="CV21" s="1">
        <f t="shared" ref="CV21:CV84" si="175">IF(G21="pinch",IF(SUM(AQ21:BG21)&gt;0,SUM(AQ21:BG21),0),0)</f>
        <v>0</v>
      </c>
      <c r="CW21" s="1">
        <f t="shared" ref="CW21:CW84" si="176">IF(G21="pocket",IF(SUM(AQ21:BG21)&gt;0,SUM(AQ21:BG21),0),0)</f>
        <v>0</v>
      </c>
      <c r="CX21" s="1">
        <f t="shared" ref="CX21:CX84" si="177">IF(G21="insert",IF(SUM(AQ21:BG21)&gt;0,SUM(AQ21:BG21),0),0)</f>
        <v>0</v>
      </c>
      <c r="CY21" s="1">
        <f t="shared" ref="CY21:CY84" si="178">IF(G21="feature",IF(SUM(AQ21:BG21)&gt;0,SUM(AQ21:BG21),0),0)</f>
        <v>0</v>
      </c>
      <c r="CZ21" s="1">
        <f t="shared" ref="CZ21:CZ84" si="179">IF(G21="scoop",IF(SUM(AQ21:BG21)&gt;0,SUM(AQ21:BG21),0),0)</f>
        <v>0</v>
      </c>
      <c r="DA21" s="1">
        <f t="shared" ref="DA21:DA84" si="180">IF(G21="various",IF(SUM(AQ21:BG21)&gt;0,SUM(AQ21:BG21),0),0)</f>
        <v>0</v>
      </c>
    </row>
    <row r="22" spans="1:105" s="1" customFormat="1" ht="65.25" customHeight="1">
      <c r="A22" s="1313" t="s">
        <v>221</v>
      </c>
      <c r="B22" s="269"/>
      <c r="C22" s="189"/>
      <c r="D22" s="470" t="s">
        <v>375</v>
      </c>
      <c r="E22" s="779"/>
      <c r="F22" s="779"/>
      <c r="G22" s="189" t="s">
        <v>720</v>
      </c>
      <c r="H22" s="188" t="s">
        <v>218</v>
      </c>
      <c r="I22" s="189" t="s">
        <v>791</v>
      </c>
      <c r="J22" s="188">
        <v>1</v>
      </c>
      <c r="K22" s="188">
        <v>0</v>
      </c>
      <c r="L22" s="188" t="s">
        <v>6708</v>
      </c>
      <c r="M22" s="975">
        <v>100.17000000000002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1"/>
      <c r="Z22" s="191"/>
      <c r="AA22" s="191"/>
      <c r="AB22" s="889"/>
      <c r="AC22" s="889"/>
      <c r="AD22" s="917" t="s">
        <v>236</v>
      </c>
      <c r="AE22" s="170">
        <f t="shared" ref="AE22:AE25" si="181">M22*N22+M22*O22+M22*P22+M22*Q22+M22*R22+M22*S22+M22*U22+M22*W22+M22*X22+M22*Y22+M22*Z22+M22*AA22+M22*V22+(M22*AB22*1.1)+(M22*AC22*1.1)+M22*T22</f>
        <v>0</v>
      </c>
      <c r="AF22" s="197" t="str">
        <f t="shared" si="140"/>
        <v>No</v>
      </c>
      <c r="AG22" s="428" t="str">
        <f t="shared" ref="AG22:AG29" si="182">IF(SUM(N22:AD22)&gt;0,"Yes","No")</f>
        <v>No</v>
      </c>
      <c r="AH22" s="158" t="str">
        <f t="shared" si="141"/>
        <v>No</v>
      </c>
      <c r="AJ22" s="397">
        <v>1</v>
      </c>
      <c r="AK22" s="396">
        <f t="shared" ref="AK22:AK24" si="183">AJ22*N22+AJ22*O22+AJ22*P22+AJ22*Q22+AJ22*R22+AJ22*S22+AJ22*U22+AJ22*W22+AJ22*X22+AJ22*Y22+AJ22*Z22+AJ22*AA22+AJ22*V22+AJ22*AB22+AJ22*AC22+AJ22*T22</f>
        <v>0</v>
      </c>
      <c r="AL22" s="62"/>
      <c r="AM22" s="62"/>
      <c r="AN22" s="693">
        <v>3.3</v>
      </c>
      <c r="AO22" s="653">
        <f t="shared" ref="AO22:AO23" si="184">SUM(N22:AD22)*AN22</f>
        <v>0</v>
      </c>
      <c r="AP22" s="738"/>
      <c r="AQ22" s="286">
        <f t="shared" si="142"/>
        <v>0</v>
      </c>
      <c r="AR22" s="286">
        <f t="shared" si="143"/>
        <v>0</v>
      </c>
      <c r="AS22" s="286">
        <f t="shared" si="144"/>
        <v>0</v>
      </c>
      <c r="AT22" s="286">
        <f t="shared" si="145"/>
        <v>0</v>
      </c>
      <c r="AU22" s="286">
        <f t="shared" si="146"/>
        <v>0</v>
      </c>
      <c r="AV22" s="286">
        <f t="shared" si="147"/>
        <v>0</v>
      </c>
      <c r="AW22" s="286">
        <f t="shared" si="148"/>
        <v>0</v>
      </c>
      <c r="AX22" s="286">
        <f t="shared" si="149"/>
        <v>0</v>
      </c>
      <c r="AY22" s="286">
        <f t="shared" si="150"/>
        <v>0</v>
      </c>
      <c r="AZ22" s="286">
        <f t="shared" si="151"/>
        <v>0</v>
      </c>
      <c r="BA22" s="286">
        <f t="shared" si="152"/>
        <v>0</v>
      </c>
      <c r="BB22" s="286">
        <f t="shared" si="153"/>
        <v>0</v>
      </c>
      <c r="BC22" s="286">
        <f t="shared" si="154"/>
        <v>0</v>
      </c>
      <c r="BD22" s="286">
        <f t="shared" si="155"/>
        <v>0</v>
      </c>
      <c r="BE22" s="548">
        <f>AB22*J22</f>
        <v>0</v>
      </c>
      <c r="BF22" s="548">
        <f>AC22*J22</f>
        <v>0</v>
      </c>
      <c r="BG22" s="658"/>
      <c r="BH22" s="656">
        <v>1</v>
      </c>
      <c r="BI22" s="286"/>
      <c r="BJ22" s="540">
        <v>8</v>
      </c>
      <c r="BK22" s="188"/>
      <c r="BL22" s="540"/>
      <c r="BM22" s="188"/>
      <c r="BN22" s="540"/>
      <c r="BO22" s="188"/>
      <c r="BP22" s="540"/>
      <c r="BQ22" s="188"/>
      <c r="BR22" s="540"/>
      <c r="BS22" s="188"/>
      <c r="BT22" s="540"/>
      <c r="BU22" s="188"/>
      <c r="BV22" s="540"/>
      <c r="BW22" s="188"/>
      <c r="BX22" s="540"/>
      <c r="BY22" s="188"/>
      <c r="BZ22" s="286"/>
      <c r="CA22" s="1">
        <f t="shared" si="156"/>
        <v>0</v>
      </c>
      <c r="CB22" s="1">
        <f t="shared" si="157"/>
        <v>0</v>
      </c>
      <c r="CC22" s="1">
        <f t="shared" si="158"/>
        <v>0</v>
      </c>
      <c r="CD22" s="1">
        <f t="shared" si="159"/>
        <v>0</v>
      </c>
      <c r="CE22" s="1035">
        <f t="shared" si="160"/>
        <v>0</v>
      </c>
      <c r="CF22" s="1">
        <f t="shared" si="161"/>
        <v>0</v>
      </c>
      <c r="CG22" s="1">
        <f t="shared" si="162"/>
        <v>0</v>
      </c>
      <c r="CH22" s="1">
        <f t="shared" si="163"/>
        <v>0</v>
      </c>
      <c r="CJ22" s="1">
        <f t="shared" si="164"/>
        <v>0</v>
      </c>
      <c r="CK22" s="1">
        <f t="shared" si="165"/>
        <v>0</v>
      </c>
      <c r="CM22" s="1">
        <f t="shared" si="166"/>
        <v>0</v>
      </c>
      <c r="CN22" s="1">
        <f t="shared" si="167"/>
        <v>0</v>
      </c>
      <c r="CO22" s="1">
        <f t="shared" si="168"/>
        <v>0</v>
      </c>
      <c r="CP22" s="1">
        <f t="shared" si="169"/>
        <v>0</v>
      </c>
      <c r="CQ22" s="1">
        <f t="shared" si="170"/>
        <v>0</v>
      </c>
      <c r="CR22" s="1">
        <f t="shared" si="171"/>
        <v>0</v>
      </c>
      <c r="CS22" s="1">
        <f t="shared" si="172"/>
        <v>0</v>
      </c>
      <c r="CT22" s="1">
        <f t="shared" si="173"/>
        <v>0</v>
      </c>
      <c r="CU22" s="1">
        <f t="shared" si="174"/>
        <v>0</v>
      </c>
      <c r="CV22" s="1">
        <f t="shared" si="175"/>
        <v>0</v>
      </c>
      <c r="CW22" s="1">
        <f t="shared" si="176"/>
        <v>0</v>
      </c>
      <c r="CX22" s="1">
        <f t="shared" si="177"/>
        <v>0</v>
      </c>
      <c r="CY22" s="1">
        <f t="shared" si="178"/>
        <v>0</v>
      </c>
      <c r="CZ22" s="1">
        <f t="shared" si="179"/>
        <v>0</v>
      </c>
      <c r="DA22" s="1">
        <f t="shared" si="180"/>
        <v>0</v>
      </c>
    </row>
    <row r="23" spans="1:105" s="1" customFormat="1" ht="65.25" customHeight="1">
      <c r="A23" s="1314"/>
      <c r="B23" s="266"/>
      <c r="C23" s="140"/>
      <c r="D23" s="1053" t="s">
        <v>376</v>
      </c>
      <c r="E23" s="1054"/>
      <c r="F23" s="1054"/>
      <c r="G23" s="1055" t="s">
        <v>720</v>
      </c>
      <c r="H23" s="1056" t="s">
        <v>225</v>
      </c>
      <c r="I23" s="1055" t="s">
        <v>542</v>
      </c>
      <c r="J23" s="1056">
        <v>1</v>
      </c>
      <c r="K23" s="1056">
        <v>0</v>
      </c>
      <c r="L23" s="1056" t="s">
        <v>6708</v>
      </c>
      <c r="M23" s="1057">
        <v>77.910000000000011</v>
      </c>
      <c r="N23" s="1058"/>
      <c r="O23" s="1058"/>
      <c r="P23" s="1058"/>
      <c r="Q23" s="1058"/>
      <c r="R23" s="1058"/>
      <c r="S23" s="1058"/>
      <c r="T23" s="1058"/>
      <c r="U23" s="1058"/>
      <c r="V23" s="1058"/>
      <c r="W23" s="1058"/>
      <c r="X23" s="1058"/>
      <c r="Y23" s="1059"/>
      <c r="Z23" s="1059"/>
      <c r="AA23" s="1059"/>
      <c r="AB23" s="1060"/>
      <c r="AC23" s="1060"/>
      <c r="AD23" s="1061" t="s">
        <v>236</v>
      </c>
      <c r="AE23" s="1062">
        <f>M23*N23+M23*O23+M23*P23+M23*Q23+M23*R23+M23*S23+M23*U23+M23*W23+M23*X23+M23*Y23+M23*Z23+M23*AA23+M23*V23+(M23*AB23*1.1)+(M23*AC23*1.1)+M23*T23</f>
        <v>0</v>
      </c>
      <c r="AF23" s="1063" t="str">
        <f t="shared" si="140"/>
        <v>No</v>
      </c>
      <c r="AG23" s="1107" t="str">
        <f>IF(SUM(N23:AD23)&gt;0,"Yes","No")</f>
        <v>No</v>
      </c>
      <c r="AH23" s="1052" t="str">
        <f t="shared" si="141"/>
        <v>No</v>
      </c>
      <c r="AJ23" s="397">
        <v>1</v>
      </c>
      <c r="AK23" s="396">
        <f t="shared" si="183"/>
        <v>0</v>
      </c>
      <c r="AL23" s="62"/>
      <c r="AM23" s="62"/>
      <c r="AN23" s="693">
        <v>1.9</v>
      </c>
      <c r="AO23" s="653">
        <f t="shared" si="184"/>
        <v>0</v>
      </c>
      <c r="AP23" s="738"/>
      <c r="AQ23" s="286">
        <f t="shared" si="142"/>
        <v>0</v>
      </c>
      <c r="AR23" s="286">
        <f t="shared" si="143"/>
        <v>0</v>
      </c>
      <c r="AS23" s="286">
        <f t="shared" si="144"/>
        <v>0</v>
      </c>
      <c r="AT23" s="286">
        <f t="shared" si="145"/>
        <v>0</v>
      </c>
      <c r="AU23" s="286">
        <f t="shared" si="146"/>
        <v>0</v>
      </c>
      <c r="AV23" s="286">
        <f t="shared" si="147"/>
        <v>0</v>
      </c>
      <c r="AW23" s="286">
        <f t="shared" si="148"/>
        <v>0</v>
      </c>
      <c r="AX23" s="286">
        <f t="shared" si="149"/>
        <v>0</v>
      </c>
      <c r="AY23" s="286">
        <f t="shared" si="150"/>
        <v>0</v>
      </c>
      <c r="AZ23" s="286">
        <f t="shared" si="151"/>
        <v>0</v>
      </c>
      <c r="BA23" s="286">
        <f t="shared" si="152"/>
        <v>0</v>
      </c>
      <c r="BB23" s="286">
        <f t="shared" si="153"/>
        <v>0</v>
      </c>
      <c r="BC23" s="286">
        <f t="shared" si="154"/>
        <v>0</v>
      </c>
      <c r="BD23" s="286">
        <f t="shared" si="155"/>
        <v>0</v>
      </c>
      <c r="BE23" s="548">
        <f>AB23*J23</f>
        <v>0</v>
      </c>
      <c r="BF23" s="548">
        <f>AC23*J23</f>
        <v>0</v>
      </c>
      <c r="BG23" s="658"/>
      <c r="BH23" s="656">
        <v>1</v>
      </c>
      <c r="BI23" s="286"/>
      <c r="BJ23" s="541">
        <v>6</v>
      </c>
      <c r="BK23" s="159"/>
      <c r="BL23" s="541"/>
      <c r="BM23" s="159"/>
      <c r="BN23" s="541"/>
      <c r="BO23" s="159"/>
      <c r="BP23" s="541"/>
      <c r="BQ23" s="159"/>
      <c r="BR23" s="541"/>
      <c r="BS23" s="159"/>
      <c r="BT23" s="541"/>
      <c r="BU23" s="159"/>
      <c r="BV23" s="541"/>
      <c r="BW23" s="159"/>
      <c r="BX23" s="541"/>
      <c r="BY23" s="159"/>
      <c r="BZ23" s="286"/>
      <c r="CA23" s="1">
        <f t="shared" si="156"/>
        <v>0</v>
      </c>
      <c r="CB23" s="1">
        <f t="shared" si="157"/>
        <v>0</v>
      </c>
      <c r="CC23" s="1">
        <f t="shared" si="158"/>
        <v>0</v>
      </c>
      <c r="CD23" s="1">
        <f t="shared" si="159"/>
        <v>0</v>
      </c>
      <c r="CE23" s="1035">
        <f t="shared" si="160"/>
        <v>0</v>
      </c>
      <c r="CF23" s="1">
        <f t="shared" si="161"/>
        <v>0</v>
      </c>
      <c r="CG23" s="1">
        <f t="shared" si="162"/>
        <v>0</v>
      </c>
      <c r="CH23" s="1">
        <f t="shared" si="163"/>
        <v>0</v>
      </c>
      <c r="CJ23" s="1">
        <f t="shared" si="164"/>
        <v>0</v>
      </c>
      <c r="CK23" s="1">
        <f t="shared" si="165"/>
        <v>0</v>
      </c>
      <c r="CM23" s="1">
        <f t="shared" si="166"/>
        <v>0</v>
      </c>
      <c r="CN23" s="1">
        <f t="shared" si="167"/>
        <v>0</v>
      </c>
      <c r="CO23" s="1">
        <f t="shared" si="168"/>
        <v>0</v>
      </c>
      <c r="CP23" s="1">
        <f t="shared" si="169"/>
        <v>0</v>
      </c>
      <c r="CQ23" s="1">
        <f t="shared" si="170"/>
        <v>0</v>
      </c>
      <c r="CR23" s="1">
        <f t="shared" si="171"/>
        <v>0</v>
      </c>
      <c r="CS23" s="1">
        <f t="shared" si="172"/>
        <v>0</v>
      </c>
      <c r="CT23" s="1">
        <f t="shared" si="173"/>
        <v>0</v>
      </c>
      <c r="CU23" s="1">
        <f t="shared" si="174"/>
        <v>0</v>
      </c>
      <c r="CV23" s="1">
        <f t="shared" si="175"/>
        <v>0</v>
      </c>
      <c r="CW23" s="1">
        <f t="shared" si="176"/>
        <v>0</v>
      </c>
      <c r="CX23" s="1">
        <f t="shared" si="177"/>
        <v>0</v>
      </c>
      <c r="CY23" s="1">
        <f t="shared" si="178"/>
        <v>0</v>
      </c>
      <c r="CZ23" s="1">
        <f t="shared" si="179"/>
        <v>0</v>
      </c>
      <c r="DA23" s="1">
        <f t="shared" si="180"/>
        <v>0</v>
      </c>
    </row>
    <row r="24" spans="1:105" s="1" customFormat="1" ht="65.25" customHeight="1">
      <c r="A24" s="1315"/>
      <c r="B24" s="268"/>
      <c r="C24" s="173"/>
      <c r="D24" s="465" t="s">
        <v>5660</v>
      </c>
      <c r="E24" s="776"/>
      <c r="F24" s="776"/>
      <c r="G24" s="198" t="s">
        <v>720</v>
      </c>
      <c r="H24" s="173" t="s">
        <v>225</v>
      </c>
      <c r="I24" s="198" t="s">
        <v>543</v>
      </c>
      <c r="J24" s="173">
        <v>1</v>
      </c>
      <c r="K24" s="173">
        <v>0</v>
      </c>
      <c r="L24" s="198" t="s">
        <v>6709</v>
      </c>
      <c r="M24" s="976">
        <v>100.17000000000002</v>
      </c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200"/>
      <c r="Z24" s="200"/>
      <c r="AA24" s="200"/>
      <c r="AB24" s="889"/>
      <c r="AC24" s="889"/>
      <c r="AD24" s="917" t="s">
        <v>236</v>
      </c>
      <c r="AE24" s="215">
        <f t="shared" si="181"/>
        <v>0</v>
      </c>
      <c r="AF24" s="197" t="str">
        <f t="shared" si="140"/>
        <v>No</v>
      </c>
      <c r="AG24" s="257" t="str">
        <f t="shared" si="182"/>
        <v>No</v>
      </c>
      <c r="AH24" s="172" t="str">
        <f t="shared" si="141"/>
        <v>No</v>
      </c>
      <c r="AJ24" s="397">
        <v>1</v>
      </c>
      <c r="AK24" s="396">
        <f t="shared" si="183"/>
        <v>0</v>
      </c>
      <c r="AL24" s="62"/>
      <c r="AM24" s="62"/>
      <c r="AN24" s="693">
        <v>1.5</v>
      </c>
      <c r="AO24" s="653">
        <f t="shared" ref="AO24:AO29" si="185">SUM(N24:AD24)*AN24</f>
        <v>0</v>
      </c>
      <c r="AP24" s="738"/>
      <c r="AQ24" s="286">
        <f t="shared" si="142"/>
        <v>0</v>
      </c>
      <c r="AR24" s="286">
        <f t="shared" si="143"/>
        <v>0</v>
      </c>
      <c r="AS24" s="286">
        <f t="shared" si="144"/>
        <v>0</v>
      </c>
      <c r="AT24" s="286">
        <f t="shared" si="145"/>
        <v>0</v>
      </c>
      <c r="AU24" s="286">
        <f t="shared" si="146"/>
        <v>0</v>
      </c>
      <c r="AV24" s="286">
        <f t="shared" si="147"/>
        <v>0</v>
      </c>
      <c r="AW24" s="286">
        <f t="shared" si="148"/>
        <v>0</v>
      </c>
      <c r="AX24" s="286">
        <f t="shared" si="149"/>
        <v>0</v>
      </c>
      <c r="AY24" s="286">
        <f t="shared" si="150"/>
        <v>0</v>
      </c>
      <c r="AZ24" s="286">
        <f t="shared" si="151"/>
        <v>0</v>
      </c>
      <c r="BA24" s="286">
        <f t="shared" si="152"/>
        <v>0</v>
      </c>
      <c r="BB24" s="286">
        <f t="shared" si="153"/>
        <v>0</v>
      </c>
      <c r="BC24" s="286">
        <f t="shared" si="154"/>
        <v>0</v>
      </c>
      <c r="BD24" s="286">
        <f t="shared" si="155"/>
        <v>0</v>
      </c>
      <c r="BE24" s="548">
        <f>AB24*J24</f>
        <v>0</v>
      </c>
      <c r="BF24" s="548">
        <f>AC24*J24</f>
        <v>0</v>
      </c>
      <c r="BG24" s="658"/>
      <c r="BH24" s="656">
        <v>1</v>
      </c>
      <c r="BI24" s="286"/>
      <c r="BJ24" s="542">
        <v>3</v>
      </c>
      <c r="BK24" s="173"/>
      <c r="BL24" s="542"/>
      <c r="BM24" s="173"/>
      <c r="BN24" s="542"/>
      <c r="BO24" s="173"/>
      <c r="BP24" s="542"/>
      <c r="BQ24" s="173"/>
      <c r="BR24" s="542"/>
      <c r="BS24" s="173"/>
      <c r="BT24" s="542"/>
      <c r="BU24" s="173"/>
      <c r="BV24" s="542"/>
      <c r="BW24" s="173">
        <v>1</v>
      </c>
      <c r="BX24" s="542"/>
      <c r="BY24" s="173"/>
      <c r="BZ24" s="286"/>
      <c r="CA24" s="1">
        <f t="shared" si="156"/>
        <v>0</v>
      </c>
      <c r="CB24" s="1">
        <f t="shared" si="157"/>
        <v>0</v>
      </c>
      <c r="CC24" s="1">
        <f t="shared" si="158"/>
        <v>0</v>
      </c>
      <c r="CD24" s="1">
        <f t="shared" si="159"/>
        <v>0</v>
      </c>
      <c r="CE24" s="1035">
        <f t="shared" si="160"/>
        <v>0</v>
      </c>
      <c r="CF24" s="1">
        <f t="shared" si="161"/>
        <v>0</v>
      </c>
      <c r="CG24" s="1">
        <f t="shared" si="162"/>
        <v>0</v>
      </c>
      <c r="CH24" s="1">
        <f t="shared" si="163"/>
        <v>0</v>
      </c>
      <c r="CJ24" s="1">
        <f t="shared" si="164"/>
        <v>0</v>
      </c>
      <c r="CK24" s="1">
        <f t="shared" si="165"/>
        <v>0</v>
      </c>
      <c r="CM24" s="1">
        <f t="shared" si="166"/>
        <v>0</v>
      </c>
      <c r="CN24" s="1">
        <f t="shared" si="167"/>
        <v>0</v>
      </c>
      <c r="CO24" s="1">
        <f t="shared" si="168"/>
        <v>0</v>
      </c>
      <c r="CP24" s="1">
        <f t="shared" si="169"/>
        <v>0</v>
      </c>
      <c r="CQ24" s="1">
        <f t="shared" si="170"/>
        <v>0</v>
      </c>
      <c r="CR24" s="1">
        <f t="shared" si="171"/>
        <v>0</v>
      </c>
      <c r="CS24" s="1">
        <f t="shared" si="172"/>
        <v>0</v>
      </c>
      <c r="CT24" s="1">
        <f t="shared" si="173"/>
        <v>0</v>
      </c>
      <c r="CU24" s="1">
        <f t="shared" si="174"/>
        <v>0</v>
      </c>
      <c r="CV24" s="1">
        <f t="shared" si="175"/>
        <v>0</v>
      </c>
      <c r="CW24" s="1">
        <f t="shared" si="176"/>
        <v>0</v>
      </c>
      <c r="CX24" s="1">
        <f t="shared" si="177"/>
        <v>0</v>
      </c>
      <c r="CY24" s="1">
        <f t="shared" si="178"/>
        <v>0</v>
      </c>
      <c r="CZ24" s="1">
        <f t="shared" si="179"/>
        <v>0</v>
      </c>
      <c r="DA24" s="1">
        <f t="shared" si="180"/>
        <v>0</v>
      </c>
    </row>
    <row r="25" spans="1:105" s="62" customFormat="1" ht="65.25" customHeight="1">
      <c r="A25" s="1313" t="s">
        <v>222</v>
      </c>
      <c r="B25" s="269"/>
      <c r="C25" s="152"/>
      <c r="D25" s="1064" t="s">
        <v>377</v>
      </c>
      <c r="E25" s="1065"/>
      <c r="F25" s="1065"/>
      <c r="G25" s="1066" t="s">
        <v>720</v>
      </c>
      <c r="H25" s="1067" t="s">
        <v>225</v>
      </c>
      <c r="I25" s="1066" t="s">
        <v>680</v>
      </c>
      <c r="J25" s="1067">
        <v>2</v>
      </c>
      <c r="K25" s="1067">
        <v>0</v>
      </c>
      <c r="L25" s="1067" t="s">
        <v>6708</v>
      </c>
      <c r="M25" s="1068">
        <v>144.69000000000003</v>
      </c>
      <c r="N25" s="1069"/>
      <c r="O25" s="1069"/>
      <c r="P25" s="1069"/>
      <c r="Q25" s="1069"/>
      <c r="R25" s="1069"/>
      <c r="S25" s="1069"/>
      <c r="T25" s="1069"/>
      <c r="U25" s="1069"/>
      <c r="V25" s="1069"/>
      <c r="W25" s="1069"/>
      <c r="X25" s="1069"/>
      <c r="Y25" s="1070"/>
      <c r="Z25" s="1070"/>
      <c r="AA25" s="1070"/>
      <c r="AB25" s="1071"/>
      <c r="AC25" s="1071"/>
      <c r="AD25" s="1072" t="s">
        <v>236</v>
      </c>
      <c r="AE25" s="1062">
        <f t="shared" si="181"/>
        <v>0</v>
      </c>
      <c r="AF25" s="1073" t="str">
        <f t="shared" si="140"/>
        <v>No</v>
      </c>
      <c r="AG25" s="1120" t="str">
        <f t="shared" si="182"/>
        <v>No</v>
      </c>
      <c r="AH25" s="1074" t="str">
        <f t="shared" si="141"/>
        <v>No</v>
      </c>
      <c r="AI25" s="1"/>
      <c r="AJ25" s="397">
        <v>2</v>
      </c>
      <c r="AK25" s="396">
        <f>AJ25*N25+AJ25*O25+AJ25*P25+AJ25*Q25+AJ25*R25+AJ25*S25+AJ25*U25+AJ25*W25+AJ25*X25+AJ25*Y25+AJ25*Z25+AJ25*AA25+AJ25*V25+AJ25*AB25+AJ25*AC25+AJ25*T25</f>
        <v>0</v>
      </c>
      <c r="AN25" s="693">
        <v>3</v>
      </c>
      <c r="AO25" s="653">
        <f t="shared" si="185"/>
        <v>0</v>
      </c>
      <c r="AP25" s="738"/>
      <c r="AQ25" s="286">
        <f t="shared" si="142"/>
        <v>0</v>
      </c>
      <c r="AR25" s="286">
        <f t="shared" si="143"/>
        <v>0</v>
      </c>
      <c r="AS25" s="286">
        <f t="shared" si="144"/>
        <v>0</v>
      </c>
      <c r="AT25" s="286">
        <f t="shared" si="145"/>
        <v>0</v>
      </c>
      <c r="AU25" s="286">
        <f t="shared" si="146"/>
        <v>0</v>
      </c>
      <c r="AV25" s="286">
        <f t="shared" si="147"/>
        <v>0</v>
      </c>
      <c r="AW25" s="286">
        <f t="shared" si="148"/>
        <v>0</v>
      </c>
      <c r="AX25" s="286">
        <f t="shared" si="149"/>
        <v>0</v>
      </c>
      <c r="AY25" s="286">
        <f t="shared" si="150"/>
        <v>0</v>
      </c>
      <c r="AZ25" s="286">
        <f t="shared" si="151"/>
        <v>0</v>
      </c>
      <c r="BA25" s="286">
        <f t="shared" si="152"/>
        <v>0</v>
      </c>
      <c r="BB25" s="286">
        <f t="shared" si="153"/>
        <v>0</v>
      </c>
      <c r="BC25" s="286">
        <f t="shared" si="154"/>
        <v>0</v>
      </c>
      <c r="BD25" s="286">
        <f t="shared" si="155"/>
        <v>0</v>
      </c>
      <c r="BE25" s="548">
        <f>AB25*J25</f>
        <v>0</v>
      </c>
      <c r="BF25" s="548">
        <f>AC25*J25</f>
        <v>0</v>
      </c>
      <c r="BG25" s="658"/>
      <c r="BH25" s="656">
        <v>2</v>
      </c>
      <c r="BI25" s="286"/>
      <c r="BJ25" s="540">
        <v>10</v>
      </c>
      <c r="BK25" s="202"/>
      <c r="BL25" s="540"/>
      <c r="BM25" s="202"/>
      <c r="BN25" s="540"/>
      <c r="BO25" s="202"/>
      <c r="BP25" s="540"/>
      <c r="BQ25" s="202"/>
      <c r="BR25" s="540"/>
      <c r="BS25" s="202"/>
      <c r="BT25" s="540"/>
      <c r="BU25" s="202"/>
      <c r="BV25" s="540"/>
      <c r="BW25" s="202"/>
      <c r="BX25" s="540"/>
      <c r="BY25" s="202"/>
      <c r="BZ25" s="286"/>
      <c r="CA25" s="1">
        <f t="shared" si="156"/>
        <v>0</v>
      </c>
      <c r="CB25" s="1">
        <f t="shared" si="157"/>
        <v>0</v>
      </c>
      <c r="CC25" s="1">
        <f t="shared" si="158"/>
        <v>0</v>
      </c>
      <c r="CD25" s="1">
        <f t="shared" si="159"/>
        <v>0</v>
      </c>
      <c r="CE25" s="1035">
        <f t="shared" si="160"/>
        <v>0</v>
      </c>
      <c r="CF25" s="1">
        <f t="shared" si="161"/>
        <v>0</v>
      </c>
      <c r="CG25" s="1">
        <f t="shared" si="162"/>
        <v>0</v>
      </c>
      <c r="CH25" s="1">
        <f t="shared" si="163"/>
        <v>0</v>
      </c>
      <c r="CJ25" s="1">
        <f t="shared" si="164"/>
        <v>0</v>
      </c>
      <c r="CK25" s="1">
        <f t="shared" si="165"/>
        <v>0</v>
      </c>
      <c r="CM25" s="1">
        <f t="shared" si="166"/>
        <v>0</v>
      </c>
      <c r="CN25" s="1">
        <f t="shared" si="167"/>
        <v>0</v>
      </c>
      <c r="CO25" s="1">
        <f t="shared" si="168"/>
        <v>0</v>
      </c>
      <c r="CP25" s="1">
        <f t="shared" si="169"/>
        <v>0</v>
      </c>
      <c r="CQ25" s="1">
        <f t="shared" si="170"/>
        <v>0</v>
      </c>
      <c r="CR25" s="1">
        <f t="shared" si="171"/>
        <v>0</v>
      </c>
      <c r="CS25" s="1">
        <f t="shared" si="172"/>
        <v>0</v>
      </c>
      <c r="CT25" s="1">
        <f t="shared" si="173"/>
        <v>0</v>
      </c>
      <c r="CU25" s="1">
        <f t="shared" si="174"/>
        <v>0</v>
      </c>
      <c r="CV25" s="1">
        <f t="shared" si="175"/>
        <v>0</v>
      </c>
      <c r="CW25" s="1">
        <f t="shared" si="176"/>
        <v>0</v>
      </c>
      <c r="CX25" s="1">
        <f t="shared" si="177"/>
        <v>0</v>
      </c>
      <c r="CY25" s="1">
        <f t="shared" si="178"/>
        <v>0</v>
      </c>
      <c r="CZ25" s="1">
        <f t="shared" si="179"/>
        <v>0</v>
      </c>
      <c r="DA25" s="1">
        <f t="shared" si="180"/>
        <v>0</v>
      </c>
    </row>
    <row r="26" spans="1:105" s="62" customFormat="1" ht="65.25" customHeight="1">
      <c r="A26" s="1315"/>
      <c r="B26" s="258"/>
      <c r="C26" s="212"/>
      <c r="D26" s="1075" t="s">
        <v>378</v>
      </c>
      <c r="E26" s="1076" t="s">
        <v>90</v>
      </c>
      <c r="F26" s="1076"/>
      <c r="G26" s="1077" t="s">
        <v>720</v>
      </c>
      <c r="H26" s="1021" t="s">
        <v>225</v>
      </c>
      <c r="I26" s="1077" t="s">
        <v>680</v>
      </c>
      <c r="J26" s="1021">
        <v>2</v>
      </c>
      <c r="K26" s="1021">
        <v>0</v>
      </c>
      <c r="L26" s="1021" t="s">
        <v>6708</v>
      </c>
      <c r="M26" s="1078">
        <v>189.21000000000004</v>
      </c>
      <c r="N26" s="1079"/>
      <c r="O26" s="1079"/>
      <c r="P26" s="1079"/>
      <c r="Q26" s="1079"/>
      <c r="R26" s="1079"/>
      <c r="S26" s="1079"/>
      <c r="T26" s="1079"/>
      <c r="U26" s="1079"/>
      <c r="V26" s="1079"/>
      <c r="W26" s="1079"/>
      <c r="X26" s="1079"/>
      <c r="Y26" s="1080"/>
      <c r="Z26" s="1080"/>
      <c r="AA26" s="1080"/>
      <c r="AB26" s="1049" t="s">
        <v>236</v>
      </c>
      <c r="AC26" s="1049" t="s">
        <v>236</v>
      </c>
      <c r="AD26" s="1080"/>
      <c r="AE26" s="1050">
        <f>M26*N26+M26*O26+M26*P26+M26*Q26+M26*R26+M26*S26+M26*U26+M26*W26+M26*X26+M26*Y26+M26*Z26+M26*AA26+M26*V26+M26*AD26+M26*T26</f>
        <v>0</v>
      </c>
      <c r="AF26" s="1051" t="str">
        <f t="shared" si="140"/>
        <v>No</v>
      </c>
      <c r="AG26" s="1107" t="str">
        <f t="shared" si="182"/>
        <v>No</v>
      </c>
      <c r="AH26" s="1052" t="str">
        <f t="shared" si="141"/>
        <v>No</v>
      </c>
      <c r="AI26" s="1"/>
      <c r="AJ26" s="397">
        <v>2</v>
      </c>
      <c r="AK26" s="398">
        <f>AJ26*N26+AJ26*O26+AJ26*P26+AJ26*Q26+AJ26*R26+AJ26*S26+AJ26*U26+AJ26*W26+AJ26*X26+AJ26*Y26+AJ26*Z26+AJ26*AA26+AJ26*V26+AJ26*AD26+AJ26*T26</f>
        <v>0</v>
      </c>
      <c r="AN26" s="693">
        <v>3</v>
      </c>
      <c r="AO26" s="653">
        <f t="shared" si="185"/>
        <v>0</v>
      </c>
      <c r="AP26" s="738"/>
      <c r="AQ26" s="286">
        <f t="shared" si="142"/>
        <v>0</v>
      </c>
      <c r="AR26" s="286">
        <f t="shared" si="143"/>
        <v>0</v>
      </c>
      <c r="AS26" s="286">
        <f t="shared" si="144"/>
        <v>0</v>
      </c>
      <c r="AT26" s="286">
        <f t="shared" si="145"/>
        <v>0</v>
      </c>
      <c r="AU26" s="286">
        <f t="shared" si="146"/>
        <v>0</v>
      </c>
      <c r="AV26" s="286">
        <f t="shared" si="147"/>
        <v>0</v>
      </c>
      <c r="AW26" s="286">
        <f t="shared" si="148"/>
        <v>0</v>
      </c>
      <c r="AX26" s="286">
        <f t="shared" si="149"/>
        <v>0</v>
      </c>
      <c r="AY26" s="286">
        <f t="shared" si="150"/>
        <v>0</v>
      </c>
      <c r="AZ26" s="286">
        <f t="shared" si="151"/>
        <v>0</v>
      </c>
      <c r="BA26" s="286">
        <f t="shared" si="152"/>
        <v>0</v>
      </c>
      <c r="BB26" s="286">
        <f t="shared" si="153"/>
        <v>0</v>
      </c>
      <c r="BC26" s="286">
        <f t="shared" si="154"/>
        <v>0</v>
      </c>
      <c r="BD26" s="286">
        <f t="shared" si="155"/>
        <v>0</v>
      </c>
      <c r="BE26" s="548"/>
      <c r="BF26" s="548"/>
      <c r="BG26" s="658">
        <f>AD26*J26</f>
        <v>0</v>
      </c>
      <c r="BH26" s="656">
        <v>2</v>
      </c>
      <c r="BI26" s="286"/>
      <c r="BJ26" s="542">
        <v>10</v>
      </c>
      <c r="BK26" s="174"/>
      <c r="BL26" s="542"/>
      <c r="BM26" s="174"/>
      <c r="BN26" s="542"/>
      <c r="BO26" s="174"/>
      <c r="BP26" s="542"/>
      <c r="BQ26" s="174"/>
      <c r="BR26" s="542"/>
      <c r="BS26" s="174"/>
      <c r="BT26" s="542"/>
      <c r="BU26" s="174"/>
      <c r="BV26" s="542"/>
      <c r="BW26" s="174"/>
      <c r="BX26" s="542"/>
      <c r="BY26" s="174"/>
      <c r="BZ26" s="286"/>
      <c r="CA26" s="1">
        <f t="shared" si="156"/>
        <v>0</v>
      </c>
      <c r="CB26" s="1">
        <f t="shared" si="157"/>
        <v>0</v>
      </c>
      <c r="CC26" s="1">
        <f t="shared" si="158"/>
        <v>0</v>
      </c>
      <c r="CD26" s="1">
        <f t="shared" si="159"/>
        <v>0</v>
      </c>
      <c r="CE26" s="1035">
        <f t="shared" si="160"/>
        <v>0</v>
      </c>
      <c r="CF26" s="1">
        <f t="shared" si="161"/>
        <v>0</v>
      </c>
      <c r="CG26" s="1">
        <f t="shared" si="162"/>
        <v>0</v>
      </c>
      <c r="CH26" s="1">
        <f t="shared" si="163"/>
        <v>0</v>
      </c>
      <c r="CJ26" s="1">
        <f t="shared" si="164"/>
        <v>0</v>
      </c>
      <c r="CK26" s="1">
        <f t="shared" si="165"/>
        <v>0</v>
      </c>
      <c r="CM26" s="1">
        <f t="shared" si="166"/>
        <v>0</v>
      </c>
      <c r="CN26" s="1">
        <f t="shared" si="167"/>
        <v>0</v>
      </c>
      <c r="CO26" s="1">
        <f t="shared" si="168"/>
        <v>0</v>
      </c>
      <c r="CP26" s="1">
        <f t="shared" si="169"/>
        <v>0</v>
      </c>
      <c r="CQ26" s="1">
        <f t="shared" si="170"/>
        <v>0</v>
      </c>
      <c r="CR26" s="1">
        <f t="shared" si="171"/>
        <v>0</v>
      </c>
      <c r="CS26" s="1">
        <f t="shared" si="172"/>
        <v>0</v>
      </c>
      <c r="CT26" s="1">
        <f t="shared" si="173"/>
        <v>0</v>
      </c>
      <c r="CU26" s="1">
        <f t="shared" si="174"/>
        <v>0</v>
      </c>
      <c r="CV26" s="1">
        <f t="shared" si="175"/>
        <v>0</v>
      </c>
      <c r="CW26" s="1">
        <f t="shared" si="176"/>
        <v>0</v>
      </c>
      <c r="CX26" s="1">
        <f t="shared" si="177"/>
        <v>0</v>
      </c>
      <c r="CY26" s="1">
        <f t="shared" si="178"/>
        <v>0</v>
      </c>
      <c r="CZ26" s="1">
        <f t="shared" si="179"/>
        <v>0</v>
      </c>
      <c r="DA26" s="1">
        <f t="shared" si="180"/>
        <v>0</v>
      </c>
    </row>
    <row r="27" spans="1:105" s="1" customFormat="1" ht="65.25" customHeight="1">
      <c r="A27" s="1313" t="s">
        <v>373</v>
      </c>
      <c r="B27" s="269"/>
      <c r="C27" s="189"/>
      <c r="D27" s="465" t="s">
        <v>379</v>
      </c>
      <c r="E27" s="779" t="s">
        <v>90</v>
      </c>
      <c r="F27" s="779"/>
      <c r="G27" s="189" t="s">
        <v>720</v>
      </c>
      <c r="H27" s="188" t="s">
        <v>6541</v>
      </c>
      <c r="I27" s="140" t="s">
        <v>706</v>
      </c>
      <c r="J27" s="188">
        <v>3</v>
      </c>
      <c r="K27" s="188">
        <v>0</v>
      </c>
      <c r="L27" s="188" t="s">
        <v>6708</v>
      </c>
      <c r="M27" s="975">
        <v>406.24500000000006</v>
      </c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1"/>
      <c r="Z27" s="191"/>
      <c r="AA27" s="191"/>
      <c r="AB27" s="917" t="s">
        <v>236</v>
      </c>
      <c r="AC27" s="917" t="s">
        <v>236</v>
      </c>
      <c r="AD27" s="196"/>
      <c r="AE27" s="170">
        <f>M27*N27+M27*O27+M27*P27+M27*Q27+M27*R27+M27*S27+M27*U27+M27*W27+M27*X27+M27*Y27+M27*Z27+M27*AA27+M27*V27+M27*AD27+M27*T27</f>
        <v>0</v>
      </c>
      <c r="AF27" s="197" t="str">
        <f t="shared" si="140"/>
        <v>No</v>
      </c>
      <c r="AG27" s="428" t="str">
        <f t="shared" si="182"/>
        <v>No</v>
      </c>
      <c r="AH27" s="158" t="str">
        <f t="shared" si="141"/>
        <v>No</v>
      </c>
      <c r="AJ27" s="397">
        <v>4</v>
      </c>
      <c r="AK27" s="398">
        <f>AJ27*N27+AJ27*O27+AJ27*P27+AJ27*Q27+AJ27*R27+AJ27*S27+AJ27*U27+AJ27*W27+AJ27*X27+AJ27*Y27+AJ27*Z27+AJ27*AA27+AJ27*V27+AJ27*AD27+AJ27*T27</f>
        <v>0</v>
      </c>
      <c r="AL27" s="62"/>
      <c r="AM27" s="62"/>
      <c r="AN27" s="693">
        <v>10</v>
      </c>
      <c r="AO27" s="653">
        <f t="shared" si="185"/>
        <v>0</v>
      </c>
      <c r="AP27" s="738"/>
      <c r="AQ27" s="286">
        <f t="shared" si="142"/>
        <v>0</v>
      </c>
      <c r="AR27" s="286">
        <f t="shared" si="143"/>
        <v>0</v>
      </c>
      <c r="AS27" s="286">
        <f t="shared" si="144"/>
        <v>0</v>
      </c>
      <c r="AT27" s="286">
        <f t="shared" si="145"/>
        <v>0</v>
      </c>
      <c r="AU27" s="286">
        <f t="shared" si="146"/>
        <v>0</v>
      </c>
      <c r="AV27" s="286">
        <f t="shared" si="147"/>
        <v>0</v>
      </c>
      <c r="AW27" s="286">
        <f t="shared" si="148"/>
        <v>0</v>
      </c>
      <c r="AX27" s="286">
        <f t="shared" si="149"/>
        <v>0</v>
      </c>
      <c r="AY27" s="286">
        <f t="shared" si="150"/>
        <v>0</v>
      </c>
      <c r="AZ27" s="286">
        <f t="shared" si="151"/>
        <v>0</v>
      </c>
      <c r="BA27" s="286">
        <f t="shared" si="152"/>
        <v>0</v>
      </c>
      <c r="BB27" s="286">
        <f t="shared" si="153"/>
        <v>0</v>
      </c>
      <c r="BC27" s="286">
        <f t="shared" si="154"/>
        <v>0</v>
      </c>
      <c r="BD27" s="286">
        <f t="shared" si="155"/>
        <v>0</v>
      </c>
      <c r="BE27" s="548"/>
      <c r="BF27" s="548"/>
      <c r="BG27" s="658">
        <f>AD27*J27</f>
        <v>0</v>
      </c>
      <c r="BH27" s="656">
        <v>4</v>
      </c>
      <c r="BI27" s="286"/>
      <c r="BJ27" s="540">
        <v>20</v>
      </c>
      <c r="BK27" s="188"/>
      <c r="BL27" s="540"/>
      <c r="BM27" s="188"/>
      <c r="BN27" s="540"/>
      <c r="BO27" s="188"/>
      <c r="BP27" s="540"/>
      <c r="BQ27" s="188"/>
      <c r="BR27" s="540"/>
      <c r="BS27" s="188"/>
      <c r="BT27" s="540"/>
      <c r="BU27" s="188"/>
      <c r="BV27" s="540"/>
      <c r="BW27" s="188"/>
      <c r="BX27" s="540"/>
      <c r="BY27" s="188"/>
      <c r="BZ27" s="286"/>
      <c r="CA27" s="1">
        <f t="shared" si="156"/>
        <v>0</v>
      </c>
      <c r="CB27" s="1">
        <f t="shared" si="157"/>
        <v>0</v>
      </c>
      <c r="CC27" s="1">
        <f t="shared" si="158"/>
        <v>0</v>
      </c>
      <c r="CD27" s="1">
        <f t="shared" si="159"/>
        <v>0</v>
      </c>
      <c r="CE27" s="1035">
        <f t="shared" si="160"/>
        <v>0</v>
      </c>
      <c r="CF27" s="1">
        <f t="shared" si="161"/>
        <v>0</v>
      </c>
      <c r="CG27" s="1">
        <f t="shared" si="162"/>
        <v>0</v>
      </c>
      <c r="CH27" s="1">
        <f t="shared" si="163"/>
        <v>0</v>
      </c>
      <c r="CJ27" s="1">
        <f t="shared" si="164"/>
        <v>0</v>
      </c>
      <c r="CK27" s="1">
        <f t="shared" si="165"/>
        <v>0</v>
      </c>
      <c r="CM27" s="1">
        <f t="shared" si="166"/>
        <v>0</v>
      </c>
      <c r="CN27" s="1">
        <f t="shared" si="167"/>
        <v>0</v>
      </c>
      <c r="CO27" s="1">
        <f t="shared" si="168"/>
        <v>0</v>
      </c>
      <c r="CP27" s="1">
        <f t="shared" si="169"/>
        <v>0</v>
      </c>
      <c r="CQ27" s="1">
        <f t="shared" si="170"/>
        <v>0</v>
      </c>
      <c r="CR27" s="1">
        <f t="shared" si="171"/>
        <v>0</v>
      </c>
      <c r="CS27" s="1">
        <f t="shared" si="172"/>
        <v>0</v>
      </c>
      <c r="CT27" s="1">
        <f t="shared" si="173"/>
        <v>0</v>
      </c>
      <c r="CU27" s="1">
        <f t="shared" si="174"/>
        <v>0</v>
      </c>
      <c r="CV27" s="1">
        <f t="shared" si="175"/>
        <v>0</v>
      </c>
      <c r="CW27" s="1">
        <f t="shared" si="176"/>
        <v>0</v>
      </c>
      <c r="CX27" s="1">
        <f t="shared" si="177"/>
        <v>0</v>
      </c>
      <c r="CY27" s="1">
        <f t="shared" si="178"/>
        <v>0</v>
      </c>
      <c r="CZ27" s="1">
        <f t="shared" si="179"/>
        <v>0</v>
      </c>
      <c r="DA27" s="1">
        <f t="shared" si="180"/>
        <v>0</v>
      </c>
    </row>
    <row r="28" spans="1:105" s="1" customFormat="1" ht="65.25" customHeight="1">
      <c r="A28" s="1314"/>
      <c r="B28" s="266"/>
      <c r="C28" s="140"/>
      <c r="D28" s="1053" t="s">
        <v>380</v>
      </c>
      <c r="E28" s="1054"/>
      <c r="F28" s="1054"/>
      <c r="G28" s="1055" t="s">
        <v>720</v>
      </c>
      <c r="H28" s="1056" t="s">
        <v>6541</v>
      </c>
      <c r="I28" s="1081" t="s">
        <v>5253</v>
      </c>
      <c r="J28" s="1056">
        <v>3</v>
      </c>
      <c r="K28" s="1056">
        <v>0</v>
      </c>
      <c r="L28" s="1056" t="s">
        <v>6708</v>
      </c>
      <c r="M28" s="1057">
        <v>406.24500000000006</v>
      </c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9"/>
      <c r="Z28" s="1059"/>
      <c r="AA28" s="1059"/>
      <c r="AB28" s="1082"/>
      <c r="AC28" s="1082"/>
      <c r="AD28" s="1061" t="s">
        <v>236</v>
      </c>
      <c r="AE28" s="1062">
        <f t="shared" ref="AE28:AE29" si="186">M28*N28+M28*O28+M28*P28+M28*Q28+M28*R28+M28*S28+M28*U28+M28*W28+M28*X28+M28*Y28+M28*Z28+M28*AA28+M28*V28+(M28*AB28*1.1)+(M28*AC28*1.1)+M28*T28</f>
        <v>0</v>
      </c>
      <c r="AF28" s="1063" t="str">
        <f t="shared" si="140"/>
        <v>No</v>
      </c>
      <c r="AG28" s="1107" t="str">
        <f t="shared" si="182"/>
        <v>No</v>
      </c>
      <c r="AH28" s="1052" t="str">
        <f t="shared" si="141"/>
        <v>No</v>
      </c>
      <c r="AJ28" s="397">
        <v>4</v>
      </c>
      <c r="AK28" s="396">
        <f>AJ28*N28+AJ28*O28+AJ28*P28+AJ28*Q28+AJ28*R28+AJ28*S28+AJ28*U28+AJ28*W28+AJ28*X28+AJ28*Y28+AJ28*Z28+AJ28*AA28+AJ28*V28+AJ28*AB28+AJ28*AC28+AJ28*T28</f>
        <v>0</v>
      </c>
      <c r="AL28" s="62"/>
      <c r="AM28" s="62"/>
      <c r="AN28" s="693">
        <v>12.2</v>
      </c>
      <c r="AO28" s="653">
        <f t="shared" si="185"/>
        <v>0</v>
      </c>
      <c r="AP28" s="738"/>
      <c r="AQ28" s="286">
        <f t="shared" si="142"/>
        <v>0</v>
      </c>
      <c r="AR28" s="286">
        <f t="shared" si="143"/>
        <v>0</v>
      </c>
      <c r="AS28" s="286">
        <f t="shared" si="144"/>
        <v>0</v>
      </c>
      <c r="AT28" s="286">
        <f t="shared" si="145"/>
        <v>0</v>
      </c>
      <c r="AU28" s="286">
        <f t="shared" si="146"/>
        <v>0</v>
      </c>
      <c r="AV28" s="286">
        <f t="shared" si="147"/>
        <v>0</v>
      </c>
      <c r="AW28" s="286">
        <f t="shared" si="148"/>
        <v>0</v>
      </c>
      <c r="AX28" s="286">
        <f t="shared" si="149"/>
        <v>0</v>
      </c>
      <c r="AY28" s="286">
        <f t="shared" si="150"/>
        <v>0</v>
      </c>
      <c r="AZ28" s="286">
        <f t="shared" si="151"/>
        <v>0</v>
      </c>
      <c r="BA28" s="286">
        <f t="shared" si="152"/>
        <v>0</v>
      </c>
      <c r="BB28" s="286">
        <f t="shared" si="153"/>
        <v>0</v>
      </c>
      <c r="BC28" s="286">
        <f t="shared" si="154"/>
        <v>0</v>
      </c>
      <c r="BD28" s="286">
        <f t="shared" si="155"/>
        <v>0</v>
      </c>
      <c r="BE28" s="548">
        <f>AB28*J28</f>
        <v>0</v>
      </c>
      <c r="BF28" s="548">
        <f>AC28*J28</f>
        <v>0</v>
      </c>
      <c r="BG28" s="658"/>
      <c r="BH28" s="656">
        <v>4</v>
      </c>
      <c r="BI28" s="286"/>
      <c r="BJ28" s="541">
        <v>17</v>
      </c>
      <c r="BK28" s="159"/>
      <c r="BL28" s="541"/>
      <c r="BM28" s="159"/>
      <c r="BN28" s="541"/>
      <c r="BO28" s="159"/>
      <c r="BP28" s="541"/>
      <c r="BQ28" s="159"/>
      <c r="BR28" s="541"/>
      <c r="BS28" s="159"/>
      <c r="BT28" s="541"/>
      <c r="BU28" s="159"/>
      <c r="BV28" s="541"/>
      <c r="BW28" s="159"/>
      <c r="BX28" s="541"/>
      <c r="BY28" s="159"/>
      <c r="BZ28" s="286"/>
      <c r="CA28" s="1">
        <f t="shared" si="156"/>
        <v>0</v>
      </c>
      <c r="CB28" s="1">
        <f t="shared" si="157"/>
        <v>0</v>
      </c>
      <c r="CC28" s="1">
        <f t="shared" si="158"/>
        <v>0</v>
      </c>
      <c r="CD28" s="1">
        <f t="shared" si="159"/>
        <v>0</v>
      </c>
      <c r="CE28" s="1035">
        <f t="shared" si="160"/>
        <v>0</v>
      </c>
      <c r="CF28" s="1">
        <f t="shared" si="161"/>
        <v>0</v>
      </c>
      <c r="CG28" s="1">
        <f t="shared" si="162"/>
        <v>0</v>
      </c>
      <c r="CH28" s="1">
        <f t="shared" si="163"/>
        <v>0</v>
      </c>
      <c r="CJ28" s="1">
        <f t="shared" si="164"/>
        <v>0</v>
      </c>
      <c r="CK28" s="1">
        <f t="shared" si="165"/>
        <v>0</v>
      </c>
      <c r="CM28" s="1">
        <f t="shared" si="166"/>
        <v>0</v>
      </c>
      <c r="CN28" s="1">
        <f t="shared" si="167"/>
        <v>0</v>
      </c>
      <c r="CO28" s="1">
        <f t="shared" si="168"/>
        <v>0</v>
      </c>
      <c r="CP28" s="1">
        <f t="shared" si="169"/>
        <v>0</v>
      </c>
      <c r="CQ28" s="1">
        <f t="shared" si="170"/>
        <v>0</v>
      </c>
      <c r="CR28" s="1">
        <f t="shared" si="171"/>
        <v>0</v>
      </c>
      <c r="CS28" s="1">
        <f t="shared" si="172"/>
        <v>0</v>
      </c>
      <c r="CT28" s="1">
        <f t="shared" si="173"/>
        <v>0</v>
      </c>
      <c r="CU28" s="1">
        <f t="shared" si="174"/>
        <v>0</v>
      </c>
      <c r="CV28" s="1">
        <f t="shared" si="175"/>
        <v>0</v>
      </c>
      <c r="CW28" s="1">
        <f t="shared" si="176"/>
        <v>0</v>
      </c>
      <c r="CX28" s="1">
        <f t="shared" si="177"/>
        <v>0</v>
      </c>
      <c r="CY28" s="1">
        <f t="shared" si="178"/>
        <v>0</v>
      </c>
      <c r="CZ28" s="1">
        <f t="shared" si="179"/>
        <v>0</v>
      </c>
      <c r="DA28" s="1">
        <f t="shared" si="180"/>
        <v>0</v>
      </c>
    </row>
    <row r="29" spans="1:105" s="1" customFormat="1" ht="65.25" customHeight="1">
      <c r="A29" s="1315"/>
      <c r="B29" s="258"/>
      <c r="C29" s="173"/>
      <c r="D29" s="473" t="s">
        <v>5661</v>
      </c>
      <c r="E29" s="776"/>
      <c r="F29" s="776"/>
      <c r="G29" s="198" t="s">
        <v>720</v>
      </c>
      <c r="H29" s="173" t="s">
        <v>225</v>
      </c>
      <c r="I29" s="698" t="s">
        <v>5254</v>
      </c>
      <c r="J29" s="173">
        <v>3</v>
      </c>
      <c r="K29" s="173">
        <v>0</v>
      </c>
      <c r="L29" s="198" t="s">
        <v>6710</v>
      </c>
      <c r="M29" s="976">
        <v>278.25</v>
      </c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200"/>
      <c r="Z29" s="200"/>
      <c r="AA29" s="200"/>
      <c r="AB29" s="880"/>
      <c r="AC29" s="878"/>
      <c r="AD29" s="917" t="s">
        <v>236</v>
      </c>
      <c r="AE29" s="215">
        <f t="shared" si="186"/>
        <v>0</v>
      </c>
      <c r="AF29" s="201" t="str">
        <f t="shared" si="140"/>
        <v>No</v>
      </c>
      <c r="AG29" s="257" t="str">
        <f t="shared" si="182"/>
        <v>No</v>
      </c>
      <c r="AH29" s="172" t="str">
        <f t="shared" si="141"/>
        <v>No</v>
      </c>
      <c r="AJ29" s="399">
        <v>3</v>
      </c>
      <c r="AK29" s="396">
        <f>AJ29*N29+AJ29*O29+AJ29*P29+AJ29*Q29+AJ29*R29+AJ29*S29+AJ29*U29+AJ29*W29+AJ29*X29+AJ29*Y29+AJ29*Z29+AJ29*AA29+AJ29*V29+AJ29*AB29+AJ29*AC29+AJ29*T29</f>
        <v>0</v>
      </c>
      <c r="AL29" s="62"/>
      <c r="AM29" s="62"/>
      <c r="AN29" s="693">
        <v>10.199999999999999</v>
      </c>
      <c r="AO29" s="653">
        <f t="shared" si="185"/>
        <v>0</v>
      </c>
      <c r="AP29" s="738"/>
      <c r="AQ29" s="286">
        <f t="shared" si="142"/>
        <v>0</v>
      </c>
      <c r="AR29" s="286">
        <f t="shared" si="143"/>
        <v>0</v>
      </c>
      <c r="AS29" s="286">
        <f t="shared" si="144"/>
        <v>0</v>
      </c>
      <c r="AT29" s="286">
        <f t="shared" si="145"/>
        <v>0</v>
      </c>
      <c r="AU29" s="286">
        <f t="shared" si="146"/>
        <v>0</v>
      </c>
      <c r="AV29" s="286">
        <f t="shared" si="147"/>
        <v>0</v>
      </c>
      <c r="AW29" s="286">
        <f t="shared" si="148"/>
        <v>0</v>
      </c>
      <c r="AX29" s="286">
        <f t="shared" si="149"/>
        <v>0</v>
      </c>
      <c r="AY29" s="286">
        <f t="shared" si="150"/>
        <v>0</v>
      </c>
      <c r="AZ29" s="286">
        <f t="shared" si="151"/>
        <v>0</v>
      </c>
      <c r="BA29" s="286">
        <f t="shared" si="152"/>
        <v>0</v>
      </c>
      <c r="BB29" s="286">
        <f t="shared" si="153"/>
        <v>0</v>
      </c>
      <c r="BC29" s="286">
        <f t="shared" si="154"/>
        <v>0</v>
      </c>
      <c r="BD29" s="286">
        <f t="shared" si="155"/>
        <v>0</v>
      </c>
      <c r="BE29" s="548">
        <f>AB29*J29</f>
        <v>0</v>
      </c>
      <c r="BF29" s="548">
        <f>AC29*J29</f>
        <v>0</v>
      </c>
      <c r="BG29" s="658"/>
      <c r="BH29" s="656">
        <v>3</v>
      </c>
      <c r="BI29" s="286"/>
      <c r="BJ29" s="542">
        <v>18</v>
      </c>
      <c r="BK29" s="173"/>
      <c r="BL29" s="542"/>
      <c r="BM29" s="173"/>
      <c r="BN29" s="542"/>
      <c r="BO29" s="173"/>
      <c r="BP29" s="542"/>
      <c r="BQ29" s="173"/>
      <c r="BR29" s="542"/>
      <c r="BS29" s="173"/>
      <c r="BT29" s="542"/>
      <c r="BU29" s="173"/>
      <c r="BV29" s="542"/>
      <c r="BW29" s="173"/>
      <c r="BX29" s="542"/>
      <c r="BY29" s="173">
        <v>1</v>
      </c>
      <c r="BZ29" s="286"/>
      <c r="CA29" s="1">
        <f t="shared" si="156"/>
        <v>0</v>
      </c>
      <c r="CB29" s="1">
        <f t="shared" si="157"/>
        <v>0</v>
      </c>
      <c r="CC29" s="1">
        <f t="shared" si="158"/>
        <v>0</v>
      </c>
      <c r="CD29" s="1">
        <f t="shared" si="159"/>
        <v>0</v>
      </c>
      <c r="CE29" s="1035">
        <f t="shared" si="160"/>
        <v>0</v>
      </c>
      <c r="CF29" s="1">
        <f t="shared" si="161"/>
        <v>0</v>
      </c>
      <c r="CG29" s="1">
        <f t="shared" si="162"/>
        <v>0</v>
      </c>
      <c r="CH29" s="1">
        <f t="shared" si="163"/>
        <v>0</v>
      </c>
      <c r="CJ29" s="1">
        <f t="shared" si="164"/>
        <v>0</v>
      </c>
      <c r="CK29" s="1">
        <f t="shared" si="165"/>
        <v>0</v>
      </c>
      <c r="CM29" s="1">
        <f t="shared" si="166"/>
        <v>0</v>
      </c>
      <c r="CN29" s="1">
        <f t="shared" si="167"/>
        <v>0</v>
      </c>
      <c r="CO29" s="1">
        <f t="shared" si="168"/>
        <v>0</v>
      </c>
      <c r="CP29" s="1">
        <f t="shared" si="169"/>
        <v>0</v>
      </c>
      <c r="CQ29" s="1">
        <f t="shared" si="170"/>
        <v>0</v>
      </c>
      <c r="CR29" s="1">
        <f t="shared" si="171"/>
        <v>0</v>
      </c>
      <c r="CS29" s="1">
        <f t="shared" si="172"/>
        <v>0</v>
      </c>
      <c r="CT29" s="1">
        <f t="shared" si="173"/>
        <v>0</v>
      </c>
      <c r="CU29" s="1">
        <f t="shared" si="174"/>
        <v>0</v>
      </c>
      <c r="CV29" s="1">
        <f t="shared" si="175"/>
        <v>0</v>
      </c>
      <c r="CW29" s="1">
        <f t="shared" si="176"/>
        <v>0</v>
      </c>
      <c r="CX29" s="1">
        <f t="shared" si="177"/>
        <v>0</v>
      </c>
      <c r="CY29" s="1">
        <f t="shared" si="178"/>
        <v>0</v>
      </c>
      <c r="CZ29" s="1">
        <f t="shared" si="179"/>
        <v>0</v>
      </c>
      <c r="DA29" s="1">
        <f t="shared" si="180"/>
        <v>0</v>
      </c>
    </row>
    <row r="30" spans="1:105" s="62" customFormat="1" ht="28.8" customHeight="1">
      <c r="A30" s="1"/>
      <c r="B30" s="260"/>
      <c r="C30" s="9"/>
      <c r="D30" s="472"/>
      <c r="E30" s="780"/>
      <c r="F30" s="780"/>
      <c r="G30" s="425"/>
      <c r="H30" s="9"/>
      <c r="I30" s="167"/>
      <c r="J30" s="9"/>
      <c r="K30" s="9"/>
      <c r="L30" s="9"/>
      <c r="M30" s="485" t="s">
        <v>788</v>
      </c>
      <c r="N30" s="24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881"/>
      <c r="AC30" s="881"/>
      <c r="AD30" s="652"/>
      <c r="AE30" s="206"/>
      <c r="AF30" s="9"/>
      <c r="AG30" s="428"/>
      <c r="AH30" s="583"/>
      <c r="AI30" s="1"/>
      <c r="AJ30" s="8"/>
      <c r="AK30" s="1"/>
      <c r="AN30" s="696"/>
      <c r="AO30" s="653">
        <f t="shared" ref="AO30:AO42" si="187">SUM(N30:AD30)*AN30</f>
        <v>0</v>
      </c>
      <c r="AP30" s="738"/>
      <c r="AQ30" s="286"/>
      <c r="AR30" s="286"/>
      <c r="AS30" s="286"/>
      <c r="AT30" s="286"/>
      <c r="AU30" s="286"/>
      <c r="AV30" s="286"/>
      <c r="AW30" s="286">
        <f t="shared" si="148"/>
        <v>0</v>
      </c>
      <c r="AX30" s="286"/>
      <c r="AY30" s="286"/>
      <c r="AZ30" s="286"/>
      <c r="BA30" s="286"/>
      <c r="BB30" s="286"/>
      <c r="BC30" s="286"/>
      <c r="BD30" s="286"/>
      <c r="BE30" s="548"/>
      <c r="BF30" s="548"/>
      <c r="BG30" s="658"/>
      <c r="BH30" s="656"/>
      <c r="BI30" s="286"/>
      <c r="BJ30" s="539"/>
      <c r="BK30" s="9"/>
      <c r="BL30" s="539"/>
      <c r="BM30" s="9"/>
      <c r="BN30" s="539"/>
      <c r="BO30" s="9"/>
      <c r="BP30" s="539"/>
      <c r="BQ30" s="9"/>
      <c r="BR30" s="539"/>
      <c r="BS30" s="9"/>
      <c r="BT30" s="539"/>
      <c r="BU30" s="9"/>
      <c r="BV30" s="539"/>
      <c r="BW30" s="9"/>
      <c r="BX30" s="539"/>
      <c r="BY30" s="9"/>
      <c r="BZ30" s="286"/>
      <c r="CA30" s="1">
        <f t="shared" si="156"/>
        <v>0</v>
      </c>
      <c r="CB30" s="1">
        <f t="shared" si="157"/>
        <v>0</v>
      </c>
      <c r="CC30" s="1">
        <f t="shared" si="158"/>
        <v>0</v>
      </c>
      <c r="CD30" s="1">
        <f t="shared" si="159"/>
        <v>0</v>
      </c>
      <c r="CE30" s="1035">
        <f t="shared" si="160"/>
        <v>0</v>
      </c>
      <c r="CF30" s="1">
        <f t="shared" si="161"/>
        <v>0</v>
      </c>
      <c r="CG30" s="1">
        <f t="shared" si="162"/>
        <v>0</v>
      </c>
      <c r="CH30" s="1">
        <f t="shared" si="163"/>
        <v>0</v>
      </c>
      <c r="CJ30" s="1">
        <f t="shared" si="164"/>
        <v>0</v>
      </c>
      <c r="CK30" s="1">
        <f t="shared" si="165"/>
        <v>0</v>
      </c>
      <c r="CM30" s="1">
        <f t="shared" si="166"/>
        <v>0</v>
      </c>
      <c r="CN30" s="1">
        <f t="shared" si="167"/>
        <v>0</v>
      </c>
      <c r="CO30" s="1">
        <f t="shared" si="168"/>
        <v>0</v>
      </c>
      <c r="CP30" s="1">
        <f t="shared" si="169"/>
        <v>0</v>
      </c>
      <c r="CQ30" s="1">
        <f t="shared" si="170"/>
        <v>0</v>
      </c>
      <c r="CR30" s="1">
        <f t="shared" si="171"/>
        <v>0</v>
      </c>
      <c r="CS30" s="1">
        <f t="shared" si="172"/>
        <v>0</v>
      </c>
      <c r="CT30" s="1">
        <f t="shared" si="173"/>
        <v>0</v>
      </c>
      <c r="CU30" s="1">
        <f t="shared" si="174"/>
        <v>0</v>
      </c>
      <c r="CV30" s="1">
        <f t="shared" si="175"/>
        <v>0</v>
      </c>
      <c r="CW30" s="1">
        <f t="shared" si="176"/>
        <v>0</v>
      </c>
      <c r="CX30" s="1">
        <f t="shared" si="177"/>
        <v>0</v>
      </c>
      <c r="CY30" s="1">
        <f t="shared" si="178"/>
        <v>0</v>
      </c>
      <c r="CZ30" s="1">
        <f t="shared" si="179"/>
        <v>0</v>
      </c>
      <c r="DA30" s="1">
        <f t="shared" si="180"/>
        <v>0</v>
      </c>
    </row>
    <row r="31" spans="1:105" s="1" customFormat="1" ht="65.25" customHeight="1">
      <c r="B31" s="269"/>
      <c r="C31" s="152"/>
      <c r="D31" s="1064" t="s">
        <v>381</v>
      </c>
      <c r="E31" s="1065"/>
      <c r="F31" s="1065"/>
      <c r="G31" s="1066" t="s">
        <v>722</v>
      </c>
      <c r="H31" s="1067" t="s">
        <v>629</v>
      </c>
      <c r="I31" s="1066" t="s">
        <v>544</v>
      </c>
      <c r="J31" s="1067">
        <v>1</v>
      </c>
      <c r="K31" s="1067">
        <v>0</v>
      </c>
      <c r="L31" s="1067" t="s">
        <v>6708</v>
      </c>
      <c r="M31" s="1083">
        <v>434.07000000000005</v>
      </c>
      <c r="N31" s="1069"/>
      <c r="O31" s="1069"/>
      <c r="P31" s="1069"/>
      <c r="Q31" s="1069"/>
      <c r="R31" s="1069"/>
      <c r="S31" s="1084"/>
      <c r="T31" s="1069"/>
      <c r="U31" s="1070"/>
      <c r="V31" s="1070"/>
      <c r="W31" s="1070"/>
      <c r="X31" s="1070"/>
      <c r="Y31" s="1070"/>
      <c r="Z31" s="1070"/>
      <c r="AA31" s="1070"/>
      <c r="AB31" s="1082"/>
      <c r="AC31" s="1082"/>
      <c r="AD31" s="1061" t="s">
        <v>236</v>
      </c>
      <c r="AE31" s="1062">
        <f t="shared" ref="AE31:AE94" si="188">M31*N31+M31*O31+M31*P31+M31*Q31+M31*R31+M31*S31+M31*U31+M31*W31+M31*X31+M31*Y31+M31*Z31+M31*AA31+M31*V31+(M31*AB31*1.1)+(M31*AC31*1.1)+M31*T31</f>
        <v>0</v>
      </c>
      <c r="AF31" s="1073" t="str">
        <f t="shared" ref="AF31:AF42" si="189">IF(B31="New","Yes","No")</f>
        <v>No</v>
      </c>
      <c r="AG31" s="1120" t="str">
        <f>IF(SUM(N31:AD31)&gt;0,"Yes","No")</f>
        <v>No</v>
      </c>
      <c r="AH31" s="1052" t="str">
        <f t="shared" ref="AH31:AH42" si="190">IF(F31="P24 cat.","Yes","No")</f>
        <v>No</v>
      </c>
      <c r="AJ31" s="395">
        <v>5</v>
      </c>
      <c r="AK31" s="396">
        <f>AJ31*N31+AJ31*O31+AJ31*P31+AJ31*Q31+AJ31*R31+AJ31*S31+AJ31*U31+AJ31*W31+AJ31*X31+AJ31*Y31+AJ31*Z31+AJ31*AA31+AJ31*V31+AJ31*AB31+AJ31*AC31+AJ31*T31</f>
        <v>0</v>
      </c>
      <c r="AL31" s="62"/>
      <c r="AM31" s="62"/>
      <c r="AN31" s="693">
        <v>18.3</v>
      </c>
      <c r="AO31" s="653">
        <f>SUM(N31:AD31)*AN31</f>
        <v>0</v>
      </c>
      <c r="AP31" s="738"/>
      <c r="AQ31" s="286">
        <f t="shared" ref="AQ31:AQ48" si="191">N31*J31</f>
        <v>0</v>
      </c>
      <c r="AR31" s="286">
        <f t="shared" ref="AR31:AR48" si="192">O31*J31</f>
        <v>0</v>
      </c>
      <c r="AS31" s="286">
        <f t="shared" ref="AS31:AS48" si="193">P31*J31</f>
        <v>0</v>
      </c>
      <c r="AT31" s="286">
        <f t="shared" ref="AT31:AT48" si="194">Q31*J31</f>
        <v>0</v>
      </c>
      <c r="AU31" s="286">
        <f t="shared" ref="AU31:AU48" si="195">R31*J31</f>
        <v>0</v>
      </c>
      <c r="AV31" s="286">
        <f t="shared" ref="AV31:AV48" si="196">S31*J31</f>
        <v>0</v>
      </c>
      <c r="AW31" s="286">
        <f t="shared" si="148"/>
        <v>0</v>
      </c>
      <c r="AX31" s="286">
        <f t="shared" ref="AX31:AX48" si="197">U31*J31</f>
        <v>0</v>
      </c>
      <c r="AY31" s="286">
        <f t="shared" ref="AY31:AY48" si="198">J31*V31</f>
        <v>0</v>
      </c>
      <c r="AZ31" s="286">
        <f t="shared" ref="AZ31:AZ48" si="199">W31*J31</f>
        <v>0</v>
      </c>
      <c r="BA31" s="286">
        <f t="shared" ref="BA31:BA48" si="200">X31*J31</f>
        <v>0</v>
      </c>
      <c r="BB31" s="286">
        <f t="shared" ref="BB31:BB48" si="201">Y31*J31</f>
        <v>0</v>
      </c>
      <c r="BC31" s="286">
        <f t="shared" ref="BC31:BC48" si="202">Z31*J31</f>
        <v>0</v>
      </c>
      <c r="BD31" s="286">
        <f t="shared" ref="BD31:BD48" si="203">AA31*J31</f>
        <v>0</v>
      </c>
      <c r="BE31" s="548">
        <f t="shared" ref="BE31:BE42" si="204">AB31*J31</f>
        <v>0</v>
      </c>
      <c r="BF31" s="548">
        <f t="shared" ref="BF31:BF42" si="205">AC31*J31</f>
        <v>0</v>
      </c>
      <c r="BG31" s="658"/>
      <c r="BH31" s="656">
        <v>5</v>
      </c>
      <c r="BI31" s="286"/>
      <c r="BJ31" s="540">
        <v>14</v>
      </c>
      <c r="BK31" s="202"/>
      <c r="BL31" s="540"/>
      <c r="BM31" s="202"/>
      <c r="BN31" s="540"/>
      <c r="BO31" s="202"/>
      <c r="BP31" s="540"/>
      <c r="BQ31" s="202"/>
      <c r="BR31" s="540"/>
      <c r="BS31" s="202"/>
      <c r="BT31" s="540"/>
      <c r="BU31" s="202"/>
      <c r="BV31" s="540"/>
      <c r="BW31" s="202"/>
      <c r="BX31" s="540"/>
      <c r="BY31" s="202"/>
      <c r="BZ31" s="286"/>
      <c r="CA31" s="1">
        <f t="shared" si="156"/>
        <v>0</v>
      </c>
      <c r="CB31" s="1">
        <f t="shared" si="157"/>
        <v>0</v>
      </c>
      <c r="CC31" s="1">
        <f t="shared" si="158"/>
        <v>0</v>
      </c>
      <c r="CD31" s="1">
        <f t="shared" si="159"/>
        <v>0</v>
      </c>
      <c r="CE31" s="1035">
        <f t="shared" si="160"/>
        <v>0</v>
      </c>
      <c r="CF31" s="1">
        <f t="shared" si="161"/>
        <v>0</v>
      </c>
      <c r="CG31" s="1">
        <f t="shared" si="162"/>
        <v>0</v>
      </c>
      <c r="CH31" s="1">
        <f t="shared" si="163"/>
        <v>0</v>
      </c>
      <c r="CJ31" s="1">
        <f t="shared" si="164"/>
        <v>0</v>
      </c>
      <c r="CK31" s="1">
        <f t="shared" si="165"/>
        <v>0</v>
      </c>
      <c r="CM31" s="1">
        <f t="shared" si="166"/>
        <v>0</v>
      </c>
      <c r="CN31" s="1">
        <f t="shared" si="167"/>
        <v>0</v>
      </c>
      <c r="CO31" s="1">
        <f t="shared" si="168"/>
        <v>0</v>
      </c>
      <c r="CP31" s="1">
        <f t="shared" si="169"/>
        <v>0</v>
      </c>
      <c r="CQ31" s="1">
        <f t="shared" si="170"/>
        <v>0</v>
      </c>
      <c r="CR31" s="1">
        <f t="shared" si="171"/>
        <v>0</v>
      </c>
      <c r="CS31" s="1">
        <f t="shared" si="172"/>
        <v>0</v>
      </c>
      <c r="CT31" s="1">
        <f t="shared" si="173"/>
        <v>0</v>
      </c>
      <c r="CU31" s="1">
        <f t="shared" si="174"/>
        <v>0</v>
      </c>
      <c r="CV31" s="1">
        <f t="shared" si="175"/>
        <v>0</v>
      </c>
      <c r="CW31" s="1">
        <f t="shared" si="176"/>
        <v>0</v>
      </c>
      <c r="CX31" s="1">
        <f t="shared" si="177"/>
        <v>0</v>
      </c>
      <c r="CY31" s="1">
        <f t="shared" si="178"/>
        <v>0</v>
      </c>
      <c r="CZ31" s="1">
        <f t="shared" si="179"/>
        <v>0</v>
      </c>
      <c r="DA31" s="1">
        <f t="shared" si="180"/>
        <v>0</v>
      </c>
    </row>
    <row r="32" spans="1:105" s="1" customFormat="1" ht="65.25" customHeight="1">
      <c r="B32" s="266"/>
      <c r="D32" s="472" t="s">
        <v>382</v>
      </c>
      <c r="E32" s="777"/>
      <c r="F32" s="777"/>
      <c r="G32" s="167" t="s">
        <v>723</v>
      </c>
      <c r="H32" s="62" t="s">
        <v>631</v>
      </c>
      <c r="I32" s="167" t="s">
        <v>545</v>
      </c>
      <c r="J32" s="62">
        <v>1</v>
      </c>
      <c r="K32" s="62">
        <v>0</v>
      </c>
      <c r="L32" s="62" t="s">
        <v>6708</v>
      </c>
      <c r="M32" s="962">
        <v>372.85500000000002</v>
      </c>
      <c r="N32" s="169"/>
      <c r="O32" s="169"/>
      <c r="P32" s="169"/>
      <c r="Q32" s="169"/>
      <c r="R32" s="169"/>
      <c r="S32" s="169"/>
      <c r="T32" s="168"/>
      <c r="U32" s="169"/>
      <c r="V32" s="169"/>
      <c r="W32" s="169"/>
      <c r="X32" s="169"/>
      <c r="Y32" s="169"/>
      <c r="Z32" s="169"/>
      <c r="AA32" s="169"/>
      <c r="AB32" s="662"/>
      <c r="AC32" s="662"/>
      <c r="AD32" s="913" t="s">
        <v>236</v>
      </c>
      <c r="AE32" s="170">
        <f t="shared" si="188"/>
        <v>0</v>
      </c>
      <c r="AF32" s="171" t="str">
        <f t="shared" si="189"/>
        <v>No</v>
      </c>
      <c r="AG32" s="257" t="str">
        <f t="shared" ref="AG32:AG42" si="206">IF(SUM(N32:AD32)&gt;0,"Yes","No")</f>
        <v>No</v>
      </c>
      <c r="AH32" s="172" t="str">
        <f t="shared" si="190"/>
        <v>No</v>
      </c>
      <c r="AJ32" s="397">
        <v>5</v>
      </c>
      <c r="AK32" s="396">
        <f t="shared" ref="AK32:AK95" si="207">AJ32*N32+AJ32*O32+AJ32*P32+AJ32*Q32+AJ32*R32+AJ32*S32+AJ32*U32+AJ32*W32+AJ32*X32+AJ32*Y32+AJ32*Z32+AJ32*AA32+AJ32*V32+AJ32*AB32+AJ32*AC32+AJ32*T32</f>
        <v>0</v>
      </c>
      <c r="AL32" s="62"/>
      <c r="AM32" s="62"/>
      <c r="AN32" s="693">
        <v>13.5</v>
      </c>
      <c r="AO32" s="653">
        <f t="shared" si="187"/>
        <v>0</v>
      </c>
      <c r="AP32" s="738"/>
      <c r="AQ32" s="286">
        <f t="shared" si="191"/>
        <v>0</v>
      </c>
      <c r="AR32" s="286">
        <f t="shared" si="192"/>
        <v>0</v>
      </c>
      <c r="AS32" s="286">
        <f t="shared" si="193"/>
        <v>0</v>
      </c>
      <c r="AT32" s="286">
        <f t="shared" si="194"/>
        <v>0</v>
      </c>
      <c r="AU32" s="286">
        <f t="shared" si="195"/>
        <v>0</v>
      </c>
      <c r="AV32" s="286">
        <f t="shared" si="196"/>
        <v>0</v>
      </c>
      <c r="AW32" s="286">
        <f t="shared" si="148"/>
        <v>0</v>
      </c>
      <c r="AX32" s="286">
        <f t="shared" si="197"/>
        <v>0</v>
      </c>
      <c r="AY32" s="286">
        <f t="shared" si="198"/>
        <v>0</v>
      </c>
      <c r="AZ32" s="286">
        <f t="shared" si="199"/>
        <v>0</v>
      </c>
      <c r="BA32" s="286">
        <f t="shared" si="200"/>
        <v>0</v>
      </c>
      <c r="BB32" s="286">
        <f t="shared" si="201"/>
        <v>0</v>
      </c>
      <c r="BC32" s="286">
        <f t="shared" si="202"/>
        <v>0</v>
      </c>
      <c r="BD32" s="286">
        <f t="shared" si="203"/>
        <v>0</v>
      </c>
      <c r="BE32" s="548">
        <f t="shared" si="204"/>
        <v>0</v>
      </c>
      <c r="BF32" s="548">
        <f t="shared" si="205"/>
        <v>0</v>
      </c>
      <c r="BG32" s="658"/>
      <c r="BH32" s="656">
        <v>5</v>
      </c>
      <c r="BI32" s="286"/>
      <c r="BJ32" s="541">
        <v>12</v>
      </c>
      <c r="BK32" s="62"/>
      <c r="BL32" s="541"/>
      <c r="BM32" s="62"/>
      <c r="BN32" s="541"/>
      <c r="BO32" s="62"/>
      <c r="BP32" s="541"/>
      <c r="BQ32" s="62"/>
      <c r="BR32" s="541"/>
      <c r="BS32" s="62"/>
      <c r="BT32" s="541"/>
      <c r="BU32" s="62"/>
      <c r="BV32" s="541"/>
      <c r="BW32" s="62"/>
      <c r="BX32" s="541"/>
      <c r="BY32" s="62"/>
      <c r="BZ32" s="286"/>
      <c r="CA32" s="1">
        <f t="shared" si="156"/>
        <v>0</v>
      </c>
      <c r="CB32" s="1">
        <f t="shared" si="157"/>
        <v>0</v>
      </c>
      <c r="CC32" s="1">
        <f t="shared" si="158"/>
        <v>0</v>
      </c>
      <c r="CD32" s="1">
        <f t="shared" si="159"/>
        <v>0</v>
      </c>
      <c r="CE32" s="1035">
        <f t="shared" si="160"/>
        <v>0</v>
      </c>
      <c r="CF32" s="1">
        <f t="shared" si="161"/>
        <v>0</v>
      </c>
      <c r="CG32" s="1">
        <f t="shared" si="162"/>
        <v>0</v>
      </c>
      <c r="CH32" s="1">
        <f t="shared" si="163"/>
        <v>0</v>
      </c>
      <c r="CJ32" s="1">
        <f t="shared" si="164"/>
        <v>0</v>
      </c>
      <c r="CK32" s="1">
        <f t="shared" si="165"/>
        <v>0</v>
      </c>
      <c r="CM32" s="1">
        <f t="shared" si="166"/>
        <v>0</v>
      </c>
      <c r="CN32" s="1">
        <f t="shared" si="167"/>
        <v>0</v>
      </c>
      <c r="CO32" s="1">
        <f t="shared" si="168"/>
        <v>0</v>
      </c>
      <c r="CP32" s="1">
        <f t="shared" si="169"/>
        <v>0</v>
      </c>
      <c r="CQ32" s="1">
        <f t="shared" si="170"/>
        <v>0</v>
      </c>
      <c r="CR32" s="1">
        <f t="shared" si="171"/>
        <v>0</v>
      </c>
      <c r="CS32" s="1">
        <f t="shared" si="172"/>
        <v>0</v>
      </c>
      <c r="CT32" s="1">
        <f t="shared" si="173"/>
        <v>0</v>
      </c>
      <c r="CU32" s="1">
        <f t="shared" si="174"/>
        <v>0</v>
      </c>
      <c r="CV32" s="1">
        <f t="shared" si="175"/>
        <v>0</v>
      </c>
      <c r="CW32" s="1">
        <f t="shared" si="176"/>
        <v>0</v>
      </c>
      <c r="CX32" s="1">
        <f t="shared" si="177"/>
        <v>0</v>
      </c>
      <c r="CY32" s="1">
        <f t="shared" si="178"/>
        <v>0</v>
      </c>
      <c r="CZ32" s="1">
        <f t="shared" si="179"/>
        <v>0</v>
      </c>
      <c r="DA32" s="1">
        <f t="shared" si="180"/>
        <v>0</v>
      </c>
    </row>
    <row r="33" spans="1:105" s="62" customFormat="1" ht="65.25" customHeight="1">
      <c r="A33" s="1"/>
      <c r="B33" s="266"/>
      <c r="D33" s="1053" t="s">
        <v>383</v>
      </c>
      <c r="E33" s="1054"/>
      <c r="F33" s="1054"/>
      <c r="G33" s="1055" t="s">
        <v>723</v>
      </c>
      <c r="H33" s="1056" t="s">
        <v>219</v>
      </c>
      <c r="I33" s="1055" t="s">
        <v>546</v>
      </c>
      <c r="J33" s="1056">
        <v>1</v>
      </c>
      <c r="K33" s="1056">
        <v>0</v>
      </c>
      <c r="L33" s="1056" t="s">
        <v>6708</v>
      </c>
      <c r="M33" s="1085">
        <v>319.30857000000003</v>
      </c>
      <c r="N33" s="1058"/>
      <c r="O33" s="1058"/>
      <c r="P33" s="1058"/>
      <c r="Q33" s="1058"/>
      <c r="R33" s="1058"/>
      <c r="S33" s="1086"/>
      <c r="T33" s="1058"/>
      <c r="U33" s="1059"/>
      <c r="V33" s="1059"/>
      <c r="W33" s="1059"/>
      <c r="X33" s="1059"/>
      <c r="Y33" s="1059"/>
      <c r="Z33" s="1059"/>
      <c r="AA33" s="1059"/>
      <c r="AB33" s="1082"/>
      <c r="AC33" s="1082"/>
      <c r="AD33" s="1061" t="s">
        <v>236</v>
      </c>
      <c r="AE33" s="1062">
        <f t="shared" si="188"/>
        <v>0</v>
      </c>
      <c r="AF33" s="1063" t="str">
        <f t="shared" si="189"/>
        <v>No</v>
      </c>
      <c r="AG33" s="1107" t="str">
        <f t="shared" si="206"/>
        <v>No</v>
      </c>
      <c r="AH33" s="1052" t="str">
        <f t="shared" si="190"/>
        <v>No</v>
      </c>
      <c r="AI33" s="1"/>
      <c r="AJ33" s="397">
        <v>1.5</v>
      </c>
      <c r="AK33" s="396">
        <f t="shared" si="207"/>
        <v>0</v>
      </c>
      <c r="AN33" s="693">
        <v>5.4</v>
      </c>
      <c r="AO33" s="653">
        <f t="shared" si="187"/>
        <v>0</v>
      </c>
      <c r="AP33" s="738"/>
      <c r="AQ33" s="286">
        <f t="shared" si="191"/>
        <v>0</v>
      </c>
      <c r="AR33" s="286">
        <f t="shared" si="192"/>
        <v>0</v>
      </c>
      <c r="AS33" s="286">
        <f t="shared" si="193"/>
        <v>0</v>
      </c>
      <c r="AT33" s="286">
        <f t="shared" si="194"/>
        <v>0</v>
      </c>
      <c r="AU33" s="286">
        <f t="shared" si="195"/>
        <v>0</v>
      </c>
      <c r="AV33" s="286">
        <f t="shared" si="196"/>
        <v>0</v>
      </c>
      <c r="AW33" s="286">
        <f t="shared" si="148"/>
        <v>0</v>
      </c>
      <c r="AX33" s="286">
        <f t="shared" si="197"/>
        <v>0</v>
      </c>
      <c r="AY33" s="286">
        <f t="shared" si="198"/>
        <v>0</v>
      </c>
      <c r="AZ33" s="286">
        <f t="shared" si="199"/>
        <v>0</v>
      </c>
      <c r="BA33" s="286">
        <f t="shared" si="200"/>
        <v>0</v>
      </c>
      <c r="BB33" s="286">
        <f t="shared" si="201"/>
        <v>0</v>
      </c>
      <c r="BC33" s="286">
        <f t="shared" si="202"/>
        <v>0</v>
      </c>
      <c r="BD33" s="286">
        <f t="shared" si="203"/>
        <v>0</v>
      </c>
      <c r="BE33" s="548">
        <f t="shared" si="204"/>
        <v>0</v>
      </c>
      <c r="BF33" s="548">
        <f t="shared" si="205"/>
        <v>0</v>
      </c>
      <c r="BG33" s="658"/>
      <c r="BH33" s="656">
        <v>1.5</v>
      </c>
      <c r="BI33" s="286"/>
      <c r="BJ33" s="541">
        <v>9</v>
      </c>
      <c r="BK33" s="159"/>
      <c r="BL33" s="541"/>
      <c r="BM33" s="159"/>
      <c r="BN33" s="541"/>
      <c r="BO33" s="159"/>
      <c r="BP33" s="541"/>
      <c r="BQ33" s="159"/>
      <c r="BR33" s="541"/>
      <c r="BS33" s="159"/>
      <c r="BT33" s="541"/>
      <c r="BU33" s="159"/>
      <c r="BV33" s="541"/>
      <c r="BW33" s="159"/>
      <c r="BX33" s="541"/>
      <c r="BY33" s="159"/>
      <c r="BZ33" s="286"/>
      <c r="CA33" s="1">
        <f t="shared" si="156"/>
        <v>0</v>
      </c>
      <c r="CB33" s="1">
        <f t="shared" si="157"/>
        <v>0</v>
      </c>
      <c r="CC33" s="1">
        <f t="shared" si="158"/>
        <v>0</v>
      </c>
      <c r="CD33" s="1">
        <f t="shared" si="159"/>
        <v>0</v>
      </c>
      <c r="CE33" s="1035">
        <f t="shared" si="160"/>
        <v>0</v>
      </c>
      <c r="CF33" s="1">
        <f t="shared" si="161"/>
        <v>0</v>
      </c>
      <c r="CG33" s="1">
        <f t="shared" si="162"/>
        <v>0</v>
      </c>
      <c r="CH33" s="1">
        <f t="shared" si="163"/>
        <v>0</v>
      </c>
      <c r="CJ33" s="1">
        <f t="shared" si="164"/>
        <v>0</v>
      </c>
      <c r="CK33" s="1">
        <f t="shared" si="165"/>
        <v>0</v>
      </c>
      <c r="CM33" s="1">
        <f t="shared" si="166"/>
        <v>0</v>
      </c>
      <c r="CN33" s="1">
        <f t="shared" si="167"/>
        <v>0</v>
      </c>
      <c r="CO33" s="1">
        <f t="shared" si="168"/>
        <v>0</v>
      </c>
      <c r="CP33" s="1">
        <f t="shared" si="169"/>
        <v>0</v>
      </c>
      <c r="CQ33" s="1">
        <f t="shared" si="170"/>
        <v>0</v>
      </c>
      <c r="CR33" s="1">
        <f t="shared" si="171"/>
        <v>0</v>
      </c>
      <c r="CS33" s="1">
        <f t="shared" si="172"/>
        <v>0</v>
      </c>
      <c r="CT33" s="1">
        <f t="shared" si="173"/>
        <v>0</v>
      </c>
      <c r="CU33" s="1">
        <f t="shared" si="174"/>
        <v>0</v>
      </c>
      <c r="CV33" s="1">
        <f t="shared" si="175"/>
        <v>0</v>
      </c>
      <c r="CW33" s="1">
        <f t="shared" si="176"/>
        <v>0</v>
      </c>
      <c r="CX33" s="1">
        <f t="shared" si="177"/>
        <v>0</v>
      </c>
      <c r="CY33" s="1">
        <f t="shared" si="178"/>
        <v>0</v>
      </c>
      <c r="CZ33" s="1">
        <f t="shared" si="179"/>
        <v>0</v>
      </c>
      <c r="DA33" s="1">
        <f t="shared" si="180"/>
        <v>0</v>
      </c>
    </row>
    <row r="34" spans="1:105" s="1" customFormat="1" ht="65.25" customHeight="1">
      <c r="B34" s="266"/>
      <c r="D34" s="472" t="s">
        <v>384</v>
      </c>
      <c r="E34" s="775"/>
      <c r="F34" s="775"/>
      <c r="G34" s="167" t="s">
        <v>723</v>
      </c>
      <c r="H34" s="1" t="s">
        <v>219</v>
      </c>
      <c r="I34" s="167" t="s">
        <v>547</v>
      </c>
      <c r="J34" s="1">
        <v>1</v>
      </c>
      <c r="K34" s="1">
        <v>0</v>
      </c>
      <c r="L34" s="1" t="s">
        <v>6708</v>
      </c>
      <c r="M34" s="977">
        <v>319.30857000000003</v>
      </c>
      <c r="N34" s="195"/>
      <c r="O34" s="195"/>
      <c r="P34" s="195"/>
      <c r="Q34" s="195"/>
      <c r="R34" s="195"/>
      <c r="S34" s="224"/>
      <c r="T34" s="195"/>
      <c r="U34" s="196"/>
      <c r="V34" s="196"/>
      <c r="W34" s="196"/>
      <c r="X34" s="196"/>
      <c r="Y34" s="196"/>
      <c r="Z34" s="196"/>
      <c r="AA34" s="196"/>
      <c r="AB34" s="878"/>
      <c r="AC34" s="878"/>
      <c r="AD34" s="917" t="s">
        <v>236</v>
      </c>
      <c r="AE34" s="170">
        <f t="shared" si="188"/>
        <v>0</v>
      </c>
      <c r="AF34" s="197" t="str">
        <f t="shared" si="189"/>
        <v>No</v>
      </c>
      <c r="AG34" s="257" t="str">
        <f t="shared" si="206"/>
        <v>No</v>
      </c>
      <c r="AH34" s="172" t="str">
        <f t="shared" si="190"/>
        <v>No</v>
      </c>
      <c r="AJ34" s="397">
        <v>1.5</v>
      </c>
      <c r="AK34" s="396">
        <f t="shared" si="207"/>
        <v>0</v>
      </c>
      <c r="AL34" s="62"/>
      <c r="AM34" s="62"/>
      <c r="AN34" s="693">
        <v>7.3</v>
      </c>
      <c r="AO34" s="653">
        <f t="shared" si="187"/>
        <v>0</v>
      </c>
      <c r="AP34" s="738"/>
      <c r="AQ34" s="286">
        <f t="shared" si="191"/>
        <v>0</v>
      </c>
      <c r="AR34" s="286">
        <f t="shared" si="192"/>
        <v>0</v>
      </c>
      <c r="AS34" s="286">
        <f t="shared" si="193"/>
        <v>0</v>
      </c>
      <c r="AT34" s="286">
        <f t="shared" si="194"/>
        <v>0</v>
      </c>
      <c r="AU34" s="286">
        <f t="shared" si="195"/>
        <v>0</v>
      </c>
      <c r="AV34" s="286">
        <f t="shared" si="196"/>
        <v>0</v>
      </c>
      <c r="AW34" s="286">
        <f t="shared" si="148"/>
        <v>0</v>
      </c>
      <c r="AX34" s="286">
        <f t="shared" si="197"/>
        <v>0</v>
      </c>
      <c r="AY34" s="286">
        <f t="shared" si="198"/>
        <v>0</v>
      </c>
      <c r="AZ34" s="286">
        <f t="shared" si="199"/>
        <v>0</v>
      </c>
      <c r="BA34" s="286">
        <f t="shared" si="200"/>
        <v>0</v>
      </c>
      <c r="BB34" s="286">
        <f t="shared" si="201"/>
        <v>0</v>
      </c>
      <c r="BC34" s="286">
        <f t="shared" si="202"/>
        <v>0</v>
      </c>
      <c r="BD34" s="286">
        <f t="shared" si="203"/>
        <v>0</v>
      </c>
      <c r="BE34" s="548">
        <f t="shared" si="204"/>
        <v>0</v>
      </c>
      <c r="BF34" s="548">
        <f t="shared" si="205"/>
        <v>0</v>
      </c>
      <c r="BG34" s="658"/>
      <c r="BH34" s="656">
        <v>1.5</v>
      </c>
      <c r="BI34" s="286"/>
      <c r="BJ34" s="541">
        <v>8</v>
      </c>
      <c r="BL34" s="541"/>
      <c r="BN34" s="541"/>
      <c r="BP34" s="541"/>
      <c r="BR34" s="541"/>
      <c r="BT34" s="541"/>
      <c r="BV34" s="541"/>
      <c r="BX34" s="541"/>
      <c r="BZ34" s="286"/>
      <c r="CA34" s="1">
        <f t="shared" si="156"/>
        <v>0</v>
      </c>
      <c r="CB34" s="1">
        <f t="shared" si="157"/>
        <v>0</v>
      </c>
      <c r="CC34" s="1">
        <f t="shared" si="158"/>
        <v>0</v>
      </c>
      <c r="CD34" s="1">
        <f t="shared" si="159"/>
        <v>0</v>
      </c>
      <c r="CE34" s="1035">
        <f t="shared" si="160"/>
        <v>0</v>
      </c>
      <c r="CF34" s="1">
        <f t="shared" si="161"/>
        <v>0</v>
      </c>
      <c r="CG34" s="1">
        <f t="shared" si="162"/>
        <v>0</v>
      </c>
      <c r="CH34" s="1">
        <f t="shared" si="163"/>
        <v>0</v>
      </c>
      <c r="CJ34" s="1">
        <f t="shared" si="164"/>
        <v>0</v>
      </c>
      <c r="CK34" s="1">
        <f t="shared" si="165"/>
        <v>0</v>
      </c>
      <c r="CM34" s="1">
        <f t="shared" si="166"/>
        <v>0</v>
      </c>
      <c r="CN34" s="1">
        <f t="shared" si="167"/>
        <v>0</v>
      </c>
      <c r="CO34" s="1">
        <f t="shared" si="168"/>
        <v>0</v>
      </c>
      <c r="CP34" s="1">
        <f t="shared" si="169"/>
        <v>0</v>
      </c>
      <c r="CQ34" s="1">
        <f t="shared" si="170"/>
        <v>0</v>
      </c>
      <c r="CR34" s="1">
        <f t="shared" si="171"/>
        <v>0</v>
      </c>
      <c r="CS34" s="1">
        <f t="shared" si="172"/>
        <v>0</v>
      </c>
      <c r="CT34" s="1">
        <f t="shared" si="173"/>
        <v>0</v>
      </c>
      <c r="CU34" s="1">
        <f t="shared" si="174"/>
        <v>0</v>
      </c>
      <c r="CV34" s="1">
        <f t="shared" si="175"/>
        <v>0</v>
      </c>
      <c r="CW34" s="1">
        <f t="shared" si="176"/>
        <v>0</v>
      </c>
      <c r="CX34" s="1">
        <f t="shared" si="177"/>
        <v>0</v>
      </c>
      <c r="CY34" s="1">
        <f t="shared" si="178"/>
        <v>0</v>
      </c>
      <c r="CZ34" s="1">
        <f t="shared" si="179"/>
        <v>0</v>
      </c>
      <c r="DA34" s="1">
        <f t="shared" si="180"/>
        <v>0</v>
      </c>
    </row>
    <row r="35" spans="1:105" s="1" customFormat="1" ht="65.25" customHeight="1">
      <c r="B35" s="266"/>
      <c r="D35" s="1053" t="s">
        <v>385</v>
      </c>
      <c r="E35" s="1054"/>
      <c r="F35" s="1054"/>
      <c r="G35" s="1055" t="s">
        <v>723</v>
      </c>
      <c r="H35" s="1056" t="s">
        <v>218</v>
      </c>
      <c r="I35" s="1055" t="s">
        <v>548</v>
      </c>
      <c r="J35" s="1056">
        <v>1</v>
      </c>
      <c r="K35" s="1056">
        <v>0</v>
      </c>
      <c r="L35" s="1056" t="s">
        <v>6708</v>
      </c>
      <c r="M35" s="1085">
        <v>291.93990000000002</v>
      </c>
      <c r="N35" s="1058"/>
      <c r="O35" s="1058"/>
      <c r="P35" s="1058"/>
      <c r="Q35" s="1058"/>
      <c r="R35" s="1058"/>
      <c r="S35" s="1086"/>
      <c r="T35" s="1058"/>
      <c r="U35" s="1059"/>
      <c r="V35" s="1059"/>
      <c r="W35" s="1059"/>
      <c r="X35" s="1059"/>
      <c r="Y35" s="1059"/>
      <c r="Z35" s="1059"/>
      <c r="AA35" s="1059"/>
      <c r="AB35" s="1082"/>
      <c r="AC35" s="1082"/>
      <c r="AD35" s="1061" t="s">
        <v>236</v>
      </c>
      <c r="AE35" s="1062">
        <f t="shared" si="188"/>
        <v>0</v>
      </c>
      <c r="AF35" s="1063" t="str">
        <f t="shared" si="189"/>
        <v>No</v>
      </c>
      <c r="AG35" s="1107" t="str">
        <f t="shared" si="206"/>
        <v>No</v>
      </c>
      <c r="AH35" s="1052" t="str">
        <f t="shared" si="190"/>
        <v>No</v>
      </c>
      <c r="AJ35" s="397">
        <v>1</v>
      </c>
      <c r="AK35" s="396">
        <f t="shared" si="207"/>
        <v>0</v>
      </c>
      <c r="AL35" s="62"/>
      <c r="AM35" s="62"/>
      <c r="AN35" s="693">
        <v>2.2999999999999998</v>
      </c>
      <c r="AO35" s="653">
        <f t="shared" si="187"/>
        <v>0</v>
      </c>
      <c r="AP35" s="738"/>
      <c r="AQ35" s="286">
        <f t="shared" si="191"/>
        <v>0</v>
      </c>
      <c r="AR35" s="286">
        <f t="shared" si="192"/>
        <v>0</v>
      </c>
      <c r="AS35" s="286">
        <f t="shared" si="193"/>
        <v>0</v>
      </c>
      <c r="AT35" s="286">
        <f t="shared" si="194"/>
        <v>0</v>
      </c>
      <c r="AU35" s="286">
        <f t="shared" si="195"/>
        <v>0</v>
      </c>
      <c r="AV35" s="286">
        <f t="shared" si="196"/>
        <v>0</v>
      </c>
      <c r="AW35" s="286">
        <f t="shared" si="148"/>
        <v>0</v>
      </c>
      <c r="AX35" s="286">
        <f t="shared" si="197"/>
        <v>0</v>
      </c>
      <c r="AY35" s="286">
        <f t="shared" si="198"/>
        <v>0</v>
      </c>
      <c r="AZ35" s="286">
        <f t="shared" si="199"/>
        <v>0</v>
      </c>
      <c r="BA35" s="286">
        <f t="shared" si="200"/>
        <v>0</v>
      </c>
      <c r="BB35" s="286">
        <f t="shared" si="201"/>
        <v>0</v>
      </c>
      <c r="BC35" s="286">
        <f t="shared" si="202"/>
        <v>0</v>
      </c>
      <c r="BD35" s="286">
        <f t="shared" si="203"/>
        <v>0</v>
      </c>
      <c r="BE35" s="548">
        <f t="shared" si="204"/>
        <v>0</v>
      </c>
      <c r="BF35" s="548">
        <f t="shared" si="205"/>
        <v>0</v>
      </c>
      <c r="BG35" s="658"/>
      <c r="BH35" s="656">
        <v>1</v>
      </c>
      <c r="BI35" s="286"/>
      <c r="BJ35" s="541">
        <v>7</v>
      </c>
      <c r="BK35" s="159"/>
      <c r="BL35" s="541"/>
      <c r="BM35" s="159"/>
      <c r="BN35" s="541"/>
      <c r="BO35" s="159"/>
      <c r="BP35" s="541"/>
      <c r="BQ35" s="159"/>
      <c r="BR35" s="541"/>
      <c r="BS35" s="159"/>
      <c r="BT35" s="541"/>
      <c r="BU35" s="159"/>
      <c r="BV35" s="541"/>
      <c r="BW35" s="159"/>
      <c r="BX35" s="541"/>
      <c r="BY35" s="159"/>
      <c r="BZ35" s="286"/>
      <c r="CA35" s="1">
        <f t="shared" si="156"/>
        <v>0</v>
      </c>
      <c r="CB35" s="1">
        <f t="shared" si="157"/>
        <v>0</v>
      </c>
      <c r="CC35" s="1">
        <f t="shared" si="158"/>
        <v>0</v>
      </c>
      <c r="CD35" s="1">
        <f t="shared" si="159"/>
        <v>0</v>
      </c>
      <c r="CE35" s="1035">
        <f t="shared" si="160"/>
        <v>0</v>
      </c>
      <c r="CF35" s="1">
        <f t="shared" si="161"/>
        <v>0</v>
      </c>
      <c r="CG35" s="1">
        <f t="shared" si="162"/>
        <v>0</v>
      </c>
      <c r="CH35" s="1">
        <f t="shared" si="163"/>
        <v>0</v>
      </c>
      <c r="CJ35" s="1">
        <f t="shared" si="164"/>
        <v>0</v>
      </c>
      <c r="CK35" s="1">
        <f t="shared" si="165"/>
        <v>0</v>
      </c>
      <c r="CM35" s="1">
        <f t="shared" si="166"/>
        <v>0</v>
      </c>
      <c r="CN35" s="1">
        <f t="shared" si="167"/>
        <v>0</v>
      </c>
      <c r="CO35" s="1">
        <f t="shared" si="168"/>
        <v>0</v>
      </c>
      <c r="CP35" s="1">
        <f t="shared" si="169"/>
        <v>0</v>
      </c>
      <c r="CQ35" s="1">
        <f t="shared" si="170"/>
        <v>0</v>
      </c>
      <c r="CR35" s="1">
        <f t="shared" si="171"/>
        <v>0</v>
      </c>
      <c r="CS35" s="1">
        <f t="shared" si="172"/>
        <v>0</v>
      </c>
      <c r="CT35" s="1">
        <f t="shared" si="173"/>
        <v>0</v>
      </c>
      <c r="CU35" s="1">
        <f t="shared" si="174"/>
        <v>0</v>
      </c>
      <c r="CV35" s="1">
        <f t="shared" si="175"/>
        <v>0</v>
      </c>
      <c r="CW35" s="1">
        <f t="shared" si="176"/>
        <v>0</v>
      </c>
      <c r="CX35" s="1">
        <f t="shared" si="177"/>
        <v>0</v>
      </c>
      <c r="CY35" s="1">
        <f t="shared" si="178"/>
        <v>0</v>
      </c>
      <c r="CZ35" s="1">
        <f t="shared" si="179"/>
        <v>0</v>
      </c>
      <c r="DA35" s="1">
        <f t="shared" si="180"/>
        <v>0</v>
      </c>
    </row>
    <row r="36" spans="1:105" s="1" customFormat="1" ht="65.25" customHeight="1">
      <c r="B36" s="266"/>
      <c r="D36" s="472" t="s">
        <v>386</v>
      </c>
      <c r="E36" s="775"/>
      <c r="F36" s="775"/>
      <c r="G36" s="167" t="s">
        <v>720</v>
      </c>
      <c r="H36" s="1" t="s">
        <v>218</v>
      </c>
      <c r="I36" s="167" t="s">
        <v>549</v>
      </c>
      <c r="J36" s="1">
        <v>1</v>
      </c>
      <c r="K36" s="1">
        <v>0</v>
      </c>
      <c r="L36" s="1" t="s">
        <v>6708</v>
      </c>
      <c r="M36" s="977">
        <v>218.94936000000001</v>
      </c>
      <c r="N36" s="195"/>
      <c r="O36" s="195"/>
      <c r="P36" s="195"/>
      <c r="Q36" s="195"/>
      <c r="R36" s="195"/>
      <c r="S36" s="224"/>
      <c r="T36" s="195"/>
      <c r="U36" s="196"/>
      <c r="V36" s="196"/>
      <c r="W36" s="196"/>
      <c r="X36" s="196"/>
      <c r="Y36" s="196"/>
      <c r="Z36" s="196"/>
      <c r="AA36" s="196"/>
      <c r="AB36" s="878"/>
      <c r="AC36" s="878"/>
      <c r="AD36" s="917" t="s">
        <v>236</v>
      </c>
      <c r="AE36" s="170">
        <f t="shared" si="188"/>
        <v>0</v>
      </c>
      <c r="AF36" s="197" t="str">
        <f t="shared" si="189"/>
        <v>No</v>
      </c>
      <c r="AG36" s="257" t="str">
        <f t="shared" si="206"/>
        <v>No</v>
      </c>
      <c r="AH36" s="172" t="str">
        <f t="shared" si="190"/>
        <v>No</v>
      </c>
      <c r="AJ36" s="397">
        <v>1</v>
      </c>
      <c r="AK36" s="396">
        <f t="shared" si="207"/>
        <v>0</v>
      </c>
      <c r="AL36" s="62"/>
      <c r="AM36" s="62"/>
      <c r="AN36" s="693">
        <v>2.2999999999999998</v>
      </c>
      <c r="AO36" s="653">
        <f t="shared" si="187"/>
        <v>0</v>
      </c>
      <c r="AP36" s="738"/>
      <c r="AQ36" s="286">
        <f t="shared" si="191"/>
        <v>0</v>
      </c>
      <c r="AR36" s="286">
        <f t="shared" si="192"/>
        <v>0</v>
      </c>
      <c r="AS36" s="286">
        <f t="shared" si="193"/>
        <v>0</v>
      </c>
      <c r="AT36" s="286">
        <f t="shared" si="194"/>
        <v>0</v>
      </c>
      <c r="AU36" s="286">
        <f t="shared" si="195"/>
        <v>0</v>
      </c>
      <c r="AV36" s="286">
        <f t="shared" si="196"/>
        <v>0</v>
      </c>
      <c r="AW36" s="286">
        <f t="shared" si="148"/>
        <v>0</v>
      </c>
      <c r="AX36" s="286">
        <f t="shared" si="197"/>
        <v>0</v>
      </c>
      <c r="AY36" s="286">
        <f t="shared" si="198"/>
        <v>0</v>
      </c>
      <c r="AZ36" s="286">
        <f t="shared" si="199"/>
        <v>0</v>
      </c>
      <c r="BA36" s="286">
        <f t="shared" si="200"/>
        <v>0</v>
      </c>
      <c r="BB36" s="286">
        <f t="shared" si="201"/>
        <v>0</v>
      </c>
      <c r="BC36" s="286">
        <f t="shared" si="202"/>
        <v>0</v>
      </c>
      <c r="BD36" s="286">
        <f t="shared" si="203"/>
        <v>0</v>
      </c>
      <c r="BE36" s="548">
        <f t="shared" si="204"/>
        <v>0</v>
      </c>
      <c r="BF36" s="548">
        <f t="shared" si="205"/>
        <v>0</v>
      </c>
      <c r="BG36" s="658"/>
      <c r="BH36" s="656">
        <v>1</v>
      </c>
      <c r="BI36" s="286"/>
      <c r="BJ36" s="541">
        <v>6</v>
      </c>
      <c r="BL36" s="541"/>
      <c r="BN36" s="541"/>
      <c r="BP36" s="541"/>
      <c r="BR36" s="541"/>
      <c r="BT36" s="541"/>
      <c r="BV36" s="541"/>
      <c r="BX36" s="541"/>
      <c r="BZ36" s="286"/>
      <c r="CA36" s="1">
        <f t="shared" si="156"/>
        <v>0</v>
      </c>
      <c r="CB36" s="1">
        <f t="shared" si="157"/>
        <v>0</v>
      </c>
      <c r="CC36" s="1">
        <f t="shared" si="158"/>
        <v>0</v>
      </c>
      <c r="CD36" s="1">
        <f t="shared" si="159"/>
        <v>0</v>
      </c>
      <c r="CE36" s="1035">
        <f t="shared" si="160"/>
        <v>0</v>
      </c>
      <c r="CF36" s="1">
        <f t="shared" si="161"/>
        <v>0</v>
      </c>
      <c r="CG36" s="1">
        <f t="shared" si="162"/>
        <v>0</v>
      </c>
      <c r="CH36" s="1">
        <f t="shared" si="163"/>
        <v>0</v>
      </c>
      <c r="CJ36" s="1">
        <f t="shared" si="164"/>
        <v>0</v>
      </c>
      <c r="CK36" s="1">
        <f t="shared" si="165"/>
        <v>0</v>
      </c>
      <c r="CM36" s="1">
        <f t="shared" si="166"/>
        <v>0</v>
      </c>
      <c r="CN36" s="1">
        <f t="shared" si="167"/>
        <v>0</v>
      </c>
      <c r="CO36" s="1">
        <f t="shared" si="168"/>
        <v>0</v>
      </c>
      <c r="CP36" s="1">
        <f t="shared" si="169"/>
        <v>0</v>
      </c>
      <c r="CQ36" s="1">
        <f t="shared" si="170"/>
        <v>0</v>
      </c>
      <c r="CR36" s="1">
        <f t="shared" si="171"/>
        <v>0</v>
      </c>
      <c r="CS36" s="1">
        <f t="shared" si="172"/>
        <v>0</v>
      </c>
      <c r="CT36" s="1">
        <f t="shared" si="173"/>
        <v>0</v>
      </c>
      <c r="CU36" s="1">
        <f t="shared" si="174"/>
        <v>0</v>
      </c>
      <c r="CV36" s="1">
        <f t="shared" si="175"/>
        <v>0</v>
      </c>
      <c r="CW36" s="1">
        <f t="shared" si="176"/>
        <v>0</v>
      </c>
      <c r="CX36" s="1">
        <f t="shared" si="177"/>
        <v>0</v>
      </c>
      <c r="CY36" s="1">
        <f t="shared" si="178"/>
        <v>0</v>
      </c>
      <c r="CZ36" s="1">
        <f t="shared" si="179"/>
        <v>0</v>
      </c>
      <c r="DA36" s="1">
        <f t="shared" si="180"/>
        <v>0</v>
      </c>
    </row>
    <row r="37" spans="1:105" s="1" customFormat="1" ht="65.25" customHeight="1">
      <c r="B37" s="266"/>
      <c r="D37" s="1053" t="s">
        <v>387</v>
      </c>
      <c r="E37" s="1054"/>
      <c r="F37" s="1054"/>
      <c r="G37" s="1055" t="s">
        <v>693</v>
      </c>
      <c r="H37" s="1056" t="s">
        <v>218</v>
      </c>
      <c r="I37" s="1055" t="s">
        <v>753</v>
      </c>
      <c r="J37" s="1056">
        <v>2</v>
      </c>
      <c r="K37" s="1056">
        <v>0</v>
      </c>
      <c r="L37" s="1056" t="s">
        <v>6708</v>
      </c>
      <c r="M37" s="1085">
        <v>155.08542</v>
      </c>
      <c r="N37" s="1058"/>
      <c r="O37" s="1058"/>
      <c r="P37" s="1058"/>
      <c r="Q37" s="1058"/>
      <c r="R37" s="1058"/>
      <c r="S37" s="1086"/>
      <c r="T37" s="1058"/>
      <c r="U37" s="1059"/>
      <c r="V37" s="1059"/>
      <c r="W37" s="1059"/>
      <c r="X37" s="1059"/>
      <c r="Y37" s="1059"/>
      <c r="Z37" s="1059"/>
      <c r="AA37" s="1059"/>
      <c r="AB37" s="1082"/>
      <c r="AC37" s="1082"/>
      <c r="AD37" s="1061" t="s">
        <v>236</v>
      </c>
      <c r="AE37" s="1062">
        <f t="shared" si="188"/>
        <v>0</v>
      </c>
      <c r="AF37" s="1063" t="str">
        <f t="shared" si="189"/>
        <v>No</v>
      </c>
      <c r="AG37" s="1107" t="str">
        <f t="shared" si="206"/>
        <v>No</v>
      </c>
      <c r="AH37" s="1052" t="str">
        <f t="shared" si="190"/>
        <v>No</v>
      </c>
      <c r="AJ37" s="397">
        <v>3</v>
      </c>
      <c r="AK37" s="396">
        <f t="shared" si="207"/>
        <v>0</v>
      </c>
      <c r="AL37" s="62"/>
      <c r="AM37" s="62"/>
      <c r="AN37" s="693">
        <v>4.2</v>
      </c>
      <c r="AO37" s="653">
        <f t="shared" si="187"/>
        <v>0</v>
      </c>
      <c r="AP37" s="738"/>
      <c r="AQ37" s="286">
        <f t="shared" si="191"/>
        <v>0</v>
      </c>
      <c r="AR37" s="286">
        <f t="shared" si="192"/>
        <v>0</v>
      </c>
      <c r="AS37" s="286">
        <f t="shared" si="193"/>
        <v>0</v>
      </c>
      <c r="AT37" s="286">
        <f t="shared" si="194"/>
        <v>0</v>
      </c>
      <c r="AU37" s="286">
        <f t="shared" si="195"/>
        <v>0</v>
      </c>
      <c r="AV37" s="286">
        <f t="shared" si="196"/>
        <v>0</v>
      </c>
      <c r="AW37" s="286">
        <f t="shared" si="148"/>
        <v>0</v>
      </c>
      <c r="AX37" s="286">
        <f t="shared" si="197"/>
        <v>0</v>
      </c>
      <c r="AY37" s="286">
        <f t="shared" si="198"/>
        <v>0</v>
      </c>
      <c r="AZ37" s="286">
        <f t="shared" si="199"/>
        <v>0</v>
      </c>
      <c r="BA37" s="286">
        <f t="shared" si="200"/>
        <v>0</v>
      </c>
      <c r="BB37" s="286">
        <f t="shared" si="201"/>
        <v>0</v>
      </c>
      <c r="BC37" s="286">
        <f t="shared" si="202"/>
        <v>0</v>
      </c>
      <c r="BD37" s="286">
        <f t="shared" si="203"/>
        <v>0</v>
      </c>
      <c r="BE37" s="548">
        <f t="shared" si="204"/>
        <v>0</v>
      </c>
      <c r="BF37" s="548">
        <f t="shared" si="205"/>
        <v>0</v>
      </c>
      <c r="BG37" s="658"/>
      <c r="BH37" s="656">
        <v>3</v>
      </c>
      <c r="BI37" s="286"/>
      <c r="BJ37" s="541">
        <v>10</v>
      </c>
      <c r="BK37" s="159"/>
      <c r="BL37" s="541"/>
      <c r="BM37" s="159">
        <v>2</v>
      </c>
      <c r="BN37" s="541"/>
      <c r="BO37" s="159"/>
      <c r="BP37" s="541"/>
      <c r="BQ37" s="159"/>
      <c r="BR37" s="541"/>
      <c r="BS37" s="159"/>
      <c r="BT37" s="541"/>
      <c r="BU37" s="159"/>
      <c r="BV37" s="541"/>
      <c r="BW37" s="159"/>
      <c r="BX37" s="541"/>
      <c r="BY37" s="159"/>
      <c r="BZ37" s="286"/>
      <c r="CA37" s="1">
        <f t="shared" si="156"/>
        <v>0</v>
      </c>
      <c r="CB37" s="1">
        <f t="shared" si="157"/>
        <v>0</v>
      </c>
      <c r="CC37" s="1">
        <f t="shared" si="158"/>
        <v>0</v>
      </c>
      <c r="CD37" s="1">
        <f t="shared" si="159"/>
        <v>0</v>
      </c>
      <c r="CE37" s="1035">
        <f t="shared" si="160"/>
        <v>0</v>
      </c>
      <c r="CF37" s="1">
        <f t="shared" si="161"/>
        <v>0</v>
      </c>
      <c r="CG37" s="1">
        <f t="shared" si="162"/>
        <v>0</v>
      </c>
      <c r="CH37" s="1">
        <f t="shared" si="163"/>
        <v>0</v>
      </c>
      <c r="CJ37" s="1">
        <f t="shared" si="164"/>
        <v>0</v>
      </c>
      <c r="CK37" s="1">
        <f t="shared" si="165"/>
        <v>0</v>
      </c>
      <c r="CM37" s="1">
        <f t="shared" si="166"/>
        <v>0</v>
      </c>
      <c r="CN37" s="1">
        <f t="shared" si="167"/>
        <v>0</v>
      </c>
      <c r="CO37" s="1">
        <f t="shared" si="168"/>
        <v>0</v>
      </c>
      <c r="CP37" s="1">
        <f t="shared" si="169"/>
        <v>0</v>
      </c>
      <c r="CQ37" s="1">
        <f t="shared" si="170"/>
        <v>0</v>
      </c>
      <c r="CR37" s="1">
        <f t="shared" si="171"/>
        <v>0</v>
      </c>
      <c r="CS37" s="1">
        <f t="shared" si="172"/>
        <v>0</v>
      </c>
      <c r="CT37" s="1">
        <f t="shared" si="173"/>
        <v>0</v>
      </c>
      <c r="CU37" s="1">
        <f t="shared" si="174"/>
        <v>0</v>
      </c>
      <c r="CV37" s="1">
        <f t="shared" si="175"/>
        <v>0</v>
      </c>
      <c r="CW37" s="1">
        <f t="shared" si="176"/>
        <v>0</v>
      </c>
      <c r="CX37" s="1">
        <f t="shared" si="177"/>
        <v>0</v>
      </c>
      <c r="CY37" s="1">
        <f t="shared" si="178"/>
        <v>0</v>
      </c>
      <c r="CZ37" s="1">
        <f t="shared" si="179"/>
        <v>0</v>
      </c>
      <c r="DA37" s="1">
        <f t="shared" si="180"/>
        <v>0</v>
      </c>
    </row>
    <row r="38" spans="1:105" s="1" customFormat="1" ht="65.25" customHeight="1">
      <c r="B38" s="266"/>
      <c r="D38" s="472" t="s">
        <v>388</v>
      </c>
      <c r="E38" s="775"/>
      <c r="F38" s="775"/>
      <c r="G38" s="167" t="s">
        <v>693</v>
      </c>
      <c r="H38" s="1" t="s">
        <v>225</v>
      </c>
      <c r="I38" s="167" t="s">
        <v>754</v>
      </c>
      <c r="J38" s="1">
        <v>2</v>
      </c>
      <c r="K38" s="1">
        <v>0</v>
      </c>
      <c r="L38" s="1" t="s">
        <v>6708</v>
      </c>
      <c r="M38" s="977">
        <v>136.84335000000002</v>
      </c>
      <c r="N38" s="195"/>
      <c r="O38" s="195"/>
      <c r="P38" s="195"/>
      <c r="Q38" s="195"/>
      <c r="R38" s="195"/>
      <c r="S38" s="224"/>
      <c r="T38" s="195"/>
      <c r="U38" s="196"/>
      <c r="V38" s="196"/>
      <c r="W38" s="196"/>
      <c r="X38" s="196"/>
      <c r="Y38" s="196"/>
      <c r="Z38" s="196"/>
      <c r="AA38" s="196"/>
      <c r="AB38" s="878"/>
      <c r="AC38" s="878"/>
      <c r="AD38" s="917" t="s">
        <v>236</v>
      </c>
      <c r="AE38" s="170">
        <f t="shared" si="188"/>
        <v>0</v>
      </c>
      <c r="AF38" s="197" t="str">
        <f t="shared" si="189"/>
        <v>No</v>
      </c>
      <c r="AG38" s="257" t="str">
        <f t="shared" si="206"/>
        <v>No</v>
      </c>
      <c r="AH38" s="172" t="str">
        <f t="shared" si="190"/>
        <v>No</v>
      </c>
      <c r="AJ38" s="397">
        <v>3</v>
      </c>
      <c r="AK38" s="396">
        <f t="shared" si="207"/>
        <v>0</v>
      </c>
      <c r="AL38" s="62"/>
      <c r="AM38" s="62"/>
      <c r="AN38" s="693">
        <v>2.5</v>
      </c>
      <c r="AO38" s="653">
        <f t="shared" si="187"/>
        <v>0</v>
      </c>
      <c r="AP38" s="738"/>
      <c r="AQ38" s="286">
        <f t="shared" si="191"/>
        <v>0</v>
      </c>
      <c r="AR38" s="286">
        <f t="shared" si="192"/>
        <v>0</v>
      </c>
      <c r="AS38" s="286">
        <f t="shared" si="193"/>
        <v>0</v>
      </c>
      <c r="AT38" s="286">
        <f t="shared" si="194"/>
        <v>0</v>
      </c>
      <c r="AU38" s="286">
        <f t="shared" si="195"/>
        <v>0</v>
      </c>
      <c r="AV38" s="286">
        <f t="shared" si="196"/>
        <v>0</v>
      </c>
      <c r="AW38" s="286">
        <f t="shared" si="148"/>
        <v>0</v>
      </c>
      <c r="AX38" s="286">
        <f t="shared" si="197"/>
        <v>0</v>
      </c>
      <c r="AY38" s="286">
        <f t="shared" si="198"/>
        <v>0</v>
      </c>
      <c r="AZ38" s="286">
        <f t="shared" si="199"/>
        <v>0</v>
      </c>
      <c r="BA38" s="286">
        <f t="shared" si="200"/>
        <v>0</v>
      </c>
      <c r="BB38" s="286">
        <f t="shared" si="201"/>
        <v>0</v>
      </c>
      <c r="BC38" s="286">
        <f t="shared" si="202"/>
        <v>0</v>
      </c>
      <c r="BD38" s="286">
        <f t="shared" si="203"/>
        <v>0</v>
      </c>
      <c r="BE38" s="548">
        <f t="shared" si="204"/>
        <v>0</v>
      </c>
      <c r="BF38" s="548">
        <f t="shared" si="205"/>
        <v>0</v>
      </c>
      <c r="BG38" s="658"/>
      <c r="BH38" s="656">
        <v>3</v>
      </c>
      <c r="BI38" s="286"/>
      <c r="BJ38" s="541">
        <v>10</v>
      </c>
      <c r="BL38" s="541"/>
      <c r="BN38" s="541"/>
      <c r="BP38" s="541"/>
      <c r="BR38" s="541"/>
      <c r="BT38" s="541"/>
      <c r="BV38" s="541"/>
      <c r="BX38" s="541"/>
      <c r="BZ38" s="286"/>
      <c r="CA38" s="1">
        <f t="shared" si="156"/>
        <v>0</v>
      </c>
      <c r="CB38" s="1">
        <f t="shared" si="157"/>
        <v>0</v>
      </c>
      <c r="CC38" s="1">
        <f t="shared" si="158"/>
        <v>0</v>
      </c>
      <c r="CD38" s="1">
        <f t="shared" si="159"/>
        <v>0</v>
      </c>
      <c r="CE38" s="1035">
        <f t="shared" si="160"/>
        <v>0</v>
      </c>
      <c r="CF38" s="1">
        <f t="shared" si="161"/>
        <v>0</v>
      </c>
      <c r="CG38" s="1">
        <f t="shared" si="162"/>
        <v>0</v>
      </c>
      <c r="CH38" s="1">
        <f t="shared" si="163"/>
        <v>0</v>
      </c>
      <c r="CJ38" s="1">
        <f t="shared" si="164"/>
        <v>0</v>
      </c>
      <c r="CK38" s="1">
        <f t="shared" si="165"/>
        <v>0</v>
      </c>
      <c r="CM38" s="1">
        <f t="shared" si="166"/>
        <v>0</v>
      </c>
      <c r="CN38" s="1">
        <f t="shared" si="167"/>
        <v>0</v>
      </c>
      <c r="CO38" s="1">
        <f t="shared" si="168"/>
        <v>0</v>
      </c>
      <c r="CP38" s="1">
        <f t="shared" si="169"/>
        <v>0</v>
      </c>
      <c r="CQ38" s="1">
        <f t="shared" si="170"/>
        <v>0</v>
      </c>
      <c r="CR38" s="1">
        <f t="shared" si="171"/>
        <v>0</v>
      </c>
      <c r="CS38" s="1">
        <f t="shared" si="172"/>
        <v>0</v>
      </c>
      <c r="CT38" s="1">
        <f t="shared" si="173"/>
        <v>0</v>
      </c>
      <c r="CU38" s="1">
        <f t="shared" si="174"/>
        <v>0</v>
      </c>
      <c r="CV38" s="1">
        <f t="shared" si="175"/>
        <v>0</v>
      </c>
      <c r="CW38" s="1">
        <f t="shared" si="176"/>
        <v>0</v>
      </c>
      <c r="CX38" s="1">
        <f t="shared" si="177"/>
        <v>0</v>
      </c>
      <c r="CY38" s="1">
        <f t="shared" si="178"/>
        <v>0</v>
      </c>
      <c r="CZ38" s="1">
        <f t="shared" si="179"/>
        <v>0</v>
      </c>
      <c r="DA38" s="1">
        <f t="shared" si="180"/>
        <v>0</v>
      </c>
    </row>
    <row r="39" spans="1:105" s="1" customFormat="1" ht="65.25" customHeight="1">
      <c r="B39" s="266"/>
      <c r="D39" s="1053" t="s">
        <v>389</v>
      </c>
      <c r="E39" s="1054"/>
      <c r="F39" s="1054"/>
      <c r="G39" s="1055" t="s">
        <v>6541</v>
      </c>
      <c r="H39" s="1056" t="s">
        <v>225</v>
      </c>
      <c r="I39" s="1087" t="s">
        <v>715</v>
      </c>
      <c r="J39" s="1056">
        <v>6</v>
      </c>
      <c r="K39" s="1056">
        <v>0</v>
      </c>
      <c r="L39" s="1056" t="s">
        <v>6708</v>
      </c>
      <c r="M39" s="1085">
        <v>410.53005000000007</v>
      </c>
      <c r="N39" s="1058"/>
      <c r="O39" s="1058"/>
      <c r="P39" s="1058"/>
      <c r="Q39" s="1058"/>
      <c r="R39" s="1058"/>
      <c r="S39" s="1086"/>
      <c r="T39" s="1058"/>
      <c r="U39" s="1059"/>
      <c r="V39" s="1059"/>
      <c r="W39" s="1059"/>
      <c r="X39" s="1059"/>
      <c r="Y39" s="1059"/>
      <c r="Z39" s="1059"/>
      <c r="AA39" s="1059"/>
      <c r="AB39" s="1082"/>
      <c r="AC39" s="1082"/>
      <c r="AD39" s="1061" t="s">
        <v>236</v>
      </c>
      <c r="AE39" s="1062">
        <f t="shared" si="188"/>
        <v>0</v>
      </c>
      <c r="AF39" s="1063" t="str">
        <f t="shared" si="189"/>
        <v>No</v>
      </c>
      <c r="AG39" s="1107" t="str">
        <f t="shared" si="206"/>
        <v>No</v>
      </c>
      <c r="AH39" s="1052" t="str">
        <f t="shared" si="190"/>
        <v>No</v>
      </c>
      <c r="AJ39" s="397">
        <v>6</v>
      </c>
      <c r="AK39" s="396">
        <f t="shared" si="207"/>
        <v>0</v>
      </c>
      <c r="AL39" s="62"/>
      <c r="AM39" s="62"/>
      <c r="AN39" s="693">
        <v>5</v>
      </c>
      <c r="AO39" s="653">
        <f t="shared" si="187"/>
        <v>0</v>
      </c>
      <c r="AP39" s="738"/>
      <c r="AQ39" s="286">
        <f t="shared" si="191"/>
        <v>0</v>
      </c>
      <c r="AR39" s="286">
        <f t="shared" si="192"/>
        <v>0</v>
      </c>
      <c r="AS39" s="286">
        <f t="shared" si="193"/>
        <v>0</v>
      </c>
      <c r="AT39" s="286">
        <f t="shared" si="194"/>
        <v>0</v>
      </c>
      <c r="AU39" s="286">
        <f t="shared" si="195"/>
        <v>0</v>
      </c>
      <c r="AV39" s="286">
        <f t="shared" si="196"/>
        <v>0</v>
      </c>
      <c r="AW39" s="286">
        <f t="shared" si="148"/>
        <v>0</v>
      </c>
      <c r="AX39" s="286">
        <f t="shared" si="197"/>
        <v>0</v>
      </c>
      <c r="AY39" s="286">
        <f t="shared" si="198"/>
        <v>0</v>
      </c>
      <c r="AZ39" s="286">
        <f t="shared" si="199"/>
        <v>0</v>
      </c>
      <c r="BA39" s="286">
        <f t="shared" si="200"/>
        <v>0</v>
      </c>
      <c r="BB39" s="286">
        <f t="shared" si="201"/>
        <v>0</v>
      </c>
      <c r="BC39" s="286">
        <f t="shared" si="202"/>
        <v>0</v>
      </c>
      <c r="BD39" s="286">
        <f t="shared" si="203"/>
        <v>0</v>
      </c>
      <c r="BE39" s="548">
        <f t="shared" si="204"/>
        <v>0</v>
      </c>
      <c r="BF39" s="548">
        <f t="shared" si="205"/>
        <v>0</v>
      </c>
      <c r="BG39" s="658"/>
      <c r="BH39" s="656">
        <v>4</v>
      </c>
      <c r="BI39" s="286"/>
      <c r="BJ39" s="541">
        <v>22</v>
      </c>
      <c r="BK39" s="159"/>
      <c r="BL39" s="541">
        <v>4</v>
      </c>
      <c r="BM39" s="159"/>
      <c r="BN39" s="541"/>
      <c r="BO39" s="159"/>
      <c r="BP39" s="541"/>
      <c r="BQ39" s="159"/>
      <c r="BR39" s="541"/>
      <c r="BS39" s="159"/>
      <c r="BT39" s="541"/>
      <c r="BU39" s="159"/>
      <c r="BV39" s="541"/>
      <c r="BW39" s="159"/>
      <c r="BX39" s="541"/>
      <c r="BY39" s="159"/>
      <c r="BZ39" s="286"/>
      <c r="CA39" s="1">
        <f t="shared" si="156"/>
        <v>0</v>
      </c>
      <c r="CB39" s="1">
        <f t="shared" si="157"/>
        <v>0</v>
      </c>
      <c r="CC39" s="1">
        <f t="shared" si="158"/>
        <v>0</v>
      </c>
      <c r="CD39" s="1">
        <f t="shared" si="159"/>
        <v>0</v>
      </c>
      <c r="CE39" s="1035">
        <f t="shared" si="160"/>
        <v>0</v>
      </c>
      <c r="CF39" s="1">
        <f t="shared" si="161"/>
        <v>0</v>
      </c>
      <c r="CG39" s="1">
        <f t="shared" si="162"/>
        <v>0</v>
      </c>
      <c r="CH39" s="1">
        <f t="shared" si="163"/>
        <v>0</v>
      </c>
      <c r="CJ39" s="1">
        <f t="shared" si="164"/>
        <v>0</v>
      </c>
      <c r="CK39" s="1">
        <f t="shared" si="165"/>
        <v>0</v>
      </c>
      <c r="CM39" s="1">
        <f t="shared" si="166"/>
        <v>0</v>
      </c>
      <c r="CN39" s="1">
        <f t="shared" si="167"/>
        <v>0</v>
      </c>
      <c r="CO39" s="1">
        <f t="shared" si="168"/>
        <v>0</v>
      </c>
      <c r="CP39" s="1">
        <f t="shared" si="169"/>
        <v>0</v>
      </c>
      <c r="CQ39" s="1">
        <f t="shared" si="170"/>
        <v>0</v>
      </c>
      <c r="CR39" s="1">
        <f t="shared" si="171"/>
        <v>0</v>
      </c>
      <c r="CS39" s="1">
        <f t="shared" si="172"/>
        <v>0</v>
      </c>
      <c r="CT39" s="1">
        <f t="shared" si="173"/>
        <v>0</v>
      </c>
      <c r="CU39" s="1">
        <f t="shared" si="174"/>
        <v>0</v>
      </c>
      <c r="CV39" s="1">
        <f t="shared" si="175"/>
        <v>0</v>
      </c>
      <c r="CW39" s="1">
        <f t="shared" si="176"/>
        <v>0</v>
      </c>
      <c r="CX39" s="1">
        <f t="shared" si="177"/>
        <v>0</v>
      </c>
      <c r="CY39" s="1">
        <f t="shared" si="178"/>
        <v>0</v>
      </c>
      <c r="CZ39" s="1">
        <f t="shared" si="179"/>
        <v>0</v>
      </c>
      <c r="DA39" s="1">
        <f t="shared" si="180"/>
        <v>0</v>
      </c>
    </row>
    <row r="40" spans="1:105" s="1" customFormat="1" ht="65.25" customHeight="1">
      <c r="B40" s="265"/>
      <c r="D40" s="472" t="s">
        <v>390</v>
      </c>
      <c r="E40" s="777"/>
      <c r="F40" s="777"/>
      <c r="G40" s="167" t="s">
        <v>6541</v>
      </c>
      <c r="H40" s="62" t="s">
        <v>225</v>
      </c>
      <c r="I40" s="261" t="s">
        <v>716</v>
      </c>
      <c r="J40" s="62">
        <v>5</v>
      </c>
      <c r="K40" s="62">
        <v>0</v>
      </c>
      <c r="L40" s="62" t="s">
        <v>6708</v>
      </c>
      <c r="M40" s="962">
        <v>300.51</v>
      </c>
      <c r="N40" s="168"/>
      <c r="O40" s="168"/>
      <c r="P40" s="168"/>
      <c r="Q40" s="168"/>
      <c r="R40" s="168"/>
      <c r="S40" s="225"/>
      <c r="T40" s="168"/>
      <c r="U40" s="169"/>
      <c r="V40" s="169"/>
      <c r="W40" s="169"/>
      <c r="X40" s="169"/>
      <c r="Y40" s="169"/>
      <c r="Z40" s="169"/>
      <c r="AA40" s="169"/>
      <c r="AB40" s="662"/>
      <c r="AC40" s="662"/>
      <c r="AD40" s="913" t="s">
        <v>236</v>
      </c>
      <c r="AE40" s="170">
        <f t="shared" si="188"/>
        <v>0</v>
      </c>
      <c r="AF40" s="171" t="str">
        <f t="shared" si="189"/>
        <v>No</v>
      </c>
      <c r="AG40" s="257" t="str">
        <f t="shared" si="206"/>
        <v>No</v>
      </c>
      <c r="AH40" s="172" t="str">
        <f t="shared" si="190"/>
        <v>No</v>
      </c>
      <c r="AJ40" s="397">
        <v>5</v>
      </c>
      <c r="AK40" s="396">
        <f t="shared" si="207"/>
        <v>0</v>
      </c>
      <c r="AL40" s="62"/>
      <c r="AM40" s="62"/>
      <c r="AN40" s="693">
        <v>4.0999999999999996</v>
      </c>
      <c r="AO40" s="653">
        <f t="shared" si="187"/>
        <v>0</v>
      </c>
      <c r="AP40" s="738"/>
      <c r="AQ40" s="286">
        <f t="shared" si="191"/>
        <v>0</v>
      </c>
      <c r="AR40" s="286">
        <f t="shared" si="192"/>
        <v>0</v>
      </c>
      <c r="AS40" s="286">
        <f t="shared" si="193"/>
        <v>0</v>
      </c>
      <c r="AT40" s="286">
        <f t="shared" si="194"/>
        <v>0</v>
      </c>
      <c r="AU40" s="286">
        <f t="shared" si="195"/>
        <v>0</v>
      </c>
      <c r="AV40" s="286">
        <f t="shared" si="196"/>
        <v>0</v>
      </c>
      <c r="AW40" s="286">
        <f t="shared" si="148"/>
        <v>0</v>
      </c>
      <c r="AX40" s="286">
        <f t="shared" si="197"/>
        <v>0</v>
      </c>
      <c r="AY40" s="286">
        <f t="shared" si="198"/>
        <v>0</v>
      </c>
      <c r="AZ40" s="286">
        <f t="shared" si="199"/>
        <v>0</v>
      </c>
      <c r="BA40" s="286">
        <f t="shared" si="200"/>
        <v>0</v>
      </c>
      <c r="BB40" s="286">
        <f t="shared" si="201"/>
        <v>0</v>
      </c>
      <c r="BC40" s="286">
        <f t="shared" si="202"/>
        <v>0</v>
      </c>
      <c r="BD40" s="286">
        <f t="shared" si="203"/>
        <v>0</v>
      </c>
      <c r="BE40" s="548">
        <f t="shared" si="204"/>
        <v>0</v>
      </c>
      <c r="BF40" s="548">
        <f t="shared" si="205"/>
        <v>0</v>
      </c>
      <c r="BG40" s="658"/>
      <c r="BH40" s="656">
        <v>4</v>
      </c>
      <c r="BI40" s="286"/>
      <c r="BJ40" s="541">
        <v>17</v>
      </c>
      <c r="BK40" s="62"/>
      <c r="BL40" s="541"/>
      <c r="BM40" s="62"/>
      <c r="BN40" s="541"/>
      <c r="BO40" s="62"/>
      <c r="BP40" s="541"/>
      <c r="BQ40" s="62"/>
      <c r="BR40" s="541"/>
      <c r="BS40" s="62"/>
      <c r="BT40" s="541"/>
      <c r="BU40" s="62"/>
      <c r="BV40" s="541"/>
      <c r="BW40" s="62"/>
      <c r="BX40" s="541"/>
      <c r="BY40" s="62"/>
      <c r="BZ40" s="286"/>
      <c r="CA40" s="1">
        <f t="shared" si="156"/>
        <v>0</v>
      </c>
      <c r="CB40" s="1">
        <f t="shared" si="157"/>
        <v>0</v>
      </c>
      <c r="CC40" s="1">
        <f t="shared" si="158"/>
        <v>0</v>
      </c>
      <c r="CD40" s="1">
        <f t="shared" si="159"/>
        <v>0</v>
      </c>
      <c r="CE40" s="1035">
        <f t="shared" si="160"/>
        <v>0</v>
      </c>
      <c r="CF40" s="1">
        <f t="shared" si="161"/>
        <v>0</v>
      </c>
      <c r="CG40" s="1">
        <f t="shared" si="162"/>
        <v>0</v>
      </c>
      <c r="CH40" s="1">
        <f t="shared" si="163"/>
        <v>0</v>
      </c>
      <c r="CJ40" s="1">
        <f t="shared" si="164"/>
        <v>0</v>
      </c>
      <c r="CK40" s="1">
        <f t="shared" si="165"/>
        <v>0</v>
      </c>
      <c r="CM40" s="1">
        <f t="shared" si="166"/>
        <v>0</v>
      </c>
      <c r="CN40" s="1">
        <f t="shared" si="167"/>
        <v>0</v>
      </c>
      <c r="CO40" s="1">
        <f t="shared" si="168"/>
        <v>0</v>
      </c>
      <c r="CP40" s="1">
        <f t="shared" si="169"/>
        <v>0</v>
      </c>
      <c r="CQ40" s="1">
        <f t="shared" si="170"/>
        <v>0</v>
      </c>
      <c r="CR40" s="1">
        <f t="shared" si="171"/>
        <v>0</v>
      </c>
      <c r="CS40" s="1">
        <f t="shared" si="172"/>
        <v>0</v>
      </c>
      <c r="CT40" s="1">
        <f t="shared" si="173"/>
        <v>0</v>
      </c>
      <c r="CU40" s="1">
        <f t="shared" si="174"/>
        <v>0</v>
      </c>
      <c r="CV40" s="1">
        <f t="shared" si="175"/>
        <v>0</v>
      </c>
      <c r="CW40" s="1">
        <f t="shared" si="176"/>
        <v>0</v>
      </c>
      <c r="CX40" s="1">
        <f t="shared" si="177"/>
        <v>0</v>
      </c>
      <c r="CY40" s="1">
        <f t="shared" si="178"/>
        <v>0</v>
      </c>
      <c r="CZ40" s="1">
        <f t="shared" si="179"/>
        <v>0</v>
      </c>
      <c r="DA40" s="1">
        <f t="shared" si="180"/>
        <v>0</v>
      </c>
    </row>
    <row r="41" spans="1:105" s="1" customFormat="1" ht="65.25" customHeight="1">
      <c r="B41" s="265"/>
      <c r="D41" s="1053" t="s">
        <v>391</v>
      </c>
      <c r="E41" s="1054"/>
      <c r="F41" s="1054"/>
      <c r="G41" s="1055" t="s">
        <v>723</v>
      </c>
      <c r="H41" s="1056" t="s">
        <v>225</v>
      </c>
      <c r="I41" s="1055" t="s">
        <v>755</v>
      </c>
      <c r="J41" s="1056">
        <v>3</v>
      </c>
      <c r="K41" s="1056">
        <v>0</v>
      </c>
      <c r="L41" s="1056" t="s">
        <v>6708</v>
      </c>
      <c r="M41" s="1085">
        <v>200.70729000000003</v>
      </c>
      <c r="N41" s="1058"/>
      <c r="O41" s="1058"/>
      <c r="P41" s="1058"/>
      <c r="Q41" s="1058"/>
      <c r="R41" s="1058"/>
      <c r="S41" s="1086"/>
      <c r="T41" s="1058"/>
      <c r="U41" s="1059"/>
      <c r="V41" s="1059"/>
      <c r="W41" s="1059"/>
      <c r="X41" s="1059"/>
      <c r="Y41" s="1059"/>
      <c r="Z41" s="1059"/>
      <c r="AA41" s="1059"/>
      <c r="AB41" s="1082"/>
      <c r="AC41" s="1082"/>
      <c r="AD41" s="1061" t="s">
        <v>236</v>
      </c>
      <c r="AE41" s="1062">
        <f t="shared" si="188"/>
        <v>0</v>
      </c>
      <c r="AF41" s="1063" t="str">
        <f t="shared" si="189"/>
        <v>No</v>
      </c>
      <c r="AG41" s="1107" t="str">
        <f t="shared" si="206"/>
        <v>No</v>
      </c>
      <c r="AH41" s="1052" t="str">
        <f t="shared" si="190"/>
        <v>No</v>
      </c>
      <c r="AJ41" s="397">
        <v>3</v>
      </c>
      <c r="AK41" s="396">
        <f t="shared" si="207"/>
        <v>0</v>
      </c>
      <c r="AL41" s="62"/>
      <c r="AM41" s="62"/>
      <c r="AN41" s="693">
        <v>5.5</v>
      </c>
      <c r="AO41" s="653">
        <f t="shared" si="187"/>
        <v>0</v>
      </c>
      <c r="AP41" s="738"/>
      <c r="AQ41" s="286">
        <f t="shared" si="191"/>
        <v>0</v>
      </c>
      <c r="AR41" s="286">
        <f t="shared" si="192"/>
        <v>0</v>
      </c>
      <c r="AS41" s="286">
        <f t="shared" si="193"/>
        <v>0</v>
      </c>
      <c r="AT41" s="286">
        <f t="shared" si="194"/>
        <v>0</v>
      </c>
      <c r="AU41" s="286">
        <f t="shared" si="195"/>
        <v>0</v>
      </c>
      <c r="AV41" s="286">
        <f t="shared" si="196"/>
        <v>0</v>
      </c>
      <c r="AW41" s="286">
        <f t="shared" si="148"/>
        <v>0</v>
      </c>
      <c r="AX41" s="286">
        <f t="shared" si="197"/>
        <v>0</v>
      </c>
      <c r="AY41" s="286">
        <f t="shared" si="198"/>
        <v>0</v>
      </c>
      <c r="AZ41" s="286">
        <f t="shared" si="199"/>
        <v>0</v>
      </c>
      <c r="BA41" s="286">
        <f t="shared" si="200"/>
        <v>0</v>
      </c>
      <c r="BB41" s="286">
        <f t="shared" si="201"/>
        <v>0</v>
      </c>
      <c r="BC41" s="286">
        <f t="shared" si="202"/>
        <v>0</v>
      </c>
      <c r="BD41" s="286">
        <f t="shared" si="203"/>
        <v>0</v>
      </c>
      <c r="BE41" s="548">
        <f t="shared" si="204"/>
        <v>0</v>
      </c>
      <c r="BF41" s="548">
        <f t="shared" si="205"/>
        <v>0</v>
      </c>
      <c r="BG41" s="658"/>
      <c r="BH41" s="656">
        <v>1.5</v>
      </c>
      <c r="BI41" s="286"/>
      <c r="BJ41" s="541">
        <v>12</v>
      </c>
      <c r="BK41" s="159"/>
      <c r="BL41" s="541"/>
      <c r="BM41" s="159"/>
      <c r="BN41" s="541"/>
      <c r="BO41" s="159"/>
      <c r="BP41" s="541"/>
      <c r="BQ41" s="159"/>
      <c r="BR41" s="541"/>
      <c r="BS41" s="159"/>
      <c r="BT41" s="541"/>
      <c r="BU41" s="159"/>
      <c r="BV41" s="541"/>
      <c r="BW41" s="159"/>
      <c r="BX41" s="541"/>
      <c r="BY41" s="159"/>
      <c r="BZ41" s="286"/>
      <c r="CA41" s="1">
        <f t="shared" si="156"/>
        <v>0</v>
      </c>
      <c r="CB41" s="1">
        <f t="shared" si="157"/>
        <v>0</v>
      </c>
      <c r="CC41" s="1">
        <f t="shared" si="158"/>
        <v>0</v>
      </c>
      <c r="CD41" s="1">
        <f t="shared" si="159"/>
        <v>0</v>
      </c>
      <c r="CE41" s="1035">
        <f t="shared" si="160"/>
        <v>0</v>
      </c>
      <c r="CF41" s="1">
        <f t="shared" si="161"/>
        <v>0</v>
      </c>
      <c r="CG41" s="1">
        <f t="shared" si="162"/>
        <v>0</v>
      </c>
      <c r="CH41" s="1">
        <f t="shared" si="163"/>
        <v>0</v>
      </c>
      <c r="CJ41" s="1">
        <f t="shared" si="164"/>
        <v>0</v>
      </c>
      <c r="CK41" s="1">
        <f t="shared" si="165"/>
        <v>0</v>
      </c>
      <c r="CM41" s="1">
        <f t="shared" si="166"/>
        <v>0</v>
      </c>
      <c r="CN41" s="1">
        <f t="shared" si="167"/>
        <v>0</v>
      </c>
      <c r="CO41" s="1">
        <f t="shared" si="168"/>
        <v>0</v>
      </c>
      <c r="CP41" s="1">
        <f t="shared" si="169"/>
        <v>0</v>
      </c>
      <c r="CQ41" s="1">
        <f t="shared" si="170"/>
        <v>0</v>
      </c>
      <c r="CR41" s="1">
        <f t="shared" si="171"/>
        <v>0</v>
      </c>
      <c r="CS41" s="1">
        <f t="shared" si="172"/>
        <v>0</v>
      </c>
      <c r="CT41" s="1">
        <f t="shared" si="173"/>
        <v>0</v>
      </c>
      <c r="CU41" s="1">
        <f t="shared" si="174"/>
        <v>0</v>
      </c>
      <c r="CV41" s="1">
        <f t="shared" si="175"/>
        <v>0</v>
      </c>
      <c r="CW41" s="1">
        <f t="shared" si="176"/>
        <v>0</v>
      </c>
      <c r="CX41" s="1">
        <f t="shared" si="177"/>
        <v>0</v>
      </c>
      <c r="CY41" s="1">
        <f t="shared" si="178"/>
        <v>0</v>
      </c>
      <c r="CZ41" s="1">
        <f t="shared" si="179"/>
        <v>0</v>
      </c>
      <c r="DA41" s="1">
        <f t="shared" si="180"/>
        <v>0</v>
      </c>
    </row>
    <row r="42" spans="1:105" s="1" customFormat="1" ht="65.25" customHeight="1">
      <c r="B42" s="268"/>
      <c r="C42" s="173"/>
      <c r="D42" s="471" t="s">
        <v>392</v>
      </c>
      <c r="E42" s="778"/>
      <c r="F42" s="778"/>
      <c r="G42" s="212" t="s">
        <v>1</v>
      </c>
      <c r="H42" s="175" t="s">
        <v>225</v>
      </c>
      <c r="I42" s="212" t="s">
        <v>756</v>
      </c>
      <c r="J42" s="175">
        <v>3</v>
      </c>
      <c r="K42" s="175">
        <v>0</v>
      </c>
      <c r="L42" s="175" t="s">
        <v>6708</v>
      </c>
      <c r="M42" s="978">
        <v>191.58069</v>
      </c>
      <c r="N42" s="214"/>
      <c r="O42" s="214"/>
      <c r="P42" s="214"/>
      <c r="Q42" s="214"/>
      <c r="R42" s="213"/>
      <c r="S42" s="227"/>
      <c r="T42" s="213"/>
      <c r="U42" s="214"/>
      <c r="V42" s="214"/>
      <c r="W42" s="214"/>
      <c r="X42" s="214"/>
      <c r="Y42" s="214"/>
      <c r="Z42" s="214"/>
      <c r="AA42" s="214"/>
      <c r="AB42" s="882"/>
      <c r="AC42" s="882"/>
      <c r="AD42" s="663" t="s">
        <v>236</v>
      </c>
      <c r="AE42" s="215">
        <f t="shared" si="188"/>
        <v>0</v>
      </c>
      <c r="AF42" s="216" t="str">
        <f t="shared" si="189"/>
        <v>No</v>
      </c>
      <c r="AG42" s="257" t="str">
        <f t="shared" si="206"/>
        <v>No</v>
      </c>
      <c r="AH42" s="172" t="str">
        <f t="shared" si="190"/>
        <v>No</v>
      </c>
      <c r="AJ42" s="399">
        <v>3</v>
      </c>
      <c r="AK42" s="396">
        <f t="shared" si="207"/>
        <v>0</v>
      </c>
      <c r="AL42" s="62"/>
      <c r="AM42" s="62"/>
      <c r="AN42" s="693">
        <v>1.5</v>
      </c>
      <c r="AO42" s="653">
        <f t="shared" si="187"/>
        <v>0</v>
      </c>
      <c r="AP42" s="738"/>
      <c r="AQ42" s="286">
        <f t="shared" si="191"/>
        <v>0</v>
      </c>
      <c r="AR42" s="286">
        <f t="shared" si="192"/>
        <v>0</v>
      </c>
      <c r="AS42" s="286">
        <f t="shared" si="193"/>
        <v>0</v>
      </c>
      <c r="AT42" s="286">
        <f t="shared" si="194"/>
        <v>0</v>
      </c>
      <c r="AU42" s="286">
        <f t="shared" si="195"/>
        <v>0</v>
      </c>
      <c r="AV42" s="286">
        <f t="shared" si="196"/>
        <v>0</v>
      </c>
      <c r="AW42" s="286">
        <f t="shared" si="148"/>
        <v>0</v>
      </c>
      <c r="AX42" s="286">
        <f t="shared" si="197"/>
        <v>0</v>
      </c>
      <c r="AY42" s="286">
        <f t="shared" si="198"/>
        <v>0</v>
      </c>
      <c r="AZ42" s="286">
        <f t="shared" si="199"/>
        <v>0</v>
      </c>
      <c r="BA42" s="286">
        <f t="shared" si="200"/>
        <v>0</v>
      </c>
      <c r="BB42" s="286">
        <f t="shared" si="201"/>
        <v>0</v>
      </c>
      <c r="BC42" s="286">
        <f t="shared" si="202"/>
        <v>0</v>
      </c>
      <c r="BD42" s="286">
        <f t="shared" si="203"/>
        <v>0</v>
      </c>
      <c r="BE42" s="548">
        <f t="shared" si="204"/>
        <v>0</v>
      </c>
      <c r="BF42" s="548">
        <f t="shared" si="205"/>
        <v>0</v>
      </c>
      <c r="BG42" s="658"/>
      <c r="BH42" s="656">
        <v>1</v>
      </c>
      <c r="BI42" s="286"/>
      <c r="BJ42" s="542">
        <v>10</v>
      </c>
      <c r="BK42" s="175"/>
      <c r="BL42" s="542"/>
      <c r="BM42" s="175"/>
      <c r="BN42" s="542"/>
      <c r="BO42" s="175"/>
      <c r="BP42" s="542"/>
      <c r="BQ42" s="175"/>
      <c r="BR42" s="542"/>
      <c r="BS42" s="175"/>
      <c r="BT42" s="542"/>
      <c r="BU42" s="175"/>
      <c r="BV42" s="542"/>
      <c r="BW42" s="175"/>
      <c r="BX42" s="542"/>
      <c r="BY42" s="175"/>
      <c r="BZ42" s="286"/>
      <c r="CA42" s="1">
        <f t="shared" si="156"/>
        <v>0</v>
      </c>
      <c r="CB42" s="1">
        <f t="shared" si="157"/>
        <v>0</v>
      </c>
      <c r="CC42" s="1">
        <f t="shared" si="158"/>
        <v>0</v>
      </c>
      <c r="CD42" s="1">
        <f t="shared" si="159"/>
        <v>0</v>
      </c>
      <c r="CE42" s="1035">
        <f t="shared" si="160"/>
        <v>0</v>
      </c>
      <c r="CF42" s="1">
        <f t="shared" si="161"/>
        <v>0</v>
      </c>
      <c r="CG42" s="1">
        <f t="shared" si="162"/>
        <v>0</v>
      </c>
      <c r="CH42" s="1">
        <f t="shared" si="163"/>
        <v>0</v>
      </c>
      <c r="CJ42" s="1">
        <f t="shared" si="164"/>
        <v>0</v>
      </c>
      <c r="CK42" s="1">
        <f t="shared" si="165"/>
        <v>0</v>
      </c>
      <c r="CM42" s="1">
        <f t="shared" si="166"/>
        <v>0</v>
      </c>
      <c r="CN42" s="1">
        <f t="shared" si="167"/>
        <v>0</v>
      </c>
      <c r="CO42" s="1">
        <f t="shared" si="168"/>
        <v>0</v>
      </c>
      <c r="CP42" s="1">
        <f t="shared" si="169"/>
        <v>0</v>
      </c>
      <c r="CQ42" s="1">
        <f t="shared" si="170"/>
        <v>0</v>
      </c>
      <c r="CR42" s="1">
        <f t="shared" si="171"/>
        <v>0</v>
      </c>
      <c r="CS42" s="1">
        <f t="shared" si="172"/>
        <v>0</v>
      </c>
      <c r="CT42" s="1">
        <f t="shared" si="173"/>
        <v>0</v>
      </c>
      <c r="CU42" s="1">
        <f t="shared" si="174"/>
        <v>0</v>
      </c>
      <c r="CV42" s="1">
        <f t="shared" si="175"/>
        <v>0</v>
      </c>
      <c r="CW42" s="1">
        <f t="shared" si="176"/>
        <v>0</v>
      </c>
      <c r="CX42" s="1">
        <f t="shared" si="177"/>
        <v>0</v>
      </c>
      <c r="CY42" s="1">
        <f t="shared" si="178"/>
        <v>0</v>
      </c>
      <c r="CZ42" s="1">
        <f t="shared" si="179"/>
        <v>0</v>
      </c>
      <c r="DA42" s="1">
        <f t="shared" si="180"/>
        <v>0</v>
      </c>
    </row>
    <row r="43" spans="1:105" s="62" customFormat="1" ht="31.2" customHeight="1">
      <c r="A43" s="1"/>
      <c r="B43" s="260"/>
      <c r="C43" s="9"/>
      <c r="D43" s="472"/>
      <c r="E43" s="780"/>
      <c r="F43" s="780"/>
      <c r="G43" s="425"/>
      <c r="H43" s="9"/>
      <c r="I43" s="167"/>
      <c r="J43" s="9"/>
      <c r="K43" s="9"/>
      <c r="L43" s="9"/>
      <c r="M43" s="485" t="s">
        <v>780</v>
      </c>
      <c r="N43" s="24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883"/>
      <c r="AC43" s="883"/>
      <c r="AD43" s="652"/>
      <c r="AE43" s="206"/>
      <c r="AF43" s="9"/>
      <c r="AG43" s="428"/>
      <c r="AH43" s="583"/>
      <c r="AI43" s="1"/>
      <c r="AJ43" s="8"/>
      <c r="AK43" s="1"/>
      <c r="AN43" s="696"/>
      <c r="AO43" s="653">
        <f t="shared" ref="AO43:AO48" si="208">SUM(N43:AD43)*AN43</f>
        <v>0</v>
      </c>
      <c r="AP43" s="738"/>
      <c r="AQ43" s="286">
        <f t="shared" si="191"/>
        <v>0</v>
      </c>
      <c r="AR43" s="286">
        <f t="shared" si="192"/>
        <v>0</v>
      </c>
      <c r="AS43" s="286">
        <f t="shared" si="193"/>
        <v>0</v>
      </c>
      <c r="AT43" s="286">
        <f t="shared" si="194"/>
        <v>0</v>
      </c>
      <c r="AU43" s="286">
        <f t="shared" si="195"/>
        <v>0</v>
      </c>
      <c r="AV43" s="286">
        <f t="shared" si="196"/>
        <v>0</v>
      </c>
      <c r="AW43" s="286">
        <f t="shared" si="148"/>
        <v>0</v>
      </c>
      <c r="AX43" s="286">
        <f t="shared" si="197"/>
        <v>0</v>
      </c>
      <c r="AY43" s="286">
        <f t="shared" si="198"/>
        <v>0</v>
      </c>
      <c r="AZ43" s="286">
        <f t="shared" si="199"/>
        <v>0</v>
      </c>
      <c r="BA43" s="286">
        <f t="shared" si="200"/>
        <v>0</v>
      </c>
      <c r="BB43" s="286">
        <f t="shared" si="201"/>
        <v>0</v>
      </c>
      <c r="BC43" s="286">
        <f t="shared" si="202"/>
        <v>0</v>
      </c>
      <c r="BD43" s="286">
        <f t="shared" si="203"/>
        <v>0</v>
      </c>
      <c r="BE43" s="548"/>
      <c r="BF43" s="548"/>
      <c r="BG43" s="658"/>
      <c r="BH43" s="656"/>
      <c r="BI43" s="286"/>
      <c r="BJ43" s="539"/>
      <c r="BK43" s="9"/>
      <c r="BL43" s="539"/>
      <c r="BM43" s="9"/>
      <c r="BN43" s="539"/>
      <c r="BO43" s="9"/>
      <c r="BP43" s="539"/>
      <c r="BQ43" s="9"/>
      <c r="BR43" s="539"/>
      <c r="BS43" s="9"/>
      <c r="BT43" s="539"/>
      <c r="BU43" s="9"/>
      <c r="BV43" s="539"/>
      <c r="BW43" s="9"/>
      <c r="BX43" s="539"/>
      <c r="BY43" s="9"/>
      <c r="BZ43" s="286"/>
      <c r="CA43" s="1">
        <f t="shared" si="156"/>
        <v>0</v>
      </c>
      <c r="CB43" s="1">
        <f t="shared" si="157"/>
        <v>0</v>
      </c>
      <c r="CC43" s="1">
        <f t="shared" si="158"/>
        <v>0</v>
      </c>
      <c r="CD43" s="1">
        <f t="shared" si="159"/>
        <v>0</v>
      </c>
      <c r="CE43" s="1035">
        <f t="shared" si="160"/>
        <v>0</v>
      </c>
      <c r="CF43" s="1">
        <f t="shared" si="161"/>
        <v>0</v>
      </c>
      <c r="CG43" s="1">
        <f t="shared" si="162"/>
        <v>0</v>
      </c>
      <c r="CH43" s="1">
        <f t="shared" si="163"/>
        <v>0</v>
      </c>
      <c r="CJ43" s="1">
        <f t="shared" si="164"/>
        <v>0</v>
      </c>
      <c r="CK43" s="1">
        <f t="shared" si="165"/>
        <v>0</v>
      </c>
      <c r="CM43" s="1">
        <f t="shared" si="166"/>
        <v>0</v>
      </c>
      <c r="CN43" s="1">
        <f t="shared" si="167"/>
        <v>0</v>
      </c>
      <c r="CO43" s="1">
        <f t="shared" si="168"/>
        <v>0</v>
      </c>
      <c r="CP43" s="1">
        <f t="shared" si="169"/>
        <v>0</v>
      </c>
      <c r="CQ43" s="1">
        <f t="shared" si="170"/>
        <v>0</v>
      </c>
      <c r="CR43" s="1">
        <f t="shared" si="171"/>
        <v>0</v>
      </c>
      <c r="CS43" s="1">
        <f t="shared" si="172"/>
        <v>0</v>
      </c>
      <c r="CT43" s="1">
        <f t="shared" si="173"/>
        <v>0</v>
      </c>
      <c r="CU43" s="1">
        <f t="shared" si="174"/>
        <v>0</v>
      </c>
      <c r="CV43" s="1">
        <f t="shared" si="175"/>
        <v>0</v>
      </c>
      <c r="CW43" s="1">
        <f t="shared" si="176"/>
        <v>0</v>
      </c>
      <c r="CX43" s="1">
        <f t="shared" si="177"/>
        <v>0</v>
      </c>
      <c r="CY43" s="1">
        <f t="shared" si="178"/>
        <v>0</v>
      </c>
      <c r="CZ43" s="1">
        <f t="shared" si="179"/>
        <v>0</v>
      </c>
      <c r="DA43" s="1">
        <f t="shared" si="180"/>
        <v>0</v>
      </c>
    </row>
    <row r="44" spans="1:105" s="1" customFormat="1" ht="65.25" customHeight="1">
      <c r="B44" s="269"/>
      <c r="C44" s="152"/>
      <c r="D44" s="1064" t="s">
        <v>393</v>
      </c>
      <c r="E44" s="1065"/>
      <c r="F44" s="1065"/>
      <c r="G44" s="1066" t="s">
        <v>37</v>
      </c>
      <c r="H44" s="1067" t="s">
        <v>218</v>
      </c>
      <c r="I44" s="1066" t="s">
        <v>394</v>
      </c>
      <c r="J44" s="1067">
        <v>1</v>
      </c>
      <c r="K44" s="1067">
        <v>0</v>
      </c>
      <c r="L44" s="1067" t="s">
        <v>6708</v>
      </c>
      <c r="M44" s="1083">
        <v>139.125</v>
      </c>
      <c r="N44" s="1069"/>
      <c r="O44" s="1069"/>
      <c r="P44" s="1069"/>
      <c r="Q44" s="1069"/>
      <c r="R44" s="1069"/>
      <c r="S44" s="1084"/>
      <c r="T44" s="1069"/>
      <c r="U44" s="1070"/>
      <c r="V44" s="1070"/>
      <c r="W44" s="1070"/>
      <c r="X44" s="1070"/>
      <c r="Y44" s="1070"/>
      <c r="Z44" s="1070"/>
      <c r="AA44" s="1070"/>
      <c r="AB44" s="1088"/>
      <c r="AC44" s="1088"/>
      <c r="AD44" s="1089" t="s">
        <v>236</v>
      </c>
      <c r="AE44" s="1062">
        <f t="shared" si="188"/>
        <v>0</v>
      </c>
      <c r="AF44" s="1073" t="str">
        <f>IF(B44="New","Yes","No")</f>
        <v>No</v>
      </c>
      <c r="AG44" s="1120" t="str">
        <f t="shared" ref="AG44:AG48" si="209">IF(SUM(N44:AD44)&gt;0,"Yes","No")</f>
        <v>No</v>
      </c>
      <c r="AH44" s="1052" t="str">
        <f>IF(F44="P24 cat.","Yes","No")</f>
        <v>No</v>
      </c>
      <c r="AJ44" s="395">
        <v>1</v>
      </c>
      <c r="AK44" s="396">
        <f t="shared" si="207"/>
        <v>0</v>
      </c>
      <c r="AL44" s="62"/>
      <c r="AM44" s="62"/>
      <c r="AN44" s="693">
        <v>2</v>
      </c>
      <c r="AO44" s="653">
        <f t="shared" si="208"/>
        <v>0</v>
      </c>
      <c r="AP44" s="738"/>
      <c r="AQ44" s="286">
        <f t="shared" si="191"/>
        <v>0</v>
      </c>
      <c r="AR44" s="286">
        <f t="shared" si="192"/>
        <v>0</v>
      </c>
      <c r="AS44" s="286">
        <f t="shared" si="193"/>
        <v>0</v>
      </c>
      <c r="AT44" s="286">
        <f t="shared" si="194"/>
        <v>0</v>
      </c>
      <c r="AU44" s="286">
        <f t="shared" si="195"/>
        <v>0</v>
      </c>
      <c r="AV44" s="286">
        <f t="shared" si="196"/>
        <v>0</v>
      </c>
      <c r="AW44" s="286">
        <f t="shared" si="148"/>
        <v>0</v>
      </c>
      <c r="AX44" s="286">
        <f t="shared" si="197"/>
        <v>0</v>
      </c>
      <c r="AY44" s="286">
        <f t="shared" si="198"/>
        <v>0</v>
      </c>
      <c r="AZ44" s="286">
        <f t="shared" si="199"/>
        <v>0</v>
      </c>
      <c r="BA44" s="286">
        <f t="shared" si="200"/>
        <v>0</v>
      </c>
      <c r="BB44" s="286">
        <f t="shared" si="201"/>
        <v>0</v>
      </c>
      <c r="BC44" s="286">
        <f t="shared" si="202"/>
        <v>0</v>
      </c>
      <c r="BD44" s="286">
        <f t="shared" si="203"/>
        <v>0</v>
      </c>
      <c r="BE44" s="548">
        <f>AB44*J44</f>
        <v>0</v>
      </c>
      <c r="BF44" s="548">
        <f>AC44*J44</f>
        <v>0</v>
      </c>
      <c r="BG44" s="658"/>
      <c r="BH44" s="656">
        <v>1</v>
      </c>
      <c r="BI44" s="286"/>
      <c r="BJ44" s="540">
        <v>6</v>
      </c>
      <c r="BK44" s="202">
        <v>1</v>
      </c>
      <c r="BL44" s="540"/>
      <c r="BM44" s="202"/>
      <c r="BN44" s="540"/>
      <c r="BO44" s="202"/>
      <c r="BP44" s="540"/>
      <c r="BQ44" s="202"/>
      <c r="BR44" s="540"/>
      <c r="BS44" s="202"/>
      <c r="BT44" s="540"/>
      <c r="BU44" s="202"/>
      <c r="BV44" s="540"/>
      <c r="BW44" s="202"/>
      <c r="BX44" s="540"/>
      <c r="BY44" s="202"/>
      <c r="BZ44" s="286"/>
      <c r="CA44" s="1">
        <f t="shared" si="156"/>
        <v>0</v>
      </c>
      <c r="CB44" s="1">
        <f t="shared" si="157"/>
        <v>0</v>
      </c>
      <c r="CC44" s="1">
        <f t="shared" si="158"/>
        <v>0</v>
      </c>
      <c r="CD44" s="1">
        <f t="shared" si="159"/>
        <v>0</v>
      </c>
      <c r="CE44" s="1035">
        <f t="shared" si="160"/>
        <v>0</v>
      </c>
      <c r="CF44" s="1">
        <f t="shared" si="161"/>
        <v>0</v>
      </c>
      <c r="CG44" s="1">
        <f t="shared" si="162"/>
        <v>0</v>
      </c>
      <c r="CH44" s="1">
        <f t="shared" si="163"/>
        <v>0</v>
      </c>
      <c r="CJ44" s="1">
        <f t="shared" si="164"/>
        <v>0</v>
      </c>
      <c r="CK44" s="1">
        <f t="shared" si="165"/>
        <v>0</v>
      </c>
      <c r="CM44" s="1">
        <f t="shared" si="166"/>
        <v>0</v>
      </c>
      <c r="CN44" s="1">
        <f t="shared" si="167"/>
        <v>0</v>
      </c>
      <c r="CO44" s="1">
        <f t="shared" si="168"/>
        <v>0</v>
      </c>
      <c r="CP44" s="1">
        <f t="shared" si="169"/>
        <v>0</v>
      </c>
      <c r="CQ44" s="1">
        <f t="shared" si="170"/>
        <v>0</v>
      </c>
      <c r="CR44" s="1">
        <f t="shared" si="171"/>
        <v>0</v>
      </c>
      <c r="CS44" s="1">
        <f t="shared" si="172"/>
        <v>0</v>
      </c>
      <c r="CT44" s="1">
        <f t="shared" si="173"/>
        <v>0</v>
      </c>
      <c r="CU44" s="1">
        <f t="shared" si="174"/>
        <v>0</v>
      </c>
      <c r="CV44" s="1">
        <f t="shared" si="175"/>
        <v>0</v>
      </c>
      <c r="CW44" s="1">
        <f t="shared" si="176"/>
        <v>0</v>
      </c>
      <c r="CX44" s="1">
        <f t="shared" si="177"/>
        <v>0</v>
      </c>
      <c r="CY44" s="1">
        <f t="shared" si="178"/>
        <v>0</v>
      </c>
      <c r="CZ44" s="1">
        <f t="shared" si="179"/>
        <v>0</v>
      </c>
      <c r="DA44" s="1">
        <f t="shared" si="180"/>
        <v>0</v>
      </c>
    </row>
    <row r="45" spans="1:105" s="1" customFormat="1" ht="65.25" customHeight="1">
      <c r="B45" s="266"/>
      <c r="D45" s="472" t="s">
        <v>395</v>
      </c>
      <c r="E45" s="777"/>
      <c r="F45" s="777"/>
      <c r="G45" s="167" t="s">
        <v>723</v>
      </c>
      <c r="H45" s="62" t="s">
        <v>218</v>
      </c>
      <c r="I45" s="167" t="s">
        <v>752</v>
      </c>
      <c r="J45" s="62">
        <v>2</v>
      </c>
      <c r="K45" s="62">
        <v>0</v>
      </c>
      <c r="L45" s="62" t="s">
        <v>6708</v>
      </c>
      <c r="M45" s="962">
        <v>217.03500000000003</v>
      </c>
      <c r="N45" s="169"/>
      <c r="O45" s="169"/>
      <c r="P45" s="169"/>
      <c r="Q45" s="169"/>
      <c r="R45" s="169"/>
      <c r="S45" s="169"/>
      <c r="T45" s="168"/>
      <c r="U45" s="169"/>
      <c r="V45" s="169"/>
      <c r="W45" s="169"/>
      <c r="X45" s="169"/>
      <c r="Y45" s="169"/>
      <c r="Z45" s="169"/>
      <c r="AA45" s="169"/>
      <c r="AB45" s="662"/>
      <c r="AC45" s="662"/>
      <c r="AD45" s="913" t="s">
        <v>236</v>
      </c>
      <c r="AE45" s="170">
        <f t="shared" si="188"/>
        <v>0</v>
      </c>
      <c r="AF45" s="171" t="str">
        <f>IF(B45="New","Yes","No")</f>
        <v>No</v>
      </c>
      <c r="AG45" s="257" t="str">
        <f t="shared" si="209"/>
        <v>No</v>
      </c>
      <c r="AH45" s="172" t="str">
        <f>IF(F45="P24 cat.","Yes","No")</f>
        <v>No</v>
      </c>
      <c r="AJ45" s="397">
        <v>2</v>
      </c>
      <c r="AK45" s="396">
        <f t="shared" si="207"/>
        <v>0</v>
      </c>
      <c r="AL45" s="62"/>
      <c r="AM45" s="62"/>
      <c r="AN45" s="693">
        <v>3.4</v>
      </c>
      <c r="AO45" s="653">
        <f t="shared" si="208"/>
        <v>0</v>
      </c>
      <c r="AP45" s="738"/>
      <c r="AQ45" s="286">
        <f t="shared" si="191"/>
        <v>0</v>
      </c>
      <c r="AR45" s="286">
        <f t="shared" si="192"/>
        <v>0</v>
      </c>
      <c r="AS45" s="286">
        <f t="shared" si="193"/>
        <v>0</v>
      </c>
      <c r="AT45" s="286">
        <f t="shared" si="194"/>
        <v>0</v>
      </c>
      <c r="AU45" s="286">
        <f t="shared" si="195"/>
        <v>0</v>
      </c>
      <c r="AV45" s="286">
        <f t="shared" si="196"/>
        <v>0</v>
      </c>
      <c r="AW45" s="286">
        <f t="shared" si="148"/>
        <v>0</v>
      </c>
      <c r="AX45" s="286">
        <f t="shared" si="197"/>
        <v>0</v>
      </c>
      <c r="AY45" s="286">
        <f t="shared" si="198"/>
        <v>0</v>
      </c>
      <c r="AZ45" s="286">
        <f t="shared" si="199"/>
        <v>0</v>
      </c>
      <c r="BA45" s="286">
        <f t="shared" si="200"/>
        <v>0</v>
      </c>
      <c r="BB45" s="286">
        <f t="shared" si="201"/>
        <v>0</v>
      </c>
      <c r="BC45" s="286">
        <f t="shared" si="202"/>
        <v>0</v>
      </c>
      <c r="BD45" s="286">
        <f t="shared" si="203"/>
        <v>0</v>
      </c>
      <c r="BE45" s="548">
        <f>AB45*J45</f>
        <v>0</v>
      </c>
      <c r="BF45" s="548">
        <f>AC45*J45</f>
        <v>0</v>
      </c>
      <c r="BG45" s="658"/>
      <c r="BH45" s="656">
        <v>2</v>
      </c>
      <c r="BI45" s="286"/>
      <c r="BJ45" s="541">
        <v>9</v>
      </c>
      <c r="BK45" s="62">
        <v>2</v>
      </c>
      <c r="BL45" s="541"/>
      <c r="BM45" s="62"/>
      <c r="BN45" s="541"/>
      <c r="BO45" s="62"/>
      <c r="BP45" s="541"/>
      <c r="BQ45" s="62"/>
      <c r="BR45" s="541"/>
      <c r="BS45" s="62"/>
      <c r="BT45" s="541"/>
      <c r="BU45" s="62"/>
      <c r="BV45" s="541"/>
      <c r="BW45" s="62"/>
      <c r="BX45" s="541"/>
      <c r="BY45" s="62"/>
      <c r="BZ45" s="286"/>
      <c r="CA45" s="1">
        <f t="shared" si="156"/>
        <v>0</v>
      </c>
      <c r="CB45" s="1">
        <f t="shared" si="157"/>
        <v>0</v>
      </c>
      <c r="CC45" s="1">
        <f t="shared" si="158"/>
        <v>0</v>
      </c>
      <c r="CD45" s="1">
        <f t="shared" si="159"/>
        <v>0</v>
      </c>
      <c r="CE45" s="1035">
        <f t="shared" si="160"/>
        <v>0</v>
      </c>
      <c r="CF45" s="1">
        <f t="shared" si="161"/>
        <v>0</v>
      </c>
      <c r="CG45" s="1">
        <f t="shared" si="162"/>
        <v>0</v>
      </c>
      <c r="CH45" s="1">
        <f t="shared" si="163"/>
        <v>0</v>
      </c>
      <c r="CJ45" s="1">
        <f t="shared" si="164"/>
        <v>0</v>
      </c>
      <c r="CK45" s="1">
        <f t="shared" si="165"/>
        <v>0</v>
      </c>
      <c r="CM45" s="1">
        <f t="shared" si="166"/>
        <v>0</v>
      </c>
      <c r="CN45" s="1">
        <f t="shared" si="167"/>
        <v>0</v>
      </c>
      <c r="CO45" s="1">
        <f t="shared" si="168"/>
        <v>0</v>
      </c>
      <c r="CP45" s="1">
        <f t="shared" si="169"/>
        <v>0</v>
      </c>
      <c r="CQ45" s="1">
        <f t="shared" si="170"/>
        <v>0</v>
      </c>
      <c r="CR45" s="1">
        <f t="shared" si="171"/>
        <v>0</v>
      </c>
      <c r="CS45" s="1">
        <f t="shared" si="172"/>
        <v>0</v>
      </c>
      <c r="CT45" s="1">
        <f t="shared" si="173"/>
        <v>0</v>
      </c>
      <c r="CU45" s="1">
        <f t="shared" si="174"/>
        <v>0</v>
      </c>
      <c r="CV45" s="1">
        <f t="shared" si="175"/>
        <v>0</v>
      </c>
      <c r="CW45" s="1">
        <f t="shared" si="176"/>
        <v>0</v>
      </c>
      <c r="CX45" s="1">
        <f t="shared" si="177"/>
        <v>0</v>
      </c>
      <c r="CY45" s="1">
        <f t="shared" si="178"/>
        <v>0</v>
      </c>
      <c r="CZ45" s="1">
        <f t="shared" si="179"/>
        <v>0</v>
      </c>
      <c r="DA45" s="1">
        <f t="shared" si="180"/>
        <v>0</v>
      </c>
    </row>
    <row r="46" spans="1:105" s="62" customFormat="1" ht="65.25" customHeight="1">
      <c r="A46" s="1"/>
      <c r="B46" s="266"/>
      <c r="D46" s="1053" t="s">
        <v>396</v>
      </c>
      <c r="E46" s="1054"/>
      <c r="F46" s="1054"/>
      <c r="G46" s="1055" t="s">
        <v>1</v>
      </c>
      <c r="H46" s="1056" t="s">
        <v>218</v>
      </c>
      <c r="I46" s="1055" t="s">
        <v>751</v>
      </c>
      <c r="J46" s="1056">
        <v>2</v>
      </c>
      <c r="K46" s="1056">
        <v>0</v>
      </c>
      <c r="L46" s="1056" t="s">
        <v>6708</v>
      </c>
      <c r="M46" s="1085">
        <v>217.03500000000003</v>
      </c>
      <c r="N46" s="1058"/>
      <c r="O46" s="1058"/>
      <c r="P46" s="1058"/>
      <c r="Q46" s="1058"/>
      <c r="R46" s="1058"/>
      <c r="S46" s="1086"/>
      <c r="T46" s="1058"/>
      <c r="U46" s="1059"/>
      <c r="V46" s="1059"/>
      <c r="W46" s="1059"/>
      <c r="X46" s="1059"/>
      <c r="Y46" s="1059"/>
      <c r="Z46" s="1059"/>
      <c r="AA46" s="1059"/>
      <c r="AB46" s="1082"/>
      <c r="AC46" s="1082"/>
      <c r="AD46" s="1061" t="s">
        <v>236</v>
      </c>
      <c r="AE46" s="1062">
        <f t="shared" si="188"/>
        <v>0</v>
      </c>
      <c r="AF46" s="1063" t="str">
        <f>IF(B46="New","Yes","No")</f>
        <v>No</v>
      </c>
      <c r="AG46" s="1107" t="str">
        <f t="shared" si="209"/>
        <v>No</v>
      </c>
      <c r="AH46" s="1052" t="str">
        <f>IF(F46="P24 cat.","Yes","No")</f>
        <v>No</v>
      </c>
      <c r="AI46" s="1"/>
      <c r="AJ46" s="397">
        <v>2</v>
      </c>
      <c r="AK46" s="396">
        <f t="shared" si="207"/>
        <v>0</v>
      </c>
      <c r="AN46" s="693">
        <v>3.3</v>
      </c>
      <c r="AO46" s="653">
        <f t="shared" si="208"/>
        <v>0</v>
      </c>
      <c r="AP46" s="738"/>
      <c r="AQ46" s="286">
        <f t="shared" si="191"/>
        <v>0</v>
      </c>
      <c r="AR46" s="286">
        <f t="shared" si="192"/>
        <v>0</v>
      </c>
      <c r="AS46" s="286">
        <f t="shared" si="193"/>
        <v>0</v>
      </c>
      <c r="AT46" s="286">
        <f t="shared" si="194"/>
        <v>0</v>
      </c>
      <c r="AU46" s="286">
        <f t="shared" si="195"/>
        <v>0</v>
      </c>
      <c r="AV46" s="286">
        <f t="shared" si="196"/>
        <v>0</v>
      </c>
      <c r="AW46" s="286">
        <f t="shared" si="148"/>
        <v>0</v>
      </c>
      <c r="AX46" s="286">
        <f t="shared" si="197"/>
        <v>0</v>
      </c>
      <c r="AY46" s="286">
        <f t="shared" si="198"/>
        <v>0</v>
      </c>
      <c r="AZ46" s="286">
        <f t="shared" si="199"/>
        <v>0</v>
      </c>
      <c r="BA46" s="286">
        <f t="shared" si="200"/>
        <v>0</v>
      </c>
      <c r="BB46" s="286">
        <f t="shared" si="201"/>
        <v>0</v>
      </c>
      <c r="BC46" s="286">
        <f t="shared" si="202"/>
        <v>0</v>
      </c>
      <c r="BD46" s="286">
        <f t="shared" si="203"/>
        <v>0</v>
      </c>
      <c r="BE46" s="548">
        <f>AB46*J46</f>
        <v>0</v>
      </c>
      <c r="BF46" s="548">
        <f>AC46*J46</f>
        <v>0</v>
      </c>
      <c r="BG46" s="658"/>
      <c r="BH46" s="656">
        <v>2</v>
      </c>
      <c r="BI46" s="286"/>
      <c r="BJ46" s="541">
        <v>6</v>
      </c>
      <c r="BK46" s="159">
        <v>5</v>
      </c>
      <c r="BL46" s="541"/>
      <c r="BM46" s="159"/>
      <c r="BN46" s="541"/>
      <c r="BO46" s="159"/>
      <c r="BP46" s="541"/>
      <c r="BQ46" s="159"/>
      <c r="BR46" s="541"/>
      <c r="BS46" s="159"/>
      <c r="BT46" s="541"/>
      <c r="BU46" s="159"/>
      <c r="BV46" s="541"/>
      <c r="BW46" s="159"/>
      <c r="BX46" s="541"/>
      <c r="BY46" s="159"/>
      <c r="BZ46" s="286"/>
      <c r="CA46" s="1">
        <f t="shared" si="156"/>
        <v>0</v>
      </c>
      <c r="CB46" s="1">
        <f t="shared" si="157"/>
        <v>0</v>
      </c>
      <c r="CC46" s="1">
        <f t="shared" si="158"/>
        <v>0</v>
      </c>
      <c r="CD46" s="1">
        <f t="shared" si="159"/>
        <v>0</v>
      </c>
      <c r="CE46" s="1035">
        <f t="shared" si="160"/>
        <v>0</v>
      </c>
      <c r="CF46" s="1">
        <f t="shared" si="161"/>
        <v>0</v>
      </c>
      <c r="CG46" s="1">
        <f t="shared" si="162"/>
        <v>0</v>
      </c>
      <c r="CH46" s="1">
        <f t="shared" si="163"/>
        <v>0</v>
      </c>
      <c r="CJ46" s="1">
        <f t="shared" si="164"/>
        <v>0</v>
      </c>
      <c r="CK46" s="1">
        <f t="shared" si="165"/>
        <v>0</v>
      </c>
      <c r="CM46" s="1">
        <f t="shared" si="166"/>
        <v>0</v>
      </c>
      <c r="CN46" s="1">
        <f t="shared" si="167"/>
        <v>0</v>
      </c>
      <c r="CO46" s="1">
        <f t="shared" si="168"/>
        <v>0</v>
      </c>
      <c r="CP46" s="1">
        <f t="shared" si="169"/>
        <v>0</v>
      </c>
      <c r="CQ46" s="1">
        <f t="shared" si="170"/>
        <v>0</v>
      </c>
      <c r="CR46" s="1">
        <f t="shared" si="171"/>
        <v>0</v>
      </c>
      <c r="CS46" s="1">
        <f t="shared" si="172"/>
        <v>0</v>
      </c>
      <c r="CT46" s="1">
        <f t="shared" si="173"/>
        <v>0</v>
      </c>
      <c r="CU46" s="1">
        <f t="shared" si="174"/>
        <v>0</v>
      </c>
      <c r="CV46" s="1">
        <f t="shared" si="175"/>
        <v>0</v>
      </c>
      <c r="CW46" s="1">
        <f t="shared" si="176"/>
        <v>0</v>
      </c>
      <c r="CX46" s="1">
        <f t="shared" si="177"/>
        <v>0</v>
      </c>
      <c r="CY46" s="1">
        <f t="shared" si="178"/>
        <v>0</v>
      </c>
      <c r="CZ46" s="1">
        <f t="shared" si="179"/>
        <v>0</v>
      </c>
      <c r="DA46" s="1">
        <f t="shared" si="180"/>
        <v>0</v>
      </c>
    </row>
    <row r="47" spans="1:105" s="1" customFormat="1" ht="65.25" customHeight="1">
      <c r="B47" s="266"/>
      <c r="D47" s="472" t="s">
        <v>397</v>
      </c>
      <c r="E47" s="775"/>
      <c r="F47" s="775"/>
      <c r="G47" s="167" t="s">
        <v>723</v>
      </c>
      <c r="H47" s="1" t="s">
        <v>225</v>
      </c>
      <c r="I47" s="167" t="s">
        <v>750</v>
      </c>
      <c r="J47" s="1">
        <v>2</v>
      </c>
      <c r="K47" s="1">
        <v>0</v>
      </c>
      <c r="L47" s="1" t="s">
        <v>6708</v>
      </c>
      <c r="M47" s="977">
        <v>205.90500000000003</v>
      </c>
      <c r="N47" s="195"/>
      <c r="O47" s="195"/>
      <c r="P47" s="195"/>
      <c r="Q47" s="195"/>
      <c r="R47" s="195"/>
      <c r="S47" s="224"/>
      <c r="T47" s="195"/>
      <c r="U47" s="196"/>
      <c r="V47" s="196"/>
      <c r="W47" s="196"/>
      <c r="X47" s="196"/>
      <c r="Y47" s="196"/>
      <c r="Z47" s="196"/>
      <c r="AA47" s="196"/>
      <c r="AB47" s="878"/>
      <c r="AC47" s="878"/>
      <c r="AD47" s="917" t="s">
        <v>236</v>
      </c>
      <c r="AE47" s="170">
        <f t="shared" si="188"/>
        <v>0</v>
      </c>
      <c r="AF47" s="197" t="str">
        <f>IF(B47="New","Yes","No")</f>
        <v>No</v>
      </c>
      <c r="AG47" s="257" t="str">
        <f t="shared" si="209"/>
        <v>No</v>
      </c>
      <c r="AH47" s="172" t="str">
        <f>IF(F47="P24 cat.","Yes","No")</f>
        <v>No</v>
      </c>
      <c r="AJ47" s="397">
        <v>2</v>
      </c>
      <c r="AK47" s="396">
        <f t="shared" si="207"/>
        <v>0</v>
      </c>
      <c r="AL47" s="62"/>
      <c r="AM47" s="62"/>
      <c r="AN47" s="693">
        <v>2.8</v>
      </c>
      <c r="AO47" s="653">
        <f t="shared" si="208"/>
        <v>0</v>
      </c>
      <c r="AP47" s="738"/>
      <c r="AQ47" s="286">
        <f t="shared" si="191"/>
        <v>0</v>
      </c>
      <c r="AR47" s="286">
        <f t="shared" si="192"/>
        <v>0</v>
      </c>
      <c r="AS47" s="286">
        <f t="shared" si="193"/>
        <v>0</v>
      </c>
      <c r="AT47" s="286">
        <f t="shared" si="194"/>
        <v>0</v>
      </c>
      <c r="AU47" s="286">
        <f t="shared" si="195"/>
        <v>0</v>
      </c>
      <c r="AV47" s="286">
        <f t="shared" si="196"/>
        <v>0</v>
      </c>
      <c r="AW47" s="286">
        <f t="shared" si="148"/>
        <v>0</v>
      </c>
      <c r="AX47" s="286">
        <f t="shared" si="197"/>
        <v>0</v>
      </c>
      <c r="AY47" s="286">
        <f t="shared" si="198"/>
        <v>0</v>
      </c>
      <c r="AZ47" s="286">
        <f t="shared" si="199"/>
        <v>0</v>
      </c>
      <c r="BA47" s="286">
        <f t="shared" si="200"/>
        <v>0</v>
      </c>
      <c r="BB47" s="286">
        <f t="shared" si="201"/>
        <v>0</v>
      </c>
      <c r="BC47" s="286">
        <f t="shared" si="202"/>
        <v>0</v>
      </c>
      <c r="BD47" s="286">
        <f t="shared" si="203"/>
        <v>0</v>
      </c>
      <c r="BE47" s="548">
        <f>AB47*J47</f>
        <v>0</v>
      </c>
      <c r="BF47" s="548">
        <f>AC47*J47</f>
        <v>0</v>
      </c>
      <c r="BG47" s="658"/>
      <c r="BH47" s="656">
        <v>2</v>
      </c>
      <c r="BI47" s="286"/>
      <c r="BJ47" s="541">
        <v>9</v>
      </c>
      <c r="BK47" s="1">
        <v>2</v>
      </c>
      <c r="BL47" s="541"/>
      <c r="BN47" s="541"/>
      <c r="BP47" s="541"/>
      <c r="BR47" s="541"/>
      <c r="BT47" s="541"/>
      <c r="BV47" s="541"/>
      <c r="BX47" s="541"/>
      <c r="BZ47" s="286"/>
      <c r="CA47" s="1">
        <f t="shared" si="156"/>
        <v>0</v>
      </c>
      <c r="CB47" s="1">
        <f t="shared" si="157"/>
        <v>0</v>
      </c>
      <c r="CC47" s="1">
        <f t="shared" si="158"/>
        <v>0</v>
      </c>
      <c r="CD47" s="1">
        <f t="shared" si="159"/>
        <v>0</v>
      </c>
      <c r="CE47" s="1035">
        <f t="shared" si="160"/>
        <v>0</v>
      </c>
      <c r="CF47" s="1">
        <f t="shared" si="161"/>
        <v>0</v>
      </c>
      <c r="CG47" s="1">
        <f t="shared" si="162"/>
        <v>0</v>
      </c>
      <c r="CH47" s="1">
        <f t="shared" si="163"/>
        <v>0</v>
      </c>
      <c r="CJ47" s="1">
        <f t="shared" si="164"/>
        <v>0</v>
      </c>
      <c r="CK47" s="1">
        <f t="shared" si="165"/>
        <v>0</v>
      </c>
      <c r="CM47" s="1">
        <f t="shared" si="166"/>
        <v>0</v>
      </c>
      <c r="CN47" s="1">
        <f t="shared" si="167"/>
        <v>0</v>
      </c>
      <c r="CO47" s="1">
        <f t="shared" si="168"/>
        <v>0</v>
      </c>
      <c r="CP47" s="1">
        <f t="shared" si="169"/>
        <v>0</v>
      </c>
      <c r="CQ47" s="1">
        <f t="shared" si="170"/>
        <v>0</v>
      </c>
      <c r="CR47" s="1">
        <f t="shared" si="171"/>
        <v>0</v>
      </c>
      <c r="CS47" s="1">
        <f t="shared" si="172"/>
        <v>0</v>
      </c>
      <c r="CT47" s="1">
        <f t="shared" si="173"/>
        <v>0</v>
      </c>
      <c r="CU47" s="1">
        <f t="shared" si="174"/>
        <v>0</v>
      </c>
      <c r="CV47" s="1">
        <f t="shared" si="175"/>
        <v>0</v>
      </c>
      <c r="CW47" s="1">
        <f t="shared" si="176"/>
        <v>0</v>
      </c>
      <c r="CX47" s="1">
        <f t="shared" si="177"/>
        <v>0</v>
      </c>
      <c r="CY47" s="1">
        <f t="shared" si="178"/>
        <v>0</v>
      </c>
      <c r="CZ47" s="1">
        <f t="shared" si="179"/>
        <v>0</v>
      </c>
      <c r="DA47" s="1">
        <f t="shared" si="180"/>
        <v>0</v>
      </c>
    </row>
    <row r="48" spans="1:105" s="1" customFormat="1" ht="65.25" customHeight="1">
      <c r="B48" s="258"/>
      <c r="C48" s="173"/>
      <c r="D48" s="1090" t="s">
        <v>398</v>
      </c>
      <c r="E48" s="1076"/>
      <c r="F48" s="1076"/>
      <c r="G48" s="1077" t="s">
        <v>595</v>
      </c>
      <c r="H48" s="1021" t="s">
        <v>225</v>
      </c>
      <c r="I48" s="1077" t="s">
        <v>705</v>
      </c>
      <c r="J48" s="1021">
        <v>2</v>
      </c>
      <c r="K48" s="1021">
        <v>0</v>
      </c>
      <c r="L48" s="1021" t="s">
        <v>6708</v>
      </c>
      <c r="M48" s="1091">
        <v>194.77500000000001</v>
      </c>
      <c r="N48" s="1079"/>
      <c r="O48" s="1079"/>
      <c r="P48" s="1079"/>
      <c r="Q48" s="1079"/>
      <c r="R48" s="1079"/>
      <c r="S48" s="1092"/>
      <c r="T48" s="1079"/>
      <c r="U48" s="1080"/>
      <c r="V48" s="1080"/>
      <c r="W48" s="1080"/>
      <c r="X48" s="1080"/>
      <c r="Y48" s="1080"/>
      <c r="Z48" s="1080"/>
      <c r="AA48" s="1080"/>
      <c r="AB48" s="1093"/>
      <c r="AC48" s="1093"/>
      <c r="AD48" s="1094" t="s">
        <v>236</v>
      </c>
      <c r="AE48" s="1050">
        <f t="shared" si="188"/>
        <v>0</v>
      </c>
      <c r="AF48" s="1051" t="str">
        <f>IF(B48="New","Yes","No")</f>
        <v>No</v>
      </c>
      <c r="AG48" s="1107" t="str">
        <f t="shared" si="209"/>
        <v>No</v>
      </c>
      <c r="AH48" s="1052" t="str">
        <f>IF(F48="P24 cat.","Yes","No")</f>
        <v>No</v>
      </c>
      <c r="AJ48" s="399">
        <v>2</v>
      </c>
      <c r="AK48" s="396">
        <f t="shared" si="207"/>
        <v>0</v>
      </c>
      <c r="AL48" s="62"/>
      <c r="AM48" s="62"/>
      <c r="AN48" s="693">
        <v>1.7</v>
      </c>
      <c r="AO48" s="653">
        <f t="shared" si="208"/>
        <v>0</v>
      </c>
      <c r="AP48" s="738"/>
      <c r="AQ48" s="286">
        <f t="shared" si="191"/>
        <v>0</v>
      </c>
      <c r="AR48" s="286">
        <f t="shared" si="192"/>
        <v>0</v>
      </c>
      <c r="AS48" s="286">
        <f t="shared" si="193"/>
        <v>0</v>
      </c>
      <c r="AT48" s="286">
        <f t="shared" si="194"/>
        <v>0</v>
      </c>
      <c r="AU48" s="286">
        <f t="shared" si="195"/>
        <v>0</v>
      </c>
      <c r="AV48" s="286">
        <f t="shared" si="196"/>
        <v>0</v>
      </c>
      <c r="AW48" s="286">
        <f t="shared" si="148"/>
        <v>0</v>
      </c>
      <c r="AX48" s="286">
        <f t="shared" si="197"/>
        <v>0</v>
      </c>
      <c r="AY48" s="286">
        <f t="shared" si="198"/>
        <v>0</v>
      </c>
      <c r="AZ48" s="286">
        <f t="shared" si="199"/>
        <v>0</v>
      </c>
      <c r="BA48" s="286">
        <f t="shared" si="200"/>
        <v>0</v>
      </c>
      <c r="BB48" s="286">
        <f t="shared" si="201"/>
        <v>0</v>
      </c>
      <c r="BC48" s="286">
        <f t="shared" si="202"/>
        <v>0</v>
      </c>
      <c r="BD48" s="286">
        <f t="shared" si="203"/>
        <v>0</v>
      </c>
      <c r="BE48" s="548">
        <f>AB48*J48</f>
        <v>0</v>
      </c>
      <c r="BF48" s="548">
        <f>AC48*J48</f>
        <v>0</v>
      </c>
      <c r="BG48" s="658"/>
      <c r="BH48" s="656">
        <v>2</v>
      </c>
      <c r="BI48" s="286"/>
      <c r="BJ48" s="542">
        <v>4</v>
      </c>
      <c r="BK48" s="174">
        <v>6</v>
      </c>
      <c r="BL48" s="542"/>
      <c r="BM48" s="174"/>
      <c r="BN48" s="542"/>
      <c r="BO48" s="174"/>
      <c r="BP48" s="542"/>
      <c r="BQ48" s="174"/>
      <c r="BR48" s="542"/>
      <c r="BS48" s="174"/>
      <c r="BT48" s="542"/>
      <c r="BU48" s="174"/>
      <c r="BV48" s="542"/>
      <c r="BW48" s="174"/>
      <c r="BX48" s="542"/>
      <c r="BY48" s="174"/>
      <c r="BZ48" s="286"/>
      <c r="CA48" s="1">
        <f t="shared" si="156"/>
        <v>0</v>
      </c>
      <c r="CB48" s="1">
        <f t="shared" si="157"/>
        <v>0</v>
      </c>
      <c r="CC48" s="1">
        <f t="shared" si="158"/>
        <v>0</v>
      </c>
      <c r="CD48" s="1">
        <f t="shared" si="159"/>
        <v>0</v>
      </c>
      <c r="CE48" s="1035">
        <f t="shared" si="160"/>
        <v>0</v>
      </c>
      <c r="CF48" s="1">
        <f t="shared" si="161"/>
        <v>0</v>
      </c>
      <c r="CG48" s="1">
        <f t="shared" si="162"/>
        <v>0</v>
      </c>
      <c r="CH48" s="1">
        <f t="shared" si="163"/>
        <v>0</v>
      </c>
      <c r="CJ48" s="1">
        <f t="shared" si="164"/>
        <v>0</v>
      </c>
      <c r="CK48" s="1">
        <f t="shared" si="165"/>
        <v>0</v>
      </c>
      <c r="CM48" s="1">
        <f t="shared" si="166"/>
        <v>0</v>
      </c>
      <c r="CN48" s="1">
        <f t="shared" si="167"/>
        <v>0</v>
      </c>
      <c r="CO48" s="1">
        <f t="shared" si="168"/>
        <v>0</v>
      </c>
      <c r="CP48" s="1">
        <f t="shared" si="169"/>
        <v>0</v>
      </c>
      <c r="CQ48" s="1">
        <f t="shared" si="170"/>
        <v>0</v>
      </c>
      <c r="CR48" s="1">
        <f t="shared" si="171"/>
        <v>0</v>
      </c>
      <c r="CS48" s="1">
        <f t="shared" si="172"/>
        <v>0</v>
      </c>
      <c r="CT48" s="1">
        <f t="shared" si="173"/>
        <v>0</v>
      </c>
      <c r="CU48" s="1">
        <f t="shared" si="174"/>
        <v>0</v>
      </c>
      <c r="CV48" s="1">
        <f t="shared" si="175"/>
        <v>0</v>
      </c>
      <c r="CW48" s="1">
        <f t="shared" si="176"/>
        <v>0</v>
      </c>
      <c r="CX48" s="1">
        <f t="shared" si="177"/>
        <v>0</v>
      </c>
      <c r="CY48" s="1">
        <f t="shared" si="178"/>
        <v>0</v>
      </c>
      <c r="CZ48" s="1">
        <f t="shared" si="179"/>
        <v>0</v>
      </c>
      <c r="DA48" s="1">
        <f t="shared" si="180"/>
        <v>0</v>
      </c>
    </row>
    <row r="49" spans="1:105" s="62" customFormat="1" ht="33" customHeight="1">
      <c r="A49" s="1"/>
      <c r="B49" s="260"/>
      <c r="C49" s="9"/>
      <c r="D49" s="472"/>
      <c r="E49" s="780"/>
      <c r="F49" s="780"/>
      <c r="G49" s="425"/>
      <c r="H49" s="9"/>
      <c r="I49" s="167"/>
      <c r="J49" s="9"/>
      <c r="K49" s="9"/>
      <c r="L49" s="9"/>
      <c r="M49" s="485" t="s">
        <v>779</v>
      </c>
      <c r="N49" s="24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881"/>
      <c r="AC49" s="881"/>
      <c r="AD49" s="652"/>
      <c r="AE49" s="206"/>
      <c r="AF49" s="9"/>
      <c r="AG49" s="428"/>
      <c r="AH49" s="583"/>
      <c r="AI49" s="1"/>
      <c r="AJ49" s="8"/>
      <c r="AK49" s="1"/>
      <c r="AN49" s="696"/>
      <c r="AO49" s="653">
        <f t="shared" ref="AO49:AO66" si="210">SUM(N49:AD49)*AN49</f>
        <v>0</v>
      </c>
      <c r="AP49" s="738"/>
      <c r="AQ49" s="286"/>
      <c r="AR49" s="286"/>
      <c r="AS49" s="286"/>
      <c r="AT49" s="286"/>
      <c r="AU49" s="286"/>
      <c r="AV49" s="286"/>
      <c r="AW49" s="286">
        <f t="shared" si="148"/>
        <v>0</v>
      </c>
      <c r="AX49" s="286"/>
      <c r="AY49" s="286"/>
      <c r="AZ49" s="286"/>
      <c r="BA49" s="286"/>
      <c r="BB49" s="286"/>
      <c r="BC49" s="286"/>
      <c r="BD49" s="286"/>
      <c r="BE49" s="548"/>
      <c r="BF49" s="548"/>
      <c r="BG49" s="658"/>
      <c r="BH49" s="656"/>
      <c r="BI49" s="286"/>
      <c r="BJ49" s="539"/>
      <c r="BK49" s="9"/>
      <c r="BL49" s="539"/>
      <c r="BM49" s="9"/>
      <c r="BN49" s="539"/>
      <c r="BO49" s="9"/>
      <c r="BP49" s="539"/>
      <c r="BQ49" s="9"/>
      <c r="BR49" s="539"/>
      <c r="BS49" s="9"/>
      <c r="BT49" s="539"/>
      <c r="BU49" s="9"/>
      <c r="BV49" s="539"/>
      <c r="BW49" s="9"/>
      <c r="BX49" s="539"/>
      <c r="BY49" s="9"/>
      <c r="BZ49" s="286"/>
      <c r="CA49" s="1">
        <f t="shared" si="156"/>
        <v>0</v>
      </c>
      <c r="CB49" s="1">
        <f t="shared" si="157"/>
        <v>0</v>
      </c>
      <c r="CC49" s="1">
        <f t="shared" si="158"/>
        <v>0</v>
      </c>
      <c r="CD49" s="1">
        <f t="shared" si="159"/>
        <v>0</v>
      </c>
      <c r="CE49" s="1035">
        <f t="shared" si="160"/>
        <v>0</v>
      </c>
      <c r="CF49" s="1">
        <f t="shared" si="161"/>
        <v>0</v>
      </c>
      <c r="CG49" s="1">
        <f t="shared" si="162"/>
        <v>0</v>
      </c>
      <c r="CH49" s="1">
        <f t="shared" si="163"/>
        <v>0</v>
      </c>
      <c r="CJ49" s="1">
        <f t="shared" si="164"/>
        <v>0</v>
      </c>
      <c r="CK49" s="1">
        <f t="shared" si="165"/>
        <v>0</v>
      </c>
      <c r="CM49" s="1">
        <f t="shared" si="166"/>
        <v>0</v>
      </c>
      <c r="CN49" s="1">
        <f t="shared" si="167"/>
        <v>0</v>
      </c>
      <c r="CO49" s="1">
        <f t="shared" si="168"/>
        <v>0</v>
      </c>
      <c r="CP49" s="1">
        <f t="shared" si="169"/>
        <v>0</v>
      </c>
      <c r="CQ49" s="1">
        <f t="shared" si="170"/>
        <v>0</v>
      </c>
      <c r="CR49" s="1">
        <f t="shared" si="171"/>
        <v>0</v>
      </c>
      <c r="CS49" s="1">
        <f t="shared" si="172"/>
        <v>0</v>
      </c>
      <c r="CT49" s="1">
        <f t="shared" si="173"/>
        <v>0</v>
      </c>
      <c r="CU49" s="1">
        <f t="shared" si="174"/>
        <v>0</v>
      </c>
      <c r="CV49" s="1">
        <f t="shared" si="175"/>
        <v>0</v>
      </c>
      <c r="CW49" s="1">
        <f t="shared" si="176"/>
        <v>0</v>
      </c>
      <c r="CX49" s="1">
        <f t="shared" si="177"/>
        <v>0</v>
      </c>
      <c r="CY49" s="1">
        <f t="shared" si="178"/>
        <v>0</v>
      </c>
      <c r="CZ49" s="1">
        <f t="shared" si="179"/>
        <v>0</v>
      </c>
      <c r="DA49" s="1">
        <f t="shared" si="180"/>
        <v>0</v>
      </c>
    </row>
    <row r="50" spans="1:105" s="1" customFormat="1" ht="65.25" customHeight="1">
      <c r="A50" s="1301" t="s">
        <v>223</v>
      </c>
      <c r="B50" s="269"/>
      <c r="C50" s="152"/>
      <c r="D50" s="1064" t="s">
        <v>399</v>
      </c>
      <c r="E50" s="1065"/>
      <c r="F50" s="1065"/>
      <c r="G50" s="1066" t="s">
        <v>37</v>
      </c>
      <c r="H50" s="1067" t="s">
        <v>219</v>
      </c>
      <c r="I50" s="1066" t="s">
        <v>672</v>
      </c>
      <c r="J50" s="1067">
        <v>2</v>
      </c>
      <c r="K50" s="1067">
        <v>0</v>
      </c>
      <c r="L50" s="1067" t="s">
        <v>6708</v>
      </c>
      <c r="M50" s="1083">
        <v>372.85500000000002</v>
      </c>
      <c r="N50" s="1069"/>
      <c r="O50" s="1069"/>
      <c r="P50" s="1069"/>
      <c r="Q50" s="1069"/>
      <c r="R50" s="1069"/>
      <c r="S50" s="1084"/>
      <c r="T50" s="1069"/>
      <c r="U50" s="1070"/>
      <c r="V50" s="1070"/>
      <c r="W50" s="1070"/>
      <c r="X50" s="1070"/>
      <c r="Y50" s="1070"/>
      <c r="Z50" s="1070"/>
      <c r="AA50" s="1070"/>
      <c r="AB50" s="1082"/>
      <c r="AC50" s="1082"/>
      <c r="AD50" s="1061" t="s">
        <v>236</v>
      </c>
      <c r="AE50" s="1062">
        <f t="shared" si="188"/>
        <v>0</v>
      </c>
      <c r="AF50" s="1073" t="str">
        <f t="shared" ref="AF50:AF66" si="211">IF(B50="New","Yes","No")</f>
        <v>No</v>
      </c>
      <c r="AG50" s="1120" t="str">
        <f t="shared" ref="AG50:AG66" si="212">IF(SUM(N50:AD50)&gt;0,"Yes","No")</f>
        <v>No</v>
      </c>
      <c r="AH50" s="1052" t="str">
        <f t="shared" ref="AH50:AH66" si="213">IF(F50="P24 cat.","Yes","No")</f>
        <v>No</v>
      </c>
      <c r="AJ50" s="395">
        <v>3</v>
      </c>
      <c r="AK50" s="396">
        <f t="shared" si="207"/>
        <v>0</v>
      </c>
      <c r="AL50" s="62"/>
      <c r="AM50" s="62"/>
      <c r="AN50" s="693">
        <v>16.5</v>
      </c>
      <c r="AO50" s="653">
        <f t="shared" si="210"/>
        <v>0</v>
      </c>
      <c r="AP50" s="738"/>
      <c r="AQ50" s="286">
        <f t="shared" ref="AQ50:AQ66" si="214">N50*J50</f>
        <v>0</v>
      </c>
      <c r="AR50" s="286">
        <f t="shared" ref="AR50:AR66" si="215">O50*J50</f>
        <v>0</v>
      </c>
      <c r="AS50" s="286">
        <f t="shared" ref="AS50:AS66" si="216">P50*J50</f>
        <v>0</v>
      </c>
      <c r="AT50" s="286">
        <f t="shared" ref="AT50:AT66" si="217">Q50*J50</f>
        <v>0</v>
      </c>
      <c r="AU50" s="286">
        <f t="shared" ref="AU50:AU66" si="218">R50*J50</f>
        <v>0</v>
      </c>
      <c r="AV50" s="286">
        <f t="shared" ref="AV50:AV66" si="219">S50*J50</f>
        <v>0</v>
      </c>
      <c r="AW50" s="286">
        <f t="shared" si="148"/>
        <v>0</v>
      </c>
      <c r="AX50" s="286">
        <f t="shared" ref="AX50:AX66" si="220">U50*J50</f>
        <v>0</v>
      </c>
      <c r="AY50" s="286">
        <f t="shared" ref="AY50:AY66" si="221">J50*V50</f>
        <v>0</v>
      </c>
      <c r="AZ50" s="286">
        <f t="shared" ref="AZ50:AZ66" si="222">W50*J50</f>
        <v>0</v>
      </c>
      <c r="BA50" s="286">
        <f t="shared" ref="BA50:BA66" si="223">X50*J50</f>
        <v>0</v>
      </c>
      <c r="BB50" s="286">
        <f t="shared" ref="BB50:BB66" si="224">Y50*J50</f>
        <v>0</v>
      </c>
      <c r="BC50" s="286">
        <f t="shared" ref="BC50:BC66" si="225">Z50*J50</f>
        <v>0</v>
      </c>
      <c r="BD50" s="286">
        <f t="shared" ref="BD50:BD66" si="226">AA50*J50</f>
        <v>0</v>
      </c>
      <c r="BE50" s="548">
        <f>AB50*J50</f>
        <v>0</v>
      </c>
      <c r="BF50" s="548">
        <f>AC50*J50</f>
        <v>0</v>
      </c>
      <c r="BG50" s="658"/>
      <c r="BH50" s="656">
        <v>3</v>
      </c>
      <c r="BI50" s="286"/>
      <c r="BJ50" s="540">
        <v>9</v>
      </c>
      <c r="BK50" s="202"/>
      <c r="BL50" s="540"/>
      <c r="BM50" s="202"/>
      <c r="BN50" s="540"/>
      <c r="BO50" s="202"/>
      <c r="BP50" s="540"/>
      <c r="BQ50" s="202"/>
      <c r="BR50" s="540"/>
      <c r="BS50" s="202"/>
      <c r="BT50" s="540"/>
      <c r="BU50" s="202"/>
      <c r="BV50" s="540"/>
      <c r="BW50" s="202"/>
      <c r="BX50" s="540"/>
      <c r="BY50" s="202"/>
      <c r="BZ50" s="286"/>
      <c r="CA50" s="1">
        <f t="shared" si="156"/>
        <v>0</v>
      </c>
      <c r="CB50" s="1">
        <f t="shared" si="157"/>
        <v>0</v>
      </c>
      <c r="CC50" s="1">
        <f t="shared" si="158"/>
        <v>0</v>
      </c>
      <c r="CD50" s="1">
        <f t="shared" si="159"/>
        <v>0</v>
      </c>
      <c r="CE50" s="1035">
        <f t="shared" si="160"/>
        <v>0</v>
      </c>
      <c r="CF50" s="1">
        <f t="shared" si="161"/>
        <v>0</v>
      </c>
      <c r="CG50" s="1">
        <f t="shared" si="162"/>
        <v>0</v>
      </c>
      <c r="CH50" s="1">
        <f t="shared" si="163"/>
        <v>0</v>
      </c>
      <c r="CJ50" s="1">
        <f t="shared" si="164"/>
        <v>0</v>
      </c>
      <c r="CK50" s="1">
        <f t="shared" si="165"/>
        <v>0</v>
      </c>
      <c r="CM50" s="1">
        <f t="shared" si="166"/>
        <v>0</v>
      </c>
      <c r="CN50" s="1">
        <f t="shared" si="167"/>
        <v>0</v>
      </c>
      <c r="CO50" s="1">
        <f t="shared" si="168"/>
        <v>0</v>
      </c>
      <c r="CP50" s="1">
        <f t="shared" si="169"/>
        <v>0</v>
      </c>
      <c r="CQ50" s="1">
        <f t="shared" si="170"/>
        <v>0</v>
      </c>
      <c r="CR50" s="1">
        <f t="shared" si="171"/>
        <v>0</v>
      </c>
      <c r="CS50" s="1">
        <f t="shared" si="172"/>
        <v>0</v>
      </c>
      <c r="CT50" s="1">
        <f t="shared" si="173"/>
        <v>0</v>
      </c>
      <c r="CU50" s="1">
        <f t="shared" si="174"/>
        <v>0</v>
      </c>
      <c r="CV50" s="1">
        <f t="shared" si="175"/>
        <v>0</v>
      </c>
      <c r="CW50" s="1">
        <f t="shared" si="176"/>
        <v>0</v>
      </c>
      <c r="CX50" s="1">
        <f t="shared" si="177"/>
        <v>0</v>
      </c>
      <c r="CY50" s="1">
        <f t="shared" si="178"/>
        <v>0</v>
      </c>
      <c r="CZ50" s="1">
        <f t="shared" si="179"/>
        <v>0</v>
      </c>
      <c r="DA50" s="1">
        <f t="shared" si="180"/>
        <v>0</v>
      </c>
    </row>
    <row r="51" spans="1:105" s="1" customFormat="1" ht="65.25" customHeight="1">
      <c r="A51" s="1302"/>
      <c r="B51" s="266"/>
      <c r="C51" s="62"/>
      <c r="D51" s="1053" t="s">
        <v>400</v>
      </c>
      <c r="E51" s="1054" t="s">
        <v>90</v>
      </c>
      <c r="F51" s="1054"/>
      <c r="G51" s="1055" t="s">
        <v>1</v>
      </c>
      <c r="H51" s="1056" t="s">
        <v>219</v>
      </c>
      <c r="I51" s="1055" t="s">
        <v>672</v>
      </c>
      <c r="J51" s="1056">
        <v>4</v>
      </c>
      <c r="K51" s="1056">
        <v>0</v>
      </c>
      <c r="L51" s="1056" t="s">
        <v>6708</v>
      </c>
      <c r="M51" s="1085">
        <v>500.85</v>
      </c>
      <c r="N51" s="1058"/>
      <c r="O51" s="1058"/>
      <c r="P51" s="1058"/>
      <c r="Q51" s="1058"/>
      <c r="R51" s="1058"/>
      <c r="S51" s="1086"/>
      <c r="T51" s="1058"/>
      <c r="U51" s="1059"/>
      <c r="V51" s="1059"/>
      <c r="W51" s="1059"/>
      <c r="X51" s="1059"/>
      <c r="Y51" s="1059"/>
      <c r="Z51" s="1059"/>
      <c r="AA51" s="1059"/>
      <c r="AB51" s="1061" t="s">
        <v>236</v>
      </c>
      <c r="AC51" s="1061" t="s">
        <v>236</v>
      </c>
      <c r="AD51" s="1059"/>
      <c r="AE51" s="1062">
        <f>M51*N51+M51*O51+M51*P51+M51*Q51+M51*R51+M51*S51+M51*U51+M51*W51+M51*X51+M51*Y51+M51*Z51+M51*AA51+M51*V51+M51*AD51+M51*T51</f>
        <v>0</v>
      </c>
      <c r="AF51" s="1063" t="str">
        <f t="shared" si="211"/>
        <v>No</v>
      </c>
      <c r="AG51" s="1107" t="str">
        <f t="shared" si="212"/>
        <v>No</v>
      </c>
      <c r="AH51" s="1052" t="str">
        <f t="shared" si="213"/>
        <v>No</v>
      </c>
      <c r="AJ51" s="397">
        <v>5</v>
      </c>
      <c r="AK51" s="398">
        <f>AJ51*N51+AJ51*O51+AJ51*P51+AJ51*Q51+AJ51*R51+AJ51*S51+AJ51*U51+AJ51*W51+AJ51*X51+AJ51*Y51+AJ51*Z51+AJ51*AA51+AJ51*V51+AJ51*AD51+AJ51*T51</f>
        <v>0</v>
      </c>
      <c r="AL51" s="62"/>
      <c r="AM51" s="62"/>
      <c r="AN51" s="693">
        <v>22.5</v>
      </c>
      <c r="AO51" s="653">
        <f t="shared" si="210"/>
        <v>0</v>
      </c>
      <c r="AP51" s="738"/>
      <c r="AQ51" s="286">
        <f t="shared" si="214"/>
        <v>0</v>
      </c>
      <c r="AR51" s="286">
        <f t="shared" si="215"/>
        <v>0</v>
      </c>
      <c r="AS51" s="286">
        <f t="shared" si="216"/>
        <v>0</v>
      </c>
      <c r="AT51" s="286">
        <f t="shared" si="217"/>
        <v>0</v>
      </c>
      <c r="AU51" s="286">
        <f t="shared" si="218"/>
        <v>0</v>
      </c>
      <c r="AV51" s="286">
        <f t="shared" si="219"/>
        <v>0</v>
      </c>
      <c r="AW51" s="286">
        <f t="shared" si="148"/>
        <v>0</v>
      </c>
      <c r="AX51" s="286">
        <f t="shared" si="220"/>
        <v>0</v>
      </c>
      <c r="AY51" s="286">
        <f t="shared" si="221"/>
        <v>0</v>
      </c>
      <c r="AZ51" s="286">
        <f t="shared" si="222"/>
        <v>0</v>
      </c>
      <c r="BA51" s="286">
        <f t="shared" si="223"/>
        <v>0</v>
      </c>
      <c r="BB51" s="286">
        <f t="shared" si="224"/>
        <v>0</v>
      </c>
      <c r="BC51" s="286">
        <f t="shared" si="225"/>
        <v>0</v>
      </c>
      <c r="BD51" s="286">
        <f t="shared" si="226"/>
        <v>0</v>
      </c>
      <c r="BE51" s="548"/>
      <c r="BF51" s="548"/>
      <c r="BG51" s="658">
        <f>AD51*J51</f>
        <v>0</v>
      </c>
      <c r="BH51" s="656">
        <v>5</v>
      </c>
      <c r="BI51" s="286"/>
      <c r="BJ51" s="541">
        <v>13</v>
      </c>
      <c r="BK51" s="159"/>
      <c r="BL51" s="541"/>
      <c r="BM51" s="159"/>
      <c r="BN51" s="541"/>
      <c r="BO51" s="159"/>
      <c r="BP51" s="541"/>
      <c r="BQ51" s="159"/>
      <c r="BR51" s="541"/>
      <c r="BS51" s="159"/>
      <c r="BT51" s="541"/>
      <c r="BU51" s="159"/>
      <c r="BV51" s="541"/>
      <c r="BW51" s="159"/>
      <c r="BX51" s="541"/>
      <c r="BY51" s="159"/>
      <c r="BZ51" s="286"/>
      <c r="CA51" s="1">
        <f t="shared" si="156"/>
        <v>0</v>
      </c>
      <c r="CB51" s="1">
        <f t="shared" si="157"/>
        <v>0</v>
      </c>
      <c r="CC51" s="1">
        <f t="shared" si="158"/>
        <v>0</v>
      </c>
      <c r="CD51" s="1">
        <f t="shared" si="159"/>
        <v>0</v>
      </c>
      <c r="CE51" s="1035">
        <f t="shared" si="160"/>
        <v>0</v>
      </c>
      <c r="CF51" s="1">
        <f t="shared" si="161"/>
        <v>0</v>
      </c>
      <c r="CG51" s="1">
        <f t="shared" si="162"/>
        <v>0</v>
      </c>
      <c r="CH51" s="1">
        <f t="shared" si="163"/>
        <v>0</v>
      </c>
      <c r="CJ51" s="1">
        <f t="shared" si="164"/>
        <v>0</v>
      </c>
      <c r="CK51" s="1">
        <f t="shared" si="165"/>
        <v>0</v>
      </c>
      <c r="CM51" s="1">
        <f t="shared" si="166"/>
        <v>0</v>
      </c>
      <c r="CN51" s="1">
        <f t="shared" si="167"/>
        <v>0</v>
      </c>
      <c r="CO51" s="1">
        <f t="shared" si="168"/>
        <v>0</v>
      </c>
      <c r="CP51" s="1">
        <f t="shared" si="169"/>
        <v>0</v>
      </c>
      <c r="CQ51" s="1">
        <f t="shared" si="170"/>
        <v>0</v>
      </c>
      <c r="CR51" s="1">
        <f t="shared" si="171"/>
        <v>0</v>
      </c>
      <c r="CS51" s="1">
        <f t="shared" si="172"/>
        <v>0</v>
      </c>
      <c r="CT51" s="1">
        <f t="shared" si="173"/>
        <v>0</v>
      </c>
      <c r="CU51" s="1">
        <f t="shared" si="174"/>
        <v>0</v>
      </c>
      <c r="CV51" s="1">
        <f t="shared" si="175"/>
        <v>0</v>
      </c>
      <c r="CW51" s="1">
        <f t="shared" si="176"/>
        <v>0</v>
      </c>
      <c r="CX51" s="1">
        <f t="shared" si="177"/>
        <v>0</v>
      </c>
      <c r="CY51" s="1">
        <f t="shared" si="178"/>
        <v>0</v>
      </c>
      <c r="CZ51" s="1">
        <f t="shared" si="179"/>
        <v>0</v>
      </c>
      <c r="DA51" s="1">
        <f t="shared" si="180"/>
        <v>0</v>
      </c>
    </row>
    <row r="52" spans="1:105" s="1" customFormat="1" ht="65.25" customHeight="1">
      <c r="A52" s="1302"/>
      <c r="B52" s="266"/>
      <c r="C52" s="62"/>
      <c r="D52" s="465" t="s">
        <v>401</v>
      </c>
      <c r="E52" s="775"/>
      <c r="F52" s="775"/>
      <c r="G52" s="140" t="s">
        <v>1</v>
      </c>
      <c r="H52" s="1" t="s">
        <v>219</v>
      </c>
      <c r="I52" s="140" t="s">
        <v>673</v>
      </c>
      <c r="J52" s="1">
        <v>2</v>
      </c>
      <c r="K52" s="1">
        <v>8</v>
      </c>
      <c r="L52" s="1" t="s">
        <v>6708</v>
      </c>
      <c r="M52" s="977">
        <v>328.42404000000005</v>
      </c>
      <c r="N52" s="195"/>
      <c r="O52" s="195"/>
      <c r="P52" s="195"/>
      <c r="Q52" s="195"/>
      <c r="R52" s="195"/>
      <c r="S52" s="224"/>
      <c r="T52" s="195"/>
      <c r="U52" s="196"/>
      <c r="V52" s="196"/>
      <c r="W52" s="196"/>
      <c r="X52" s="196"/>
      <c r="Y52" s="196"/>
      <c r="Z52" s="196"/>
      <c r="AA52" s="196"/>
      <c r="AB52" s="878"/>
      <c r="AC52" s="878"/>
      <c r="AD52" s="917" t="s">
        <v>236</v>
      </c>
      <c r="AE52" s="170">
        <f t="shared" si="188"/>
        <v>0</v>
      </c>
      <c r="AF52" s="197" t="str">
        <f t="shared" si="211"/>
        <v>No</v>
      </c>
      <c r="AG52" s="257" t="str">
        <f t="shared" si="212"/>
        <v>No</v>
      </c>
      <c r="AH52" s="172" t="str">
        <f t="shared" si="213"/>
        <v>No</v>
      </c>
      <c r="AJ52" s="397">
        <v>3</v>
      </c>
      <c r="AK52" s="396">
        <f t="shared" si="207"/>
        <v>0</v>
      </c>
      <c r="AL52" s="62"/>
      <c r="AM52" s="62"/>
      <c r="AN52" s="693">
        <v>15.5</v>
      </c>
      <c r="AO52" s="653">
        <f t="shared" si="210"/>
        <v>0</v>
      </c>
      <c r="AP52" s="738"/>
      <c r="AQ52" s="286">
        <f t="shared" si="214"/>
        <v>0</v>
      </c>
      <c r="AR52" s="286">
        <f t="shared" si="215"/>
        <v>0</v>
      </c>
      <c r="AS52" s="286">
        <f t="shared" si="216"/>
        <v>0</v>
      </c>
      <c r="AT52" s="286">
        <f t="shared" si="217"/>
        <v>0</v>
      </c>
      <c r="AU52" s="286">
        <f t="shared" si="218"/>
        <v>0</v>
      </c>
      <c r="AV52" s="286">
        <f t="shared" si="219"/>
        <v>0</v>
      </c>
      <c r="AW52" s="286">
        <f t="shared" si="148"/>
        <v>0</v>
      </c>
      <c r="AX52" s="286">
        <f t="shared" si="220"/>
        <v>0</v>
      </c>
      <c r="AY52" s="286">
        <f t="shared" si="221"/>
        <v>0</v>
      </c>
      <c r="AZ52" s="286">
        <f t="shared" si="222"/>
        <v>0</v>
      </c>
      <c r="BA52" s="286">
        <f t="shared" si="223"/>
        <v>0</v>
      </c>
      <c r="BB52" s="286">
        <f t="shared" si="224"/>
        <v>0</v>
      </c>
      <c r="BC52" s="286">
        <f t="shared" si="225"/>
        <v>0</v>
      </c>
      <c r="BD52" s="286">
        <f t="shared" si="226"/>
        <v>0</v>
      </c>
      <c r="BE52" s="548">
        <f>AB52*J52</f>
        <v>0</v>
      </c>
      <c r="BF52" s="548">
        <f>AC52*J52</f>
        <v>0</v>
      </c>
      <c r="BG52" s="658"/>
      <c r="BH52" s="656">
        <v>3</v>
      </c>
      <c r="BI52" s="286"/>
      <c r="BJ52" s="541">
        <v>8</v>
      </c>
      <c r="BL52" s="541"/>
      <c r="BN52" s="541"/>
      <c r="BP52" s="541"/>
      <c r="BR52" s="541"/>
      <c r="BT52" s="541"/>
      <c r="BV52" s="541"/>
      <c r="BX52" s="541"/>
      <c r="BZ52" s="286"/>
      <c r="CA52" s="1">
        <f t="shared" si="156"/>
        <v>0</v>
      </c>
      <c r="CB52" s="1">
        <f t="shared" si="157"/>
        <v>0</v>
      </c>
      <c r="CC52" s="1">
        <f t="shared" si="158"/>
        <v>0</v>
      </c>
      <c r="CD52" s="1">
        <f t="shared" si="159"/>
        <v>0</v>
      </c>
      <c r="CE52" s="1035">
        <f t="shared" si="160"/>
        <v>0</v>
      </c>
      <c r="CF52" s="1">
        <f t="shared" si="161"/>
        <v>0</v>
      </c>
      <c r="CG52" s="1">
        <f t="shared" si="162"/>
        <v>0</v>
      </c>
      <c r="CH52" s="1">
        <f t="shared" si="163"/>
        <v>0</v>
      </c>
      <c r="CJ52" s="1">
        <f t="shared" si="164"/>
        <v>0</v>
      </c>
      <c r="CK52" s="1">
        <f t="shared" si="165"/>
        <v>0</v>
      </c>
      <c r="CM52" s="1">
        <f t="shared" si="166"/>
        <v>0</v>
      </c>
      <c r="CN52" s="1">
        <f t="shared" si="167"/>
        <v>0</v>
      </c>
      <c r="CO52" s="1">
        <f t="shared" si="168"/>
        <v>0</v>
      </c>
      <c r="CP52" s="1">
        <f t="shared" si="169"/>
        <v>0</v>
      </c>
      <c r="CQ52" s="1">
        <f t="shared" si="170"/>
        <v>0</v>
      </c>
      <c r="CR52" s="1">
        <f t="shared" si="171"/>
        <v>0</v>
      </c>
      <c r="CS52" s="1">
        <f t="shared" si="172"/>
        <v>0</v>
      </c>
      <c r="CT52" s="1">
        <f t="shared" si="173"/>
        <v>0</v>
      </c>
      <c r="CU52" s="1">
        <f t="shared" si="174"/>
        <v>0</v>
      </c>
      <c r="CV52" s="1">
        <f t="shared" si="175"/>
        <v>0</v>
      </c>
      <c r="CW52" s="1">
        <f t="shared" si="176"/>
        <v>0</v>
      </c>
      <c r="CX52" s="1">
        <f t="shared" si="177"/>
        <v>0</v>
      </c>
      <c r="CY52" s="1">
        <f t="shared" si="178"/>
        <v>0</v>
      </c>
      <c r="CZ52" s="1">
        <f t="shared" si="179"/>
        <v>0</v>
      </c>
      <c r="DA52" s="1">
        <f t="shared" si="180"/>
        <v>0</v>
      </c>
    </row>
    <row r="53" spans="1:105" s="1" customFormat="1" ht="65.25" customHeight="1">
      <c r="A53" s="1302"/>
      <c r="B53" s="266"/>
      <c r="C53" s="62"/>
      <c r="D53" s="465" t="s">
        <v>402</v>
      </c>
      <c r="E53" s="775" t="s">
        <v>90</v>
      </c>
      <c r="F53" s="775"/>
      <c r="G53" s="140" t="s">
        <v>37</v>
      </c>
      <c r="H53" s="1" t="s">
        <v>219</v>
      </c>
      <c r="I53" s="140" t="s">
        <v>673</v>
      </c>
      <c r="J53" s="1">
        <v>4</v>
      </c>
      <c r="K53" s="1">
        <v>0</v>
      </c>
      <c r="L53" s="1" t="s">
        <v>6708</v>
      </c>
      <c r="M53" s="977">
        <v>478.59000000000003</v>
      </c>
      <c r="N53" s="195"/>
      <c r="O53" s="195"/>
      <c r="P53" s="195"/>
      <c r="Q53" s="195"/>
      <c r="R53" s="195"/>
      <c r="S53" s="196"/>
      <c r="T53" s="195"/>
      <c r="U53" s="195"/>
      <c r="V53" s="195"/>
      <c r="W53" s="195"/>
      <c r="X53" s="195"/>
      <c r="Y53" s="196"/>
      <c r="Z53" s="196"/>
      <c r="AA53" s="196"/>
      <c r="AB53" s="917" t="s">
        <v>236</v>
      </c>
      <c r="AC53" s="917" t="s">
        <v>236</v>
      </c>
      <c r="AD53" s="196"/>
      <c r="AE53" s="170">
        <f>M53*N53+M53*O53+M53*P53+M53*Q53+M53*R53+M53*S53+M53*U53+M53*W53+M53*X53+M53*Y53+M53*Z53+M53*AA53+M53*V53+M53*AD53+M53*T53</f>
        <v>0</v>
      </c>
      <c r="AF53" s="197" t="str">
        <f t="shared" si="211"/>
        <v>No</v>
      </c>
      <c r="AG53" s="257" t="str">
        <f t="shared" si="212"/>
        <v>No</v>
      </c>
      <c r="AH53" s="172" t="str">
        <f t="shared" si="213"/>
        <v>No</v>
      </c>
      <c r="AJ53" s="397">
        <v>5</v>
      </c>
      <c r="AK53" s="398">
        <f>AJ53*N53+AJ53*O53+AJ53*P53+AJ53*Q53+AJ53*R53+AJ53*S53+AJ53*U53+AJ53*W53+AJ53*X53+AJ53*Y53+AJ53*Z53+AJ53*AA53+AJ53*V53+AJ53*AD53+AJ53*T53</f>
        <v>0</v>
      </c>
      <c r="AL53" s="62"/>
      <c r="AM53" s="62"/>
      <c r="AN53" s="693">
        <v>22.5</v>
      </c>
      <c r="AO53" s="653">
        <f t="shared" si="210"/>
        <v>0</v>
      </c>
      <c r="AP53" s="738"/>
      <c r="AQ53" s="286">
        <f t="shared" si="214"/>
        <v>0</v>
      </c>
      <c r="AR53" s="286">
        <f t="shared" si="215"/>
        <v>0</v>
      </c>
      <c r="AS53" s="286">
        <f t="shared" si="216"/>
        <v>0</v>
      </c>
      <c r="AT53" s="286">
        <f t="shared" si="217"/>
        <v>0</v>
      </c>
      <c r="AU53" s="286">
        <f t="shared" si="218"/>
        <v>0</v>
      </c>
      <c r="AV53" s="286">
        <f t="shared" si="219"/>
        <v>0</v>
      </c>
      <c r="AW53" s="286">
        <f t="shared" si="148"/>
        <v>0</v>
      </c>
      <c r="AX53" s="286">
        <f t="shared" si="220"/>
        <v>0</v>
      </c>
      <c r="AY53" s="286">
        <f t="shared" si="221"/>
        <v>0</v>
      </c>
      <c r="AZ53" s="286">
        <f t="shared" si="222"/>
        <v>0</v>
      </c>
      <c r="BA53" s="286">
        <f t="shared" si="223"/>
        <v>0</v>
      </c>
      <c r="BB53" s="286">
        <f t="shared" si="224"/>
        <v>0</v>
      </c>
      <c r="BC53" s="286">
        <f t="shared" si="225"/>
        <v>0</v>
      </c>
      <c r="BD53" s="286">
        <f t="shared" si="226"/>
        <v>0</v>
      </c>
      <c r="BE53" s="548"/>
      <c r="BF53" s="548"/>
      <c r="BG53" s="658">
        <f>AD53*J53</f>
        <v>0</v>
      </c>
      <c r="BH53" s="656">
        <v>5</v>
      </c>
      <c r="BI53" s="286"/>
      <c r="BJ53" s="541">
        <v>12</v>
      </c>
      <c r="BL53" s="541"/>
      <c r="BN53" s="541"/>
      <c r="BP53" s="541"/>
      <c r="BR53" s="541"/>
      <c r="BT53" s="541"/>
      <c r="BV53" s="541"/>
      <c r="BX53" s="541"/>
      <c r="BZ53" s="286"/>
      <c r="CA53" s="1">
        <f t="shared" si="156"/>
        <v>0</v>
      </c>
      <c r="CB53" s="1">
        <f t="shared" si="157"/>
        <v>0</v>
      </c>
      <c r="CC53" s="1">
        <f t="shared" si="158"/>
        <v>0</v>
      </c>
      <c r="CD53" s="1">
        <f t="shared" si="159"/>
        <v>0</v>
      </c>
      <c r="CE53" s="1035">
        <f t="shared" si="160"/>
        <v>0</v>
      </c>
      <c r="CF53" s="1">
        <f t="shared" si="161"/>
        <v>0</v>
      </c>
      <c r="CG53" s="1">
        <f t="shared" si="162"/>
        <v>0</v>
      </c>
      <c r="CH53" s="1">
        <f t="shared" si="163"/>
        <v>0</v>
      </c>
      <c r="CJ53" s="1">
        <f t="shared" si="164"/>
        <v>0</v>
      </c>
      <c r="CK53" s="1">
        <f t="shared" si="165"/>
        <v>0</v>
      </c>
      <c r="CM53" s="1">
        <f t="shared" si="166"/>
        <v>0</v>
      </c>
      <c r="CN53" s="1">
        <f t="shared" si="167"/>
        <v>0</v>
      </c>
      <c r="CO53" s="1">
        <f t="shared" si="168"/>
        <v>0</v>
      </c>
      <c r="CP53" s="1">
        <f t="shared" si="169"/>
        <v>0</v>
      </c>
      <c r="CQ53" s="1">
        <f t="shared" si="170"/>
        <v>0</v>
      </c>
      <c r="CR53" s="1">
        <f t="shared" si="171"/>
        <v>0</v>
      </c>
      <c r="CS53" s="1">
        <f t="shared" si="172"/>
        <v>0</v>
      </c>
      <c r="CT53" s="1">
        <f t="shared" si="173"/>
        <v>0</v>
      </c>
      <c r="CU53" s="1">
        <f t="shared" si="174"/>
        <v>0</v>
      </c>
      <c r="CV53" s="1">
        <f t="shared" si="175"/>
        <v>0</v>
      </c>
      <c r="CW53" s="1">
        <f t="shared" si="176"/>
        <v>0</v>
      </c>
      <c r="CX53" s="1">
        <f t="shared" si="177"/>
        <v>0</v>
      </c>
      <c r="CY53" s="1">
        <f t="shared" si="178"/>
        <v>0</v>
      </c>
      <c r="CZ53" s="1">
        <f t="shared" si="179"/>
        <v>0</v>
      </c>
      <c r="DA53" s="1">
        <f t="shared" si="180"/>
        <v>0</v>
      </c>
    </row>
    <row r="54" spans="1:105" s="1" customFormat="1" ht="65.25" customHeight="1">
      <c r="A54" s="1302"/>
      <c r="B54" s="266"/>
      <c r="C54" s="62"/>
      <c r="D54" s="1053" t="s">
        <v>403</v>
      </c>
      <c r="E54" s="1054"/>
      <c r="F54" s="1054"/>
      <c r="G54" s="1055" t="s">
        <v>1</v>
      </c>
      <c r="H54" s="1056" t="s">
        <v>218</v>
      </c>
      <c r="I54" s="1055" t="s">
        <v>674</v>
      </c>
      <c r="J54" s="1056">
        <v>2</v>
      </c>
      <c r="K54" s="1056">
        <v>0</v>
      </c>
      <c r="L54" s="1056" t="s">
        <v>6708</v>
      </c>
      <c r="M54" s="1085">
        <v>300.51</v>
      </c>
      <c r="N54" s="1058"/>
      <c r="O54" s="1058"/>
      <c r="P54" s="1058"/>
      <c r="Q54" s="1058"/>
      <c r="R54" s="1058"/>
      <c r="S54" s="1086"/>
      <c r="T54" s="1058"/>
      <c r="U54" s="1059"/>
      <c r="V54" s="1059"/>
      <c r="W54" s="1059"/>
      <c r="X54" s="1059"/>
      <c r="Y54" s="1059"/>
      <c r="Z54" s="1059"/>
      <c r="AA54" s="1059"/>
      <c r="AB54" s="1082"/>
      <c r="AC54" s="1082"/>
      <c r="AD54" s="1061" t="s">
        <v>236</v>
      </c>
      <c r="AE54" s="1062">
        <f t="shared" si="188"/>
        <v>0</v>
      </c>
      <c r="AF54" s="1063" t="str">
        <f t="shared" si="211"/>
        <v>No</v>
      </c>
      <c r="AG54" s="1107" t="str">
        <f t="shared" si="212"/>
        <v>No</v>
      </c>
      <c r="AH54" s="1052" t="str">
        <f t="shared" si="213"/>
        <v>No</v>
      </c>
      <c r="AJ54" s="397">
        <v>3</v>
      </c>
      <c r="AK54" s="396">
        <f t="shared" si="207"/>
        <v>0</v>
      </c>
      <c r="AL54" s="62"/>
      <c r="AM54" s="62"/>
      <c r="AN54" s="693">
        <v>11</v>
      </c>
      <c r="AO54" s="653">
        <f t="shared" si="210"/>
        <v>0</v>
      </c>
      <c r="AP54" s="738"/>
      <c r="AQ54" s="286">
        <f t="shared" si="214"/>
        <v>0</v>
      </c>
      <c r="AR54" s="286">
        <f t="shared" si="215"/>
        <v>0</v>
      </c>
      <c r="AS54" s="286">
        <f t="shared" si="216"/>
        <v>0</v>
      </c>
      <c r="AT54" s="286">
        <f t="shared" si="217"/>
        <v>0</v>
      </c>
      <c r="AU54" s="286">
        <f t="shared" si="218"/>
        <v>0</v>
      </c>
      <c r="AV54" s="286">
        <f t="shared" si="219"/>
        <v>0</v>
      </c>
      <c r="AW54" s="286">
        <f t="shared" si="148"/>
        <v>0</v>
      </c>
      <c r="AX54" s="286">
        <f t="shared" si="220"/>
        <v>0</v>
      </c>
      <c r="AY54" s="286">
        <f t="shared" si="221"/>
        <v>0</v>
      </c>
      <c r="AZ54" s="286">
        <f t="shared" si="222"/>
        <v>0</v>
      </c>
      <c r="BA54" s="286">
        <f t="shared" si="223"/>
        <v>0</v>
      </c>
      <c r="BB54" s="286">
        <f t="shared" si="224"/>
        <v>0</v>
      </c>
      <c r="BC54" s="286">
        <f t="shared" si="225"/>
        <v>0</v>
      </c>
      <c r="BD54" s="286">
        <f t="shared" si="226"/>
        <v>0</v>
      </c>
      <c r="BE54" s="548">
        <f>AB54*J54</f>
        <v>0</v>
      </c>
      <c r="BF54" s="548">
        <f>AC54*J54</f>
        <v>0</v>
      </c>
      <c r="BG54" s="658"/>
      <c r="BH54" s="656">
        <v>3</v>
      </c>
      <c r="BI54" s="286"/>
      <c r="BJ54" s="541">
        <v>7</v>
      </c>
      <c r="BK54" s="159"/>
      <c r="BL54" s="541"/>
      <c r="BM54" s="159"/>
      <c r="BN54" s="541"/>
      <c r="BO54" s="159"/>
      <c r="BP54" s="541"/>
      <c r="BQ54" s="159"/>
      <c r="BR54" s="541"/>
      <c r="BS54" s="159"/>
      <c r="BT54" s="541"/>
      <c r="BU54" s="159"/>
      <c r="BV54" s="541"/>
      <c r="BW54" s="159"/>
      <c r="BX54" s="541"/>
      <c r="BY54" s="159"/>
      <c r="BZ54" s="286"/>
      <c r="CA54" s="1">
        <f t="shared" si="156"/>
        <v>0</v>
      </c>
      <c r="CB54" s="1">
        <f t="shared" si="157"/>
        <v>0</v>
      </c>
      <c r="CC54" s="1">
        <f t="shared" si="158"/>
        <v>0</v>
      </c>
      <c r="CD54" s="1">
        <f t="shared" si="159"/>
        <v>0</v>
      </c>
      <c r="CE54" s="1035">
        <f t="shared" si="160"/>
        <v>0</v>
      </c>
      <c r="CF54" s="1">
        <f t="shared" si="161"/>
        <v>0</v>
      </c>
      <c r="CG54" s="1">
        <f t="shared" si="162"/>
        <v>0</v>
      </c>
      <c r="CH54" s="1">
        <f t="shared" si="163"/>
        <v>0</v>
      </c>
      <c r="CJ54" s="1">
        <f t="shared" si="164"/>
        <v>0</v>
      </c>
      <c r="CK54" s="1">
        <f t="shared" si="165"/>
        <v>0</v>
      </c>
      <c r="CM54" s="1">
        <f t="shared" si="166"/>
        <v>0</v>
      </c>
      <c r="CN54" s="1">
        <f t="shared" si="167"/>
        <v>0</v>
      </c>
      <c r="CO54" s="1">
        <f t="shared" si="168"/>
        <v>0</v>
      </c>
      <c r="CP54" s="1">
        <f t="shared" si="169"/>
        <v>0</v>
      </c>
      <c r="CQ54" s="1">
        <f t="shared" si="170"/>
        <v>0</v>
      </c>
      <c r="CR54" s="1">
        <f t="shared" si="171"/>
        <v>0</v>
      </c>
      <c r="CS54" s="1">
        <f t="shared" si="172"/>
        <v>0</v>
      </c>
      <c r="CT54" s="1">
        <f t="shared" si="173"/>
        <v>0</v>
      </c>
      <c r="CU54" s="1">
        <f t="shared" si="174"/>
        <v>0</v>
      </c>
      <c r="CV54" s="1">
        <f t="shared" si="175"/>
        <v>0</v>
      </c>
      <c r="CW54" s="1">
        <f t="shared" si="176"/>
        <v>0</v>
      </c>
      <c r="CX54" s="1">
        <f t="shared" si="177"/>
        <v>0</v>
      </c>
      <c r="CY54" s="1">
        <f t="shared" si="178"/>
        <v>0</v>
      </c>
      <c r="CZ54" s="1">
        <f t="shared" si="179"/>
        <v>0</v>
      </c>
      <c r="DA54" s="1">
        <f t="shared" si="180"/>
        <v>0</v>
      </c>
    </row>
    <row r="55" spans="1:105" s="1" customFormat="1" ht="65.25" customHeight="1">
      <c r="A55" s="1302"/>
      <c r="B55" s="266"/>
      <c r="C55" s="62"/>
      <c r="D55" s="1053" t="s">
        <v>404</v>
      </c>
      <c r="E55" s="1054" t="s">
        <v>90</v>
      </c>
      <c r="F55" s="1054"/>
      <c r="G55" s="1055" t="s">
        <v>37</v>
      </c>
      <c r="H55" s="1056" t="s">
        <v>218</v>
      </c>
      <c r="I55" s="1055" t="s">
        <v>674</v>
      </c>
      <c r="J55" s="1056">
        <v>4</v>
      </c>
      <c r="K55" s="1056">
        <v>0</v>
      </c>
      <c r="L55" s="1056" t="s">
        <v>6708</v>
      </c>
      <c r="M55" s="1085">
        <v>434.07000000000005</v>
      </c>
      <c r="N55" s="1058"/>
      <c r="O55" s="1058"/>
      <c r="P55" s="1058"/>
      <c r="Q55" s="1058"/>
      <c r="R55" s="1058"/>
      <c r="S55" s="1059"/>
      <c r="T55" s="1058"/>
      <c r="U55" s="1058"/>
      <c r="V55" s="1058"/>
      <c r="W55" s="1058"/>
      <c r="X55" s="1058"/>
      <c r="Y55" s="1059"/>
      <c r="Z55" s="1059"/>
      <c r="AA55" s="1059"/>
      <c r="AB55" s="1061" t="s">
        <v>236</v>
      </c>
      <c r="AC55" s="1061" t="s">
        <v>236</v>
      </c>
      <c r="AD55" s="1059"/>
      <c r="AE55" s="1062">
        <f>M55*N55+M55*O55+M55*P55+M55*Q55+M55*R55+M55*S55+M55*U55+M55*W55+M55*X55+M55*Y55+M55*Z55+M55*AA55+M55*V55+M55*AD55+M55*T55</f>
        <v>0</v>
      </c>
      <c r="AF55" s="1063" t="str">
        <f t="shared" si="211"/>
        <v>No</v>
      </c>
      <c r="AG55" s="1107" t="str">
        <f t="shared" si="212"/>
        <v>No</v>
      </c>
      <c r="AH55" s="1052" t="str">
        <f t="shared" si="213"/>
        <v>No</v>
      </c>
      <c r="AJ55" s="397">
        <v>5</v>
      </c>
      <c r="AK55" s="398">
        <f>AJ55*N55+AJ55*O55+AJ55*P55+AJ55*Q55+AJ55*R55+AJ55*S55+AJ55*U55+AJ55*W55+AJ55*X55+AJ55*Y55+AJ55*Z55+AJ55*AA55+AJ55*V55+AJ55*AD55+AJ55*T55</f>
        <v>0</v>
      </c>
      <c r="AL55" s="62"/>
      <c r="AM55" s="62"/>
      <c r="AN55" s="693">
        <v>18</v>
      </c>
      <c r="AO55" s="653">
        <f t="shared" si="210"/>
        <v>0</v>
      </c>
      <c r="AP55" s="738"/>
      <c r="AQ55" s="286">
        <f t="shared" si="214"/>
        <v>0</v>
      </c>
      <c r="AR55" s="286">
        <f t="shared" si="215"/>
        <v>0</v>
      </c>
      <c r="AS55" s="286">
        <f t="shared" si="216"/>
        <v>0</v>
      </c>
      <c r="AT55" s="286">
        <f t="shared" si="217"/>
        <v>0</v>
      </c>
      <c r="AU55" s="286">
        <f t="shared" si="218"/>
        <v>0</v>
      </c>
      <c r="AV55" s="286">
        <f t="shared" si="219"/>
        <v>0</v>
      </c>
      <c r="AW55" s="286">
        <f t="shared" si="148"/>
        <v>0</v>
      </c>
      <c r="AX55" s="286">
        <f t="shared" si="220"/>
        <v>0</v>
      </c>
      <c r="AY55" s="286">
        <f t="shared" si="221"/>
        <v>0</v>
      </c>
      <c r="AZ55" s="286">
        <f t="shared" si="222"/>
        <v>0</v>
      </c>
      <c r="BA55" s="286">
        <f t="shared" si="223"/>
        <v>0</v>
      </c>
      <c r="BB55" s="286">
        <f t="shared" si="224"/>
        <v>0</v>
      </c>
      <c r="BC55" s="286">
        <f t="shared" si="225"/>
        <v>0</v>
      </c>
      <c r="BD55" s="286">
        <f t="shared" si="226"/>
        <v>0</v>
      </c>
      <c r="BE55" s="548"/>
      <c r="BF55" s="548"/>
      <c r="BG55" s="658">
        <f>AD55*J55</f>
        <v>0</v>
      </c>
      <c r="BH55" s="656">
        <v>5</v>
      </c>
      <c r="BI55" s="286"/>
      <c r="BJ55" s="541">
        <v>11</v>
      </c>
      <c r="BK55" s="159"/>
      <c r="BL55" s="541"/>
      <c r="BM55" s="159"/>
      <c r="BN55" s="541"/>
      <c r="BO55" s="159"/>
      <c r="BP55" s="541"/>
      <c r="BQ55" s="159"/>
      <c r="BR55" s="541"/>
      <c r="BS55" s="159"/>
      <c r="BT55" s="541"/>
      <c r="BU55" s="159"/>
      <c r="BV55" s="541"/>
      <c r="BW55" s="159"/>
      <c r="BX55" s="541"/>
      <c r="BY55" s="159"/>
      <c r="BZ55" s="286"/>
      <c r="CA55" s="1">
        <f t="shared" si="156"/>
        <v>0</v>
      </c>
      <c r="CB55" s="1">
        <f t="shared" si="157"/>
        <v>0</v>
      </c>
      <c r="CC55" s="1">
        <f t="shared" si="158"/>
        <v>0</v>
      </c>
      <c r="CD55" s="1">
        <f t="shared" si="159"/>
        <v>0</v>
      </c>
      <c r="CE55" s="1035">
        <f t="shared" si="160"/>
        <v>0</v>
      </c>
      <c r="CF55" s="1">
        <f t="shared" si="161"/>
        <v>0</v>
      </c>
      <c r="CG55" s="1">
        <f t="shared" si="162"/>
        <v>0</v>
      </c>
      <c r="CH55" s="1">
        <f t="shared" si="163"/>
        <v>0</v>
      </c>
      <c r="CJ55" s="1">
        <f t="shared" si="164"/>
        <v>0</v>
      </c>
      <c r="CK55" s="1">
        <f t="shared" si="165"/>
        <v>0</v>
      </c>
      <c r="CM55" s="1">
        <f t="shared" si="166"/>
        <v>0</v>
      </c>
      <c r="CN55" s="1">
        <f t="shared" si="167"/>
        <v>0</v>
      </c>
      <c r="CO55" s="1">
        <f t="shared" si="168"/>
        <v>0</v>
      </c>
      <c r="CP55" s="1">
        <f t="shared" si="169"/>
        <v>0</v>
      </c>
      <c r="CQ55" s="1">
        <f t="shared" si="170"/>
        <v>0</v>
      </c>
      <c r="CR55" s="1">
        <f t="shared" si="171"/>
        <v>0</v>
      </c>
      <c r="CS55" s="1">
        <f t="shared" si="172"/>
        <v>0</v>
      </c>
      <c r="CT55" s="1">
        <f t="shared" si="173"/>
        <v>0</v>
      </c>
      <c r="CU55" s="1">
        <f t="shared" si="174"/>
        <v>0</v>
      </c>
      <c r="CV55" s="1">
        <f t="shared" si="175"/>
        <v>0</v>
      </c>
      <c r="CW55" s="1">
        <f t="shared" si="176"/>
        <v>0</v>
      </c>
      <c r="CX55" s="1">
        <f t="shared" si="177"/>
        <v>0</v>
      </c>
      <c r="CY55" s="1">
        <f t="shared" si="178"/>
        <v>0</v>
      </c>
      <c r="CZ55" s="1">
        <f t="shared" si="179"/>
        <v>0</v>
      </c>
      <c r="DA55" s="1">
        <f t="shared" si="180"/>
        <v>0</v>
      </c>
    </row>
    <row r="56" spans="1:105" s="1" customFormat="1" ht="65.25" customHeight="1">
      <c r="A56" s="1303"/>
      <c r="B56" s="258"/>
      <c r="C56" s="175"/>
      <c r="D56" s="473" t="s">
        <v>405</v>
      </c>
      <c r="E56" s="776"/>
      <c r="F56" s="776"/>
      <c r="G56" s="198" t="s">
        <v>721</v>
      </c>
      <c r="H56" s="173" t="s">
        <v>225</v>
      </c>
      <c r="I56" s="198" t="s">
        <v>675</v>
      </c>
      <c r="J56" s="173">
        <v>10</v>
      </c>
      <c r="K56" s="173">
        <v>0</v>
      </c>
      <c r="L56" s="173" t="s">
        <v>6708</v>
      </c>
      <c r="M56" s="976">
        <v>589.8900000000001</v>
      </c>
      <c r="N56" s="199"/>
      <c r="O56" s="199"/>
      <c r="P56" s="199"/>
      <c r="Q56" s="199"/>
      <c r="R56" s="199"/>
      <c r="S56" s="228"/>
      <c r="T56" s="199"/>
      <c r="U56" s="200"/>
      <c r="V56" s="200"/>
      <c r="W56" s="200"/>
      <c r="X56" s="200"/>
      <c r="Y56" s="200"/>
      <c r="Z56" s="200"/>
      <c r="AA56" s="200"/>
      <c r="AB56" s="884"/>
      <c r="AC56" s="884"/>
      <c r="AD56" s="919" t="s">
        <v>236</v>
      </c>
      <c r="AE56" s="215">
        <f t="shared" si="188"/>
        <v>0</v>
      </c>
      <c r="AF56" s="201" t="str">
        <f t="shared" si="211"/>
        <v>No</v>
      </c>
      <c r="AG56" s="257" t="str">
        <f t="shared" si="212"/>
        <v>No</v>
      </c>
      <c r="AH56" s="172" t="str">
        <f t="shared" si="213"/>
        <v>No</v>
      </c>
      <c r="AJ56" s="397">
        <v>10</v>
      </c>
      <c r="AK56" s="396">
        <f t="shared" si="207"/>
        <v>0</v>
      </c>
      <c r="AL56" s="62"/>
      <c r="AM56" s="62"/>
      <c r="AN56" s="693">
        <v>35</v>
      </c>
      <c r="AO56" s="653">
        <f t="shared" si="210"/>
        <v>0</v>
      </c>
      <c r="AP56" s="738"/>
      <c r="AQ56" s="286">
        <f t="shared" si="214"/>
        <v>0</v>
      </c>
      <c r="AR56" s="286">
        <f t="shared" si="215"/>
        <v>0</v>
      </c>
      <c r="AS56" s="286">
        <f t="shared" si="216"/>
        <v>0</v>
      </c>
      <c r="AT56" s="286">
        <f t="shared" si="217"/>
        <v>0</v>
      </c>
      <c r="AU56" s="286">
        <f t="shared" si="218"/>
        <v>0</v>
      </c>
      <c r="AV56" s="286">
        <f t="shared" si="219"/>
        <v>0</v>
      </c>
      <c r="AW56" s="286">
        <f t="shared" si="148"/>
        <v>0</v>
      </c>
      <c r="AX56" s="286">
        <f t="shared" si="220"/>
        <v>0</v>
      </c>
      <c r="AY56" s="286">
        <f t="shared" si="221"/>
        <v>0</v>
      </c>
      <c r="AZ56" s="286">
        <f t="shared" si="222"/>
        <v>0</v>
      </c>
      <c r="BA56" s="286">
        <f t="shared" si="223"/>
        <v>0</v>
      </c>
      <c r="BB56" s="286">
        <f t="shared" si="224"/>
        <v>0</v>
      </c>
      <c r="BC56" s="286">
        <f t="shared" si="225"/>
        <v>0</v>
      </c>
      <c r="BD56" s="286">
        <f t="shared" si="226"/>
        <v>0</v>
      </c>
      <c r="BE56" s="548">
        <f t="shared" ref="BE56:BE66" si="227">AB56*J56</f>
        <v>0</v>
      </c>
      <c r="BF56" s="548">
        <f t="shared" ref="BF56:BF66" si="228">AC56*J56</f>
        <v>0</v>
      </c>
      <c r="BG56" s="658"/>
      <c r="BH56" s="656">
        <v>10</v>
      </c>
      <c r="BI56" s="286"/>
      <c r="BJ56" s="542">
        <v>40</v>
      </c>
      <c r="BK56" s="173"/>
      <c r="BL56" s="542"/>
      <c r="BM56" s="173"/>
      <c r="BN56" s="542"/>
      <c r="BO56" s="173"/>
      <c r="BP56" s="542"/>
      <c r="BQ56" s="173"/>
      <c r="BR56" s="542"/>
      <c r="BS56" s="173"/>
      <c r="BT56" s="542"/>
      <c r="BU56" s="173"/>
      <c r="BV56" s="542"/>
      <c r="BW56" s="173"/>
      <c r="BX56" s="542"/>
      <c r="BY56" s="173"/>
      <c r="BZ56" s="286"/>
      <c r="CA56" s="1">
        <f t="shared" si="156"/>
        <v>0</v>
      </c>
      <c r="CB56" s="1">
        <f t="shared" si="157"/>
        <v>0</v>
      </c>
      <c r="CC56" s="1">
        <f t="shared" si="158"/>
        <v>0</v>
      </c>
      <c r="CD56" s="1">
        <f t="shared" si="159"/>
        <v>0</v>
      </c>
      <c r="CE56" s="1035">
        <f t="shared" si="160"/>
        <v>0</v>
      </c>
      <c r="CF56" s="1">
        <f t="shared" si="161"/>
        <v>0</v>
      </c>
      <c r="CG56" s="1">
        <f t="shared" si="162"/>
        <v>0</v>
      </c>
      <c r="CH56" s="1">
        <f t="shared" si="163"/>
        <v>0</v>
      </c>
      <c r="CJ56" s="1">
        <f t="shared" si="164"/>
        <v>0</v>
      </c>
      <c r="CK56" s="1">
        <f t="shared" si="165"/>
        <v>0</v>
      </c>
      <c r="CM56" s="1">
        <f t="shared" si="166"/>
        <v>0</v>
      </c>
      <c r="CN56" s="1">
        <f t="shared" si="167"/>
        <v>0</v>
      </c>
      <c r="CO56" s="1">
        <f t="shared" si="168"/>
        <v>0</v>
      </c>
      <c r="CP56" s="1">
        <f t="shared" si="169"/>
        <v>0</v>
      </c>
      <c r="CQ56" s="1">
        <f t="shared" si="170"/>
        <v>0</v>
      </c>
      <c r="CR56" s="1">
        <f t="shared" si="171"/>
        <v>0</v>
      </c>
      <c r="CS56" s="1">
        <f t="shared" si="172"/>
        <v>0</v>
      </c>
      <c r="CT56" s="1">
        <f t="shared" si="173"/>
        <v>0</v>
      </c>
      <c r="CU56" s="1">
        <f t="shared" si="174"/>
        <v>0</v>
      </c>
      <c r="CV56" s="1">
        <f t="shared" si="175"/>
        <v>0</v>
      </c>
      <c r="CW56" s="1">
        <f t="shared" si="176"/>
        <v>0</v>
      </c>
      <c r="CX56" s="1">
        <f t="shared" si="177"/>
        <v>0</v>
      </c>
      <c r="CY56" s="1">
        <f t="shared" si="178"/>
        <v>0</v>
      </c>
      <c r="CZ56" s="1">
        <f t="shared" si="179"/>
        <v>0</v>
      </c>
      <c r="DA56" s="1">
        <f t="shared" si="180"/>
        <v>0</v>
      </c>
    </row>
    <row r="57" spans="1:105" s="62" customFormat="1" ht="65.25" customHeight="1">
      <c r="A57" s="1310" t="s">
        <v>6113</v>
      </c>
      <c r="B57" s="266"/>
      <c r="D57" s="1064" t="s">
        <v>406</v>
      </c>
      <c r="E57" s="1065"/>
      <c r="F57" s="1065"/>
      <c r="G57" s="1066" t="s">
        <v>6398</v>
      </c>
      <c r="H57" s="1067" t="s">
        <v>219</v>
      </c>
      <c r="I57" s="1066" t="s">
        <v>676</v>
      </c>
      <c r="J57" s="1067">
        <v>1</v>
      </c>
      <c r="K57" s="1067">
        <v>0</v>
      </c>
      <c r="L57" s="1067" t="s">
        <v>6708</v>
      </c>
      <c r="M57" s="1083">
        <v>501.76265999999998</v>
      </c>
      <c r="N57" s="1069"/>
      <c r="O57" s="1069"/>
      <c r="P57" s="1069"/>
      <c r="Q57" s="1069"/>
      <c r="R57" s="1069"/>
      <c r="S57" s="1084"/>
      <c r="T57" s="1069"/>
      <c r="U57" s="1070"/>
      <c r="V57" s="1070"/>
      <c r="W57" s="1070"/>
      <c r="X57" s="1070"/>
      <c r="Y57" s="1070"/>
      <c r="Z57" s="1070"/>
      <c r="AA57" s="1070"/>
      <c r="AB57" s="1082"/>
      <c r="AC57" s="1082"/>
      <c r="AD57" s="1061" t="s">
        <v>236</v>
      </c>
      <c r="AE57" s="1062">
        <f t="shared" si="188"/>
        <v>0</v>
      </c>
      <c r="AF57" s="1063" t="str">
        <f t="shared" si="211"/>
        <v>No</v>
      </c>
      <c r="AG57" s="1120" t="str">
        <f t="shared" si="212"/>
        <v>No</v>
      </c>
      <c r="AH57" s="1074" t="str">
        <f t="shared" si="213"/>
        <v>No</v>
      </c>
      <c r="AI57" s="1"/>
      <c r="AJ57" s="397">
        <v>5</v>
      </c>
      <c r="AK57" s="396">
        <f t="shared" si="207"/>
        <v>0</v>
      </c>
      <c r="AN57" s="693">
        <v>11</v>
      </c>
      <c r="AO57" s="653">
        <f t="shared" si="210"/>
        <v>0</v>
      </c>
      <c r="AP57" s="738"/>
      <c r="AQ57" s="286">
        <f t="shared" si="214"/>
        <v>0</v>
      </c>
      <c r="AR57" s="286">
        <f t="shared" si="215"/>
        <v>0</v>
      </c>
      <c r="AS57" s="286">
        <f t="shared" si="216"/>
        <v>0</v>
      </c>
      <c r="AT57" s="286">
        <f t="shared" si="217"/>
        <v>0</v>
      </c>
      <c r="AU57" s="286">
        <f t="shared" si="218"/>
        <v>0</v>
      </c>
      <c r="AV57" s="286">
        <f t="shared" si="219"/>
        <v>0</v>
      </c>
      <c r="AW57" s="286">
        <f t="shared" si="148"/>
        <v>0</v>
      </c>
      <c r="AX57" s="286">
        <f t="shared" si="220"/>
        <v>0</v>
      </c>
      <c r="AY57" s="286">
        <f t="shared" si="221"/>
        <v>0</v>
      </c>
      <c r="AZ57" s="286">
        <f t="shared" si="222"/>
        <v>0</v>
      </c>
      <c r="BA57" s="286">
        <f t="shared" si="223"/>
        <v>0</v>
      </c>
      <c r="BB57" s="286">
        <f t="shared" si="224"/>
        <v>0</v>
      </c>
      <c r="BC57" s="286">
        <f t="shared" si="225"/>
        <v>0</v>
      </c>
      <c r="BD57" s="286">
        <f t="shared" si="226"/>
        <v>0</v>
      </c>
      <c r="BE57" s="548">
        <f t="shared" si="227"/>
        <v>0</v>
      </c>
      <c r="BF57" s="548">
        <f t="shared" si="228"/>
        <v>0</v>
      </c>
      <c r="BG57" s="658"/>
      <c r="BH57" s="656">
        <v>5</v>
      </c>
      <c r="BI57" s="286"/>
      <c r="BJ57" s="540">
        <v>8</v>
      </c>
      <c r="BK57" s="202"/>
      <c r="BL57" s="540"/>
      <c r="BM57" s="202"/>
      <c r="BN57" s="540"/>
      <c r="BO57" s="202"/>
      <c r="BP57" s="540"/>
      <c r="BQ57" s="202"/>
      <c r="BR57" s="540"/>
      <c r="BS57" s="202"/>
      <c r="BT57" s="540"/>
      <c r="BU57" s="202"/>
      <c r="BV57" s="540"/>
      <c r="BW57" s="202"/>
      <c r="BX57" s="540"/>
      <c r="BY57" s="202"/>
      <c r="BZ57" s="286"/>
      <c r="CA57" s="1">
        <f t="shared" si="156"/>
        <v>0</v>
      </c>
      <c r="CB57" s="1">
        <f t="shared" si="157"/>
        <v>0</v>
      </c>
      <c r="CC57" s="1">
        <f t="shared" si="158"/>
        <v>0</v>
      </c>
      <c r="CD57" s="1">
        <f t="shared" si="159"/>
        <v>0</v>
      </c>
      <c r="CE57" s="1035">
        <f t="shared" si="160"/>
        <v>0</v>
      </c>
      <c r="CF57" s="1">
        <f t="shared" si="161"/>
        <v>0</v>
      </c>
      <c r="CG57" s="1">
        <f t="shared" si="162"/>
        <v>0</v>
      </c>
      <c r="CH57" s="1">
        <f t="shared" si="163"/>
        <v>0</v>
      </c>
      <c r="CJ57" s="1">
        <f t="shared" si="164"/>
        <v>0</v>
      </c>
      <c r="CK57" s="1">
        <f t="shared" si="165"/>
        <v>0</v>
      </c>
      <c r="CM57" s="1">
        <f t="shared" si="166"/>
        <v>0</v>
      </c>
      <c r="CN57" s="1">
        <f t="shared" si="167"/>
        <v>0</v>
      </c>
      <c r="CO57" s="1">
        <f t="shared" si="168"/>
        <v>0</v>
      </c>
      <c r="CP57" s="1">
        <f t="shared" si="169"/>
        <v>0</v>
      </c>
      <c r="CQ57" s="1">
        <f t="shared" si="170"/>
        <v>0</v>
      </c>
      <c r="CR57" s="1">
        <f t="shared" si="171"/>
        <v>0</v>
      </c>
      <c r="CS57" s="1">
        <f t="shared" si="172"/>
        <v>0</v>
      </c>
      <c r="CT57" s="1">
        <f t="shared" si="173"/>
        <v>0</v>
      </c>
      <c r="CU57" s="1">
        <f t="shared" si="174"/>
        <v>0</v>
      </c>
      <c r="CV57" s="1">
        <f t="shared" si="175"/>
        <v>0</v>
      </c>
      <c r="CW57" s="1">
        <f t="shared" si="176"/>
        <v>0</v>
      </c>
      <c r="CX57" s="1">
        <f t="shared" si="177"/>
        <v>0</v>
      </c>
      <c r="CY57" s="1">
        <f t="shared" si="178"/>
        <v>0</v>
      </c>
      <c r="CZ57" s="1">
        <f t="shared" si="179"/>
        <v>0</v>
      </c>
      <c r="DA57" s="1">
        <f t="shared" si="180"/>
        <v>0</v>
      </c>
    </row>
    <row r="58" spans="1:105" s="62" customFormat="1" ht="65.25" customHeight="1">
      <c r="A58" s="1311"/>
      <c r="B58" s="266"/>
      <c r="D58" s="1053" t="s">
        <v>842</v>
      </c>
      <c r="E58" s="1054"/>
      <c r="F58" s="1095" t="s">
        <v>5252</v>
      </c>
      <c r="G58" s="1055" t="s">
        <v>6398</v>
      </c>
      <c r="H58" s="1056" t="s">
        <v>219</v>
      </c>
      <c r="I58" s="1055" t="s">
        <v>676</v>
      </c>
      <c r="J58" s="1056">
        <v>1</v>
      </c>
      <c r="K58" s="1056">
        <v>16</v>
      </c>
      <c r="L58" s="1056" t="s">
        <v>6708</v>
      </c>
      <c r="M58" s="1085">
        <v>517.54500000000007</v>
      </c>
      <c r="N58" s="1058"/>
      <c r="O58" s="1058"/>
      <c r="P58" s="1058"/>
      <c r="Q58" s="1058"/>
      <c r="R58" s="1058"/>
      <c r="S58" s="1086"/>
      <c r="T58" s="1058"/>
      <c r="U58" s="1059"/>
      <c r="V58" s="1059"/>
      <c r="W58" s="1059"/>
      <c r="X58" s="1059"/>
      <c r="Y58" s="1059"/>
      <c r="Z58" s="1059"/>
      <c r="AA58" s="1059"/>
      <c r="AB58" s="1082"/>
      <c r="AC58" s="1082"/>
      <c r="AD58" s="1061" t="s">
        <v>236</v>
      </c>
      <c r="AE58" s="1062">
        <f t="shared" si="188"/>
        <v>0</v>
      </c>
      <c r="AF58" s="1063" t="str">
        <f t="shared" si="211"/>
        <v>No</v>
      </c>
      <c r="AG58" s="1107" t="str">
        <f t="shared" si="212"/>
        <v>No</v>
      </c>
      <c r="AH58" s="1052" t="str">
        <f t="shared" si="213"/>
        <v>No</v>
      </c>
      <c r="AI58" s="1"/>
      <c r="AJ58" s="397">
        <v>5</v>
      </c>
      <c r="AK58" s="396">
        <f t="shared" si="207"/>
        <v>0</v>
      </c>
      <c r="AN58" s="693">
        <v>11.5</v>
      </c>
      <c r="AO58" s="653">
        <f t="shared" si="210"/>
        <v>0</v>
      </c>
      <c r="AP58" s="738"/>
      <c r="AQ58" s="286">
        <f t="shared" si="214"/>
        <v>0</v>
      </c>
      <c r="AR58" s="286">
        <f t="shared" si="215"/>
        <v>0</v>
      </c>
      <c r="AS58" s="286">
        <f t="shared" si="216"/>
        <v>0</v>
      </c>
      <c r="AT58" s="286">
        <f t="shared" si="217"/>
        <v>0</v>
      </c>
      <c r="AU58" s="286">
        <f t="shared" si="218"/>
        <v>0</v>
      </c>
      <c r="AV58" s="286">
        <f t="shared" si="219"/>
        <v>0</v>
      </c>
      <c r="AW58" s="286">
        <f t="shared" si="148"/>
        <v>0</v>
      </c>
      <c r="AX58" s="286">
        <f t="shared" si="220"/>
        <v>0</v>
      </c>
      <c r="AY58" s="286">
        <f t="shared" si="221"/>
        <v>0</v>
      </c>
      <c r="AZ58" s="286">
        <f t="shared" si="222"/>
        <v>0</v>
      </c>
      <c r="BA58" s="286">
        <f t="shared" si="223"/>
        <v>0</v>
      </c>
      <c r="BB58" s="286">
        <f t="shared" si="224"/>
        <v>0</v>
      </c>
      <c r="BC58" s="286">
        <f t="shared" si="225"/>
        <v>0</v>
      </c>
      <c r="BD58" s="286">
        <f t="shared" si="226"/>
        <v>0</v>
      </c>
      <c r="BE58" s="548">
        <f t="shared" si="227"/>
        <v>0</v>
      </c>
      <c r="BF58" s="548">
        <f t="shared" si="228"/>
        <v>0</v>
      </c>
      <c r="BG58" s="658"/>
      <c r="BH58" s="656">
        <v>5</v>
      </c>
      <c r="BI58" s="286"/>
      <c r="BJ58" s="541">
        <v>12</v>
      </c>
      <c r="BK58" s="159"/>
      <c r="BL58" s="541"/>
      <c r="BM58" s="159"/>
      <c r="BN58" s="541"/>
      <c r="BO58" s="159"/>
      <c r="BP58" s="541"/>
      <c r="BQ58" s="159"/>
      <c r="BR58" s="541"/>
      <c r="BS58" s="159"/>
      <c r="BT58" s="541"/>
      <c r="BU58" s="159"/>
      <c r="BV58" s="541"/>
      <c r="BW58" s="159"/>
      <c r="BX58" s="541"/>
      <c r="BY58" s="159"/>
      <c r="BZ58" s="286"/>
      <c r="CA58" s="1">
        <f t="shared" si="156"/>
        <v>0</v>
      </c>
      <c r="CB58" s="1">
        <f t="shared" si="157"/>
        <v>0</v>
      </c>
      <c r="CC58" s="1">
        <f t="shared" si="158"/>
        <v>0</v>
      </c>
      <c r="CD58" s="1">
        <f t="shared" si="159"/>
        <v>0</v>
      </c>
      <c r="CE58" s="1035">
        <f t="shared" si="160"/>
        <v>0</v>
      </c>
      <c r="CF58" s="1">
        <f t="shared" si="161"/>
        <v>0</v>
      </c>
      <c r="CG58" s="1">
        <f t="shared" si="162"/>
        <v>0</v>
      </c>
      <c r="CH58" s="1">
        <f t="shared" si="163"/>
        <v>0</v>
      </c>
      <c r="CJ58" s="1">
        <f t="shared" si="164"/>
        <v>0</v>
      </c>
      <c r="CK58" s="1">
        <f t="shared" si="165"/>
        <v>0</v>
      </c>
      <c r="CM58" s="1">
        <f t="shared" si="166"/>
        <v>0</v>
      </c>
      <c r="CN58" s="1">
        <f t="shared" si="167"/>
        <v>0</v>
      </c>
      <c r="CO58" s="1">
        <f t="shared" si="168"/>
        <v>0</v>
      </c>
      <c r="CP58" s="1">
        <f t="shared" si="169"/>
        <v>0</v>
      </c>
      <c r="CQ58" s="1">
        <f t="shared" si="170"/>
        <v>0</v>
      </c>
      <c r="CR58" s="1">
        <f t="shared" si="171"/>
        <v>0</v>
      </c>
      <c r="CS58" s="1">
        <f t="shared" si="172"/>
        <v>0</v>
      </c>
      <c r="CT58" s="1">
        <f t="shared" si="173"/>
        <v>0</v>
      </c>
      <c r="CU58" s="1">
        <f t="shared" si="174"/>
        <v>0</v>
      </c>
      <c r="CV58" s="1">
        <f t="shared" si="175"/>
        <v>0</v>
      </c>
      <c r="CW58" s="1">
        <f t="shared" si="176"/>
        <v>0</v>
      </c>
      <c r="CX58" s="1">
        <f t="shared" si="177"/>
        <v>0</v>
      </c>
      <c r="CY58" s="1">
        <f t="shared" si="178"/>
        <v>0</v>
      </c>
      <c r="CZ58" s="1">
        <f t="shared" si="179"/>
        <v>0</v>
      </c>
      <c r="DA58" s="1">
        <f t="shared" si="180"/>
        <v>0</v>
      </c>
    </row>
    <row r="59" spans="1:105" s="62" customFormat="1" ht="65.25" customHeight="1">
      <c r="A59" s="1311"/>
      <c r="B59" s="266"/>
      <c r="D59" s="465" t="s">
        <v>407</v>
      </c>
      <c r="E59" s="775"/>
      <c r="F59" s="775"/>
      <c r="G59" s="140" t="s">
        <v>1</v>
      </c>
      <c r="H59" s="1" t="s">
        <v>218</v>
      </c>
      <c r="I59" s="140" t="s">
        <v>677</v>
      </c>
      <c r="J59" s="1">
        <v>1</v>
      </c>
      <c r="K59" s="1">
        <v>0</v>
      </c>
      <c r="L59" s="1" t="s">
        <v>6708</v>
      </c>
      <c r="M59" s="977">
        <v>217.03500000000003</v>
      </c>
      <c r="N59" s="195"/>
      <c r="O59" s="195"/>
      <c r="P59" s="195"/>
      <c r="Q59" s="195"/>
      <c r="R59" s="195"/>
      <c r="S59" s="224"/>
      <c r="T59" s="195"/>
      <c r="U59" s="196"/>
      <c r="V59" s="196"/>
      <c r="W59" s="196"/>
      <c r="X59" s="196"/>
      <c r="Y59" s="196"/>
      <c r="Z59" s="196"/>
      <c r="AA59" s="196"/>
      <c r="AB59" s="878"/>
      <c r="AC59" s="878"/>
      <c r="AD59" s="917" t="s">
        <v>236</v>
      </c>
      <c r="AE59" s="170">
        <f t="shared" si="188"/>
        <v>0</v>
      </c>
      <c r="AF59" s="197" t="str">
        <f t="shared" si="211"/>
        <v>No</v>
      </c>
      <c r="AG59" s="257" t="str">
        <f t="shared" si="212"/>
        <v>No</v>
      </c>
      <c r="AH59" s="172" t="str">
        <f t="shared" si="213"/>
        <v>No</v>
      </c>
      <c r="AI59" s="1"/>
      <c r="AJ59" s="397">
        <v>1</v>
      </c>
      <c r="AK59" s="396">
        <f t="shared" si="207"/>
        <v>0</v>
      </c>
      <c r="AN59" s="693">
        <v>6.8</v>
      </c>
      <c r="AO59" s="653">
        <f t="shared" si="210"/>
        <v>0</v>
      </c>
      <c r="AP59" s="738"/>
      <c r="AQ59" s="286">
        <f t="shared" si="214"/>
        <v>0</v>
      </c>
      <c r="AR59" s="286">
        <f t="shared" si="215"/>
        <v>0</v>
      </c>
      <c r="AS59" s="286">
        <f t="shared" si="216"/>
        <v>0</v>
      </c>
      <c r="AT59" s="286">
        <f t="shared" si="217"/>
        <v>0</v>
      </c>
      <c r="AU59" s="286">
        <f t="shared" si="218"/>
        <v>0</v>
      </c>
      <c r="AV59" s="286">
        <f t="shared" si="219"/>
        <v>0</v>
      </c>
      <c r="AW59" s="286">
        <f t="shared" si="148"/>
        <v>0</v>
      </c>
      <c r="AX59" s="286">
        <f t="shared" si="220"/>
        <v>0</v>
      </c>
      <c r="AY59" s="286">
        <f t="shared" si="221"/>
        <v>0</v>
      </c>
      <c r="AZ59" s="286">
        <f t="shared" si="222"/>
        <v>0</v>
      </c>
      <c r="BA59" s="286">
        <f t="shared" si="223"/>
        <v>0</v>
      </c>
      <c r="BB59" s="286">
        <f t="shared" si="224"/>
        <v>0</v>
      </c>
      <c r="BC59" s="286">
        <f t="shared" si="225"/>
        <v>0</v>
      </c>
      <c r="BD59" s="286">
        <f t="shared" si="226"/>
        <v>0</v>
      </c>
      <c r="BE59" s="548">
        <f t="shared" si="227"/>
        <v>0</v>
      </c>
      <c r="BF59" s="548">
        <f t="shared" si="228"/>
        <v>0</v>
      </c>
      <c r="BG59" s="658"/>
      <c r="BH59" s="656">
        <v>1</v>
      </c>
      <c r="BI59" s="286"/>
      <c r="BJ59" s="541">
        <v>6</v>
      </c>
      <c r="BK59" s="1"/>
      <c r="BL59" s="541"/>
      <c r="BM59" s="1"/>
      <c r="BN59" s="541"/>
      <c r="BO59" s="1"/>
      <c r="BP59" s="541"/>
      <c r="BQ59" s="1"/>
      <c r="BR59" s="541"/>
      <c r="BS59" s="1"/>
      <c r="BT59" s="541"/>
      <c r="BU59" s="1"/>
      <c r="BV59" s="541"/>
      <c r="BW59" s="1"/>
      <c r="BX59" s="541"/>
      <c r="BY59" s="1"/>
      <c r="BZ59" s="286"/>
      <c r="CA59" s="1">
        <f t="shared" si="156"/>
        <v>0</v>
      </c>
      <c r="CB59" s="1">
        <f t="shared" si="157"/>
        <v>0</v>
      </c>
      <c r="CC59" s="1">
        <f t="shared" si="158"/>
        <v>0</v>
      </c>
      <c r="CD59" s="1">
        <f t="shared" si="159"/>
        <v>0</v>
      </c>
      <c r="CE59" s="1035">
        <f t="shared" si="160"/>
        <v>0</v>
      </c>
      <c r="CF59" s="1">
        <f t="shared" si="161"/>
        <v>0</v>
      </c>
      <c r="CG59" s="1">
        <f t="shared" si="162"/>
        <v>0</v>
      </c>
      <c r="CH59" s="1">
        <f t="shared" si="163"/>
        <v>0</v>
      </c>
      <c r="CJ59" s="1">
        <f t="shared" si="164"/>
        <v>0</v>
      </c>
      <c r="CK59" s="1">
        <f t="shared" si="165"/>
        <v>0</v>
      </c>
      <c r="CM59" s="1">
        <f t="shared" si="166"/>
        <v>0</v>
      </c>
      <c r="CN59" s="1">
        <f t="shared" si="167"/>
        <v>0</v>
      </c>
      <c r="CO59" s="1">
        <f t="shared" si="168"/>
        <v>0</v>
      </c>
      <c r="CP59" s="1">
        <f t="shared" si="169"/>
        <v>0</v>
      </c>
      <c r="CQ59" s="1">
        <f t="shared" si="170"/>
        <v>0</v>
      </c>
      <c r="CR59" s="1">
        <f t="shared" si="171"/>
        <v>0</v>
      </c>
      <c r="CS59" s="1">
        <f t="shared" si="172"/>
        <v>0</v>
      </c>
      <c r="CT59" s="1">
        <f t="shared" si="173"/>
        <v>0</v>
      </c>
      <c r="CU59" s="1">
        <f t="shared" si="174"/>
        <v>0</v>
      </c>
      <c r="CV59" s="1">
        <f t="shared" si="175"/>
        <v>0</v>
      </c>
      <c r="CW59" s="1">
        <f t="shared" si="176"/>
        <v>0</v>
      </c>
      <c r="CX59" s="1">
        <f t="shared" si="177"/>
        <v>0</v>
      </c>
      <c r="CY59" s="1">
        <f t="shared" si="178"/>
        <v>0</v>
      </c>
      <c r="CZ59" s="1">
        <f t="shared" si="179"/>
        <v>0</v>
      </c>
      <c r="DA59" s="1">
        <f t="shared" si="180"/>
        <v>0</v>
      </c>
    </row>
    <row r="60" spans="1:105" s="62" customFormat="1" ht="65.25" customHeight="1">
      <c r="A60" s="1311"/>
      <c r="B60" s="266"/>
      <c r="D60" s="465" t="s">
        <v>843</v>
      </c>
      <c r="E60" s="775"/>
      <c r="F60" s="1036" t="s">
        <v>5252</v>
      </c>
      <c r="G60" s="140" t="s">
        <v>1</v>
      </c>
      <c r="H60" s="1" t="s">
        <v>218</v>
      </c>
      <c r="I60" s="140" t="s">
        <v>677</v>
      </c>
      <c r="J60" s="1">
        <v>1</v>
      </c>
      <c r="K60" s="1">
        <v>1</v>
      </c>
      <c r="L60" s="1" t="s">
        <v>6708</v>
      </c>
      <c r="M60" s="977">
        <v>228.16500000000002</v>
      </c>
      <c r="N60" s="195"/>
      <c r="O60" s="195"/>
      <c r="P60" s="195"/>
      <c r="Q60" s="195"/>
      <c r="R60" s="195"/>
      <c r="S60" s="224"/>
      <c r="T60" s="195"/>
      <c r="U60" s="196"/>
      <c r="V60" s="196"/>
      <c r="W60" s="196"/>
      <c r="X60" s="196"/>
      <c r="Y60" s="196"/>
      <c r="Z60" s="196"/>
      <c r="AA60" s="196"/>
      <c r="AB60" s="878"/>
      <c r="AC60" s="878"/>
      <c r="AD60" s="917" t="s">
        <v>236</v>
      </c>
      <c r="AE60" s="170">
        <f t="shared" si="188"/>
        <v>0</v>
      </c>
      <c r="AF60" s="197" t="str">
        <f t="shared" si="211"/>
        <v>No</v>
      </c>
      <c r="AG60" s="257" t="str">
        <f t="shared" si="212"/>
        <v>No</v>
      </c>
      <c r="AH60" s="172" t="str">
        <f t="shared" si="213"/>
        <v>No</v>
      </c>
      <c r="AI60" s="1"/>
      <c r="AJ60" s="397">
        <v>1</v>
      </c>
      <c r="AK60" s="396">
        <f t="shared" si="207"/>
        <v>0</v>
      </c>
      <c r="AN60" s="693">
        <v>6.8</v>
      </c>
      <c r="AO60" s="653">
        <f t="shared" si="210"/>
        <v>0</v>
      </c>
      <c r="AP60" s="738"/>
      <c r="AQ60" s="286">
        <f t="shared" si="214"/>
        <v>0</v>
      </c>
      <c r="AR60" s="286">
        <f t="shared" si="215"/>
        <v>0</v>
      </c>
      <c r="AS60" s="286">
        <f t="shared" si="216"/>
        <v>0</v>
      </c>
      <c r="AT60" s="286">
        <f t="shared" si="217"/>
        <v>0</v>
      </c>
      <c r="AU60" s="286">
        <f t="shared" si="218"/>
        <v>0</v>
      </c>
      <c r="AV60" s="286">
        <f t="shared" si="219"/>
        <v>0</v>
      </c>
      <c r="AW60" s="286">
        <f t="shared" si="148"/>
        <v>0</v>
      </c>
      <c r="AX60" s="286">
        <f t="shared" si="220"/>
        <v>0</v>
      </c>
      <c r="AY60" s="286">
        <f t="shared" si="221"/>
        <v>0</v>
      </c>
      <c r="AZ60" s="286">
        <f t="shared" si="222"/>
        <v>0</v>
      </c>
      <c r="BA60" s="286">
        <f t="shared" si="223"/>
        <v>0</v>
      </c>
      <c r="BB60" s="286">
        <f t="shared" si="224"/>
        <v>0</v>
      </c>
      <c r="BC60" s="286">
        <f t="shared" si="225"/>
        <v>0</v>
      </c>
      <c r="BD60" s="286">
        <f t="shared" si="226"/>
        <v>0</v>
      </c>
      <c r="BE60" s="548">
        <f t="shared" si="227"/>
        <v>0</v>
      </c>
      <c r="BF60" s="548">
        <f t="shared" si="228"/>
        <v>0</v>
      </c>
      <c r="BG60" s="658"/>
      <c r="BH60" s="656">
        <v>1</v>
      </c>
      <c r="BI60" s="286"/>
      <c r="BJ60" s="541">
        <v>10</v>
      </c>
      <c r="BK60" s="1"/>
      <c r="BL60" s="541"/>
      <c r="BM60" s="1"/>
      <c r="BN60" s="541"/>
      <c r="BO60" s="1"/>
      <c r="BP60" s="541"/>
      <c r="BQ60" s="1"/>
      <c r="BR60" s="541"/>
      <c r="BS60" s="1"/>
      <c r="BT60" s="541"/>
      <c r="BU60" s="1"/>
      <c r="BV60" s="541"/>
      <c r="BW60" s="1"/>
      <c r="BX60" s="541"/>
      <c r="BY60" s="1"/>
      <c r="BZ60" s="286"/>
      <c r="CA60" s="1">
        <f t="shared" si="156"/>
        <v>0</v>
      </c>
      <c r="CB60" s="1">
        <f t="shared" si="157"/>
        <v>0</v>
      </c>
      <c r="CC60" s="1">
        <f t="shared" si="158"/>
        <v>0</v>
      </c>
      <c r="CD60" s="1">
        <f t="shared" si="159"/>
        <v>0</v>
      </c>
      <c r="CE60" s="1035">
        <f t="shared" si="160"/>
        <v>0</v>
      </c>
      <c r="CF60" s="1">
        <f t="shared" si="161"/>
        <v>0</v>
      </c>
      <c r="CG60" s="1">
        <f t="shared" si="162"/>
        <v>0</v>
      </c>
      <c r="CH60" s="1">
        <f t="shared" si="163"/>
        <v>0</v>
      </c>
      <c r="CJ60" s="1">
        <f t="shared" si="164"/>
        <v>0</v>
      </c>
      <c r="CK60" s="1">
        <f t="shared" si="165"/>
        <v>0</v>
      </c>
      <c r="CM60" s="1">
        <f t="shared" si="166"/>
        <v>0</v>
      </c>
      <c r="CN60" s="1">
        <f t="shared" si="167"/>
        <v>0</v>
      </c>
      <c r="CO60" s="1">
        <f t="shared" si="168"/>
        <v>0</v>
      </c>
      <c r="CP60" s="1">
        <f t="shared" si="169"/>
        <v>0</v>
      </c>
      <c r="CQ60" s="1">
        <f t="shared" si="170"/>
        <v>0</v>
      </c>
      <c r="CR60" s="1">
        <f t="shared" si="171"/>
        <v>0</v>
      </c>
      <c r="CS60" s="1">
        <f t="shared" si="172"/>
        <v>0</v>
      </c>
      <c r="CT60" s="1">
        <f t="shared" si="173"/>
        <v>0</v>
      </c>
      <c r="CU60" s="1">
        <f t="shared" si="174"/>
        <v>0</v>
      </c>
      <c r="CV60" s="1">
        <f t="shared" si="175"/>
        <v>0</v>
      </c>
      <c r="CW60" s="1">
        <f t="shared" si="176"/>
        <v>0</v>
      </c>
      <c r="CX60" s="1">
        <f t="shared" si="177"/>
        <v>0</v>
      </c>
      <c r="CY60" s="1">
        <f t="shared" si="178"/>
        <v>0</v>
      </c>
      <c r="CZ60" s="1">
        <f t="shared" si="179"/>
        <v>0</v>
      </c>
      <c r="DA60" s="1">
        <f t="shared" si="180"/>
        <v>0</v>
      </c>
    </row>
    <row r="61" spans="1:105" s="62" customFormat="1" ht="65.25" customHeight="1">
      <c r="A61" s="1311"/>
      <c r="B61" s="266"/>
      <c r="C61" s="1"/>
      <c r="D61" s="1053" t="s">
        <v>408</v>
      </c>
      <c r="E61" s="1054"/>
      <c r="F61" s="1054"/>
      <c r="G61" s="1055" t="s">
        <v>1</v>
      </c>
      <c r="H61" s="1056" t="s">
        <v>218</v>
      </c>
      <c r="I61" s="1055" t="s">
        <v>678</v>
      </c>
      <c r="J61" s="1056">
        <v>1</v>
      </c>
      <c r="K61" s="1056">
        <v>0</v>
      </c>
      <c r="L61" s="1056" t="s">
        <v>6708</v>
      </c>
      <c r="M61" s="1085">
        <v>211.47000000000003</v>
      </c>
      <c r="N61" s="1058"/>
      <c r="O61" s="1058"/>
      <c r="P61" s="1058"/>
      <c r="Q61" s="1058"/>
      <c r="R61" s="1058"/>
      <c r="S61" s="1086"/>
      <c r="T61" s="1058"/>
      <c r="U61" s="1059"/>
      <c r="V61" s="1059"/>
      <c r="W61" s="1059"/>
      <c r="X61" s="1059"/>
      <c r="Y61" s="1059"/>
      <c r="Z61" s="1059"/>
      <c r="AA61" s="1059"/>
      <c r="AB61" s="1082"/>
      <c r="AC61" s="1082"/>
      <c r="AD61" s="1061" t="s">
        <v>236</v>
      </c>
      <c r="AE61" s="1062">
        <f t="shared" si="188"/>
        <v>0</v>
      </c>
      <c r="AF61" s="1063" t="str">
        <f t="shared" si="211"/>
        <v>No</v>
      </c>
      <c r="AG61" s="1107" t="str">
        <f t="shared" si="212"/>
        <v>No</v>
      </c>
      <c r="AH61" s="1052" t="str">
        <f t="shared" si="213"/>
        <v>No</v>
      </c>
      <c r="AI61" s="1"/>
      <c r="AJ61" s="397">
        <v>1</v>
      </c>
      <c r="AK61" s="396">
        <f t="shared" si="207"/>
        <v>0</v>
      </c>
      <c r="AN61" s="693">
        <v>6</v>
      </c>
      <c r="AO61" s="653">
        <f t="shared" si="210"/>
        <v>0</v>
      </c>
      <c r="AP61" s="738"/>
      <c r="AQ61" s="286">
        <f t="shared" si="214"/>
        <v>0</v>
      </c>
      <c r="AR61" s="286">
        <f t="shared" si="215"/>
        <v>0</v>
      </c>
      <c r="AS61" s="286">
        <f t="shared" si="216"/>
        <v>0</v>
      </c>
      <c r="AT61" s="286">
        <f t="shared" si="217"/>
        <v>0</v>
      </c>
      <c r="AU61" s="286">
        <f t="shared" si="218"/>
        <v>0</v>
      </c>
      <c r="AV61" s="286">
        <f t="shared" si="219"/>
        <v>0</v>
      </c>
      <c r="AW61" s="286">
        <f t="shared" si="148"/>
        <v>0</v>
      </c>
      <c r="AX61" s="286">
        <f t="shared" si="220"/>
        <v>0</v>
      </c>
      <c r="AY61" s="286">
        <f t="shared" si="221"/>
        <v>0</v>
      </c>
      <c r="AZ61" s="286">
        <f t="shared" si="222"/>
        <v>0</v>
      </c>
      <c r="BA61" s="286">
        <f t="shared" si="223"/>
        <v>0</v>
      </c>
      <c r="BB61" s="286">
        <f t="shared" si="224"/>
        <v>0</v>
      </c>
      <c r="BC61" s="286">
        <f t="shared" si="225"/>
        <v>0</v>
      </c>
      <c r="BD61" s="286">
        <f t="shared" si="226"/>
        <v>0</v>
      </c>
      <c r="BE61" s="548">
        <f t="shared" si="227"/>
        <v>0</v>
      </c>
      <c r="BF61" s="548">
        <f t="shared" si="228"/>
        <v>0</v>
      </c>
      <c r="BG61" s="658"/>
      <c r="BH61" s="656">
        <v>1</v>
      </c>
      <c r="BI61" s="286"/>
      <c r="BJ61" s="541">
        <v>6</v>
      </c>
      <c r="BK61" s="159"/>
      <c r="BL61" s="541"/>
      <c r="BM61" s="159"/>
      <c r="BN61" s="541"/>
      <c r="BO61" s="159"/>
      <c r="BP61" s="541"/>
      <c r="BQ61" s="159"/>
      <c r="BR61" s="541"/>
      <c r="BS61" s="159"/>
      <c r="BT61" s="541"/>
      <c r="BU61" s="159"/>
      <c r="BV61" s="541"/>
      <c r="BW61" s="159"/>
      <c r="BX61" s="541"/>
      <c r="BY61" s="159"/>
      <c r="BZ61" s="286"/>
      <c r="CA61" s="1">
        <f t="shared" si="156"/>
        <v>0</v>
      </c>
      <c r="CB61" s="1">
        <f t="shared" si="157"/>
        <v>0</v>
      </c>
      <c r="CC61" s="1">
        <f t="shared" si="158"/>
        <v>0</v>
      </c>
      <c r="CD61" s="1">
        <f t="shared" si="159"/>
        <v>0</v>
      </c>
      <c r="CE61" s="1035">
        <f t="shared" si="160"/>
        <v>0</v>
      </c>
      <c r="CF61" s="1">
        <f t="shared" si="161"/>
        <v>0</v>
      </c>
      <c r="CG61" s="1">
        <f t="shared" si="162"/>
        <v>0</v>
      </c>
      <c r="CH61" s="1">
        <f t="shared" si="163"/>
        <v>0</v>
      </c>
      <c r="CJ61" s="1">
        <f t="shared" si="164"/>
        <v>0</v>
      </c>
      <c r="CK61" s="1">
        <f t="shared" si="165"/>
        <v>0</v>
      </c>
      <c r="CM61" s="1">
        <f t="shared" si="166"/>
        <v>0</v>
      </c>
      <c r="CN61" s="1">
        <f t="shared" si="167"/>
        <v>0</v>
      </c>
      <c r="CO61" s="1">
        <f t="shared" si="168"/>
        <v>0</v>
      </c>
      <c r="CP61" s="1">
        <f t="shared" si="169"/>
        <v>0</v>
      </c>
      <c r="CQ61" s="1">
        <f t="shared" si="170"/>
        <v>0</v>
      </c>
      <c r="CR61" s="1">
        <f t="shared" si="171"/>
        <v>0</v>
      </c>
      <c r="CS61" s="1">
        <f t="shared" si="172"/>
        <v>0</v>
      </c>
      <c r="CT61" s="1">
        <f t="shared" si="173"/>
        <v>0</v>
      </c>
      <c r="CU61" s="1">
        <f t="shared" si="174"/>
        <v>0</v>
      </c>
      <c r="CV61" s="1">
        <f t="shared" si="175"/>
        <v>0</v>
      </c>
      <c r="CW61" s="1">
        <f t="shared" si="176"/>
        <v>0</v>
      </c>
      <c r="CX61" s="1">
        <f t="shared" si="177"/>
        <v>0</v>
      </c>
      <c r="CY61" s="1">
        <f t="shared" si="178"/>
        <v>0</v>
      </c>
      <c r="CZ61" s="1">
        <f t="shared" si="179"/>
        <v>0</v>
      </c>
      <c r="DA61" s="1">
        <f t="shared" si="180"/>
        <v>0</v>
      </c>
    </row>
    <row r="62" spans="1:105" s="62" customFormat="1" ht="65.25" customHeight="1">
      <c r="A62" s="1311"/>
      <c r="B62" s="266"/>
      <c r="C62" s="1"/>
      <c r="D62" s="1053" t="s">
        <v>844</v>
      </c>
      <c r="E62" s="1054"/>
      <c r="F62" s="1095" t="s">
        <v>5252</v>
      </c>
      <c r="G62" s="1055" t="s">
        <v>1</v>
      </c>
      <c r="H62" s="1056" t="s">
        <v>218</v>
      </c>
      <c r="I62" s="1055" t="s">
        <v>678</v>
      </c>
      <c r="J62" s="1056">
        <v>1</v>
      </c>
      <c r="K62" s="1056">
        <v>1</v>
      </c>
      <c r="L62" s="1056" t="s">
        <v>6708</v>
      </c>
      <c r="M62" s="1085">
        <v>222.60000000000002</v>
      </c>
      <c r="N62" s="1058"/>
      <c r="O62" s="1058"/>
      <c r="P62" s="1058"/>
      <c r="Q62" s="1058"/>
      <c r="R62" s="1058"/>
      <c r="S62" s="1086"/>
      <c r="T62" s="1058"/>
      <c r="U62" s="1059"/>
      <c r="V62" s="1059"/>
      <c r="W62" s="1059"/>
      <c r="X62" s="1059"/>
      <c r="Y62" s="1059"/>
      <c r="Z62" s="1059"/>
      <c r="AA62" s="1059"/>
      <c r="AB62" s="1082"/>
      <c r="AC62" s="1082"/>
      <c r="AD62" s="1061" t="s">
        <v>236</v>
      </c>
      <c r="AE62" s="1062">
        <f t="shared" si="188"/>
        <v>0</v>
      </c>
      <c r="AF62" s="1063" t="str">
        <f t="shared" si="211"/>
        <v>No</v>
      </c>
      <c r="AG62" s="1107" t="str">
        <f t="shared" si="212"/>
        <v>No</v>
      </c>
      <c r="AH62" s="1052" t="str">
        <f t="shared" si="213"/>
        <v>No</v>
      </c>
      <c r="AI62" s="1"/>
      <c r="AJ62" s="397">
        <v>1</v>
      </c>
      <c r="AK62" s="396">
        <f t="shared" si="207"/>
        <v>0</v>
      </c>
      <c r="AN62" s="693">
        <v>6</v>
      </c>
      <c r="AO62" s="653">
        <f t="shared" si="210"/>
        <v>0</v>
      </c>
      <c r="AP62" s="738"/>
      <c r="AQ62" s="286">
        <f t="shared" si="214"/>
        <v>0</v>
      </c>
      <c r="AR62" s="286">
        <f t="shared" si="215"/>
        <v>0</v>
      </c>
      <c r="AS62" s="286">
        <f t="shared" si="216"/>
        <v>0</v>
      </c>
      <c r="AT62" s="286">
        <f t="shared" si="217"/>
        <v>0</v>
      </c>
      <c r="AU62" s="286">
        <f t="shared" si="218"/>
        <v>0</v>
      </c>
      <c r="AV62" s="286">
        <f t="shared" si="219"/>
        <v>0</v>
      </c>
      <c r="AW62" s="286">
        <f t="shared" si="148"/>
        <v>0</v>
      </c>
      <c r="AX62" s="286">
        <f t="shared" si="220"/>
        <v>0</v>
      </c>
      <c r="AY62" s="286">
        <f t="shared" si="221"/>
        <v>0</v>
      </c>
      <c r="AZ62" s="286">
        <f t="shared" si="222"/>
        <v>0</v>
      </c>
      <c r="BA62" s="286">
        <f t="shared" si="223"/>
        <v>0</v>
      </c>
      <c r="BB62" s="286">
        <f t="shared" si="224"/>
        <v>0</v>
      </c>
      <c r="BC62" s="286">
        <f t="shared" si="225"/>
        <v>0</v>
      </c>
      <c r="BD62" s="286">
        <f t="shared" si="226"/>
        <v>0</v>
      </c>
      <c r="BE62" s="548">
        <f t="shared" si="227"/>
        <v>0</v>
      </c>
      <c r="BF62" s="548">
        <f t="shared" si="228"/>
        <v>0</v>
      </c>
      <c r="BG62" s="658"/>
      <c r="BH62" s="656">
        <v>1</v>
      </c>
      <c r="BI62" s="286"/>
      <c r="BJ62" s="541">
        <v>10</v>
      </c>
      <c r="BK62" s="159"/>
      <c r="BL62" s="541"/>
      <c r="BM62" s="159"/>
      <c r="BN62" s="541"/>
      <c r="BO62" s="159"/>
      <c r="BP62" s="541"/>
      <c r="BQ62" s="159"/>
      <c r="BR62" s="541"/>
      <c r="BS62" s="159"/>
      <c r="BT62" s="541"/>
      <c r="BU62" s="159"/>
      <c r="BV62" s="541"/>
      <c r="BW62" s="159"/>
      <c r="BX62" s="541"/>
      <c r="BY62" s="159"/>
      <c r="BZ62" s="286"/>
      <c r="CA62" s="1">
        <f t="shared" si="156"/>
        <v>0</v>
      </c>
      <c r="CB62" s="1">
        <f t="shared" si="157"/>
        <v>0</v>
      </c>
      <c r="CC62" s="1">
        <f t="shared" si="158"/>
        <v>0</v>
      </c>
      <c r="CD62" s="1">
        <f t="shared" si="159"/>
        <v>0</v>
      </c>
      <c r="CE62" s="1035">
        <f t="shared" si="160"/>
        <v>0</v>
      </c>
      <c r="CF62" s="1">
        <f t="shared" si="161"/>
        <v>0</v>
      </c>
      <c r="CG62" s="1">
        <f t="shared" si="162"/>
        <v>0</v>
      </c>
      <c r="CH62" s="1">
        <f t="shared" si="163"/>
        <v>0</v>
      </c>
      <c r="CJ62" s="1">
        <f t="shared" si="164"/>
        <v>0</v>
      </c>
      <c r="CK62" s="1">
        <f t="shared" si="165"/>
        <v>0</v>
      </c>
      <c r="CM62" s="1">
        <f t="shared" si="166"/>
        <v>0</v>
      </c>
      <c r="CN62" s="1">
        <f t="shared" si="167"/>
        <v>0</v>
      </c>
      <c r="CO62" s="1">
        <f t="shared" si="168"/>
        <v>0</v>
      </c>
      <c r="CP62" s="1">
        <f t="shared" si="169"/>
        <v>0</v>
      </c>
      <c r="CQ62" s="1">
        <f t="shared" si="170"/>
        <v>0</v>
      </c>
      <c r="CR62" s="1">
        <f t="shared" si="171"/>
        <v>0</v>
      </c>
      <c r="CS62" s="1">
        <f t="shared" si="172"/>
        <v>0</v>
      </c>
      <c r="CT62" s="1">
        <f t="shared" si="173"/>
        <v>0</v>
      </c>
      <c r="CU62" s="1">
        <f t="shared" si="174"/>
        <v>0</v>
      </c>
      <c r="CV62" s="1">
        <f t="shared" si="175"/>
        <v>0</v>
      </c>
      <c r="CW62" s="1">
        <f t="shared" si="176"/>
        <v>0</v>
      </c>
      <c r="CX62" s="1">
        <f t="shared" si="177"/>
        <v>0</v>
      </c>
      <c r="CY62" s="1">
        <f t="shared" si="178"/>
        <v>0</v>
      </c>
      <c r="CZ62" s="1">
        <f t="shared" si="179"/>
        <v>0</v>
      </c>
      <c r="DA62" s="1">
        <f t="shared" si="180"/>
        <v>0</v>
      </c>
    </row>
    <row r="63" spans="1:105" s="1" customFormat="1" ht="65.25" customHeight="1">
      <c r="A63" s="1311"/>
      <c r="B63" s="265"/>
      <c r="D63" s="465" t="s">
        <v>409</v>
      </c>
      <c r="E63" s="775"/>
      <c r="F63" s="1036"/>
      <c r="G63" s="140" t="s">
        <v>1</v>
      </c>
      <c r="H63" s="1" t="s">
        <v>225</v>
      </c>
      <c r="I63" s="1318" t="s">
        <v>679</v>
      </c>
      <c r="J63" s="1">
        <v>3</v>
      </c>
      <c r="K63" s="1">
        <v>0</v>
      </c>
      <c r="L63" s="1" t="s">
        <v>6708</v>
      </c>
      <c r="M63" s="977">
        <v>255.99</v>
      </c>
      <c r="N63" s="195"/>
      <c r="O63" s="195"/>
      <c r="P63" s="195"/>
      <c r="Q63" s="195"/>
      <c r="R63" s="195"/>
      <c r="S63" s="224"/>
      <c r="T63" s="195"/>
      <c r="U63" s="196"/>
      <c r="V63" s="196"/>
      <c r="W63" s="196"/>
      <c r="X63" s="196"/>
      <c r="Y63" s="196"/>
      <c r="Z63" s="196"/>
      <c r="AA63" s="196"/>
      <c r="AB63" s="878"/>
      <c r="AC63" s="878"/>
      <c r="AD63" s="917" t="s">
        <v>236</v>
      </c>
      <c r="AE63" s="170">
        <f t="shared" si="188"/>
        <v>0</v>
      </c>
      <c r="AF63" s="197" t="str">
        <f t="shared" si="211"/>
        <v>No</v>
      </c>
      <c r="AG63" s="257" t="str">
        <f t="shared" si="212"/>
        <v>No</v>
      </c>
      <c r="AH63" s="172" t="str">
        <f t="shared" si="213"/>
        <v>No</v>
      </c>
      <c r="AJ63" s="397">
        <v>3</v>
      </c>
      <c r="AK63" s="396">
        <f t="shared" si="207"/>
        <v>0</v>
      </c>
      <c r="AL63" s="62"/>
      <c r="AM63" s="62"/>
      <c r="AN63" s="693">
        <v>5.5</v>
      </c>
      <c r="AO63" s="653">
        <f t="shared" si="210"/>
        <v>0</v>
      </c>
      <c r="AP63" s="738"/>
      <c r="AQ63" s="286">
        <f t="shared" si="214"/>
        <v>0</v>
      </c>
      <c r="AR63" s="286">
        <f t="shared" si="215"/>
        <v>0</v>
      </c>
      <c r="AS63" s="286">
        <f t="shared" si="216"/>
        <v>0</v>
      </c>
      <c r="AT63" s="286">
        <f t="shared" si="217"/>
        <v>0</v>
      </c>
      <c r="AU63" s="286">
        <f t="shared" si="218"/>
        <v>0</v>
      </c>
      <c r="AV63" s="286">
        <f t="shared" si="219"/>
        <v>0</v>
      </c>
      <c r="AW63" s="286">
        <f t="shared" si="148"/>
        <v>0</v>
      </c>
      <c r="AX63" s="286">
        <f t="shared" si="220"/>
        <v>0</v>
      </c>
      <c r="AY63" s="286">
        <f t="shared" si="221"/>
        <v>0</v>
      </c>
      <c r="AZ63" s="286">
        <f t="shared" si="222"/>
        <v>0</v>
      </c>
      <c r="BA63" s="286">
        <f t="shared" si="223"/>
        <v>0</v>
      </c>
      <c r="BB63" s="286">
        <f t="shared" si="224"/>
        <v>0</v>
      </c>
      <c r="BC63" s="286">
        <f t="shared" si="225"/>
        <v>0</v>
      </c>
      <c r="BD63" s="286">
        <f t="shared" si="226"/>
        <v>0</v>
      </c>
      <c r="BE63" s="548">
        <f t="shared" si="227"/>
        <v>0</v>
      </c>
      <c r="BF63" s="548">
        <f t="shared" si="228"/>
        <v>0</v>
      </c>
      <c r="BG63" s="658"/>
      <c r="BH63" s="656">
        <v>3</v>
      </c>
      <c r="BI63" s="286"/>
      <c r="BJ63" s="541">
        <v>12</v>
      </c>
      <c r="BL63" s="541"/>
      <c r="BN63" s="541"/>
      <c r="BP63" s="541"/>
      <c r="BR63" s="541"/>
      <c r="BT63" s="541"/>
      <c r="BV63" s="541"/>
      <c r="BX63" s="541"/>
      <c r="BZ63" s="286"/>
      <c r="CA63" s="1">
        <f t="shared" si="156"/>
        <v>0</v>
      </c>
      <c r="CB63" s="1">
        <f t="shared" si="157"/>
        <v>0</v>
      </c>
      <c r="CC63" s="1">
        <f t="shared" si="158"/>
        <v>0</v>
      </c>
      <c r="CD63" s="1">
        <f t="shared" si="159"/>
        <v>0</v>
      </c>
      <c r="CE63" s="1035">
        <f t="shared" si="160"/>
        <v>0</v>
      </c>
      <c r="CF63" s="1">
        <f t="shared" si="161"/>
        <v>0</v>
      </c>
      <c r="CG63" s="1">
        <f t="shared" si="162"/>
        <v>0</v>
      </c>
      <c r="CH63" s="1">
        <f t="shared" si="163"/>
        <v>0</v>
      </c>
      <c r="CJ63" s="1">
        <f t="shared" si="164"/>
        <v>0</v>
      </c>
      <c r="CK63" s="1">
        <f t="shared" si="165"/>
        <v>0</v>
      </c>
      <c r="CM63" s="1">
        <f t="shared" si="166"/>
        <v>0</v>
      </c>
      <c r="CN63" s="1">
        <f t="shared" si="167"/>
        <v>0</v>
      </c>
      <c r="CO63" s="1">
        <f t="shared" si="168"/>
        <v>0</v>
      </c>
      <c r="CP63" s="1">
        <f t="shared" si="169"/>
        <v>0</v>
      </c>
      <c r="CQ63" s="1">
        <f t="shared" si="170"/>
        <v>0</v>
      </c>
      <c r="CR63" s="1">
        <f t="shared" si="171"/>
        <v>0</v>
      </c>
      <c r="CS63" s="1">
        <f t="shared" si="172"/>
        <v>0</v>
      </c>
      <c r="CT63" s="1">
        <f t="shared" si="173"/>
        <v>0</v>
      </c>
      <c r="CU63" s="1">
        <f t="shared" si="174"/>
        <v>0</v>
      </c>
      <c r="CV63" s="1">
        <f t="shared" si="175"/>
        <v>0</v>
      </c>
      <c r="CW63" s="1">
        <f t="shared" si="176"/>
        <v>0</v>
      </c>
      <c r="CX63" s="1">
        <f t="shared" si="177"/>
        <v>0</v>
      </c>
      <c r="CY63" s="1">
        <f t="shared" si="178"/>
        <v>0</v>
      </c>
      <c r="CZ63" s="1">
        <f t="shared" si="179"/>
        <v>0</v>
      </c>
      <c r="DA63" s="1">
        <f t="shared" si="180"/>
        <v>0</v>
      </c>
    </row>
    <row r="64" spans="1:105" s="1" customFormat="1" ht="65.25" customHeight="1">
      <c r="A64" s="1311"/>
      <c r="B64" s="266"/>
      <c r="D64" s="465" t="s">
        <v>846</v>
      </c>
      <c r="E64" s="775"/>
      <c r="F64" s="1036" t="s">
        <v>5252</v>
      </c>
      <c r="G64" s="140" t="s">
        <v>1</v>
      </c>
      <c r="H64" s="1" t="s">
        <v>225</v>
      </c>
      <c r="I64" s="1318"/>
      <c r="J64" s="1">
        <v>3</v>
      </c>
      <c r="K64" s="1">
        <v>3</v>
      </c>
      <c r="L64" s="1" t="s">
        <v>6708</v>
      </c>
      <c r="M64" s="977">
        <v>278.25</v>
      </c>
      <c r="N64" s="195"/>
      <c r="O64" s="195"/>
      <c r="P64" s="195"/>
      <c r="Q64" s="195"/>
      <c r="R64" s="195"/>
      <c r="S64" s="224"/>
      <c r="T64" s="195"/>
      <c r="U64" s="196"/>
      <c r="V64" s="196"/>
      <c r="W64" s="196"/>
      <c r="X64" s="196"/>
      <c r="Y64" s="196"/>
      <c r="Z64" s="196"/>
      <c r="AA64" s="196"/>
      <c r="AB64" s="878"/>
      <c r="AC64" s="878"/>
      <c r="AD64" s="917" t="s">
        <v>236</v>
      </c>
      <c r="AE64" s="170">
        <f t="shared" si="188"/>
        <v>0</v>
      </c>
      <c r="AF64" s="197" t="str">
        <f t="shared" si="211"/>
        <v>No</v>
      </c>
      <c r="AG64" s="257" t="str">
        <f t="shared" si="212"/>
        <v>No</v>
      </c>
      <c r="AH64" s="172" t="str">
        <f t="shared" si="213"/>
        <v>No</v>
      </c>
      <c r="AJ64" s="397">
        <v>3</v>
      </c>
      <c r="AK64" s="396">
        <f t="shared" si="207"/>
        <v>0</v>
      </c>
      <c r="AL64" s="62"/>
      <c r="AM64" s="62"/>
      <c r="AN64" s="693">
        <v>5.5</v>
      </c>
      <c r="AO64" s="653">
        <f t="shared" si="210"/>
        <v>0</v>
      </c>
      <c r="AP64" s="738"/>
      <c r="AQ64" s="286">
        <f t="shared" si="214"/>
        <v>0</v>
      </c>
      <c r="AR64" s="286">
        <f t="shared" si="215"/>
        <v>0</v>
      </c>
      <c r="AS64" s="286">
        <f t="shared" si="216"/>
        <v>0</v>
      </c>
      <c r="AT64" s="286">
        <f t="shared" si="217"/>
        <v>0</v>
      </c>
      <c r="AU64" s="286">
        <f t="shared" si="218"/>
        <v>0</v>
      </c>
      <c r="AV64" s="286">
        <f t="shared" si="219"/>
        <v>0</v>
      </c>
      <c r="AW64" s="286">
        <f t="shared" si="148"/>
        <v>0</v>
      </c>
      <c r="AX64" s="286">
        <f t="shared" si="220"/>
        <v>0</v>
      </c>
      <c r="AY64" s="286">
        <f t="shared" si="221"/>
        <v>0</v>
      </c>
      <c r="AZ64" s="286">
        <f t="shared" si="222"/>
        <v>0</v>
      </c>
      <c r="BA64" s="286">
        <f t="shared" si="223"/>
        <v>0</v>
      </c>
      <c r="BB64" s="286">
        <f t="shared" si="224"/>
        <v>0</v>
      </c>
      <c r="BC64" s="286">
        <f t="shared" si="225"/>
        <v>0</v>
      </c>
      <c r="BD64" s="286">
        <f t="shared" si="226"/>
        <v>0</v>
      </c>
      <c r="BE64" s="548">
        <f t="shared" si="227"/>
        <v>0</v>
      </c>
      <c r="BF64" s="548">
        <f t="shared" si="228"/>
        <v>0</v>
      </c>
      <c r="BG64" s="658"/>
      <c r="BH64" s="656">
        <v>3</v>
      </c>
      <c r="BI64" s="286"/>
      <c r="BJ64" s="541">
        <v>16</v>
      </c>
      <c r="BL64" s="541"/>
      <c r="BN64" s="541"/>
      <c r="BP64" s="541"/>
      <c r="BR64" s="541"/>
      <c r="BT64" s="541"/>
      <c r="BV64" s="541"/>
      <c r="BX64" s="541"/>
      <c r="BZ64" s="286"/>
      <c r="CA64" s="1">
        <f t="shared" si="156"/>
        <v>0</v>
      </c>
      <c r="CB64" s="1">
        <f t="shared" si="157"/>
        <v>0</v>
      </c>
      <c r="CC64" s="1">
        <f t="shared" si="158"/>
        <v>0</v>
      </c>
      <c r="CD64" s="1">
        <f t="shared" si="159"/>
        <v>0</v>
      </c>
      <c r="CE64" s="1035">
        <f t="shared" si="160"/>
        <v>0</v>
      </c>
      <c r="CF64" s="1">
        <f t="shared" si="161"/>
        <v>0</v>
      </c>
      <c r="CG64" s="1">
        <f t="shared" si="162"/>
        <v>0</v>
      </c>
      <c r="CH64" s="1">
        <f t="shared" si="163"/>
        <v>0</v>
      </c>
      <c r="CJ64" s="1">
        <f t="shared" si="164"/>
        <v>0</v>
      </c>
      <c r="CK64" s="1">
        <f t="shared" si="165"/>
        <v>0</v>
      </c>
      <c r="CM64" s="1">
        <f t="shared" si="166"/>
        <v>0</v>
      </c>
      <c r="CN64" s="1">
        <f t="shared" si="167"/>
        <v>0</v>
      </c>
      <c r="CO64" s="1">
        <f t="shared" si="168"/>
        <v>0</v>
      </c>
      <c r="CP64" s="1">
        <f t="shared" si="169"/>
        <v>0</v>
      </c>
      <c r="CQ64" s="1">
        <f t="shared" si="170"/>
        <v>0</v>
      </c>
      <c r="CR64" s="1">
        <f t="shared" si="171"/>
        <v>0</v>
      </c>
      <c r="CS64" s="1">
        <f t="shared" si="172"/>
        <v>0</v>
      </c>
      <c r="CT64" s="1">
        <f t="shared" si="173"/>
        <v>0</v>
      </c>
      <c r="CU64" s="1">
        <f t="shared" si="174"/>
        <v>0</v>
      </c>
      <c r="CV64" s="1">
        <f t="shared" si="175"/>
        <v>0</v>
      </c>
      <c r="CW64" s="1">
        <f t="shared" si="176"/>
        <v>0</v>
      </c>
      <c r="CX64" s="1">
        <f t="shared" si="177"/>
        <v>0</v>
      </c>
      <c r="CY64" s="1">
        <f t="shared" si="178"/>
        <v>0</v>
      </c>
      <c r="CZ64" s="1">
        <f t="shared" si="179"/>
        <v>0</v>
      </c>
      <c r="DA64" s="1">
        <f t="shared" si="180"/>
        <v>0</v>
      </c>
    </row>
    <row r="65" spans="1:105" s="62" customFormat="1" ht="65.25" customHeight="1">
      <c r="A65" s="1311"/>
      <c r="B65" s="266"/>
      <c r="C65" s="1"/>
      <c r="D65" s="1053" t="s">
        <v>410</v>
      </c>
      <c r="E65" s="1054"/>
      <c r="F65" s="1095"/>
      <c r="G65" s="1055" t="s">
        <v>1</v>
      </c>
      <c r="H65" s="1056" t="s">
        <v>225</v>
      </c>
      <c r="I65" s="1316" t="s">
        <v>5257</v>
      </c>
      <c r="J65" s="1056">
        <v>5</v>
      </c>
      <c r="K65" s="1056">
        <v>0</v>
      </c>
      <c r="L65" s="1056" t="s">
        <v>6708</v>
      </c>
      <c r="M65" s="1085">
        <v>602.11074000000008</v>
      </c>
      <c r="N65" s="1058"/>
      <c r="O65" s="1058"/>
      <c r="P65" s="1058"/>
      <c r="Q65" s="1058"/>
      <c r="R65" s="1058"/>
      <c r="S65" s="1086"/>
      <c r="T65" s="1058"/>
      <c r="U65" s="1059"/>
      <c r="V65" s="1059"/>
      <c r="W65" s="1059"/>
      <c r="X65" s="1059"/>
      <c r="Y65" s="1059"/>
      <c r="Z65" s="1059"/>
      <c r="AA65" s="1059"/>
      <c r="AB65" s="1082"/>
      <c r="AC65" s="1082"/>
      <c r="AD65" s="1061" t="s">
        <v>236</v>
      </c>
      <c r="AE65" s="1062">
        <f t="shared" si="188"/>
        <v>0</v>
      </c>
      <c r="AF65" s="1063" t="str">
        <f t="shared" si="211"/>
        <v>No</v>
      </c>
      <c r="AG65" s="1107" t="str">
        <f t="shared" si="212"/>
        <v>No</v>
      </c>
      <c r="AH65" s="1052" t="str">
        <f t="shared" si="213"/>
        <v>No</v>
      </c>
      <c r="AI65" s="1"/>
      <c r="AJ65" s="397">
        <v>5</v>
      </c>
      <c r="AK65" s="396">
        <f t="shared" si="207"/>
        <v>0</v>
      </c>
      <c r="AN65" s="693">
        <v>7</v>
      </c>
      <c r="AO65" s="653">
        <f t="shared" si="210"/>
        <v>0</v>
      </c>
      <c r="AP65" s="738"/>
      <c r="AQ65" s="286">
        <f t="shared" si="214"/>
        <v>0</v>
      </c>
      <c r="AR65" s="286">
        <f t="shared" si="215"/>
        <v>0</v>
      </c>
      <c r="AS65" s="286">
        <f t="shared" si="216"/>
        <v>0</v>
      </c>
      <c r="AT65" s="286">
        <f t="shared" si="217"/>
        <v>0</v>
      </c>
      <c r="AU65" s="286">
        <f t="shared" si="218"/>
        <v>0</v>
      </c>
      <c r="AV65" s="286">
        <f t="shared" si="219"/>
        <v>0</v>
      </c>
      <c r="AW65" s="286">
        <f t="shared" si="148"/>
        <v>0</v>
      </c>
      <c r="AX65" s="286">
        <f t="shared" si="220"/>
        <v>0</v>
      </c>
      <c r="AY65" s="286">
        <f t="shared" si="221"/>
        <v>0</v>
      </c>
      <c r="AZ65" s="286">
        <f t="shared" si="222"/>
        <v>0</v>
      </c>
      <c r="BA65" s="286">
        <f t="shared" si="223"/>
        <v>0</v>
      </c>
      <c r="BB65" s="286">
        <f t="shared" si="224"/>
        <v>0</v>
      </c>
      <c r="BC65" s="286">
        <f t="shared" si="225"/>
        <v>0</v>
      </c>
      <c r="BD65" s="286">
        <f t="shared" si="226"/>
        <v>0</v>
      </c>
      <c r="BE65" s="548">
        <f t="shared" si="227"/>
        <v>0</v>
      </c>
      <c r="BF65" s="548">
        <f t="shared" si="228"/>
        <v>0</v>
      </c>
      <c r="BG65" s="658"/>
      <c r="BH65" s="656">
        <v>5</v>
      </c>
      <c r="BI65" s="286"/>
      <c r="BJ65" s="541">
        <v>30</v>
      </c>
      <c r="BK65" s="159"/>
      <c r="BL65" s="541"/>
      <c r="BM65" s="159"/>
      <c r="BN65" s="541"/>
      <c r="BO65" s="159"/>
      <c r="BP65" s="541"/>
      <c r="BQ65" s="159"/>
      <c r="BR65" s="541"/>
      <c r="BS65" s="159"/>
      <c r="BT65" s="541"/>
      <c r="BU65" s="159"/>
      <c r="BV65" s="541"/>
      <c r="BW65" s="159"/>
      <c r="BX65" s="541"/>
      <c r="BY65" s="159"/>
      <c r="BZ65" s="286"/>
      <c r="CA65" s="1">
        <f t="shared" si="156"/>
        <v>0</v>
      </c>
      <c r="CB65" s="1">
        <f t="shared" si="157"/>
        <v>0</v>
      </c>
      <c r="CC65" s="1">
        <f t="shared" si="158"/>
        <v>0</v>
      </c>
      <c r="CD65" s="1">
        <f t="shared" si="159"/>
        <v>0</v>
      </c>
      <c r="CE65" s="1035">
        <f t="shared" si="160"/>
        <v>0</v>
      </c>
      <c r="CF65" s="1">
        <f t="shared" si="161"/>
        <v>0</v>
      </c>
      <c r="CG65" s="1">
        <f t="shared" si="162"/>
        <v>0</v>
      </c>
      <c r="CH65" s="1">
        <f t="shared" si="163"/>
        <v>0</v>
      </c>
      <c r="CJ65" s="1">
        <f t="shared" si="164"/>
        <v>0</v>
      </c>
      <c r="CK65" s="1">
        <f t="shared" si="165"/>
        <v>0</v>
      </c>
      <c r="CM65" s="1">
        <f t="shared" si="166"/>
        <v>0</v>
      </c>
      <c r="CN65" s="1">
        <f t="shared" si="167"/>
        <v>0</v>
      </c>
      <c r="CO65" s="1">
        <f t="shared" si="168"/>
        <v>0</v>
      </c>
      <c r="CP65" s="1">
        <f t="shared" si="169"/>
        <v>0</v>
      </c>
      <c r="CQ65" s="1">
        <f t="shared" si="170"/>
        <v>0</v>
      </c>
      <c r="CR65" s="1">
        <f t="shared" si="171"/>
        <v>0</v>
      </c>
      <c r="CS65" s="1">
        <f t="shared" si="172"/>
        <v>0</v>
      </c>
      <c r="CT65" s="1">
        <f t="shared" si="173"/>
        <v>0</v>
      </c>
      <c r="CU65" s="1">
        <f t="shared" si="174"/>
        <v>0</v>
      </c>
      <c r="CV65" s="1">
        <f t="shared" si="175"/>
        <v>0</v>
      </c>
      <c r="CW65" s="1">
        <f t="shared" si="176"/>
        <v>0</v>
      </c>
      <c r="CX65" s="1">
        <f t="shared" si="177"/>
        <v>0</v>
      </c>
      <c r="CY65" s="1">
        <f t="shared" si="178"/>
        <v>0</v>
      </c>
      <c r="CZ65" s="1">
        <f t="shared" si="179"/>
        <v>0</v>
      </c>
      <c r="DA65" s="1">
        <f t="shared" si="180"/>
        <v>0</v>
      </c>
    </row>
    <row r="66" spans="1:105" s="62" customFormat="1" ht="65.25" customHeight="1">
      <c r="A66" s="1312"/>
      <c r="B66" s="258"/>
      <c r="C66" s="173"/>
      <c r="D66" s="1090" t="s">
        <v>845</v>
      </c>
      <c r="E66" s="1076"/>
      <c r="F66" s="1096" t="s">
        <v>5252</v>
      </c>
      <c r="G66" s="1077" t="s">
        <v>1</v>
      </c>
      <c r="H66" s="1021" t="s">
        <v>225</v>
      </c>
      <c r="I66" s="1317"/>
      <c r="J66" s="1021">
        <v>5</v>
      </c>
      <c r="K66" s="1021">
        <v>5</v>
      </c>
      <c r="L66" s="1021" t="s">
        <v>6708</v>
      </c>
      <c r="M66" s="1091">
        <v>639.97500000000002</v>
      </c>
      <c r="N66" s="1079"/>
      <c r="O66" s="1079"/>
      <c r="P66" s="1079"/>
      <c r="Q66" s="1079"/>
      <c r="R66" s="1079"/>
      <c r="S66" s="1092"/>
      <c r="T66" s="1079"/>
      <c r="U66" s="1080"/>
      <c r="V66" s="1080"/>
      <c r="W66" s="1080"/>
      <c r="X66" s="1080"/>
      <c r="Y66" s="1080"/>
      <c r="Z66" s="1080"/>
      <c r="AA66" s="1080"/>
      <c r="AB66" s="1093"/>
      <c r="AC66" s="1093"/>
      <c r="AD66" s="1049" t="s">
        <v>236</v>
      </c>
      <c r="AE66" s="1050">
        <f t="shared" si="188"/>
        <v>0</v>
      </c>
      <c r="AF66" s="1051" t="str">
        <f t="shared" si="211"/>
        <v>No</v>
      </c>
      <c r="AG66" s="1172" t="str">
        <f t="shared" si="212"/>
        <v>No</v>
      </c>
      <c r="AH66" s="1052" t="str">
        <f t="shared" si="213"/>
        <v>No</v>
      </c>
      <c r="AI66" s="1"/>
      <c r="AJ66" s="399">
        <v>5</v>
      </c>
      <c r="AK66" s="396">
        <f>AJ66*N66+AJ66*O66+AJ66*P66+AJ66*Q66+AJ66*R66+AJ66*S66+AJ66*U66+AJ66*W66+AJ66*X66+AJ66*Y66+AJ66*Z66+AJ66*AA66+AJ66*V66+AJ66*AB66+AJ66*AC66+AJ66*T66</f>
        <v>0</v>
      </c>
      <c r="AN66" s="693">
        <v>7</v>
      </c>
      <c r="AO66" s="653">
        <f t="shared" si="210"/>
        <v>0</v>
      </c>
      <c r="AP66" s="738"/>
      <c r="AQ66" s="286">
        <f t="shared" si="214"/>
        <v>0</v>
      </c>
      <c r="AR66" s="286">
        <f t="shared" si="215"/>
        <v>0</v>
      </c>
      <c r="AS66" s="286">
        <f t="shared" si="216"/>
        <v>0</v>
      </c>
      <c r="AT66" s="286">
        <f t="shared" si="217"/>
        <v>0</v>
      </c>
      <c r="AU66" s="286">
        <f t="shared" si="218"/>
        <v>0</v>
      </c>
      <c r="AV66" s="286">
        <f t="shared" si="219"/>
        <v>0</v>
      </c>
      <c r="AW66" s="286">
        <f t="shared" si="148"/>
        <v>0</v>
      </c>
      <c r="AX66" s="286">
        <f t="shared" si="220"/>
        <v>0</v>
      </c>
      <c r="AY66" s="286">
        <f t="shared" si="221"/>
        <v>0</v>
      </c>
      <c r="AZ66" s="286">
        <f t="shared" si="222"/>
        <v>0</v>
      </c>
      <c r="BA66" s="286">
        <f t="shared" si="223"/>
        <v>0</v>
      </c>
      <c r="BB66" s="286">
        <f t="shared" si="224"/>
        <v>0</v>
      </c>
      <c r="BC66" s="286">
        <f t="shared" si="225"/>
        <v>0</v>
      </c>
      <c r="BD66" s="286">
        <f t="shared" si="226"/>
        <v>0</v>
      </c>
      <c r="BE66" s="548">
        <f t="shared" si="227"/>
        <v>0</v>
      </c>
      <c r="BF66" s="548">
        <f t="shared" si="228"/>
        <v>0</v>
      </c>
      <c r="BG66" s="658"/>
      <c r="BH66" s="656">
        <v>5</v>
      </c>
      <c r="BI66" s="286"/>
      <c r="BJ66" s="542">
        <v>34</v>
      </c>
      <c r="BK66" s="174"/>
      <c r="BL66" s="542"/>
      <c r="BM66" s="174"/>
      <c r="BN66" s="542"/>
      <c r="BO66" s="174"/>
      <c r="BP66" s="542"/>
      <c r="BQ66" s="174"/>
      <c r="BR66" s="542"/>
      <c r="BS66" s="174"/>
      <c r="BT66" s="542"/>
      <c r="BU66" s="174"/>
      <c r="BV66" s="542"/>
      <c r="BW66" s="174"/>
      <c r="BX66" s="542"/>
      <c r="BY66" s="174"/>
      <c r="BZ66" s="286"/>
      <c r="CA66" s="1">
        <f t="shared" si="156"/>
        <v>0</v>
      </c>
      <c r="CB66" s="1">
        <f t="shared" si="157"/>
        <v>0</v>
      </c>
      <c r="CC66" s="1">
        <f t="shared" si="158"/>
        <v>0</v>
      </c>
      <c r="CD66" s="1">
        <f t="shared" si="159"/>
        <v>0</v>
      </c>
      <c r="CE66" s="1035">
        <f t="shared" si="160"/>
        <v>0</v>
      </c>
      <c r="CF66" s="1">
        <f t="shared" si="161"/>
        <v>0</v>
      </c>
      <c r="CG66" s="1">
        <f t="shared" si="162"/>
        <v>0</v>
      </c>
      <c r="CH66" s="1">
        <f t="shared" si="163"/>
        <v>0</v>
      </c>
      <c r="CJ66" s="1">
        <f t="shared" si="164"/>
        <v>0</v>
      </c>
      <c r="CK66" s="1">
        <f t="shared" si="165"/>
        <v>0</v>
      </c>
      <c r="CM66" s="1">
        <f t="shared" si="166"/>
        <v>0</v>
      </c>
      <c r="CN66" s="1">
        <f t="shared" si="167"/>
        <v>0</v>
      </c>
      <c r="CO66" s="1">
        <f t="shared" si="168"/>
        <v>0</v>
      </c>
      <c r="CP66" s="1">
        <f t="shared" si="169"/>
        <v>0</v>
      </c>
      <c r="CQ66" s="1">
        <f t="shared" si="170"/>
        <v>0</v>
      </c>
      <c r="CR66" s="1">
        <f t="shared" si="171"/>
        <v>0</v>
      </c>
      <c r="CS66" s="1">
        <f t="shared" si="172"/>
        <v>0</v>
      </c>
      <c r="CT66" s="1">
        <f t="shared" si="173"/>
        <v>0</v>
      </c>
      <c r="CU66" s="1">
        <f t="shared" si="174"/>
        <v>0</v>
      </c>
      <c r="CV66" s="1">
        <f t="shared" si="175"/>
        <v>0</v>
      </c>
      <c r="CW66" s="1">
        <f t="shared" si="176"/>
        <v>0</v>
      </c>
      <c r="CX66" s="1">
        <f t="shared" si="177"/>
        <v>0</v>
      </c>
      <c r="CY66" s="1">
        <f t="shared" si="178"/>
        <v>0</v>
      </c>
      <c r="CZ66" s="1">
        <f t="shared" si="179"/>
        <v>0</v>
      </c>
      <c r="DA66" s="1">
        <f t="shared" si="180"/>
        <v>0</v>
      </c>
    </row>
    <row r="67" spans="1:105" s="62" customFormat="1" ht="33" customHeight="1">
      <c r="B67" s="256"/>
      <c r="D67" s="472"/>
      <c r="E67" s="676"/>
      <c r="F67" s="676"/>
      <c r="G67" s="167"/>
      <c r="I67" s="167"/>
      <c r="M67" s="485" t="s">
        <v>6387</v>
      </c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885"/>
      <c r="AC67" s="885"/>
      <c r="AD67" s="735"/>
      <c r="AE67" s="216"/>
      <c r="AF67" s="171"/>
      <c r="AG67" s="736"/>
      <c r="AH67" s="583"/>
      <c r="AN67" s="548"/>
      <c r="AO67" s="286"/>
      <c r="AP67" s="738"/>
      <c r="AQ67" s="286"/>
      <c r="AR67" s="286"/>
      <c r="AS67" s="286"/>
      <c r="AT67" s="286"/>
      <c r="AU67" s="286"/>
      <c r="AV67" s="286"/>
      <c r="AW67" s="286">
        <f t="shared" si="148"/>
        <v>0</v>
      </c>
      <c r="AX67" s="286"/>
      <c r="AY67" s="286"/>
      <c r="AZ67" s="286"/>
      <c r="BA67" s="286"/>
      <c r="BB67" s="286"/>
      <c r="BC67" s="286"/>
      <c r="BD67" s="286"/>
      <c r="BE67" s="548"/>
      <c r="BF67" s="548"/>
      <c r="BG67" s="286"/>
      <c r="BH67" s="548"/>
      <c r="BI67" s="286"/>
      <c r="BZ67" s="286"/>
      <c r="CA67" s="1">
        <f t="shared" si="156"/>
        <v>0</v>
      </c>
      <c r="CB67" s="1">
        <f t="shared" si="157"/>
        <v>0</v>
      </c>
      <c r="CC67" s="1">
        <f t="shared" si="158"/>
        <v>0</v>
      </c>
      <c r="CD67" s="1">
        <f t="shared" si="159"/>
        <v>0</v>
      </c>
      <c r="CE67" s="1035">
        <f t="shared" si="160"/>
        <v>0</v>
      </c>
      <c r="CF67" s="1">
        <f t="shared" si="161"/>
        <v>0</v>
      </c>
      <c r="CG67" s="1">
        <f t="shared" si="162"/>
        <v>0</v>
      </c>
      <c r="CH67" s="1">
        <f t="shared" si="163"/>
        <v>0</v>
      </c>
      <c r="CJ67" s="1">
        <f t="shared" si="164"/>
        <v>0</v>
      </c>
      <c r="CK67" s="1">
        <f t="shared" si="165"/>
        <v>0</v>
      </c>
      <c r="CM67" s="1">
        <f t="shared" si="166"/>
        <v>0</v>
      </c>
      <c r="CN67" s="1">
        <f t="shared" si="167"/>
        <v>0</v>
      </c>
      <c r="CO67" s="1">
        <f t="shared" si="168"/>
        <v>0</v>
      </c>
      <c r="CP67" s="1">
        <f t="shared" si="169"/>
        <v>0</v>
      </c>
      <c r="CQ67" s="1">
        <f t="shared" si="170"/>
        <v>0</v>
      </c>
      <c r="CR67" s="1">
        <f t="shared" si="171"/>
        <v>0</v>
      </c>
      <c r="CS67" s="1">
        <f t="shared" si="172"/>
        <v>0</v>
      </c>
      <c r="CT67" s="1">
        <f t="shared" si="173"/>
        <v>0</v>
      </c>
      <c r="CU67" s="1">
        <f t="shared" si="174"/>
        <v>0</v>
      </c>
      <c r="CV67" s="1">
        <f t="shared" si="175"/>
        <v>0</v>
      </c>
      <c r="CW67" s="1">
        <f t="shared" si="176"/>
        <v>0</v>
      </c>
      <c r="CX67" s="1">
        <f t="shared" si="177"/>
        <v>0</v>
      </c>
      <c r="CY67" s="1">
        <f t="shared" si="178"/>
        <v>0</v>
      </c>
      <c r="CZ67" s="1">
        <f t="shared" si="179"/>
        <v>0</v>
      </c>
      <c r="DA67" s="1">
        <f t="shared" si="180"/>
        <v>0</v>
      </c>
    </row>
    <row r="68" spans="1:105" s="1" customFormat="1" ht="65.25" customHeight="1">
      <c r="A68" s="1307" t="s">
        <v>5688</v>
      </c>
      <c r="B68" s="269"/>
      <c r="C68" s="188"/>
      <c r="D68" s="1064" t="s">
        <v>428</v>
      </c>
      <c r="E68" s="1065"/>
      <c r="F68" s="1159" t="s">
        <v>6727</v>
      </c>
      <c r="G68" s="1066" t="s">
        <v>6398</v>
      </c>
      <c r="H68" s="1067" t="s">
        <v>631</v>
      </c>
      <c r="I68" s="1066" t="s">
        <v>652</v>
      </c>
      <c r="J68" s="1067">
        <v>1</v>
      </c>
      <c r="K68" s="1067">
        <v>0</v>
      </c>
      <c r="L68" s="1067" t="s">
        <v>6708</v>
      </c>
      <c r="M68" s="1083">
        <v>322.77000000000004</v>
      </c>
      <c r="N68" s="1070"/>
      <c r="O68" s="1069"/>
      <c r="P68" s="1084"/>
      <c r="Q68" s="1069"/>
      <c r="R68" s="1084"/>
      <c r="S68" s="1069"/>
      <c r="T68" s="1084"/>
      <c r="U68" s="1069"/>
      <c r="V68" s="1069"/>
      <c r="W68" s="1069"/>
      <c r="X68" s="1084"/>
      <c r="Y68" s="1069"/>
      <c r="Z68" s="1084"/>
      <c r="AA68" s="1070"/>
      <c r="AB68" s="1088"/>
      <c r="AC68" s="1088"/>
      <c r="AD68" s="1072" t="s">
        <v>236</v>
      </c>
      <c r="AE68" s="1062">
        <f t="shared" si="188"/>
        <v>0</v>
      </c>
      <c r="AF68" s="1073" t="str">
        <f t="shared" ref="AF68:AF102" si="229">IF(B68="New","Yes","No")</f>
        <v>No</v>
      </c>
      <c r="AG68" s="1120" t="str">
        <f t="shared" ref="AG68:AG69" si="230">IF(SUM(N68:AD68)&gt;0,"Yes","No")</f>
        <v>No</v>
      </c>
      <c r="AH68" s="1052" t="str">
        <f t="shared" ref="AH68:AH102" si="231">IF(F68="P24 cat.","Yes","No")</f>
        <v>Yes</v>
      </c>
      <c r="AJ68" s="395">
        <v>2</v>
      </c>
      <c r="AK68" s="396">
        <f t="shared" si="207"/>
        <v>0</v>
      </c>
      <c r="AL68" s="62"/>
      <c r="AM68" s="62"/>
      <c r="AN68" s="693">
        <v>15</v>
      </c>
      <c r="AO68" s="653">
        <f t="shared" ref="AO68:AO102" si="232">SUM(N68:AD68)*AN68</f>
        <v>0</v>
      </c>
      <c r="AP68" s="738"/>
      <c r="AQ68" s="286">
        <f t="shared" ref="AQ68:AQ102" si="233">N68*J68</f>
        <v>0</v>
      </c>
      <c r="AR68" s="286">
        <f t="shared" ref="AR68:AR102" si="234">O68*J68</f>
        <v>0</v>
      </c>
      <c r="AS68" s="286">
        <f t="shared" ref="AS68:AS102" si="235">P68*J68</f>
        <v>0</v>
      </c>
      <c r="AT68" s="286">
        <f t="shared" ref="AT68:AT102" si="236">Q68*J68</f>
        <v>0</v>
      </c>
      <c r="AU68" s="286">
        <f t="shared" ref="AU68:AU102" si="237">R68*J68</f>
        <v>0</v>
      </c>
      <c r="AV68" s="286">
        <f t="shared" ref="AV68:AV102" si="238">S68*J68</f>
        <v>0</v>
      </c>
      <c r="AW68" s="286">
        <f t="shared" si="148"/>
        <v>0</v>
      </c>
      <c r="AX68" s="286">
        <f t="shared" ref="AX68:AX102" si="239">U68*J68</f>
        <v>0</v>
      </c>
      <c r="AY68" s="286">
        <f t="shared" ref="AY68:AY102" si="240">J68*V68</f>
        <v>0</v>
      </c>
      <c r="AZ68" s="286">
        <f t="shared" ref="AZ68:AZ102" si="241">W68*J68</f>
        <v>0</v>
      </c>
      <c r="BA68" s="286">
        <f t="shared" ref="BA68:BA102" si="242">X68*J68</f>
        <v>0</v>
      </c>
      <c r="BB68" s="286">
        <f t="shared" ref="BB68:BB102" si="243">Y68*J68</f>
        <v>0</v>
      </c>
      <c r="BC68" s="286">
        <f t="shared" ref="BC68:BC102" si="244">Z68*J68</f>
        <v>0</v>
      </c>
      <c r="BD68" s="286">
        <f t="shared" ref="BD68:BD102" si="245">AA68*J68</f>
        <v>0</v>
      </c>
      <c r="BE68" s="548">
        <f t="shared" ref="BE68:BE102" si="246">AB68*J68</f>
        <v>0</v>
      </c>
      <c r="BF68" s="548">
        <f t="shared" ref="BF68:BF102" si="247">AC68*J68</f>
        <v>0</v>
      </c>
      <c r="BG68" s="658"/>
      <c r="BH68" s="656">
        <v>2</v>
      </c>
      <c r="BI68" s="286"/>
      <c r="BJ68" s="541">
        <v>12</v>
      </c>
      <c r="BK68" s="159"/>
      <c r="BL68" s="541"/>
      <c r="BM68" s="159"/>
      <c r="BN68" s="541"/>
      <c r="BO68" s="159"/>
      <c r="BP68" s="541"/>
      <c r="BQ68" s="159"/>
      <c r="BR68" s="541"/>
      <c r="BS68" s="159"/>
      <c r="BT68" s="541"/>
      <c r="BU68" s="159"/>
      <c r="BV68" s="541"/>
      <c r="BW68" s="159"/>
      <c r="BX68" s="541"/>
      <c r="BY68" s="159"/>
      <c r="BZ68" s="286"/>
      <c r="CA68" s="1">
        <f t="shared" si="156"/>
        <v>0</v>
      </c>
      <c r="CB68" s="1">
        <f t="shared" si="157"/>
        <v>0</v>
      </c>
      <c r="CC68" s="1">
        <f t="shared" si="158"/>
        <v>0</v>
      </c>
      <c r="CD68" s="1">
        <f t="shared" si="159"/>
        <v>0</v>
      </c>
      <c r="CE68" s="1035">
        <f t="shared" si="160"/>
        <v>0</v>
      </c>
      <c r="CF68" s="1">
        <f t="shared" si="161"/>
        <v>0</v>
      </c>
      <c r="CG68" s="1">
        <f t="shared" si="162"/>
        <v>0</v>
      </c>
      <c r="CH68" s="1">
        <f t="shared" si="163"/>
        <v>0</v>
      </c>
      <c r="CJ68" s="1">
        <f t="shared" si="164"/>
        <v>0</v>
      </c>
      <c r="CK68" s="1">
        <f t="shared" si="165"/>
        <v>0</v>
      </c>
      <c r="CM68" s="1">
        <f t="shared" si="166"/>
        <v>0</v>
      </c>
      <c r="CN68" s="1">
        <f t="shared" si="167"/>
        <v>0</v>
      </c>
      <c r="CO68" s="1">
        <f t="shared" si="168"/>
        <v>0</v>
      </c>
      <c r="CP68" s="1">
        <f t="shared" si="169"/>
        <v>0</v>
      </c>
      <c r="CQ68" s="1">
        <f t="shared" si="170"/>
        <v>0</v>
      </c>
      <c r="CR68" s="1">
        <f t="shared" si="171"/>
        <v>0</v>
      </c>
      <c r="CS68" s="1">
        <f t="shared" si="172"/>
        <v>0</v>
      </c>
      <c r="CT68" s="1">
        <f t="shared" si="173"/>
        <v>0</v>
      </c>
      <c r="CU68" s="1">
        <f t="shared" si="174"/>
        <v>0</v>
      </c>
      <c r="CV68" s="1">
        <f t="shared" si="175"/>
        <v>0</v>
      </c>
      <c r="CW68" s="1">
        <f t="shared" si="176"/>
        <v>0</v>
      </c>
      <c r="CX68" s="1">
        <f t="shared" si="177"/>
        <v>0</v>
      </c>
      <c r="CY68" s="1">
        <f t="shared" si="178"/>
        <v>0</v>
      </c>
      <c r="CZ68" s="1">
        <f t="shared" si="179"/>
        <v>0</v>
      </c>
      <c r="DA68" s="1">
        <f t="shared" si="180"/>
        <v>0</v>
      </c>
    </row>
    <row r="69" spans="1:105" s="1" customFormat="1" ht="65.25" customHeight="1">
      <c r="A69" s="1308"/>
      <c r="B69" s="266"/>
      <c r="D69" s="465" t="s">
        <v>577</v>
      </c>
      <c r="E69" s="775"/>
      <c r="F69" s="1160" t="s">
        <v>6727</v>
      </c>
      <c r="G69" s="140" t="s">
        <v>1</v>
      </c>
      <c r="H69" s="1" t="s">
        <v>219</v>
      </c>
      <c r="I69" s="140" t="s">
        <v>653</v>
      </c>
      <c r="J69" s="1">
        <v>1</v>
      </c>
      <c r="K69" s="1">
        <v>0</v>
      </c>
      <c r="L69" s="1" t="s">
        <v>6708</v>
      </c>
      <c r="M69" s="977">
        <v>289.38000000000005</v>
      </c>
      <c r="N69" s="196"/>
      <c r="O69" s="195"/>
      <c r="P69" s="224"/>
      <c r="Q69" s="195"/>
      <c r="R69" s="224"/>
      <c r="S69" s="195"/>
      <c r="T69" s="224"/>
      <c r="U69" s="195"/>
      <c r="V69" s="195"/>
      <c r="W69" s="195"/>
      <c r="X69" s="224"/>
      <c r="Y69" s="195"/>
      <c r="Z69" s="224"/>
      <c r="AA69" s="196"/>
      <c r="AB69" s="878"/>
      <c r="AC69" s="878"/>
      <c r="AD69" s="917" t="s">
        <v>236</v>
      </c>
      <c r="AE69" s="170">
        <f t="shared" si="188"/>
        <v>0</v>
      </c>
      <c r="AF69" s="197" t="str">
        <f t="shared" si="229"/>
        <v>No</v>
      </c>
      <c r="AG69" s="257" t="str">
        <f t="shared" si="230"/>
        <v>No</v>
      </c>
      <c r="AH69" s="172" t="str">
        <f t="shared" si="231"/>
        <v>Yes</v>
      </c>
      <c r="AJ69" s="397">
        <v>1</v>
      </c>
      <c r="AK69" s="396">
        <f t="shared" si="207"/>
        <v>0</v>
      </c>
      <c r="AL69" s="62"/>
      <c r="AM69" s="62"/>
      <c r="AN69" s="693">
        <v>5.6</v>
      </c>
      <c r="AO69" s="653">
        <f t="shared" si="232"/>
        <v>0</v>
      </c>
      <c r="AP69" s="738"/>
      <c r="AQ69" s="286">
        <f t="shared" si="233"/>
        <v>0</v>
      </c>
      <c r="AR69" s="286">
        <f t="shared" si="234"/>
        <v>0</v>
      </c>
      <c r="AS69" s="286">
        <f t="shared" si="235"/>
        <v>0</v>
      </c>
      <c r="AT69" s="286">
        <f t="shared" si="236"/>
        <v>0</v>
      </c>
      <c r="AU69" s="286">
        <f t="shared" si="237"/>
        <v>0</v>
      </c>
      <c r="AV69" s="286">
        <f t="shared" si="238"/>
        <v>0</v>
      </c>
      <c r="AW69" s="286">
        <f t="shared" si="148"/>
        <v>0</v>
      </c>
      <c r="AX69" s="286">
        <f t="shared" si="239"/>
        <v>0</v>
      </c>
      <c r="AY69" s="286">
        <f t="shared" si="240"/>
        <v>0</v>
      </c>
      <c r="AZ69" s="286">
        <f t="shared" si="241"/>
        <v>0</v>
      </c>
      <c r="BA69" s="286">
        <f t="shared" si="242"/>
        <v>0</v>
      </c>
      <c r="BB69" s="286">
        <f t="shared" si="243"/>
        <v>0</v>
      </c>
      <c r="BC69" s="286">
        <f t="shared" si="244"/>
        <v>0</v>
      </c>
      <c r="BD69" s="286">
        <f t="shared" si="245"/>
        <v>0</v>
      </c>
      <c r="BE69" s="548">
        <f t="shared" si="246"/>
        <v>0</v>
      </c>
      <c r="BF69" s="548">
        <f t="shared" si="247"/>
        <v>0</v>
      </c>
      <c r="BG69" s="658"/>
      <c r="BH69" s="656">
        <v>1</v>
      </c>
      <c r="BI69" s="286"/>
      <c r="BJ69" s="541">
        <v>7</v>
      </c>
      <c r="BL69" s="541"/>
      <c r="BN69" s="541"/>
      <c r="BP69" s="541"/>
      <c r="BR69" s="541"/>
      <c r="BT69" s="541"/>
      <c r="BV69" s="541"/>
      <c r="BX69" s="541"/>
      <c r="BZ69" s="286"/>
      <c r="CA69" s="1">
        <f t="shared" si="156"/>
        <v>0</v>
      </c>
      <c r="CB69" s="1">
        <f t="shared" si="157"/>
        <v>0</v>
      </c>
      <c r="CC69" s="1">
        <f t="shared" si="158"/>
        <v>0</v>
      </c>
      <c r="CD69" s="1">
        <f t="shared" si="159"/>
        <v>0</v>
      </c>
      <c r="CE69" s="1035">
        <f t="shared" si="160"/>
        <v>0</v>
      </c>
      <c r="CF69" s="1">
        <f t="shared" si="161"/>
        <v>0</v>
      </c>
      <c r="CG69" s="1">
        <f t="shared" si="162"/>
        <v>0</v>
      </c>
      <c r="CH69" s="1">
        <f t="shared" si="163"/>
        <v>0</v>
      </c>
      <c r="CJ69" s="1">
        <f t="shared" si="164"/>
        <v>0</v>
      </c>
      <c r="CK69" s="1">
        <f t="shared" si="165"/>
        <v>0</v>
      </c>
      <c r="CM69" s="1">
        <f t="shared" si="166"/>
        <v>0</v>
      </c>
      <c r="CN69" s="1">
        <f t="shared" si="167"/>
        <v>0</v>
      </c>
      <c r="CO69" s="1">
        <f t="shared" si="168"/>
        <v>0</v>
      </c>
      <c r="CP69" s="1">
        <f t="shared" si="169"/>
        <v>0</v>
      </c>
      <c r="CQ69" s="1">
        <f t="shared" si="170"/>
        <v>0</v>
      </c>
      <c r="CR69" s="1">
        <f t="shared" si="171"/>
        <v>0</v>
      </c>
      <c r="CS69" s="1">
        <f t="shared" si="172"/>
        <v>0</v>
      </c>
      <c r="CT69" s="1">
        <f t="shared" si="173"/>
        <v>0</v>
      </c>
      <c r="CU69" s="1">
        <f t="shared" si="174"/>
        <v>0</v>
      </c>
      <c r="CV69" s="1">
        <f t="shared" si="175"/>
        <v>0</v>
      </c>
      <c r="CW69" s="1">
        <f t="shared" si="176"/>
        <v>0</v>
      </c>
      <c r="CX69" s="1">
        <f t="shared" si="177"/>
        <v>0</v>
      </c>
      <c r="CY69" s="1">
        <f t="shared" si="178"/>
        <v>0</v>
      </c>
      <c r="CZ69" s="1">
        <f t="shared" si="179"/>
        <v>0</v>
      </c>
      <c r="DA69" s="1">
        <f t="shared" si="180"/>
        <v>0</v>
      </c>
    </row>
    <row r="70" spans="1:105" s="1" customFormat="1" ht="65.25" customHeight="1">
      <c r="A70" s="1308"/>
      <c r="B70" s="266"/>
      <c r="D70" s="465" t="s">
        <v>578</v>
      </c>
      <c r="E70" s="775"/>
      <c r="F70" s="1160" t="s">
        <v>6727</v>
      </c>
      <c r="G70" s="140" t="s">
        <v>1</v>
      </c>
      <c r="H70" s="1" t="s">
        <v>219</v>
      </c>
      <c r="I70" s="140" t="s">
        <v>653</v>
      </c>
      <c r="J70" s="1">
        <v>1</v>
      </c>
      <c r="K70" s="1">
        <v>0</v>
      </c>
      <c r="L70" s="140" t="s">
        <v>6711</v>
      </c>
      <c r="M70" s="977">
        <v>294.94500000000005</v>
      </c>
      <c r="N70" s="196"/>
      <c r="O70" s="195"/>
      <c r="P70" s="224"/>
      <c r="Q70" s="195"/>
      <c r="R70" s="224"/>
      <c r="S70" s="195"/>
      <c r="T70" s="224"/>
      <c r="U70" s="195"/>
      <c r="V70" s="195"/>
      <c r="W70" s="195"/>
      <c r="X70" s="224"/>
      <c r="Y70" s="195"/>
      <c r="Z70" s="224"/>
      <c r="AA70" s="196"/>
      <c r="AB70" s="878"/>
      <c r="AC70" s="878"/>
      <c r="AD70" s="917" t="s">
        <v>236</v>
      </c>
      <c r="AE70" s="170">
        <f t="shared" si="188"/>
        <v>0</v>
      </c>
      <c r="AF70" s="197" t="str">
        <f t="shared" si="229"/>
        <v>No</v>
      </c>
      <c r="AG70" s="257" t="str">
        <f t="shared" ref="AG70:AG84" si="248">IF(SUM(N70:AD70)&gt;0,"Yes","No")</f>
        <v>No</v>
      </c>
      <c r="AH70" s="172" t="str">
        <f t="shared" si="231"/>
        <v>Yes</v>
      </c>
      <c r="AJ70" s="397">
        <v>1</v>
      </c>
      <c r="AK70" s="396">
        <f t="shared" si="207"/>
        <v>0</v>
      </c>
      <c r="AL70" s="62"/>
      <c r="AM70" s="62"/>
      <c r="AN70" s="693">
        <v>6.9</v>
      </c>
      <c r="AO70" s="653">
        <f t="shared" si="232"/>
        <v>0</v>
      </c>
      <c r="AP70" s="738"/>
      <c r="AQ70" s="286">
        <f t="shared" si="233"/>
        <v>0</v>
      </c>
      <c r="AR70" s="286">
        <f t="shared" si="234"/>
        <v>0</v>
      </c>
      <c r="AS70" s="286">
        <f t="shared" si="235"/>
        <v>0</v>
      </c>
      <c r="AT70" s="286">
        <f t="shared" si="236"/>
        <v>0</v>
      </c>
      <c r="AU70" s="286">
        <f t="shared" si="237"/>
        <v>0</v>
      </c>
      <c r="AV70" s="286">
        <f t="shared" si="238"/>
        <v>0</v>
      </c>
      <c r="AW70" s="286">
        <f t="shared" si="148"/>
        <v>0</v>
      </c>
      <c r="AX70" s="286">
        <f t="shared" si="239"/>
        <v>0</v>
      </c>
      <c r="AY70" s="286">
        <f t="shared" si="240"/>
        <v>0</v>
      </c>
      <c r="AZ70" s="286">
        <f t="shared" si="241"/>
        <v>0</v>
      </c>
      <c r="BA70" s="286">
        <f t="shared" si="242"/>
        <v>0</v>
      </c>
      <c r="BB70" s="286">
        <f t="shared" si="243"/>
        <v>0</v>
      </c>
      <c r="BC70" s="286">
        <f t="shared" si="244"/>
        <v>0</v>
      </c>
      <c r="BD70" s="286">
        <f t="shared" si="245"/>
        <v>0</v>
      </c>
      <c r="BE70" s="548">
        <f t="shared" si="246"/>
        <v>0</v>
      </c>
      <c r="BF70" s="548">
        <f t="shared" si="247"/>
        <v>0</v>
      </c>
      <c r="BG70" s="658"/>
      <c r="BH70" s="656">
        <v>1</v>
      </c>
      <c r="BI70" s="286"/>
      <c r="BJ70" s="541">
        <v>7</v>
      </c>
      <c r="BL70" s="541"/>
      <c r="BN70" s="541"/>
      <c r="BP70" s="541"/>
      <c r="BR70" s="541"/>
      <c r="BT70" s="541"/>
      <c r="BV70" s="541"/>
      <c r="BX70" s="541">
        <v>1</v>
      </c>
      <c r="BZ70" s="286"/>
      <c r="CA70" s="1">
        <f t="shared" si="156"/>
        <v>0</v>
      </c>
      <c r="CB70" s="1">
        <f t="shared" si="157"/>
        <v>0</v>
      </c>
      <c r="CC70" s="1">
        <f t="shared" si="158"/>
        <v>0</v>
      </c>
      <c r="CD70" s="1">
        <f t="shared" si="159"/>
        <v>0</v>
      </c>
      <c r="CE70" s="1035">
        <f t="shared" si="160"/>
        <v>0</v>
      </c>
      <c r="CF70" s="1">
        <f t="shared" si="161"/>
        <v>0</v>
      </c>
      <c r="CG70" s="1">
        <f t="shared" si="162"/>
        <v>0</v>
      </c>
      <c r="CH70" s="1">
        <f t="shared" si="163"/>
        <v>0</v>
      </c>
      <c r="CJ70" s="1">
        <f t="shared" si="164"/>
        <v>0</v>
      </c>
      <c r="CK70" s="1">
        <f t="shared" si="165"/>
        <v>0</v>
      </c>
      <c r="CM70" s="1">
        <f t="shared" si="166"/>
        <v>0</v>
      </c>
      <c r="CN70" s="1">
        <f t="shared" si="167"/>
        <v>0</v>
      </c>
      <c r="CO70" s="1">
        <f t="shared" si="168"/>
        <v>0</v>
      </c>
      <c r="CP70" s="1">
        <f t="shared" si="169"/>
        <v>0</v>
      </c>
      <c r="CQ70" s="1">
        <f t="shared" si="170"/>
        <v>0</v>
      </c>
      <c r="CR70" s="1">
        <f t="shared" si="171"/>
        <v>0</v>
      </c>
      <c r="CS70" s="1">
        <f t="shared" si="172"/>
        <v>0</v>
      </c>
      <c r="CT70" s="1">
        <f t="shared" si="173"/>
        <v>0</v>
      </c>
      <c r="CU70" s="1">
        <f t="shared" si="174"/>
        <v>0</v>
      </c>
      <c r="CV70" s="1">
        <f t="shared" si="175"/>
        <v>0</v>
      </c>
      <c r="CW70" s="1">
        <f t="shared" si="176"/>
        <v>0</v>
      </c>
      <c r="CX70" s="1">
        <f t="shared" si="177"/>
        <v>0</v>
      </c>
      <c r="CY70" s="1">
        <f t="shared" si="178"/>
        <v>0</v>
      </c>
      <c r="CZ70" s="1">
        <f t="shared" si="179"/>
        <v>0</v>
      </c>
      <c r="DA70" s="1">
        <f t="shared" si="180"/>
        <v>0</v>
      </c>
    </row>
    <row r="71" spans="1:105" s="1" customFormat="1" ht="65.25" customHeight="1">
      <c r="A71" s="1308"/>
      <c r="B71" s="266"/>
      <c r="D71" s="1053" t="s">
        <v>579</v>
      </c>
      <c r="E71" s="1054"/>
      <c r="F71" s="1161" t="s">
        <v>6727</v>
      </c>
      <c r="G71" s="1055" t="s">
        <v>1</v>
      </c>
      <c r="H71" s="1056" t="s">
        <v>218</v>
      </c>
      <c r="I71" s="1055" t="s">
        <v>654</v>
      </c>
      <c r="J71" s="1056">
        <v>1</v>
      </c>
      <c r="K71" s="1056">
        <v>0</v>
      </c>
      <c r="L71" s="1056" t="s">
        <v>6708</v>
      </c>
      <c r="M71" s="1085">
        <v>222.60000000000002</v>
      </c>
      <c r="N71" s="1059"/>
      <c r="O71" s="1058"/>
      <c r="P71" s="1086"/>
      <c r="Q71" s="1058"/>
      <c r="R71" s="1086"/>
      <c r="S71" s="1058"/>
      <c r="T71" s="1086"/>
      <c r="U71" s="1058"/>
      <c r="V71" s="1058"/>
      <c r="W71" s="1058"/>
      <c r="X71" s="1086"/>
      <c r="Y71" s="1058"/>
      <c r="Z71" s="1086"/>
      <c r="AA71" s="1059"/>
      <c r="AB71" s="1082"/>
      <c r="AC71" s="1082"/>
      <c r="AD71" s="1061" t="s">
        <v>236</v>
      </c>
      <c r="AE71" s="1062">
        <f t="shared" si="188"/>
        <v>0</v>
      </c>
      <c r="AF71" s="1063" t="str">
        <f t="shared" si="229"/>
        <v>No</v>
      </c>
      <c r="AG71" s="1107" t="str">
        <f t="shared" si="248"/>
        <v>No</v>
      </c>
      <c r="AH71" s="1052" t="str">
        <f t="shared" si="231"/>
        <v>Yes</v>
      </c>
      <c r="AJ71" s="397">
        <v>1</v>
      </c>
      <c r="AK71" s="396">
        <f t="shared" si="207"/>
        <v>0</v>
      </c>
      <c r="AL71" s="62"/>
      <c r="AM71" s="62"/>
      <c r="AN71" s="693">
        <f>6.6*1.1</f>
        <v>7.26</v>
      </c>
      <c r="AO71" s="653">
        <f t="shared" si="232"/>
        <v>0</v>
      </c>
      <c r="AP71" s="738"/>
      <c r="AQ71" s="286">
        <f t="shared" si="233"/>
        <v>0</v>
      </c>
      <c r="AR71" s="286">
        <f t="shared" si="234"/>
        <v>0</v>
      </c>
      <c r="AS71" s="286">
        <f t="shared" si="235"/>
        <v>0</v>
      </c>
      <c r="AT71" s="286">
        <f t="shared" si="236"/>
        <v>0</v>
      </c>
      <c r="AU71" s="286">
        <f t="shared" si="237"/>
        <v>0</v>
      </c>
      <c r="AV71" s="286">
        <f t="shared" si="238"/>
        <v>0</v>
      </c>
      <c r="AW71" s="286">
        <f t="shared" si="148"/>
        <v>0</v>
      </c>
      <c r="AX71" s="286">
        <f t="shared" si="239"/>
        <v>0</v>
      </c>
      <c r="AY71" s="286">
        <f t="shared" si="240"/>
        <v>0</v>
      </c>
      <c r="AZ71" s="286">
        <f t="shared" si="241"/>
        <v>0</v>
      </c>
      <c r="BA71" s="286">
        <f t="shared" si="242"/>
        <v>0</v>
      </c>
      <c r="BB71" s="286">
        <f t="shared" si="243"/>
        <v>0</v>
      </c>
      <c r="BC71" s="286">
        <f t="shared" si="244"/>
        <v>0</v>
      </c>
      <c r="BD71" s="286">
        <f t="shared" si="245"/>
        <v>0</v>
      </c>
      <c r="BE71" s="548">
        <f t="shared" si="246"/>
        <v>0</v>
      </c>
      <c r="BF71" s="548">
        <f t="shared" si="247"/>
        <v>0</v>
      </c>
      <c r="BG71" s="658"/>
      <c r="BH71" s="656">
        <v>1</v>
      </c>
      <c r="BI71" s="286"/>
      <c r="BJ71" s="541">
        <v>6</v>
      </c>
      <c r="BK71" s="159"/>
      <c r="BL71" s="541"/>
      <c r="BM71" s="159"/>
      <c r="BN71" s="541"/>
      <c r="BO71" s="159"/>
      <c r="BP71" s="541"/>
      <c r="BQ71" s="159"/>
      <c r="BR71" s="541"/>
      <c r="BS71" s="159"/>
      <c r="BT71" s="541"/>
      <c r="BU71" s="159"/>
      <c r="BV71" s="541"/>
      <c r="BW71" s="159"/>
      <c r="BX71" s="541"/>
      <c r="BY71" s="159"/>
      <c r="BZ71" s="286"/>
      <c r="CA71" s="1">
        <f t="shared" si="156"/>
        <v>0</v>
      </c>
      <c r="CB71" s="1">
        <f t="shared" si="157"/>
        <v>0</v>
      </c>
      <c r="CC71" s="1">
        <f t="shared" si="158"/>
        <v>0</v>
      </c>
      <c r="CD71" s="1">
        <f t="shared" si="159"/>
        <v>0</v>
      </c>
      <c r="CE71" s="1035">
        <f t="shared" si="160"/>
        <v>0</v>
      </c>
      <c r="CF71" s="1">
        <f t="shared" si="161"/>
        <v>0</v>
      </c>
      <c r="CG71" s="1">
        <f t="shared" si="162"/>
        <v>0</v>
      </c>
      <c r="CH71" s="1">
        <f t="shared" si="163"/>
        <v>0</v>
      </c>
      <c r="CJ71" s="1">
        <f t="shared" si="164"/>
        <v>0</v>
      </c>
      <c r="CK71" s="1">
        <f t="shared" si="165"/>
        <v>0</v>
      </c>
      <c r="CM71" s="1">
        <f t="shared" si="166"/>
        <v>0</v>
      </c>
      <c r="CN71" s="1">
        <f t="shared" si="167"/>
        <v>0</v>
      </c>
      <c r="CO71" s="1">
        <f t="shared" si="168"/>
        <v>0</v>
      </c>
      <c r="CP71" s="1">
        <f t="shared" si="169"/>
        <v>0</v>
      </c>
      <c r="CQ71" s="1">
        <f t="shared" si="170"/>
        <v>0</v>
      </c>
      <c r="CR71" s="1">
        <f t="shared" si="171"/>
        <v>0</v>
      </c>
      <c r="CS71" s="1">
        <f t="shared" si="172"/>
        <v>0</v>
      </c>
      <c r="CT71" s="1">
        <f t="shared" si="173"/>
        <v>0</v>
      </c>
      <c r="CU71" s="1">
        <f t="shared" si="174"/>
        <v>0</v>
      </c>
      <c r="CV71" s="1">
        <f t="shared" si="175"/>
        <v>0</v>
      </c>
      <c r="CW71" s="1">
        <f t="shared" si="176"/>
        <v>0</v>
      </c>
      <c r="CX71" s="1">
        <f t="shared" si="177"/>
        <v>0</v>
      </c>
      <c r="CY71" s="1">
        <f t="shared" si="178"/>
        <v>0</v>
      </c>
      <c r="CZ71" s="1">
        <f t="shared" si="179"/>
        <v>0</v>
      </c>
      <c r="DA71" s="1">
        <f t="shared" si="180"/>
        <v>0</v>
      </c>
    </row>
    <row r="72" spans="1:105" s="1" customFormat="1" ht="65.25" customHeight="1">
      <c r="A72" s="1308"/>
      <c r="B72" s="266"/>
      <c r="D72" s="465" t="s">
        <v>580</v>
      </c>
      <c r="E72" s="775"/>
      <c r="F72" s="1160" t="s">
        <v>6727</v>
      </c>
      <c r="G72" s="140" t="s">
        <v>1</v>
      </c>
      <c r="H72" s="1" t="s">
        <v>218</v>
      </c>
      <c r="I72" s="140" t="s">
        <v>655</v>
      </c>
      <c r="J72" s="1">
        <v>1</v>
      </c>
      <c r="K72" s="1">
        <v>0</v>
      </c>
      <c r="L72" s="1" t="s">
        <v>6708</v>
      </c>
      <c r="M72" s="977">
        <v>211.47000000000003</v>
      </c>
      <c r="N72" s="196"/>
      <c r="O72" s="195"/>
      <c r="P72" s="224"/>
      <c r="Q72" s="195"/>
      <c r="R72" s="224"/>
      <c r="S72" s="195"/>
      <c r="T72" s="224"/>
      <c r="U72" s="195"/>
      <c r="V72" s="195"/>
      <c r="W72" s="195"/>
      <c r="X72" s="224"/>
      <c r="Y72" s="195"/>
      <c r="Z72" s="224"/>
      <c r="AA72" s="196"/>
      <c r="AB72" s="878"/>
      <c r="AC72" s="878"/>
      <c r="AD72" s="917" t="s">
        <v>236</v>
      </c>
      <c r="AE72" s="170">
        <f t="shared" si="188"/>
        <v>0</v>
      </c>
      <c r="AF72" s="197" t="str">
        <f t="shared" si="229"/>
        <v>No</v>
      </c>
      <c r="AG72" s="257" t="str">
        <f t="shared" si="248"/>
        <v>No</v>
      </c>
      <c r="AH72" s="172" t="str">
        <f t="shared" si="231"/>
        <v>Yes</v>
      </c>
      <c r="AJ72" s="397">
        <v>1</v>
      </c>
      <c r="AK72" s="396">
        <f t="shared" si="207"/>
        <v>0</v>
      </c>
      <c r="AL72" s="62"/>
      <c r="AM72" s="62"/>
      <c r="AN72" s="693">
        <f>4.4*1.1</f>
        <v>4.8400000000000007</v>
      </c>
      <c r="AO72" s="653">
        <f t="shared" si="232"/>
        <v>0</v>
      </c>
      <c r="AP72" s="738"/>
      <c r="AQ72" s="286">
        <f t="shared" si="233"/>
        <v>0</v>
      </c>
      <c r="AR72" s="286">
        <f t="shared" si="234"/>
        <v>0</v>
      </c>
      <c r="AS72" s="286">
        <f t="shared" si="235"/>
        <v>0</v>
      </c>
      <c r="AT72" s="286">
        <f t="shared" si="236"/>
        <v>0</v>
      </c>
      <c r="AU72" s="286">
        <f t="shared" si="237"/>
        <v>0</v>
      </c>
      <c r="AV72" s="286">
        <f t="shared" si="238"/>
        <v>0</v>
      </c>
      <c r="AW72" s="286">
        <f t="shared" si="148"/>
        <v>0</v>
      </c>
      <c r="AX72" s="286">
        <f t="shared" si="239"/>
        <v>0</v>
      </c>
      <c r="AY72" s="286">
        <f t="shared" si="240"/>
        <v>0</v>
      </c>
      <c r="AZ72" s="286">
        <f t="shared" si="241"/>
        <v>0</v>
      </c>
      <c r="BA72" s="286">
        <f t="shared" si="242"/>
        <v>0</v>
      </c>
      <c r="BB72" s="286">
        <f t="shared" si="243"/>
        <v>0</v>
      </c>
      <c r="BC72" s="286">
        <f t="shared" si="244"/>
        <v>0</v>
      </c>
      <c r="BD72" s="286">
        <f t="shared" si="245"/>
        <v>0</v>
      </c>
      <c r="BE72" s="548">
        <f t="shared" si="246"/>
        <v>0</v>
      </c>
      <c r="BF72" s="548">
        <f t="shared" si="247"/>
        <v>0</v>
      </c>
      <c r="BG72" s="658"/>
      <c r="BH72" s="656">
        <v>1</v>
      </c>
      <c r="BI72" s="286"/>
      <c r="BJ72" s="541">
        <v>5</v>
      </c>
      <c r="BL72" s="541"/>
      <c r="BN72" s="541"/>
      <c r="BP72" s="541"/>
      <c r="BR72" s="541"/>
      <c r="BT72" s="541"/>
      <c r="BV72" s="541"/>
      <c r="BX72" s="541"/>
      <c r="BZ72" s="286"/>
      <c r="CA72" s="1">
        <f t="shared" si="156"/>
        <v>0</v>
      </c>
      <c r="CB72" s="1">
        <f t="shared" si="157"/>
        <v>0</v>
      </c>
      <c r="CC72" s="1">
        <f t="shared" si="158"/>
        <v>0</v>
      </c>
      <c r="CD72" s="1">
        <f t="shared" si="159"/>
        <v>0</v>
      </c>
      <c r="CE72" s="1035">
        <f t="shared" si="160"/>
        <v>0</v>
      </c>
      <c r="CF72" s="1">
        <f t="shared" si="161"/>
        <v>0</v>
      </c>
      <c r="CG72" s="1">
        <f t="shared" si="162"/>
        <v>0</v>
      </c>
      <c r="CH72" s="1">
        <f t="shared" si="163"/>
        <v>0</v>
      </c>
      <c r="CJ72" s="1">
        <f t="shared" si="164"/>
        <v>0</v>
      </c>
      <c r="CK72" s="1">
        <f t="shared" si="165"/>
        <v>0</v>
      </c>
      <c r="CM72" s="1">
        <f t="shared" si="166"/>
        <v>0</v>
      </c>
      <c r="CN72" s="1">
        <f t="shared" si="167"/>
        <v>0</v>
      </c>
      <c r="CO72" s="1">
        <f t="shared" si="168"/>
        <v>0</v>
      </c>
      <c r="CP72" s="1">
        <f t="shared" si="169"/>
        <v>0</v>
      </c>
      <c r="CQ72" s="1">
        <f t="shared" si="170"/>
        <v>0</v>
      </c>
      <c r="CR72" s="1">
        <f t="shared" si="171"/>
        <v>0</v>
      </c>
      <c r="CS72" s="1">
        <f t="shared" si="172"/>
        <v>0</v>
      </c>
      <c r="CT72" s="1">
        <f t="shared" si="173"/>
        <v>0</v>
      </c>
      <c r="CU72" s="1">
        <f t="shared" si="174"/>
        <v>0</v>
      </c>
      <c r="CV72" s="1">
        <f t="shared" si="175"/>
        <v>0</v>
      </c>
      <c r="CW72" s="1">
        <f t="shared" si="176"/>
        <v>0</v>
      </c>
      <c r="CX72" s="1">
        <f t="shared" si="177"/>
        <v>0</v>
      </c>
      <c r="CY72" s="1">
        <f t="shared" si="178"/>
        <v>0</v>
      </c>
      <c r="CZ72" s="1">
        <f t="shared" si="179"/>
        <v>0</v>
      </c>
      <c r="DA72" s="1">
        <f t="shared" si="180"/>
        <v>0</v>
      </c>
    </row>
    <row r="73" spans="1:105" s="1" customFormat="1" ht="65.25" customHeight="1">
      <c r="A73" s="1308"/>
      <c r="B73" s="266"/>
      <c r="D73" s="1053" t="s">
        <v>581</v>
      </c>
      <c r="E73" s="1054"/>
      <c r="F73" s="1161" t="s">
        <v>6727</v>
      </c>
      <c r="G73" s="1055" t="s">
        <v>1</v>
      </c>
      <c r="H73" s="1056" t="s">
        <v>218</v>
      </c>
      <c r="I73" s="1055" t="s">
        <v>656</v>
      </c>
      <c r="J73" s="1056">
        <v>1</v>
      </c>
      <c r="K73" s="1056">
        <v>0</v>
      </c>
      <c r="L73" s="1056" t="s">
        <v>6708</v>
      </c>
      <c r="M73" s="1085">
        <v>200.34000000000003</v>
      </c>
      <c r="N73" s="1059"/>
      <c r="O73" s="1058"/>
      <c r="P73" s="1086"/>
      <c r="Q73" s="1058"/>
      <c r="R73" s="1086"/>
      <c r="S73" s="1058"/>
      <c r="T73" s="1086"/>
      <c r="U73" s="1058"/>
      <c r="V73" s="1058"/>
      <c r="W73" s="1058"/>
      <c r="X73" s="1086"/>
      <c r="Y73" s="1058"/>
      <c r="Z73" s="1086"/>
      <c r="AA73" s="1059"/>
      <c r="AB73" s="1082"/>
      <c r="AC73" s="1082"/>
      <c r="AD73" s="1061" t="s">
        <v>236</v>
      </c>
      <c r="AE73" s="1062">
        <f t="shared" si="188"/>
        <v>0</v>
      </c>
      <c r="AF73" s="1063" t="str">
        <f t="shared" si="229"/>
        <v>No</v>
      </c>
      <c r="AG73" s="1107" t="str">
        <f t="shared" si="248"/>
        <v>No</v>
      </c>
      <c r="AH73" s="1052" t="str">
        <f t="shared" si="231"/>
        <v>Yes</v>
      </c>
      <c r="AJ73" s="397">
        <v>1</v>
      </c>
      <c r="AK73" s="396">
        <f t="shared" si="207"/>
        <v>0</v>
      </c>
      <c r="AL73" s="62"/>
      <c r="AM73" s="62"/>
      <c r="AN73" s="693">
        <v>3.3</v>
      </c>
      <c r="AO73" s="653">
        <f t="shared" si="232"/>
        <v>0</v>
      </c>
      <c r="AP73" s="738"/>
      <c r="AQ73" s="286">
        <f t="shared" si="233"/>
        <v>0</v>
      </c>
      <c r="AR73" s="286">
        <f t="shared" si="234"/>
        <v>0</v>
      </c>
      <c r="AS73" s="286">
        <f t="shared" si="235"/>
        <v>0</v>
      </c>
      <c r="AT73" s="286">
        <f t="shared" si="236"/>
        <v>0</v>
      </c>
      <c r="AU73" s="286">
        <f t="shared" si="237"/>
        <v>0</v>
      </c>
      <c r="AV73" s="286">
        <f t="shared" si="238"/>
        <v>0</v>
      </c>
      <c r="AW73" s="286">
        <f t="shared" si="148"/>
        <v>0</v>
      </c>
      <c r="AX73" s="286">
        <f t="shared" si="239"/>
        <v>0</v>
      </c>
      <c r="AY73" s="286">
        <f t="shared" si="240"/>
        <v>0</v>
      </c>
      <c r="AZ73" s="286">
        <f t="shared" si="241"/>
        <v>0</v>
      </c>
      <c r="BA73" s="286">
        <f t="shared" si="242"/>
        <v>0</v>
      </c>
      <c r="BB73" s="286">
        <f t="shared" si="243"/>
        <v>0</v>
      </c>
      <c r="BC73" s="286">
        <f t="shared" si="244"/>
        <v>0</v>
      </c>
      <c r="BD73" s="286">
        <f t="shared" si="245"/>
        <v>0</v>
      </c>
      <c r="BE73" s="548">
        <f t="shared" si="246"/>
        <v>0</v>
      </c>
      <c r="BF73" s="548">
        <f t="shared" si="247"/>
        <v>0</v>
      </c>
      <c r="BG73" s="658"/>
      <c r="BH73" s="656">
        <v>1</v>
      </c>
      <c r="BI73" s="286"/>
      <c r="BJ73" s="541">
        <v>6</v>
      </c>
      <c r="BK73" s="159"/>
      <c r="BL73" s="541"/>
      <c r="BM73" s="159"/>
      <c r="BN73" s="541"/>
      <c r="BO73" s="159"/>
      <c r="BP73" s="541"/>
      <c r="BQ73" s="159"/>
      <c r="BR73" s="541"/>
      <c r="BS73" s="159"/>
      <c r="BT73" s="541"/>
      <c r="BU73" s="159"/>
      <c r="BV73" s="541"/>
      <c r="BW73" s="159"/>
      <c r="BX73" s="541"/>
      <c r="BY73" s="159"/>
      <c r="BZ73" s="286"/>
      <c r="CA73" s="1">
        <f t="shared" si="156"/>
        <v>0</v>
      </c>
      <c r="CB73" s="1">
        <f t="shared" si="157"/>
        <v>0</v>
      </c>
      <c r="CC73" s="1">
        <f t="shared" si="158"/>
        <v>0</v>
      </c>
      <c r="CD73" s="1">
        <f t="shared" si="159"/>
        <v>0</v>
      </c>
      <c r="CE73" s="1035">
        <f t="shared" si="160"/>
        <v>0</v>
      </c>
      <c r="CF73" s="1">
        <f t="shared" si="161"/>
        <v>0</v>
      </c>
      <c r="CG73" s="1">
        <f t="shared" si="162"/>
        <v>0</v>
      </c>
      <c r="CH73" s="1">
        <f t="shared" si="163"/>
        <v>0</v>
      </c>
      <c r="CJ73" s="1">
        <f t="shared" si="164"/>
        <v>0</v>
      </c>
      <c r="CK73" s="1">
        <f t="shared" si="165"/>
        <v>0</v>
      </c>
      <c r="CM73" s="1">
        <f t="shared" si="166"/>
        <v>0</v>
      </c>
      <c r="CN73" s="1">
        <f t="shared" si="167"/>
        <v>0</v>
      </c>
      <c r="CO73" s="1">
        <f t="shared" si="168"/>
        <v>0</v>
      </c>
      <c r="CP73" s="1">
        <f t="shared" si="169"/>
        <v>0</v>
      </c>
      <c r="CQ73" s="1">
        <f t="shared" si="170"/>
        <v>0</v>
      </c>
      <c r="CR73" s="1">
        <f t="shared" si="171"/>
        <v>0</v>
      </c>
      <c r="CS73" s="1">
        <f t="shared" si="172"/>
        <v>0</v>
      </c>
      <c r="CT73" s="1">
        <f t="shared" si="173"/>
        <v>0</v>
      </c>
      <c r="CU73" s="1">
        <f t="shared" si="174"/>
        <v>0</v>
      </c>
      <c r="CV73" s="1">
        <f t="shared" si="175"/>
        <v>0</v>
      </c>
      <c r="CW73" s="1">
        <f t="shared" si="176"/>
        <v>0</v>
      </c>
      <c r="CX73" s="1">
        <f t="shared" si="177"/>
        <v>0</v>
      </c>
      <c r="CY73" s="1">
        <f t="shared" si="178"/>
        <v>0</v>
      </c>
      <c r="CZ73" s="1">
        <f t="shared" si="179"/>
        <v>0</v>
      </c>
      <c r="DA73" s="1">
        <f t="shared" si="180"/>
        <v>0</v>
      </c>
    </row>
    <row r="74" spans="1:105" s="1" customFormat="1" ht="65.25" customHeight="1">
      <c r="A74" s="1308"/>
      <c r="B74" s="266"/>
      <c r="D74" s="1053" t="s">
        <v>582</v>
      </c>
      <c r="E74" s="1054"/>
      <c r="F74" s="1161" t="s">
        <v>6727</v>
      </c>
      <c r="G74" s="1055" t="s">
        <v>1</v>
      </c>
      <c r="H74" s="1056" t="s">
        <v>218</v>
      </c>
      <c r="I74" s="1055" t="s">
        <v>656</v>
      </c>
      <c r="J74" s="1056">
        <v>1</v>
      </c>
      <c r="K74" s="1056">
        <v>0</v>
      </c>
      <c r="L74" s="1055" t="s">
        <v>6710</v>
      </c>
      <c r="M74" s="1085">
        <v>205.90500000000003</v>
      </c>
      <c r="N74" s="1059"/>
      <c r="O74" s="1058"/>
      <c r="P74" s="1086"/>
      <c r="Q74" s="1058"/>
      <c r="R74" s="1086"/>
      <c r="S74" s="1058"/>
      <c r="T74" s="1086"/>
      <c r="U74" s="1058"/>
      <c r="V74" s="1058"/>
      <c r="W74" s="1058"/>
      <c r="X74" s="1086"/>
      <c r="Y74" s="1058"/>
      <c r="Z74" s="1086"/>
      <c r="AA74" s="1059"/>
      <c r="AB74" s="1082"/>
      <c r="AC74" s="1082"/>
      <c r="AD74" s="1061" t="s">
        <v>236</v>
      </c>
      <c r="AE74" s="1062">
        <f t="shared" si="188"/>
        <v>0</v>
      </c>
      <c r="AF74" s="1063" t="str">
        <f t="shared" si="229"/>
        <v>No</v>
      </c>
      <c r="AG74" s="1107" t="str">
        <f t="shared" si="248"/>
        <v>No</v>
      </c>
      <c r="AH74" s="1052" t="str">
        <f t="shared" si="231"/>
        <v>Yes</v>
      </c>
      <c r="AJ74" s="397">
        <v>1</v>
      </c>
      <c r="AK74" s="396">
        <f t="shared" si="207"/>
        <v>0</v>
      </c>
      <c r="AL74" s="62"/>
      <c r="AM74" s="62"/>
      <c r="AN74" s="693">
        <v>3.7</v>
      </c>
      <c r="AO74" s="653">
        <f t="shared" si="232"/>
        <v>0</v>
      </c>
      <c r="AP74" s="738"/>
      <c r="AQ74" s="286">
        <f t="shared" si="233"/>
        <v>0</v>
      </c>
      <c r="AR74" s="286">
        <f t="shared" si="234"/>
        <v>0</v>
      </c>
      <c r="AS74" s="286">
        <f t="shared" si="235"/>
        <v>0</v>
      </c>
      <c r="AT74" s="286">
        <f t="shared" si="236"/>
        <v>0</v>
      </c>
      <c r="AU74" s="286">
        <f t="shared" si="237"/>
        <v>0</v>
      </c>
      <c r="AV74" s="286">
        <f t="shared" si="238"/>
        <v>0</v>
      </c>
      <c r="AW74" s="286">
        <f t="shared" si="148"/>
        <v>0</v>
      </c>
      <c r="AX74" s="286">
        <f t="shared" si="239"/>
        <v>0</v>
      </c>
      <c r="AY74" s="286">
        <f t="shared" si="240"/>
        <v>0</v>
      </c>
      <c r="AZ74" s="286">
        <f t="shared" si="241"/>
        <v>0</v>
      </c>
      <c r="BA74" s="286">
        <f t="shared" si="242"/>
        <v>0</v>
      </c>
      <c r="BB74" s="286">
        <f t="shared" si="243"/>
        <v>0</v>
      </c>
      <c r="BC74" s="286">
        <f t="shared" si="244"/>
        <v>0</v>
      </c>
      <c r="BD74" s="286">
        <f t="shared" si="245"/>
        <v>0</v>
      </c>
      <c r="BE74" s="548">
        <f t="shared" si="246"/>
        <v>0</v>
      </c>
      <c r="BF74" s="548">
        <f t="shared" si="247"/>
        <v>0</v>
      </c>
      <c r="BG74" s="658"/>
      <c r="BH74" s="656">
        <v>1</v>
      </c>
      <c r="BI74" s="286"/>
      <c r="BJ74" s="541">
        <v>6</v>
      </c>
      <c r="BK74" s="159"/>
      <c r="BL74" s="541"/>
      <c r="BM74" s="159"/>
      <c r="BN74" s="541"/>
      <c r="BO74" s="159"/>
      <c r="BP74" s="541"/>
      <c r="BQ74" s="159"/>
      <c r="BR74" s="541"/>
      <c r="BS74" s="159"/>
      <c r="BT74" s="541"/>
      <c r="BU74" s="159"/>
      <c r="BV74" s="541"/>
      <c r="BW74" s="159"/>
      <c r="BX74" s="541">
        <v>1</v>
      </c>
      <c r="BY74" s="159"/>
      <c r="BZ74" s="286"/>
      <c r="CA74" s="1">
        <f t="shared" si="156"/>
        <v>0</v>
      </c>
      <c r="CB74" s="1">
        <f t="shared" si="157"/>
        <v>0</v>
      </c>
      <c r="CC74" s="1">
        <f t="shared" si="158"/>
        <v>0</v>
      </c>
      <c r="CD74" s="1">
        <f t="shared" si="159"/>
        <v>0</v>
      </c>
      <c r="CE74" s="1035">
        <f t="shared" si="160"/>
        <v>0</v>
      </c>
      <c r="CF74" s="1">
        <f t="shared" si="161"/>
        <v>0</v>
      </c>
      <c r="CG74" s="1">
        <f t="shared" si="162"/>
        <v>0</v>
      </c>
      <c r="CH74" s="1">
        <f t="shared" si="163"/>
        <v>0</v>
      </c>
      <c r="CJ74" s="1">
        <f t="shared" si="164"/>
        <v>0</v>
      </c>
      <c r="CK74" s="1">
        <f t="shared" si="165"/>
        <v>0</v>
      </c>
      <c r="CM74" s="1">
        <f t="shared" si="166"/>
        <v>0</v>
      </c>
      <c r="CN74" s="1">
        <f t="shared" si="167"/>
        <v>0</v>
      </c>
      <c r="CO74" s="1">
        <f t="shared" si="168"/>
        <v>0</v>
      </c>
      <c r="CP74" s="1">
        <f t="shared" si="169"/>
        <v>0</v>
      </c>
      <c r="CQ74" s="1">
        <f t="shared" si="170"/>
        <v>0</v>
      </c>
      <c r="CR74" s="1">
        <f t="shared" si="171"/>
        <v>0</v>
      </c>
      <c r="CS74" s="1">
        <f t="shared" si="172"/>
        <v>0</v>
      </c>
      <c r="CT74" s="1">
        <f t="shared" si="173"/>
        <v>0</v>
      </c>
      <c r="CU74" s="1">
        <f t="shared" si="174"/>
        <v>0</v>
      </c>
      <c r="CV74" s="1">
        <f t="shared" si="175"/>
        <v>0</v>
      </c>
      <c r="CW74" s="1">
        <f t="shared" si="176"/>
        <v>0</v>
      </c>
      <c r="CX74" s="1">
        <f t="shared" si="177"/>
        <v>0</v>
      </c>
      <c r="CY74" s="1">
        <f t="shared" si="178"/>
        <v>0</v>
      </c>
      <c r="CZ74" s="1">
        <f t="shared" si="179"/>
        <v>0</v>
      </c>
      <c r="DA74" s="1">
        <f t="shared" si="180"/>
        <v>0</v>
      </c>
    </row>
    <row r="75" spans="1:105" s="1" customFormat="1" ht="65.25" customHeight="1">
      <c r="A75" s="1308"/>
      <c r="B75" s="266"/>
      <c r="D75" s="465" t="s">
        <v>583</v>
      </c>
      <c r="E75" s="775"/>
      <c r="F75" s="1160" t="s">
        <v>6727</v>
      </c>
      <c r="G75" s="140" t="s">
        <v>1</v>
      </c>
      <c r="H75" s="1" t="s">
        <v>218</v>
      </c>
      <c r="I75" s="140" t="s">
        <v>555</v>
      </c>
      <c r="J75" s="1">
        <v>1</v>
      </c>
      <c r="K75" s="1">
        <v>0</v>
      </c>
      <c r="L75" s="1" t="s">
        <v>6708</v>
      </c>
      <c r="M75" s="977">
        <v>189.21000000000004</v>
      </c>
      <c r="N75" s="196"/>
      <c r="O75" s="195"/>
      <c r="P75" s="224"/>
      <c r="Q75" s="195"/>
      <c r="R75" s="224"/>
      <c r="S75" s="195"/>
      <c r="T75" s="224"/>
      <c r="U75" s="195"/>
      <c r="V75" s="195"/>
      <c r="W75" s="195"/>
      <c r="X75" s="224"/>
      <c r="Y75" s="195"/>
      <c r="Z75" s="224"/>
      <c r="AA75" s="196"/>
      <c r="AB75" s="878"/>
      <c r="AC75" s="878"/>
      <c r="AD75" s="917" t="s">
        <v>236</v>
      </c>
      <c r="AE75" s="170">
        <f t="shared" si="188"/>
        <v>0</v>
      </c>
      <c r="AF75" s="197" t="str">
        <f t="shared" si="229"/>
        <v>No</v>
      </c>
      <c r="AG75" s="257" t="str">
        <f t="shared" si="248"/>
        <v>No</v>
      </c>
      <c r="AH75" s="172" t="str">
        <f t="shared" si="231"/>
        <v>Yes</v>
      </c>
      <c r="AJ75" s="397">
        <v>1</v>
      </c>
      <c r="AK75" s="396">
        <f t="shared" si="207"/>
        <v>0</v>
      </c>
      <c r="AL75" s="62"/>
      <c r="AM75" s="62"/>
      <c r="AN75" s="693">
        <v>2.6</v>
      </c>
      <c r="AO75" s="653">
        <f t="shared" si="232"/>
        <v>0</v>
      </c>
      <c r="AP75" s="738"/>
      <c r="AQ75" s="286">
        <f t="shared" si="233"/>
        <v>0</v>
      </c>
      <c r="AR75" s="286">
        <f t="shared" si="234"/>
        <v>0</v>
      </c>
      <c r="AS75" s="286">
        <f t="shared" si="235"/>
        <v>0</v>
      </c>
      <c r="AT75" s="286">
        <f t="shared" si="236"/>
        <v>0</v>
      </c>
      <c r="AU75" s="286">
        <f t="shared" si="237"/>
        <v>0</v>
      </c>
      <c r="AV75" s="286">
        <f t="shared" si="238"/>
        <v>0</v>
      </c>
      <c r="AW75" s="286">
        <f t="shared" si="148"/>
        <v>0</v>
      </c>
      <c r="AX75" s="286">
        <f t="shared" si="239"/>
        <v>0</v>
      </c>
      <c r="AY75" s="286">
        <f t="shared" si="240"/>
        <v>0</v>
      </c>
      <c r="AZ75" s="286">
        <f t="shared" si="241"/>
        <v>0</v>
      </c>
      <c r="BA75" s="286">
        <f t="shared" si="242"/>
        <v>0</v>
      </c>
      <c r="BB75" s="286">
        <f t="shared" si="243"/>
        <v>0</v>
      </c>
      <c r="BC75" s="286">
        <f t="shared" si="244"/>
        <v>0</v>
      </c>
      <c r="BD75" s="286">
        <f t="shared" si="245"/>
        <v>0</v>
      </c>
      <c r="BE75" s="548">
        <f t="shared" si="246"/>
        <v>0</v>
      </c>
      <c r="BF75" s="548">
        <f t="shared" si="247"/>
        <v>0</v>
      </c>
      <c r="BG75" s="658"/>
      <c r="BH75" s="656">
        <v>1</v>
      </c>
      <c r="BI75" s="286"/>
      <c r="BJ75" s="541">
        <v>5</v>
      </c>
      <c r="BL75" s="541"/>
      <c r="BN75" s="541"/>
      <c r="BP75" s="541"/>
      <c r="BR75" s="541"/>
      <c r="BT75" s="541"/>
      <c r="BV75" s="541"/>
      <c r="BX75" s="541"/>
      <c r="BZ75" s="286"/>
      <c r="CA75" s="1">
        <f t="shared" si="156"/>
        <v>0</v>
      </c>
      <c r="CB75" s="1">
        <f t="shared" si="157"/>
        <v>0</v>
      </c>
      <c r="CC75" s="1">
        <f t="shared" si="158"/>
        <v>0</v>
      </c>
      <c r="CD75" s="1">
        <f t="shared" si="159"/>
        <v>0</v>
      </c>
      <c r="CE75" s="1035">
        <f t="shared" si="160"/>
        <v>0</v>
      </c>
      <c r="CF75" s="1">
        <f t="shared" si="161"/>
        <v>0</v>
      </c>
      <c r="CG75" s="1">
        <f t="shared" si="162"/>
        <v>0</v>
      </c>
      <c r="CH75" s="1">
        <f t="shared" si="163"/>
        <v>0</v>
      </c>
      <c r="CJ75" s="1">
        <f t="shared" si="164"/>
        <v>0</v>
      </c>
      <c r="CK75" s="1">
        <f t="shared" si="165"/>
        <v>0</v>
      </c>
      <c r="CM75" s="1">
        <f t="shared" si="166"/>
        <v>0</v>
      </c>
      <c r="CN75" s="1">
        <f t="shared" si="167"/>
        <v>0</v>
      </c>
      <c r="CO75" s="1">
        <f t="shared" si="168"/>
        <v>0</v>
      </c>
      <c r="CP75" s="1">
        <f t="shared" si="169"/>
        <v>0</v>
      </c>
      <c r="CQ75" s="1">
        <f t="shared" si="170"/>
        <v>0</v>
      </c>
      <c r="CR75" s="1">
        <f t="shared" si="171"/>
        <v>0</v>
      </c>
      <c r="CS75" s="1">
        <f t="shared" si="172"/>
        <v>0</v>
      </c>
      <c r="CT75" s="1">
        <f t="shared" si="173"/>
        <v>0</v>
      </c>
      <c r="CU75" s="1">
        <f t="shared" si="174"/>
        <v>0</v>
      </c>
      <c r="CV75" s="1">
        <f t="shared" si="175"/>
        <v>0</v>
      </c>
      <c r="CW75" s="1">
        <f t="shared" si="176"/>
        <v>0</v>
      </c>
      <c r="CX75" s="1">
        <f t="shared" si="177"/>
        <v>0</v>
      </c>
      <c r="CY75" s="1">
        <f t="shared" si="178"/>
        <v>0</v>
      </c>
      <c r="CZ75" s="1">
        <f t="shared" si="179"/>
        <v>0</v>
      </c>
      <c r="DA75" s="1">
        <f t="shared" si="180"/>
        <v>0</v>
      </c>
    </row>
    <row r="76" spans="1:105" s="1" customFormat="1" ht="65.25" customHeight="1">
      <c r="A76" s="1308"/>
      <c r="B76" s="266"/>
      <c r="D76" s="465" t="s">
        <v>584</v>
      </c>
      <c r="E76" s="775"/>
      <c r="F76" s="1160" t="s">
        <v>6727</v>
      </c>
      <c r="G76" s="140" t="s">
        <v>1</v>
      </c>
      <c r="H76" s="1" t="s">
        <v>218</v>
      </c>
      <c r="I76" s="140" t="s">
        <v>555</v>
      </c>
      <c r="J76" s="1">
        <v>1</v>
      </c>
      <c r="K76" s="1">
        <v>0</v>
      </c>
      <c r="L76" s="140" t="s">
        <v>6709</v>
      </c>
      <c r="M76" s="977">
        <v>194.77500000000001</v>
      </c>
      <c r="N76" s="196"/>
      <c r="O76" s="195"/>
      <c r="P76" s="224"/>
      <c r="Q76" s="195"/>
      <c r="R76" s="224"/>
      <c r="S76" s="195"/>
      <c r="T76" s="224"/>
      <c r="U76" s="195"/>
      <c r="V76" s="195"/>
      <c r="W76" s="195"/>
      <c r="X76" s="224"/>
      <c r="Y76" s="195"/>
      <c r="Z76" s="224"/>
      <c r="AA76" s="196"/>
      <c r="AB76" s="878"/>
      <c r="AC76" s="878"/>
      <c r="AD76" s="917" t="s">
        <v>236</v>
      </c>
      <c r="AE76" s="170">
        <f t="shared" si="188"/>
        <v>0</v>
      </c>
      <c r="AF76" s="197" t="str">
        <f t="shared" si="229"/>
        <v>No</v>
      </c>
      <c r="AG76" s="257" t="str">
        <f t="shared" si="248"/>
        <v>No</v>
      </c>
      <c r="AH76" s="172" t="str">
        <f t="shared" si="231"/>
        <v>Yes</v>
      </c>
      <c r="AJ76" s="397">
        <v>1</v>
      </c>
      <c r="AK76" s="396">
        <f t="shared" si="207"/>
        <v>0</v>
      </c>
      <c r="AL76" s="62"/>
      <c r="AM76" s="62"/>
      <c r="AN76" s="693">
        <v>3.1</v>
      </c>
      <c r="AO76" s="653">
        <f t="shared" si="232"/>
        <v>0</v>
      </c>
      <c r="AP76" s="738"/>
      <c r="AQ76" s="286">
        <f t="shared" si="233"/>
        <v>0</v>
      </c>
      <c r="AR76" s="286">
        <f t="shared" si="234"/>
        <v>0</v>
      </c>
      <c r="AS76" s="286">
        <f t="shared" si="235"/>
        <v>0</v>
      </c>
      <c r="AT76" s="286">
        <f t="shared" si="236"/>
        <v>0</v>
      </c>
      <c r="AU76" s="286">
        <f t="shared" si="237"/>
        <v>0</v>
      </c>
      <c r="AV76" s="286">
        <f t="shared" si="238"/>
        <v>0</v>
      </c>
      <c r="AW76" s="286">
        <f t="shared" si="148"/>
        <v>0</v>
      </c>
      <c r="AX76" s="286">
        <f t="shared" si="239"/>
        <v>0</v>
      </c>
      <c r="AY76" s="286">
        <f t="shared" si="240"/>
        <v>0</v>
      </c>
      <c r="AZ76" s="286">
        <f t="shared" si="241"/>
        <v>0</v>
      </c>
      <c r="BA76" s="286">
        <f t="shared" si="242"/>
        <v>0</v>
      </c>
      <c r="BB76" s="286">
        <f t="shared" si="243"/>
        <v>0</v>
      </c>
      <c r="BC76" s="286">
        <f t="shared" si="244"/>
        <v>0</v>
      </c>
      <c r="BD76" s="286">
        <f t="shared" si="245"/>
        <v>0</v>
      </c>
      <c r="BE76" s="548">
        <f t="shared" si="246"/>
        <v>0</v>
      </c>
      <c r="BF76" s="548">
        <f t="shared" si="247"/>
        <v>0</v>
      </c>
      <c r="BG76" s="658"/>
      <c r="BH76" s="656">
        <v>1</v>
      </c>
      <c r="BI76" s="286"/>
      <c r="BJ76" s="541">
        <v>5</v>
      </c>
      <c r="BL76" s="541"/>
      <c r="BN76" s="541"/>
      <c r="BP76" s="541"/>
      <c r="BR76" s="541"/>
      <c r="BT76" s="541"/>
      <c r="BV76" s="541">
        <v>1</v>
      </c>
      <c r="BX76" s="541"/>
      <c r="BZ76" s="286"/>
      <c r="CA76" s="1">
        <f t="shared" si="156"/>
        <v>0</v>
      </c>
      <c r="CB76" s="1">
        <f t="shared" si="157"/>
        <v>0</v>
      </c>
      <c r="CC76" s="1">
        <f t="shared" si="158"/>
        <v>0</v>
      </c>
      <c r="CD76" s="1">
        <f t="shared" si="159"/>
        <v>0</v>
      </c>
      <c r="CE76" s="1035">
        <f t="shared" si="160"/>
        <v>0</v>
      </c>
      <c r="CF76" s="1">
        <f t="shared" si="161"/>
        <v>0</v>
      </c>
      <c r="CG76" s="1">
        <f t="shared" si="162"/>
        <v>0</v>
      </c>
      <c r="CH76" s="1">
        <f t="shared" si="163"/>
        <v>0</v>
      </c>
      <c r="CJ76" s="1">
        <f t="shared" si="164"/>
        <v>0</v>
      </c>
      <c r="CK76" s="1">
        <f t="shared" si="165"/>
        <v>0</v>
      </c>
      <c r="CM76" s="1">
        <f t="shared" si="166"/>
        <v>0</v>
      </c>
      <c r="CN76" s="1">
        <f t="shared" si="167"/>
        <v>0</v>
      </c>
      <c r="CO76" s="1">
        <f t="shared" si="168"/>
        <v>0</v>
      </c>
      <c r="CP76" s="1">
        <f t="shared" si="169"/>
        <v>0</v>
      </c>
      <c r="CQ76" s="1">
        <f t="shared" si="170"/>
        <v>0</v>
      </c>
      <c r="CR76" s="1">
        <f t="shared" si="171"/>
        <v>0</v>
      </c>
      <c r="CS76" s="1">
        <f t="shared" si="172"/>
        <v>0</v>
      </c>
      <c r="CT76" s="1">
        <f t="shared" si="173"/>
        <v>0</v>
      </c>
      <c r="CU76" s="1">
        <f t="shared" si="174"/>
        <v>0</v>
      </c>
      <c r="CV76" s="1">
        <f t="shared" si="175"/>
        <v>0</v>
      </c>
      <c r="CW76" s="1">
        <f t="shared" si="176"/>
        <v>0</v>
      </c>
      <c r="CX76" s="1">
        <f t="shared" si="177"/>
        <v>0</v>
      </c>
      <c r="CY76" s="1">
        <f t="shared" si="178"/>
        <v>0</v>
      </c>
      <c r="CZ76" s="1">
        <f t="shared" si="179"/>
        <v>0</v>
      </c>
      <c r="DA76" s="1">
        <f t="shared" si="180"/>
        <v>0</v>
      </c>
    </row>
    <row r="77" spans="1:105" s="1" customFormat="1" ht="65.25" customHeight="1">
      <c r="A77" s="1308"/>
      <c r="B77" s="266"/>
      <c r="D77" s="1053" t="s">
        <v>585</v>
      </c>
      <c r="E77" s="1054"/>
      <c r="F77" s="1161"/>
      <c r="G77" s="1055" t="s">
        <v>1</v>
      </c>
      <c r="H77" s="1056" t="s">
        <v>225</v>
      </c>
      <c r="I77" s="1055" t="s">
        <v>657</v>
      </c>
      <c r="J77" s="1056">
        <v>1</v>
      </c>
      <c r="K77" s="1056">
        <v>0</v>
      </c>
      <c r="L77" s="1056" t="s">
        <v>6708</v>
      </c>
      <c r="M77" s="1085">
        <v>155.82000000000002</v>
      </c>
      <c r="N77" s="1059"/>
      <c r="O77" s="1058"/>
      <c r="P77" s="1086"/>
      <c r="Q77" s="1058"/>
      <c r="R77" s="1086"/>
      <c r="S77" s="1058"/>
      <c r="T77" s="1086"/>
      <c r="U77" s="1058"/>
      <c r="V77" s="1058"/>
      <c r="W77" s="1058"/>
      <c r="X77" s="1086"/>
      <c r="Y77" s="1058"/>
      <c r="Z77" s="1086"/>
      <c r="AA77" s="1059"/>
      <c r="AB77" s="1082"/>
      <c r="AC77" s="1082"/>
      <c r="AD77" s="1061" t="s">
        <v>236</v>
      </c>
      <c r="AE77" s="1062">
        <f t="shared" si="188"/>
        <v>0</v>
      </c>
      <c r="AF77" s="1063" t="str">
        <f t="shared" si="229"/>
        <v>No</v>
      </c>
      <c r="AG77" s="1107" t="str">
        <f t="shared" si="248"/>
        <v>No</v>
      </c>
      <c r="AH77" s="1052" t="str">
        <f t="shared" si="231"/>
        <v>No</v>
      </c>
      <c r="AJ77" s="397">
        <v>1</v>
      </c>
      <c r="AK77" s="396">
        <f t="shared" si="207"/>
        <v>0</v>
      </c>
      <c r="AL77" s="62"/>
      <c r="AM77" s="62"/>
      <c r="AN77" s="693">
        <v>1.4</v>
      </c>
      <c r="AO77" s="653">
        <f t="shared" si="232"/>
        <v>0</v>
      </c>
      <c r="AP77" s="738"/>
      <c r="AQ77" s="286">
        <f t="shared" si="233"/>
        <v>0</v>
      </c>
      <c r="AR77" s="286">
        <f t="shared" si="234"/>
        <v>0</v>
      </c>
      <c r="AS77" s="286">
        <f t="shared" si="235"/>
        <v>0</v>
      </c>
      <c r="AT77" s="286">
        <f t="shared" si="236"/>
        <v>0</v>
      </c>
      <c r="AU77" s="286">
        <f t="shared" si="237"/>
        <v>0</v>
      </c>
      <c r="AV77" s="286">
        <f t="shared" si="238"/>
        <v>0</v>
      </c>
      <c r="AW77" s="286">
        <f t="shared" si="148"/>
        <v>0</v>
      </c>
      <c r="AX77" s="286">
        <f t="shared" si="239"/>
        <v>0</v>
      </c>
      <c r="AY77" s="286">
        <f t="shared" si="240"/>
        <v>0</v>
      </c>
      <c r="AZ77" s="286">
        <f t="shared" si="241"/>
        <v>0</v>
      </c>
      <c r="BA77" s="286">
        <f t="shared" si="242"/>
        <v>0</v>
      </c>
      <c r="BB77" s="286">
        <f t="shared" si="243"/>
        <v>0</v>
      </c>
      <c r="BC77" s="286">
        <f t="shared" si="244"/>
        <v>0</v>
      </c>
      <c r="BD77" s="286">
        <f t="shared" si="245"/>
        <v>0</v>
      </c>
      <c r="BE77" s="548">
        <f t="shared" si="246"/>
        <v>0</v>
      </c>
      <c r="BF77" s="548">
        <f t="shared" si="247"/>
        <v>0</v>
      </c>
      <c r="BG77" s="658"/>
      <c r="BH77" s="656">
        <v>1</v>
      </c>
      <c r="BI77" s="286"/>
      <c r="BJ77" s="541">
        <v>5</v>
      </c>
      <c r="BK77" s="159"/>
      <c r="BL77" s="541"/>
      <c r="BM77" s="159"/>
      <c r="BN77" s="541"/>
      <c r="BO77" s="159"/>
      <c r="BP77" s="541"/>
      <c r="BQ77" s="159"/>
      <c r="BR77" s="541"/>
      <c r="BS77" s="159"/>
      <c r="BT77" s="541"/>
      <c r="BU77" s="159"/>
      <c r="BV77" s="541"/>
      <c r="BW77" s="159"/>
      <c r="BX77" s="541"/>
      <c r="BY77" s="159"/>
      <c r="BZ77" s="286"/>
      <c r="CA77" s="1">
        <f t="shared" si="156"/>
        <v>0</v>
      </c>
      <c r="CB77" s="1">
        <f t="shared" si="157"/>
        <v>0</v>
      </c>
      <c r="CC77" s="1">
        <f t="shared" si="158"/>
        <v>0</v>
      </c>
      <c r="CD77" s="1">
        <f t="shared" si="159"/>
        <v>0</v>
      </c>
      <c r="CE77" s="1035">
        <f t="shared" si="160"/>
        <v>0</v>
      </c>
      <c r="CF77" s="1">
        <f t="shared" si="161"/>
        <v>0</v>
      </c>
      <c r="CG77" s="1">
        <f t="shared" si="162"/>
        <v>0</v>
      </c>
      <c r="CH77" s="1">
        <f t="shared" si="163"/>
        <v>0</v>
      </c>
      <c r="CJ77" s="1">
        <f t="shared" si="164"/>
        <v>0</v>
      </c>
      <c r="CK77" s="1">
        <f t="shared" si="165"/>
        <v>0</v>
      </c>
      <c r="CM77" s="1">
        <f t="shared" si="166"/>
        <v>0</v>
      </c>
      <c r="CN77" s="1">
        <f t="shared" si="167"/>
        <v>0</v>
      </c>
      <c r="CO77" s="1">
        <f t="shared" si="168"/>
        <v>0</v>
      </c>
      <c r="CP77" s="1">
        <f t="shared" si="169"/>
        <v>0</v>
      </c>
      <c r="CQ77" s="1">
        <f t="shared" si="170"/>
        <v>0</v>
      </c>
      <c r="CR77" s="1">
        <f t="shared" si="171"/>
        <v>0</v>
      </c>
      <c r="CS77" s="1">
        <f t="shared" si="172"/>
        <v>0</v>
      </c>
      <c r="CT77" s="1">
        <f t="shared" si="173"/>
        <v>0</v>
      </c>
      <c r="CU77" s="1">
        <f t="shared" si="174"/>
        <v>0</v>
      </c>
      <c r="CV77" s="1">
        <f t="shared" si="175"/>
        <v>0</v>
      </c>
      <c r="CW77" s="1">
        <f t="shared" si="176"/>
        <v>0</v>
      </c>
      <c r="CX77" s="1">
        <f t="shared" si="177"/>
        <v>0</v>
      </c>
      <c r="CY77" s="1">
        <f t="shared" si="178"/>
        <v>0</v>
      </c>
      <c r="CZ77" s="1">
        <f t="shared" si="179"/>
        <v>0</v>
      </c>
      <c r="DA77" s="1">
        <f t="shared" si="180"/>
        <v>0</v>
      </c>
    </row>
    <row r="78" spans="1:105" s="1" customFormat="1" ht="65.25" customHeight="1">
      <c r="A78" s="1308"/>
      <c r="B78" s="266"/>
      <c r="D78" s="1053" t="s">
        <v>586</v>
      </c>
      <c r="E78" s="1054"/>
      <c r="F78" s="1161"/>
      <c r="G78" s="1055" t="s">
        <v>1</v>
      </c>
      <c r="H78" s="1056" t="s">
        <v>225</v>
      </c>
      <c r="I78" s="1055" t="s">
        <v>657</v>
      </c>
      <c r="J78" s="1056">
        <v>1</v>
      </c>
      <c r="K78" s="1056">
        <v>0</v>
      </c>
      <c r="L78" s="1055" t="s">
        <v>6711</v>
      </c>
      <c r="M78" s="1085">
        <v>161.38500000000002</v>
      </c>
      <c r="N78" s="1059"/>
      <c r="O78" s="1058"/>
      <c r="P78" s="1086"/>
      <c r="Q78" s="1058"/>
      <c r="R78" s="1086"/>
      <c r="S78" s="1058"/>
      <c r="T78" s="1086"/>
      <c r="U78" s="1058"/>
      <c r="V78" s="1058"/>
      <c r="W78" s="1058"/>
      <c r="X78" s="1086"/>
      <c r="Y78" s="1058"/>
      <c r="Z78" s="1086"/>
      <c r="AA78" s="1059"/>
      <c r="AB78" s="1082"/>
      <c r="AC78" s="1082"/>
      <c r="AD78" s="1061" t="s">
        <v>236</v>
      </c>
      <c r="AE78" s="1062">
        <f t="shared" si="188"/>
        <v>0</v>
      </c>
      <c r="AF78" s="1063" t="str">
        <f t="shared" si="229"/>
        <v>No</v>
      </c>
      <c r="AG78" s="1107" t="str">
        <f t="shared" si="248"/>
        <v>No</v>
      </c>
      <c r="AH78" s="1052" t="str">
        <f t="shared" si="231"/>
        <v>No</v>
      </c>
      <c r="AJ78" s="397">
        <v>1</v>
      </c>
      <c r="AK78" s="396">
        <f t="shared" si="207"/>
        <v>0</v>
      </c>
      <c r="AL78" s="62"/>
      <c r="AM78" s="62"/>
      <c r="AN78" s="693">
        <v>1.8</v>
      </c>
      <c r="AO78" s="653">
        <f t="shared" si="232"/>
        <v>0</v>
      </c>
      <c r="AP78" s="738"/>
      <c r="AQ78" s="286">
        <f t="shared" si="233"/>
        <v>0</v>
      </c>
      <c r="AR78" s="286">
        <f t="shared" si="234"/>
        <v>0</v>
      </c>
      <c r="AS78" s="286">
        <f t="shared" si="235"/>
        <v>0</v>
      </c>
      <c r="AT78" s="286">
        <f t="shared" si="236"/>
        <v>0</v>
      </c>
      <c r="AU78" s="286">
        <f t="shared" si="237"/>
        <v>0</v>
      </c>
      <c r="AV78" s="286">
        <f t="shared" si="238"/>
        <v>0</v>
      </c>
      <c r="AW78" s="286">
        <f t="shared" si="148"/>
        <v>0</v>
      </c>
      <c r="AX78" s="286">
        <f t="shared" si="239"/>
        <v>0</v>
      </c>
      <c r="AY78" s="286">
        <f t="shared" si="240"/>
        <v>0</v>
      </c>
      <c r="AZ78" s="286">
        <f t="shared" si="241"/>
        <v>0</v>
      </c>
      <c r="BA78" s="286">
        <f t="shared" si="242"/>
        <v>0</v>
      </c>
      <c r="BB78" s="286">
        <f t="shared" si="243"/>
        <v>0</v>
      </c>
      <c r="BC78" s="286">
        <f t="shared" si="244"/>
        <v>0</v>
      </c>
      <c r="BD78" s="286">
        <f t="shared" si="245"/>
        <v>0</v>
      </c>
      <c r="BE78" s="548">
        <f t="shared" si="246"/>
        <v>0</v>
      </c>
      <c r="BF78" s="548">
        <f t="shared" si="247"/>
        <v>0</v>
      </c>
      <c r="BG78" s="658"/>
      <c r="BH78" s="656">
        <v>1</v>
      </c>
      <c r="BI78" s="286"/>
      <c r="BJ78" s="541">
        <v>5</v>
      </c>
      <c r="BK78" s="159"/>
      <c r="BL78" s="541"/>
      <c r="BM78" s="159"/>
      <c r="BN78" s="541"/>
      <c r="BO78" s="159"/>
      <c r="BP78" s="541"/>
      <c r="BQ78" s="159"/>
      <c r="BR78" s="541"/>
      <c r="BS78" s="159"/>
      <c r="BT78" s="541"/>
      <c r="BU78" s="159">
        <v>1</v>
      </c>
      <c r="BV78" s="541"/>
      <c r="BW78" s="159"/>
      <c r="BX78" s="541"/>
      <c r="BY78" s="159"/>
      <c r="BZ78" s="286"/>
      <c r="CA78" s="1">
        <f t="shared" si="156"/>
        <v>0</v>
      </c>
      <c r="CB78" s="1">
        <f t="shared" si="157"/>
        <v>0</v>
      </c>
      <c r="CC78" s="1">
        <f t="shared" si="158"/>
        <v>0</v>
      </c>
      <c r="CD78" s="1">
        <f t="shared" si="159"/>
        <v>0</v>
      </c>
      <c r="CE78" s="1035">
        <f t="shared" si="160"/>
        <v>0</v>
      </c>
      <c r="CF78" s="1">
        <f t="shared" si="161"/>
        <v>0</v>
      </c>
      <c r="CG78" s="1">
        <f t="shared" si="162"/>
        <v>0</v>
      </c>
      <c r="CH78" s="1">
        <f t="shared" si="163"/>
        <v>0</v>
      </c>
      <c r="CJ78" s="1">
        <f t="shared" si="164"/>
        <v>0</v>
      </c>
      <c r="CK78" s="1">
        <f t="shared" si="165"/>
        <v>0</v>
      </c>
      <c r="CM78" s="1">
        <f t="shared" si="166"/>
        <v>0</v>
      </c>
      <c r="CN78" s="1">
        <f t="shared" si="167"/>
        <v>0</v>
      </c>
      <c r="CO78" s="1">
        <f t="shared" si="168"/>
        <v>0</v>
      </c>
      <c r="CP78" s="1">
        <f t="shared" si="169"/>
        <v>0</v>
      </c>
      <c r="CQ78" s="1">
        <f t="shared" si="170"/>
        <v>0</v>
      </c>
      <c r="CR78" s="1">
        <f t="shared" si="171"/>
        <v>0</v>
      </c>
      <c r="CS78" s="1">
        <f t="shared" si="172"/>
        <v>0</v>
      </c>
      <c r="CT78" s="1">
        <f t="shared" si="173"/>
        <v>0</v>
      </c>
      <c r="CU78" s="1">
        <f t="shared" si="174"/>
        <v>0</v>
      </c>
      <c r="CV78" s="1">
        <f t="shared" si="175"/>
        <v>0</v>
      </c>
      <c r="CW78" s="1">
        <f t="shared" si="176"/>
        <v>0</v>
      </c>
      <c r="CX78" s="1">
        <f t="shared" si="177"/>
        <v>0</v>
      </c>
      <c r="CY78" s="1">
        <f t="shared" si="178"/>
        <v>0</v>
      </c>
      <c r="CZ78" s="1">
        <f t="shared" si="179"/>
        <v>0</v>
      </c>
      <c r="DA78" s="1">
        <f t="shared" si="180"/>
        <v>0</v>
      </c>
    </row>
    <row r="79" spans="1:105" s="1" customFormat="1" ht="65.25" customHeight="1">
      <c r="A79" s="1308"/>
      <c r="B79" s="266"/>
      <c r="D79" s="465" t="s">
        <v>587</v>
      </c>
      <c r="E79" s="775"/>
      <c r="F79" s="1160"/>
      <c r="G79" s="140" t="s">
        <v>1</v>
      </c>
      <c r="H79" s="1" t="s">
        <v>225</v>
      </c>
      <c r="I79" s="140" t="s">
        <v>703</v>
      </c>
      <c r="J79" s="1">
        <v>2</v>
      </c>
      <c r="K79" s="1">
        <v>0</v>
      </c>
      <c r="L79" s="1" t="s">
        <v>6708</v>
      </c>
      <c r="M79" s="977">
        <v>311.64000000000004</v>
      </c>
      <c r="N79" s="196"/>
      <c r="O79" s="195"/>
      <c r="P79" s="224"/>
      <c r="Q79" s="195"/>
      <c r="R79" s="224"/>
      <c r="S79" s="195"/>
      <c r="T79" s="224"/>
      <c r="U79" s="195"/>
      <c r="V79" s="195"/>
      <c r="W79" s="195"/>
      <c r="X79" s="224"/>
      <c r="Y79" s="195"/>
      <c r="Z79" s="224"/>
      <c r="AA79" s="196"/>
      <c r="AB79" s="878"/>
      <c r="AC79" s="878"/>
      <c r="AD79" s="917" t="s">
        <v>236</v>
      </c>
      <c r="AE79" s="170">
        <f t="shared" si="188"/>
        <v>0</v>
      </c>
      <c r="AF79" s="197" t="str">
        <f t="shared" si="229"/>
        <v>No</v>
      </c>
      <c r="AG79" s="257" t="str">
        <f t="shared" si="248"/>
        <v>No</v>
      </c>
      <c r="AH79" s="172" t="str">
        <f t="shared" si="231"/>
        <v>No</v>
      </c>
      <c r="AJ79" s="397">
        <v>2</v>
      </c>
      <c r="AK79" s="396">
        <f t="shared" si="207"/>
        <v>0</v>
      </c>
      <c r="AL79" s="62"/>
      <c r="AM79" s="62"/>
      <c r="AN79" s="693">
        <v>2.7</v>
      </c>
      <c r="AO79" s="653">
        <f t="shared" si="232"/>
        <v>0</v>
      </c>
      <c r="AP79" s="738"/>
      <c r="AQ79" s="286">
        <f t="shared" si="233"/>
        <v>0</v>
      </c>
      <c r="AR79" s="286">
        <f t="shared" si="234"/>
        <v>0</v>
      </c>
      <c r="AS79" s="286">
        <f t="shared" si="235"/>
        <v>0</v>
      </c>
      <c r="AT79" s="286">
        <f t="shared" si="236"/>
        <v>0</v>
      </c>
      <c r="AU79" s="286">
        <f t="shared" si="237"/>
        <v>0</v>
      </c>
      <c r="AV79" s="286">
        <f t="shared" si="238"/>
        <v>0</v>
      </c>
      <c r="AW79" s="286">
        <f t="shared" si="148"/>
        <v>0</v>
      </c>
      <c r="AX79" s="286">
        <f t="shared" si="239"/>
        <v>0</v>
      </c>
      <c r="AY79" s="286">
        <f t="shared" si="240"/>
        <v>0</v>
      </c>
      <c r="AZ79" s="286">
        <f t="shared" si="241"/>
        <v>0</v>
      </c>
      <c r="BA79" s="286">
        <f t="shared" si="242"/>
        <v>0</v>
      </c>
      <c r="BB79" s="286">
        <f t="shared" si="243"/>
        <v>0</v>
      </c>
      <c r="BC79" s="286">
        <f t="shared" si="244"/>
        <v>0</v>
      </c>
      <c r="BD79" s="286">
        <f t="shared" si="245"/>
        <v>0</v>
      </c>
      <c r="BE79" s="548">
        <f t="shared" si="246"/>
        <v>0</v>
      </c>
      <c r="BF79" s="548">
        <f t="shared" si="247"/>
        <v>0</v>
      </c>
      <c r="BG79" s="658"/>
      <c r="BH79" s="656">
        <v>2</v>
      </c>
      <c r="BI79" s="286"/>
      <c r="BJ79" s="541">
        <v>10</v>
      </c>
      <c r="BL79" s="541"/>
      <c r="BN79" s="541"/>
      <c r="BP79" s="541"/>
      <c r="BR79" s="541"/>
      <c r="BT79" s="541"/>
      <c r="BV79" s="541"/>
      <c r="BX79" s="541"/>
      <c r="BZ79" s="286"/>
      <c r="CA79" s="1">
        <f t="shared" si="156"/>
        <v>0</v>
      </c>
      <c r="CB79" s="1">
        <f t="shared" si="157"/>
        <v>0</v>
      </c>
      <c r="CC79" s="1">
        <f t="shared" si="158"/>
        <v>0</v>
      </c>
      <c r="CD79" s="1">
        <f t="shared" si="159"/>
        <v>0</v>
      </c>
      <c r="CE79" s="1035">
        <f t="shared" si="160"/>
        <v>0</v>
      </c>
      <c r="CF79" s="1">
        <f t="shared" si="161"/>
        <v>0</v>
      </c>
      <c r="CG79" s="1">
        <f t="shared" si="162"/>
        <v>0</v>
      </c>
      <c r="CH79" s="1">
        <f t="shared" si="163"/>
        <v>0</v>
      </c>
      <c r="CJ79" s="1">
        <f t="shared" si="164"/>
        <v>0</v>
      </c>
      <c r="CK79" s="1">
        <f t="shared" si="165"/>
        <v>0</v>
      </c>
      <c r="CM79" s="1">
        <f t="shared" si="166"/>
        <v>0</v>
      </c>
      <c r="CN79" s="1">
        <f t="shared" si="167"/>
        <v>0</v>
      </c>
      <c r="CO79" s="1">
        <f t="shared" si="168"/>
        <v>0</v>
      </c>
      <c r="CP79" s="1">
        <f t="shared" si="169"/>
        <v>0</v>
      </c>
      <c r="CQ79" s="1">
        <f t="shared" si="170"/>
        <v>0</v>
      </c>
      <c r="CR79" s="1">
        <f t="shared" si="171"/>
        <v>0</v>
      </c>
      <c r="CS79" s="1">
        <f t="shared" si="172"/>
        <v>0</v>
      </c>
      <c r="CT79" s="1">
        <f t="shared" si="173"/>
        <v>0</v>
      </c>
      <c r="CU79" s="1">
        <f t="shared" si="174"/>
        <v>0</v>
      </c>
      <c r="CV79" s="1">
        <f t="shared" si="175"/>
        <v>0</v>
      </c>
      <c r="CW79" s="1">
        <f t="shared" si="176"/>
        <v>0</v>
      </c>
      <c r="CX79" s="1">
        <f t="shared" si="177"/>
        <v>0</v>
      </c>
      <c r="CY79" s="1">
        <f t="shared" si="178"/>
        <v>0</v>
      </c>
      <c r="CZ79" s="1">
        <f t="shared" si="179"/>
        <v>0</v>
      </c>
      <c r="DA79" s="1">
        <f t="shared" si="180"/>
        <v>0</v>
      </c>
    </row>
    <row r="80" spans="1:105" s="1" customFormat="1" ht="65.25" customHeight="1">
      <c r="A80" s="1308"/>
      <c r="B80" s="266"/>
      <c r="D80" s="465" t="s">
        <v>588</v>
      </c>
      <c r="E80" s="775"/>
      <c r="F80" s="1160"/>
      <c r="G80" s="140" t="s">
        <v>1</v>
      </c>
      <c r="H80" s="1" t="s">
        <v>225</v>
      </c>
      <c r="I80" s="140" t="s">
        <v>703</v>
      </c>
      <c r="J80" s="1">
        <v>2</v>
      </c>
      <c r="K80" s="1">
        <v>0</v>
      </c>
      <c r="L80" s="140" t="s">
        <v>6709</v>
      </c>
      <c r="M80" s="977">
        <v>317.20500000000004</v>
      </c>
      <c r="N80" s="196"/>
      <c r="O80" s="195"/>
      <c r="P80" s="224"/>
      <c r="Q80" s="195"/>
      <c r="R80" s="224"/>
      <c r="S80" s="195"/>
      <c r="T80" s="224"/>
      <c r="U80" s="195"/>
      <c r="V80" s="195"/>
      <c r="W80" s="195"/>
      <c r="X80" s="224"/>
      <c r="Y80" s="195"/>
      <c r="Z80" s="224"/>
      <c r="AA80" s="196"/>
      <c r="AB80" s="878"/>
      <c r="AC80" s="878"/>
      <c r="AD80" s="917" t="s">
        <v>236</v>
      </c>
      <c r="AE80" s="170">
        <f t="shared" si="188"/>
        <v>0</v>
      </c>
      <c r="AF80" s="197" t="str">
        <f t="shared" si="229"/>
        <v>No</v>
      </c>
      <c r="AG80" s="257" t="str">
        <f t="shared" si="248"/>
        <v>No</v>
      </c>
      <c r="AH80" s="172" t="str">
        <f t="shared" si="231"/>
        <v>No</v>
      </c>
      <c r="AJ80" s="397">
        <v>2</v>
      </c>
      <c r="AK80" s="396">
        <f t="shared" si="207"/>
        <v>0</v>
      </c>
      <c r="AL80" s="62"/>
      <c r="AM80" s="62"/>
      <c r="AN80" s="693">
        <v>3.1</v>
      </c>
      <c r="AO80" s="653">
        <f t="shared" si="232"/>
        <v>0</v>
      </c>
      <c r="AP80" s="738"/>
      <c r="AQ80" s="286">
        <f t="shared" si="233"/>
        <v>0</v>
      </c>
      <c r="AR80" s="286">
        <f t="shared" si="234"/>
        <v>0</v>
      </c>
      <c r="AS80" s="286">
        <f t="shared" si="235"/>
        <v>0</v>
      </c>
      <c r="AT80" s="286">
        <f t="shared" si="236"/>
        <v>0</v>
      </c>
      <c r="AU80" s="286">
        <f t="shared" si="237"/>
        <v>0</v>
      </c>
      <c r="AV80" s="286">
        <f t="shared" si="238"/>
        <v>0</v>
      </c>
      <c r="AW80" s="286">
        <f t="shared" si="148"/>
        <v>0</v>
      </c>
      <c r="AX80" s="286">
        <f t="shared" si="239"/>
        <v>0</v>
      </c>
      <c r="AY80" s="286">
        <f t="shared" si="240"/>
        <v>0</v>
      </c>
      <c r="AZ80" s="286">
        <f t="shared" si="241"/>
        <v>0</v>
      </c>
      <c r="BA80" s="286">
        <f t="shared" si="242"/>
        <v>0</v>
      </c>
      <c r="BB80" s="286">
        <f t="shared" si="243"/>
        <v>0</v>
      </c>
      <c r="BC80" s="286">
        <f t="shared" si="244"/>
        <v>0</v>
      </c>
      <c r="BD80" s="286">
        <f t="shared" si="245"/>
        <v>0</v>
      </c>
      <c r="BE80" s="548">
        <f t="shared" si="246"/>
        <v>0</v>
      </c>
      <c r="BF80" s="548">
        <f t="shared" si="247"/>
        <v>0</v>
      </c>
      <c r="BG80" s="658"/>
      <c r="BH80" s="656">
        <v>2</v>
      </c>
      <c r="BI80" s="286"/>
      <c r="BJ80" s="541">
        <v>10</v>
      </c>
      <c r="BL80" s="541"/>
      <c r="BN80" s="541"/>
      <c r="BP80" s="541"/>
      <c r="BR80" s="541"/>
      <c r="BS80" s="1">
        <v>1</v>
      </c>
      <c r="BT80" s="541">
        <v>1</v>
      </c>
      <c r="BV80" s="541"/>
      <c r="BX80" s="541"/>
      <c r="BZ80" s="286"/>
      <c r="CA80" s="1">
        <f t="shared" si="156"/>
        <v>0</v>
      </c>
      <c r="CB80" s="1">
        <f t="shared" si="157"/>
        <v>0</v>
      </c>
      <c r="CC80" s="1">
        <f t="shared" si="158"/>
        <v>0</v>
      </c>
      <c r="CD80" s="1">
        <f t="shared" si="159"/>
        <v>0</v>
      </c>
      <c r="CE80" s="1035">
        <f t="shared" si="160"/>
        <v>0</v>
      </c>
      <c r="CF80" s="1">
        <f t="shared" si="161"/>
        <v>0</v>
      </c>
      <c r="CG80" s="1">
        <f t="shared" si="162"/>
        <v>0</v>
      </c>
      <c r="CH80" s="1">
        <f t="shared" si="163"/>
        <v>0</v>
      </c>
      <c r="CJ80" s="1">
        <f t="shared" si="164"/>
        <v>0</v>
      </c>
      <c r="CK80" s="1">
        <f t="shared" si="165"/>
        <v>0</v>
      </c>
      <c r="CM80" s="1">
        <f t="shared" si="166"/>
        <v>0</v>
      </c>
      <c r="CN80" s="1">
        <f t="shared" si="167"/>
        <v>0</v>
      </c>
      <c r="CO80" s="1">
        <f t="shared" si="168"/>
        <v>0</v>
      </c>
      <c r="CP80" s="1">
        <f t="shared" si="169"/>
        <v>0</v>
      </c>
      <c r="CQ80" s="1">
        <f t="shared" si="170"/>
        <v>0</v>
      </c>
      <c r="CR80" s="1">
        <f t="shared" si="171"/>
        <v>0</v>
      </c>
      <c r="CS80" s="1">
        <f t="shared" si="172"/>
        <v>0</v>
      </c>
      <c r="CT80" s="1">
        <f t="shared" si="173"/>
        <v>0</v>
      </c>
      <c r="CU80" s="1">
        <f t="shared" si="174"/>
        <v>0</v>
      </c>
      <c r="CV80" s="1">
        <f t="shared" si="175"/>
        <v>0</v>
      </c>
      <c r="CW80" s="1">
        <f t="shared" si="176"/>
        <v>0</v>
      </c>
      <c r="CX80" s="1">
        <f t="shared" si="177"/>
        <v>0</v>
      </c>
      <c r="CY80" s="1">
        <f t="shared" si="178"/>
        <v>0</v>
      </c>
      <c r="CZ80" s="1">
        <f t="shared" si="179"/>
        <v>0</v>
      </c>
      <c r="DA80" s="1">
        <f t="shared" si="180"/>
        <v>0</v>
      </c>
    </row>
    <row r="81" spans="1:105" s="1" customFormat="1" ht="65.25" customHeight="1">
      <c r="A81" s="1308"/>
      <c r="B81" s="266"/>
      <c r="D81" s="1053" t="s">
        <v>589</v>
      </c>
      <c r="E81" s="1054"/>
      <c r="F81" s="1161"/>
      <c r="G81" s="1055" t="s">
        <v>1</v>
      </c>
      <c r="H81" s="1056" t="s">
        <v>225</v>
      </c>
      <c r="I81" s="1333" t="s">
        <v>5259</v>
      </c>
      <c r="J81" s="1056">
        <v>3</v>
      </c>
      <c r="K81" s="1056">
        <v>0</v>
      </c>
      <c r="L81" s="1056" t="s">
        <v>6708</v>
      </c>
      <c r="M81" s="1085">
        <v>328.33499999999998</v>
      </c>
      <c r="N81" s="1059"/>
      <c r="O81" s="1058"/>
      <c r="P81" s="1086"/>
      <c r="Q81" s="1058"/>
      <c r="R81" s="1086"/>
      <c r="S81" s="1058"/>
      <c r="T81" s="1086"/>
      <c r="U81" s="1058"/>
      <c r="V81" s="1058"/>
      <c r="W81" s="1058"/>
      <c r="X81" s="1086"/>
      <c r="Y81" s="1058"/>
      <c r="Z81" s="1086"/>
      <c r="AA81" s="1059"/>
      <c r="AB81" s="1082"/>
      <c r="AC81" s="1082"/>
      <c r="AD81" s="1061" t="s">
        <v>236</v>
      </c>
      <c r="AE81" s="1062">
        <f t="shared" si="188"/>
        <v>0</v>
      </c>
      <c r="AF81" s="1063" t="str">
        <f t="shared" si="229"/>
        <v>No</v>
      </c>
      <c r="AG81" s="1107" t="str">
        <f t="shared" si="248"/>
        <v>No</v>
      </c>
      <c r="AH81" s="1052" t="str">
        <f t="shared" si="231"/>
        <v>No</v>
      </c>
      <c r="AJ81" s="397">
        <v>3</v>
      </c>
      <c r="AK81" s="396">
        <f t="shared" si="207"/>
        <v>0</v>
      </c>
      <c r="AL81" s="62"/>
      <c r="AM81" s="62"/>
      <c r="AN81" s="693">
        <v>3</v>
      </c>
      <c r="AO81" s="653">
        <f t="shared" si="232"/>
        <v>0</v>
      </c>
      <c r="AP81" s="738"/>
      <c r="AQ81" s="286">
        <f t="shared" si="233"/>
        <v>0</v>
      </c>
      <c r="AR81" s="286">
        <f t="shared" si="234"/>
        <v>0</v>
      </c>
      <c r="AS81" s="286">
        <f t="shared" si="235"/>
        <v>0</v>
      </c>
      <c r="AT81" s="286">
        <f t="shared" si="236"/>
        <v>0</v>
      </c>
      <c r="AU81" s="286">
        <f t="shared" si="237"/>
        <v>0</v>
      </c>
      <c r="AV81" s="286">
        <f t="shared" si="238"/>
        <v>0</v>
      </c>
      <c r="AW81" s="286">
        <f t="shared" si="148"/>
        <v>0</v>
      </c>
      <c r="AX81" s="286">
        <f t="shared" si="239"/>
        <v>0</v>
      </c>
      <c r="AY81" s="286">
        <f t="shared" si="240"/>
        <v>0</v>
      </c>
      <c r="AZ81" s="286">
        <f t="shared" si="241"/>
        <v>0</v>
      </c>
      <c r="BA81" s="286">
        <f t="shared" si="242"/>
        <v>0</v>
      </c>
      <c r="BB81" s="286">
        <f t="shared" si="243"/>
        <v>0</v>
      </c>
      <c r="BC81" s="286">
        <f t="shared" si="244"/>
        <v>0</v>
      </c>
      <c r="BD81" s="286">
        <f t="shared" si="245"/>
        <v>0</v>
      </c>
      <c r="BE81" s="548">
        <f t="shared" si="246"/>
        <v>0</v>
      </c>
      <c r="BF81" s="548">
        <f t="shared" si="247"/>
        <v>0</v>
      </c>
      <c r="BG81" s="658"/>
      <c r="BH81" s="656">
        <v>3</v>
      </c>
      <c r="BI81" s="286"/>
      <c r="BJ81" s="541">
        <v>12</v>
      </c>
      <c r="BK81" s="159"/>
      <c r="BL81" s="541"/>
      <c r="BM81" s="159"/>
      <c r="BN81" s="541"/>
      <c r="BO81" s="159"/>
      <c r="BP81" s="541"/>
      <c r="BQ81" s="159"/>
      <c r="BR81" s="541"/>
      <c r="BS81" s="159"/>
      <c r="BT81" s="541"/>
      <c r="BU81" s="159"/>
      <c r="BV81" s="541"/>
      <c r="BW81" s="159"/>
      <c r="BX81" s="541"/>
      <c r="BY81" s="159"/>
      <c r="BZ81" s="286"/>
      <c r="CA81" s="1">
        <f t="shared" si="156"/>
        <v>0</v>
      </c>
      <c r="CB81" s="1">
        <f t="shared" si="157"/>
        <v>0</v>
      </c>
      <c r="CC81" s="1">
        <f t="shared" si="158"/>
        <v>0</v>
      </c>
      <c r="CD81" s="1">
        <f t="shared" si="159"/>
        <v>0</v>
      </c>
      <c r="CE81" s="1035">
        <f t="shared" si="160"/>
        <v>0</v>
      </c>
      <c r="CF81" s="1">
        <f t="shared" si="161"/>
        <v>0</v>
      </c>
      <c r="CG81" s="1">
        <f t="shared" si="162"/>
        <v>0</v>
      </c>
      <c r="CH81" s="1">
        <f t="shared" si="163"/>
        <v>0</v>
      </c>
      <c r="CJ81" s="1">
        <f t="shared" si="164"/>
        <v>0</v>
      </c>
      <c r="CK81" s="1">
        <f t="shared" si="165"/>
        <v>0</v>
      </c>
      <c r="CM81" s="1">
        <f t="shared" si="166"/>
        <v>0</v>
      </c>
      <c r="CN81" s="1">
        <f t="shared" si="167"/>
        <v>0</v>
      </c>
      <c r="CO81" s="1">
        <f t="shared" si="168"/>
        <v>0</v>
      </c>
      <c r="CP81" s="1">
        <f t="shared" si="169"/>
        <v>0</v>
      </c>
      <c r="CQ81" s="1">
        <f t="shared" si="170"/>
        <v>0</v>
      </c>
      <c r="CR81" s="1">
        <f t="shared" si="171"/>
        <v>0</v>
      </c>
      <c r="CS81" s="1">
        <f t="shared" si="172"/>
        <v>0</v>
      </c>
      <c r="CT81" s="1">
        <f t="shared" si="173"/>
        <v>0</v>
      </c>
      <c r="CU81" s="1">
        <f t="shared" si="174"/>
        <v>0</v>
      </c>
      <c r="CV81" s="1">
        <f t="shared" si="175"/>
        <v>0</v>
      </c>
      <c r="CW81" s="1">
        <f t="shared" si="176"/>
        <v>0</v>
      </c>
      <c r="CX81" s="1">
        <f t="shared" si="177"/>
        <v>0</v>
      </c>
      <c r="CY81" s="1">
        <f t="shared" si="178"/>
        <v>0</v>
      </c>
      <c r="CZ81" s="1">
        <f t="shared" si="179"/>
        <v>0</v>
      </c>
      <c r="DA81" s="1">
        <f t="shared" si="180"/>
        <v>0</v>
      </c>
    </row>
    <row r="82" spans="1:105" s="1" customFormat="1" ht="65.25" customHeight="1">
      <c r="A82" s="1308"/>
      <c r="B82" s="266"/>
      <c r="D82" s="1053" t="s">
        <v>590</v>
      </c>
      <c r="E82" s="1054"/>
      <c r="F82" s="1161"/>
      <c r="G82" s="1055" t="s">
        <v>1</v>
      </c>
      <c r="H82" s="1056" t="s">
        <v>225</v>
      </c>
      <c r="I82" s="1334"/>
      <c r="J82" s="1056">
        <v>3</v>
      </c>
      <c r="K82" s="1056">
        <v>0</v>
      </c>
      <c r="L82" s="1055" t="s">
        <v>6710</v>
      </c>
      <c r="M82" s="1085">
        <v>333.90000000000003</v>
      </c>
      <c r="N82" s="1059"/>
      <c r="O82" s="1058"/>
      <c r="P82" s="1086"/>
      <c r="Q82" s="1058"/>
      <c r="R82" s="1086"/>
      <c r="S82" s="1058"/>
      <c r="T82" s="1086"/>
      <c r="U82" s="1058"/>
      <c r="V82" s="1058"/>
      <c r="W82" s="1058"/>
      <c r="X82" s="1086"/>
      <c r="Y82" s="1058"/>
      <c r="Z82" s="1086"/>
      <c r="AA82" s="1059"/>
      <c r="AB82" s="1082"/>
      <c r="AC82" s="1082"/>
      <c r="AD82" s="1061" t="s">
        <v>236</v>
      </c>
      <c r="AE82" s="1062">
        <f t="shared" si="188"/>
        <v>0</v>
      </c>
      <c r="AF82" s="1063" t="str">
        <f t="shared" si="229"/>
        <v>No</v>
      </c>
      <c r="AG82" s="1107" t="str">
        <f t="shared" si="248"/>
        <v>No</v>
      </c>
      <c r="AH82" s="1052" t="str">
        <f t="shared" si="231"/>
        <v>No</v>
      </c>
      <c r="AJ82" s="397">
        <v>3</v>
      </c>
      <c r="AK82" s="396">
        <f t="shared" si="207"/>
        <v>0</v>
      </c>
      <c r="AL82" s="62"/>
      <c r="AM82" s="62"/>
      <c r="AN82" s="693">
        <v>3.3</v>
      </c>
      <c r="AO82" s="653">
        <f t="shared" si="232"/>
        <v>0</v>
      </c>
      <c r="AP82" s="738"/>
      <c r="AQ82" s="286">
        <f t="shared" si="233"/>
        <v>0</v>
      </c>
      <c r="AR82" s="286">
        <f t="shared" si="234"/>
        <v>0</v>
      </c>
      <c r="AS82" s="286">
        <f t="shared" si="235"/>
        <v>0</v>
      </c>
      <c r="AT82" s="286">
        <f t="shared" si="236"/>
        <v>0</v>
      </c>
      <c r="AU82" s="286">
        <f t="shared" si="237"/>
        <v>0</v>
      </c>
      <c r="AV82" s="286">
        <f t="shared" si="238"/>
        <v>0</v>
      </c>
      <c r="AW82" s="286">
        <f t="shared" si="148"/>
        <v>0</v>
      </c>
      <c r="AX82" s="286">
        <f t="shared" si="239"/>
        <v>0</v>
      </c>
      <c r="AY82" s="286">
        <f t="shared" si="240"/>
        <v>0</v>
      </c>
      <c r="AZ82" s="286">
        <f t="shared" si="241"/>
        <v>0</v>
      </c>
      <c r="BA82" s="286">
        <f t="shared" si="242"/>
        <v>0</v>
      </c>
      <c r="BB82" s="286">
        <f t="shared" si="243"/>
        <v>0</v>
      </c>
      <c r="BC82" s="286">
        <f t="shared" si="244"/>
        <v>0</v>
      </c>
      <c r="BD82" s="286">
        <f t="shared" si="245"/>
        <v>0</v>
      </c>
      <c r="BE82" s="548">
        <f t="shared" si="246"/>
        <v>0</v>
      </c>
      <c r="BF82" s="548">
        <f t="shared" si="247"/>
        <v>0</v>
      </c>
      <c r="BG82" s="658"/>
      <c r="BH82" s="656">
        <v>3</v>
      </c>
      <c r="BI82" s="286"/>
      <c r="BJ82" s="541">
        <v>12</v>
      </c>
      <c r="BK82" s="159"/>
      <c r="BL82" s="541"/>
      <c r="BM82" s="159"/>
      <c r="BN82" s="541"/>
      <c r="BO82" s="159"/>
      <c r="BP82" s="541"/>
      <c r="BQ82" s="159"/>
      <c r="BR82" s="541">
        <v>2</v>
      </c>
      <c r="BS82" s="159"/>
      <c r="BT82" s="541"/>
      <c r="BU82" s="159">
        <v>1</v>
      </c>
      <c r="BV82" s="541"/>
      <c r="BW82" s="159"/>
      <c r="BX82" s="541"/>
      <c r="BY82" s="159"/>
      <c r="BZ82" s="286"/>
      <c r="CA82" s="1">
        <f t="shared" si="156"/>
        <v>0</v>
      </c>
      <c r="CB82" s="1">
        <f t="shared" si="157"/>
        <v>0</v>
      </c>
      <c r="CC82" s="1">
        <f t="shared" si="158"/>
        <v>0</v>
      </c>
      <c r="CD82" s="1">
        <f t="shared" si="159"/>
        <v>0</v>
      </c>
      <c r="CE82" s="1035">
        <f t="shared" si="160"/>
        <v>0</v>
      </c>
      <c r="CF82" s="1">
        <f t="shared" si="161"/>
        <v>0</v>
      </c>
      <c r="CG82" s="1">
        <f t="shared" si="162"/>
        <v>0</v>
      </c>
      <c r="CH82" s="1">
        <f t="shared" si="163"/>
        <v>0</v>
      </c>
      <c r="CJ82" s="1">
        <f t="shared" si="164"/>
        <v>0</v>
      </c>
      <c r="CK82" s="1">
        <f t="shared" si="165"/>
        <v>0</v>
      </c>
      <c r="CM82" s="1">
        <f t="shared" si="166"/>
        <v>0</v>
      </c>
      <c r="CN82" s="1">
        <f t="shared" si="167"/>
        <v>0</v>
      </c>
      <c r="CO82" s="1">
        <f t="shared" si="168"/>
        <v>0</v>
      </c>
      <c r="CP82" s="1">
        <f t="shared" si="169"/>
        <v>0</v>
      </c>
      <c r="CQ82" s="1">
        <f t="shared" si="170"/>
        <v>0</v>
      </c>
      <c r="CR82" s="1">
        <f t="shared" si="171"/>
        <v>0</v>
      </c>
      <c r="CS82" s="1">
        <f t="shared" si="172"/>
        <v>0</v>
      </c>
      <c r="CT82" s="1">
        <f t="shared" si="173"/>
        <v>0</v>
      </c>
      <c r="CU82" s="1">
        <f t="shared" si="174"/>
        <v>0</v>
      </c>
      <c r="CV82" s="1">
        <f t="shared" si="175"/>
        <v>0</v>
      </c>
      <c r="CW82" s="1">
        <f t="shared" si="176"/>
        <v>0</v>
      </c>
      <c r="CX82" s="1">
        <f t="shared" si="177"/>
        <v>0</v>
      </c>
      <c r="CY82" s="1">
        <f t="shared" si="178"/>
        <v>0</v>
      </c>
      <c r="CZ82" s="1">
        <f t="shared" si="179"/>
        <v>0</v>
      </c>
      <c r="DA82" s="1">
        <f t="shared" si="180"/>
        <v>0</v>
      </c>
    </row>
    <row r="83" spans="1:105" s="1" customFormat="1" ht="65.25" customHeight="1">
      <c r="A83" s="1308"/>
      <c r="B83" s="266"/>
      <c r="D83" s="465" t="s">
        <v>591</v>
      </c>
      <c r="E83" s="775"/>
      <c r="F83" s="1160" t="s">
        <v>6727</v>
      </c>
      <c r="G83" s="140" t="s">
        <v>1</v>
      </c>
      <c r="H83" s="1" t="s">
        <v>162</v>
      </c>
      <c r="I83" s="1318" t="s">
        <v>704</v>
      </c>
      <c r="J83" s="1">
        <v>3</v>
      </c>
      <c r="K83" s="1">
        <v>0</v>
      </c>
      <c r="L83" s="1" t="s">
        <v>6708</v>
      </c>
      <c r="M83" s="977">
        <v>322.77000000000004</v>
      </c>
      <c r="N83" s="196"/>
      <c r="O83" s="195"/>
      <c r="P83" s="224"/>
      <c r="Q83" s="195"/>
      <c r="R83" s="224"/>
      <c r="S83" s="195"/>
      <c r="T83" s="224"/>
      <c r="U83" s="195"/>
      <c r="V83" s="195"/>
      <c r="W83" s="195"/>
      <c r="X83" s="224"/>
      <c r="Y83" s="195"/>
      <c r="Z83" s="224"/>
      <c r="AA83" s="196"/>
      <c r="AB83" s="878"/>
      <c r="AC83" s="878"/>
      <c r="AD83" s="917" t="s">
        <v>236</v>
      </c>
      <c r="AE83" s="170">
        <f t="shared" si="188"/>
        <v>0</v>
      </c>
      <c r="AF83" s="171" t="str">
        <f t="shared" si="229"/>
        <v>No</v>
      </c>
      <c r="AG83" s="257" t="str">
        <f t="shared" si="248"/>
        <v>No</v>
      </c>
      <c r="AH83" s="172" t="str">
        <f t="shared" si="231"/>
        <v>Yes</v>
      </c>
      <c r="AJ83" s="397">
        <v>3</v>
      </c>
      <c r="AK83" s="396">
        <f t="shared" si="207"/>
        <v>0</v>
      </c>
      <c r="AL83" s="62"/>
      <c r="AM83" s="62"/>
      <c r="AN83" s="693">
        <v>1.9</v>
      </c>
      <c r="AO83" s="653">
        <f t="shared" si="232"/>
        <v>0</v>
      </c>
      <c r="AP83" s="738"/>
      <c r="AQ83" s="286">
        <f t="shared" si="233"/>
        <v>0</v>
      </c>
      <c r="AR83" s="286">
        <f t="shared" si="234"/>
        <v>0</v>
      </c>
      <c r="AS83" s="286">
        <f t="shared" si="235"/>
        <v>0</v>
      </c>
      <c r="AT83" s="286">
        <f t="shared" si="236"/>
        <v>0</v>
      </c>
      <c r="AU83" s="286">
        <f t="shared" si="237"/>
        <v>0</v>
      </c>
      <c r="AV83" s="286">
        <f t="shared" si="238"/>
        <v>0</v>
      </c>
      <c r="AW83" s="286">
        <f t="shared" si="148"/>
        <v>0</v>
      </c>
      <c r="AX83" s="286">
        <f t="shared" si="239"/>
        <v>0</v>
      </c>
      <c r="AY83" s="286">
        <f t="shared" si="240"/>
        <v>0</v>
      </c>
      <c r="AZ83" s="286">
        <f t="shared" si="241"/>
        <v>0</v>
      </c>
      <c r="BA83" s="286">
        <f t="shared" si="242"/>
        <v>0</v>
      </c>
      <c r="BB83" s="286">
        <f t="shared" si="243"/>
        <v>0</v>
      </c>
      <c r="BC83" s="286">
        <f t="shared" si="244"/>
        <v>0</v>
      </c>
      <c r="BD83" s="286">
        <f t="shared" si="245"/>
        <v>0</v>
      </c>
      <c r="BE83" s="548">
        <f t="shared" si="246"/>
        <v>0</v>
      </c>
      <c r="BF83" s="548">
        <f t="shared" si="247"/>
        <v>0</v>
      </c>
      <c r="BG83" s="658"/>
      <c r="BH83" s="656">
        <v>1</v>
      </c>
      <c r="BI83" s="286"/>
      <c r="BJ83" s="541">
        <v>9</v>
      </c>
      <c r="BL83" s="541"/>
      <c r="BN83" s="541"/>
      <c r="BP83" s="541"/>
      <c r="BR83" s="541"/>
      <c r="BT83" s="541"/>
      <c r="BV83" s="541"/>
      <c r="BX83" s="541"/>
      <c r="BZ83" s="286"/>
      <c r="CA83" s="1">
        <f t="shared" si="156"/>
        <v>0</v>
      </c>
      <c r="CB83" s="1">
        <f t="shared" si="157"/>
        <v>0</v>
      </c>
      <c r="CC83" s="1">
        <f t="shared" si="158"/>
        <v>0</v>
      </c>
      <c r="CD83" s="1">
        <f t="shared" si="159"/>
        <v>0</v>
      </c>
      <c r="CE83" s="1035">
        <f t="shared" si="160"/>
        <v>0</v>
      </c>
      <c r="CF83" s="1">
        <f t="shared" si="161"/>
        <v>0</v>
      </c>
      <c r="CG83" s="1">
        <f t="shared" si="162"/>
        <v>0</v>
      </c>
      <c r="CH83" s="1">
        <f t="shared" si="163"/>
        <v>0</v>
      </c>
      <c r="CJ83" s="1">
        <f t="shared" si="164"/>
        <v>0</v>
      </c>
      <c r="CK83" s="1">
        <f t="shared" si="165"/>
        <v>0</v>
      </c>
      <c r="CM83" s="1">
        <f t="shared" si="166"/>
        <v>0</v>
      </c>
      <c r="CN83" s="1">
        <f t="shared" si="167"/>
        <v>0</v>
      </c>
      <c r="CO83" s="1">
        <f t="shared" si="168"/>
        <v>0</v>
      </c>
      <c r="CP83" s="1">
        <f t="shared" si="169"/>
        <v>0</v>
      </c>
      <c r="CQ83" s="1">
        <f t="shared" si="170"/>
        <v>0</v>
      </c>
      <c r="CR83" s="1">
        <f t="shared" si="171"/>
        <v>0</v>
      </c>
      <c r="CS83" s="1">
        <f t="shared" si="172"/>
        <v>0</v>
      </c>
      <c r="CT83" s="1">
        <f t="shared" si="173"/>
        <v>0</v>
      </c>
      <c r="CU83" s="1">
        <f t="shared" si="174"/>
        <v>0</v>
      </c>
      <c r="CV83" s="1">
        <f t="shared" si="175"/>
        <v>0</v>
      </c>
      <c r="CW83" s="1">
        <f t="shared" si="176"/>
        <v>0</v>
      </c>
      <c r="CX83" s="1">
        <f t="shared" si="177"/>
        <v>0</v>
      </c>
      <c r="CY83" s="1">
        <f t="shared" si="178"/>
        <v>0</v>
      </c>
      <c r="CZ83" s="1">
        <f t="shared" si="179"/>
        <v>0</v>
      </c>
      <c r="DA83" s="1">
        <f t="shared" si="180"/>
        <v>0</v>
      </c>
    </row>
    <row r="84" spans="1:105" s="1" customFormat="1" ht="65.25" customHeight="1">
      <c r="A84" s="1309"/>
      <c r="B84" s="266"/>
      <c r="D84" s="465" t="s">
        <v>592</v>
      </c>
      <c r="E84" s="775"/>
      <c r="F84" s="1160"/>
      <c r="G84" s="140" t="s">
        <v>1</v>
      </c>
      <c r="H84" s="1" t="s">
        <v>162</v>
      </c>
      <c r="I84" s="1318"/>
      <c r="J84" s="1">
        <v>3</v>
      </c>
      <c r="K84" s="1">
        <v>0</v>
      </c>
      <c r="L84" s="140" t="s">
        <v>6709</v>
      </c>
      <c r="M84" s="977">
        <v>328.33499999999998</v>
      </c>
      <c r="N84" s="196"/>
      <c r="O84" s="195"/>
      <c r="P84" s="224"/>
      <c r="Q84" s="195"/>
      <c r="R84" s="224"/>
      <c r="S84" s="195"/>
      <c r="T84" s="224"/>
      <c r="U84" s="195"/>
      <c r="V84" s="195"/>
      <c r="W84" s="195"/>
      <c r="X84" s="224"/>
      <c r="Y84" s="195"/>
      <c r="Z84" s="224"/>
      <c r="AA84" s="196"/>
      <c r="AB84" s="878"/>
      <c r="AC84" s="878"/>
      <c r="AD84" s="917" t="s">
        <v>236</v>
      </c>
      <c r="AE84" s="215">
        <f t="shared" si="188"/>
        <v>0</v>
      </c>
      <c r="AF84" s="197" t="str">
        <f t="shared" si="229"/>
        <v>No</v>
      </c>
      <c r="AG84" s="257" t="str">
        <f t="shared" si="248"/>
        <v>No</v>
      </c>
      <c r="AH84" s="172" t="str">
        <f t="shared" si="231"/>
        <v>No</v>
      </c>
      <c r="AJ84" s="397">
        <v>3</v>
      </c>
      <c r="AK84" s="396">
        <f t="shared" si="207"/>
        <v>0</v>
      </c>
      <c r="AL84" s="62"/>
      <c r="AM84" s="62"/>
      <c r="AN84" s="693">
        <v>2.2999999999999998</v>
      </c>
      <c r="AO84" s="653">
        <f t="shared" si="232"/>
        <v>0</v>
      </c>
      <c r="AP84" s="738"/>
      <c r="AQ84" s="286">
        <f t="shared" si="233"/>
        <v>0</v>
      </c>
      <c r="AR84" s="286">
        <f t="shared" si="234"/>
        <v>0</v>
      </c>
      <c r="AS84" s="286">
        <f t="shared" si="235"/>
        <v>0</v>
      </c>
      <c r="AT84" s="286">
        <f t="shared" si="236"/>
        <v>0</v>
      </c>
      <c r="AU84" s="286">
        <f t="shared" si="237"/>
        <v>0</v>
      </c>
      <c r="AV84" s="286">
        <f t="shared" si="238"/>
        <v>0</v>
      </c>
      <c r="AW84" s="286">
        <f t="shared" si="148"/>
        <v>0</v>
      </c>
      <c r="AX84" s="286">
        <f t="shared" si="239"/>
        <v>0</v>
      </c>
      <c r="AY84" s="286">
        <f t="shared" si="240"/>
        <v>0</v>
      </c>
      <c r="AZ84" s="286">
        <f t="shared" si="241"/>
        <v>0</v>
      </c>
      <c r="BA84" s="286">
        <f t="shared" si="242"/>
        <v>0</v>
      </c>
      <c r="BB84" s="286">
        <f t="shared" si="243"/>
        <v>0</v>
      </c>
      <c r="BC84" s="286">
        <f t="shared" si="244"/>
        <v>0</v>
      </c>
      <c r="BD84" s="286">
        <f t="shared" si="245"/>
        <v>0</v>
      </c>
      <c r="BE84" s="548">
        <f t="shared" si="246"/>
        <v>0</v>
      </c>
      <c r="BF84" s="548">
        <f t="shared" si="247"/>
        <v>0</v>
      </c>
      <c r="BG84" s="658"/>
      <c r="BH84" s="656">
        <v>1</v>
      </c>
      <c r="BI84" s="286"/>
      <c r="BJ84" s="542">
        <v>9</v>
      </c>
      <c r="BK84" s="173"/>
      <c r="BL84" s="542"/>
      <c r="BM84" s="173"/>
      <c r="BN84" s="542"/>
      <c r="BO84" s="173"/>
      <c r="BP84" s="542">
        <v>1</v>
      </c>
      <c r="BQ84" s="173"/>
      <c r="BR84" s="542">
        <v>1</v>
      </c>
      <c r="BS84" s="173"/>
      <c r="BT84" s="542">
        <v>1</v>
      </c>
      <c r="BU84" s="173"/>
      <c r="BV84" s="542"/>
      <c r="BW84" s="173"/>
      <c r="BX84" s="542"/>
      <c r="BY84" s="173"/>
      <c r="BZ84" s="286"/>
      <c r="CA84" s="1">
        <f t="shared" si="156"/>
        <v>0</v>
      </c>
      <c r="CB84" s="1">
        <f t="shared" si="157"/>
        <v>0</v>
      </c>
      <c r="CC84" s="1">
        <f t="shared" si="158"/>
        <v>0</v>
      </c>
      <c r="CD84" s="1">
        <f t="shared" si="159"/>
        <v>0</v>
      </c>
      <c r="CE84" s="1035">
        <f t="shared" si="160"/>
        <v>0</v>
      </c>
      <c r="CF84" s="1">
        <f t="shared" si="161"/>
        <v>0</v>
      </c>
      <c r="CG84" s="1">
        <f t="shared" si="162"/>
        <v>0</v>
      </c>
      <c r="CH84" s="1">
        <f t="shared" si="163"/>
        <v>0</v>
      </c>
      <c r="CJ84" s="1">
        <f t="shared" si="164"/>
        <v>0</v>
      </c>
      <c r="CK84" s="1">
        <f t="shared" si="165"/>
        <v>0</v>
      </c>
      <c r="CM84" s="1">
        <f t="shared" si="166"/>
        <v>0</v>
      </c>
      <c r="CN84" s="1">
        <f t="shared" si="167"/>
        <v>0</v>
      </c>
      <c r="CO84" s="1">
        <f t="shared" si="168"/>
        <v>0</v>
      </c>
      <c r="CP84" s="1">
        <f t="shared" si="169"/>
        <v>0</v>
      </c>
      <c r="CQ84" s="1">
        <f t="shared" si="170"/>
        <v>0</v>
      </c>
      <c r="CR84" s="1">
        <f t="shared" si="171"/>
        <v>0</v>
      </c>
      <c r="CS84" s="1">
        <f t="shared" si="172"/>
        <v>0</v>
      </c>
      <c r="CT84" s="1">
        <f t="shared" si="173"/>
        <v>0</v>
      </c>
      <c r="CU84" s="1">
        <f t="shared" si="174"/>
        <v>0</v>
      </c>
      <c r="CV84" s="1">
        <f t="shared" si="175"/>
        <v>0</v>
      </c>
      <c r="CW84" s="1">
        <f t="shared" si="176"/>
        <v>0</v>
      </c>
      <c r="CX84" s="1">
        <f t="shared" si="177"/>
        <v>0</v>
      </c>
      <c r="CY84" s="1">
        <f t="shared" si="178"/>
        <v>0</v>
      </c>
      <c r="CZ84" s="1">
        <f t="shared" si="179"/>
        <v>0</v>
      </c>
      <c r="DA84" s="1">
        <f t="shared" si="180"/>
        <v>0</v>
      </c>
    </row>
    <row r="85" spans="1:105" s="1" customFormat="1" ht="65.25" customHeight="1">
      <c r="A85" s="1321" t="s">
        <v>5689</v>
      </c>
      <c r="B85" s="269"/>
      <c r="C85" s="188"/>
      <c r="D85" s="1064" t="s">
        <v>5265</v>
      </c>
      <c r="E85" s="1065"/>
      <c r="F85" s="1159" t="s">
        <v>6727</v>
      </c>
      <c r="G85" s="1066" t="s">
        <v>1</v>
      </c>
      <c r="H85" s="1067" t="s">
        <v>218</v>
      </c>
      <c r="I85" s="1066" t="s">
        <v>5282</v>
      </c>
      <c r="J85" s="1067">
        <v>1</v>
      </c>
      <c r="K85" s="1067">
        <v>0</v>
      </c>
      <c r="L85" s="1067" t="s">
        <v>6708</v>
      </c>
      <c r="M85" s="1083">
        <v>210</v>
      </c>
      <c r="N85" s="1070"/>
      <c r="O85" s="1069"/>
      <c r="P85" s="1084"/>
      <c r="Q85" s="1069"/>
      <c r="R85" s="1084"/>
      <c r="S85" s="1069"/>
      <c r="T85" s="1084"/>
      <c r="U85" s="1069"/>
      <c r="V85" s="1069"/>
      <c r="W85" s="1069"/>
      <c r="X85" s="1084"/>
      <c r="Y85" s="1069"/>
      <c r="Z85" s="1084"/>
      <c r="AA85" s="1070"/>
      <c r="AB85" s="1088"/>
      <c r="AC85" s="1088"/>
      <c r="AD85" s="1072" t="s">
        <v>236</v>
      </c>
      <c r="AE85" s="1062">
        <f t="shared" si="188"/>
        <v>0</v>
      </c>
      <c r="AF85" s="1073" t="str">
        <f t="shared" si="229"/>
        <v>No</v>
      </c>
      <c r="AG85" s="1120" t="str">
        <f t="shared" ref="AG85:AG90" si="249">IF(SUM(N85:AD85)&gt;0,"Yes","No")</f>
        <v>No</v>
      </c>
      <c r="AH85" s="1074" t="str">
        <f t="shared" si="231"/>
        <v>Yes</v>
      </c>
      <c r="AJ85" s="397">
        <v>3</v>
      </c>
      <c r="AK85" s="396">
        <f t="shared" si="207"/>
        <v>0</v>
      </c>
      <c r="AL85" s="62"/>
      <c r="AM85" s="62"/>
      <c r="AN85" s="693">
        <v>6.3</v>
      </c>
      <c r="AO85" s="653">
        <f t="shared" si="232"/>
        <v>0</v>
      </c>
      <c r="AP85" s="738"/>
      <c r="AQ85" s="286">
        <f t="shared" si="233"/>
        <v>0</v>
      </c>
      <c r="AR85" s="286">
        <f t="shared" si="234"/>
        <v>0</v>
      </c>
      <c r="AS85" s="286">
        <f t="shared" si="235"/>
        <v>0</v>
      </c>
      <c r="AT85" s="286">
        <f t="shared" si="236"/>
        <v>0</v>
      </c>
      <c r="AU85" s="286">
        <f t="shared" si="237"/>
        <v>0</v>
      </c>
      <c r="AV85" s="286">
        <f t="shared" si="238"/>
        <v>0</v>
      </c>
      <c r="AW85" s="286">
        <f t="shared" ref="AW85:AW148" si="250">T85*J85</f>
        <v>0</v>
      </c>
      <c r="AX85" s="286">
        <f t="shared" si="239"/>
        <v>0</v>
      </c>
      <c r="AY85" s="286">
        <f t="shared" si="240"/>
        <v>0</v>
      </c>
      <c r="AZ85" s="286">
        <f t="shared" si="241"/>
        <v>0</v>
      </c>
      <c r="BA85" s="286">
        <f t="shared" si="242"/>
        <v>0</v>
      </c>
      <c r="BB85" s="286">
        <f t="shared" si="243"/>
        <v>0</v>
      </c>
      <c r="BC85" s="286">
        <f t="shared" si="244"/>
        <v>0</v>
      </c>
      <c r="BD85" s="286">
        <f t="shared" si="245"/>
        <v>0</v>
      </c>
      <c r="BE85" s="548">
        <f t="shared" si="246"/>
        <v>0</v>
      </c>
      <c r="BF85" s="548">
        <f t="shared" si="247"/>
        <v>0</v>
      </c>
      <c r="BG85" s="658"/>
      <c r="BH85" s="656">
        <v>3</v>
      </c>
      <c r="BI85" s="286"/>
      <c r="BJ85" s="541">
        <v>8</v>
      </c>
      <c r="BL85" s="541"/>
      <c r="BN85" s="541"/>
      <c r="BP85" s="541"/>
      <c r="BR85" s="541"/>
      <c r="BT85" s="541"/>
      <c r="BV85" s="541"/>
      <c r="BX85" s="541"/>
      <c r="BZ85" s="286"/>
      <c r="CA85" s="1">
        <f t="shared" ref="CA85:CA148" si="251">IF(H85="XS",IF(SUM(AQ85:BG85)&gt;0,SUM(AQ85:BG85),0),0)</f>
        <v>0</v>
      </c>
      <c r="CB85" s="1">
        <f t="shared" ref="CB85:CB148" si="252">IF(H85="S",IF(SUM(AQ85:BG85)&gt;0,SUM(AQ85:BG85),0),0)</f>
        <v>0</v>
      </c>
      <c r="CC85" s="1">
        <f t="shared" ref="CC85:CC148" si="253">IF(H85="M",IF(SUM(AQ85:BG85)&gt;0,SUM(AQ85:BG85),0),0)</f>
        <v>0</v>
      </c>
      <c r="CD85" s="1">
        <f t="shared" ref="CD85:CD148" si="254">IF(H85="L",IF(SUM(AQ85:BG85)&gt;0,SUM(AQ85:BG85),0),0)</f>
        <v>0</v>
      </c>
      <c r="CE85" s="1035">
        <f t="shared" ref="CE85:CE148" si="255">IF(H85="XL",IF(SUM(AQ85:BG85)&gt;0,SUM(AQ85:BG85),0),0)</f>
        <v>0</v>
      </c>
      <c r="CF85" s="1">
        <f t="shared" ref="CF85:CF148" si="256">IF(H85="2XL",IF(SUM(AQ85:BG85)&gt;0,SUM(AQ85:BG85),0),0)</f>
        <v>0</v>
      </c>
      <c r="CG85" s="1">
        <f t="shared" ref="CG85:CG148" si="257">IF(H85="3XL",IF(SUM(AQ85:BG85)&gt;0,SUM(AQ85:BG85),0),0)</f>
        <v>0</v>
      </c>
      <c r="CH85" s="1">
        <f t="shared" ref="CH85:CH148" si="258">IF(H85="various",IF(SUM(AQ85:BG85)&gt;0,SUM(AQ85:BG85),0),0)</f>
        <v>0</v>
      </c>
      <c r="CJ85" s="1">
        <f t="shared" ref="CJ85:CJ148" si="259">IF(E85="",IF(SUM(AQ85:BG85)&gt;0,SUM(AQ85:BG85),0),0)</f>
        <v>0</v>
      </c>
      <c r="CK85" s="1">
        <f t="shared" ref="CK85:CK148" si="260">IF(E85="Dual Tex.",IF(SUM(AQ85:BG85)&gt;0,SUM(AQ85:BG85),0),0)</f>
        <v>0</v>
      </c>
      <c r="CM85" s="1">
        <f t="shared" ref="CM85:CM148" si="261">IF(G85="sloper",IF(SUM(AQ85:BG85)&gt;0,SUM(AQ85:BG85),0),0)</f>
        <v>0</v>
      </c>
      <c r="CN85" s="1">
        <f t="shared" ref="CN85:CN148" si="262">IF(G85="footholds",IF(SUM(AQ85:BG85)&gt;0,SUM(AQ85:BG85),0),0)</f>
        <v>0</v>
      </c>
      <c r="CO85" s="1">
        <f t="shared" ref="CO85:CO148" si="263">IF(G85="micros",IF(SUM(AQ85:BG85)&gt;0,SUM(AQ85:BG85),0),0)</f>
        <v>0</v>
      </c>
      <c r="CP85" s="1">
        <f t="shared" ref="CP85:CP148" si="264">IF(G85="jug",IF(SUM(AQ85:BG85)&gt;0,SUM(AQ85:BG85),0),0)</f>
        <v>0</v>
      </c>
      <c r="CQ85" s="1">
        <f t="shared" ref="CQ85:CQ148" si="265">IF(G85="ledge",IF(SUM(AQ85:BG85)&gt;0,SUM(AQ85:BG85),0),0)</f>
        <v>0</v>
      </c>
      <c r="CR85" s="1">
        <f t="shared" ref="CR85:CR148" si="266">IF(G85="edge",IF(SUM(AQ85:BG85)&gt;0,SUM(AQ85:BG85),0),0)</f>
        <v>0</v>
      </c>
      <c r="CS85" s="1">
        <f t="shared" ref="CS85:CS148" si="267">IF(G85="crimp",IF(SUM(AQ85:BG85)&gt;0,SUM(AQ85:BG85),0),0)</f>
        <v>0</v>
      </c>
      <c r="CT85" s="1">
        <f t="shared" ref="CT85:CT148" si="268">IF(G85="incut",IF(SUM(AQ85:BG85)&gt;0,SUM(AQ85:BG85),0),0)</f>
        <v>0</v>
      </c>
      <c r="CU85" s="1">
        <f t="shared" ref="CU85:CU148" si="269">IF(G85="dish",IF(SUM(AQ85:BG85)&gt;0,SUM(AQ85:BG85),0),0)</f>
        <v>0</v>
      </c>
      <c r="CV85" s="1">
        <f t="shared" ref="CV85:CV148" si="270">IF(G85="pinch",IF(SUM(AQ85:BG85)&gt;0,SUM(AQ85:BG85),0),0)</f>
        <v>0</v>
      </c>
      <c r="CW85" s="1">
        <f t="shared" ref="CW85:CW148" si="271">IF(G85="pocket",IF(SUM(AQ85:BG85)&gt;0,SUM(AQ85:BG85),0),0)</f>
        <v>0</v>
      </c>
      <c r="CX85" s="1">
        <f t="shared" ref="CX85:CX148" si="272">IF(G85="insert",IF(SUM(AQ85:BG85)&gt;0,SUM(AQ85:BG85),0),0)</f>
        <v>0</v>
      </c>
      <c r="CY85" s="1">
        <f t="shared" ref="CY85:CY148" si="273">IF(G85="feature",IF(SUM(AQ85:BG85)&gt;0,SUM(AQ85:BG85),0),0)</f>
        <v>0</v>
      </c>
      <c r="CZ85" s="1">
        <f t="shared" ref="CZ85:CZ148" si="274">IF(G85="scoop",IF(SUM(AQ85:BG85)&gt;0,SUM(AQ85:BG85),0),0)</f>
        <v>0</v>
      </c>
      <c r="DA85" s="1">
        <f t="shared" ref="DA85:DA148" si="275">IF(G85="various",IF(SUM(AQ85:BG85)&gt;0,SUM(AQ85:BG85),0),0)</f>
        <v>0</v>
      </c>
    </row>
    <row r="86" spans="1:105" s="1" customFormat="1" ht="65.25" customHeight="1">
      <c r="A86" s="1321"/>
      <c r="B86" s="266"/>
      <c r="D86" s="465" t="s">
        <v>5271</v>
      </c>
      <c r="E86" s="775"/>
      <c r="F86" s="1160" t="s">
        <v>6727</v>
      </c>
      <c r="G86" s="140" t="s">
        <v>1</v>
      </c>
      <c r="H86" s="1" t="s">
        <v>225</v>
      </c>
      <c r="I86" s="140" t="s">
        <v>5568</v>
      </c>
      <c r="J86" s="1">
        <v>2</v>
      </c>
      <c r="K86" s="1">
        <v>0</v>
      </c>
      <c r="L86" s="1" t="s">
        <v>6708</v>
      </c>
      <c r="M86" s="977">
        <v>309.75</v>
      </c>
      <c r="N86" s="196"/>
      <c r="O86" s="195"/>
      <c r="P86" s="224"/>
      <c r="Q86" s="195"/>
      <c r="R86" s="224"/>
      <c r="S86" s="195"/>
      <c r="T86" s="224"/>
      <c r="U86" s="195"/>
      <c r="V86" s="195"/>
      <c r="W86" s="195"/>
      <c r="X86" s="224"/>
      <c r="Y86" s="195"/>
      <c r="Z86" s="224"/>
      <c r="AA86" s="196"/>
      <c r="AB86" s="878"/>
      <c r="AC86" s="878"/>
      <c r="AD86" s="917" t="s">
        <v>236</v>
      </c>
      <c r="AE86" s="170">
        <f t="shared" si="188"/>
        <v>0</v>
      </c>
      <c r="AF86" s="197" t="str">
        <f t="shared" si="229"/>
        <v>No</v>
      </c>
      <c r="AG86" s="257" t="str">
        <f t="shared" si="249"/>
        <v>No</v>
      </c>
      <c r="AH86" s="172" t="str">
        <f t="shared" si="231"/>
        <v>Yes</v>
      </c>
      <c r="AJ86" s="397">
        <v>2</v>
      </c>
      <c r="AK86" s="396">
        <f t="shared" si="207"/>
        <v>0</v>
      </c>
      <c r="AL86" s="62"/>
      <c r="AM86" s="62"/>
      <c r="AN86" s="693">
        <v>2.8</v>
      </c>
      <c r="AO86" s="653">
        <f t="shared" si="232"/>
        <v>0</v>
      </c>
      <c r="AP86" s="738"/>
      <c r="AQ86" s="286">
        <f t="shared" si="233"/>
        <v>0</v>
      </c>
      <c r="AR86" s="286">
        <f t="shared" si="234"/>
        <v>0</v>
      </c>
      <c r="AS86" s="286">
        <f t="shared" si="235"/>
        <v>0</v>
      </c>
      <c r="AT86" s="286">
        <f t="shared" si="236"/>
        <v>0</v>
      </c>
      <c r="AU86" s="286">
        <f t="shared" si="237"/>
        <v>0</v>
      </c>
      <c r="AV86" s="286">
        <f t="shared" si="238"/>
        <v>0</v>
      </c>
      <c r="AW86" s="286">
        <f t="shared" si="250"/>
        <v>0</v>
      </c>
      <c r="AX86" s="286">
        <f t="shared" si="239"/>
        <v>0</v>
      </c>
      <c r="AY86" s="286">
        <f t="shared" si="240"/>
        <v>0</v>
      </c>
      <c r="AZ86" s="286">
        <f t="shared" si="241"/>
        <v>0</v>
      </c>
      <c r="BA86" s="286">
        <f t="shared" si="242"/>
        <v>0</v>
      </c>
      <c r="BB86" s="286">
        <f t="shared" si="243"/>
        <v>0</v>
      </c>
      <c r="BC86" s="286">
        <f t="shared" si="244"/>
        <v>0</v>
      </c>
      <c r="BD86" s="286">
        <f t="shared" si="245"/>
        <v>0</v>
      </c>
      <c r="BE86" s="548">
        <f t="shared" si="246"/>
        <v>0</v>
      </c>
      <c r="BF86" s="548">
        <f t="shared" si="247"/>
        <v>0</v>
      </c>
      <c r="BG86" s="658"/>
      <c r="BH86" s="656">
        <v>2</v>
      </c>
      <c r="BI86" s="286"/>
      <c r="BJ86" s="541">
        <v>10</v>
      </c>
      <c r="BL86" s="541"/>
      <c r="BN86" s="541"/>
      <c r="BP86" s="541"/>
      <c r="BR86" s="541"/>
      <c r="BT86" s="541"/>
      <c r="BV86" s="541"/>
      <c r="BX86" s="541"/>
      <c r="BZ86" s="286"/>
      <c r="CA86" s="1">
        <f t="shared" si="251"/>
        <v>0</v>
      </c>
      <c r="CB86" s="1">
        <f t="shared" si="252"/>
        <v>0</v>
      </c>
      <c r="CC86" s="1">
        <f t="shared" si="253"/>
        <v>0</v>
      </c>
      <c r="CD86" s="1">
        <f t="shared" si="254"/>
        <v>0</v>
      </c>
      <c r="CE86" s="1035">
        <f t="shared" si="255"/>
        <v>0</v>
      </c>
      <c r="CF86" s="1">
        <f t="shared" si="256"/>
        <v>0</v>
      </c>
      <c r="CG86" s="1">
        <f t="shared" si="257"/>
        <v>0</v>
      </c>
      <c r="CH86" s="1">
        <f t="shared" si="258"/>
        <v>0</v>
      </c>
      <c r="CJ86" s="1">
        <f t="shared" si="259"/>
        <v>0</v>
      </c>
      <c r="CK86" s="1">
        <f t="shared" si="260"/>
        <v>0</v>
      </c>
      <c r="CM86" s="1">
        <f t="shared" si="261"/>
        <v>0</v>
      </c>
      <c r="CN86" s="1">
        <f t="shared" si="262"/>
        <v>0</v>
      </c>
      <c r="CO86" s="1">
        <f t="shared" si="263"/>
        <v>0</v>
      </c>
      <c r="CP86" s="1">
        <f t="shared" si="264"/>
        <v>0</v>
      </c>
      <c r="CQ86" s="1">
        <f t="shared" si="265"/>
        <v>0</v>
      </c>
      <c r="CR86" s="1">
        <f t="shared" si="266"/>
        <v>0</v>
      </c>
      <c r="CS86" s="1">
        <f t="shared" si="267"/>
        <v>0</v>
      </c>
      <c r="CT86" s="1">
        <f t="shared" si="268"/>
        <v>0</v>
      </c>
      <c r="CU86" s="1">
        <f t="shared" si="269"/>
        <v>0</v>
      </c>
      <c r="CV86" s="1">
        <f t="shared" si="270"/>
        <v>0</v>
      </c>
      <c r="CW86" s="1">
        <f t="shared" si="271"/>
        <v>0</v>
      </c>
      <c r="CX86" s="1">
        <f t="shared" si="272"/>
        <v>0</v>
      </c>
      <c r="CY86" s="1">
        <f t="shared" si="273"/>
        <v>0</v>
      </c>
      <c r="CZ86" s="1">
        <f t="shared" si="274"/>
        <v>0</v>
      </c>
      <c r="DA86" s="1">
        <f t="shared" si="275"/>
        <v>0</v>
      </c>
    </row>
    <row r="87" spans="1:105" s="1" customFormat="1" ht="65.25" customHeight="1">
      <c r="A87" s="1321"/>
      <c r="B87" s="266"/>
      <c r="D87" s="465" t="s">
        <v>5266</v>
      </c>
      <c r="E87" s="775"/>
      <c r="F87" s="1160"/>
      <c r="G87" s="140" t="s">
        <v>1</v>
      </c>
      <c r="H87" s="1" t="s">
        <v>225</v>
      </c>
      <c r="I87" s="140" t="s">
        <v>5568</v>
      </c>
      <c r="J87" s="1">
        <v>2</v>
      </c>
      <c r="K87" s="1">
        <v>0</v>
      </c>
      <c r="L87" s="140" t="s">
        <v>6709</v>
      </c>
      <c r="M87" s="977">
        <v>315</v>
      </c>
      <c r="N87" s="196"/>
      <c r="O87" s="195"/>
      <c r="P87" s="224"/>
      <c r="Q87" s="195"/>
      <c r="R87" s="224"/>
      <c r="S87" s="195"/>
      <c r="T87" s="224"/>
      <c r="U87" s="195"/>
      <c r="V87" s="195"/>
      <c r="W87" s="195"/>
      <c r="X87" s="224"/>
      <c r="Y87" s="195"/>
      <c r="Z87" s="224"/>
      <c r="AA87" s="196"/>
      <c r="AB87" s="878"/>
      <c r="AC87" s="878"/>
      <c r="AD87" s="917" t="s">
        <v>236</v>
      </c>
      <c r="AE87" s="170">
        <f t="shared" si="188"/>
        <v>0</v>
      </c>
      <c r="AF87" s="197" t="str">
        <f t="shared" si="229"/>
        <v>No</v>
      </c>
      <c r="AG87" s="257" t="str">
        <f t="shared" si="249"/>
        <v>No</v>
      </c>
      <c r="AH87" s="172" t="str">
        <f t="shared" si="231"/>
        <v>No</v>
      </c>
      <c r="AJ87" s="397">
        <v>2</v>
      </c>
      <c r="AK87" s="396">
        <f t="shared" si="207"/>
        <v>0</v>
      </c>
      <c r="AL87" s="62"/>
      <c r="AM87" s="62"/>
      <c r="AN87" s="693">
        <v>2.8</v>
      </c>
      <c r="AO87" s="653">
        <f t="shared" si="232"/>
        <v>0</v>
      </c>
      <c r="AP87" s="738"/>
      <c r="AQ87" s="286">
        <f t="shared" si="233"/>
        <v>0</v>
      </c>
      <c r="AR87" s="286">
        <f t="shared" si="234"/>
        <v>0</v>
      </c>
      <c r="AS87" s="286">
        <f t="shared" si="235"/>
        <v>0</v>
      </c>
      <c r="AT87" s="286">
        <f t="shared" si="236"/>
        <v>0</v>
      </c>
      <c r="AU87" s="286">
        <f t="shared" si="237"/>
        <v>0</v>
      </c>
      <c r="AV87" s="286">
        <f t="shared" si="238"/>
        <v>0</v>
      </c>
      <c r="AW87" s="286">
        <f t="shared" si="250"/>
        <v>0</v>
      </c>
      <c r="AX87" s="286">
        <f t="shared" si="239"/>
        <v>0</v>
      </c>
      <c r="AY87" s="286">
        <f t="shared" si="240"/>
        <v>0</v>
      </c>
      <c r="AZ87" s="286">
        <f t="shared" si="241"/>
        <v>0</v>
      </c>
      <c r="BA87" s="286">
        <f t="shared" si="242"/>
        <v>0</v>
      </c>
      <c r="BB87" s="286">
        <f t="shared" si="243"/>
        <v>0</v>
      </c>
      <c r="BC87" s="286">
        <f t="shared" si="244"/>
        <v>0</v>
      </c>
      <c r="BD87" s="286">
        <f t="shared" si="245"/>
        <v>0</v>
      </c>
      <c r="BE87" s="548">
        <f t="shared" si="246"/>
        <v>0</v>
      </c>
      <c r="BF87" s="548">
        <f t="shared" si="247"/>
        <v>0</v>
      </c>
      <c r="BG87" s="658"/>
      <c r="BH87" s="656">
        <v>2</v>
      </c>
      <c r="BI87" s="286"/>
      <c r="BJ87" s="541">
        <v>10</v>
      </c>
      <c r="BL87" s="541"/>
      <c r="BN87" s="541"/>
      <c r="BP87" s="541"/>
      <c r="BR87" s="541"/>
      <c r="BT87" s="541"/>
      <c r="BV87" s="541">
        <v>2</v>
      </c>
      <c r="BX87" s="541"/>
      <c r="BZ87" s="286"/>
      <c r="CA87" s="1">
        <f t="shared" si="251"/>
        <v>0</v>
      </c>
      <c r="CB87" s="1">
        <f t="shared" si="252"/>
        <v>0</v>
      </c>
      <c r="CC87" s="1">
        <f t="shared" si="253"/>
        <v>0</v>
      </c>
      <c r="CD87" s="1">
        <f t="shared" si="254"/>
        <v>0</v>
      </c>
      <c r="CE87" s="1035">
        <f t="shared" si="255"/>
        <v>0</v>
      </c>
      <c r="CF87" s="1">
        <f t="shared" si="256"/>
        <v>0</v>
      </c>
      <c r="CG87" s="1">
        <f t="shared" si="257"/>
        <v>0</v>
      </c>
      <c r="CH87" s="1">
        <f t="shared" si="258"/>
        <v>0</v>
      </c>
      <c r="CJ87" s="1">
        <f t="shared" si="259"/>
        <v>0</v>
      </c>
      <c r="CK87" s="1">
        <f t="shared" si="260"/>
        <v>0</v>
      </c>
      <c r="CM87" s="1">
        <f t="shared" si="261"/>
        <v>0</v>
      </c>
      <c r="CN87" s="1">
        <f t="shared" si="262"/>
        <v>0</v>
      </c>
      <c r="CO87" s="1">
        <f t="shared" si="263"/>
        <v>0</v>
      </c>
      <c r="CP87" s="1">
        <f t="shared" si="264"/>
        <v>0</v>
      </c>
      <c r="CQ87" s="1">
        <f t="shared" si="265"/>
        <v>0</v>
      </c>
      <c r="CR87" s="1">
        <f t="shared" si="266"/>
        <v>0</v>
      </c>
      <c r="CS87" s="1">
        <f t="shared" si="267"/>
        <v>0</v>
      </c>
      <c r="CT87" s="1">
        <f t="shared" si="268"/>
        <v>0</v>
      </c>
      <c r="CU87" s="1">
        <f t="shared" si="269"/>
        <v>0</v>
      </c>
      <c r="CV87" s="1">
        <f t="shared" si="270"/>
        <v>0</v>
      </c>
      <c r="CW87" s="1">
        <f t="shared" si="271"/>
        <v>0</v>
      </c>
      <c r="CX87" s="1">
        <f t="shared" si="272"/>
        <v>0</v>
      </c>
      <c r="CY87" s="1">
        <f t="shared" si="273"/>
        <v>0</v>
      </c>
      <c r="CZ87" s="1">
        <f t="shared" si="274"/>
        <v>0</v>
      </c>
      <c r="DA87" s="1">
        <f t="shared" si="275"/>
        <v>0</v>
      </c>
    </row>
    <row r="88" spans="1:105" s="1" customFormat="1" ht="65.25" customHeight="1">
      <c r="A88" s="1321"/>
      <c r="B88" s="266"/>
      <c r="D88" s="1053" t="s">
        <v>5267</v>
      </c>
      <c r="E88" s="1054"/>
      <c r="F88" s="1161" t="s">
        <v>6727</v>
      </c>
      <c r="G88" s="1055" t="s">
        <v>1</v>
      </c>
      <c r="H88" s="1056" t="s">
        <v>225</v>
      </c>
      <c r="I88" s="1055" t="s">
        <v>5285</v>
      </c>
      <c r="J88" s="1056">
        <v>2</v>
      </c>
      <c r="K88" s="1056">
        <v>0</v>
      </c>
      <c r="L88" s="1056" t="s">
        <v>6708</v>
      </c>
      <c r="M88" s="1085">
        <v>288.75</v>
      </c>
      <c r="N88" s="1059"/>
      <c r="O88" s="1058"/>
      <c r="P88" s="1086"/>
      <c r="Q88" s="1058"/>
      <c r="R88" s="1086"/>
      <c r="S88" s="1058"/>
      <c r="T88" s="1086"/>
      <c r="U88" s="1058"/>
      <c r="V88" s="1058"/>
      <c r="W88" s="1058"/>
      <c r="X88" s="1086"/>
      <c r="Y88" s="1058"/>
      <c r="Z88" s="1086"/>
      <c r="AA88" s="1059"/>
      <c r="AB88" s="1082"/>
      <c r="AC88" s="1082"/>
      <c r="AD88" s="1061" t="s">
        <v>236</v>
      </c>
      <c r="AE88" s="1062">
        <f t="shared" si="188"/>
        <v>0</v>
      </c>
      <c r="AF88" s="1063" t="str">
        <f t="shared" si="229"/>
        <v>No</v>
      </c>
      <c r="AG88" s="1107" t="str">
        <f t="shared" si="249"/>
        <v>No</v>
      </c>
      <c r="AH88" s="1052" t="str">
        <f t="shared" si="231"/>
        <v>Yes</v>
      </c>
      <c r="AJ88" s="397">
        <v>2</v>
      </c>
      <c r="AK88" s="396">
        <f t="shared" si="207"/>
        <v>0</v>
      </c>
      <c r="AL88" s="62"/>
      <c r="AM88" s="62"/>
      <c r="AN88" s="693">
        <v>2.5</v>
      </c>
      <c r="AO88" s="653">
        <f t="shared" si="232"/>
        <v>0</v>
      </c>
      <c r="AP88" s="738"/>
      <c r="AQ88" s="286">
        <f t="shared" si="233"/>
        <v>0</v>
      </c>
      <c r="AR88" s="286">
        <f t="shared" si="234"/>
        <v>0</v>
      </c>
      <c r="AS88" s="286">
        <f t="shared" si="235"/>
        <v>0</v>
      </c>
      <c r="AT88" s="286">
        <f t="shared" si="236"/>
        <v>0</v>
      </c>
      <c r="AU88" s="286">
        <f t="shared" si="237"/>
        <v>0</v>
      </c>
      <c r="AV88" s="286">
        <f t="shared" si="238"/>
        <v>0</v>
      </c>
      <c r="AW88" s="286">
        <f t="shared" si="250"/>
        <v>0</v>
      </c>
      <c r="AX88" s="286">
        <f t="shared" si="239"/>
        <v>0</v>
      </c>
      <c r="AY88" s="286">
        <f t="shared" si="240"/>
        <v>0</v>
      </c>
      <c r="AZ88" s="286">
        <f t="shared" si="241"/>
        <v>0</v>
      </c>
      <c r="BA88" s="286">
        <f t="shared" si="242"/>
        <v>0</v>
      </c>
      <c r="BB88" s="286">
        <f t="shared" si="243"/>
        <v>0</v>
      </c>
      <c r="BC88" s="286">
        <f t="shared" si="244"/>
        <v>0</v>
      </c>
      <c r="BD88" s="286">
        <f t="shared" si="245"/>
        <v>0</v>
      </c>
      <c r="BE88" s="548">
        <f t="shared" si="246"/>
        <v>0</v>
      </c>
      <c r="BF88" s="548">
        <f t="shared" si="247"/>
        <v>0</v>
      </c>
      <c r="BG88" s="658"/>
      <c r="BH88" s="656">
        <v>2</v>
      </c>
      <c r="BI88" s="286"/>
      <c r="BJ88" s="541">
        <v>10</v>
      </c>
      <c r="BL88" s="541"/>
      <c r="BN88" s="541"/>
      <c r="BP88" s="541"/>
      <c r="BR88" s="541"/>
      <c r="BT88" s="541"/>
      <c r="BV88" s="541"/>
      <c r="BX88" s="541"/>
      <c r="BZ88" s="286"/>
      <c r="CA88" s="1">
        <f t="shared" si="251"/>
        <v>0</v>
      </c>
      <c r="CB88" s="1">
        <f t="shared" si="252"/>
        <v>0</v>
      </c>
      <c r="CC88" s="1">
        <f t="shared" si="253"/>
        <v>0</v>
      </c>
      <c r="CD88" s="1">
        <f t="shared" si="254"/>
        <v>0</v>
      </c>
      <c r="CE88" s="1035">
        <f t="shared" si="255"/>
        <v>0</v>
      </c>
      <c r="CF88" s="1">
        <f t="shared" si="256"/>
        <v>0</v>
      </c>
      <c r="CG88" s="1">
        <f t="shared" si="257"/>
        <v>0</v>
      </c>
      <c r="CH88" s="1">
        <f t="shared" si="258"/>
        <v>0</v>
      </c>
      <c r="CJ88" s="1">
        <f t="shared" si="259"/>
        <v>0</v>
      </c>
      <c r="CK88" s="1">
        <f t="shared" si="260"/>
        <v>0</v>
      </c>
      <c r="CM88" s="1">
        <f t="shared" si="261"/>
        <v>0</v>
      </c>
      <c r="CN88" s="1">
        <f t="shared" si="262"/>
        <v>0</v>
      </c>
      <c r="CO88" s="1">
        <f t="shared" si="263"/>
        <v>0</v>
      </c>
      <c r="CP88" s="1">
        <f t="shared" si="264"/>
        <v>0</v>
      </c>
      <c r="CQ88" s="1">
        <f t="shared" si="265"/>
        <v>0</v>
      </c>
      <c r="CR88" s="1">
        <f t="shared" si="266"/>
        <v>0</v>
      </c>
      <c r="CS88" s="1">
        <f t="shared" si="267"/>
        <v>0</v>
      </c>
      <c r="CT88" s="1">
        <f t="shared" si="268"/>
        <v>0</v>
      </c>
      <c r="CU88" s="1">
        <f t="shared" si="269"/>
        <v>0</v>
      </c>
      <c r="CV88" s="1">
        <f t="shared" si="270"/>
        <v>0</v>
      </c>
      <c r="CW88" s="1">
        <f t="shared" si="271"/>
        <v>0</v>
      </c>
      <c r="CX88" s="1">
        <f t="shared" si="272"/>
        <v>0</v>
      </c>
      <c r="CY88" s="1">
        <f t="shared" si="273"/>
        <v>0</v>
      </c>
      <c r="CZ88" s="1">
        <f t="shared" si="274"/>
        <v>0</v>
      </c>
      <c r="DA88" s="1">
        <f t="shared" si="275"/>
        <v>0</v>
      </c>
    </row>
    <row r="89" spans="1:105" s="1" customFormat="1" ht="65.25" customHeight="1">
      <c r="A89" s="1321"/>
      <c r="B89" s="266"/>
      <c r="D89" s="1053" t="s">
        <v>5269</v>
      </c>
      <c r="E89" s="1054"/>
      <c r="F89" s="1161"/>
      <c r="G89" s="1055" t="s">
        <v>1</v>
      </c>
      <c r="H89" s="1056" t="s">
        <v>225</v>
      </c>
      <c r="I89" s="1055" t="s">
        <v>5285</v>
      </c>
      <c r="J89" s="1056">
        <v>2</v>
      </c>
      <c r="K89" s="1056">
        <v>0</v>
      </c>
      <c r="L89" s="1055" t="s">
        <v>6710</v>
      </c>
      <c r="M89" s="1085">
        <v>294</v>
      </c>
      <c r="N89" s="1059"/>
      <c r="O89" s="1058"/>
      <c r="P89" s="1086"/>
      <c r="Q89" s="1058"/>
      <c r="R89" s="1086"/>
      <c r="S89" s="1058"/>
      <c r="T89" s="1086"/>
      <c r="U89" s="1058"/>
      <c r="V89" s="1058"/>
      <c r="W89" s="1058"/>
      <c r="X89" s="1086"/>
      <c r="Y89" s="1058"/>
      <c r="Z89" s="1086"/>
      <c r="AA89" s="1059"/>
      <c r="AB89" s="1082"/>
      <c r="AC89" s="1082"/>
      <c r="AD89" s="1061" t="s">
        <v>236</v>
      </c>
      <c r="AE89" s="1062">
        <f t="shared" si="188"/>
        <v>0</v>
      </c>
      <c r="AF89" s="1063" t="str">
        <f t="shared" si="229"/>
        <v>No</v>
      </c>
      <c r="AG89" s="1107" t="str">
        <f t="shared" si="249"/>
        <v>No</v>
      </c>
      <c r="AH89" s="1052" t="str">
        <f t="shared" si="231"/>
        <v>No</v>
      </c>
      <c r="AJ89" s="397">
        <v>2</v>
      </c>
      <c r="AK89" s="396">
        <f t="shared" si="207"/>
        <v>0</v>
      </c>
      <c r="AL89" s="62"/>
      <c r="AM89" s="62"/>
      <c r="AN89" s="693">
        <v>2.5</v>
      </c>
      <c r="AO89" s="653">
        <f t="shared" si="232"/>
        <v>0</v>
      </c>
      <c r="AP89" s="738"/>
      <c r="AQ89" s="286">
        <f t="shared" si="233"/>
        <v>0</v>
      </c>
      <c r="AR89" s="286">
        <f t="shared" si="234"/>
        <v>0</v>
      </c>
      <c r="AS89" s="286">
        <f t="shared" si="235"/>
        <v>0</v>
      </c>
      <c r="AT89" s="286">
        <f t="shared" si="236"/>
        <v>0</v>
      </c>
      <c r="AU89" s="286">
        <f t="shared" si="237"/>
        <v>0</v>
      </c>
      <c r="AV89" s="286">
        <f t="shared" si="238"/>
        <v>0</v>
      </c>
      <c r="AW89" s="286">
        <f t="shared" si="250"/>
        <v>0</v>
      </c>
      <c r="AX89" s="286">
        <f t="shared" si="239"/>
        <v>0</v>
      </c>
      <c r="AY89" s="286">
        <f t="shared" si="240"/>
        <v>0</v>
      </c>
      <c r="AZ89" s="286">
        <f t="shared" si="241"/>
        <v>0</v>
      </c>
      <c r="BA89" s="286">
        <f t="shared" si="242"/>
        <v>0</v>
      </c>
      <c r="BB89" s="286">
        <f t="shared" si="243"/>
        <v>0</v>
      </c>
      <c r="BC89" s="286">
        <f t="shared" si="244"/>
        <v>0</v>
      </c>
      <c r="BD89" s="286">
        <f t="shared" si="245"/>
        <v>0</v>
      </c>
      <c r="BE89" s="548">
        <f t="shared" si="246"/>
        <v>0</v>
      </c>
      <c r="BF89" s="548">
        <f t="shared" si="247"/>
        <v>0</v>
      </c>
      <c r="BG89" s="658"/>
      <c r="BH89" s="656">
        <v>2</v>
      </c>
      <c r="BI89" s="286"/>
      <c r="BJ89" s="541">
        <v>10</v>
      </c>
      <c r="BL89" s="541"/>
      <c r="BN89" s="541"/>
      <c r="BP89" s="541"/>
      <c r="BR89" s="541"/>
      <c r="BT89" s="541"/>
      <c r="BV89" s="541">
        <v>1</v>
      </c>
      <c r="BW89" s="1">
        <v>1</v>
      </c>
      <c r="BX89" s="541"/>
      <c r="BZ89" s="286"/>
      <c r="CA89" s="1">
        <f t="shared" si="251"/>
        <v>0</v>
      </c>
      <c r="CB89" s="1">
        <f t="shared" si="252"/>
        <v>0</v>
      </c>
      <c r="CC89" s="1">
        <f t="shared" si="253"/>
        <v>0</v>
      </c>
      <c r="CD89" s="1">
        <f t="shared" si="254"/>
        <v>0</v>
      </c>
      <c r="CE89" s="1035">
        <f t="shared" si="255"/>
        <v>0</v>
      </c>
      <c r="CF89" s="1">
        <f t="shared" si="256"/>
        <v>0</v>
      </c>
      <c r="CG89" s="1">
        <f t="shared" si="257"/>
        <v>0</v>
      </c>
      <c r="CH89" s="1">
        <f t="shared" si="258"/>
        <v>0</v>
      </c>
      <c r="CJ89" s="1">
        <f t="shared" si="259"/>
        <v>0</v>
      </c>
      <c r="CK89" s="1">
        <f t="shared" si="260"/>
        <v>0</v>
      </c>
      <c r="CM89" s="1">
        <f t="shared" si="261"/>
        <v>0</v>
      </c>
      <c r="CN89" s="1">
        <f t="shared" si="262"/>
        <v>0</v>
      </c>
      <c r="CO89" s="1">
        <f t="shared" si="263"/>
        <v>0</v>
      </c>
      <c r="CP89" s="1">
        <f t="shared" si="264"/>
        <v>0</v>
      </c>
      <c r="CQ89" s="1">
        <f t="shared" si="265"/>
        <v>0</v>
      </c>
      <c r="CR89" s="1">
        <f t="shared" si="266"/>
        <v>0</v>
      </c>
      <c r="CS89" s="1">
        <f t="shared" si="267"/>
        <v>0</v>
      </c>
      <c r="CT89" s="1">
        <f t="shared" si="268"/>
        <v>0</v>
      </c>
      <c r="CU89" s="1">
        <f t="shared" si="269"/>
        <v>0</v>
      </c>
      <c r="CV89" s="1">
        <f t="shared" si="270"/>
        <v>0</v>
      </c>
      <c r="CW89" s="1">
        <f t="shared" si="271"/>
        <v>0</v>
      </c>
      <c r="CX89" s="1">
        <f t="shared" si="272"/>
        <v>0</v>
      </c>
      <c r="CY89" s="1">
        <f t="shared" si="273"/>
        <v>0</v>
      </c>
      <c r="CZ89" s="1">
        <f t="shared" si="274"/>
        <v>0</v>
      </c>
      <c r="DA89" s="1">
        <f t="shared" si="275"/>
        <v>0</v>
      </c>
    </row>
    <row r="90" spans="1:105" s="1" customFormat="1" ht="65.25" customHeight="1">
      <c r="A90" s="1321"/>
      <c r="B90" s="266"/>
      <c r="D90" s="465" t="s">
        <v>5268</v>
      </c>
      <c r="E90" s="775"/>
      <c r="F90" s="1160" t="s">
        <v>6727</v>
      </c>
      <c r="G90" s="140" t="s">
        <v>1</v>
      </c>
      <c r="H90" s="1" t="s">
        <v>225</v>
      </c>
      <c r="I90" s="140" t="s">
        <v>5286</v>
      </c>
      <c r="J90" s="1">
        <v>2</v>
      </c>
      <c r="K90" s="1">
        <v>0</v>
      </c>
      <c r="L90" s="1" t="s">
        <v>6708</v>
      </c>
      <c r="M90" s="977">
        <v>220.5</v>
      </c>
      <c r="N90" s="196"/>
      <c r="O90" s="195"/>
      <c r="P90" s="224"/>
      <c r="Q90" s="195"/>
      <c r="R90" s="224"/>
      <c r="S90" s="195"/>
      <c r="T90" s="224"/>
      <c r="U90" s="195"/>
      <c r="V90" s="195"/>
      <c r="W90" s="195"/>
      <c r="X90" s="224"/>
      <c r="Y90" s="195"/>
      <c r="Z90" s="224"/>
      <c r="AA90" s="196"/>
      <c r="AB90" s="878"/>
      <c r="AC90" s="878"/>
      <c r="AD90" s="917" t="s">
        <v>236</v>
      </c>
      <c r="AE90" s="170">
        <f t="shared" si="188"/>
        <v>0</v>
      </c>
      <c r="AF90" s="197" t="str">
        <f t="shared" si="229"/>
        <v>No</v>
      </c>
      <c r="AG90" s="257" t="str">
        <f t="shared" si="249"/>
        <v>No</v>
      </c>
      <c r="AH90" s="172" t="str">
        <f t="shared" si="231"/>
        <v>Yes</v>
      </c>
      <c r="AJ90" s="397">
        <v>2</v>
      </c>
      <c r="AK90" s="396">
        <f t="shared" si="207"/>
        <v>0</v>
      </c>
      <c r="AL90" s="62"/>
      <c r="AM90" s="62"/>
      <c r="AN90" s="693">
        <v>1.85</v>
      </c>
      <c r="AO90" s="653">
        <f t="shared" si="232"/>
        <v>0</v>
      </c>
      <c r="AP90" s="738"/>
      <c r="AQ90" s="286">
        <f t="shared" si="233"/>
        <v>0</v>
      </c>
      <c r="AR90" s="286">
        <f t="shared" si="234"/>
        <v>0</v>
      </c>
      <c r="AS90" s="286">
        <f t="shared" si="235"/>
        <v>0</v>
      </c>
      <c r="AT90" s="286">
        <f t="shared" si="236"/>
        <v>0</v>
      </c>
      <c r="AU90" s="286">
        <f t="shared" si="237"/>
        <v>0</v>
      </c>
      <c r="AV90" s="286">
        <f t="shared" si="238"/>
        <v>0</v>
      </c>
      <c r="AW90" s="286">
        <f t="shared" si="250"/>
        <v>0</v>
      </c>
      <c r="AX90" s="286">
        <f t="shared" si="239"/>
        <v>0</v>
      </c>
      <c r="AY90" s="286">
        <f t="shared" si="240"/>
        <v>0</v>
      </c>
      <c r="AZ90" s="286">
        <f t="shared" si="241"/>
        <v>0</v>
      </c>
      <c r="BA90" s="286">
        <f t="shared" si="242"/>
        <v>0</v>
      </c>
      <c r="BB90" s="286">
        <f t="shared" si="243"/>
        <v>0</v>
      </c>
      <c r="BC90" s="286">
        <f t="shared" si="244"/>
        <v>0</v>
      </c>
      <c r="BD90" s="286">
        <f t="shared" si="245"/>
        <v>0</v>
      </c>
      <c r="BE90" s="548">
        <f t="shared" si="246"/>
        <v>0</v>
      </c>
      <c r="BF90" s="548">
        <f t="shared" si="247"/>
        <v>0</v>
      </c>
      <c r="BG90" s="658"/>
      <c r="BH90" s="656">
        <v>2</v>
      </c>
      <c r="BI90" s="286"/>
      <c r="BJ90" s="541">
        <v>9</v>
      </c>
      <c r="BL90" s="541"/>
      <c r="BN90" s="541"/>
      <c r="BP90" s="541"/>
      <c r="BR90" s="541"/>
      <c r="BT90" s="541"/>
      <c r="BV90" s="541"/>
      <c r="BX90" s="541"/>
      <c r="BZ90" s="286"/>
      <c r="CA90" s="1">
        <f t="shared" si="251"/>
        <v>0</v>
      </c>
      <c r="CB90" s="1">
        <f t="shared" si="252"/>
        <v>0</v>
      </c>
      <c r="CC90" s="1">
        <f t="shared" si="253"/>
        <v>0</v>
      </c>
      <c r="CD90" s="1">
        <f t="shared" si="254"/>
        <v>0</v>
      </c>
      <c r="CE90" s="1035">
        <f t="shared" si="255"/>
        <v>0</v>
      </c>
      <c r="CF90" s="1">
        <f t="shared" si="256"/>
        <v>0</v>
      </c>
      <c r="CG90" s="1">
        <f t="shared" si="257"/>
        <v>0</v>
      </c>
      <c r="CH90" s="1">
        <f t="shared" si="258"/>
        <v>0</v>
      </c>
      <c r="CJ90" s="1">
        <f t="shared" si="259"/>
        <v>0</v>
      </c>
      <c r="CK90" s="1">
        <f t="shared" si="260"/>
        <v>0</v>
      </c>
      <c r="CM90" s="1">
        <f t="shared" si="261"/>
        <v>0</v>
      </c>
      <c r="CN90" s="1">
        <f t="shared" si="262"/>
        <v>0</v>
      </c>
      <c r="CO90" s="1">
        <f t="shared" si="263"/>
        <v>0</v>
      </c>
      <c r="CP90" s="1">
        <f t="shared" si="264"/>
        <v>0</v>
      </c>
      <c r="CQ90" s="1">
        <f t="shared" si="265"/>
        <v>0</v>
      </c>
      <c r="CR90" s="1">
        <f t="shared" si="266"/>
        <v>0</v>
      </c>
      <c r="CS90" s="1">
        <f t="shared" si="267"/>
        <v>0</v>
      </c>
      <c r="CT90" s="1">
        <f t="shared" si="268"/>
        <v>0</v>
      </c>
      <c r="CU90" s="1">
        <f t="shared" si="269"/>
        <v>0</v>
      </c>
      <c r="CV90" s="1">
        <f t="shared" si="270"/>
        <v>0</v>
      </c>
      <c r="CW90" s="1">
        <f t="shared" si="271"/>
        <v>0</v>
      </c>
      <c r="CX90" s="1">
        <f t="shared" si="272"/>
        <v>0</v>
      </c>
      <c r="CY90" s="1">
        <f t="shared" si="273"/>
        <v>0</v>
      </c>
      <c r="CZ90" s="1">
        <f t="shared" si="274"/>
        <v>0</v>
      </c>
      <c r="DA90" s="1">
        <f t="shared" si="275"/>
        <v>0</v>
      </c>
    </row>
    <row r="91" spans="1:105" s="1" customFormat="1" ht="65.25" customHeight="1">
      <c r="A91" s="1321"/>
      <c r="B91" s="258"/>
      <c r="C91" s="173"/>
      <c r="D91" s="473" t="s">
        <v>5270</v>
      </c>
      <c r="E91" s="776"/>
      <c r="F91" s="1162"/>
      <c r="G91" s="198" t="s">
        <v>1</v>
      </c>
      <c r="H91" s="173" t="s">
        <v>225</v>
      </c>
      <c r="I91" s="198" t="s">
        <v>5286</v>
      </c>
      <c r="J91" s="173">
        <v>2</v>
      </c>
      <c r="K91" s="173">
        <v>0</v>
      </c>
      <c r="L91" s="198" t="s">
        <v>6709</v>
      </c>
      <c r="M91" s="976">
        <v>225.75</v>
      </c>
      <c r="N91" s="200"/>
      <c r="O91" s="199"/>
      <c r="P91" s="228"/>
      <c r="Q91" s="199"/>
      <c r="R91" s="228"/>
      <c r="S91" s="199"/>
      <c r="T91" s="228"/>
      <c r="U91" s="199"/>
      <c r="V91" s="199"/>
      <c r="W91" s="199"/>
      <c r="X91" s="228"/>
      <c r="Y91" s="199"/>
      <c r="Z91" s="228"/>
      <c r="AA91" s="200"/>
      <c r="AB91" s="884"/>
      <c r="AC91" s="884"/>
      <c r="AD91" s="919" t="s">
        <v>236</v>
      </c>
      <c r="AE91" s="215">
        <f t="shared" si="188"/>
        <v>0</v>
      </c>
      <c r="AF91" s="201" t="str">
        <f t="shared" si="229"/>
        <v>No</v>
      </c>
      <c r="AG91" s="832" t="str">
        <f t="shared" ref="AG91:AG102" si="276">IF(SUM(N91:AD91)&gt;0,"Yes","No")</f>
        <v>No</v>
      </c>
      <c r="AH91" s="172" t="str">
        <f t="shared" si="231"/>
        <v>No</v>
      </c>
      <c r="AJ91" s="397">
        <v>2</v>
      </c>
      <c r="AK91" s="396">
        <f t="shared" si="207"/>
        <v>0</v>
      </c>
      <c r="AL91" s="62"/>
      <c r="AM91" s="62"/>
      <c r="AN91" s="693">
        <v>1.85</v>
      </c>
      <c r="AO91" s="653">
        <f t="shared" si="232"/>
        <v>0</v>
      </c>
      <c r="AP91" s="738"/>
      <c r="AQ91" s="286">
        <f t="shared" si="233"/>
        <v>0</v>
      </c>
      <c r="AR91" s="286">
        <f t="shared" si="234"/>
        <v>0</v>
      </c>
      <c r="AS91" s="286">
        <f t="shared" si="235"/>
        <v>0</v>
      </c>
      <c r="AT91" s="286">
        <f t="shared" si="236"/>
        <v>0</v>
      </c>
      <c r="AU91" s="286">
        <f t="shared" si="237"/>
        <v>0</v>
      </c>
      <c r="AV91" s="286">
        <f t="shared" si="238"/>
        <v>0</v>
      </c>
      <c r="AW91" s="286">
        <f t="shared" si="250"/>
        <v>0</v>
      </c>
      <c r="AX91" s="286">
        <f t="shared" si="239"/>
        <v>0</v>
      </c>
      <c r="AY91" s="286">
        <f t="shared" si="240"/>
        <v>0</v>
      </c>
      <c r="AZ91" s="286">
        <f t="shared" si="241"/>
        <v>0</v>
      </c>
      <c r="BA91" s="286">
        <f t="shared" si="242"/>
        <v>0</v>
      </c>
      <c r="BB91" s="286">
        <f t="shared" si="243"/>
        <v>0</v>
      </c>
      <c r="BC91" s="286">
        <f t="shared" si="244"/>
        <v>0</v>
      </c>
      <c r="BD91" s="286">
        <f t="shared" si="245"/>
        <v>0</v>
      </c>
      <c r="BE91" s="548">
        <f t="shared" si="246"/>
        <v>0</v>
      </c>
      <c r="BF91" s="548">
        <f t="shared" si="247"/>
        <v>0</v>
      </c>
      <c r="BG91" s="658"/>
      <c r="BH91" s="656">
        <v>2</v>
      </c>
      <c r="BI91" s="286"/>
      <c r="BJ91" s="541">
        <v>9</v>
      </c>
      <c r="BL91" s="541"/>
      <c r="BN91" s="541"/>
      <c r="BP91" s="541"/>
      <c r="BR91" s="541"/>
      <c r="BT91" s="541"/>
      <c r="BU91" s="1">
        <v>1</v>
      </c>
      <c r="BV91" s="541">
        <v>1</v>
      </c>
      <c r="BX91" s="541"/>
      <c r="BZ91" s="286"/>
      <c r="CA91" s="1">
        <f t="shared" si="251"/>
        <v>0</v>
      </c>
      <c r="CB91" s="1">
        <f t="shared" si="252"/>
        <v>0</v>
      </c>
      <c r="CC91" s="1">
        <f t="shared" si="253"/>
        <v>0</v>
      </c>
      <c r="CD91" s="1">
        <f t="shared" si="254"/>
        <v>0</v>
      </c>
      <c r="CE91" s="1035">
        <f t="shared" si="255"/>
        <v>0</v>
      </c>
      <c r="CF91" s="1">
        <f t="shared" si="256"/>
        <v>0</v>
      </c>
      <c r="CG91" s="1">
        <f t="shared" si="257"/>
        <v>0</v>
      </c>
      <c r="CH91" s="1">
        <f t="shared" si="258"/>
        <v>0</v>
      </c>
      <c r="CJ91" s="1">
        <f t="shared" si="259"/>
        <v>0</v>
      </c>
      <c r="CK91" s="1">
        <f t="shared" si="260"/>
        <v>0</v>
      </c>
      <c r="CM91" s="1">
        <f t="shared" si="261"/>
        <v>0</v>
      </c>
      <c r="CN91" s="1">
        <f t="shared" si="262"/>
        <v>0</v>
      </c>
      <c r="CO91" s="1">
        <f t="shared" si="263"/>
        <v>0</v>
      </c>
      <c r="CP91" s="1">
        <f t="shared" si="264"/>
        <v>0</v>
      </c>
      <c r="CQ91" s="1">
        <f t="shared" si="265"/>
        <v>0</v>
      </c>
      <c r="CR91" s="1">
        <f t="shared" si="266"/>
        <v>0</v>
      </c>
      <c r="CS91" s="1">
        <f t="shared" si="267"/>
        <v>0</v>
      </c>
      <c r="CT91" s="1">
        <f t="shared" si="268"/>
        <v>0</v>
      </c>
      <c r="CU91" s="1">
        <f t="shared" si="269"/>
        <v>0</v>
      </c>
      <c r="CV91" s="1">
        <f t="shared" si="270"/>
        <v>0</v>
      </c>
      <c r="CW91" s="1">
        <f t="shared" si="271"/>
        <v>0</v>
      </c>
      <c r="CX91" s="1">
        <f t="shared" si="272"/>
        <v>0</v>
      </c>
      <c r="CY91" s="1">
        <f t="shared" si="273"/>
        <v>0</v>
      </c>
      <c r="CZ91" s="1">
        <f t="shared" si="274"/>
        <v>0</v>
      </c>
      <c r="DA91" s="1">
        <f t="shared" si="275"/>
        <v>0</v>
      </c>
    </row>
    <row r="92" spans="1:105" s="1" customFormat="1" ht="65.25" customHeight="1">
      <c r="A92" s="1321" t="s">
        <v>5690</v>
      </c>
      <c r="B92" s="266"/>
      <c r="D92" s="1053" t="s">
        <v>5309</v>
      </c>
      <c r="E92" s="1054"/>
      <c r="F92" s="1161" t="s">
        <v>6727</v>
      </c>
      <c r="G92" s="1055" t="s">
        <v>719</v>
      </c>
      <c r="H92" s="1056" t="s">
        <v>218</v>
      </c>
      <c r="I92" s="1055" t="s">
        <v>5287</v>
      </c>
      <c r="J92" s="1056">
        <v>1</v>
      </c>
      <c r="K92" s="1056">
        <v>0</v>
      </c>
      <c r="L92" s="1056" t="s">
        <v>6708</v>
      </c>
      <c r="M92" s="1085">
        <v>199.5</v>
      </c>
      <c r="N92" s="1059"/>
      <c r="O92" s="1058"/>
      <c r="P92" s="1086"/>
      <c r="Q92" s="1058"/>
      <c r="R92" s="1086"/>
      <c r="S92" s="1058"/>
      <c r="T92" s="1086"/>
      <c r="U92" s="1058"/>
      <c r="V92" s="1058"/>
      <c r="W92" s="1058"/>
      <c r="X92" s="1086"/>
      <c r="Y92" s="1058"/>
      <c r="Z92" s="1086"/>
      <c r="AA92" s="1059"/>
      <c r="AB92" s="1082"/>
      <c r="AC92" s="1082"/>
      <c r="AD92" s="1061" t="s">
        <v>236</v>
      </c>
      <c r="AE92" s="1062">
        <f t="shared" si="188"/>
        <v>0</v>
      </c>
      <c r="AF92" s="1063" t="str">
        <f t="shared" si="229"/>
        <v>No</v>
      </c>
      <c r="AG92" s="1107" t="str">
        <f t="shared" si="276"/>
        <v>No</v>
      </c>
      <c r="AH92" s="1074" t="str">
        <f t="shared" si="231"/>
        <v>Yes</v>
      </c>
      <c r="AJ92" s="397">
        <v>1</v>
      </c>
      <c r="AK92" s="396">
        <f t="shared" si="207"/>
        <v>0</v>
      </c>
      <c r="AL92" s="62"/>
      <c r="AM92" s="62"/>
      <c r="AN92" s="693">
        <v>2.7</v>
      </c>
      <c r="AO92" s="653">
        <f t="shared" si="232"/>
        <v>0</v>
      </c>
      <c r="AP92" s="738"/>
      <c r="AQ92" s="286">
        <f t="shared" si="233"/>
        <v>0</v>
      </c>
      <c r="AR92" s="286">
        <f t="shared" si="234"/>
        <v>0</v>
      </c>
      <c r="AS92" s="286">
        <f t="shared" si="235"/>
        <v>0</v>
      </c>
      <c r="AT92" s="286">
        <f t="shared" si="236"/>
        <v>0</v>
      </c>
      <c r="AU92" s="286">
        <f t="shared" si="237"/>
        <v>0</v>
      </c>
      <c r="AV92" s="286">
        <f t="shared" si="238"/>
        <v>0</v>
      </c>
      <c r="AW92" s="286">
        <f t="shared" si="250"/>
        <v>0</v>
      </c>
      <c r="AX92" s="286">
        <f t="shared" si="239"/>
        <v>0</v>
      </c>
      <c r="AY92" s="286">
        <f t="shared" si="240"/>
        <v>0</v>
      </c>
      <c r="AZ92" s="286">
        <f t="shared" si="241"/>
        <v>0</v>
      </c>
      <c r="BA92" s="286">
        <f t="shared" si="242"/>
        <v>0</v>
      </c>
      <c r="BB92" s="286">
        <f t="shared" si="243"/>
        <v>0</v>
      </c>
      <c r="BC92" s="286">
        <f t="shared" si="244"/>
        <v>0</v>
      </c>
      <c r="BD92" s="286">
        <f t="shared" si="245"/>
        <v>0</v>
      </c>
      <c r="BE92" s="548">
        <f t="shared" si="246"/>
        <v>0</v>
      </c>
      <c r="BF92" s="548">
        <f t="shared" si="247"/>
        <v>0</v>
      </c>
      <c r="BG92" s="658"/>
      <c r="BH92" s="656">
        <v>1</v>
      </c>
      <c r="BI92" s="286"/>
      <c r="BJ92" s="541">
        <v>6</v>
      </c>
      <c r="BL92" s="541"/>
      <c r="BN92" s="541"/>
      <c r="BP92" s="541"/>
      <c r="BR92" s="541"/>
      <c r="BT92" s="541"/>
      <c r="BV92" s="541"/>
      <c r="BX92" s="541"/>
      <c r="BZ92" s="286"/>
      <c r="CA92" s="1">
        <f t="shared" si="251"/>
        <v>0</v>
      </c>
      <c r="CB92" s="1">
        <f t="shared" si="252"/>
        <v>0</v>
      </c>
      <c r="CC92" s="1">
        <f t="shared" si="253"/>
        <v>0</v>
      </c>
      <c r="CD92" s="1">
        <f t="shared" si="254"/>
        <v>0</v>
      </c>
      <c r="CE92" s="1035">
        <f t="shared" si="255"/>
        <v>0</v>
      </c>
      <c r="CF92" s="1">
        <f t="shared" si="256"/>
        <v>0</v>
      </c>
      <c r="CG92" s="1">
        <f t="shared" si="257"/>
        <v>0</v>
      </c>
      <c r="CH92" s="1">
        <f t="shared" si="258"/>
        <v>0</v>
      </c>
      <c r="CJ92" s="1">
        <f t="shared" si="259"/>
        <v>0</v>
      </c>
      <c r="CK92" s="1">
        <f t="shared" si="260"/>
        <v>0</v>
      </c>
      <c r="CM92" s="1">
        <f t="shared" si="261"/>
        <v>0</v>
      </c>
      <c r="CN92" s="1">
        <f t="shared" si="262"/>
        <v>0</v>
      </c>
      <c r="CO92" s="1">
        <f t="shared" si="263"/>
        <v>0</v>
      </c>
      <c r="CP92" s="1">
        <f t="shared" si="264"/>
        <v>0</v>
      </c>
      <c r="CQ92" s="1">
        <f t="shared" si="265"/>
        <v>0</v>
      </c>
      <c r="CR92" s="1">
        <f t="shared" si="266"/>
        <v>0</v>
      </c>
      <c r="CS92" s="1">
        <f t="shared" si="267"/>
        <v>0</v>
      </c>
      <c r="CT92" s="1">
        <f t="shared" si="268"/>
        <v>0</v>
      </c>
      <c r="CU92" s="1">
        <f t="shared" si="269"/>
        <v>0</v>
      </c>
      <c r="CV92" s="1">
        <f t="shared" si="270"/>
        <v>0</v>
      </c>
      <c r="CW92" s="1">
        <f t="shared" si="271"/>
        <v>0</v>
      </c>
      <c r="CX92" s="1">
        <f t="shared" si="272"/>
        <v>0</v>
      </c>
      <c r="CY92" s="1">
        <f t="shared" si="273"/>
        <v>0</v>
      </c>
      <c r="CZ92" s="1">
        <f t="shared" si="274"/>
        <v>0</v>
      </c>
      <c r="DA92" s="1">
        <f t="shared" si="275"/>
        <v>0</v>
      </c>
    </row>
    <row r="93" spans="1:105" s="1" customFormat="1" ht="65.25" customHeight="1">
      <c r="A93" s="1321"/>
      <c r="B93" s="266"/>
      <c r="C93" s="62"/>
      <c r="D93" s="472" t="s">
        <v>5272</v>
      </c>
      <c r="E93" s="777"/>
      <c r="F93" s="1163"/>
      <c r="G93" s="167" t="s">
        <v>719</v>
      </c>
      <c r="H93" s="62" t="s">
        <v>225</v>
      </c>
      <c r="I93" s="167" t="s">
        <v>5567</v>
      </c>
      <c r="J93" s="62">
        <v>1</v>
      </c>
      <c r="K93" s="62">
        <v>0</v>
      </c>
      <c r="L93" s="1" t="s">
        <v>6708</v>
      </c>
      <c r="M93" s="962">
        <v>173.25</v>
      </c>
      <c r="N93" s="169"/>
      <c r="O93" s="168"/>
      <c r="P93" s="225"/>
      <c r="Q93" s="168"/>
      <c r="R93" s="225"/>
      <c r="S93" s="168"/>
      <c r="T93" s="225"/>
      <c r="U93" s="168"/>
      <c r="V93" s="168"/>
      <c r="W93" s="168"/>
      <c r="X93" s="225"/>
      <c r="Y93" s="168"/>
      <c r="Z93" s="225"/>
      <c r="AA93" s="169"/>
      <c r="AB93" s="662"/>
      <c r="AC93" s="662"/>
      <c r="AD93" s="913" t="s">
        <v>236</v>
      </c>
      <c r="AE93" s="170">
        <f t="shared" si="188"/>
        <v>0</v>
      </c>
      <c r="AF93" s="171" t="str">
        <f t="shared" si="229"/>
        <v>No</v>
      </c>
      <c r="AG93" s="736" t="str">
        <f t="shared" si="276"/>
        <v>No</v>
      </c>
      <c r="AH93" s="172" t="str">
        <f t="shared" si="231"/>
        <v>No</v>
      </c>
      <c r="AJ93" s="397">
        <v>1</v>
      </c>
      <c r="AK93" s="396">
        <f t="shared" si="207"/>
        <v>0</v>
      </c>
      <c r="AL93" s="62"/>
      <c r="AM93" s="62"/>
      <c r="AN93" s="693">
        <v>1.5</v>
      </c>
      <c r="AO93" s="653">
        <f t="shared" si="232"/>
        <v>0</v>
      </c>
      <c r="AP93" s="738"/>
      <c r="AQ93" s="286">
        <f t="shared" si="233"/>
        <v>0</v>
      </c>
      <c r="AR93" s="286">
        <f t="shared" si="234"/>
        <v>0</v>
      </c>
      <c r="AS93" s="286">
        <f t="shared" si="235"/>
        <v>0</v>
      </c>
      <c r="AT93" s="286">
        <f t="shared" si="236"/>
        <v>0</v>
      </c>
      <c r="AU93" s="286">
        <f t="shared" si="237"/>
        <v>0</v>
      </c>
      <c r="AV93" s="286">
        <f t="shared" si="238"/>
        <v>0</v>
      </c>
      <c r="AW93" s="286">
        <f t="shared" si="250"/>
        <v>0</v>
      </c>
      <c r="AX93" s="286">
        <f t="shared" si="239"/>
        <v>0</v>
      </c>
      <c r="AY93" s="286">
        <f t="shared" si="240"/>
        <v>0</v>
      </c>
      <c r="AZ93" s="286">
        <f t="shared" si="241"/>
        <v>0</v>
      </c>
      <c r="BA93" s="286">
        <f t="shared" si="242"/>
        <v>0</v>
      </c>
      <c r="BB93" s="286">
        <f t="shared" si="243"/>
        <v>0</v>
      </c>
      <c r="BC93" s="286">
        <f t="shared" si="244"/>
        <v>0</v>
      </c>
      <c r="BD93" s="286">
        <f t="shared" si="245"/>
        <v>0</v>
      </c>
      <c r="BE93" s="548">
        <f t="shared" si="246"/>
        <v>0</v>
      </c>
      <c r="BF93" s="548">
        <f t="shared" si="247"/>
        <v>0</v>
      </c>
      <c r="BG93" s="658"/>
      <c r="BH93" s="656">
        <v>1</v>
      </c>
      <c r="BI93" s="286"/>
      <c r="BJ93" s="541">
        <v>5</v>
      </c>
      <c r="BL93" s="541"/>
      <c r="BN93" s="541"/>
      <c r="BP93" s="541"/>
      <c r="BR93" s="541"/>
      <c r="BT93" s="541"/>
      <c r="BV93" s="541"/>
      <c r="BX93" s="541"/>
      <c r="BZ93" s="286"/>
      <c r="CA93" s="1">
        <f t="shared" si="251"/>
        <v>0</v>
      </c>
      <c r="CB93" s="1">
        <f t="shared" si="252"/>
        <v>0</v>
      </c>
      <c r="CC93" s="1">
        <f t="shared" si="253"/>
        <v>0</v>
      </c>
      <c r="CD93" s="1">
        <f t="shared" si="254"/>
        <v>0</v>
      </c>
      <c r="CE93" s="1035">
        <f t="shared" si="255"/>
        <v>0</v>
      </c>
      <c r="CF93" s="1">
        <f t="shared" si="256"/>
        <v>0</v>
      </c>
      <c r="CG93" s="1">
        <f t="shared" si="257"/>
        <v>0</v>
      </c>
      <c r="CH93" s="1">
        <f t="shared" si="258"/>
        <v>0</v>
      </c>
      <c r="CJ93" s="1">
        <f t="shared" si="259"/>
        <v>0</v>
      </c>
      <c r="CK93" s="1">
        <f t="shared" si="260"/>
        <v>0</v>
      </c>
      <c r="CM93" s="1">
        <f t="shared" si="261"/>
        <v>0</v>
      </c>
      <c r="CN93" s="1">
        <f t="shared" si="262"/>
        <v>0</v>
      </c>
      <c r="CO93" s="1">
        <f t="shared" si="263"/>
        <v>0</v>
      </c>
      <c r="CP93" s="1">
        <f t="shared" si="264"/>
        <v>0</v>
      </c>
      <c r="CQ93" s="1">
        <f t="shared" si="265"/>
        <v>0</v>
      </c>
      <c r="CR93" s="1">
        <f t="shared" si="266"/>
        <v>0</v>
      </c>
      <c r="CS93" s="1">
        <f t="shared" si="267"/>
        <v>0</v>
      </c>
      <c r="CT93" s="1">
        <f t="shared" si="268"/>
        <v>0</v>
      </c>
      <c r="CU93" s="1">
        <f t="shared" si="269"/>
        <v>0</v>
      </c>
      <c r="CV93" s="1">
        <f t="shared" si="270"/>
        <v>0</v>
      </c>
      <c r="CW93" s="1">
        <f t="shared" si="271"/>
        <v>0</v>
      </c>
      <c r="CX93" s="1">
        <f t="shared" si="272"/>
        <v>0</v>
      </c>
      <c r="CY93" s="1">
        <f t="shared" si="273"/>
        <v>0</v>
      </c>
      <c r="CZ93" s="1">
        <f t="shared" si="274"/>
        <v>0</v>
      </c>
      <c r="DA93" s="1">
        <f t="shared" si="275"/>
        <v>0</v>
      </c>
    </row>
    <row r="94" spans="1:105" s="1" customFormat="1" ht="65.25" customHeight="1">
      <c r="A94" s="1321"/>
      <c r="B94" s="266"/>
      <c r="C94" s="62"/>
      <c r="D94" s="472" t="s">
        <v>5273</v>
      </c>
      <c r="E94" s="777"/>
      <c r="F94" s="1163"/>
      <c r="G94" s="167" t="s">
        <v>719</v>
      </c>
      <c r="H94" s="62" t="s">
        <v>225</v>
      </c>
      <c r="I94" s="167" t="s">
        <v>5567</v>
      </c>
      <c r="J94" s="62">
        <v>1</v>
      </c>
      <c r="K94" s="62">
        <v>0</v>
      </c>
      <c r="L94" s="140" t="s">
        <v>6709</v>
      </c>
      <c r="M94" s="962">
        <v>178.5</v>
      </c>
      <c r="N94" s="169"/>
      <c r="O94" s="168"/>
      <c r="P94" s="225"/>
      <c r="Q94" s="168"/>
      <c r="R94" s="225"/>
      <c r="S94" s="168"/>
      <c r="T94" s="225"/>
      <c r="U94" s="168"/>
      <c r="V94" s="168"/>
      <c r="W94" s="168"/>
      <c r="X94" s="225"/>
      <c r="Y94" s="168"/>
      <c r="Z94" s="225"/>
      <c r="AA94" s="169"/>
      <c r="AB94" s="662"/>
      <c r="AC94" s="662"/>
      <c r="AD94" s="913" t="s">
        <v>236</v>
      </c>
      <c r="AE94" s="170">
        <f t="shared" si="188"/>
        <v>0</v>
      </c>
      <c r="AF94" s="171" t="str">
        <f t="shared" si="229"/>
        <v>No</v>
      </c>
      <c r="AG94" s="736" t="str">
        <f t="shared" si="276"/>
        <v>No</v>
      </c>
      <c r="AH94" s="172" t="str">
        <f t="shared" si="231"/>
        <v>No</v>
      </c>
      <c r="AJ94" s="397">
        <v>1</v>
      </c>
      <c r="AK94" s="396">
        <f t="shared" si="207"/>
        <v>0</v>
      </c>
      <c r="AL94" s="62"/>
      <c r="AM94" s="62"/>
      <c r="AN94" s="693">
        <v>1.5</v>
      </c>
      <c r="AO94" s="653">
        <f t="shared" si="232"/>
        <v>0</v>
      </c>
      <c r="AP94" s="738"/>
      <c r="AQ94" s="286">
        <f t="shared" si="233"/>
        <v>0</v>
      </c>
      <c r="AR94" s="286">
        <f t="shared" si="234"/>
        <v>0</v>
      </c>
      <c r="AS94" s="286">
        <f t="shared" si="235"/>
        <v>0</v>
      </c>
      <c r="AT94" s="286">
        <f t="shared" si="236"/>
        <v>0</v>
      </c>
      <c r="AU94" s="286">
        <f t="shared" si="237"/>
        <v>0</v>
      </c>
      <c r="AV94" s="286">
        <f t="shared" si="238"/>
        <v>0</v>
      </c>
      <c r="AW94" s="286">
        <f t="shared" si="250"/>
        <v>0</v>
      </c>
      <c r="AX94" s="286">
        <f t="shared" si="239"/>
        <v>0</v>
      </c>
      <c r="AY94" s="286">
        <f t="shared" si="240"/>
        <v>0</v>
      </c>
      <c r="AZ94" s="286">
        <f t="shared" si="241"/>
        <v>0</v>
      </c>
      <c r="BA94" s="286">
        <f t="shared" si="242"/>
        <v>0</v>
      </c>
      <c r="BB94" s="286">
        <f t="shared" si="243"/>
        <v>0</v>
      </c>
      <c r="BC94" s="286">
        <f t="shared" si="244"/>
        <v>0</v>
      </c>
      <c r="BD94" s="286">
        <f t="shared" si="245"/>
        <v>0</v>
      </c>
      <c r="BE94" s="548">
        <f t="shared" si="246"/>
        <v>0</v>
      </c>
      <c r="BF94" s="548">
        <f t="shared" si="247"/>
        <v>0</v>
      </c>
      <c r="BG94" s="658"/>
      <c r="BH94" s="656">
        <v>1</v>
      </c>
      <c r="BI94" s="286"/>
      <c r="BJ94" s="541">
        <v>5</v>
      </c>
      <c r="BL94" s="541"/>
      <c r="BN94" s="541"/>
      <c r="BP94" s="541"/>
      <c r="BR94" s="541"/>
      <c r="BT94" s="541"/>
      <c r="BU94" s="1">
        <v>1</v>
      </c>
      <c r="BV94" s="541"/>
      <c r="BX94" s="541"/>
      <c r="BZ94" s="286"/>
      <c r="CA94" s="1">
        <f t="shared" si="251"/>
        <v>0</v>
      </c>
      <c r="CB94" s="1">
        <f t="shared" si="252"/>
        <v>0</v>
      </c>
      <c r="CC94" s="1">
        <f t="shared" si="253"/>
        <v>0</v>
      </c>
      <c r="CD94" s="1">
        <f t="shared" si="254"/>
        <v>0</v>
      </c>
      <c r="CE94" s="1035">
        <f t="shared" si="255"/>
        <v>0</v>
      </c>
      <c r="CF94" s="1">
        <f t="shared" si="256"/>
        <v>0</v>
      </c>
      <c r="CG94" s="1">
        <f t="shared" si="257"/>
        <v>0</v>
      </c>
      <c r="CH94" s="1">
        <f t="shared" si="258"/>
        <v>0</v>
      </c>
      <c r="CJ94" s="1">
        <f t="shared" si="259"/>
        <v>0</v>
      </c>
      <c r="CK94" s="1">
        <f t="shared" si="260"/>
        <v>0</v>
      </c>
      <c r="CM94" s="1">
        <f t="shared" si="261"/>
        <v>0</v>
      </c>
      <c r="CN94" s="1">
        <f t="shared" si="262"/>
        <v>0</v>
      </c>
      <c r="CO94" s="1">
        <f t="shared" si="263"/>
        <v>0</v>
      </c>
      <c r="CP94" s="1">
        <f t="shared" si="264"/>
        <v>0</v>
      </c>
      <c r="CQ94" s="1">
        <f t="shared" si="265"/>
        <v>0</v>
      </c>
      <c r="CR94" s="1">
        <f t="shared" si="266"/>
        <v>0</v>
      </c>
      <c r="CS94" s="1">
        <f t="shared" si="267"/>
        <v>0</v>
      </c>
      <c r="CT94" s="1">
        <f t="shared" si="268"/>
        <v>0</v>
      </c>
      <c r="CU94" s="1">
        <f t="shared" si="269"/>
        <v>0</v>
      </c>
      <c r="CV94" s="1">
        <f t="shared" si="270"/>
        <v>0</v>
      </c>
      <c r="CW94" s="1">
        <f t="shared" si="271"/>
        <v>0</v>
      </c>
      <c r="CX94" s="1">
        <f t="shared" si="272"/>
        <v>0</v>
      </c>
      <c r="CY94" s="1">
        <f t="shared" si="273"/>
        <v>0</v>
      </c>
      <c r="CZ94" s="1">
        <f t="shared" si="274"/>
        <v>0</v>
      </c>
      <c r="DA94" s="1">
        <f t="shared" si="275"/>
        <v>0</v>
      </c>
    </row>
    <row r="95" spans="1:105" s="1" customFormat="1" ht="65.25" customHeight="1">
      <c r="A95" s="1321"/>
      <c r="B95" s="266"/>
      <c r="C95" s="62"/>
      <c r="D95" s="1053" t="s">
        <v>5274</v>
      </c>
      <c r="E95" s="1054"/>
      <c r="F95" s="1161" t="s">
        <v>6727</v>
      </c>
      <c r="G95" s="1055" t="s">
        <v>719</v>
      </c>
      <c r="H95" s="1056" t="s">
        <v>225</v>
      </c>
      <c r="I95" s="1055" t="s">
        <v>5288</v>
      </c>
      <c r="J95" s="1056">
        <v>1</v>
      </c>
      <c r="K95" s="1056">
        <v>0</v>
      </c>
      <c r="L95" s="1056" t="s">
        <v>6708</v>
      </c>
      <c r="M95" s="1085">
        <v>173.25</v>
      </c>
      <c r="N95" s="1059"/>
      <c r="O95" s="1058"/>
      <c r="P95" s="1086"/>
      <c r="Q95" s="1058"/>
      <c r="R95" s="1086"/>
      <c r="S95" s="1058"/>
      <c r="T95" s="1086"/>
      <c r="U95" s="1058"/>
      <c r="V95" s="1058"/>
      <c r="W95" s="1058"/>
      <c r="X95" s="1086"/>
      <c r="Y95" s="1058"/>
      <c r="Z95" s="1086"/>
      <c r="AA95" s="1059"/>
      <c r="AB95" s="1082"/>
      <c r="AC95" s="1082"/>
      <c r="AD95" s="1061" t="s">
        <v>236</v>
      </c>
      <c r="AE95" s="1062">
        <f t="shared" ref="AE95:AE102" si="277">M95*N95+M95*O95+M95*P95+M95*Q95+M95*R95+M95*S95+M95*U95+M95*W95+M95*X95+M95*Y95+M95*Z95+M95*AA95+M95*V95+(M95*AB95*1.1)+(M95*AC95*1.1)+M95*T95</f>
        <v>0</v>
      </c>
      <c r="AF95" s="1063" t="str">
        <f t="shared" si="229"/>
        <v>No</v>
      </c>
      <c r="AG95" s="1107" t="str">
        <f t="shared" si="276"/>
        <v>No</v>
      </c>
      <c r="AH95" s="1052" t="str">
        <f t="shared" si="231"/>
        <v>Yes</v>
      </c>
      <c r="AJ95" s="397">
        <v>1</v>
      </c>
      <c r="AK95" s="396">
        <f t="shared" si="207"/>
        <v>0</v>
      </c>
      <c r="AL95" s="62"/>
      <c r="AM95" s="62"/>
      <c r="AN95" s="693">
        <v>1.55</v>
      </c>
      <c r="AO95" s="653">
        <f t="shared" si="232"/>
        <v>0</v>
      </c>
      <c r="AP95" s="738"/>
      <c r="AQ95" s="286">
        <f t="shared" si="233"/>
        <v>0</v>
      </c>
      <c r="AR95" s="286">
        <f t="shared" si="234"/>
        <v>0</v>
      </c>
      <c r="AS95" s="286">
        <f t="shared" si="235"/>
        <v>0</v>
      </c>
      <c r="AT95" s="286">
        <f t="shared" si="236"/>
        <v>0</v>
      </c>
      <c r="AU95" s="286">
        <f t="shared" si="237"/>
        <v>0</v>
      </c>
      <c r="AV95" s="286">
        <f t="shared" si="238"/>
        <v>0</v>
      </c>
      <c r="AW95" s="286">
        <f t="shared" si="250"/>
        <v>0</v>
      </c>
      <c r="AX95" s="286">
        <f t="shared" si="239"/>
        <v>0</v>
      </c>
      <c r="AY95" s="286">
        <f t="shared" si="240"/>
        <v>0</v>
      </c>
      <c r="AZ95" s="286">
        <f t="shared" si="241"/>
        <v>0</v>
      </c>
      <c r="BA95" s="286">
        <f t="shared" si="242"/>
        <v>0</v>
      </c>
      <c r="BB95" s="286">
        <f t="shared" si="243"/>
        <v>0</v>
      </c>
      <c r="BC95" s="286">
        <f t="shared" si="244"/>
        <v>0</v>
      </c>
      <c r="BD95" s="286">
        <f t="shared" si="245"/>
        <v>0</v>
      </c>
      <c r="BE95" s="548">
        <f t="shared" si="246"/>
        <v>0</v>
      </c>
      <c r="BF95" s="548">
        <f t="shared" si="247"/>
        <v>0</v>
      </c>
      <c r="BG95" s="658"/>
      <c r="BH95" s="656">
        <v>1</v>
      </c>
      <c r="BI95" s="286"/>
      <c r="BJ95" s="541">
        <v>5</v>
      </c>
      <c r="BL95" s="541"/>
      <c r="BN95" s="541"/>
      <c r="BP95" s="541"/>
      <c r="BR95" s="541"/>
      <c r="BT95" s="541"/>
      <c r="BV95" s="541"/>
      <c r="BX95" s="541"/>
      <c r="BZ95" s="286"/>
      <c r="CA95" s="1">
        <f t="shared" si="251"/>
        <v>0</v>
      </c>
      <c r="CB95" s="1">
        <f t="shared" si="252"/>
        <v>0</v>
      </c>
      <c r="CC95" s="1">
        <f t="shared" si="253"/>
        <v>0</v>
      </c>
      <c r="CD95" s="1">
        <f t="shared" si="254"/>
        <v>0</v>
      </c>
      <c r="CE95" s="1035">
        <f t="shared" si="255"/>
        <v>0</v>
      </c>
      <c r="CF95" s="1">
        <f t="shared" si="256"/>
        <v>0</v>
      </c>
      <c r="CG95" s="1">
        <f t="shared" si="257"/>
        <v>0</v>
      </c>
      <c r="CH95" s="1">
        <f t="shared" si="258"/>
        <v>0</v>
      </c>
      <c r="CJ95" s="1">
        <f t="shared" si="259"/>
        <v>0</v>
      </c>
      <c r="CK95" s="1">
        <f t="shared" si="260"/>
        <v>0</v>
      </c>
      <c r="CM95" s="1">
        <f t="shared" si="261"/>
        <v>0</v>
      </c>
      <c r="CN95" s="1">
        <f t="shared" si="262"/>
        <v>0</v>
      </c>
      <c r="CO95" s="1">
        <f t="shared" si="263"/>
        <v>0</v>
      </c>
      <c r="CP95" s="1">
        <f t="shared" si="264"/>
        <v>0</v>
      </c>
      <c r="CQ95" s="1">
        <f t="shared" si="265"/>
        <v>0</v>
      </c>
      <c r="CR95" s="1">
        <f t="shared" si="266"/>
        <v>0</v>
      </c>
      <c r="CS95" s="1">
        <f t="shared" si="267"/>
        <v>0</v>
      </c>
      <c r="CT95" s="1">
        <f t="shared" si="268"/>
        <v>0</v>
      </c>
      <c r="CU95" s="1">
        <f t="shared" si="269"/>
        <v>0</v>
      </c>
      <c r="CV95" s="1">
        <f t="shared" si="270"/>
        <v>0</v>
      </c>
      <c r="CW95" s="1">
        <f t="shared" si="271"/>
        <v>0</v>
      </c>
      <c r="CX95" s="1">
        <f t="shared" si="272"/>
        <v>0</v>
      </c>
      <c r="CY95" s="1">
        <f t="shared" si="273"/>
        <v>0</v>
      </c>
      <c r="CZ95" s="1">
        <f t="shared" si="274"/>
        <v>0</v>
      </c>
      <c r="DA95" s="1">
        <f t="shared" si="275"/>
        <v>0</v>
      </c>
    </row>
    <row r="96" spans="1:105" s="1" customFormat="1" ht="65.25" customHeight="1">
      <c r="A96" s="1321"/>
      <c r="B96" s="266"/>
      <c r="D96" s="1053" t="s">
        <v>5275</v>
      </c>
      <c r="E96" s="1054"/>
      <c r="F96" s="1161"/>
      <c r="G96" s="1055" t="s">
        <v>719</v>
      </c>
      <c r="H96" s="1056" t="s">
        <v>225</v>
      </c>
      <c r="I96" s="1055" t="s">
        <v>5288</v>
      </c>
      <c r="J96" s="1056">
        <v>1</v>
      </c>
      <c r="K96" s="1056">
        <v>0</v>
      </c>
      <c r="L96" s="1055" t="s">
        <v>6710</v>
      </c>
      <c r="M96" s="1085">
        <v>178.5</v>
      </c>
      <c r="N96" s="1059"/>
      <c r="O96" s="1058"/>
      <c r="P96" s="1086"/>
      <c r="Q96" s="1058"/>
      <c r="R96" s="1086"/>
      <c r="S96" s="1058"/>
      <c r="T96" s="1086"/>
      <c r="U96" s="1058"/>
      <c r="V96" s="1058"/>
      <c r="W96" s="1058"/>
      <c r="X96" s="1086"/>
      <c r="Y96" s="1058"/>
      <c r="Z96" s="1086"/>
      <c r="AA96" s="1059"/>
      <c r="AB96" s="1082"/>
      <c r="AC96" s="1082"/>
      <c r="AD96" s="1061" t="s">
        <v>236</v>
      </c>
      <c r="AE96" s="1062">
        <f t="shared" si="277"/>
        <v>0</v>
      </c>
      <c r="AF96" s="1063" t="str">
        <f t="shared" si="229"/>
        <v>No</v>
      </c>
      <c r="AG96" s="1107" t="str">
        <f t="shared" si="276"/>
        <v>No</v>
      </c>
      <c r="AH96" s="1052" t="str">
        <f t="shared" si="231"/>
        <v>No</v>
      </c>
      <c r="AJ96" s="397">
        <v>1</v>
      </c>
      <c r="AK96" s="396">
        <f t="shared" ref="AK96:AK102" si="278">AJ96*N96+AJ96*O96+AJ96*P96+AJ96*Q96+AJ96*R96+AJ96*S96+AJ96*U96+AJ96*W96+AJ96*X96+AJ96*Y96+AJ96*Z96+AJ96*AA96+AJ96*V96+AJ96*AB96+AJ96*AC96+AJ96*T96</f>
        <v>0</v>
      </c>
      <c r="AL96" s="62"/>
      <c r="AM96" s="62"/>
      <c r="AN96" s="693">
        <v>1.55</v>
      </c>
      <c r="AO96" s="653">
        <f t="shared" si="232"/>
        <v>0</v>
      </c>
      <c r="AP96" s="738"/>
      <c r="AQ96" s="286">
        <f t="shared" si="233"/>
        <v>0</v>
      </c>
      <c r="AR96" s="286">
        <f t="shared" si="234"/>
        <v>0</v>
      </c>
      <c r="AS96" s="286">
        <f t="shared" si="235"/>
        <v>0</v>
      </c>
      <c r="AT96" s="286">
        <f t="shared" si="236"/>
        <v>0</v>
      </c>
      <c r="AU96" s="286">
        <f t="shared" si="237"/>
        <v>0</v>
      </c>
      <c r="AV96" s="286">
        <f t="shared" si="238"/>
        <v>0</v>
      </c>
      <c r="AW96" s="286">
        <f t="shared" si="250"/>
        <v>0</v>
      </c>
      <c r="AX96" s="286">
        <f t="shared" si="239"/>
        <v>0</v>
      </c>
      <c r="AY96" s="286">
        <f t="shared" si="240"/>
        <v>0</v>
      </c>
      <c r="AZ96" s="286">
        <f t="shared" si="241"/>
        <v>0</v>
      </c>
      <c r="BA96" s="286">
        <f t="shared" si="242"/>
        <v>0</v>
      </c>
      <c r="BB96" s="286">
        <f t="shared" si="243"/>
        <v>0</v>
      </c>
      <c r="BC96" s="286">
        <f t="shared" si="244"/>
        <v>0</v>
      </c>
      <c r="BD96" s="286">
        <f t="shared" si="245"/>
        <v>0</v>
      </c>
      <c r="BE96" s="548">
        <f t="shared" si="246"/>
        <v>0</v>
      </c>
      <c r="BF96" s="548">
        <f t="shared" si="247"/>
        <v>0</v>
      </c>
      <c r="BG96" s="658"/>
      <c r="BH96" s="656">
        <v>1</v>
      </c>
      <c r="BI96" s="286"/>
      <c r="BJ96" s="541">
        <v>5</v>
      </c>
      <c r="BL96" s="541"/>
      <c r="BN96" s="541"/>
      <c r="BP96" s="541"/>
      <c r="BR96" s="541"/>
      <c r="BT96" s="541"/>
      <c r="BV96" s="541"/>
      <c r="BW96" s="1">
        <v>1</v>
      </c>
      <c r="BX96" s="541"/>
      <c r="BZ96" s="286"/>
      <c r="CA96" s="1">
        <f t="shared" si="251"/>
        <v>0</v>
      </c>
      <c r="CB96" s="1">
        <f t="shared" si="252"/>
        <v>0</v>
      </c>
      <c r="CC96" s="1">
        <f t="shared" si="253"/>
        <v>0</v>
      </c>
      <c r="CD96" s="1">
        <f t="shared" si="254"/>
        <v>0</v>
      </c>
      <c r="CE96" s="1035">
        <f t="shared" si="255"/>
        <v>0</v>
      </c>
      <c r="CF96" s="1">
        <f t="shared" si="256"/>
        <v>0</v>
      </c>
      <c r="CG96" s="1">
        <f t="shared" si="257"/>
        <v>0</v>
      </c>
      <c r="CH96" s="1">
        <f t="shared" si="258"/>
        <v>0</v>
      </c>
      <c r="CJ96" s="1">
        <f t="shared" si="259"/>
        <v>0</v>
      </c>
      <c r="CK96" s="1">
        <f t="shared" si="260"/>
        <v>0</v>
      </c>
      <c r="CM96" s="1">
        <f t="shared" si="261"/>
        <v>0</v>
      </c>
      <c r="CN96" s="1">
        <f t="shared" si="262"/>
        <v>0</v>
      </c>
      <c r="CO96" s="1">
        <f t="shared" si="263"/>
        <v>0</v>
      </c>
      <c r="CP96" s="1">
        <f t="shared" si="264"/>
        <v>0</v>
      </c>
      <c r="CQ96" s="1">
        <f t="shared" si="265"/>
        <v>0</v>
      </c>
      <c r="CR96" s="1">
        <f t="shared" si="266"/>
        <v>0</v>
      </c>
      <c r="CS96" s="1">
        <f t="shared" si="267"/>
        <v>0</v>
      </c>
      <c r="CT96" s="1">
        <f t="shared" si="268"/>
        <v>0</v>
      </c>
      <c r="CU96" s="1">
        <f t="shared" si="269"/>
        <v>0</v>
      </c>
      <c r="CV96" s="1">
        <f t="shared" si="270"/>
        <v>0</v>
      </c>
      <c r="CW96" s="1">
        <f t="shared" si="271"/>
        <v>0</v>
      </c>
      <c r="CX96" s="1">
        <f t="shared" si="272"/>
        <v>0</v>
      </c>
      <c r="CY96" s="1">
        <f t="shared" si="273"/>
        <v>0</v>
      </c>
      <c r="CZ96" s="1">
        <f t="shared" si="274"/>
        <v>0</v>
      </c>
      <c r="DA96" s="1">
        <f t="shared" si="275"/>
        <v>0</v>
      </c>
    </row>
    <row r="97" spans="1:105" s="1" customFormat="1" ht="65.25" customHeight="1">
      <c r="A97" s="1321"/>
      <c r="B97" s="266"/>
      <c r="C97" s="62"/>
      <c r="D97" s="472" t="s">
        <v>5276</v>
      </c>
      <c r="E97" s="777"/>
      <c r="F97" s="1163" t="s">
        <v>6727</v>
      </c>
      <c r="G97" s="167" t="s">
        <v>719</v>
      </c>
      <c r="H97" s="62" t="s">
        <v>225</v>
      </c>
      <c r="I97" s="167" t="s">
        <v>5569</v>
      </c>
      <c r="J97" s="62">
        <v>1</v>
      </c>
      <c r="K97" s="62">
        <v>0</v>
      </c>
      <c r="L97" s="1" t="s">
        <v>6708</v>
      </c>
      <c r="M97" s="962">
        <v>168</v>
      </c>
      <c r="N97" s="169"/>
      <c r="O97" s="168"/>
      <c r="P97" s="225"/>
      <c r="Q97" s="168"/>
      <c r="R97" s="225"/>
      <c r="S97" s="168"/>
      <c r="T97" s="225"/>
      <c r="U97" s="168"/>
      <c r="V97" s="168"/>
      <c r="W97" s="168"/>
      <c r="X97" s="225"/>
      <c r="Y97" s="168"/>
      <c r="Z97" s="225"/>
      <c r="AA97" s="169"/>
      <c r="AB97" s="662"/>
      <c r="AC97" s="662"/>
      <c r="AD97" s="913" t="s">
        <v>236</v>
      </c>
      <c r="AE97" s="170">
        <f t="shared" si="277"/>
        <v>0</v>
      </c>
      <c r="AF97" s="171" t="str">
        <f t="shared" si="229"/>
        <v>No</v>
      </c>
      <c r="AG97" s="736" t="str">
        <f t="shared" si="276"/>
        <v>No</v>
      </c>
      <c r="AH97" s="172" t="str">
        <f t="shared" si="231"/>
        <v>Yes</v>
      </c>
      <c r="AJ97" s="397">
        <v>1</v>
      </c>
      <c r="AK97" s="396">
        <f t="shared" si="278"/>
        <v>0</v>
      </c>
      <c r="AL97" s="62"/>
      <c r="AM97" s="62"/>
      <c r="AN97" s="693">
        <v>1.3</v>
      </c>
      <c r="AO97" s="653">
        <f t="shared" si="232"/>
        <v>0</v>
      </c>
      <c r="AP97" s="738"/>
      <c r="AQ97" s="286">
        <f t="shared" si="233"/>
        <v>0</v>
      </c>
      <c r="AR97" s="286">
        <f t="shared" si="234"/>
        <v>0</v>
      </c>
      <c r="AS97" s="286">
        <f t="shared" si="235"/>
        <v>0</v>
      </c>
      <c r="AT97" s="286">
        <f t="shared" si="236"/>
        <v>0</v>
      </c>
      <c r="AU97" s="286">
        <f t="shared" si="237"/>
        <v>0</v>
      </c>
      <c r="AV97" s="286">
        <f t="shared" si="238"/>
        <v>0</v>
      </c>
      <c r="AW97" s="286">
        <f t="shared" si="250"/>
        <v>0</v>
      </c>
      <c r="AX97" s="286">
        <f t="shared" si="239"/>
        <v>0</v>
      </c>
      <c r="AY97" s="286">
        <f t="shared" si="240"/>
        <v>0</v>
      </c>
      <c r="AZ97" s="286">
        <f t="shared" si="241"/>
        <v>0</v>
      </c>
      <c r="BA97" s="286">
        <f t="shared" si="242"/>
        <v>0</v>
      </c>
      <c r="BB97" s="286">
        <f t="shared" si="243"/>
        <v>0</v>
      </c>
      <c r="BC97" s="286">
        <f t="shared" si="244"/>
        <v>0</v>
      </c>
      <c r="BD97" s="286">
        <f t="shared" si="245"/>
        <v>0</v>
      </c>
      <c r="BE97" s="548">
        <f t="shared" si="246"/>
        <v>0</v>
      </c>
      <c r="BF97" s="548">
        <f t="shared" si="247"/>
        <v>0</v>
      </c>
      <c r="BG97" s="658"/>
      <c r="BH97" s="656">
        <v>1</v>
      </c>
      <c r="BI97" s="286"/>
      <c r="BJ97" s="541">
        <v>5</v>
      </c>
      <c r="BL97" s="541"/>
      <c r="BN97" s="541"/>
      <c r="BP97" s="541"/>
      <c r="BR97" s="541"/>
      <c r="BT97" s="541"/>
      <c r="BV97" s="541"/>
      <c r="BX97" s="541"/>
      <c r="BZ97" s="286"/>
      <c r="CA97" s="1">
        <f t="shared" si="251"/>
        <v>0</v>
      </c>
      <c r="CB97" s="1">
        <f t="shared" si="252"/>
        <v>0</v>
      </c>
      <c r="CC97" s="1">
        <f t="shared" si="253"/>
        <v>0</v>
      </c>
      <c r="CD97" s="1">
        <f t="shared" si="254"/>
        <v>0</v>
      </c>
      <c r="CE97" s="1035">
        <f t="shared" si="255"/>
        <v>0</v>
      </c>
      <c r="CF97" s="1">
        <f t="shared" si="256"/>
        <v>0</v>
      </c>
      <c r="CG97" s="1">
        <f t="shared" si="257"/>
        <v>0</v>
      </c>
      <c r="CH97" s="1">
        <f t="shared" si="258"/>
        <v>0</v>
      </c>
      <c r="CJ97" s="1">
        <f t="shared" si="259"/>
        <v>0</v>
      </c>
      <c r="CK97" s="1">
        <f t="shared" si="260"/>
        <v>0</v>
      </c>
      <c r="CM97" s="1">
        <f t="shared" si="261"/>
        <v>0</v>
      </c>
      <c r="CN97" s="1">
        <f t="shared" si="262"/>
        <v>0</v>
      </c>
      <c r="CO97" s="1">
        <f t="shared" si="263"/>
        <v>0</v>
      </c>
      <c r="CP97" s="1">
        <f t="shared" si="264"/>
        <v>0</v>
      </c>
      <c r="CQ97" s="1">
        <f t="shared" si="265"/>
        <v>0</v>
      </c>
      <c r="CR97" s="1">
        <f t="shared" si="266"/>
        <v>0</v>
      </c>
      <c r="CS97" s="1">
        <f t="shared" si="267"/>
        <v>0</v>
      </c>
      <c r="CT97" s="1">
        <f t="shared" si="268"/>
        <v>0</v>
      </c>
      <c r="CU97" s="1">
        <f t="shared" si="269"/>
        <v>0</v>
      </c>
      <c r="CV97" s="1">
        <f t="shared" si="270"/>
        <v>0</v>
      </c>
      <c r="CW97" s="1">
        <f t="shared" si="271"/>
        <v>0</v>
      </c>
      <c r="CX97" s="1">
        <f t="shared" si="272"/>
        <v>0</v>
      </c>
      <c r="CY97" s="1">
        <f t="shared" si="273"/>
        <v>0</v>
      </c>
      <c r="CZ97" s="1">
        <f t="shared" si="274"/>
        <v>0</v>
      </c>
      <c r="DA97" s="1">
        <f t="shared" si="275"/>
        <v>0</v>
      </c>
    </row>
    <row r="98" spans="1:105" s="1" customFormat="1" ht="65.25" customHeight="1">
      <c r="A98" s="1321"/>
      <c r="B98" s="266"/>
      <c r="C98" s="62"/>
      <c r="D98" s="472" t="s">
        <v>5277</v>
      </c>
      <c r="E98" s="777"/>
      <c r="F98" s="814"/>
      <c r="G98" s="167" t="s">
        <v>719</v>
      </c>
      <c r="H98" s="62" t="s">
        <v>225</v>
      </c>
      <c r="I98" s="167" t="s">
        <v>5569</v>
      </c>
      <c r="J98" s="62">
        <v>1</v>
      </c>
      <c r="K98" s="62">
        <v>0</v>
      </c>
      <c r="L98" s="140" t="s">
        <v>6709</v>
      </c>
      <c r="M98" s="962">
        <v>173.25</v>
      </c>
      <c r="N98" s="169"/>
      <c r="O98" s="168"/>
      <c r="P98" s="225"/>
      <c r="Q98" s="168"/>
      <c r="R98" s="225"/>
      <c r="S98" s="168"/>
      <c r="T98" s="225"/>
      <c r="U98" s="168"/>
      <c r="V98" s="168"/>
      <c r="W98" s="168"/>
      <c r="X98" s="225"/>
      <c r="Y98" s="168"/>
      <c r="Z98" s="225"/>
      <c r="AA98" s="169"/>
      <c r="AB98" s="662"/>
      <c r="AC98" s="662"/>
      <c r="AD98" s="913" t="s">
        <v>236</v>
      </c>
      <c r="AE98" s="170">
        <f t="shared" si="277"/>
        <v>0</v>
      </c>
      <c r="AF98" s="171" t="str">
        <f t="shared" si="229"/>
        <v>No</v>
      </c>
      <c r="AG98" s="736" t="str">
        <f t="shared" si="276"/>
        <v>No</v>
      </c>
      <c r="AH98" s="172" t="str">
        <f t="shared" si="231"/>
        <v>No</v>
      </c>
      <c r="AJ98" s="397">
        <v>1</v>
      </c>
      <c r="AK98" s="396">
        <f t="shared" si="278"/>
        <v>0</v>
      </c>
      <c r="AL98" s="62"/>
      <c r="AM98" s="62"/>
      <c r="AN98" s="693">
        <v>1.3</v>
      </c>
      <c r="AO98" s="653">
        <f t="shared" si="232"/>
        <v>0</v>
      </c>
      <c r="AP98" s="738"/>
      <c r="AQ98" s="286">
        <f t="shared" si="233"/>
        <v>0</v>
      </c>
      <c r="AR98" s="286">
        <f t="shared" si="234"/>
        <v>0</v>
      </c>
      <c r="AS98" s="286">
        <f t="shared" si="235"/>
        <v>0</v>
      </c>
      <c r="AT98" s="286">
        <f t="shared" si="236"/>
        <v>0</v>
      </c>
      <c r="AU98" s="286">
        <f t="shared" si="237"/>
        <v>0</v>
      </c>
      <c r="AV98" s="286">
        <f t="shared" si="238"/>
        <v>0</v>
      </c>
      <c r="AW98" s="286">
        <f t="shared" si="250"/>
        <v>0</v>
      </c>
      <c r="AX98" s="286">
        <f t="shared" si="239"/>
        <v>0</v>
      </c>
      <c r="AY98" s="286">
        <f t="shared" si="240"/>
        <v>0</v>
      </c>
      <c r="AZ98" s="286">
        <f t="shared" si="241"/>
        <v>0</v>
      </c>
      <c r="BA98" s="286">
        <f t="shared" si="242"/>
        <v>0</v>
      </c>
      <c r="BB98" s="286">
        <f t="shared" si="243"/>
        <v>0</v>
      </c>
      <c r="BC98" s="286">
        <f t="shared" si="244"/>
        <v>0</v>
      </c>
      <c r="BD98" s="286">
        <f t="shared" si="245"/>
        <v>0</v>
      </c>
      <c r="BE98" s="548">
        <f t="shared" si="246"/>
        <v>0</v>
      </c>
      <c r="BF98" s="548">
        <f t="shared" si="247"/>
        <v>0</v>
      </c>
      <c r="BG98" s="658"/>
      <c r="BH98" s="656">
        <v>1</v>
      </c>
      <c r="BI98" s="286"/>
      <c r="BJ98" s="541">
        <v>5</v>
      </c>
      <c r="BL98" s="541"/>
      <c r="BN98" s="541"/>
      <c r="BP98" s="541"/>
      <c r="BR98" s="541"/>
      <c r="BT98" s="541"/>
      <c r="BV98" s="541">
        <v>1</v>
      </c>
      <c r="BX98" s="541"/>
      <c r="BZ98" s="286"/>
      <c r="CA98" s="1">
        <f t="shared" si="251"/>
        <v>0</v>
      </c>
      <c r="CB98" s="1">
        <f t="shared" si="252"/>
        <v>0</v>
      </c>
      <c r="CC98" s="1">
        <f t="shared" si="253"/>
        <v>0</v>
      </c>
      <c r="CD98" s="1">
        <f t="shared" si="254"/>
        <v>0</v>
      </c>
      <c r="CE98" s="1035">
        <f t="shared" si="255"/>
        <v>0</v>
      </c>
      <c r="CF98" s="1">
        <f t="shared" si="256"/>
        <v>0</v>
      </c>
      <c r="CG98" s="1">
        <f t="shared" si="257"/>
        <v>0</v>
      </c>
      <c r="CH98" s="1">
        <f t="shared" si="258"/>
        <v>0</v>
      </c>
      <c r="CJ98" s="1">
        <f t="shared" si="259"/>
        <v>0</v>
      </c>
      <c r="CK98" s="1">
        <f t="shared" si="260"/>
        <v>0</v>
      </c>
      <c r="CM98" s="1">
        <f t="shared" si="261"/>
        <v>0</v>
      </c>
      <c r="CN98" s="1">
        <f t="shared" si="262"/>
        <v>0</v>
      </c>
      <c r="CO98" s="1">
        <f t="shared" si="263"/>
        <v>0</v>
      </c>
      <c r="CP98" s="1">
        <f t="shared" si="264"/>
        <v>0</v>
      </c>
      <c r="CQ98" s="1">
        <f t="shared" si="265"/>
        <v>0</v>
      </c>
      <c r="CR98" s="1">
        <f t="shared" si="266"/>
        <v>0</v>
      </c>
      <c r="CS98" s="1">
        <f t="shared" si="267"/>
        <v>0</v>
      </c>
      <c r="CT98" s="1">
        <f t="shared" si="268"/>
        <v>0</v>
      </c>
      <c r="CU98" s="1">
        <f t="shared" si="269"/>
        <v>0</v>
      </c>
      <c r="CV98" s="1">
        <f t="shared" si="270"/>
        <v>0</v>
      </c>
      <c r="CW98" s="1">
        <f t="shared" si="271"/>
        <v>0</v>
      </c>
      <c r="CX98" s="1">
        <f t="shared" si="272"/>
        <v>0</v>
      </c>
      <c r="CY98" s="1">
        <f t="shared" si="273"/>
        <v>0</v>
      </c>
      <c r="CZ98" s="1">
        <f t="shared" si="274"/>
        <v>0</v>
      </c>
      <c r="DA98" s="1">
        <f t="shared" si="275"/>
        <v>0</v>
      </c>
    </row>
    <row r="99" spans="1:105" s="1" customFormat="1" ht="65.25" customHeight="1">
      <c r="A99" s="1321"/>
      <c r="B99" s="266"/>
      <c r="D99" s="1053" t="s">
        <v>5278</v>
      </c>
      <c r="E99" s="1054"/>
      <c r="F99" s="1158"/>
      <c r="G99" s="1055" t="s">
        <v>719</v>
      </c>
      <c r="H99" s="1056" t="s">
        <v>225</v>
      </c>
      <c r="I99" s="1055" t="s">
        <v>5284</v>
      </c>
      <c r="J99" s="1056">
        <v>2</v>
      </c>
      <c r="K99" s="1056">
        <v>0</v>
      </c>
      <c r="L99" s="1056" t="s">
        <v>6708</v>
      </c>
      <c r="M99" s="1085">
        <v>288.75</v>
      </c>
      <c r="N99" s="1059"/>
      <c r="O99" s="1058"/>
      <c r="P99" s="1086"/>
      <c r="Q99" s="1058"/>
      <c r="R99" s="1086"/>
      <c r="S99" s="1058"/>
      <c r="T99" s="1086"/>
      <c r="U99" s="1058"/>
      <c r="V99" s="1058"/>
      <c r="W99" s="1058"/>
      <c r="X99" s="1086"/>
      <c r="Y99" s="1058"/>
      <c r="Z99" s="1086"/>
      <c r="AA99" s="1059"/>
      <c r="AB99" s="1082"/>
      <c r="AC99" s="1082"/>
      <c r="AD99" s="1061" t="s">
        <v>236</v>
      </c>
      <c r="AE99" s="1062">
        <f t="shared" si="277"/>
        <v>0</v>
      </c>
      <c r="AF99" s="1063" t="str">
        <f t="shared" si="229"/>
        <v>No</v>
      </c>
      <c r="AG99" s="1107" t="str">
        <f t="shared" si="276"/>
        <v>No</v>
      </c>
      <c r="AH99" s="1052" t="str">
        <f t="shared" si="231"/>
        <v>No</v>
      </c>
      <c r="AJ99" s="397">
        <v>2</v>
      </c>
      <c r="AK99" s="396">
        <f t="shared" si="278"/>
        <v>0</v>
      </c>
      <c r="AL99" s="62"/>
      <c r="AM99" s="62"/>
      <c r="AN99" s="693">
        <v>2.2999999999999998</v>
      </c>
      <c r="AO99" s="653">
        <f t="shared" si="232"/>
        <v>0</v>
      </c>
      <c r="AP99" s="738"/>
      <c r="AQ99" s="286">
        <f t="shared" si="233"/>
        <v>0</v>
      </c>
      <c r="AR99" s="286">
        <f t="shared" si="234"/>
        <v>0</v>
      </c>
      <c r="AS99" s="286">
        <f t="shared" si="235"/>
        <v>0</v>
      </c>
      <c r="AT99" s="286">
        <f t="shared" si="236"/>
        <v>0</v>
      </c>
      <c r="AU99" s="286">
        <f t="shared" si="237"/>
        <v>0</v>
      </c>
      <c r="AV99" s="286">
        <f t="shared" si="238"/>
        <v>0</v>
      </c>
      <c r="AW99" s="286">
        <f t="shared" si="250"/>
        <v>0</v>
      </c>
      <c r="AX99" s="286">
        <f t="shared" si="239"/>
        <v>0</v>
      </c>
      <c r="AY99" s="286">
        <f t="shared" si="240"/>
        <v>0</v>
      </c>
      <c r="AZ99" s="286">
        <f t="shared" si="241"/>
        <v>0</v>
      </c>
      <c r="BA99" s="286">
        <f t="shared" si="242"/>
        <v>0</v>
      </c>
      <c r="BB99" s="286">
        <f t="shared" si="243"/>
        <v>0</v>
      </c>
      <c r="BC99" s="286">
        <f t="shared" si="244"/>
        <v>0</v>
      </c>
      <c r="BD99" s="286">
        <f t="shared" si="245"/>
        <v>0</v>
      </c>
      <c r="BE99" s="548">
        <f t="shared" si="246"/>
        <v>0</v>
      </c>
      <c r="BF99" s="548">
        <f t="shared" si="247"/>
        <v>0</v>
      </c>
      <c r="BG99" s="658"/>
      <c r="BH99" s="656">
        <v>2</v>
      </c>
      <c r="BI99" s="286"/>
      <c r="BJ99" s="541">
        <v>10</v>
      </c>
      <c r="BL99" s="541"/>
      <c r="BN99" s="541"/>
      <c r="BP99" s="541"/>
      <c r="BR99" s="541"/>
      <c r="BT99" s="541"/>
      <c r="BV99" s="541"/>
      <c r="BX99" s="541"/>
      <c r="BZ99" s="286"/>
      <c r="CA99" s="1">
        <f t="shared" si="251"/>
        <v>0</v>
      </c>
      <c r="CB99" s="1">
        <f t="shared" si="252"/>
        <v>0</v>
      </c>
      <c r="CC99" s="1">
        <f t="shared" si="253"/>
        <v>0</v>
      </c>
      <c r="CD99" s="1">
        <f t="shared" si="254"/>
        <v>0</v>
      </c>
      <c r="CE99" s="1035">
        <f t="shared" si="255"/>
        <v>0</v>
      </c>
      <c r="CF99" s="1">
        <f t="shared" si="256"/>
        <v>0</v>
      </c>
      <c r="CG99" s="1">
        <f t="shared" si="257"/>
        <v>0</v>
      </c>
      <c r="CH99" s="1">
        <f t="shared" si="258"/>
        <v>0</v>
      </c>
      <c r="CJ99" s="1">
        <f t="shared" si="259"/>
        <v>0</v>
      </c>
      <c r="CK99" s="1">
        <f t="shared" si="260"/>
        <v>0</v>
      </c>
      <c r="CM99" s="1">
        <f t="shared" si="261"/>
        <v>0</v>
      </c>
      <c r="CN99" s="1">
        <f t="shared" si="262"/>
        <v>0</v>
      </c>
      <c r="CO99" s="1">
        <f t="shared" si="263"/>
        <v>0</v>
      </c>
      <c r="CP99" s="1">
        <f t="shared" si="264"/>
        <v>0</v>
      </c>
      <c r="CQ99" s="1">
        <f t="shared" si="265"/>
        <v>0</v>
      </c>
      <c r="CR99" s="1">
        <f t="shared" si="266"/>
        <v>0</v>
      </c>
      <c r="CS99" s="1">
        <f t="shared" si="267"/>
        <v>0</v>
      </c>
      <c r="CT99" s="1">
        <f t="shared" si="268"/>
        <v>0</v>
      </c>
      <c r="CU99" s="1">
        <f t="shared" si="269"/>
        <v>0</v>
      </c>
      <c r="CV99" s="1">
        <f t="shared" si="270"/>
        <v>0</v>
      </c>
      <c r="CW99" s="1">
        <f t="shared" si="271"/>
        <v>0</v>
      </c>
      <c r="CX99" s="1">
        <f t="shared" si="272"/>
        <v>0</v>
      </c>
      <c r="CY99" s="1">
        <f t="shared" si="273"/>
        <v>0</v>
      </c>
      <c r="CZ99" s="1">
        <f t="shared" si="274"/>
        <v>0</v>
      </c>
      <c r="DA99" s="1">
        <f t="shared" si="275"/>
        <v>0</v>
      </c>
    </row>
    <row r="100" spans="1:105" s="1" customFormat="1" ht="65.25" customHeight="1">
      <c r="A100" s="1321"/>
      <c r="B100" s="266"/>
      <c r="D100" s="1053" t="s">
        <v>5279</v>
      </c>
      <c r="E100" s="1054"/>
      <c r="F100" s="1158"/>
      <c r="G100" s="1055" t="s">
        <v>719</v>
      </c>
      <c r="H100" s="1056" t="s">
        <v>225</v>
      </c>
      <c r="I100" s="1055" t="s">
        <v>5284</v>
      </c>
      <c r="J100" s="1056">
        <v>2</v>
      </c>
      <c r="K100" s="1056">
        <v>0</v>
      </c>
      <c r="L100" s="1055" t="s">
        <v>6710</v>
      </c>
      <c r="M100" s="1085">
        <v>294</v>
      </c>
      <c r="N100" s="1059"/>
      <c r="O100" s="1058"/>
      <c r="P100" s="1086"/>
      <c r="Q100" s="1058"/>
      <c r="R100" s="1086"/>
      <c r="S100" s="1058"/>
      <c r="T100" s="1086"/>
      <c r="U100" s="1058"/>
      <c r="V100" s="1058"/>
      <c r="W100" s="1058"/>
      <c r="X100" s="1086"/>
      <c r="Y100" s="1058"/>
      <c r="Z100" s="1086"/>
      <c r="AA100" s="1059"/>
      <c r="AB100" s="1082"/>
      <c r="AC100" s="1082"/>
      <c r="AD100" s="1061" t="s">
        <v>236</v>
      </c>
      <c r="AE100" s="1062">
        <f t="shared" si="277"/>
        <v>0</v>
      </c>
      <c r="AF100" s="1063" t="str">
        <f t="shared" si="229"/>
        <v>No</v>
      </c>
      <c r="AG100" s="1107" t="str">
        <f t="shared" si="276"/>
        <v>No</v>
      </c>
      <c r="AH100" s="1052" t="str">
        <f t="shared" si="231"/>
        <v>No</v>
      </c>
      <c r="AJ100" s="397">
        <v>2</v>
      </c>
      <c r="AK100" s="396">
        <f t="shared" si="278"/>
        <v>0</v>
      </c>
      <c r="AL100" s="62"/>
      <c r="AM100" s="62"/>
      <c r="AN100" s="693">
        <v>2.2999999999999998</v>
      </c>
      <c r="AO100" s="653">
        <f t="shared" si="232"/>
        <v>0</v>
      </c>
      <c r="AP100" s="738"/>
      <c r="AQ100" s="286">
        <f t="shared" si="233"/>
        <v>0</v>
      </c>
      <c r="AR100" s="286">
        <f t="shared" si="234"/>
        <v>0</v>
      </c>
      <c r="AS100" s="286">
        <f t="shared" si="235"/>
        <v>0</v>
      </c>
      <c r="AT100" s="286">
        <f t="shared" si="236"/>
        <v>0</v>
      </c>
      <c r="AU100" s="286">
        <f t="shared" si="237"/>
        <v>0</v>
      </c>
      <c r="AV100" s="286">
        <f t="shared" si="238"/>
        <v>0</v>
      </c>
      <c r="AW100" s="286">
        <f t="shared" si="250"/>
        <v>0</v>
      </c>
      <c r="AX100" s="286">
        <f t="shared" si="239"/>
        <v>0</v>
      </c>
      <c r="AY100" s="286">
        <f t="shared" si="240"/>
        <v>0</v>
      </c>
      <c r="AZ100" s="286">
        <f t="shared" si="241"/>
        <v>0</v>
      </c>
      <c r="BA100" s="286">
        <f t="shared" si="242"/>
        <v>0</v>
      </c>
      <c r="BB100" s="286">
        <f t="shared" si="243"/>
        <v>0</v>
      </c>
      <c r="BC100" s="286">
        <f t="shared" si="244"/>
        <v>0</v>
      </c>
      <c r="BD100" s="286">
        <f t="shared" si="245"/>
        <v>0</v>
      </c>
      <c r="BE100" s="548">
        <f t="shared" si="246"/>
        <v>0</v>
      </c>
      <c r="BF100" s="548">
        <f t="shared" si="247"/>
        <v>0</v>
      </c>
      <c r="BG100" s="658"/>
      <c r="BH100" s="656">
        <v>2</v>
      </c>
      <c r="BI100" s="286"/>
      <c r="BJ100" s="541">
        <v>10</v>
      </c>
      <c r="BL100" s="541"/>
      <c r="BN100" s="541"/>
      <c r="BP100" s="541"/>
      <c r="BR100" s="541"/>
      <c r="BT100" s="541"/>
      <c r="BV100" s="541">
        <v>2</v>
      </c>
      <c r="BX100" s="541"/>
      <c r="BZ100" s="286"/>
      <c r="CA100" s="1">
        <f t="shared" si="251"/>
        <v>0</v>
      </c>
      <c r="CB100" s="1">
        <f t="shared" si="252"/>
        <v>0</v>
      </c>
      <c r="CC100" s="1">
        <f t="shared" si="253"/>
        <v>0</v>
      </c>
      <c r="CD100" s="1">
        <f t="shared" si="254"/>
        <v>0</v>
      </c>
      <c r="CE100" s="1035">
        <f t="shared" si="255"/>
        <v>0</v>
      </c>
      <c r="CF100" s="1">
        <f t="shared" si="256"/>
        <v>0</v>
      </c>
      <c r="CG100" s="1">
        <f t="shared" si="257"/>
        <v>0</v>
      </c>
      <c r="CH100" s="1">
        <f t="shared" si="258"/>
        <v>0</v>
      </c>
      <c r="CJ100" s="1">
        <f t="shared" si="259"/>
        <v>0</v>
      </c>
      <c r="CK100" s="1">
        <f t="shared" si="260"/>
        <v>0</v>
      </c>
      <c r="CM100" s="1">
        <f t="shared" si="261"/>
        <v>0</v>
      </c>
      <c r="CN100" s="1">
        <f t="shared" si="262"/>
        <v>0</v>
      </c>
      <c r="CO100" s="1">
        <f t="shared" si="263"/>
        <v>0</v>
      </c>
      <c r="CP100" s="1">
        <f t="shared" si="264"/>
        <v>0</v>
      </c>
      <c r="CQ100" s="1">
        <f t="shared" si="265"/>
        <v>0</v>
      </c>
      <c r="CR100" s="1">
        <f t="shared" si="266"/>
        <v>0</v>
      </c>
      <c r="CS100" s="1">
        <f t="shared" si="267"/>
        <v>0</v>
      </c>
      <c r="CT100" s="1">
        <f t="shared" si="268"/>
        <v>0</v>
      </c>
      <c r="CU100" s="1">
        <f t="shared" si="269"/>
        <v>0</v>
      </c>
      <c r="CV100" s="1">
        <f t="shared" si="270"/>
        <v>0</v>
      </c>
      <c r="CW100" s="1">
        <f t="shared" si="271"/>
        <v>0</v>
      </c>
      <c r="CX100" s="1">
        <f t="shared" si="272"/>
        <v>0</v>
      </c>
      <c r="CY100" s="1">
        <f t="shared" si="273"/>
        <v>0</v>
      </c>
      <c r="CZ100" s="1">
        <f t="shared" si="274"/>
        <v>0</v>
      </c>
      <c r="DA100" s="1">
        <f t="shared" si="275"/>
        <v>0</v>
      </c>
    </row>
    <row r="101" spans="1:105" s="1" customFormat="1" ht="65.25" customHeight="1">
      <c r="A101" s="1321"/>
      <c r="B101" s="266"/>
      <c r="C101" s="62"/>
      <c r="D101" s="472" t="s">
        <v>5280</v>
      </c>
      <c r="E101" s="777"/>
      <c r="F101" s="814"/>
      <c r="G101" s="167" t="s">
        <v>719</v>
      </c>
      <c r="H101" s="62" t="s">
        <v>162</v>
      </c>
      <c r="I101" s="167" t="s">
        <v>5283</v>
      </c>
      <c r="J101" s="62">
        <v>3</v>
      </c>
      <c r="K101" s="62">
        <v>0</v>
      </c>
      <c r="L101" s="1" t="s">
        <v>6708</v>
      </c>
      <c r="M101" s="962">
        <v>336</v>
      </c>
      <c r="N101" s="169"/>
      <c r="O101" s="168"/>
      <c r="P101" s="225"/>
      <c r="Q101" s="168"/>
      <c r="R101" s="225"/>
      <c r="S101" s="168"/>
      <c r="T101" s="225"/>
      <c r="U101" s="168"/>
      <c r="V101" s="168"/>
      <c r="W101" s="168"/>
      <c r="X101" s="225"/>
      <c r="Y101" s="168"/>
      <c r="Z101" s="225"/>
      <c r="AA101" s="169"/>
      <c r="AB101" s="662"/>
      <c r="AC101" s="662"/>
      <c r="AD101" s="913" t="s">
        <v>236</v>
      </c>
      <c r="AE101" s="170">
        <f t="shared" si="277"/>
        <v>0</v>
      </c>
      <c r="AF101" s="171" t="str">
        <f t="shared" si="229"/>
        <v>No</v>
      </c>
      <c r="AG101" s="736" t="str">
        <f t="shared" si="276"/>
        <v>No</v>
      </c>
      <c r="AH101" s="172" t="str">
        <f t="shared" si="231"/>
        <v>No</v>
      </c>
      <c r="AJ101" s="397">
        <v>3</v>
      </c>
      <c r="AK101" s="396">
        <f t="shared" si="278"/>
        <v>0</v>
      </c>
      <c r="AL101" s="62"/>
      <c r="AM101" s="62"/>
      <c r="AN101" s="693">
        <v>1.8</v>
      </c>
      <c r="AO101" s="653">
        <f t="shared" si="232"/>
        <v>0</v>
      </c>
      <c r="AP101" s="738"/>
      <c r="AQ101" s="286">
        <f t="shared" si="233"/>
        <v>0</v>
      </c>
      <c r="AR101" s="286">
        <f t="shared" si="234"/>
        <v>0</v>
      </c>
      <c r="AS101" s="286">
        <f t="shared" si="235"/>
        <v>0</v>
      </c>
      <c r="AT101" s="286">
        <f t="shared" si="236"/>
        <v>0</v>
      </c>
      <c r="AU101" s="286">
        <f t="shared" si="237"/>
        <v>0</v>
      </c>
      <c r="AV101" s="286">
        <f t="shared" si="238"/>
        <v>0</v>
      </c>
      <c r="AW101" s="286">
        <f t="shared" si="250"/>
        <v>0</v>
      </c>
      <c r="AX101" s="286">
        <f t="shared" si="239"/>
        <v>0</v>
      </c>
      <c r="AY101" s="286">
        <f t="shared" si="240"/>
        <v>0</v>
      </c>
      <c r="AZ101" s="286">
        <f t="shared" si="241"/>
        <v>0</v>
      </c>
      <c r="BA101" s="286">
        <f t="shared" si="242"/>
        <v>0</v>
      </c>
      <c r="BB101" s="286">
        <f t="shared" si="243"/>
        <v>0</v>
      </c>
      <c r="BC101" s="286">
        <f t="shared" si="244"/>
        <v>0</v>
      </c>
      <c r="BD101" s="286">
        <f t="shared" si="245"/>
        <v>0</v>
      </c>
      <c r="BE101" s="548">
        <f t="shared" si="246"/>
        <v>0</v>
      </c>
      <c r="BF101" s="548">
        <f t="shared" si="247"/>
        <v>0</v>
      </c>
      <c r="BG101" s="658"/>
      <c r="BH101" s="656">
        <v>3</v>
      </c>
      <c r="BI101" s="286"/>
      <c r="BJ101" s="541">
        <v>12</v>
      </c>
      <c r="BL101" s="541"/>
      <c r="BN101" s="541"/>
      <c r="BP101" s="541"/>
      <c r="BR101" s="541"/>
      <c r="BT101" s="541"/>
      <c r="BV101" s="541"/>
      <c r="BX101" s="541"/>
      <c r="BZ101" s="286"/>
      <c r="CA101" s="1">
        <f t="shared" si="251"/>
        <v>0</v>
      </c>
      <c r="CB101" s="1">
        <f t="shared" si="252"/>
        <v>0</v>
      </c>
      <c r="CC101" s="1">
        <f t="shared" si="253"/>
        <v>0</v>
      </c>
      <c r="CD101" s="1">
        <f t="shared" si="254"/>
        <v>0</v>
      </c>
      <c r="CE101" s="1035">
        <f t="shared" si="255"/>
        <v>0</v>
      </c>
      <c r="CF101" s="1">
        <f t="shared" si="256"/>
        <v>0</v>
      </c>
      <c r="CG101" s="1">
        <f t="shared" si="257"/>
        <v>0</v>
      </c>
      <c r="CH101" s="1">
        <f t="shared" si="258"/>
        <v>0</v>
      </c>
      <c r="CJ101" s="1">
        <f t="shared" si="259"/>
        <v>0</v>
      </c>
      <c r="CK101" s="1">
        <f t="shared" si="260"/>
        <v>0</v>
      </c>
      <c r="CM101" s="1">
        <f t="shared" si="261"/>
        <v>0</v>
      </c>
      <c r="CN101" s="1">
        <f t="shared" si="262"/>
        <v>0</v>
      </c>
      <c r="CO101" s="1">
        <f t="shared" si="263"/>
        <v>0</v>
      </c>
      <c r="CP101" s="1">
        <f t="shared" si="264"/>
        <v>0</v>
      </c>
      <c r="CQ101" s="1">
        <f t="shared" si="265"/>
        <v>0</v>
      </c>
      <c r="CR101" s="1">
        <f t="shared" si="266"/>
        <v>0</v>
      </c>
      <c r="CS101" s="1">
        <f t="shared" si="267"/>
        <v>0</v>
      </c>
      <c r="CT101" s="1">
        <f t="shared" si="268"/>
        <v>0</v>
      </c>
      <c r="CU101" s="1">
        <f t="shared" si="269"/>
        <v>0</v>
      </c>
      <c r="CV101" s="1">
        <f t="shared" si="270"/>
        <v>0</v>
      </c>
      <c r="CW101" s="1">
        <f t="shared" si="271"/>
        <v>0</v>
      </c>
      <c r="CX101" s="1">
        <f t="shared" si="272"/>
        <v>0</v>
      </c>
      <c r="CY101" s="1">
        <f t="shared" si="273"/>
        <v>0</v>
      </c>
      <c r="CZ101" s="1">
        <f t="shared" si="274"/>
        <v>0</v>
      </c>
      <c r="DA101" s="1">
        <f t="shared" si="275"/>
        <v>0</v>
      </c>
    </row>
    <row r="102" spans="1:105" s="1" customFormat="1" ht="65.25" customHeight="1">
      <c r="A102" s="1321"/>
      <c r="B102" s="258"/>
      <c r="C102" s="175"/>
      <c r="D102" s="471" t="s">
        <v>5281</v>
      </c>
      <c r="E102" s="778"/>
      <c r="F102" s="806"/>
      <c r="G102" s="212" t="s">
        <v>719</v>
      </c>
      <c r="H102" s="175" t="s">
        <v>162</v>
      </c>
      <c r="I102" s="212" t="s">
        <v>5283</v>
      </c>
      <c r="J102" s="175">
        <v>3</v>
      </c>
      <c r="K102" s="175">
        <v>0</v>
      </c>
      <c r="L102" s="198" t="s">
        <v>6709</v>
      </c>
      <c r="M102" s="978">
        <v>341.25</v>
      </c>
      <c r="N102" s="214"/>
      <c r="O102" s="213"/>
      <c r="P102" s="227"/>
      <c r="Q102" s="213"/>
      <c r="R102" s="227"/>
      <c r="S102" s="213"/>
      <c r="T102" s="227"/>
      <c r="U102" s="213"/>
      <c r="V102" s="213"/>
      <c r="W102" s="213"/>
      <c r="X102" s="227"/>
      <c r="Y102" s="213"/>
      <c r="Z102" s="227"/>
      <c r="AA102" s="214"/>
      <c r="AB102" s="882"/>
      <c r="AC102" s="882"/>
      <c r="AD102" s="912" t="s">
        <v>236</v>
      </c>
      <c r="AE102" s="215">
        <f t="shared" si="277"/>
        <v>0</v>
      </c>
      <c r="AF102" s="216" t="str">
        <f t="shared" si="229"/>
        <v>No</v>
      </c>
      <c r="AG102" s="433" t="str">
        <f t="shared" si="276"/>
        <v>No</v>
      </c>
      <c r="AH102" s="172" t="str">
        <f t="shared" si="231"/>
        <v>No</v>
      </c>
      <c r="AJ102" s="399">
        <v>3</v>
      </c>
      <c r="AK102" s="396">
        <f t="shared" si="278"/>
        <v>0</v>
      </c>
      <c r="AL102" s="62"/>
      <c r="AM102" s="62"/>
      <c r="AN102" s="693">
        <v>1.8</v>
      </c>
      <c r="AO102" s="653">
        <f t="shared" si="232"/>
        <v>0</v>
      </c>
      <c r="AP102" s="738"/>
      <c r="AQ102" s="286">
        <f t="shared" si="233"/>
        <v>0</v>
      </c>
      <c r="AR102" s="286">
        <f t="shared" si="234"/>
        <v>0</v>
      </c>
      <c r="AS102" s="286">
        <f t="shared" si="235"/>
        <v>0</v>
      </c>
      <c r="AT102" s="286">
        <f t="shared" si="236"/>
        <v>0</v>
      </c>
      <c r="AU102" s="286">
        <f t="shared" si="237"/>
        <v>0</v>
      </c>
      <c r="AV102" s="286">
        <f t="shared" si="238"/>
        <v>0</v>
      </c>
      <c r="AW102" s="286">
        <f t="shared" si="250"/>
        <v>0</v>
      </c>
      <c r="AX102" s="286">
        <f t="shared" si="239"/>
        <v>0</v>
      </c>
      <c r="AY102" s="286">
        <f t="shared" si="240"/>
        <v>0</v>
      </c>
      <c r="AZ102" s="286">
        <f t="shared" si="241"/>
        <v>0</v>
      </c>
      <c r="BA102" s="286">
        <f t="shared" si="242"/>
        <v>0</v>
      </c>
      <c r="BB102" s="286">
        <f t="shared" si="243"/>
        <v>0</v>
      </c>
      <c r="BC102" s="286">
        <f t="shared" si="244"/>
        <v>0</v>
      </c>
      <c r="BD102" s="286">
        <f t="shared" si="245"/>
        <v>0</v>
      </c>
      <c r="BE102" s="548">
        <f t="shared" si="246"/>
        <v>0</v>
      </c>
      <c r="BF102" s="548">
        <f t="shared" si="247"/>
        <v>0</v>
      </c>
      <c r="BG102" s="658"/>
      <c r="BH102" s="656">
        <v>3</v>
      </c>
      <c r="BI102" s="286"/>
      <c r="BJ102" s="541">
        <v>12</v>
      </c>
      <c r="BL102" s="541"/>
      <c r="BN102" s="541"/>
      <c r="BP102" s="541"/>
      <c r="BR102" s="541">
        <v>1</v>
      </c>
      <c r="BS102" s="1">
        <v>2</v>
      </c>
      <c r="BT102" s="541"/>
      <c r="BV102" s="541"/>
      <c r="BX102" s="541"/>
      <c r="BZ102" s="286"/>
      <c r="CA102" s="1">
        <f t="shared" si="251"/>
        <v>0</v>
      </c>
      <c r="CB102" s="1">
        <f t="shared" si="252"/>
        <v>0</v>
      </c>
      <c r="CC102" s="1">
        <f t="shared" si="253"/>
        <v>0</v>
      </c>
      <c r="CD102" s="1">
        <f t="shared" si="254"/>
        <v>0</v>
      </c>
      <c r="CE102" s="1035">
        <f t="shared" si="255"/>
        <v>0</v>
      </c>
      <c r="CF102" s="1">
        <f t="shared" si="256"/>
        <v>0</v>
      </c>
      <c r="CG102" s="1">
        <f t="shared" si="257"/>
        <v>0</v>
      </c>
      <c r="CH102" s="1">
        <f t="shared" si="258"/>
        <v>0</v>
      </c>
      <c r="CJ102" s="1">
        <f t="shared" si="259"/>
        <v>0</v>
      </c>
      <c r="CK102" s="1">
        <f t="shared" si="260"/>
        <v>0</v>
      </c>
      <c r="CM102" s="1">
        <f t="shared" si="261"/>
        <v>0</v>
      </c>
      <c r="CN102" s="1">
        <f t="shared" si="262"/>
        <v>0</v>
      </c>
      <c r="CO102" s="1">
        <f t="shared" si="263"/>
        <v>0</v>
      </c>
      <c r="CP102" s="1">
        <f t="shared" si="264"/>
        <v>0</v>
      </c>
      <c r="CQ102" s="1">
        <f t="shared" si="265"/>
        <v>0</v>
      </c>
      <c r="CR102" s="1">
        <f t="shared" si="266"/>
        <v>0</v>
      </c>
      <c r="CS102" s="1">
        <f t="shared" si="267"/>
        <v>0</v>
      </c>
      <c r="CT102" s="1">
        <f t="shared" si="268"/>
        <v>0</v>
      </c>
      <c r="CU102" s="1">
        <f t="shared" si="269"/>
        <v>0</v>
      </c>
      <c r="CV102" s="1">
        <f t="shared" si="270"/>
        <v>0</v>
      </c>
      <c r="CW102" s="1">
        <f t="shared" si="271"/>
        <v>0</v>
      </c>
      <c r="CX102" s="1">
        <f t="shared" si="272"/>
        <v>0</v>
      </c>
      <c r="CY102" s="1">
        <f t="shared" si="273"/>
        <v>0</v>
      </c>
      <c r="CZ102" s="1">
        <f t="shared" si="274"/>
        <v>0</v>
      </c>
      <c r="DA102" s="1">
        <f t="shared" si="275"/>
        <v>0</v>
      </c>
    </row>
    <row r="103" spans="1:105" s="62" customFormat="1" ht="32.4" customHeight="1">
      <c r="A103" s="1"/>
      <c r="B103" s="260"/>
      <c r="C103" s="9"/>
      <c r="D103" s="472"/>
      <c r="E103" s="780"/>
      <c r="F103" s="780"/>
      <c r="G103" s="425"/>
      <c r="H103" s="9"/>
      <c r="I103" s="167"/>
      <c r="J103" s="9"/>
      <c r="K103" s="9"/>
      <c r="L103" s="9"/>
      <c r="M103" s="485" t="s">
        <v>786</v>
      </c>
      <c r="N103" s="248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883"/>
      <c r="AC103" s="883"/>
      <c r="AD103" s="9"/>
      <c r="AE103" s="197"/>
      <c r="AF103" s="9"/>
      <c r="AG103" s="257"/>
      <c r="AH103" s="583"/>
      <c r="AI103" s="1"/>
      <c r="AJ103" s="8"/>
      <c r="AK103" s="66"/>
      <c r="AN103" s="696"/>
      <c r="AO103" s="653"/>
      <c r="AP103" s="738"/>
      <c r="AQ103" s="286"/>
      <c r="AR103" s="286"/>
      <c r="AS103" s="286"/>
      <c r="AT103" s="286"/>
      <c r="AU103" s="286"/>
      <c r="AV103" s="286"/>
      <c r="AW103" s="286">
        <f t="shared" si="250"/>
        <v>0</v>
      </c>
      <c r="AX103" s="286"/>
      <c r="AY103" s="286"/>
      <c r="AZ103" s="286"/>
      <c r="BA103" s="286"/>
      <c r="BB103" s="286"/>
      <c r="BC103" s="286"/>
      <c r="BD103" s="286"/>
      <c r="BE103" s="548"/>
      <c r="BF103" s="548"/>
      <c r="BG103" s="658"/>
      <c r="BH103" s="656"/>
      <c r="BI103" s="286"/>
      <c r="BJ103" s="539"/>
      <c r="BK103" s="9"/>
      <c r="BL103" s="539"/>
      <c r="BM103" s="9"/>
      <c r="BN103" s="539"/>
      <c r="BO103" s="9"/>
      <c r="BP103" s="539"/>
      <c r="BQ103" s="9"/>
      <c r="BR103" s="539"/>
      <c r="BS103" s="9"/>
      <c r="BT103" s="539"/>
      <c r="BU103" s="9"/>
      <c r="BV103" s="539"/>
      <c r="BW103" s="9"/>
      <c r="BX103" s="539"/>
      <c r="BY103" s="9"/>
      <c r="BZ103" s="286"/>
      <c r="CA103" s="1">
        <f t="shared" si="251"/>
        <v>0</v>
      </c>
      <c r="CB103" s="1">
        <f t="shared" si="252"/>
        <v>0</v>
      </c>
      <c r="CC103" s="1">
        <f t="shared" si="253"/>
        <v>0</v>
      </c>
      <c r="CD103" s="1">
        <f t="shared" si="254"/>
        <v>0</v>
      </c>
      <c r="CE103" s="1035">
        <f t="shared" si="255"/>
        <v>0</v>
      </c>
      <c r="CF103" s="1">
        <f t="shared" si="256"/>
        <v>0</v>
      </c>
      <c r="CG103" s="1">
        <f t="shared" si="257"/>
        <v>0</v>
      </c>
      <c r="CH103" s="1">
        <f t="shared" si="258"/>
        <v>0</v>
      </c>
      <c r="CJ103" s="1">
        <f t="shared" si="259"/>
        <v>0</v>
      </c>
      <c r="CK103" s="1">
        <f t="shared" si="260"/>
        <v>0</v>
      </c>
      <c r="CM103" s="1">
        <f t="shared" si="261"/>
        <v>0</v>
      </c>
      <c r="CN103" s="1">
        <f t="shared" si="262"/>
        <v>0</v>
      </c>
      <c r="CO103" s="1">
        <f t="shared" si="263"/>
        <v>0</v>
      </c>
      <c r="CP103" s="1">
        <f t="shared" si="264"/>
        <v>0</v>
      </c>
      <c r="CQ103" s="1">
        <f t="shared" si="265"/>
        <v>0</v>
      </c>
      <c r="CR103" s="1">
        <f t="shared" si="266"/>
        <v>0</v>
      </c>
      <c r="CS103" s="1">
        <f t="shared" si="267"/>
        <v>0</v>
      </c>
      <c r="CT103" s="1">
        <f t="shared" si="268"/>
        <v>0</v>
      </c>
      <c r="CU103" s="1">
        <f t="shared" si="269"/>
        <v>0</v>
      </c>
      <c r="CV103" s="1">
        <f t="shared" si="270"/>
        <v>0</v>
      </c>
      <c r="CW103" s="1">
        <f t="shared" si="271"/>
        <v>0</v>
      </c>
      <c r="CX103" s="1">
        <f t="shared" si="272"/>
        <v>0</v>
      </c>
      <c r="CY103" s="1">
        <f t="shared" si="273"/>
        <v>0</v>
      </c>
      <c r="CZ103" s="1">
        <f t="shared" si="274"/>
        <v>0</v>
      </c>
      <c r="DA103" s="1">
        <f t="shared" si="275"/>
        <v>0</v>
      </c>
    </row>
    <row r="104" spans="1:105" s="1" customFormat="1" ht="65.25" customHeight="1">
      <c r="A104" s="771"/>
      <c r="B104" s="772"/>
      <c r="C104" s="152"/>
      <c r="D104" s="469" t="s">
        <v>609</v>
      </c>
      <c r="E104" s="779" t="s">
        <v>90</v>
      </c>
      <c r="F104" s="1164" t="s">
        <v>6727</v>
      </c>
      <c r="G104" s="153" t="s">
        <v>37</v>
      </c>
      <c r="H104" s="188" t="s">
        <v>219</v>
      </c>
      <c r="I104" s="153" t="s">
        <v>5263</v>
      </c>
      <c r="J104" s="188">
        <v>1</v>
      </c>
      <c r="K104" s="188">
        <v>0</v>
      </c>
      <c r="L104" s="188" t="s">
        <v>6708</v>
      </c>
      <c r="M104" s="979">
        <v>389.55</v>
      </c>
      <c r="N104" s="190"/>
      <c r="O104" s="190"/>
      <c r="P104" s="190"/>
      <c r="Q104" s="190"/>
      <c r="R104" s="190"/>
      <c r="S104" s="229"/>
      <c r="T104" s="190"/>
      <c r="U104" s="191"/>
      <c r="V104" s="191"/>
      <c r="W104" s="191"/>
      <c r="X104" s="191"/>
      <c r="Y104" s="191"/>
      <c r="Z104" s="191"/>
      <c r="AA104" s="191"/>
      <c r="AB104" s="920" t="s">
        <v>236</v>
      </c>
      <c r="AC104" s="920" t="s">
        <v>236</v>
      </c>
      <c r="AD104" s="191"/>
      <c r="AE104" s="648">
        <f t="shared" ref="AE104:AE113" si="279">M104*N104+M104*O104+M104*P104+M104*Q104+M104*R104+M104*S104+M104*U104+M104*W104+M104*X104+M104*Y104+M104*Z104+M104*AA104+M104*V104+M104*AD104+M104*T104</f>
        <v>0</v>
      </c>
      <c r="AF104" s="192" t="str">
        <f t="shared" ref="AF104:AF123" si="280">IF(B104="New","Yes","No")</f>
        <v>No</v>
      </c>
      <c r="AG104" s="428" t="str">
        <f>IF(SUM(N104:AD104)&gt;0,"Yes","No")</f>
        <v>No</v>
      </c>
      <c r="AH104" s="172" t="str">
        <f t="shared" ref="AH104:AH123" si="281">IF(F104="P24 cat.","Yes","No")</f>
        <v>Yes</v>
      </c>
      <c r="AJ104" s="395">
        <v>3</v>
      </c>
      <c r="AK104" s="398">
        <f>AJ104*N104+AJ104*O104+AJ104*P104+AJ104*Q104+AJ104*R104+AJ104*S104+AJ104*U104+AJ104*W104+AJ104*X104+AJ104*Y104+AJ104*Z104+AJ104*AA104+AJ104*V104+AJ104*AD104+AJ104*T104</f>
        <v>0</v>
      </c>
      <c r="AL104" s="62"/>
      <c r="AM104" s="62"/>
      <c r="AN104" s="693">
        <v>6.85</v>
      </c>
      <c r="AO104" s="653">
        <f t="shared" ref="AO104:AO145" si="282">SUM(N104:AD104)*AN104</f>
        <v>0</v>
      </c>
      <c r="AP104" s="738"/>
      <c r="AQ104" s="286">
        <f t="shared" ref="AQ104:AQ123" si="283">N104*J104</f>
        <v>0</v>
      </c>
      <c r="AR104" s="286">
        <f t="shared" ref="AR104:AR123" si="284">O104*J104</f>
        <v>0</v>
      </c>
      <c r="AS104" s="286">
        <f t="shared" ref="AS104:AS123" si="285">P104*J104</f>
        <v>0</v>
      </c>
      <c r="AT104" s="286">
        <f t="shared" ref="AT104:AT123" si="286">Q104*J104</f>
        <v>0</v>
      </c>
      <c r="AU104" s="286">
        <f t="shared" ref="AU104:AU123" si="287">R104*J104</f>
        <v>0</v>
      </c>
      <c r="AV104" s="286">
        <f t="shared" ref="AV104:AV123" si="288">S104*J104</f>
        <v>0</v>
      </c>
      <c r="AW104" s="286">
        <f t="shared" si="250"/>
        <v>0</v>
      </c>
      <c r="AX104" s="286">
        <f t="shared" ref="AX104:AX123" si="289">U104*J104</f>
        <v>0</v>
      </c>
      <c r="AY104" s="286">
        <f t="shared" ref="AY104:AY123" si="290">J104*V104</f>
        <v>0</v>
      </c>
      <c r="AZ104" s="286">
        <f t="shared" ref="AZ104:AZ123" si="291">W104*J104</f>
        <v>0</v>
      </c>
      <c r="BA104" s="286">
        <f t="shared" ref="BA104:BA123" si="292">X104*J104</f>
        <v>0</v>
      </c>
      <c r="BB104" s="286">
        <f t="shared" ref="BB104:BB123" si="293">Y104*J104</f>
        <v>0</v>
      </c>
      <c r="BC104" s="286">
        <f t="shared" ref="BC104:BC123" si="294">Z104*J104</f>
        <v>0</v>
      </c>
      <c r="BD104" s="286">
        <f t="shared" ref="BD104:BD123" si="295">AA104*J104</f>
        <v>0</v>
      </c>
      <c r="BE104" s="548"/>
      <c r="BF104" s="548"/>
      <c r="BG104" s="658">
        <f t="shared" ref="BG104:BG113" si="296">AD104*J104</f>
        <v>0</v>
      </c>
      <c r="BH104" s="656">
        <v>3</v>
      </c>
      <c r="BI104" s="286"/>
      <c r="BJ104" s="540">
        <v>9</v>
      </c>
      <c r="BK104" s="188"/>
      <c r="BL104" s="540"/>
      <c r="BM104" s="188"/>
      <c r="BN104" s="540"/>
      <c r="BO104" s="188"/>
      <c r="BP104" s="540"/>
      <c r="BQ104" s="188"/>
      <c r="BR104" s="540"/>
      <c r="BS104" s="188"/>
      <c r="BT104" s="540"/>
      <c r="BU104" s="188"/>
      <c r="BV104" s="540"/>
      <c r="BW104" s="188"/>
      <c r="BX104" s="540"/>
      <c r="BY104" s="188"/>
      <c r="BZ104" s="286"/>
      <c r="CA104" s="1">
        <f t="shared" si="251"/>
        <v>0</v>
      </c>
      <c r="CB104" s="1">
        <f t="shared" si="252"/>
        <v>0</v>
      </c>
      <c r="CC104" s="1">
        <f t="shared" si="253"/>
        <v>0</v>
      </c>
      <c r="CD104" s="1">
        <f t="shared" si="254"/>
        <v>0</v>
      </c>
      <c r="CE104" s="1035">
        <f t="shared" si="255"/>
        <v>0</v>
      </c>
      <c r="CF104" s="1">
        <f t="shared" si="256"/>
        <v>0</v>
      </c>
      <c r="CG104" s="1">
        <f t="shared" si="257"/>
        <v>0</v>
      </c>
      <c r="CH104" s="1">
        <f t="shared" si="258"/>
        <v>0</v>
      </c>
      <c r="CJ104" s="1">
        <f t="shared" si="259"/>
        <v>0</v>
      </c>
      <c r="CK104" s="1">
        <f t="shared" si="260"/>
        <v>0</v>
      </c>
      <c r="CM104" s="1">
        <f t="shared" si="261"/>
        <v>0</v>
      </c>
      <c r="CN104" s="1">
        <f t="shared" si="262"/>
        <v>0</v>
      </c>
      <c r="CO104" s="1">
        <f t="shared" si="263"/>
        <v>0</v>
      </c>
      <c r="CP104" s="1">
        <f t="shared" si="264"/>
        <v>0</v>
      </c>
      <c r="CQ104" s="1">
        <f t="shared" si="265"/>
        <v>0</v>
      </c>
      <c r="CR104" s="1">
        <f t="shared" si="266"/>
        <v>0</v>
      </c>
      <c r="CS104" s="1">
        <f t="shared" si="267"/>
        <v>0</v>
      </c>
      <c r="CT104" s="1">
        <f t="shared" si="268"/>
        <v>0</v>
      </c>
      <c r="CU104" s="1">
        <f t="shared" si="269"/>
        <v>0</v>
      </c>
      <c r="CV104" s="1">
        <f t="shared" si="270"/>
        <v>0</v>
      </c>
      <c r="CW104" s="1">
        <f t="shared" si="271"/>
        <v>0</v>
      </c>
      <c r="CX104" s="1">
        <f t="shared" si="272"/>
        <v>0</v>
      </c>
      <c r="CY104" s="1">
        <f t="shared" si="273"/>
        <v>0</v>
      </c>
      <c r="CZ104" s="1">
        <f t="shared" si="274"/>
        <v>0</v>
      </c>
      <c r="DA104" s="1">
        <f t="shared" si="275"/>
        <v>0</v>
      </c>
    </row>
    <row r="105" spans="1:105" s="62" customFormat="1" ht="65.25" customHeight="1">
      <c r="A105" s="771"/>
      <c r="B105" s="256"/>
      <c r="C105" s="1"/>
      <c r="D105" s="1053" t="s">
        <v>411</v>
      </c>
      <c r="E105" s="1054" t="s">
        <v>90</v>
      </c>
      <c r="F105" s="1165" t="s">
        <v>6727</v>
      </c>
      <c r="G105" s="1055" t="s">
        <v>595</v>
      </c>
      <c r="H105" s="1056" t="s">
        <v>218</v>
      </c>
      <c r="I105" s="1055" t="s">
        <v>639</v>
      </c>
      <c r="J105" s="1056">
        <v>1</v>
      </c>
      <c r="K105" s="1056">
        <v>0</v>
      </c>
      <c r="L105" s="1056" t="s">
        <v>6708</v>
      </c>
      <c r="M105" s="1085">
        <v>322.77000000000004</v>
      </c>
      <c r="N105" s="1058"/>
      <c r="O105" s="1058"/>
      <c r="P105" s="1058"/>
      <c r="Q105" s="1058"/>
      <c r="R105" s="1058"/>
      <c r="S105" s="1086"/>
      <c r="T105" s="1058"/>
      <c r="U105" s="1059"/>
      <c r="V105" s="1059"/>
      <c r="W105" s="1059"/>
      <c r="X105" s="1059"/>
      <c r="Y105" s="1059"/>
      <c r="Z105" s="1059"/>
      <c r="AA105" s="1059"/>
      <c r="AB105" s="1061" t="s">
        <v>236</v>
      </c>
      <c r="AC105" s="1061" t="s">
        <v>236</v>
      </c>
      <c r="AD105" s="1059"/>
      <c r="AE105" s="1062">
        <f t="shared" si="279"/>
        <v>0</v>
      </c>
      <c r="AF105" s="1063" t="str">
        <f t="shared" si="280"/>
        <v>No</v>
      </c>
      <c r="AG105" s="1107" t="str">
        <f t="shared" ref="AG105:AG175" si="297">IF(SUM(N105:AD105)&gt;0,"Yes","No")</f>
        <v>No</v>
      </c>
      <c r="AH105" s="1052" t="str">
        <f t="shared" si="281"/>
        <v>Yes</v>
      </c>
      <c r="AI105" s="1"/>
      <c r="AJ105" s="397">
        <v>1</v>
      </c>
      <c r="AK105" s="398">
        <f t="shared" ref="AK105:AK113" si="298">AJ105*N105+AJ105*O105+AJ105*P105+AJ105*Q105+AJ105*R105+AJ105*S105+AJ105*U105+AJ105*W105+AJ105*X105+AJ105*Y105+AJ105*Z105+AJ105*AA105+AJ105*V105+AJ105*AD105+AJ105*T105</f>
        <v>0</v>
      </c>
      <c r="AN105" s="693">
        <v>5.4</v>
      </c>
      <c r="AO105" s="653">
        <f t="shared" si="282"/>
        <v>0</v>
      </c>
      <c r="AP105" s="738"/>
      <c r="AQ105" s="286">
        <f t="shared" si="283"/>
        <v>0</v>
      </c>
      <c r="AR105" s="286">
        <f t="shared" si="284"/>
        <v>0</v>
      </c>
      <c r="AS105" s="286">
        <f t="shared" si="285"/>
        <v>0</v>
      </c>
      <c r="AT105" s="286">
        <f t="shared" si="286"/>
        <v>0</v>
      </c>
      <c r="AU105" s="286">
        <f t="shared" si="287"/>
        <v>0</v>
      </c>
      <c r="AV105" s="286">
        <f t="shared" si="288"/>
        <v>0</v>
      </c>
      <c r="AW105" s="286">
        <f t="shared" si="250"/>
        <v>0</v>
      </c>
      <c r="AX105" s="286">
        <f t="shared" si="289"/>
        <v>0</v>
      </c>
      <c r="AY105" s="286">
        <f t="shared" si="290"/>
        <v>0</v>
      </c>
      <c r="AZ105" s="286">
        <f t="shared" si="291"/>
        <v>0</v>
      </c>
      <c r="BA105" s="286">
        <f t="shared" si="292"/>
        <v>0</v>
      </c>
      <c r="BB105" s="286">
        <f t="shared" si="293"/>
        <v>0</v>
      </c>
      <c r="BC105" s="286">
        <f t="shared" si="294"/>
        <v>0</v>
      </c>
      <c r="BD105" s="286">
        <f t="shared" si="295"/>
        <v>0</v>
      </c>
      <c r="BE105" s="548"/>
      <c r="BF105" s="548"/>
      <c r="BG105" s="658">
        <f t="shared" si="296"/>
        <v>0</v>
      </c>
      <c r="BH105" s="656">
        <v>1</v>
      </c>
      <c r="BI105" s="286"/>
      <c r="BJ105" s="541">
        <v>6</v>
      </c>
      <c r="BK105" s="159"/>
      <c r="BL105" s="541"/>
      <c r="BM105" s="159"/>
      <c r="BN105" s="541"/>
      <c r="BO105" s="159"/>
      <c r="BP105" s="541"/>
      <c r="BQ105" s="159"/>
      <c r="BR105" s="541"/>
      <c r="BS105" s="159"/>
      <c r="BT105" s="541"/>
      <c r="BU105" s="159"/>
      <c r="BV105" s="541"/>
      <c r="BW105" s="159"/>
      <c r="BX105" s="541"/>
      <c r="BY105" s="159"/>
      <c r="BZ105" s="286"/>
      <c r="CA105" s="1">
        <f t="shared" si="251"/>
        <v>0</v>
      </c>
      <c r="CB105" s="1">
        <f t="shared" si="252"/>
        <v>0</v>
      </c>
      <c r="CC105" s="1">
        <f t="shared" si="253"/>
        <v>0</v>
      </c>
      <c r="CD105" s="1">
        <f t="shared" si="254"/>
        <v>0</v>
      </c>
      <c r="CE105" s="1035">
        <f t="shared" si="255"/>
        <v>0</v>
      </c>
      <c r="CF105" s="1">
        <f t="shared" si="256"/>
        <v>0</v>
      </c>
      <c r="CG105" s="1">
        <f t="shared" si="257"/>
        <v>0</v>
      </c>
      <c r="CH105" s="1">
        <f t="shared" si="258"/>
        <v>0</v>
      </c>
      <c r="CJ105" s="1">
        <f t="shared" si="259"/>
        <v>0</v>
      </c>
      <c r="CK105" s="1">
        <f t="shared" si="260"/>
        <v>0</v>
      </c>
      <c r="CM105" s="1">
        <f t="shared" si="261"/>
        <v>0</v>
      </c>
      <c r="CN105" s="1">
        <f t="shared" si="262"/>
        <v>0</v>
      </c>
      <c r="CO105" s="1">
        <f t="shared" si="263"/>
        <v>0</v>
      </c>
      <c r="CP105" s="1">
        <f t="shared" si="264"/>
        <v>0</v>
      </c>
      <c r="CQ105" s="1">
        <f t="shared" si="265"/>
        <v>0</v>
      </c>
      <c r="CR105" s="1">
        <f t="shared" si="266"/>
        <v>0</v>
      </c>
      <c r="CS105" s="1">
        <f t="shared" si="267"/>
        <v>0</v>
      </c>
      <c r="CT105" s="1">
        <f t="shared" si="268"/>
        <v>0</v>
      </c>
      <c r="CU105" s="1">
        <f t="shared" si="269"/>
        <v>0</v>
      </c>
      <c r="CV105" s="1">
        <f t="shared" si="270"/>
        <v>0</v>
      </c>
      <c r="CW105" s="1">
        <f t="shared" si="271"/>
        <v>0</v>
      </c>
      <c r="CX105" s="1">
        <f t="shared" si="272"/>
        <v>0</v>
      </c>
      <c r="CY105" s="1">
        <f t="shared" si="273"/>
        <v>0</v>
      </c>
      <c r="CZ105" s="1">
        <f t="shared" si="274"/>
        <v>0</v>
      </c>
      <c r="DA105" s="1">
        <f t="shared" si="275"/>
        <v>0</v>
      </c>
    </row>
    <row r="106" spans="1:105" s="1" customFormat="1" ht="65.25" customHeight="1">
      <c r="A106" s="771"/>
      <c r="B106" s="256"/>
      <c r="D106" s="472" t="s">
        <v>412</v>
      </c>
      <c r="E106" s="775" t="s">
        <v>90</v>
      </c>
      <c r="F106" s="1166" t="s">
        <v>6727</v>
      </c>
      <c r="G106" s="167" t="s">
        <v>37</v>
      </c>
      <c r="H106" s="1" t="s">
        <v>218</v>
      </c>
      <c r="I106" s="167" t="s">
        <v>790</v>
      </c>
      <c r="J106" s="1">
        <v>1</v>
      </c>
      <c r="K106" s="1">
        <v>0</v>
      </c>
      <c r="L106" s="1" t="s">
        <v>6708</v>
      </c>
      <c r="M106" s="977">
        <v>300.51</v>
      </c>
      <c r="N106" s="195"/>
      <c r="O106" s="195"/>
      <c r="P106" s="195"/>
      <c r="Q106" s="195"/>
      <c r="R106" s="195"/>
      <c r="S106" s="224"/>
      <c r="T106" s="195"/>
      <c r="U106" s="196"/>
      <c r="V106" s="196"/>
      <c r="W106" s="196"/>
      <c r="X106" s="196"/>
      <c r="Y106" s="196"/>
      <c r="Z106" s="196"/>
      <c r="AA106" s="196"/>
      <c r="AB106" s="917" t="s">
        <v>236</v>
      </c>
      <c r="AC106" s="917" t="s">
        <v>236</v>
      </c>
      <c r="AD106" s="196"/>
      <c r="AE106" s="170">
        <f t="shared" si="279"/>
        <v>0</v>
      </c>
      <c r="AF106" s="197" t="str">
        <f t="shared" si="280"/>
        <v>No</v>
      </c>
      <c r="AG106" s="257" t="str">
        <f t="shared" si="297"/>
        <v>No</v>
      </c>
      <c r="AH106" s="172" t="str">
        <f t="shared" si="281"/>
        <v>Yes</v>
      </c>
      <c r="AJ106" s="397">
        <v>1</v>
      </c>
      <c r="AK106" s="398">
        <f t="shared" si="298"/>
        <v>0</v>
      </c>
      <c r="AL106" s="62"/>
      <c r="AM106" s="62"/>
      <c r="AN106" s="693">
        <v>5.9</v>
      </c>
      <c r="AO106" s="653">
        <f t="shared" si="282"/>
        <v>0</v>
      </c>
      <c r="AP106" s="738"/>
      <c r="AQ106" s="286">
        <f t="shared" si="283"/>
        <v>0</v>
      </c>
      <c r="AR106" s="286">
        <f t="shared" si="284"/>
        <v>0</v>
      </c>
      <c r="AS106" s="286">
        <f t="shared" si="285"/>
        <v>0</v>
      </c>
      <c r="AT106" s="286">
        <f t="shared" si="286"/>
        <v>0</v>
      </c>
      <c r="AU106" s="286">
        <f t="shared" si="287"/>
        <v>0</v>
      </c>
      <c r="AV106" s="286">
        <f t="shared" si="288"/>
        <v>0</v>
      </c>
      <c r="AW106" s="286">
        <f t="shared" si="250"/>
        <v>0</v>
      </c>
      <c r="AX106" s="286">
        <f t="shared" si="289"/>
        <v>0</v>
      </c>
      <c r="AY106" s="286">
        <f t="shared" si="290"/>
        <v>0</v>
      </c>
      <c r="AZ106" s="286">
        <f t="shared" si="291"/>
        <v>0</v>
      </c>
      <c r="BA106" s="286">
        <f t="shared" si="292"/>
        <v>0</v>
      </c>
      <c r="BB106" s="286">
        <f t="shared" si="293"/>
        <v>0</v>
      </c>
      <c r="BC106" s="286">
        <f t="shared" si="294"/>
        <v>0</v>
      </c>
      <c r="BD106" s="286">
        <f t="shared" si="295"/>
        <v>0</v>
      </c>
      <c r="BE106" s="548"/>
      <c r="BF106" s="548"/>
      <c r="BG106" s="658">
        <f t="shared" si="296"/>
        <v>0</v>
      </c>
      <c r="BH106" s="656">
        <v>1</v>
      </c>
      <c r="BI106" s="286"/>
      <c r="BJ106" s="541">
        <v>6</v>
      </c>
      <c r="BL106" s="541"/>
      <c r="BN106" s="541"/>
      <c r="BP106" s="541"/>
      <c r="BR106" s="541"/>
      <c r="BT106" s="541"/>
      <c r="BV106" s="541"/>
      <c r="BX106" s="541"/>
      <c r="BZ106" s="286"/>
      <c r="CA106" s="1">
        <f t="shared" si="251"/>
        <v>0</v>
      </c>
      <c r="CB106" s="1">
        <f t="shared" si="252"/>
        <v>0</v>
      </c>
      <c r="CC106" s="1">
        <f t="shared" si="253"/>
        <v>0</v>
      </c>
      <c r="CD106" s="1">
        <f t="shared" si="254"/>
        <v>0</v>
      </c>
      <c r="CE106" s="1035">
        <f t="shared" si="255"/>
        <v>0</v>
      </c>
      <c r="CF106" s="1">
        <f t="shared" si="256"/>
        <v>0</v>
      </c>
      <c r="CG106" s="1">
        <f t="shared" si="257"/>
        <v>0</v>
      </c>
      <c r="CH106" s="1">
        <f t="shared" si="258"/>
        <v>0</v>
      </c>
      <c r="CJ106" s="1">
        <f t="shared" si="259"/>
        <v>0</v>
      </c>
      <c r="CK106" s="1">
        <f t="shared" si="260"/>
        <v>0</v>
      </c>
      <c r="CM106" s="1">
        <f t="shared" si="261"/>
        <v>0</v>
      </c>
      <c r="CN106" s="1">
        <f t="shared" si="262"/>
        <v>0</v>
      </c>
      <c r="CO106" s="1">
        <f t="shared" si="263"/>
        <v>0</v>
      </c>
      <c r="CP106" s="1">
        <f t="shared" si="264"/>
        <v>0</v>
      </c>
      <c r="CQ106" s="1">
        <f t="shared" si="265"/>
        <v>0</v>
      </c>
      <c r="CR106" s="1">
        <f t="shared" si="266"/>
        <v>0</v>
      </c>
      <c r="CS106" s="1">
        <f t="shared" si="267"/>
        <v>0</v>
      </c>
      <c r="CT106" s="1">
        <f t="shared" si="268"/>
        <v>0</v>
      </c>
      <c r="CU106" s="1">
        <f t="shared" si="269"/>
        <v>0</v>
      </c>
      <c r="CV106" s="1">
        <f t="shared" si="270"/>
        <v>0</v>
      </c>
      <c r="CW106" s="1">
        <f t="shared" si="271"/>
        <v>0</v>
      </c>
      <c r="CX106" s="1">
        <f t="shared" si="272"/>
        <v>0</v>
      </c>
      <c r="CY106" s="1">
        <f t="shared" si="273"/>
        <v>0</v>
      </c>
      <c r="CZ106" s="1">
        <f t="shared" si="274"/>
        <v>0</v>
      </c>
      <c r="DA106" s="1">
        <f t="shared" si="275"/>
        <v>0</v>
      </c>
    </row>
    <row r="107" spans="1:105" s="62" customFormat="1" ht="65.25" customHeight="1">
      <c r="A107" s="771"/>
      <c r="B107" s="256"/>
      <c r="C107" s="1"/>
      <c r="D107" s="1053" t="s">
        <v>610</v>
      </c>
      <c r="E107" s="1054" t="s">
        <v>90</v>
      </c>
      <c r="F107" s="1165" t="s">
        <v>6727</v>
      </c>
      <c r="G107" s="1055" t="s">
        <v>37</v>
      </c>
      <c r="H107" s="1056" t="s">
        <v>218</v>
      </c>
      <c r="I107" s="1055" t="s">
        <v>630</v>
      </c>
      <c r="J107" s="1056">
        <v>1</v>
      </c>
      <c r="K107" s="1056">
        <v>0</v>
      </c>
      <c r="L107" s="1056" t="s">
        <v>6708</v>
      </c>
      <c r="M107" s="1085">
        <v>267.12</v>
      </c>
      <c r="N107" s="1058"/>
      <c r="O107" s="1058"/>
      <c r="P107" s="1058"/>
      <c r="Q107" s="1058"/>
      <c r="R107" s="1058"/>
      <c r="S107" s="1086"/>
      <c r="T107" s="1058"/>
      <c r="U107" s="1059"/>
      <c r="V107" s="1059"/>
      <c r="W107" s="1059"/>
      <c r="X107" s="1059"/>
      <c r="Y107" s="1059"/>
      <c r="Z107" s="1059"/>
      <c r="AA107" s="1059"/>
      <c r="AB107" s="1061" t="s">
        <v>236</v>
      </c>
      <c r="AC107" s="1061" t="s">
        <v>236</v>
      </c>
      <c r="AD107" s="1058"/>
      <c r="AE107" s="1062">
        <f t="shared" si="279"/>
        <v>0</v>
      </c>
      <c r="AF107" s="1063" t="str">
        <f t="shared" si="280"/>
        <v>No</v>
      </c>
      <c r="AG107" s="1107" t="str">
        <f t="shared" si="297"/>
        <v>No</v>
      </c>
      <c r="AH107" s="1052" t="str">
        <f t="shared" si="281"/>
        <v>Yes</v>
      </c>
      <c r="AI107" s="1"/>
      <c r="AJ107" s="397">
        <v>1</v>
      </c>
      <c r="AK107" s="398">
        <f t="shared" si="298"/>
        <v>0</v>
      </c>
      <c r="AN107" s="693">
        <v>2.5499999999999998</v>
      </c>
      <c r="AO107" s="653">
        <f t="shared" si="282"/>
        <v>0</v>
      </c>
      <c r="AP107" s="738"/>
      <c r="AQ107" s="286">
        <f t="shared" si="283"/>
        <v>0</v>
      </c>
      <c r="AR107" s="286">
        <f t="shared" si="284"/>
        <v>0</v>
      </c>
      <c r="AS107" s="286">
        <f t="shared" si="285"/>
        <v>0</v>
      </c>
      <c r="AT107" s="286">
        <f t="shared" si="286"/>
        <v>0</v>
      </c>
      <c r="AU107" s="286">
        <f t="shared" si="287"/>
        <v>0</v>
      </c>
      <c r="AV107" s="286">
        <f t="shared" si="288"/>
        <v>0</v>
      </c>
      <c r="AW107" s="286">
        <f t="shared" si="250"/>
        <v>0</v>
      </c>
      <c r="AX107" s="286">
        <f t="shared" si="289"/>
        <v>0</v>
      </c>
      <c r="AY107" s="286">
        <f t="shared" si="290"/>
        <v>0</v>
      </c>
      <c r="AZ107" s="286">
        <f t="shared" si="291"/>
        <v>0</v>
      </c>
      <c r="BA107" s="286">
        <f t="shared" si="292"/>
        <v>0</v>
      </c>
      <c r="BB107" s="286">
        <f t="shared" si="293"/>
        <v>0</v>
      </c>
      <c r="BC107" s="286">
        <f t="shared" si="294"/>
        <v>0</v>
      </c>
      <c r="BD107" s="286">
        <f t="shared" si="295"/>
        <v>0</v>
      </c>
      <c r="BE107" s="548"/>
      <c r="BF107" s="548"/>
      <c r="BG107" s="658">
        <f t="shared" si="296"/>
        <v>0</v>
      </c>
      <c r="BH107" s="656">
        <v>1</v>
      </c>
      <c r="BI107" s="286"/>
      <c r="BJ107" s="541">
        <v>4</v>
      </c>
      <c r="BK107" s="159"/>
      <c r="BL107" s="541"/>
      <c r="BM107" s="159"/>
      <c r="BN107" s="541"/>
      <c r="BO107" s="159"/>
      <c r="BP107" s="541"/>
      <c r="BQ107" s="159"/>
      <c r="BR107" s="541"/>
      <c r="BS107" s="159"/>
      <c r="BT107" s="541"/>
      <c r="BU107" s="159"/>
      <c r="BV107" s="541"/>
      <c r="BW107" s="159"/>
      <c r="BX107" s="541"/>
      <c r="BY107" s="159"/>
      <c r="BZ107" s="286"/>
      <c r="CA107" s="1">
        <f t="shared" si="251"/>
        <v>0</v>
      </c>
      <c r="CB107" s="1">
        <f t="shared" si="252"/>
        <v>0</v>
      </c>
      <c r="CC107" s="1">
        <f t="shared" si="253"/>
        <v>0</v>
      </c>
      <c r="CD107" s="1">
        <f t="shared" si="254"/>
        <v>0</v>
      </c>
      <c r="CE107" s="1035">
        <f t="shared" si="255"/>
        <v>0</v>
      </c>
      <c r="CF107" s="1">
        <f t="shared" si="256"/>
        <v>0</v>
      </c>
      <c r="CG107" s="1">
        <f t="shared" si="257"/>
        <v>0</v>
      </c>
      <c r="CH107" s="1">
        <f t="shared" si="258"/>
        <v>0</v>
      </c>
      <c r="CJ107" s="1">
        <f t="shared" si="259"/>
        <v>0</v>
      </c>
      <c r="CK107" s="1">
        <f t="shared" si="260"/>
        <v>0</v>
      </c>
      <c r="CM107" s="1">
        <f t="shared" si="261"/>
        <v>0</v>
      </c>
      <c r="CN107" s="1">
        <f t="shared" si="262"/>
        <v>0</v>
      </c>
      <c r="CO107" s="1">
        <f t="shared" si="263"/>
        <v>0</v>
      </c>
      <c r="CP107" s="1">
        <f t="shared" si="264"/>
        <v>0</v>
      </c>
      <c r="CQ107" s="1">
        <f t="shared" si="265"/>
        <v>0</v>
      </c>
      <c r="CR107" s="1">
        <f t="shared" si="266"/>
        <v>0</v>
      </c>
      <c r="CS107" s="1">
        <f t="shared" si="267"/>
        <v>0</v>
      </c>
      <c r="CT107" s="1">
        <f t="shared" si="268"/>
        <v>0</v>
      </c>
      <c r="CU107" s="1">
        <f t="shared" si="269"/>
        <v>0</v>
      </c>
      <c r="CV107" s="1">
        <f t="shared" si="270"/>
        <v>0</v>
      </c>
      <c r="CW107" s="1">
        <f t="shared" si="271"/>
        <v>0</v>
      </c>
      <c r="CX107" s="1">
        <f t="shared" si="272"/>
        <v>0</v>
      </c>
      <c r="CY107" s="1">
        <f t="shared" si="273"/>
        <v>0</v>
      </c>
      <c r="CZ107" s="1">
        <f t="shared" si="274"/>
        <v>0</v>
      </c>
      <c r="DA107" s="1">
        <f t="shared" si="275"/>
        <v>0</v>
      </c>
    </row>
    <row r="108" spans="1:105" s="1" customFormat="1" ht="65.25" customHeight="1">
      <c r="A108" s="771"/>
      <c r="B108" s="256"/>
      <c r="D108" s="472" t="s">
        <v>413</v>
      </c>
      <c r="E108" s="775" t="s">
        <v>90</v>
      </c>
      <c r="F108" s="1166" t="s">
        <v>6727</v>
      </c>
      <c r="G108" s="167" t="s">
        <v>595</v>
      </c>
      <c r="H108" s="1" t="s">
        <v>225</v>
      </c>
      <c r="I108" s="167" t="s">
        <v>638</v>
      </c>
      <c r="J108" s="1">
        <v>1</v>
      </c>
      <c r="K108" s="1">
        <v>0</v>
      </c>
      <c r="L108" s="1" t="s">
        <v>6708</v>
      </c>
      <c r="M108" s="977">
        <v>244.86000000000004</v>
      </c>
      <c r="N108" s="195"/>
      <c r="O108" s="195"/>
      <c r="P108" s="195"/>
      <c r="Q108" s="195"/>
      <c r="R108" s="195"/>
      <c r="S108" s="224"/>
      <c r="T108" s="195"/>
      <c r="U108" s="196"/>
      <c r="V108" s="196"/>
      <c r="W108" s="196"/>
      <c r="X108" s="196"/>
      <c r="Y108" s="196"/>
      <c r="Z108" s="196"/>
      <c r="AA108" s="196"/>
      <c r="AB108" s="917" t="s">
        <v>236</v>
      </c>
      <c r="AC108" s="917" t="s">
        <v>236</v>
      </c>
      <c r="AD108" s="195"/>
      <c r="AE108" s="170">
        <f t="shared" si="279"/>
        <v>0</v>
      </c>
      <c r="AF108" s="197" t="str">
        <f t="shared" si="280"/>
        <v>No</v>
      </c>
      <c r="AG108" s="257" t="str">
        <f t="shared" si="297"/>
        <v>No</v>
      </c>
      <c r="AH108" s="172" t="str">
        <f t="shared" si="281"/>
        <v>Yes</v>
      </c>
      <c r="AJ108" s="397">
        <v>1</v>
      </c>
      <c r="AK108" s="398">
        <f t="shared" si="298"/>
        <v>0</v>
      </c>
      <c r="AL108" s="62"/>
      <c r="AM108" s="62"/>
      <c r="AN108" s="693">
        <v>2.25</v>
      </c>
      <c r="AO108" s="653">
        <f t="shared" si="282"/>
        <v>0</v>
      </c>
      <c r="AP108" s="738"/>
      <c r="AQ108" s="286">
        <f t="shared" si="283"/>
        <v>0</v>
      </c>
      <c r="AR108" s="286">
        <f t="shared" si="284"/>
        <v>0</v>
      </c>
      <c r="AS108" s="286">
        <f t="shared" si="285"/>
        <v>0</v>
      </c>
      <c r="AT108" s="286">
        <f t="shared" si="286"/>
        <v>0</v>
      </c>
      <c r="AU108" s="286">
        <f t="shared" si="287"/>
        <v>0</v>
      </c>
      <c r="AV108" s="286">
        <f t="shared" si="288"/>
        <v>0</v>
      </c>
      <c r="AW108" s="286">
        <f t="shared" si="250"/>
        <v>0</v>
      </c>
      <c r="AX108" s="286">
        <f t="shared" si="289"/>
        <v>0</v>
      </c>
      <c r="AY108" s="286">
        <f t="shared" si="290"/>
        <v>0</v>
      </c>
      <c r="AZ108" s="286">
        <f t="shared" si="291"/>
        <v>0</v>
      </c>
      <c r="BA108" s="286">
        <f t="shared" si="292"/>
        <v>0</v>
      </c>
      <c r="BB108" s="286">
        <f t="shared" si="293"/>
        <v>0</v>
      </c>
      <c r="BC108" s="286">
        <f t="shared" si="294"/>
        <v>0</v>
      </c>
      <c r="BD108" s="286">
        <f t="shared" si="295"/>
        <v>0</v>
      </c>
      <c r="BE108" s="548"/>
      <c r="BF108" s="548"/>
      <c r="BG108" s="658">
        <f t="shared" si="296"/>
        <v>0</v>
      </c>
      <c r="BH108" s="656">
        <v>1</v>
      </c>
      <c r="BI108" s="286"/>
      <c r="BJ108" s="541">
        <v>5</v>
      </c>
      <c r="BL108" s="541"/>
      <c r="BN108" s="541"/>
      <c r="BP108" s="541"/>
      <c r="BR108" s="541"/>
      <c r="BT108" s="541"/>
      <c r="BV108" s="541"/>
      <c r="BX108" s="541"/>
      <c r="BZ108" s="286"/>
      <c r="CA108" s="1">
        <f t="shared" si="251"/>
        <v>0</v>
      </c>
      <c r="CB108" s="1">
        <f t="shared" si="252"/>
        <v>0</v>
      </c>
      <c r="CC108" s="1">
        <f t="shared" si="253"/>
        <v>0</v>
      </c>
      <c r="CD108" s="1">
        <f t="shared" si="254"/>
        <v>0</v>
      </c>
      <c r="CE108" s="1035">
        <f t="shared" si="255"/>
        <v>0</v>
      </c>
      <c r="CF108" s="1">
        <f t="shared" si="256"/>
        <v>0</v>
      </c>
      <c r="CG108" s="1">
        <f t="shared" si="257"/>
        <v>0</v>
      </c>
      <c r="CH108" s="1">
        <f t="shared" si="258"/>
        <v>0</v>
      </c>
      <c r="CJ108" s="1">
        <f t="shared" si="259"/>
        <v>0</v>
      </c>
      <c r="CK108" s="1">
        <f t="shared" si="260"/>
        <v>0</v>
      </c>
      <c r="CM108" s="1">
        <f t="shared" si="261"/>
        <v>0</v>
      </c>
      <c r="CN108" s="1">
        <f t="shared" si="262"/>
        <v>0</v>
      </c>
      <c r="CO108" s="1">
        <f t="shared" si="263"/>
        <v>0</v>
      </c>
      <c r="CP108" s="1">
        <f t="shared" si="264"/>
        <v>0</v>
      </c>
      <c r="CQ108" s="1">
        <f t="shared" si="265"/>
        <v>0</v>
      </c>
      <c r="CR108" s="1">
        <f t="shared" si="266"/>
        <v>0</v>
      </c>
      <c r="CS108" s="1">
        <f t="shared" si="267"/>
        <v>0</v>
      </c>
      <c r="CT108" s="1">
        <f t="shared" si="268"/>
        <v>0</v>
      </c>
      <c r="CU108" s="1">
        <f t="shared" si="269"/>
        <v>0</v>
      </c>
      <c r="CV108" s="1">
        <f t="shared" si="270"/>
        <v>0</v>
      </c>
      <c r="CW108" s="1">
        <f t="shared" si="271"/>
        <v>0</v>
      </c>
      <c r="CX108" s="1">
        <f t="shared" si="272"/>
        <v>0</v>
      </c>
      <c r="CY108" s="1">
        <f t="shared" si="273"/>
        <v>0</v>
      </c>
      <c r="CZ108" s="1">
        <f t="shared" si="274"/>
        <v>0</v>
      </c>
      <c r="DA108" s="1">
        <f t="shared" si="275"/>
        <v>0</v>
      </c>
    </row>
    <row r="109" spans="1:105" s="62" customFormat="1" ht="65.25" customHeight="1">
      <c r="A109" s="771"/>
      <c r="B109" s="256"/>
      <c r="D109" s="1053" t="s">
        <v>414</v>
      </c>
      <c r="E109" s="1054" t="s">
        <v>90</v>
      </c>
      <c r="F109" s="1165"/>
      <c r="G109" s="1055" t="s">
        <v>6399</v>
      </c>
      <c r="H109" s="1056" t="s">
        <v>225</v>
      </c>
      <c r="I109" s="1055" t="s">
        <v>640</v>
      </c>
      <c r="J109" s="1056">
        <v>2</v>
      </c>
      <c r="K109" s="1056">
        <v>0</v>
      </c>
      <c r="L109" s="1056" t="s">
        <v>6708</v>
      </c>
      <c r="M109" s="1085">
        <v>378.42000000000007</v>
      </c>
      <c r="N109" s="1058"/>
      <c r="O109" s="1058"/>
      <c r="P109" s="1058"/>
      <c r="Q109" s="1058"/>
      <c r="R109" s="1058"/>
      <c r="S109" s="1086"/>
      <c r="T109" s="1058"/>
      <c r="U109" s="1059"/>
      <c r="V109" s="1059"/>
      <c r="W109" s="1059"/>
      <c r="X109" s="1059"/>
      <c r="Y109" s="1059"/>
      <c r="Z109" s="1059"/>
      <c r="AA109" s="1059"/>
      <c r="AB109" s="1061" t="s">
        <v>236</v>
      </c>
      <c r="AC109" s="1061" t="s">
        <v>236</v>
      </c>
      <c r="AD109" s="1058"/>
      <c r="AE109" s="1062">
        <f t="shared" si="279"/>
        <v>0</v>
      </c>
      <c r="AF109" s="1063" t="str">
        <f t="shared" si="280"/>
        <v>No</v>
      </c>
      <c r="AG109" s="1107" t="str">
        <f t="shared" si="297"/>
        <v>No</v>
      </c>
      <c r="AH109" s="1052" t="str">
        <f t="shared" si="281"/>
        <v>No</v>
      </c>
      <c r="AI109" s="1"/>
      <c r="AJ109" s="397">
        <v>2</v>
      </c>
      <c r="AK109" s="398">
        <f t="shared" si="298"/>
        <v>0</v>
      </c>
      <c r="AN109" s="693">
        <v>3.15</v>
      </c>
      <c r="AO109" s="653">
        <f t="shared" si="282"/>
        <v>0</v>
      </c>
      <c r="AP109" s="738"/>
      <c r="AQ109" s="286">
        <f t="shared" si="283"/>
        <v>0</v>
      </c>
      <c r="AR109" s="286">
        <f t="shared" si="284"/>
        <v>0</v>
      </c>
      <c r="AS109" s="286">
        <f t="shared" si="285"/>
        <v>0</v>
      </c>
      <c r="AT109" s="286">
        <f t="shared" si="286"/>
        <v>0</v>
      </c>
      <c r="AU109" s="286">
        <f t="shared" si="287"/>
        <v>0</v>
      </c>
      <c r="AV109" s="286">
        <f t="shared" si="288"/>
        <v>0</v>
      </c>
      <c r="AW109" s="286">
        <f t="shared" si="250"/>
        <v>0</v>
      </c>
      <c r="AX109" s="286">
        <f t="shared" si="289"/>
        <v>0</v>
      </c>
      <c r="AY109" s="286">
        <f t="shared" si="290"/>
        <v>0</v>
      </c>
      <c r="AZ109" s="286">
        <f t="shared" si="291"/>
        <v>0</v>
      </c>
      <c r="BA109" s="286">
        <f t="shared" si="292"/>
        <v>0</v>
      </c>
      <c r="BB109" s="286">
        <f t="shared" si="293"/>
        <v>0</v>
      </c>
      <c r="BC109" s="286">
        <f t="shared" si="294"/>
        <v>0</v>
      </c>
      <c r="BD109" s="286">
        <f t="shared" si="295"/>
        <v>0</v>
      </c>
      <c r="BE109" s="548"/>
      <c r="BF109" s="548"/>
      <c r="BG109" s="658">
        <f t="shared" si="296"/>
        <v>0</v>
      </c>
      <c r="BH109" s="656">
        <v>2</v>
      </c>
      <c r="BI109" s="286"/>
      <c r="BJ109" s="541">
        <v>8</v>
      </c>
      <c r="BK109" s="159"/>
      <c r="BL109" s="541"/>
      <c r="BM109" s="159"/>
      <c r="BN109" s="541"/>
      <c r="BO109" s="159"/>
      <c r="BP109" s="541"/>
      <c r="BQ109" s="159"/>
      <c r="BR109" s="541"/>
      <c r="BS109" s="159"/>
      <c r="BT109" s="541"/>
      <c r="BU109" s="159"/>
      <c r="BV109" s="541"/>
      <c r="BW109" s="159"/>
      <c r="BX109" s="541"/>
      <c r="BY109" s="159"/>
      <c r="BZ109" s="286"/>
      <c r="CA109" s="1">
        <f t="shared" si="251"/>
        <v>0</v>
      </c>
      <c r="CB109" s="1">
        <f t="shared" si="252"/>
        <v>0</v>
      </c>
      <c r="CC109" s="1">
        <f t="shared" si="253"/>
        <v>0</v>
      </c>
      <c r="CD109" s="1">
        <f t="shared" si="254"/>
        <v>0</v>
      </c>
      <c r="CE109" s="1035">
        <f t="shared" si="255"/>
        <v>0</v>
      </c>
      <c r="CF109" s="1">
        <f t="shared" si="256"/>
        <v>0</v>
      </c>
      <c r="CG109" s="1">
        <f t="shared" si="257"/>
        <v>0</v>
      </c>
      <c r="CH109" s="1">
        <f t="shared" si="258"/>
        <v>0</v>
      </c>
      <c r="CJ109" s="1">
        <f t="shared" si="259"/>
        <v>0</v>
      </c>
      <c r="CK109" s="1">
        <f t="shared" si="260"/>
        <v>0</v>
      </c>
      <c r="CM109" s="1">
        <f t="shared" si="261"/>
        <v>0</v>
      </c>
      <c r="CN109" s="1">
        <f t="shared" si="262"/>
        <v>0</v>
      </c>
      <c r="CO109" s="1">
        <f t="shared" si="263"/>
        <v>0</v>
      </c>
      <c r="CP109" s="1">
        <f t="shared" si="264"/>
        <v>0</v>
      </c>
      <c r="CQ109" s="1">
        <f t="shared" si="265"/>
        <v>0</v>
      </c>
      <c r="CR109" s="1">
        <f t="shared" si="266"/>
        <v>0</v>
      </c>
      <c r="CS109" s="1">
        <f t="shared" si="267"/>
        <v>0</v>
      </c>
      <c r="CT109" s="1">
        <f t="shared" si="268"/>
        <v>0</v>
      </c>
      <c r="CU109" s="1">
        <f t="shared" si="269"/>
        <v>0</v>
      </c>
      <c r="CV109" s="1">
        <f t="shared" si="270"/>
        <v>0</v>
      </c>
      <c r="CW109" s="1">
        <f t="shared" si="271"/>
        <v>0</v>
      </c>
      <c r="CX109" s="1">
        <f t="shared" si="272"/>
        <v>0</v>
      </c>
      <c r="CY109" s="1">
        <f t="shared" si="273"/>
        <v>0</v>
      </c>
      <c r="CZ109" s="1">
        <f t="shared" si="274"/>
        <v>0</v>
      </c>
      <c r="DA109" s="1">
        <f t="shared" si="275"/>
        <v>0</v>
      </c>
    </row>
    <row r="110" spans="1:105" s="1" customFormat="1" ht="65.25" customHeight="1">
      <c r="A110" s="771"/>
      <c r="B110" s="256"/>
      <c r="D110" s="472" t="s">
        <v>415</v>
      </c>
      <c r="E110" s="775" t="s">
        <v>90</v>
      </c>
      <c r="F110" s="1166"/>
      <c r="G110" s="167" t="s">
        <v>6399</v>
      </c>
      <c r="H110" s="1" t="s">
        <v>225</v>
      </c>
      <c r="I110" s="167" t="s">
        <v>641</v>
      </c>
      <c r="J110" s="1">
        <v>2</v>
      </c>
      <c r="K110" s="1">
        <v>0</v>
      </c>
      <c r="L110" s="1" t="s">
        <v>6708</v>
      </c>
      <c r="M110" s="977">
        <v>367.29</v>
      </c>
      <c r="N110" s="195"/>
      <c r="O110" s="195"/>
      <c r="P110" s="195"/>
      <c r="Q110" s="195"/>
      <c r="R110" s="195"/>
      <c r="S110" s="224"/>
      <c r="T110" s="195"/>
      <c r="U110" s="196"/>
      <c r="V110" s="196"/>
      <c r="W110" s="196"/>
      <c r="X110" s="196"/>
      <c r="Y110" s="196"/>
      <c r="Z110" s="196"/>
      <c r="AA110" s="196"/>
      <c r="AB110" s="917" t="s">
        <v>236</v>
      </c>
      <c r="AC110" s="917" t="s">
        <v>236</v>
      </c>
      <c r="AD110" s="195"/>
      <c r="AE110" s="170">
        <f t="shared" si="279"/>
        <v>0</v>
      </c>
      <c r="AF110" s="197" t="str">
        <f t="shared" si="280"/>
        <v>No</v>
      </c>
      <c r="AG110" s="257" t="str">
        <f t="shared" si="297"/>
        <v>No</v>
      </c>
      <c r="AH110" s="172" t="str">
        <f t="shared" si="281"/>
        <v>No</v>
      </c>
      <c r="AJ110" s="397">
        <v>2</v>
      </c>
      <c r="AK110" s="398">
        <f t="shared" si="298"/>
        <v>0</v>
      </c>
      <c r="AL110" s="62"/>
      <c r="AM110" s="62"/>
      <c r="AN110" s="693">
        <v>2.5</v>
      </c>
      <c r="AO110" s="653">
        <f t="shared" si="282"/>
        <v>0</v>
      </c>
      <c r="AP110" s="738"/>
      <c r="AQ110" s="286">
        <f t="shared" si="283"/>
        <v>0</v>
      </c>
      <c r="AR110" s="286">
        <f t="shared" si="284"/>
        <v>0</v>
      </c>
      <c r="AS110" s="286">
        <f t="shared" si="285"/>
        <v>0</v>
      </c>
      <c r="AT110" s="286">
        <f t="shared" si="286"/>
        <v>0</v>
      </c>
      <c r="AU110" s="286">
        <f t="shared" si="287"/>
        <v>0</v>
      </c>
      <c r="AV110" s="286">
        <f t="shared" si="288"/>
        <v>0</v>
      </c>
      <c r="AW110" s="286">
        <f t="shared" si="250"/>
        <v>0</v>
      </c>
      <c r="AX110" s="286">
        <f t="shared" si="289"/>
        <v>0</v>
      </c>
      <c r="AY110" s="286">
        <f t="shared" si="290"/>
        <v>0</v>
      </c>
      <c r="AZ110" s="286">
        <f t="shared" si="291"/>
        <v>0</v>
      </c>
      <c r="BA110" s="286">
        <f t="shared" si="292"/>
        <v>0</v>
      </c>
      <c r="BB110" s="286">
        <f t="shared" si="293"/>
        <v>0</v>
      </c>
      <c r="BC110" s="286">
        <f t="shared" si="294"/>
        <v>0</v>
      </c>
      <c r="BD110" s="286">
        <f t="shared" si="295"/>
        <v>0</v>
      </c>
      <c r="BE110" s="548"/>
      <c r="BF110" s="548"/>
      <c r="BG110" s="658">
        <f t="shared" si="296"/>
        <v>0</v>
      </c>
      <c r="BH110" s="656">
        <v>2</v>
      </c>
      <c r="BI110" s="286"/>
      <c r="BJ110" s="541">
        <v>8</v>
      </c>
      <c r="BL110" s="541"/>
      <c r="BN110" s="541"/>
      <c r="BP110" s="541"/>
      <c r="BR110" s="541"/>
      <c r="BT110" s="541"/>
      <c r="BV110" s="541"/>
      <c r="BX110" s="541"/>
      <c r="BZ110" s="286"/>
      <c r="CA110" s="1">
        <f t="shared" si="251"/>
        <v>0</v>
      </c>
      <c r="CB110" s="1">
        <f t="shared" si="252"/>
        <v>0</v>
      </c>
      <c r="CC110" s="1">
        <f t="shared" si="253"/>
        <v>0</v>
      </c>
      <c r="CD110" s="1">
        <f t="shared" si="254"/>
        <v>0</v>
      </c>
      <c r="CE110" s="1035">
        <f t="shared" si="255"/>
        <v>0</v>
      </c>
      <c r="CF110" s="1">
        <f t="shared" si="256"/>
        <v>0</v>
      </c>
      <c r="CG110" s="1">
        <f t="shared" si="257"/>
        <v>0</v>
      </c>
      <c r="CH110" s="1">
        <f t="shared" si="258"/>
        <v>0</v>
      </c>
      <c r="CJ110" s="1">
        <f t="shared" si="259"/>
        <v>0</v>
      </c>
      <c r="CK110" s="1">
        <f t="shared" si="260"/>
        <v>0</v>
      </c>
      <c r="CM110" s="1">
        <f t="shared" si="261"/>
        <v>0</v>
      </c>
      <c r="CN110" s="1">
        <f t="shared" si="262"/>
        <v>0</v>
      </c>
      <c r="CO110" s="1">
        <f t="shared" si="263"/>
        <v>0</v>
      </c>
      <c r="CP110" s="1">
        <f t="shared" si="264"/>
        <v>0</v>
      </c>
      <c r="CQ110" s="1">
        <f t="shared" si="265"/>
        <v>0</v>
      </c>
      <c r="CR110" s="1">
        <f t="shared" si="266"/>
        <v>0</v>
      </c>
      <c r="CS110" s="1">
        <f t="shared" si="267"/>
        <v>0</v>
      </c>
      <c r="CT110" s="1">
        <f t="shared" si="268"/>
        <v>0</v>
      </c>
      <c r="CU110" s="1">
        <f t="shared" si="269"/>
        <v>0</v>
      </c>
      <c r="CV110" s="1">
        <f t="shared" si="270"/>
        <v>0</v>
      </c>
      <c r="CW110" s="1">
        <f t="shared" si="271"/>
        <v>0</v>
      </c>
      <c r="CX110" s="1">
        <f t="shared" si="272"/>
        <v>0</v>
      </c>
      <c r="CY110" s="1">
        <f t="shared" si="273"/>
        <v>0</v>
      </c>
      <c r="CZ110" s="1">
        <f t="shared" si="274"/>
        <v>0</v>
      </c>
      <c r="DA110" s="1">
        <f t="shared" si="275"/>
        <v>0</v>
      </c>
    </row>
    <row r="111" spans="1:105" s="62" customFormat="1" ht="65.25" customHeight="1">
      <c r="A111" s="771"/>
      <c r="B111" s="256"/>
      <c r="D111" s="1053" t="s">
        <v>416</v>
      </c>
      <c r="E111" s="1054" t="s">
        <v>90</v>
      </c>
      <c r="F111" s="1165"/>
      <c r="G111" s="1055" t="s">
        <v>6399</v>
      </c>
      <c r="H111" s="1056" t="s">
        <v>225</v>
      </c>
      <c r="I111" s="1097" t="s">
        <v>5262</v>
      </c>
      <c r="J111" s="1056">
        <v>4</v>
      </c>
      <c r="K111" s="1056">
        <v>0</v>
      </c>
      <c r="L111" s="1056" t="s">
        <v>6708</v>
      </c>
      <c r="M111" s="1085">
        <v>489.72000000000008</v>
      </c>
      <c r="N111" s="1058"/>
      <c r="O111" s="1058"/>
      <c r="P111" s="1058"/>
      <c r="Q111" s="1058"/>
      <c r="R111" s="1058"/>
      <c r="S111" s="1086"/>
      <c r="T111" s="1058"/>
      <c r="U111" s="1059"/>
      <c r="V111" s="1059"/>
      <c r="W111" s="1059"/>
      <c r="X111" s="1059"/>
      <c r="Y111" s="1059"/>
      <c r="Z111" s="1059"/>
      <c r="AA111" s="1059"/>
      <c r="AB111" s="1061" t="s">
        <v>236</v>
      </c>
      <c r="AC111" s="1061" t="s">
        <v>236</v>
      </c>
      <c r="AD111" s="1058"/>
      <c r="AE111" s="1062">
        <f t="shared" si="279"/>
        <v>0</v>
      </c>
      <c r="AF111" s="1063" t="str">
        <f t="shared" si="280"/>
        <v>No</v>
      </c>
      <c r="AG111" s="1107" t="str">
        <f t="shared" si="297"/>
        <v>No</v>
      </c>
      <c r="AH111" s="1052" t="str">
        <f t="shared" si="281"/>
        <v>No</v>
      </c>
      <c r="AI111" s="1"/>
      <c r="AJ111" s="397">
        <v>4</v>
      </c>
      <c r="AK111" s="398">
        <f t="shared" si="298"/>
        <v>0</v>
      </c>
      <c r="AN111" s="693">
        <v>5.2</v>
      </c>
      <c r="AO111" s="653">
        <f t="shared" si="282"/>
        <v>0</v>
      </c>
      <c r="AP111" s="738"/>
      <c r="AQ111" s="286">
        <f t="shared" si="283"/>
        <v>0</v>
      </c>
      <c r="AR111" s="286">
        <f t="shared" si="284"/>
        <v>0</v>
      </c>
      <c r="AS111" s="286">
        <f t="shared" si="285"/>
        <v>0</v>
      </c>
      <c r="AT111" s="286">
        <f t="shared" si="286"/>
        <v>0</v>
      </c>
      <c r="AU111" s="286">
        <f t="shared" si="287"/>
        <v>0</v>
      </c>
      <c r="AV111" s="286">
        <f t="shared" si="288"/>
        <v>0</v>
      </c>
      <c r="AW111" s="286">
        <f t="shared" si="250"/>
        <v>0</v>
      </c>
      <c r="AX111" s="286">
        <f t="shared" si="289"/>
        <v>0</v>
      </c>
      <c r="AY111" s="286">
        <f t="shared" si="290"/>
        <v>0</v>
      </c>
      <c r="AZ111" s="286">
        <f t="shared" si="291"/>
        <v>0</v>
      </c>
      <c r="BA111" s="286">
        <f t="shared" si="292"/>
        <v>0</v>
      </c>
      <c r="BB111" s="286">
        <f t="shared" si="293"/>
        <v>0</v>
      </c>
      <c r="BC111" s="286">
        <f t="shared" si="294"/>
        <v>0</v>
      </c>
      <c r="BD111" s="286">
        <f t="shared" si="295"/>
        <v>0</v>
      </c>
      <c r="BE111" s="548"/>
      <c r="BF111" s="548"/>
      <c r="BG111" s="658">
        <f t="shared" si="296"/>
        <v>0</v>
      </c>
      <c r="BH111" s="656">
        <v>1.5</v>
      </c>
      <c r="BI111" s="286"/>
      <c r="BJ111" s="541">
        <v>17</v>
      </c>
      <c r="BK111" s="159"/>
      <c r="BL111" s="541"/>
      <c r="BM111" s="159"/>
      <c r="BN111" s="541"/>
      <c r="BO111" s="159"/>
      <c r="BP111" s="541"/>
      <c r="BQ111" s="159"/>
      <c r="BR111" s="541"/>
      <c r="BS111" s="159"/>
      <c r="BT111" s="541"/>
      <c r="BU111" s="159"/>
      <c r="BV111" s="541"/>
      <c r="BW111" s="159"/>
      <c r="BX111" s="541"/>
      <c r="BY111" s="159"/>
      <c r="BZ111" s="286"/>
      <c r="CA111" s="1">
        <f t="shared" si="251"/>
        <v>0</v>
      </c>
      <c r="CB111" s="1">
        <f t="shared" si="252"/>
        <v>0</v>
      </c>
      <c r="CC111" s="1">
        <f t="shared" si="253"/>
        <v>0</v>
      </c>
      <c r="CD111" s="1">
        <f t="shared" si="254"/>
        <v>0</v>
      </c>
      <c r="CE111" s="1035">
        <f t="shared" si="255"/>
        <v>0</v>
      </c>
      <c r="CF111" s="1">
        <f t="shared" si="256"/>
        <v>0</v>
      </c>
      <c r="CG111" s="1">
        <f t="shared" si="257"/>
        <v>0</v>
      </c>
      <c r="CH111" s="1">
        <f t="shared" si="258"/>
        <v>0</v>
      </c>
      <c r="CJ111" s="1">
        <f t="shared" si="259"/>
        <v>0</v>
      </c>
      <c r="CK111" s="1">
        <f t="shared" si="260"/>
        <v>0</v>
      </c>
      <c r="CM111" s="1">
        <f t="shared" si="261"/>
        <v>0</v>
      </c>
      <c r="CN111" s="1">
        <f t="shared" si="262"/>
        <v>0</v>
      </c>
      <c r="CO111" s="1">
        <f t="shared" si="263"/>
        <v>0</v>
      </c>
      <c r="CP111" s="1">
        <f t="shared" si="264"/>
        <v>0</v>
      </c>
      <c r="CQ111" s="1">
        <f t="shared" si="265"/>
        <v>0</v>
      </c>
      <c r="CR111" s="1">
        <f t="shared" si="266"/>
        <v>0</v>
      </c>
      <c r="CS111" s="1">
        <f t="shared" si="267"/>
        <v>0</v>
      </c>
      <c r="CT111" s="1">
        <f t="shared" si="268"/>
        <v>0</v>
      </c>
      <c r="CU111" s="1">
        <f t="shared" si="269"/>
        <v>0</v>
      </c>
      <c r="CV111" s="1">
        <f t="shared" si="270"/>
        <v>0</v>
      </c>
      <c r="CW111" s="1">
        <f t="shared" si="271"/>
        <v>0</v>
      </c>
      <c r="CX111" s="1">
        <f t="shared" si="272"/>
        <v>0</v>
      </c>
      <c r="CY111" s="1">
        <f t="shared" si="273"/>
        <v>0</v>
      </c>
      <c r="CZ111" s="1">
        <f t="shared" si="274"/>
        <v>0</v>
      </c>
      <c r="DA111" s="1">
        <f t="shared" si="275"/>
        <v>0</v>
      </c>
    </row>
    <row r="112" spans="1:105" s="1" customFormat="1" ht="65.25" customHeight="1">
      <c r="A112" s="771"/>
      <c r="B112" s="256"/>
      <c r="C112" s="62"/>
      <c r="D112" s="472" t="s">
        <v>624</v>
      </c>
      <c r="E112" s="775" t="s">
        <v>90</v>
      </c>
      <c r="F112" s="1166"/>
      <c r="G112" s="167" t="s">
        <v>719</v>
      </c>
      <c r="H112" s="1" t="s">
        <v>225</v>
      </c>
      <c r="I112" s="167" t="s">
        <v>749</v>
      </c>
      <c r="J112" s="1">
        <v>2</v>
      </c>
      <c r="K112" s="1">
        <v>0</v>
      </c>
      <c r="L112" s="1" t="s">
        <v>6708</v>
      </c>
      <c r="M112" s="977">
        <v>400.68000000000006</v>
      </c>
      <c r="N112" s="168"/>
      <c r="O112" s="168"/>
      <c r="P112" s="168"/>
      <c r="Q112" s="168"/>
      <c r="R112" s="168"/>
      <c r="S112" s="225"/>
      <c r="T112" s="168"/>
      <c r="U112" s="169"/>
      <c r="V112" s="169"/>
      <c r="W112" s="169"/>
      <c r="X112" s="169"/>
      <c r="Y112" s="169"/>
      <c r="Z112" s="169"/>
      <c r="AA112" s="169"/>
      <c r="AB112" s="913" t="s">
        <v>236</v>
      </c>
      <c r="AC112" s="913" t="s">
        <v>236</v>
      </c>
      <c r="AD112" s="195"/>
      <c r="AE112" s="170">
        <f t="shared" si="279"/>
        <v>0</v>
      </c>
      <c r="AF112" s="171" t="str">
        <f t="shared" si="280"/>
        <v>No</v>
      </c>
      <c r="AG112" s="257" t="str">
        <f t="shared" si="297"/>
        <v>No</v>
      </c>
      <c r="AH112" s="172" t="str">
        <f t="shared" si="281"/>
        <v>No</v>
      </c>
      <c r="AJ112" s="397">
        <v>2</v>
      </c>
      <c r="AK112" s="398">
        <f t="shared" si="298"/>
        <v>0</v>
      </c>
      <c r="AL112" s="62"/>
      <c r="AM112" s="62"/>
      <c r="AN112" s="693">
        <v>1</v>
      </c>
      <c r="AO112" s="653">
        <f t="shared" si="282"/>
        <v>0</v>
      </c>
      <c r="AP112" s="738"/>
      <c r="AQ112" s="286">
        <f t="shared" si="283"/>
        <v>0</v>
      </c>
      <c r="AR112" s="286">
        <f t="shared" si="284"/>
        <v>0</v>
      </c>
      <c r="AS112" s="286">
        <f t="shared" si="285"/>
        <v>0</v>
      </c>
      <c r="AT112" s="286">
        <f t="shared" si="286"/>
        <v>0</v>
      </c>
      <c r="AU112" s="286">
        <f t="shared" si="287"/>
        <v>0</v>
      </c>
      <c r="AV112" s="286">
        <f t="shared" si="288"/>
        <v>0</v>
      </c>
      <c r="AW112" s="286">
        <f t="shared" si="250"/>
        <v>0</v>
      </c>
      <c r="AX112" s="286">
        <f t="shared" si="289"/>
        <v>0</v>
      </c>
      <c r="AY112" s="286">
        <f t="shared" si="290"/>
        <v>0</v>
      </c>
      <c r="AZ112" s="286">
        <f t="shared" si="291"/>
        <v>0</v>
      </c>
      <c r="BA112" s="286">
        <f t="shared" si="292"/>
        <v>0</v>
      </c>
      <c r="BB112" s="286">
        <f t="shared" si="293"/>
        <v>0</v>
      </c>
      <c r="BC112" s="286">
        <f t="shared" si="294"/>
        <v>0</v>
      </c>
      <c r="BD112" s="286">
        <f t="shared" si="295"/>
        <v>0</v>
      </c>
      <c r="BE112" s="548"/>
      <c r="BF112" s="548"/>
      <c r="BG112" s="658">
        <f t="shared" si="296"/>
        <v>0</v>
      </c>
      <c r="BH112" s="656">
        <v>1</v>
      </c>
      <c r="BI112" s="286"/>
      <c r="BJ112" s="541">
        <v>8</v>
      </c>
      <c r="BL112" s="541"/>
      <c r="BN112" s="541"/>
      <c r="BP112" s="541"/>
      <c r="BR112" s="541"/>
      <c r="BT112" s="541"/>
      <c r="BV112" s="541"/>
      <c r="BX112" s="541"/>
      <c r="BZ112" s="286"/>
      <c r="CA112" s="1">
        <f t="shared" si="251"/>
        <v>0</v>
      </c>
      <c r="CB112" s="1">
        <f t="shared" si="252"/>
        <v>0</v>
      </c>
      <c r="CC112" s="1">
        <f t="shared" si="253"/>
        <v>0</v>
      </c>
      <c r="CD112" s="1">
        <f t="shared" si="254"/>
        <v>0</v>
      </c>
      <c r="CE112" s="1035">
        <f t="shared" si="255"/>
        <v>0</v>
      </c>
      <c r="CF112" s="1">
        <f t="shared" si="256"/>
        <v>0</v>
      </c>
      <c r="CG112" s="1">
        <f t="shared" si="257"/>
        <v>0</v>
      </c>
      <c r="CH112" s="1">
        <f t="shared" si="258"/>
        <v>0</v>
      </c>
      <c r="CJ112" s="1">
        <f t="shared" si="259"/>
        <v>0</v>
      </c>
      <c r="CK112" s="1">
        <f t="shared" si="260"/>
        <v>0</v>
      </c>
      <c r="CM112" s="1">
        <f t="shared" si="261"/>
        <v>0</v>
      </c>
      <c r="CN112" s="1">
        <f t="shared" si="262"/>
        <v>0</v>
      </c>
      <c r="CO112" s="1">
        <f t="shared" si="263"/>
        <v>0</v>
      </c>
      <c r="CP112" s="1">
        <f t="shared" si="264"/>
        <v>0</v>
      </c>
      <c r="CQ112" s="1">
        <f t="shared" si="265"/>
        <v>0</v>
      </c>
      <c r="CR112" s="1">
        <f t="shared" si="266"/>
        <v>0</v>
      </c>
      <c r="CS112" s="1">
        <f t="shared" si="267"/>
        <v>0</v>
      </c>
      <c r="CT112" s="1">
        <f t="shared" si="268"/>
        <v>0</v>
      </c>
      <c r="CU112" s="1">
        <f t="shared" si="269"/>
        <v>0</v>
      </c>
      <c r="CV112" s="1">
        <f t="shared" si="270"/>
        <v>0</v>
      </c>
      <c r="CW112" s="1">
        <f t="shared" si="271"/>
        <v>0</v>
      </c>
      <c r="CX112" s="1">
        <f t="shared" si="272"/>
        <v>0</v>
      </c>
      <c r="CY112" s="1">
        <f t="shared" si="273"/>
        <v>0</v>
      </c>
      <c r="CZ112" s="1">
        <f t="shared" si="274"/>
        <v>0</v>
      </c>
      <c r="DA112" s="1">
        <f t="shared" si="275"/>
        <v>0</v>
      </c>
    </row>
    <row r="113" spans="1:105" s="62" customFormat="1" ht="65.25" customHeight="1">
      <c r="A113" s="773"/>
      <c r="B113" s="266"/>
      <c r="D113" s="1053" t="s">
        <v>611</v>
      </c>
      <c r="E113" s="1054" t="s">
        <v>90</v>
      </c>
      <c r="F113" s="1165"/>
      <c r="G113" s="1055" t="s">
        <v>719</v>
      </c>
      <c r="H113" s="1056" t="s">
        <v>162</v>
      </c>
      <c r="I113" s="1097" t="s">
        <v>5261</v>
      </c>
      <c r="J113" s="1056">
        <v>3</v>
      </c>
      <c r="K113" s="1056">
        <v>0</v>
      </c>
      <c r="L113" s="1056" t="s">
        <v>6708</v>
      </c>
      <c r="M113" s="1098">
        <v>434.07000000000005</v>
      </c>
      <c r="N113" s="1099"/>
      <c r="O113" s="1099"/>
      <c r="P113" s="1099"/>
      <c r="Q113" s="1099"/>
      <c r="R113" s="1099"/>
      <c r="S113" s="1086"/>
      <c r="T113" s="1058"/>
      <c r="U113" s="1099"/>
      <c r="V113" s="1099"/>
      <c r="W113" s="1099"/>
      <c r="X113" s="1099"/>
      <c r="Y113" s="1099"/>
      <c r="Z113" s="1099"/>
      <c r="AA113" s="1099"/>
      <c r="AB113" s="1100" t="s">
        <v>236</v>
      </c>
      <c r="AC113" s="1100" t="s">
        <v>236</v>
      </c>
      <c r="AD113" s="1099"/>
      <c r="AE113" s="1062">
        <f t="shared" si="279"/>
        <v>0</v>
      </c>
      <c r="AF113" s="1063" t="str">
        <f t="shared" si="280"/>
        <v>No</v>
      </c>
      <c r="AG113" s="1107" t="str">
        <f>IF(SUM(N113:AD113)&gt;0,"Yes","No")</f>
        <v>No</v>
      </c>
      <c r="AH113" s="1052" t="str">
        <f t="shared" si="281"/>
        <v>No</v>
      </c>
      <c r="AI113" s="1173"/>
      <c r="AJ113" s="159">
        <v>3</v>
      </c>
      <c r="AK113" s="398">
        <f t="shared" si="298"/>
        <v>0</v>
      </c>
      <c r="AN113" s="693">
        <f>0.4+0.45+0.55</f>
        <v>1.4000000000000001</v>
      </c>
      <c r="AO113" s="653">
        <f>SUM(N113:AD113)*AN113</f>
        <v>0</v>
      </c>
      <c r="AP113" s="738"/>
      <c r="AQ113" s="286">
        <f t="shared" si="283"/>
        <v>0</v>
      </c>
      <c r="AR113" s="286">
        <f t="shared" si="284"/>
        <v>0</v>
      </c>
      <c r="AS113" s="286">
        <f t="shared" si="285"/>
        <v>0</v>
      </c>
      <c r="AT113" s="286">
        <f t="shared" si="286"/>
        <v>0</v>
      </c>
      <c r="AU113" s="286">
        <f t="shared" si="287"/>
        <v>0</v>
      </c>
      <c r="AV113" s="286">
        <f t="shared" si="288"/>
        <v>0</v>
      </c>
      <c r="AW113" s="286">
        <f t="shared" si="250"/>
        <v>0</v>
      </c>
      <c r="AX113" s="286">
        <f t="shared" si="289"/>
        <v>0</v>
      </c>
      <c r="AY113" s="286">
        <f t="shared" si="290"/>
        <v>0</v>
      </c>
      <c r="AZ113" s="286">
        <f t="shared" si="291"/>
        <v>0</v>
      </c>
      <c r="BA113" s="286">
        <f t="shared" si="292"/>
        <v>0</v>
      </c>
      <c r="BB113" s="286">
        <f t="shared" si="293"/>
        <v>0</v>
      </c>
      <c r="BC113" s="286">
        <f t="shared" si="294"/>
        <v>0</v>
      </c>
      <c r="BD113" s="286">
        <f t="shared" si="295"/>
        <v>0</v>
      </c>
      <c r="BE113" s="548"/>
      <c r="BF113" s="548"/>
      <c r="BG113" s="658">
        <f t="shared" si="296"/>
        <v>0</v>
      </c>
      <c r="BH113" s="656">
        <v>1.5</v>
      </c>
      <c r="BI113" s="286"/>
      <c r="BJ113" s="541">
        <v>10</v>
      </c>
      <c r="BK113" s="159"/>
      <c r="BL113" s="541"/>
      <c r="BM113" s="159"/>
      <c r="BN113" s="541"/>
      <c r="BO113" s="159"/>
      <c r="BP113" s="541"/>
      <c r="BQ113" s="159"/>
      <c r="BR113" s="541"/>
      <c r="BS113" s="159"/>
      <c r="BT113" s="541"/>
      <c r="BU113" s="159"/>
      <c r="BV113" s="541"/>
      <c r="BW113" s="159"/>
      <c r="BX113" s="541"/>
      <c r="BY113" s="159"/>
      <c r="BZ113" s="286"/>
      <c r="CA113" s="1">
        <f t="shared" si="251"/>
        <v>0</v>
      </c>
      <c r="CB113" s="1">
        <f t="shared" si="252"/>
        <v>0</v>
      </c>
      <c r="CC113" s="1">
        <f t="shared" si="253"/>
        <v>0</v>
      </c>
      <c r="CD113" s="1">
        <f t="shared" si="254"/>
        <v>0</v>
      </c>
      <c r="CE113" s="1035">
        <f t="shared" si="255"/>
        <v>0</v>
      </c>
      <c r="CF113" s="1">
        <f t="shared" si="256"/>
        <v>0</v>
      </c>
      <c r="CG113" s="1">
        <f t="shared" si="257"/>
        <v>0</v>
      </c>
      <c r="CH113" s="1">
        <f t="shared" si="258"/>
        <v>0</v>
      </c>
      <c r="CJ113" s="1">
        <f t="shared" si="259"/>
        <v>0</v>
      </c>
      <c r="CK113" s="1">
        <f t="shared" si="260"/>
        <v>0</v>
      </c>
      <c r="CM113" s="1">
        <f t="shared" si="261"/>
        <v>0</v>
      </c>
      <c r="CN113" s="1">
        <f t="shared" si="262"/>
        <v>0</v>
      </c>
      <c r="CO113" s="1">
        <f t="shared" si="263"/>
        <v>0</v>
      </c>
      <c r="CP113" s="1">
        <f t="shared" si="264"/>
        <v>0</v>
      </c>
      <c r="CQ113" s="1">
        <f t="shared" si="265"/>
        <v>0</v>
      </c>
      <c r="CR113" s="1">
        <f t="shared" si="266"/>
        <v>0</v>
      </c>
      <c r="CS113" s="1">
        <f t="shared" si="267"/>
        <v>0</v>
      </c>
      <c r="CT113" s="1">
        <f t="shared" si="268"/>
        <v>0</v>
      </c>
      <c r="CU113" s="1">
        <f t="shared" si="269"/>
        <v>0</v>
      </c>
      <c r="CV113" s="1">
        <f t="shared" si="270"/>
        <v>0</v>
      </c>
      <c r="CW113" s="1">
        <f t="shared" si="271"/>
        <v>0</v>
      </c>
      <c r="CX113" s="1">
        <f t="shared" si="272"/>
        <v>0</v>
      </c>
      <c r="CY113" s="1">
        <f t="shared" si="273"/>
        <v>0</v>
      </c>
      <c r="CZ113" s="1">
        <f t="shared" si="274"/>
        <v>0</v>
      </c>
      <c r="DA113" s="1">
        <f t="shared" si="275"/>
        <v>0</v>
      </c>
    </row>
    <row r="114" spans="1:105" s="1" customFormat="1" ht="65.25" customHeight="1">
      <c r="A114" s="1322"/>
      <c r="B114" s="266"/>
      <c r="D114" s="465" t="s">
        <v>426</v>
      </c>
      <c r="E114" s="775"/>
      <c r="F114" s="1166" t="s">
        <v>6727</v>
      </c>
      <c r="G114" s="140" t="s">
        <v>6399</v>
      </c>
      <c r="H114" s="1" t="s">
        <v>218</v>
      </c>
      <c r="I114" s="140" t="s">
        <v>642</v>
      </c>
      <c r="J114" s="1">
        <v>1</v>
      </c>
      <c r="K114" s="1">
        <v>0</v>
      </c>
      <c r="L114" s="1" t="s">
        <v>6708</v>
      </c>
      <c r="M114" s="977">
        <v>267.12</v>
      </c>
      <c r="N114" s="195"/>
      <c r="O114" s="195"/>
      <c r="P114" s="195"/>
      <c r="Q114" s="195"/>
      <c r="R114" s="195"/>
      <c r="S114" s="224"/>
      <c r="T114" s="195"/>
      <c r="U114" s="196"/>
      <c r="V114" s="196"/>
      <c r="W114" s="196"/>
      <c r="X114" s="196"/>
      <c r="Y114" s="196"/>
      <c r="Z114" s="196"/>
      <c r="AA114" s="196"/>
      <c r="AB114" s="878"/>
      <c r="AC114" s="878"/>
      <c r="AD114" s="917" t="s">
        <v>236</v>
      </c>
      <c r="AE114" s="170">
        <f t="shared" ref="AE114:AE174" si="299">M114*N114+M114*O114+M114*P114+M114*Q114+M114*R114+M114*S114+M114*U114+M114*W114+M114*X114+M114*Y114+M114*Z114+M114*AA114+M114*V114+(M114*AB114*1.1)+(M114*AC114*1.1)+M114*T114</f>
        <v>0</v>
      </c>
      <c r="AF114" s="197" t="str">
        <f t="shared" si="280"/>
        <v>No</v>
      </c>
      <c r="AG114" s="257" t="str">
        <f t="shared" si="297"/>
        <v>No</v>
      </c>
      <c r="AH114" s="172" t="str">
        <f t="shared" si="281"/>
        <v>Yes</v>
      </c>
      <c r="AJ114" s="397">
        <v>1</v>
      </c>
      <c r="AK114" s="396">
        <f t="shared" ref="AK114:AK174" si="300">AJ114*N114+AJ114*O114+AJ114*P114+AJ114*Q114+AJ114*R114+AJ114*S114+AJ114*U114+AJ114*W114+AJ114*X114+AJ114*Y114+AJ114*Z114+AJ114*AA114+AJ114*V114+AJ114*AB114+AJ114*AC114+AJ114*T114</f>
        <v>0</v>
      </c>
      <c r="AL114" s="62"/>
      <c r="AM114" s="62"/>
      <c r="AN114" s="693">
        <v>5.5</v>
      </c>
      <c r="AO114" s="653">
        <f t="shared" si="282"/>
        <v>0</v>
      </c>
      <c r="AP114" s="738"/>
      <c r="AQ114" s="286">
        <f t="shared" si="283"/>
        <v>0</v>
      </c>
      <c r="AR114" s="286">
        <f t="shared" si="284"/>
        <v>0</v>
      </c>
      <c r="AS114" s="286">
        <f t="shared" si="285"/>
        <v>0</v>
      </c>
      <c r="AT114" s="286">
        <f t="shared" si="286"/>
        <v>0</v>
      </c>
      <c r="AU114" s="286">
        <f t="shared" si="287"/>
        <v>0</v>
      </c>
      <c r="AV114" s="286">
        <f t="shared" si="288"/>
        <v>0</v>
      </c>
      <c r="AW114" s="286">
        <f t="shared" si="250"/>
        <v>0</v>
      </c>
      <c r="AX114" s="286">
        <f t="shared" si="289"/>
        <v>0</v>
      </c>
      <c r="AY114" s="286">
        <f t="shared" si="290"/>
        <v>0</v>
      </c>
      <c r="AZ114" s="286">
        <f t="shared" si="291"/>
        <v>0</v>
      </c>
      <c r="BA114" s="286">
        <f t="shared" si="292"/>
        <v>0</v>
      </c>
      <c r="BB114" s="286">
        <f t="shared" si="293"/>
        <v>0</v>
      </c>
      <c r="BC114" s="286">
        <f t="shared" si="294"/>
        <v>0</v>
      </c>
      <c r="BD114" s="286">
        <f t="shared" si="295"/>
        <v>0</v>
      </c>
      <c r="BE114" s="548">
        <f t="shared" ref="BE114:BE123" si="301">AB114*J114</f>
        <v>0</v>
      </c>
      <c r="BF114" s="548">
        <f t="shared" ref="BF114:BF123" si="302">AC114*J114</f>
        <v>0</v>
      </c>
      <c r="BG114" s="658"/>
      <c r="BH114" s="656">
        <v>1</v>
      </c>
      <c r="BI114" s="286"/>
      <c r="BJ114" s="540">
        <v>6</v>
      </c>
      <c r="BK114" s="188"/>
      <c r="BL114" s="540"/>
      <c r="BM114" s="188"/>
      <c r="BN114" s="540"/>
      <c r="BO114" s="188"/>
      <c r="BP114" s="540"/>
      <c r="BQ114" s="188"/>
      <c r="BR114" s="540"/>
      <c r="BS114" s="188"/>
      <c r="BT114" s="540"/>
      <c r="BU114" s="188"/>
      <c r="BV114" s="540"/>
      <c r="BW114" s="188"/>
      <c r="BX114" s="540"/>
      <c r="BY114" s="188"/>
      <c r="BZ114" s="286"/>
      <c r="CA114" s="1">
        <f t="shared" si="251"/>
        <v>0</v>
      </c>
      <c r="CB114" s="1">
        <f t="shared" si="252"/>
        <v>0</v>
      </c>
      <c r="CC114" s="1">
        <f t="shared" si="253"/>
        <v>0</v>
      </c>
      <c r="CD114" s="1">
        <f t="shared" si="254"/>
        <v>0</v>
      </c>
      <c r="CE114" s="1035">
        <f t="shared" si="255"/>
        <v>0</v>
      </c>
      <c r="CF114" s="1">
        <f t="shared" si="256"/>
        <v>0</v>
      </c>
      <c r="CG114" s="1">
        <f t="shared" si="257"/>
        <v>0</v>
      </c>
      <c r="CH114" s="1">
        <f t="shared" si="258"/>
        <v>0</v>
      </c>
      <c r="CJ114" s="1">
        <f t="shared" si="259"/>
        <v>0</v>
      </c>
      <c r="CK114" s="1">
        <f t="shared" si="260"/>
        <v>0</v>
      </c>
      <c r="CM114" s="1">
        <f t="shared" si="261"/>
        <v>0</v>
      </c>
      <c r="CN114" s="1">
        <f t="shared" si="262"/>
        <v>0</v>
      </c>
      <c r="CO114" s="1">
        <f t="shared" si="263"/>
        <v>0</v>
      </c>
      <c r="CP114" s="1">
        <f t="shared" si="264"/>
        <v>0</v>
      </c>
      <c r="CQ114" s="1">
        <f t="shared" si="265"/>
        <v>0</v>
      </c>
      <c r="CR114" s="1">
        <f t="shared" si="266"/>
        <v>0</v>
      </c>
      <c r="CS114" s="1">
        <f t="shared" si="267"/>
        <v>0</v>
      </c>
      <c r="CT114" s="1">
        <f t="shared" si="268"/>
        <v>0</v>
      </c>
      <c r="CU114" s="1">
        <f t="shared" si="269"/>
        <v>0</v>
      </c>
      <c r="CV114" s="1">
        <f t="shared" si="270"/>
        <v>0</v>
      </c>
      <c r="CW114" s="1">
        <f t="shared" si="271"/>
        <v>0</v>
      </c>
      <c r="CX114" s="1">
        <f t="shared" si="272"/>
        <v>0</v>
      </c>
      <c r="CY114" s="1">
        <f t="shared" si="273"/>
        <v>0</v>
      </c>
      <c r="CZ114" s="1">
        <f t="shared" si="274"/>
        <v>0</v>
      </c>
      <c r="DA114" s="1">
        <f t="shared" si="275"/>
        <v>0</v>
      </c>
    </row>
    <row r="115" spans="1:105" s="62" customFormat="1" ht="65.25" customHeight="1">
      <c r="A115" s="1322"/>
      <c r="B115" s="266"/>
      <c r="D115" s="1053" t="s">
        <v>420</v>
      </c>
      <c r="E115" s="1054"/>
      <c r="F115" s="1165" t="s">
        <v>6727</v>
      </c>
      <c r="G115" s="1055" t="s">
        <v>6399</v>
      </c>
      <c r="H115" s="1056" t="s">
        <v>218</v>
      </c>
      <c r="I115" s="1055" t="s">
        <v>643</v>
      </c>
      <c r="J115" s="1056">
        <v>1</v>
      </c>
      <c r="K115" s="1056">
        <v>0</v>
      </c>
      <c r="L115" s="1056" t="s">
        <v>6708</v>
      </c>
      <c r="M115" s="1085">
        <v>218.94936000000001</v>
      </c>
      <c r="N115" s="1058"/>
      <c r="O115" s="1058"/>
      <c r="P115" s="1058"/>
      <c r="Q115" s="1058"/>
      <c r="R115" s="1058"/>
      <c r="S115" s="1086"/>
      <c r="T115" s="1058"/>
      <c r="U115" s="1059"/>
      <c r="V115" s="1059"/>
      <c r="W115" s="1059"/>
      <c r="X115" s="1059"/>
      <c r="Y115" s="1059"/>
      <c r="Z115" s="1059"/>
      <c r="AA115" s="1059"/>
      <c r="AB115" s="1082"/>
      <c r="AC115" s="1082"/>
      <c r="AD115" s="1061" t="s">
        <v>236</v>
      </c>
      <c r="AE115" s="1062">
        <f t="shared" si="299"/>
        <v>0</v>
      </c>
      <c r="AF115" s="1063" t="str">
        <f t="shared" si="280"/>
        <v>No</v>
      </c>
      <c r="AG115" s="1107" t="str">
        <f t="shared" si="297"/>
        <v>No</v>
      </c>
      <c r="AH115" s="1052" t="str">
        <f t="shared" si="281"/>
        <v>Yes</v>
      </c>
      <c r="AI115" s="1"/>
      <c r="AJ115" s="397">
        <v>1</v>
      </c>
      <c r="AK115" s="396">
        <f t="shared" si="300"/>
        <v>0</v>
      </c>
      <c r="AN115" s="693">
        <v>2.5</v>
      </c>
      <c r="AO115" s="653">
        <f t="shared" si="282"/>
        <v>0</v>
      </c>
      <c r="AP115" s="738"/>
      <c r="AQ115" s="286">
        <f t="shared" si="283"/>
        <v>0</v>
      </c>
      <c r="AR115" s="286">
        <f t="shared" si="284"/>
        <v>0</v>
      </c>
      <c r="AS115" s="286">
        <f t="shared" si="285"/>
        <v>0</v>
      </c>
      <c r="AT115" s="286">
        <f t="shared" si="286"/>
        <v>0</v>
      </c>
      <c r="AU115" s="286">
        <f t="shared" si="287"/>
        <v>0</v>
      </c>
      <c r="AV115" s="286">
        <f t="shared" si="288"/>
        <v>0</v>
      </c>
      <c r="AW115" s="286">
        <f t="shared" si="250"/>
        <v>0</v>
      </c>
      <c r="AX115" s="286">
        <f t="shared" si="289"/>
        <v>0</v>
      </c>
      <c r="AY115" s="286">
        <f t="shared" si="290"/>
        <v>0</v>
      </c>
      <c r="AZ115" s="286">
        <f t="shared" si="291"/>
        <v>0</v>
      </c>
      <c r="BA115" s="286">
        <f t="shared" si="292"/>
        <v>0</v>
      </c>
      <c r="BB115" s="286">
        <f t="shared" si="293"/>
        <v>0</v>
      </c>
      <c r="BC115" s="286">
        <f t="shared" si="294"/>
        <v>0</v>
      </c>
      <c r="BD115" s="286">
        <f t="shared" si="295"/>
        <v>0</v>
      </c>
      <c r="BE115" s="548">
        <f t="shared" si="301"/>
        <v>0</v>
      </c>
      <c r="BF115" s="548">
        <f t="shared" si="302"/>
        <v>0</v>
      </c>
      <c r="BG115" s="658"/>
      <c r="BH115" s="656">
        <v>1</v>
      </c>
      <c r="BI115" s="286"/>
      <c r="BJ115" s="541">
        <v>7</v>
      </c>
      <c r="BK115" s="159"/>
      <c r="BL115" s="541"/>
      <c r="BM115" s="159"/>
      <c r="BN115" s="541"/>
      <c r="BO115" s="159"/>
      <c r="BP115" s="541"/>
      <c r="BQ115" s="159"/>
      <c r="BR115" s="541"/>
      <c r="BS115" s="159"/>
      <c r="BT115" s="541"/>
      <c r="BU115" s="159"/>
      <c r="BV115" s="541"/>
      <c r="BW115" s="159"/>
      <c r="BX115" s="541"/>
      <c r="BY115" s="159"/>
      <c r="BZ115" s="286"/>
      <c r="CA115" s="1">
        <f t="shared" si="251"/>
        <v>0</v>
      </c>
      <c r="CB115" s="1">
        <f t="shared" si="252"/>
        <v>0</v>
      </c>
      <c r="CC115" s="1">
        <f t="shared" si="253"/>
        <v>0</v>
      </c>
      <c r="CD115" s="1">
        <f t="shared" si="254"/>
        <v>0</v>
      </c>
      <c r="CE115" s="1035">
        <f t="shared" si="255"/>
        <v>0</v>
      </c>
      <c r="CF115" s="1">
        <f t="shared" si="256"/>
        <v>0</v>
      </c>
      <c r="CG115" s="1">
        <f t="shared" si="257"/>
        <v>0</v>
      </c>
      <c r="CH115" s="1">
        <f t="shared" si="258"/>
        <v>0</v>
      </c>
      <c r="CJ115" s="1">
        <f t="shared" si="259"/>
        <v>0</v>
      </c>
      <c r="CK115" s="1">
        <f t="shared" si="260"/>
        <v>0</v>
      </c>
      <c r="CM115" s="1">
        <f t="shared" si="261"/>
        <v>0</v>
      </c>
      <c r="CN115" s="1">
        <f t="shared" si="262"/>
        <v>0</v>
      </c>
      <c r="CO115" s="1">
        <f t="shared" si="263"/>
        <v>0</v>
      </c>
      <c r="CP115" s="1">
        <f t="shared" si="264"/>
        <v>0</v>
      </c>
      <c r="CQ115" s="1">
        <f t="shared" si="265"/>
        <v>0</v>
      </c>
      <c r="CR115" s="1">
        <f t="shared" si="266"/>
        <v>0</v>
      </c>
      <c r="CS115" s="1">
        <f t="shared" si="267"/>
        <v>0</v>
      </c>
      <c r="CT115" s="1">
        <f t="shared" si="268"/>
        <v>0</v>
      </c>
      <c r="CU115" s="1">
        <f t="shared" si="269"/>
        <v>0</v>
      </c>
      <c r="CV115" s="1">
        <f t="shared" si="270"/>
        <v>0</v>
      </c>
      <c r="CW115" s="1">
        <f t="shared" si="271"/>
        <v>0</v>
      </c>
      <c r="CX115" s="1">
        <f t="shared" si="272"/>
        <v>0</v>
      </c>
      <c r="CY115" s="1">
        <f t="shared" si="273"/>
        <v>0</v>
      </c>
      <c r="CZ115" s="1">
        <f t="shared" si="274"/>
        <v>0</v>
      </c>
      <c r="DA115" s="1">
        <f t="shared" si="275"/>
        <v>0</v>
      </c>
    </row>
    <row r="116" spans="1:105" s="1" customFormat="1" ht="65.25" customHeight="1">
      <c r="A116" s="1322"/>
      <c r="B116" s="266"/>
      <c r="D116" s="472" t="s">
        <v>421</v>
      </c>
      <c r="E116" s="775"/>
      <c r="F116" s="1166" t="s">
        <v>6727</v>
      </c>
      <c r="G116" s="167" t="s">
        <v>6399</v>
      </c>
      <c r="H116" s="1" t="s">
        <v>218</v>
      </c>
      <c r="I116" s="167" t="s">
        <v>643</v>
      </c>
      <c r="J116" s="1">
        <v>1</v>
      </c>
      <c r="K116" s="1">
        <v>0</v>
      </c>
      <c r="L116" s="1" t="s">
        <v>6708</v>
      </c>
      <c r="M116" s="977">
        <v>218.94936000000001</v>
      </c>
      <c r="N116" s="195"/>
      <c r="O116" s="195"/>
      <c r="P116" s="195"/>
      <c r="Q116" s="195"/>
      <c r="R116" s="195"/>
      <c r="S116" s="224"/>
      <c r="T116" s="195"/>
      <c r="U116" s="196"/>
      <c r="V116" s="196"/>
      <c r="W116" s="196"/>
      <c r="X116" s="196"/>
      <c r="Y116" s="196"/>
      <c r="Z116" s="196"/>
      <c r="AA116" s="196"/>
      <c r="AB116" s="878"/>
      <c r="AC116" s="878"/>
      <c r="AD116" s="917" t="s">
        <v>236</v>
      </c>
      <c r="AE116" s="170">
        <f t="shared" si="299"/>
        <v>0</v>
      </c>
      <c r="AF116" s="197" t="str">
        <f t="shared" si="280"/>
        <v>No</v>
      </c>
      <c r="AG116" s="257" t="str">
        <f t="shared" si="297"/>
        <v>No</v>
      </c>
      <c r="AH116" s="172" t="str">
        <f t="shared" si="281"/>
        <v>Yes</v>
      </c>
      <c r="AJ116" s="397">
        <v>1</v>
      </c>
      <c r="AK116" s="396">
        <f t="shared" si="300"/>
        <v>0</v>
      </c>
      <c r="AL116" s="62"/>
      <c r="AM116" s="62"/>
      <c r="AN116" s="693">
        <v>2.5</v>
      </c>
      <c r="AO116" s="653">
        <f t="shared" si="282"/>
        <v>0</v>
      </c>
      <c r="AP116" s="738"/>
      <c r="AQ116" s="286">
        <f t="shared" si="283"/>
        <v>0</v>
      </c>
      <c r="AR116" s="286">
        <f t="shared" si="284"/>
        <v>0</v>
      </c>
      <c r="AS116" s="286">
        <f t="shared" si="285"/>
        <v>0</v>
      </c>
      <c r="AT116" s="286">
        <f t="shared" si="286"/>
        <v>0</v>
      </c>
      <c r="AU116" s="286">
        <f t="shared" si="287"/>
        <v>0</v>
      </c>
      <c r="AV116" s="286">
        <f t="shared" si="288"/>
        <v>0</v>
      </c>
      <c r="AW116" s="286">
        <f t="shared" si="250"/>
        <v>0</v>
      </c>
      <c r="AX116" s="286">
        <f t="shared" si="289"/>
        <v>0</v>
      </c>
      <c r="AY116" s="286">
        <f t="shared" si="290"/>
        <v>0</v>
      </c>
      <c r="AZ116" s="286">
        <f t="shared" si="291"/>
        <v>0</v>
      </c>
      <c r="BA116" s="286">
        <f t="shared" si="292"/>
        <v>0</v>
      </c>
      <c r="BB116" s="286">
        <f t="shared" si="293"/>
        <v>0</v>
      </c>
      <c r="BC116" s="286">
        <f t="shared" si="294"/>
        <v>0</v>
      </c>
      <c r="BD116" s="286">
        <f t="shared" si="295"/>
        <v>0</v>
      </c>
      <c r="BE116" s="548">
        <f t="shared" si="301"/>
        <v>0</v>
      </c>
      <c r="BF116" s="548">
        <f t="shared" si="302"/>
        <v>0</v>
      </c>
      <c r="BG116" s="658"/>
      <c r="BH116" s="656">
        <v>1</v>
      </c>
      <c r="BI116" s="286"/>
      <c r="BJ116" s="541">
        <v>7</v>
      </c>
      <c r="BL116" s="541"/>
      <c r="BN116" s="541"/>
      <c r="BP116" s="541"/>
      <c r="BR116" s="541"/>
      <c r="BT116" s="541"/>
      <c r="BV116" s="541"/>
      <c r="BX116" s="541"/>
      <c r="BZ116" s="286"/>
      <c r="CA116" s="1">
        <f t="shared" si="251"/>
        <v>0</v>
      </c>
      <c r="CB116" s="1">
        <f t="shared" si="252"/>
        <v>0</v>
      </c>
      <c r="CC116" s="1">
        <f t="shared" si="253"/>
        <v>0</v>
      </c>
      <c r="CD116" s="1">
        <f t="shared" si="254"/>
        <v>0</v>
      </c>
      <c r="CE116" s="1035">
        <f t="shared" si="255"/>
        <v>0</v>
      </c>
      <c r="CF116" s="1">
        <f t="shared" si="256"/>
        <v>0</v>
      </c>
      <c r="CG116" s="1">
        <f t="shared" si="257"/>
        <v>0</v>
      </c>
      <c r="CH116" s="1">
        <f t="shared" si="258"/>
        <v>0</v>
      </c>
      <c r="CJ116" s="1">
        <f t="shared" si="259"/>
        <v>0</v>
      </c>
      <c r="CK116" s="1">
        <f t="shared" si="260"/>
        <v>0</v>
      </c>
      <c r="CM116" s="1">
        <f t="shared" si="261"/>
        <v>0</v>
      </c>
      <c r="CN116" s="1">
        <f t="shared" si="262"/>
        <v>0</v>
      </c>
      <c r="CO116" s="1">
        <f t="shared" si="263"/>
        <v>0</v>
      </c>
      <c r="CP116" s="1">
        <f t="shared" si="264"/>
        <v>0</v>
      </c>
      <c r="CQ116" s="1">
        <f t="shared" si="265"/>
        <v>0</v>
      </c>
      <c r="CR116" s="1">
        <f t="shared" si="266"/>
        <v>0</v>
      </c>
      <c r="CS116" s="1">
        <f t="shared" si="267"/>
        <v>0</v>
      </c>
      <c r="CT116" s="1">
        <f t="shared" si="268"/>
        <v>0</v>
      </c>
      <c r="CU116" s="1">
        <f t="shared" si="269"/>
        <v>0</v>
      </c>
      <c r="CV116" s="1">
        <f t="shared" si="270"/>
        <v>0</v>
      </c>
      <c r="CW116" s="1">
        <f t="shared" si="271"/>
        <v>0</v>
      </c>
      <c r="CX116" s="1">
        <f t="shared" si="272"/>
        <v>0</v>
      </c>
      <c r="CY116" s="1">
        <f t="shared" si="273"/>
        <v>0</v>
      </c>
      <c r="CZ116" s="1">
        <f t="shared" si="274"/>
        <v>0</v>
      </c>
      <c r="DA116" s="1">
        <f t="shared" si="275"/>
        <v>0</v>
      </c>
    </row>
    <row r="117" spans="1:105" s="62" customFormat="1" ht="65.25" customHeight="1">
      <c r="A117" s="1322"/>
      <c r="B117" s="266"/>
      <c r="D117" s="1053" t="s">
        <v>422</v>
      </c>
      <c r="E117" s="1054"/>
      <c r="F117" s="1165" t="s">
        <v>6727</v>
      </c>
      <c r="G117" s="1055" t="s">
        <v>6399</v>
      </c>
      <c r="H117" s="1056" t="s">
        <v>218</v>
      </c>
      <c r="I117" s="1055" t="s">
        <v>644</v>
      </c>
      <c r="J117" s="1056">
        <v>1</v>
      </c>
      <c r="K117" s="1056">
        <v>0</v>
      </c>
      <c r="L117" s="1056" t="s">
        <v>6708</v>
      </c>
      <c r="M117" s="1085">
        <v>237.19143000000005</v>
      </c>
      <c r="N117" s="1058"/>
      <c r="O117" s="1058"/>
      <c r="P117" s="1058"/>
      <c r="Q117" s="1058"/>
      <c r="R117" s="1058"/>
      <c r="S117" s="1086"/>
      <c r="T117" s="1058"/>
      <c r="U117" s="1059"/>
      <c r="V117" s="1059"/>
      <c r="W117" s="1059"/>
      <c r="X117" s="1059"/>
      <c r="Y117" s="1059"/>
      <c r="Z117" s="1059"/>
      <c r="AA117" s="1059"/>
      <c r="AB117" s="1082"/>
      <c r="AC117" s="1082"/>
      <c r="AD117" s="1061" t="s">
        <v>236</v>
      </c>
      <c r="AE117" s="1062">
        <f t="shared" si="299"/>
        <v>0</v>
      </c>
      <c r="AF117" s="1063" t="str">
        <f t="shared" si="280"/>
        <v>No</v>
      </c>
      <c r="AG117" s="1107" t="str">
        <f t="shared" si="297"/>
        <v>No</v>
      </c>
      <c r="AH117" s="1052" t="str">
        <f t="shared" si="281"/>
        <v>Yes</v>
      </c>
      <c r="AI117" s="1"/>
      <c r="AJ117" s="397">
        <v>1</v>
      </c>
      <c r="AK117" s="396">
        <f t="shared" si="300"/>
        <v>0</v>
      </c>
      <c r="AN117" s="693">
        <v>2.6</v>
      </c>
      <c r="AO117" s="653">
        <f t="shared" si="282"/>
        <v>0</v>
      </c>
      <c r="AP117" s="738"/>
      <c r="AQ117" s="286">
        <f t="shared" si="283"/>
        <v>0</v>
      </c>
      <c r="AR117" s="286">
        <f t="shared" si="284"/>
        <v>0</v>
      </c>
      <c r="AS117" s="286">
        <f t="shared" si="285"/>
        <v>0</v>
      </c>
      <c r="AT117" s="286">
        <f t="shared" si="286"/>
        <v>0</v>
      </c>
      <c r="AU117" s="286">
        <f t="shared" si="287"/>
        <v>0</v>
      </c>
      <c r="AV117" s="286">
        <f t="shared" si="288"/>
        <v>0</v>
      </c>
      <c r="AW117" s="286">
        <f t="shared" si="250"/>
        <v>0</v>
      </c>
      <c r="AX117" s="286">
        <f t="shared" si="289"/>
        <v>0</v>
      </c>
      <c r="AY117" s="286">
        <f t="shared" si="290"/>
        <v>0</v>
      </c>
      <c r="AZ117" s="286">
        <f t="shared" si="291"/>
        <v>0</v>
      </c>
      <c r="BA117" s="286">
        <f t="shared" si="292"/>
        <v>0</v>
      </c>
      <c r="BB117" s="286">
        <f t="shared" si="293"/>
        <v>0</v>
      </c>
      <c r="BC117" s="286">
        <f t="shared" si="294"/>
        <v>0</v>
      </c>
      <c r="BD117" s="286">
        <f t="shared" si="295"/>
        <v>0</v>
      </c>
      <c r="BE117" s="548">
        <f t="shared" si="301"/>
        <v>0</v>
      </c>
      <c r="BF117" s="548">
        <f t="shared" si="302"/>
        <v>0</v>
      </c>
      <c r="BG117" s="658"/>
      <c r="BH117" s="656">
        <v>1</v>
      </c>
      <c r="BI117" s="286"/>
      <c r="BJ117" s="541">
        <v>7</v>
      </c>
      <c r="BK117" s="159"/>
      <c r="BL117" s="541"/>
      <c r="BM117" s="159"/>
      <c r="BN117" s="541"/>
      <c r="BO117" s="159"/>
      <c r="BP117" s="541"/>
      <c r="BQ117" s="159"/>
      <c r="BR117" s="541"/>
      <c r="BS117" s="159"/>
      <c r="BT117" s="541"/>
      <c r="BU117" s="159"/>
      <c r="BV117" s="541"/>
      <c r="BW117" s="159"/>
      <c r="BX117" s="541"/>
      <c r="BY117" s="159"/>
      <c r="BZ117" s="286"/>
      <c r="CA117" s="1">
        <f t="shared" si="251"/>
        <v>0</v>
      </c>
      <c r="CB117" s="1">
        <f t="shared" si="252"/>
        <v>0</v>
      </c>
      <c r="CC117" s="1">
        <f t="shared" si="253"/>
        <v>0</v>
      </c>
      <c r="CD117" s="1">
        <f t="shared" si="254"/>
        <v>0</v>
      </c>
      <c r="CE117" s="1035">
        <f t="shared" si="255"/>
        <v>0</v>
      </c>
      <c r="CF117" s="1">
        <f t="shared" si="256"/>
        <v>0</v>
      </c>
      <c r="CG117" s="1">
        <f t="shared" si="257"/>
        <v>0</v>
      </c>
      <c r="CH117" s="1">
        <f t="shared" si="258"/>
        <v>0</v>
      </c>
      <c r="CJ117" s="1">
        <f t="shared" si="259"/>
        <v>0</v>
      </c>
      <c r="CK117" s="1">
        <f t="shared" si="260"/>
        <v>0</v>
      </c>
      <c r="CM117" s="1">
        <f t="shared" si="261"/>
        <v>0</v>
      </c>
      <c r="CN117" s="1">
        <f t="shared" si="262"/>
        <v>0</v>
      </c>
      <c r="CO117" s="1">
        <f t="shared" si="263"/>
        <v>0</v>
      </c>
      <c r="CP117" s="1">
        <f t="shared" si="264"/>
        <v>0</v>
      </c>
      <c r="CQ117" s="1">
        <f t="shared" si="265"/>
        <v>0</v>
      </c>
      <c r="CR117" s="1">
        <f t="shared" si="266"/>
        <v>0</v>
      </c>
      <c r="CS117" s="1">
        <f t="shared" si="267"/>
        <v>0</v>
      </c>
      <c r="CT117" s="1">
        <f t="shared" si="268"/>
        <v>0</v>
      </c>
      <c r="CU117" s="1">
        <f t="shared" si="269"/>
        <v>0</v>
      </c>
      <c r="CV117" s="1">
        <f t="shared" si="270"/>
        <v>0</v>
      </c>
      <c r="CW117" s="1">
        <f t="shared" si="271"/>
        <v>0</v>
      </c>
      <c r="CX117" s="1">
        <f t="shared" si="272"/>
        <v>0</v>
      </c>
      <c r="CY117" s="1">
        <f t="shared" si="273"/>
        <v>0</v>
      </c>
      <c r="CZ117" s="1">
        <f t="shared" si="274"/>
        <v>0</v>
      </c>
      <c r="DA117" s="1">
        <f t="shared" si="275"/>
        <v>0</v>
      </c>
    </row>
    <row r="118" spans="1:105" s="1" customFormat="1" ht="65.25" customHeight="1">
      <c r="A118" s="1322"/>
      <c r="B118" s="266"/>
      <c r="D118" s="472" t="s">
        <v>423</v>
      </c>
      <c r="E118" s="775"/>
      <c r="F118" s="1166" t="s">
        <v>6727</v>
      </c>
      <c r="G118" s="167" t="s">
        <v>595</v>
      </c>
      <c r="H118" s="1" t="s">
        <v>218</v>
      </c>
      <c r="I118" s="167" t="s">
        <v>645</v>
      </c>
      <c r="J118" s="1">
        <v>1</v>
      </c>
      <c r="K118" s="1">
        <v>0</v>
      </c>
      <c r="L118" s="1" t="s">
        <v>6708</v>
      </c>
      <c r="M118" s="977">
        <v>218.94936000000001</v>
      </c>
      <c r="N118" s="195"/>
      <c r="O118" s="195"/>
      <c r="P118" s="195"/>
      <c r="Q118" s="195"/>
      <c r="R118" s="195"/>
      <c r="S118" s="224"/>
      <c r="T118" s="195"/>
      <c r="U118" s="196"/>
      <c r="V118" s="196"/>
      <c r="W118" s="196"/>
      <c r="X118" s="196"/>
      <c r="Y118" s="196"/>
      <c r="Z118" s="196"/>
      <c r="AA118" s="196"/>
      <c r="AB118" s="878"/>
      <c r="AC118" s="878"/>
      <c r="AD118" s="917" t="s">
        <v>236</v>
      </c>
      <c r="AE118" s="170">
        <f t="shared" si="299"/>
        <v>0</v>
      </c>
      <c r="AF118" s="197" t="str">
        <f t="shared" si="280"/>
        <v>No</v>
      </c>
      <c r="AG118" s="257" t="str">
        <f t="shared" si="297"/>
        <v>No</v>
      </c>
      <c r="AH118" s="172" t="str">
        <f t="shared" si="281"/>
        <v>Yes</v>
      </c>
      <c r="AJ118" s="397">
        <v>1</v>
      </c>
      <c r="AK118" s="396">
        <f t="shared" si="300"/>
        <v>0</v>
      </c>
      <c r="AL118" s="62"/>
      <c r="AM118" s="62"/>
      <c r="AN118" s="693">
        <v>3</v>
      </c>
      <c r="AO118" s="653">
        <f t="shared" si="282"/>
        <v>0</v>
      </c>
      <c r="AP118" s="738"/>
      <c r="AQ118" s="286">
        <f t="shared" si="283"/>
        <v>0</v>
      </c>
      <c r="AR118" s="286">
        <f t="shared" si="284"/>
        <v>0</v>
      </c>
      <c r="AS118" s="286">
        <f t="shared" si="285"/>
        <v>0</v>
      </c>
      <c r="AT118" s="286">
        <f t="shared" si="286"/>
        <v>0</v>
      </c>
      <c r="AU118" s="286">
        <f t="shared" si="287"/>
        <v>0</v>
      </c>
      <c r="AV118" s="286">
        <f t="shared" si="288"/>
        <v>0</v>
      </c>
      <c r="AW118" s="286">
        <f t="shared" si="250"/>
        <v>0</v>
      </c>
      <c r="AX118" s="286">
        <f t="shared" si="289"/>
        <v>0</v>
      </c>
      <c r="AY118" s="286">
        <f t="shared" si="290"/>
        <v>0</v>
      </c>
      <c r="AZ118" s="286">
        <f t="shared" si="291"/>
        <v>0</v>
      </c>
      <c r="BA118" s="286">
        <f t="shared" si="292"/>
        <v>0</v>
      </c>
      <c r="BB118" s="286">
        <f t="shared" si="293"/>
        <v>0</v>
      </c>
      <c r="BC118" s="286">
        <f t="shared" si="294"/>
        <v>0</v>
      </c>
      <c r="BD118" s="286">
        <f t="shared" si="295"/>
        <v>0</v>
      </c>
      <c r="BE118" s="548">
        <f t="shared" si="301"/>
        <v>0</v>
      </c>
      <c r="BF118" s="548">
        <f t="shared" si="302"/>
        <v>0</v>
      </c>
      <c r="BG118" s="658"/>
      <c r="BH118" s="656">
        <v>1</v>
      </c>
      <c r="BI118" s="286"/>
      <c r="BJ118" s="541">
        <v>7</v>
      </c>
      <c r="BL118" s="541"/>
      <c r="BN118" s="541"/>
      <c r="BP118" s="541"/>
      <c r="BR118" s="541"/>
      <c r="BT118" s="541"/>
      <c r="BV118" s="541"/>
      <c r="BX118" s="541"/>
      <c r="BZ118" s="286"/>
      <c r="CA118" s="1">
        <f t="shared" si="251"/>
        <v>0</v>
      </c>
      <c r="CB118" s="1">
        <f t="shared" si="252"/>
        <v>0</v>
      </c>
      <c r="CC118" s="1">
        <f t="shared" si="253"/>
        <v>0</v>
      </c>
      <c r="CD118" s="1">
        <f t="shared" si="254"/>
        <v>0</v>
      </c>
      <c r="CE118" s="1035">
        <f t="shared" si="255"/>
        <v>0</v>
      </c>
      <c r="CF118" s="1">
        <f t="shared" si="256"/>
        <v>0</v>
      </c>
      <c r="CG118" s="1">
        <f t="shared" si="257"/>
        <v>0</v>
      </c>
      <c r="CH118" s="1">
        <f t="shared" si="258"/>
        <v>0</v>
      </c>
      <c r="CJ118" s="1">
        <f t="shared" si="259"/>
        <v>0</v>
      </c>
      <c r="CK118" s="1">
        <f t="shared" si="260"/>
        <v>0</v>
      </c>
      <c r="CM118" s="1">
        <f t="shared" si="261"/>
        <v>0</v>
      </c>
      <c r="CN118" s="1">
        <f t="shared" si="262"/>
        <v>0</v>
      </c>
      <c r="CO118" s="1">
        <f t="shared" si="263"/>
        <v>0</v>
      </c>
      <c r="CP118" s="1">
        <f t="shared" si="264"/>
        <v>0</v>
      </c>
      <c r="CQ118" s="1">
        <f t="shared" si="265"/>
        <v>0</v>
      </c>
      <c r="CR118" s="1">
        <f t="shared" si="266"/>
        <v>0</v>
      </c>
      <c r="CS118" s="1">
        <f t="shared" si="267"/>
        <v>0</v>
      </c>
      <c r="CT118" s="1">
        <f t="shared" si="268"/>
        <v>0</v>
      </c>
      <c r="CU118" s="1">
        <f t="shared" si="269"/>
        <v>0</v>
      </c>
      <c r="CV118" s="1">
        <f t="shared" si="270"/>
        <v>0</v>
      </c>
      <c r="CW118" s="1">
        <f t="shared" si="271"/>
        <v>0</v>
      </c>
      <c r="CX118" s="1">
        <f t="shared" si="272"/>
        <v>0</v>
      </c>
      <c r="CY118" s="1">
        <f t="shared" si="273"/>
        <v>0</v>
      </c>
      <c r="CZ118" s="1">
        <f t="shared" si="274"/>
        <v>0</v>
      </c>
      <c r="DA118" s="1">
        <f t="shared" si="275"/>
        <v>0</v>
      </c>
    </row>
    <row r="119" spans="1:105" s="1" customFormat="1" ht="65.25" customHeight="1">
      <c r="A119" s="1322"/>
      <c r="B119" s="266"/>
      <c r="D119" s="1053" t="s">
        <v>417</v>
      </c>
      <c r="E119" s="1054"/>
      <c r="F119" s="1165" t="s">
        <v>6727</v>
      </c>
      <c r="G119" s="1055" t="s">
        <v>595</v>
      </c>
      <c r="H119" s="1056" t="s">
        <v>218</v>
      </c>
      <c r="I119" s="1055" t="s">
        <v>646</v>
      </c>
      <c r="J119" s="1056">
        <v>1</v>
      </c>
      <c r="K119" s="1056">
        <v>0</v>
      </c>
      <c r="L119" s="1056" t="s">
        <v>6708</v>
      </c>
      <c r="M119" s="1085">
        <v>205.90500000000003</v>
      </c>
      <c r="N119" s="1058"/>
      <c r="O119" s="1058"/>
      <c r="P119" s="1058"/>
      <c r="Q119" s="1058"/>
      <c r="R119" s="1058"/>
      <c r="S119" s="1086"/>
      <c r="T119" s="1058"/>
      <c r="U119" s="1059"/>
      <c r="V119" s="1059"/>
      <c r="W119" s="1059"/>
      <c r="X119" s="1059"/>
      <c r="Y119" s="1059"/>
      <c r="Z119" s="1059"/>
      <c r="AA119" s="1059"/>
      <c r="AB119" s="1082"/>
      <c r="AC119" s="1082"/>
      <c r="AD119" s="1061" t="s">
        <v>236</v>
      </c>
      <c r="AE119" s="1062">
        <f t="shared" si="299"/>
        <v>0</v>
      </c>
      <c r="AF119" s="1063" t="str">
        <f t="shared" si="280"/>
        <v>No</v>
      </c>
      <c r="AG119" s="1107" t="str">
        <f t="shared" si="297"/>
        <v>No</v>
      </c>
      <c r="AH119" s="1052" t="str">
        <f t="shared" si="281"/>
        <v>Yes</v>
      </c>
      <c r="AJ119" s="397">
        <v>1</v>
      </c>
      <c r="AK119" s="396">
        <f t="shared" si="300"/>
        <v>0</v>
      </c>
      <c r="AL119" s="62"/>
      <c r="AM119" s="62"/>
      <c r="AN119" s="693">
        <v>4.3</v>
      </c>
      <c r="AO119" s="653">
        <f t="shared" si="282"/>
        <v>0</v>
      </c>
      <c r="AP119" s="738"/>
      <c r="AQ119" s="286">
        <f t="shared" si="283"/>
        <v>0</v>
      </c>
      <c r="AR119" s="286">
        <f t="shared" si="284"/>
        <v>0</v>
      </c>
      <c r="AS119" s="286">
        <f t="shared" si="285"/>
        <v>0</v>
      </c>
      <c r="AT119" s="286">
        <f t="shared" si="286"/>
        <v>0</v>
      </c>
      <c r="AU119" s="286">
        <f t="shared" si="287"/>
        <v>0</v>
      </c>
      <c r="AV119" s="286">
        <f t="shared" si="288"/>
        <v>0</v>
      </c>
      <c r="AW119" s="286">
        <f t="shared" si="250"/>
        <v>0</v>
      </c>
      <c r="AX119" s="286">
        <f t="shared" si="289"/>
        <v>0</v>
      </c>
      <c r="AY119" s="286">
        <f t="shared" si="290"/>
        <v>0</v>
      </c>
      <c r="AZ119" s="286">
        <f t="shared" si="291"/>
        <v>0</v>
      </c>
      <c r="BA119" s="286">
        <f t="shared" si="292"/>
        <v>0</v>
      </c>
      <c r="BB119" s="286">
        <f t="shared" si="293"/>
        <v>0</v>
      </c>
      <c r="BC119" s="286">
        <f t="shared" si="294"/>
        <v>0</v>
      </c>
      <c r="BD119" s="286">
        <f t="shared" si="295"/>
        <v>0</v>
      </c>
      <c r="BE119" s="548">
        <f t="shared" si="301"/>
        <v>0</v>
      </c>
      <c r="BF119" s="548">
        <f t="shared" si="302"/>
        <v>0</v>
      </c>
      <c r="BG119" s="658"/>
      <c r="BH119" s="656">
        <v>1</v>
      </c>
      <c r="BI119" s="286"/>
      <c r="BJ119" s="541">
        <v>6</v>
      </c>
      <c r="BK119" s="159"/>
      <c r="BL119" s="541"/>
      <c r="BM119" s="159"/>
      <c r="BN119" s="541"/>
      <c r="BO119" s="159"/>
      <c r="BP119" s="541"/>
      <c r="BQ119" s="159"/>
      <c r="BR119" s="541"/>
      <c r="BS119" s="159"/>
      <c r="BT119" s="541"/>
      <c r="BU119" s="159"/>
      <c r="BV119" s="541"/>
      <c r="BW119" s="159"/>
      <c r="BX119" s="541"/>
      <c r="BY119" s="159"/>
      <c r="BZ119" s="286"/>
      <c r="CA119" s="1">
        <f t="shared" si="251"/>
        <v>0</v>
      </c>
      <c r="CB119" s="1">
        <f t="shared" si="252"/>
        <v>0</v>
      </c>
      <c r="CC119" s="1">
        <f t="shared" si="253"/>
        <v>0</v>
      </c>
      <c r="CD119" s="1">
        <f t="shared" si="254"/>
        <v>0</v>
      </c>
      <c r="CE119" s="1035">
        <f t="shared" si="255"/>
        <v>0</v>
      </c>
      <c r="CF119" s="1">
        <f t="shared" si="256"/>
        <v>0</v>
      </c>
      <c r="CG119" s="1">
        <f t="shared" si="257"/>
        <v>0</v>
      </c>
      <c r="CH119" s="1">
        <f t="shared" si="258"/>
        <v>0</v>
      </c>
      <c r="CJ119" s="1">
        <f t="shared" si="259"/>
        <v>0</v>
      </c>
      <c r="CK119" s="1">
        <f t="shared" si="260"/>
        <v>0</v>
      </c>
      <c r="CM119" s="1">
        <f t="shared" si="261"/>
        <v>0</v>
      </c>
      <c r="CN119" s="1">
        <f t="shared" si="262"/>
        <v>0</v>
      </c>
      <c r="CO119" s="1">
        <f t="shared" si="263"/>
        <v>0</v>
      </c>
      <c r="CP119" s="1">
        <f t="shared" si="264"/>
        <v>0</v>
      </c>
      <c r="CQ119" s="1">
        <f t="shared" si="265"/>
        <v>0</v>
      </c>
      <c r="CR119" s="1">
        <f t="shared" si="266"/>
        <v>0</v>
      </c>
      <c r="CS119" s="1">
        <f t="shared" si="267"/>
        <v>0</v>
      </c>
      <c r="CT119" s="1">
        <f t="shared" si="268"/>
        <v>0</v>
      </c>
      <c r="CU119" s="1">
        <f t="shared" si="269"/>
        <v>0</v>
      </c>
      <c r="CV119" s="1">
        <f t="shared" si="270"/>
        <v>0</v>
      </c>
      <c r="CW119" s="1">
        <f t="shared" si="271"/>
        <v>0</v>
      </c>
      <c r="CX119" s="1">
        <f t="shared" si="272"/>
        <v>0</v>
      </c>
      <c r="CY119" s="1">
        <f t="shared" si="273"/>
        <v>0</v>
      </c>
      <c r="CZ119" s="1">
        <f t="shared" si="274"/>
        <v>0</v>
      </c>
      <c r="DA119" s="1">
        <f t="shared" si="275"/>
        <v>0</v>
      </c>
    </row>
    <row r="120" spans="1:105" s="1" customFormat="1" ht="65.25" customHeight="1">
      <c r="A120" s="1322"/>
      <c r="B120" s="266"/>
      <c r="D120" s="465" t="s">
        <v>424</v>
      </c>
      <c r="E120" s="775"/>
      <c r="F120" s="1166" t="s">
        <v>6727</v>
      </c>
      <c r="G120" s="140" t="s">
        <v>6399</v>
      </c>
      <c r="H120" s="1" t="s">
        <v>225</v>
      </c>
      <c r="I120" s="140" t="s">
        <v>747</v>
      </c>
      <c r="J120" s="1">
        <v>2</v>
      </c>
      <c r="K120" s="1">
        <v>0</v>
      </c>
      <c r="L120" s="1" t="s">
        <v>6708</v>
      </c>
      <c r="M120" s="977">
        <v>267.12</v>
      </c>
      <c r="N120" s="195"/>
      <c r="O120" s="195"/>
      <c r="P120" s="195"/>
      <c r="Q120" s="195"/>
      <c r="R120" s="195"/>
      <c r="S120" s="224"/>
      <c r="T120" s="195"/>
      <c r="U120" s="196"/>
      <c r="V120" s="196"/>
      <c r="W120" s="196"/>
      <c r="X120" s="196"/>
      <c r="Y120" s="196"/>
      <c r="Z120" s="196"/>
      <c r="AA120" s="196"/>
      <c r="AB120" s="878"/>
      <c r="AC120" s="878"/>
      <c r="AD120" s="917" t="s">
        <v>236</v>
      </c>
      <c r="AE120" s="170">
        <f t="shared" si="299"/>
        <v>0</v>
      </c>
      <c r="AF120" s="197" t="str">
        <f t="shared" si="280"/>
        <v>No</v>
      </c>
      <c r="AG120" s="257" t="str">
        <f t="shared" si="297"/>
        <v>No</v>
      </c>
      <c r="AH120" s="172" t="str">
        <f t="shared" si="281"/>
        <v>Yes</v>
      </c>
      <c r="AJ120" s="397">
        <v>2</v>
      </c>
      <c r="AK120" s="396">
        <f t="shared" si="300"/>
        <v>0</v>
      </c>
      <c r="AL120" s="62"/>
      <c r="AM120" s="62"/>
      <c r="AN120" s="693">
        <v>3.2</v>
      </c>
      <c r="AO120" s="653">
        <f t="shared" si="282"/>
        <v>0</v>
      </c>
      <c r="AP120" s="738"/>
      <c r="AQ120" s="286">
        <f t="shared" si="283"/>
        <v>0</v>
      </c>
      <c r="AR120" s="286">
        <f t="shared" si="284"/>
        <v>0</v>
      </c>
      <c r="AS120" s="286">
        <f t="shared" si="285"/>
        <v>0</v>
      </c>
      <c r="AT120" s="286">
        <f t="shared" si="286"/>
        <v>0</v>
      </c>
      <c r="AU120" s="286">
        <f t="shared" si="287"/>
        <v>0</v>
      </c>
      <c r="AV120" s="286">
        <f t="shared" si="288"/>
        <v>0</v>
      </c>
      <c r="AW120" s="286">
        <f t="shared" si="250"/>
        <v>0</v>
      </c>
      <c r="AX120" s="286">
        <f t="shared" si="289"/>
        <v>0</v>
      </c>
      <c r="AY120" s="286">
        <f t="shared" si="290"/>
        <v>0</v>
      </c>
      <c r="AZ120" s="286">
        <f t="shared" si="291"/>
        <v>0</v>
      </c>
      <c r="BA120" s="286">
        <f t="shared" si="292"/>
        <v>0</v>
      </c>
      <c r="BB120" s="286">
        <f t="shared" si="293"/>
        <v>0</v>
      </c>
      <c r="BC120" s="286">
        <f t="shared" si="294"/>
        <v>0</v>
      </c>
      <c r="BD120" s="286">
        <f t="shared" si="295"/>
        <v>0</v>
      </c>
      <c r="BE120" s="548">
        <f t="shared" si="301"/>
        <v>0</v>
      </c>
      <c r="BF120" s="548">
        <f t="shared" si="302"/>
        <v>0</v>
      </c>
      <c r="BG120" s="658"/>
      <c r="BH120" s="656">
        <v>2</v>
      </c>
      <c r="BI120" s="286"/>
      <c r="BJ120" s="541">
        <v>10</v>
      </c>
      <c r="BL120" s="541"/>
      <c r="BN120" s="541"/>
      <c r="BP120" s="541"/>
      <c r="BR120" s="541"/>
      <c r="BT120" s="541"/>
      <c r="BV120" s="541"/>
      <c r="BX120" s="541"/>
      <c r="BZ120" s="286"/>
      <c r="CA120" s="1">
        <f t="shared" si="251"/>
        <v>0</v>
      </c>
      <c r="CB120" s="1">
        <f t="shared" si="252"/>
        <v>0</v>
      </c>
      <c r="CC120" s="1">
        <f t="shared" si="253"/>
        <v>0</v>
      </c>
      <c r="CD120" s="1">
        <f t="shared" si="254"/>
        <v>0</v>
      </c>
      <c r="CE120" s="1035">
        <f t="shared" si="255"/>
        <v>0</v>
      </c>
      <c r="CF120" s="1">
        <f t="shared" si="256"/>
        <v>0</v>
      </c>
      <c r="CG120" s="1">
        <f t="shared" si="257"/>
        <v>0</v>
      </c>
      <c r="CH120" s="1">
        <f t="shared" si="258"/>
        <v>0</v>
      </c>
      <c r="CJ120" s="1">
        <f t="shared" si="259"/>
        <v>0</v>
      </c>
      <c r="CK120" s="1">
        <f t="shared" si="260"/>
        <v>0</v>
      </c>
      <c r="CM120" s="1">
        <f t="shared" si="261"/>
        <v>0</v>
      </c>
      <c r="CN120" s="1">
        <f t="shared" si="262"/>
        <v>0</v>
      </c>
      <c r="CO120" s="1">
        <f t="shared" si="263"/>
        <v>0</v>
      </c>
      <c r="CP120" s="1">
        <f t="shared" si="264"/>
        <v>0</v>
      </c>
      <c r="CQ120" s="1">
        <f t="shared" si="265"/>
        <v>0</v>
      </c>
      <c r="CR120" s="1">
        <f t="shared" si="266"/>
        <v>0</v>
      </c>
      <c r="CS120" s="1">
        <f t="shared" si="267"/>
        <v>0</v>
      </c>
      <c r="CT120" s="1">
        <f t="shared" si="268"/>
        <v>0</v>
      </c>
      <c r="CU120" s="1">
        <f t="shared" si="269"/>
        <v>0</v>
      </c>
      <c r="CV120" s="1">
        <f t="shared" si="270"/>
        <v>0</v>
      </c>
      <c r="CW120" s="1">
        <f t="shared" si="271"/>
        <v>0</v>
      </c>
      <c r="CX120" s="1">
        <f t="shared" si="272"/>
        <v>0</v>
      </c>
      <c r="CY120" s="1">
        <f t="shared" si="273"/>
        <v>0</v>
      </c>
      <c r="CZ120" s="1">
        <f t="shared" si="274"/>
        <v>0</v>
      </c>
      <c r="DA120" s="1">
        <f t="shared" si="275"/>
        <v>0</v>
      </c>
    </row>
    <row r="121" spans="1:105" s="1" customFormat="1" ht="65.25" customHeight="1">
      <c r="A121" s="1322"/>
      <c r="B121" s="266"/>
      <c r="D121" s="1053" t="s">
        <v>425</v>
      </c>
      <c r="E121" s="1054"/>
      <c r="F121" s="1165"/>
      <c r="G121" s="1055" t="s">
        <v>595</v>
      </c>
      <c r="H121" s="1056" t="s">
        <v>225</v>
      </c>
      <c r="I121" s="1055" t="s">
        <v>647</v>
      </c>
      <c r="J121" s="1056">
        <v>2</v>
      </c>
      <c r="K121" s="1056">
        <v>0</v>
      </c>
      <c r="L121" s="1056" t="s">
        <v>6708</v>
      </c>
      <c r="M121" s="1085">
        <v>244.86000000000004</v>
      </c>
      <c r="N121" s="1058"/>
      <c r="O121" s="1058"/>
      <c r="P121" s="1058"/>
      <c r="Q121" s="1058"/>
      <c r="R121" s="1058"/>
      <c r="S121" s="1086"/>
      <c r="T121" s="1058"/>
      <c r="U121" s="1059"/>
      <c r="V121" s="1059"/>
      <c r="W121" s="1059"/>
      <c r="X121" s="1059"/>
      <c r="Y121" s="1059"/>
      <c r="Z121" s="1059"/>
      <c r="AA121" s="1059"/>
      <c r="AB121" s="1082"/>
      <c r="AC121" s="1082"/>
      <c r="AD121" s="1061" t="s">
        <v>236</v>
      </c>
      <c r="AE121" s="1062">
        <f t="shared" si="299"/>
        <v>0</v>
      </c>
      <c r="AF121" s="1063" t="str">
        <f t="shared" si="280"/>
        <v>No</v>
      </c>
      <c r="AG121" s="1107" t="str">
        <f t="shared" si="297"/>
        <v>No</v>
      </c>
      <c r="AH121" s="1052" t="str">
        <f t="shared" si="281"/>
        <v>No</v>
      </c>
      <c r="AJ121" s="397">
        <v>2</v>
      </c>
      <c r="AK121" s="396">
        <f t="shared" si="300"/>
        <v>0</v>
      </c>
      <c r="AL121" s="62"/>
      <c r="AM121" s="62"/>
      <c r="AN121" s="693">
        <v>2.5</v>
      </c>
      <c r="AO121" s="653">
        <f t="shared" si="282"/>
        <v>0</v>
      </c>
      <c r="AP121" s="738"/>
      <c r="AQ121" s="286">
        <f t="shared" si="283"/>
        <v>0</v>
      </c>
      <c r="AR121" s="286">
        <f t="shared" si="284"/>
        <v>0</v>
      </c>
      <c r="AS121" s="286">
        <f t="shared" si="285"/>
        <v>0</v>
      </c>
      <c r="AT121" s="286">
        <f t="shared" si="286"/>
        <v>0</v>
      </c>
      <c r="AU121" s="286">
        <f t="shared" si="287"/>
        <v>0</v>
      </c>
      <c r="AV121" s="286">
        <f t="shared" si="288"/>
        <v>0</v>
      </c>
      <c r="AW121" s="286">
        <f t="shared" si="250"/>
        <v>0</v>
      </c>
      <c r="AX121" s="286">
        <f t="shared" si="289"/>
        <v>0</v>
      </c>
      <c r="AY121" s="286">
        <f t="shared" si="290"/>
        <v>0</v>
      </c>
      <c r="AZ121" s="286">
        <f t="shared" si="291"/>
        <v>0</v>
      </c>
      <c r="BA121" s="286">
        <f t="shared" si="292"/>
        <v>0</v>
      </c>
      <c r="BB121" s="286">
        <f t="shared" si="293"/>
        <v>0</v>
      </c>
      <c r="BC121" s="286">
        <f t="shared" si="294"/>
        <v>0</v>
      </c>
      <c r="BD121" s="286">
        <f t="shared" si="295"/>
        <v>0</v>
      </c>
      <c r="BE121" s="548">
        <f t="shared" si="301"/>
        <v>0</v>
      </c>
      <c r="BF121" s="548">
        <f t="shared" si="302"/>
        <v>0</v>
      </c>
      <c r="BG121" s="658"/>
      <c r="BH121" s="656">
        <v>2</v>
      </c>
      <c r="BI121" s="286"/>
      <c r="BJ121" s="541">
        <v>8</v>
      </c>
      <c r="BK121" s="159"/>
      <c r="BL121" s="541"/>
      <c r="BM121" s="159"/>
      <c r="BN121" s="541"/>
      <c r="BO121" s="159"/>
      <c r="BP121" s="541"/>
      <c r="BQ121" s="159"/>
      <c r="BR121" s="541"/>
      <c r="BS121" s="159"/>
      <c r="BT121" s="541"/>
      <c r="BU121" s="159"/>
      <c r="BV121" s="541"/>
      <c r="BW121" s="159"/>
      <c r="BX121" s="541"/>
      <c r="BY121" s="159"/>
      <c r="BZ121" s="286"/>
      <c r="CA121" s="1">
        <f t="shared" si="251"/>
        <v>0</v>
      </c>
      <c r="CB121" s="1">
        <f t="shared" si="252"/>
        <v>0</v>
      </c>
      <c r="CC121" s="1">
        <f t="shared" si="253"/>
        <v>0</v>
      </c>
      <c r="CD121" s="1">
        <f t="shared" si="254"/>
        <v>0</v>
      </c>
      <c r="CE121" s="1035">
        <f t="shared" si="255"/>
        <v>0</v>
      </c>
      <c r="CF121" s="1">
        <f t="shared" si="256"/>
        <v>0</v>
      </c>
      <c r="CG121" s="1">
        <f t="shared" si="257"/>
        <v>0</v>
      </c>
      <c r="CH121" s="1">
        <f t="shared" si="258"/>
        <v>0</v>
      </c>
      <c r="CJ121" s="1">
        <f t="shared" si="259"/>
        <v>0</v>
      </c>
      <c r="CK121" s="1">
        <f t="shared" si="260"/>
        <v>0</v>
      </c>
      <c r="CM121" s="1">
        <f t="shared" si="261"/>
        <v>0</v>
      </c>
      <c r="CN121" s="1">
        <f t="shared" si="262"/>
        <v>0</v>
      </c>
      <c r="CO121" s="1">
        <f t="shared" si="263"/>
        <v>0</v>
      </c>
      <c r="CP121" s="1">
        <f t="shared" si="264"/>
        <v>0</v>
      </c>
      <c r="CQ121" s="1">
        <f t="shared" si="265"/>
        <v>0</v>
      </c>
      <c r="CR121" s="1">
        <f t="shared" si="266"/>
        <v>0</v>
      </c>
      <c r="CS121" s="1">
        <f t="shared" si="267"/>
        <v>0</v>
      </c>
      <c r="CT121" s="1">
        <f t="shared" si="268"/>
        <v>0</v>
      </c>
      <c r="CU121" s="1">
        <f t="shared" si="269"/>
        <v>0</v>
      </c>
      <c r="CV121" s="1">
        <f t="shared" si="270"/>
        <v>0</v>
      </c>
      <c r="CW121" s="1">
        <f t="shared" si="271"/>
        <v>0</v>
      </c>
      <c r="CX121" s="1">
        <f t="shared" si="272"/>
        <v>0</v>
      </c>
      <c r="CY121" s="1">
        <f t="shared" si="273"/>
        <v>0</v>
      </c>
      <c r="CZ121" s="1">
        <f t="shared" si="274"/>
        <v>0</v>
      </c>
      <c r="DA121" s="1">
        <f t="shared" si="275"/>
        <v>0</v>
      </c>
    </row>
    <row r="122" spans="1:105" s="1" customFormat="1" ht="65.25" customHeight="1">
      <c r="A122" s="1322"/>
      <c r="B122" s="266"/>
      <c r="D122" s="465" t="s">
        <v>418</v>
      </c>
      <c r="E122" s="775"/>
      <c r="F122" s="1166"/>
      <c r="G122" s="140" t="s">
        <v>719</v>
      </c>
      <c r="H122" s="1" t="s">
        <v>162</v>
      </c>
      <c r="I122" s="140" t="s">
        <v>696</v>
      </c>
      <c r="J122" s="1">
        <v>3</v>
      </c>
      <c r="K122" s="1">
        <v>0</v>
      </c>
      <c r="L122" s="1" t="s">
        <v>6708</v>
      </c>
      <c r="M122" s="977">
        <v>345.03000000000003</v>
      </c>
      <c r="N122" s="195"/>
      <c r="O122" s="195"/>
      <c r="P122" s="195"/>
      <c r="Q122" s="195"/>
      <c r="R122" s="195"/>
      <c r="S122" s="224"/>
      <c r="T122" s="195"/>
      <c r="U122" s="196"/>
      <c r="V122" s="196"/>
      <c r="W122" s="196"/>
      <c r="X122" s="196"/>
      <c r="Y122" s="196"/>
      <c r="Z122" s="196"/>
      <c r="AA122" s="196"/>
      <c r="AB122" s="878"/>
      <c r="AC122" s="878"/>
      <c r="AD122" s="917" t="s">
        <v>236</v>
      </c>
      <c r="AE122" s="170">
        <f t="shared" si="299"/>
        <v>0</v>
      </c>
      <c r="AF122" s="197" t="str">
        <f t="shared" si="280"/>
        <v>No</v>
      </c>
      <c r="AG122" s="257" t="str">
        <f t="shared" si="297"/>
        <v>No</v>
      </c>
      <c r="AH122" s="172" t="str">
        <f t="shared" si="281"/>
        <v>No</v>
      </c>
      <c r="AJ122" s="397">
        <v>3</v>
      </c>
      <c r="AK122" s="396">
        <f t="shared" si="300"/>
        <v>0</v>
      </c>
      <c r="AL122" s="62"/>
      <c r="AM122" s="62"/>
      <c r="AN122" s="693">
        <v>2.6</v>
      </c>
      <c r="AO122" s="653">
        <f t="shared" si="282"/>
        <v>0</v>
      </c>
      <c r="AP122" s="738"/>
      <c r="AQ122" s="286">
        <f t="shared" si="283"/>
        <v>0</v>
      </c>
      <c r="AR122" s="286">
        <f t="shared" si="284"/>
        <v>0</v>
      </c>
      <c r="AS122" s="286">
        <f t="shared" si="285"/>
        <v>0</v>
      </c>
      <c r="AT122" s="286">
        <f t="shared" si="286"/>
        <v>0</v>
      </c>
      <c r="AU122" s="286">
        <f t="shared" si="287"/>
        <v>0</v>
      </c>
      <c r="AV122" s="286">
        <f t="shared" si="288"/>
        <v>0</v>
      </c>
      <c r="AW122" s="286">
        <f t="shared" si="250"/>
        <v>0</v>
      </c>
      <c r="AX122" s="286">
        <f t="shared" si="289"/>
        <v>0</v>
      </c>
      <c r="AY122" s="286">
        <f t="shared" si="290"/>
        <v>0</v>
      </c>
      <c r="AZ122" s="286">
        <f t="shared" si="291"/>
        <v>0</v>
      </c>
      <c r="BA122" s="286">
        <f t="shared" si="292"/>
        <v>0</v>
      </c>
      <c r="BB122" s="286">
        <f t="shared" si="293"/>
        <v>0</v>
      </c>
      <c r="BC122" s="286">
        <f t="shared" si="294"/>
        <v>0</v>
      </c>
      <c r="BD122" s="286">
        <f t="shared" si="295"/>
        <v>0</v>
      </c>
      <c r="BE122" s="548">
        <f t="shared" si="301"/>
        <v>0</v>
      </c>
      <c r="BF122" s="548">
        <f t="shared" si="302"/>
        <v>0</v>
      </c>
      <c r="BG122" s="658"/>
      <c r="BH122" s="656">
        <v>1.5</v>
      </c>
      <c r="BI122" s="286"/>
      <c r="BJ122" s="541">
        <v>12</v>
      </c>
      <c r="BL122" s="541"/>
      <c r="BN122" s="541"/>
      <c r="BP122" s="541"/>
      <c r="BR122" s="541"/>
      <c r="BT122" s="541"/>
      <c r="BV122" s="541"/>
      <c r="BX122" s="541"/>
      <c r="BZ122" s="286"/>
      <c r="CA122" s="1">
        <f t="shared" si="251"/>
        <v>0</v>
      </c>
      <c r="CB122" s="1">
        <f t="shared" si="252"/>
        <v>0</v>
      </c>
      <c r="CC122" s="1">
        <f t="shared" si="253"/>
        <v>0</v>
      </c>
      <c r="CD122" s="1">
        <f t="shared" si="254"/>
        <v>0</v>
      </c>
      <c r="CE122" s="1035">
        <f t="shared" si="255"/>
        <v>0</v>
      </c>
      <c r="CF122" s="1">
        <f t="shared" si="256"/>
        <v>0</v>
      </c>
      <c r="CG122" s="1">
        <f t="shared" si="257"/>
        <v>0</v>
      </c>
      <c r="CH122" s="1">
        <f t="shared" si="258"/>
        <v>0</v>
      </c>
      <c r="CJ122" s="1">
        <f t="shared" si="259"/>
        <v>0</v>
      </c>
      <c r="CK122" s="1">
        <f t="shared" si="260"/>
        <v>0</v>
      </c>
      <c r="CM122" s="1">
        <f t="shared" si="261"/>
        <v>0</v>
      </c>
      <c r="CN122" s="1">
        <f t="shared" si="262"/>
        <v>0</v>
      </c>
      <c r="CO122" s="1">
        <f t="shared" si="263"/>
        <v>0</v>
      </c>
      <c r="CP122" s="1">
        <f t="shared" si="264"/>
        <v>0</v>
      </c>
      <c r="CQ122" s="1">
        <f t="shared" si="265"/>
        <v>0</v>
      </c>
      <c r="CR122" s="1">
        <f t="shared" si="266"/>
        <v>0</v>
      </c>
      <c r="CS122" s="1">
        <f t="shared" si="267"/>
        <v>0</v>
      </c>
      <c r="CT122" s="1">
        <f t="shared" si="268"/>
        <v>0</v>
      </c>
      <c r="CU122" s="1">
        <f t="shared" si="269"/>
        <v>0</v>
      </c>
      <c r="CV122" s="1">
        <f t="shared" si="270"/>
        <v>0</v>
      </c>
      <c r="CW122" s="1">
        <f t="shared" si="271"/>
        <v>0</v>
      </c>
      <c r="CX122" s="1">
        <f t="shared" si="272"/>
        <v>0</v>
      </c>
      <c r="CY122" s="1">
        <f t="shared" si="273"/>
        <v>0</v>
      </c>
      <c r="CZ122" s="1">
        <f t="shared" si="274"/>
        <v>0</v>
      </c>
      <c r="DA122" s="1">
        <f t="shared" si="275"/>
        <v>0</v>
      </c>
    </row>
    <row r="123" spans="1:105" s="1" customFormat="1" ht="65.25" customHeight="1">
      <c r="A123" s="1322"/>
      <c r="B123" s="258"/>
      <c r="C123" s="173"/>
      <c r="D123" s="1090" t="s">
        <v>419</v>
      </c>
      <c r="E123" s="1076"/>
      <c r="F123" s="1214"/>
      <c r="G123" s="1077" t="s">
        <v>719</v>
      </c>
      <c r="H123" s="1021" t="s">
        <v>162</v>
      </c>
      <c r="I123" s="1077" t="s">
        <v>748</v>
      </c>
      <c r="J123" s="1021">
        <v>3</v>
      </c>
      <c r="K123" s="1021">
        <v>0</v>
      </c>
      <c r="L123" s="1021" t="s">
        <v>6708</v>
      </c>
      <c r="M123" s="1091">
        <v>345.03000000000003</v>
      </c>
      <c r="N123" s="1079"/>
      <c r="O123" s="1079"/>
      <c r="P123" s="1079"/>
      <c r="Q123" s="1079"/>
      <c r="R123" s="1079"/>
      <c r="S123" s="1092"/>
      <c r="T123" s="1079"/>
      <c r="U123" s="1080"/>
      <c r="V123" s="1080"/>
      <c r="W123" s="1080"/>
      <c r="X123" s="1080"/>
      <c r="Y123" s="1080"/>
      <c r="Z123" s="1080"/>
      <c r="AA123" s="1080"/>
      <c r="AB123" s="1093"/>
      <c r="AC123" s="1093"/>
      <c r="AD123" s="1049" t="s">
        <v>236</v>
      </c>
      <c r="AE123" s="1062">
        <f t="shared" si="299"/>
        <v>0</v>
      </c>
      <c r="AF123" s="1051" t="str">
        <f t="shared" si="280"/>
        <v>No</v>
      </c>
      <c r="AG123" s="1107" t="str">
        <f t="shared" si="297"/>
        <v>No</v>
      </c>
      <c r="AH123" s="1052" t="str">
        <f t="shared" si="281"/>
        <v>No</v>
      </c>
      <c r="AJ123" s="399">
        <v>3</v>
      </c>
      <c r="AK123" s="396">
        <f t="shared" si="300"/>
        <v>0</v>
      </c>
      <c r="AL123" s="62"/>
      <c r="AM123" s="62"/>
      <c r="AN123" s="693">
        <v>2.6</v>
      </c>
      <c r="AO123" s="653">
        <f t="shared" si="282"/>
        <v>0</v>
      </c>
      <c r="AP123" s="738"/>
      <c r="AQ123" s="286">
        <f t="shared" si="283"/>
        <v>0</v>
      </c>
      <c r="AR123" s="286">
        <f t="shared" si="284"/>
        <v>0</v>
      </c>
      <c r="AS123" s="286">
        <f t="shared" si="285"/>
        <v>0</v>
      </c>
      <c r="AT123" s="286">
        <f t="shared" si="286"/>
        <v>0</v>
      </c>
      <c r="AU123" s="286">
        <f t="shared" si="287"/>
        <v>0</v>
      </c>
      <c r="AV123" s="286">
        <f t="shared" si="288"/>
        <v>0</v>
      </c>
      <c r="AW123" s="286">
        <f t="shared" si="250"/>
        <v>0</v>
      </c>
      <c r="AX123" s="286">
        <f t="shared" si="289"/>
        <v>0</v>
      </c>
      <c r="AY123" s="286">
        <f t="shared" si="290"/>
        <v>0</v>
      </c>
      <c r="AZ123" s="286">
        <f t="shared" si="291"/>
        <v>0</v>
      </c>
      <c r="BA123" s="286">
        <f t="shared" si="292"/>
        <v>0</v>
      </c>
      <c r="BB123" s="286">
        <f t="shared" si="293"/>
        <v>0</v>
      </c>
      <c r="BC123" s="286">
        <f t="shared" si="294"/>
        <v>0</v>
      </c>
      <c r="BD123" s="286">
        <f t="shared" si="295"/>
        <v>0</v>
      </c>
      <c r="BE123" s="548">
        <f t="shared" si="301"/>
        <v>0</v>
      </c>
      <c r="BF123" s="548">
        <f t="shared" si="302"/>
        <v>0</v>
      </c>
      <c r="BG123" s="658"/>
      <c r="BH123" s="656">
        <v>1.5</v>
      </c>
      <c r="BI123" s="286"/>
      <c r="BJ123" s="542">
        <v>12</v>
      </c>
      <c r="BK123" s="174"/>
      <c r="BL123" s="542"/>
      <c r="BM123" s="174"/>
      <c r="BN123" s="542"/>
      <c r="BO123" s="174"/>
      <c r="BP123" s="542"/>
      <c r="BQ123" s="174"/>
      <c r="BR123" s="542"/>
      <c r="BS123" s="174"/>
      <c r="BT123" s="542"/>
      <c r="BU123" s="174"/>
      <c r="BV123" s="542"/>
      <c r="BW123" s="174"/>
      <c r="BX123" s="542"/>
      <c r="BY123" s="174"/>
      <c r="BZ123" s="286"/>
      <c r="CA123" s="1">
        <f t="shared" si="251"/>
        <v>0</v>
      </c>
      <c r="CB123" s="1">
        <f t="shared" si="252"/>
        <v>0</v>
      </c>
      <c r="CC123" s="1">
        <f t="shared" si="253"/>
        <v>0</v>
      </c>
      <c r="CD123" s="1">
        <f t="shared" si="254"/>
        <v>0</v>
      </c>
      <c r="CE123" s="1035">
        <f t="shared" si="255"/>
        <v>0</v>
      </c>
      <c r="CF123" s="1">
        <f t="shared" si="256"/>
        <v>0</v>
      </c>
      <c r="CG123" s="1">
        <f t="shared" si="257"/>
        <v>0</v>
      </c>
      <c r="CH123" s="1">
        <f t="shared" si="258"/>
        <v>0</v>
      </c>
      <c r="CJ123" s="1">
        <f t="shared" si="259"/>
        <v>0</v>
      </c>
      <c r="CK123" s="1">
        <f t="shared" si="260"/>
        <v>0</v>
      </c>
      <c r="CM123" s="1">
        <f t="shared" si="261"/>
        <v>0</v>
      </c>
      <c r="CN123" s="1">
        <f t="shared" si="262"/>
        <v>0</v>
      </c>
      <c r="CO123" s="1">
        <f t="shared" si="263"/>
        <v>0</v>
      </c>
      <c r="CP123" s="1">
        <f t="shared" si="264"/>
        <v>0</v>
      </c>
      <c r="CQ123" s="1">
        <f t="shared" si="265"/>
        <v>0</v>
      </c>
      <c r="CR123" s="1">
        <f t="shared" si="266"/>
        <v>0</v>
      </c>
      <c r="CS123" s="1">
        <f t="shared" si="267"/>
        <v>0</v>
      </c>
      <c r="CT123" s="1">
        <f t="shared" si="268"/>
        <v>0</v>
      </c>
      <c r="CU123" s="1">
        <f t="shared" si="269"/>
        <v>0</v>
      </c>
      <c r="CV123" s="1">
        <f t="shared" si="270"/>
        <v>0</v>
      </c>
      <c r="CW123" s="1">
        <f t="shared" si="271"/>
        <v>0</v>
      </c>
      <c r="CX123" s="1">
        <f t="shared" si="272"/>
        <v>0</v>
      </c>
      <c r="CY123" s="1">
        <f t="shared" si="273"/>
        <v>0</v>
      </c>
      <c r="CZ123" s="1">
        <f t="shared" si="274"/>
        <v>0</v>
      </c>
      <c r="DA123" s="1">
        <f t="shared" si="275"/>
        <v>0</v>
      </c>
    </row>
    <row r="124" spans="1:105" s="62" customFormat="1" ht="30.75" customHeight="1">
      <c r="A124" s="1"/>
      <c r="B124" s="260"/>
      <c r="C124" s="9"/>
      <c r="D124" s="472"/>
      <c r="E124" s="780"/>
      <c r="F124" s="1215"/>
      <c r="G124" s="425"/>
      <c r="H124" s="9"/>
      <c r="I124" s="167"/>
      <c r="J124" s="9"/>
      <c r="K124" s="9"/>
      <c r="L124" s="9"/>
      <c r="M124" s="485" t="s">
        <v>778</v>
      </c>
      <c r="N124" s="248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881"/>
      <c r="AC124" s="881"/>
      <c r="AD124" s="652"/>
      <c r="AE124" s="206"/>
      <c r="AF124" s="9"/>
      <c r="AG124" s="428"/>
      <c r="AH124" s="583"/>
      <c r="AI124" s="1"/>
      <c r="AJ124" s="8"/>
      <c r="AK124" s="66"/>
      <c r="AN124" s="696"/>
      <c r="AO124" s="653"/>
      <c r="AP124" s="738"/>
      <c r="AQ124" s="286"/>
      <c r="AR124" s="286"/>
      <c r="AS124" s="286"/>
      <c r="AT124" s="286"/>
      <c r="AU124" s="286"/>
      <c r="AV124" s="286"/>
      <c r="AW124" s="286">
        <f t="shared" si="250"/>
        <v>0</v>
      </c>
      <c r="AX124" s="286"/>
      <c r="AY124" s="286"/>
      <c r="AZ124" s="286"/>
      <c r="BA124" s="286"/>
      <c r="BB124" s="286"/>
      <c r="BC124" s="286"/>
      <c r="BD124" s="286"/>
      <c r="BE124" s="548"/>
      <c r="BF124" s="548"/>
      <c r="BG124" s="658"/>
      <c r="BH124" s="656"/>
      <c r="BI124" s="286"/>
      <c r="BJ124" s="539"/>
      <c r="BK124" s="9"/>
      <c r="BL124" s="539"/>
      <c r="BM124" s="9"/>
      <c r="BN124" s="539"/>
      <c r="BO124" s="9"/>
      <c r="BP124" s="539"/>
      <c r="BQ124" s="9"/>
      <c r="BR124" s="539"/>
      <c r="BS124" s="9"/>
      <c r="BT124" s="539"/>
      <c r="BU124" s="9"/>
      <c r="BV124" s="539"/>
      <c r="BW124" s="9"/>
      <c r="BX124" s="539"/>
      <c r="BY124" s="9"/>
      <c r="BZ124" s="286"/>
      <c r="CA124" s="1">
        <f t="shared" si="251"/>
        <v>0</v>
      </c>
      <c r="CB124" s="1">
        <f t="shared" si="252"/>
        <v>0</v>
      </c>
      <c r="CC124" s="1">
        <f t="shared" si="253"/>
        <v>0</v>
      </c>
      <c r="CD124" s="1">
        <f t="shared" si="254"/>
        <v>0</v>
      </c>
      <c r="CE124" s="1035">
        <f t="shared" si="255"/>
        <v>0</v>
      </c>
      <c r="CF124" s="1">
        <f t="shared" si="256"/>
        <v>0</v>
      </c>
      <c r="CG124" s="1">
        <f t="shared" si="257"/>
        <v>0</v>
      </c>
      <c r="CH124" s="1">
        <f t="shared" si="258"/>
        <v>0</v>
      </c>
      <c r="CJ124" s="1">
        <f t="shared" si="259"/>
        <v>0</v>
      </c>
      <c r="CK124" s="1">
        <f t="shared" si="260"/>
        <v>0</v>
      </c>
      <c r="CM124" s="1">
        <f t="shared" si="261"/>
        <v>0</v>
      </c>
      <c r="CN124" s="1">
        <f t="shared" si="262"/>
        <v>0</v>
      </c>
      <c r="CO124" s="1">
        <f t="shared" si="263"/>
        <v>0</v>
      </c>
      <c r="CP124" s="1">
        <f t="shared" si="264"/>
        <v>0</v>
      </c>
      <c r="CQ124" s="1">
        <f t="shared" si="265"/>
        <v>0</v>
      </c>
      <c r="CR124" s="1">
        <f t="shared" si="266"/>
        <v>0</v>
      </c>
      <c r="CS124" s="1">
        <f t="shared" si="267"/>
        <v>0</v>
      </c>
      <c r="CT124" s="1">
        <f t="shared" si="268"/>
        <v>0</v>
      </c>
      <c r="CU124" s="1">
        <f t="shared" si="269"/>
        <v>0</v>
      </c>
      <c r="CV124" s="1">
        <f t="shared" si="270"/>
        <v>0</v>
      </c>
      <c r="CW124" s="1">
        <f t="shared" si="271"/>
        <v>0</v>
      </c>
      <c r="CX124" s="1">
        <f t="shared" si="272"/>
        <v>0</v>
      </c>
      <c r="CY124" s="1">
        <f t="shared" si="273"/>
        <v>0</v>
      </c>
      <c r="CZ124" s="1">
        <f t="shared" si="274"/>
        <v>0</v>
      </c>
      <c r="DA124" s="1">
        <f t="shared" si="275"/>
        <v>0</v>
      </c>
    </row>
    <row r="125" spans="1:105" s="1" customFormat="1" ht="65.25" customHeight="1">
      <c r="A125" s="1301" t="s">
        <v>220</v>
      </c>
      <c r="B125" s="269"/>
      <c r="C125" s="188"/>
      <c r="D125" s="1064" t="s">
        <v>427</v>
      </c>
      <c r="E125" s="1065"/>
      <c r="F125" s="1167"/>
      <c r="G125" s="1066" t="s">
        <v>6398</v>
      </c>
      <c r="H125" s="1067" t="s">
        <v>631</v>
      </c>
      <c r="I125" s="1066" t="s">
        <v>666</v>
      </c>
      <c r="J125" s="1067">
        <v>1</v>
      </c>
      <c r="K125" s="1067">
        <v>0</v>
      </c>
      <c r="L125" s="1066" t="s">
        <v>6708</v>
      </c>
      <c r="M125" s="1083">
        <v>389.55</v>
      </c>
      <c r="N125" s="1069"/>
      <c r="O125" s="1069"/>
      <c r="P125" s="1069"/>
      <c r="Q125" s="1069"/>
      <c r="R125" s="1069"/>
      <c r="S125" s="1084"/>
      <c r="T125" s="1069"/>
      <c r="U125" s="1070"/>
      <c r="V125" s="1070"/>
      <c r="W125" s="1070"/>
      <c r="X125" s="1070"/>
      <c r="Y125" s="1070"/>
      <c r="Z125" s="1070"/>
      <c r="AA125" s="1070"/>
      <c r="AB125" s="1082"/>
      <c r="AC125" s="1082"/>
      <c r="AD125" s="1061" t="s">
        <v>236</v>
      </c>
      <c r="AE125" s="1062">
        <f t="shared" si="299"/>
        <v>0</v>
      </c>
      <c r="AF125" s="1073" t="str">
        <f t="shared" ref="AF125:AF134" si="303">IF(B125="New","Yes","No")</f>
        <v>No</v>
      </c>
      <c r="AG125" s="1120" t="str">
        <f t="shared" ref="AG125:AG134" si="304">IF(SUM(N125:AD125)&gt;0,"Yes","No")</f>
        <v>No</v>
      </c>
      <c r="AH125" s="1052" t="str">
        <f t="shared" ref="AH125:AH134" si="305">IF(F125="P24 cat.","Yes","No")</f>
        <v>No</v>
      </c>
      <c r="AJ125" s="395">
        <v>5</v>
      </c>
      <c r="AK125" s="396">
        <f t="shared" si="300"/>
        <v>0</v>
      </c>
      <c r="AL125" s="62"/>
      <c r="AM125" s="62"/>
      <c r="AN125" s="693">
        <v>18.5</v>
      </c>
      <c r="AO125" s="653">
        <f t="shared" ref="AO125:AO134" si="306">SUM(N125:AD125)*AN125</f>
        <v>0</v>
      </c>
      <c r="AP125" s="738"/>
      <c r="AQ125" s="286">
        <f t="shared" ref="AQ125:AQ134" si="307">N125*J125</f>
        <v>0</v>
      </c>
      <c r="AR125" s="286">
        <f t="shared" ref="AR125:AR134" si="308">O125*J125</f>
        <v>0</v>
      </c>
      <c r="AS125" s="286">
        <f t="shared" ref="AS125:AS134" si="309">P125*J125</f>
        <v>0</v>
      </c>
      <c r="AT125" s="286">
        <f t="shared" ref="AT125:AT134" si="310">Q125*J125</f>
        <v>0</v>
      </c>
      <c r="AU125" s="286">
        <f t="shared" ref="AU125:AU134" si="311">R125*J125</f>
        <v>0</v>
      </c>
      <c r="AV125" s="286">
        <f t="shared" ref="AV125:AV134" si="312">S125*J125</f>
        <v>0</v>
      </c>
      <c r="AW125" s="286">
        <f t="shared" si="250"/>
        <v>0</v>
      </c>
      <c r="AX125" s="286">
        <f t="shared" ref="AX125:AX134" si="313">U125*J125</f>
        <v>0</v>
      </c>
      <c r="AY125" s="286">
        <f t="shared" ref="AY125:AY134" si="314">J125*V125</f>
        <v>0</v>
      </c>
      <c r="AZ125" s="286">
        <f t="shared" ref="AZ125:AZ134" si="315">W125*J125</f>
        <v>0</v>
      </c>
      <c r="BA125" s="286">
        <f t="shared" ref="BA125:BA134" si="316">X125*J125</f>
        <v>0</v>
      </c>
      <c r="BB125" s="286">
        <f t="shared" ref="BB125:BB134" si="317">Y125*J125</f>
        <v>0</v>
      </c>
      <c r="BC125" s="286">
        <f t="shared" ref="BC125:BC134" si="318">Z125*J125</f>
        <v>0</v>
      </c>
      <c r="BD125" s="286">
        <f t="shared" ref="BD125:BD134" si="319">AA125*J125</f>
        <v>0</v>
      </c>
      <c r="BE125" s="548">
        <f>AB125*J125</f>
        <v>0</v>
      </c>
      <c r="BF125" s="548">
        <f>AC125*J125</f>
        <v>0</v>
      </c>
      <c r="BG125" s="658"/>
      <c r="BH125" s="656">
        <v>5</v>
      </c>
      <c r="BI125" s="286"/>
      <c r="BJ125" s="540">
        <v>12</v>
      </c>
      <c r="BK125" s="202"/>
      <c r="BL125" s="540"/>
      <c r="BM125" s="202"/>
      <c r="BN125" s="540"/>
      <c r="BO125" s="202"/>
      <c r="BP125" s="540"/>
      <c r="BQ125" s="202"/>
      <c r="BR125" s="540"/>
      <c r="BS125" s="202"/>
      <c r="BT125" s="540"/>
      <c r="BU125" s="202"/>
      <c r="BV125" s="540"/>
      <c r="BW125" s="202"/>
      <c r="BX125" s="540"/>
      <c r="BY125" s="202"/>
      <c r="BZ125" s="286"/>
      <c r="CA125" s="1">
        <f t="shared" si="251"/>
        <v>0</v>
      </c>
      <c r="CB125" s="1">
        <f t="shared" si="252"/>
        <v>0</v>
      </c>
      <c r="CC125" s="1">
        <f t="shared" si="253"/>
        <v>0</v>
      </c>
      <c r="CD125" s="1">
        <f t="shared" si="254"/>
        <v>0</v>
      </c>
      <c r="CE125" s="1035">
        <f t="shared" si="255"/>
        <v>0</v>
      </c>
      <c r="CF125" s="1">
        <f t="shared" si="256"/>
        <v>0</v>
      </c>
      <c r="CG125" s="1">
        <f t="shared" si="257"/>
        <v>0</v>
      </c>
      <c r="CH125" s="1">
        <f t="shared" si="258"/>
        <v>0</v>
      </c>
      <c r="CJ125" s="1">
        <f t="shared" si="259"/>
        <v>0</v>
      </c>
      <c r="CK125" s="1">
        <f t="shared" si="260"/>
        <v>0</v>
      </c>
      <c r="CM125" s="1">
        <f t="shared" si="261"/>
        <v>0</v>
      </c>
      <c r="CN125" s="1">
        <f t="shared" si="262"/>
        <v>0</v>
      </c>
      <c r="CO125" s="1">
        <f t="shared" si="263"/>
        <v>0</v>
      </c>
      <c r="CP125" s="1">
        <f t="shared" si="264"/>
        <v>0</v>
      </c>
      <c r="CQ125" s="1">
        <f t="shared" si="265"/>
        <v>0</v>
      </c>
      <c r="CR125" s="1">
        <f t="shared" si="266"/>
        <v>0</v>
      </c>
      <c r="CS125" s="1">
        <f t="shared" si="267"/>
        <v>0</v>
      </c>
      <c r="CT125" s="1">
        <f t="shared" si="268"/>
        <v>0</v>
      </c>
      <c r="CU125" s="1">
        <f t="shared" si="269"/>
        <v>0</v>
      </c>
      <c r="CV125" s="1">
        <f t="shared" si="270"/>
        <v>0</v>
      </c>
      <c r="CW125" s="1">
        <f t="shared" si="271"/>
        <v>0</v>
      </c>
      <c r="CX125" s="1">
        <f t="shared" si="272"/>
        <v>0</v>
      </c>
      <c r="CY125" s="1">
        <f t="shared" si="273"/>
        <v>0</v>
      </c>
      <c r="CZ125" s="1">
        <f t="shared" si="274"/>
        <v>0</v>
      </c>
      <c r="DA125" s="1">
        <f t="shared" si="275"/>
        <v>0</v>
      </c>
    </row>
    <row r="126" spans="1:105" s="1" customFormat="1" ht="65.25" customHeight="1">
      <c r="A126" s="1302"/>
      <c r="B126" s="265"/>
      <c r="D126" s="472" t="s">
        <v>5656</v>
      </c>
      <c r="E126" s="775"/>
      <c r="F126" s="1166"/>
      <c r="G126" s="167" t="s">
        <v>1</v>
      </c>
      <c r="H126" s="1" t="s">
        <v>6541</v>
      </c>
      <c r="I126" s="1323" t="s">
        <v>5256</v>
      </c>
      <c r="J126" s="1">
        <v>7</v>
      </c>
      <c r="K126" s="1">
        <v>0</v>
      </c>
      <c r="L126" s="140" t="s">
        <v>6709</v>
      </c>
      <c r="M126" s="977">
        <v>545.37</v>
      </c>
      <c r="N126" s="195"/>
      <c r="O126" s="195"/>
      <c r="P126" s="195"/>
      <c r="Q126" s="195"/>
      <c r="R126" s="195"/>
      <c r="S126" s="224"/>
      <c r="T126" s="195"/>
      <c r="U126" s="196"/>
      <c r="V126" s="196"/>
      <c r="W126" s="196"/>
      <c r="X126" s="196"/>
      <c r="Y126" s="196"/>
      <c r="Z126" s="196"/>
      <c r="AA126" s="196"/>
      <c r="AB126" s="878"/>
      <c r="AC126" s="878"/>
      <c r="AD126" s="917" t="s">
        <v>236</v>
      </c>
      <c r="AE126" s="170">
        <f t="shared" si="299"/>
        <v>0</v>
      </c>
      <c r="AF126" s="197" t="str">
        <f t="shared" si="303"/>
        <v>No</v>
      </c>
      <c r="AG126" s="257" t="str">
        <f t="shared" si="304"/>
        <v>No</v>
      </c>
      <c r="AH126" s="172" t="str">
        <f t="shared" si="305"/>
        <v>No</v>
      </c>
      <c r="AJ126" s="397">
        <v>7</v>
      </c>
      <c r="AK126" s="396">
        <f t="shared" si="300"/>
        <v>0</v>
      </c>
      <c r="AL126" s="62"/>
      <c r="AM126" s="62"/>
      <c r="AN126" s="693">
        <v>10</v>
      </c>
      <c r="AO126" s="653">
        <f t="shared" si="306"/>
        <v>0</v>
      </c>
      <c r="AP126" s="738"/>
      <c r="AQ126" s="286">
        <f t="shared" si="307"/>
        <v>0</v>
      </c>
      <c r="AR126" s="286">
        <f t="shared" si="308"/>
        <v>0</v>
      </c>
      <c r="AS126" s="286">
        <f t="shared" si="309"/>
        <v>0</v>
      </c>
      <c r="AT126" s="286">
        <f t="shared" si="310"/>
        <v>0</v>
      </c>
      <c r="AU126" s="286">
        <f t="shared" si="311"/>
        <v>0</v>
      </c>
      <c r="AV126" s="286">
        <f t="shared" si="312"/>
        <v>0</v>
      </c>
      <c r="AW126" s="286">
        <f t="shared" si="250"/>
        <v>0</v>
      </c>
      <c r="AX126" s="286">
        <f t="shared" si="313"/>
        <v>0</v>
      </c>
      <c r="AY126" s="286">
        <f t="shared" si="314"/>
        <v>0</v>
      </c>
      <c r="AZ126" s="286">
        <f t="shared" si="315"/>
        <v>0</v>
      </c>
      <c r="BA126" s="286">
        <f t="shared" si="316"/>
        <v>0</v>
      </c>
      <c r="BB126" s="286">
        <f t="shared" si="317"/>
        <v>0</v>
      </c>
      <c r="BC126" s="286">
        <f t="shared" si="318"/>
        <v>0</v>
      </c>
      <c r="BD126" s="286">
        <f t="shared" si="319"/>
        <v>0</v>
      </c>
      <c r="BE126" s="548">
        <f>AB126*J126</f>
        <v>0</v>
      </c>
      <c r="BF126" s="548">
        <f>AC126*J126</f>
        <v>0</v>
      </c>
      <c r="BG126" s="658"/>
      <c r="BH126" s="656">
        <v>5</v>
      </c>
      <c r="BI126" s="286"/>
      <c r="BJ126" s="541">
        <v>28</v>
      </c>
      <c r="BL126" s="541"/>
      <c r="BN126" s="541"/>
      <c r="BO126" s="1">
        <v>5</v>
      </c>
      <c r="BP126" s="541"/>
      <c r="BR126" s="541"/>
      <c r="BT126" s="541"/>
      <c r="BV126" s="541"/>
      <c r="BX126" s="541"/>
      <c r="BZ126" s="286"/>
      <c r="CA126" s="1">
        <f t="shared" si="251"/>
        <v>0</v>
      </c>
      <c r="CB126" s="1">
        <f t="shared" si="252"/>
        <v>0</v>
      </c>
      <c r="CC126" s="1">
        <f t="shared" si="253"/>
        <v>0</v>
      </c>
      <c r="CD126" s="1">
        <f t="shared" si="254"/>
        <v>0</v>
      </c>
      <c r="CE126" s="1035">
        <f t="shared" si="255"/>
        <v>0</v>
      </c>
      <c r="CF126" s="1">
        <f t="shared" si="256"/>
        <v>0</v>
      </c>
      <c r="CG126" s="1">
        <f t="shared" si="257"/>
        <v>0</v>
      </c>
      <c r="CH126" s="1">
        <f t="shared" si="258"/>
        <v>0</v>
      </c>
      <c r="CJ126" s="1">
        <f t="shared" si="259"/>
        <v>0</v>
      </c>
      <c r="CK126" s="1">
        <f t="shared" si="260"/>
        <v>0</v>
      </c>
      <c r="CM126" s="1">
        <f t="shared" si="261"/>
        <v>0</v>
      </c>
      <c r="CN126" s="1">
        <f t="shared" si="262"/>
        <v>0</v>
      </c>
      <c r="CO126" s="1">
        <f t="shared" si="263"/>
        <v>0</v>
      </c>
      <c r="CP126" s="1">
        <f t="shared" si="264"/>
        <v>0</v>
      </c>
      <c r="CQ126" s="1">
        <f t="shared" si="265"/>
        <v>0</v>
      </c>
      <c r="CR126" s="1">
        <f t="shared" si="266"/>
        <v>0</v>
      </c>
      <c r="CS126" s="1">
        <f t="shared" si="267"/>
        <v>0</v>
      </c>
      <c r="CT126" s="1">
        <f t="shared" si="268"/>
        <v>0</v>
      </c>
      <c r="CU126" s="1">
        <f t="shared" si="269"/>
        <v>0</v>
      </c>
      <c r="CV126" s="1">
        <f t="shared" si="270"/>
        <v>0</v>
      </c>
      <c r="CW126" s="1">
        <f t="shared" si="271"/>
        <v>0</v>
      </c>
      <c r="CX126" s="1">
        <f t="shared" si="272"/>
        <v>0</v>
      </c>
      <c r="CY126" s="1">
        <f t="shared" si="273"/>
        <v>0</v>
      </c>
      <c r="CZ126" s="1">
        <f t="shared" si="274"/>
        <v>0</v>
      </c>
      <c r="DA126" s="1">
        <f t="shared" si="275"/>
        <v>0</v>
      </c>
    </row>
    <row r="127" spans="1:105" s="62" customFormat="1" ht="65.25" customHeight="1">
      <c r="A127" s="1302"/>
      <c r="B127" s="266"/>
      <c r="D127" s="472" t="s">
        <v>5657</v>
      </c>
      <c r="E127" s="777" t="s">
        <v>90</v>
      </c>
      <c r="F127" s="1168"/>
      <c r="G127" s="167" t="s">
        <v>1</v>
      </c>
      <c r="H127" s="62" t="s">
        <v>6541</v>
      </c>
      <c r="I127" s="1324"/>
      <c r="J127" s="62">
        <v>7</v>
      </c>
      <c r="K127" s="62">
        <v>0</v>
      </c>
      <c r="L127" s="140" t="s">
        <v>6709</v>
      </c>
      <c r="M127" s="962">
        <v>656.67</v>
      </c>
      <c r="N127" s="168"/>
      <c r="O127" s="168"/>
      <c r="P127" s="168"/>
      <c r="Q127" s="168"/>
      <c r="R127" s="168"/>
      <c r="S127" s="169"/>
      <c r="T127" s="168"/>
      <c r="U127" s="168"/>
      <c r="V127" s="168"/>
      <c r="W127" s="168"/>
      <c r="X127" s="168"/>
      <c r="Y127" s="169"/>
      <c r="Z127" s="169"/>
      <c r="AA127" s="169"/>
      <c r="AB127" s="913" t="s">
        <v>236</v>
      </c>
      <c r="AC127" s="913" t="s">
        <v>236</v>
      </c>
      <c r="AD127" s="169"/>
      <c r="AE127" s="170">
        <f>M127*N127+M127*O127+M127*P127+M127*Q127+M127*R127+M127*S127+M127*U127+M127*W127+M127*X127+M127*Y127+M127*Z127+M127*AA127+M127*V127+M127*AD127+M127*T127</f>
        <v>0</v>
      </c>
      <c r="AF127" s="171" t="str">
        <f t="shared" si="303"/>
        <v>No</v>
      </c>
      <c r="AG127" s="257" t="str">
        <f t="shared" si="304"/>
        <v>No</v>
      </c>
      <c r="AH127" s="172" t="str">
        <f t="shared" si="305"/>
        <v>No</v>
      </c>
      <c r="AI127" s="1"/>
      <c r="AJ127" s="397">
        <v>7</v>
      </c>
      <c r="AK127" s="398">
        <f t="shared" ref="AK127" si="320">AJ127*N127+AJ127*O127+AJ127*P127+AJ127*Q127+AJ127*R127+AJ127*S127+AJ127*U127+AJ127*W127+AJ127*X127+AJ127*Y127+AJ127*Z127+AJ127*AA127+AJ127*V127+AJ127*AD127+AJ127*T127</f>
        <v>0</v>
      </c>
      <c r="AN127" s="693">
        <v>10</v>
      </c>
      <c r="AO127" s="653">
        <f t="shared" si="306"/>
        <v>0</v>
      </c>
      <c r="AP127" s="738"/>
      <c r="AQ127" s="286">
        <f t="shared" si="307"/>
        <v>0</v>
      </c>
      <c r="AR127" s="286">
        <f t="shared" si="308"/>
        <v>0</v>
      </c>
      <c r="AS127" s="286">
        <f t="shared" si="309"/>
        <v>0</v>
      </c>
      <c r="AT127" s="286">
        <f t="shared" si="310"/>
        <v>0</v>
      </c>
      <c r="AU127" s="286">
        <f t="shared" si="311"/>
        <v>0</v>
      </c>
      <c r="AV127" s="286">
        <f t="shared" si="312"/>
        <v>0</v>
      </c>
      <c r="AW127" s="286">
        <f t="shared" si="250"/>
        <v>0</v>
      </c>
      <c r="AX127" s="286">
        <f t="shared" si="313"/>
        <v>0</v>
      </c>
      <c r="AY127" s="286">
        <f t="shared" si="314"/>
        <v>0</v>
      </c>
      <c r="AZ127" s="286">
        <f t="shared" si="315"/>
        <v>0</v>
      </c>
      <c r="BA127" s="286">
        <f t="shared" si="316"/>
        <v>0</v>
      </c>
      <c r="BB127" s="286">
        <f t="shared" si="317"/>
        <v>0</v>
      </c>
      <c r="BC127" s="286">
        <f t="shared" si="318"/>
        <v>0</v>
      </c>
      <c r="BD127" s="286">
        <f t="shared" si="319"/>
        <v>0</v>
      </c>
      <c r="BE127" s="548"/>
      <c r="BF127" s="548"/>
      <c r="BG127" s="658">
        <f>AD127*J127</f>
        <v>0</v>
      </c>
      <c r="BH127" s="656">
        <v>5</v>
      </c>
      <c r="BI127" s="286"/>
      <c r="BJ127" s="541">
        <v>28</v>
      </c>
      <c r="BL127" s="541"/>
      <c r="BN127" s="541"/>
      <c r="BO127" s="62">
        <v>5</v>
      </c>
      <c r="BP127" s="541"/>
      <c r="BR127" s="541"/>
      <c r="BT127" s="541"/>
      <c r="BV127" s="541"/>
      <c r="BX127" s="541"/>
      <c r="BZ127" s="286"/>
      <c r="CA127" s="1">
        <f t="shared" si="251"/>
        <v>0</v>
      </c>
      <c r="CB127" s="1">
        <f t="shared" si="252"/>
        <v>0</v>
      </c>
      <c r="CC127" s="1">
        <f t="shared" si="253"/>
        <v>0</v>
      </c>
      <c r="CD127" s="1">
        <f t="shared" si="254"/>
        <v>0</v>
      </c>
      <c r="CE127" s="1035">
        <f t="shared" si="255"/>
        <v>0</v>
      </c>
      <c r="CF127" s="1">
        <f t="shared" si="256"/>
        <v>0</v>
      </c>
      <c r="CG127" s="1">
        <f t="shared" si="257"/>
        <v>0</v>
      </c>
      <c r="CH127" s="1">
        <f t="shared" si="258"/>
        <v>0</v>
      </c>
      <c r="CJ127" s="1">
        <f t="shared" si="259"/>
        <v>0</v>
      </c>
      <c r="CK127" s="1">
        <f t="shared" si="260"/>
        <v>0</v>
      </c>
      <c r="CM127" s="1">
        <f t="shared" si="261"/>
        <v>0</v>
      </c>
      <c r="CN127" s="1">
        <f t="shared" si="262"/>
        <v>0</v>
      </c>
      <c r="CO127" s="1">
        <f t="shared" si="263"/>
        <v>0</v>
      </c>
      <c r="CP127" s="1">
        <f t="shared" si="264"/>
        <v>0</v>
      </c>
      <c r="CQ127" s="1">
        <f t="shared" si="265"/>
        <v>0</v>
      </c>
      <c r="CR127" s="1">
        <f t="shared" si="266"/>
        <v>0</v>
      </c>
      <c r="CS127" s="1">
        <f t="shared" si="267"/>
        <v>0</v>
      </c>
      <c r="CT127" s="1">
        <f t="shared" si="268"/>
        <v>0</v>
      </c>
      <c r="CU127" s="1">
        <f t="shared" si="269"/>
        <v>0</v>
      </c>
      <c r="CV127" s="1">
        <f t="shared" si="270"/>
        <v>0</v>
      </c>
      <c r="CW127" s="1">
        <f t="shared" si="271"/>
        <v>0</v>
      </c>
      <c r="CX127" s="1">
        <f t="shared" si="272"/>
        <v>0</v>
      </c>
      <c r="CY127" s="1">
        <f t="shared" si="273"/>
        <v>0</v>
      </c>
      <c r="CZ127" s="1">
        <f t="shared" si="274"/>
        <v>0</v>
      </c>
      <c r="DA127" s="1">
        <f t="shared" si="275"/>
        <v>0</v>
      </c>
    </row>
    <row r="128" spans="1:105" s="1" customFormat="1" ht="65.25" customHeight="1">
      <c r="A128" s="1302"/>
      <c r="B128" s="265"/>
      <c r="D128" s="1053" t="s">
        <v>5658</v>
      </c>
      <c r="E128" s="1054"/>
      <c r="F128" s="1165"/>
      <c r="G128" s="1055" t="s">
        <v>1</v>
      </c>
      <c r="H128" s="1056" t="s">
        <v>162</v>
      </c>
      <c r="I128" s="1316" t="s">
        <v>5255</v>
      </c>
      <c r="J128" s="1056">
        <v>5</v>
      </c>
      <c r="K128" s="1056">
        <v>0</v>
      </c>
      <c r="L128" s="1055" t="s">
        <v>6709</v>
      </c>
      <c r="M128" s="1085">
        <v>389.55</v>
      </c>
      <c r="N128" s="1058"/>
      <c r="O128" s="1058"/>
      <c r="P128" s="1058"/>
      <c r="Q128" s="1058"/>
      <c r="R128" s="1058"/>
      <c r="S128" s="1086"/>
      <c r="T128" s="1058"/>
      <c r="U128" s="1059"/>
      <c r="V128" s="1059"/>
      <c r="W128" s="1059"/>
      <c r="X128" s="1059"/>
      <c r="Y128" s="1059"/>
      <c r="Z128" s="1059"/>
      <c r="AA128" s="1059"/>
      <c r="AB128" s="1082"/>
      <c r="AC128" s="1082"/>
      <c r="AD128" s="1061" t="s">
        <v>236</v>
      </c>
      <c r="AE128" s="1062">
        <f t="shared" si="299"/>
        <v>0</v>
      </c>
      <c r="AF128" s="1063" t="str">
        <f t="shared" si="303"/>
        <v>No</v>
      </c>
      <c r="AG128" s="1107" t="str">
        <f t="shared" si="304"/>
        <v>No</v>
      </c>
      <c r="AH128" s="1052" t="str">
        <f t="shared" si="305"/>
        <v>No</v>
      </c>
      <c r="AJ128" s="397">
        <v>5</v>
      </c>
      <c r="AK128" s="396">
        <f t="shared" si="300"/>
        <v>0</v>
      </c>
      <c r="AL128" s="62"/>
      <c r="AM128" s="62"/>
      <c r="AN128" s="693">
        <v>5.5</v>
      </c>
      <c r="AO128" s="653">
        <f t="shared" si="306"/>
        <v>0</v>
      </c>
      <c r="AP128" s="738"/>
      <c r="AQ128" s="286">
        <f t="shared" si="307"/>
        <v>0</v>
      </c>
      <c r="AR128" s="286">
        <f t="shared" si="308"/>
        <v>0</v>
      </c>
      <c r="AS128" s="286">
        <f t="shared" si="309"/>
        <v>0</v>
      </c>
      <c r="AT128" s="286">
        <f t="shared" si="310"/>
        <v>0</v>
      </c>
      <c r="AU128" s="286">
        <f t="shared" si="311"/>
        <v>0</v>
      </c>
      <c r="AV128" s="286">
        <f t="shared" si="312"/>
        <v>0</v>
      </c>
      <c r="AW128" s="286">
        <f t="shared" si="250"/>
        <v>0</v>
      </c>
      <c r="AX128" s="286">
        <f t="shared" si="313"/>
        <v>0</v>
      </c>
      <c r="AY128" s="286">
        <f t="shared" si="314"/>
        <v>0</v>
      </c>
      <c r="AZ128" s="286">
        <f t="shared" si="315"/>
        <v>0</v>
      </c>
      <c r="BA128" s="286">
        <f t="shared" si="316"/>
        <v>0</v>
      </c>
      <c r="BB128" s="286">
        <f t="shared" si="317"/>
        <v>0</v>
      </c>
      <c r="BC128" s="286">
        <f t="shared" si="318"/>
        <v>0</v>
      </c>
      <c r="BD128" s="286">
        <f t="shared" si="319"/>
        <v>0</v>
      </c>
      <c r="BE128" s="548">
        <f>AB128*J128</f>
        <v>0</v>
      </c>
      <c r="BF128" s="548">
        <f>AC128*J128</f>
        <v>0</v>
      </c>
      <c r="BG128" s="658"/>
      <c r="BH128" s="656">
        <v>3</v>
      </c>
      <c r="BI128" s="286"/>
      <c r="BJ128" s="541">
        <v>14</v>
      </c>
      <c r="BK128" s="159"/>
      <c r="BL128" s="541"/>
      <c r="BM128" s="159"/>
      <c r="BN128" s="541"/>
      <c r="BO128" s="159">
        <v>5</v>
      </c>
      <c r="BP128" s="541"/>
      <c r="BQ128" s="159"/>
      <c r="BR128" s="541"/>
      <c r="BS128" s="159"/>
      <c r="BT128" s="541"/>
      <c r="BU128" s="159"/>
      <c r="BV128" s="541"/>
      <c r="BW128" s="159"/>
      <c r="BX128" s="541"/>
      <c r="BY128" s="159"/>
      <c r="BZ128" s="286"/>
      <c r="CA128" s="1">
        <f t="shared" si="251"/>
        <v>0</v>
      </c>
      <c r="CB128" s="1">
        <f t="shared" si="252"/>
        <v>0</v>
      </c>
      <c r="CC128" s="1">
        <f t="shared" si="253"/>
        <v>0</v>
      </c>
      <c r="CD128" s="1">
        <f t="shared" si="254"/>
        <v>0</v>
      </c>
      <c r="CE128" s="1035">
        <f t="shared" si="255"/>
        <v>0</v>
      </c>
      <c r="CF128" s="1">
        <f t="shared" si="256"/>
        <v>0</v>
      </c>
      <c r="CG128" s="1">
        <f t="shared" si="257"/>
        <v>0</v>
      </c>
      <c r="CH128" s="1">
        <f t="shared" si="258"/>
        <v>0</v>
      </c>
      <c r="CJ128" s="1">
        <f t="shared" si="259"/>
        <v>0</v>
      </c>
      <c r="CK128" s="1">
        <f t="shared" si="260"/>
        <v>0</v>
      </c>
      <c r="CM128" s="1">
        <f t="shared" si="261"/>
        <v>0</v>
      </c>
      <c r="CN128" s="1">
        <f t="shared" si="262"/>
        <v>0</v>
      </c>
      <c r="CO128" s="1">
        <f t="shared" si="263"/>
        <v>0</v>
      </c>
      <c r="CP128" s="1">
        <f t="shared" si="264"/>
        <v>0</v>
      </c>
      <c r="CQ128" s="1">
        <f t="shared" si="265"/>
        <v>0</v>
      </c>
      <c r="CR128" s="1">
        <f t="shared" si="266"/>
        <v>0</v>
      </c>
      <c r="CS128" s="1">
        <f t="shared" si="267"/>
        <v>0</v>
      </c>
      <c r="CT128" s="1">
        <f t="shared" si="268"/>
        <v>0</v>
      </c>
      <c r="CU128" s="1">
        <f t="shared" si="269"/>
        <v>0</v>
      </c>
      <c r="CV128" s="1">
        <f t="shared" si="270"/>
        <v>0</v>
      </c>
      <c r="CW128" s="1">
        <f t="shared" si="271"/>
        <v>0</v>
      </c>
      <c r="CX128" s="1">
        <f t="shared" si="272"/>
        <v>0</v>
      </c>
      <c r="CY128" s="1">
        <f t="shared" si="273"/>
        <v>0</v>
      </c>
      <c r="CZ128" s="1">
        <f t="shared" si="274"/>
        <v>0</v>
      </c>
      <c r="DA128" s="1">
        <f t="shared" si="275"/>
        <v>0</v>
      </c>
    </row>
    <row r="129" spans="1:105" s="1" customFormat="1" ht="65.25" customHeight="1">
      <c r="A129" s="1303"/>
      <c r="B129" s="258"/>
      <c r="C129" s="173"/>
      <c r="D129" s="1090" t="s">
        <v>5659</v>
      </c>
      <c r="E129" s="1076" t="s">
        <v>90</v>
      </c>
      <c r="F129" s="1214"/>
      <c r="G129" s="1077" t="s">
        <v>1</v>
      </c>
      <c r="H129" s="1021" t="s">
        <v>162</v>
      </c>
      <c r="I129" s="1317"/>
      <c r="J129" s="1021">
        <v>5</v>
      </c>
      <c r="K129" s="1021">
        <v>0</v>
      </c>
      <c r="L129" s="1077" t="s">
        <v>6709</v>
      </c>
      <c r="M129" s="1091">
        <v>500.85</v>
      </c>
      <c r="N129" s="1079"/>
      <c r="O129" s="1079"/>
      <c r="P129" s="1079"/>
      <c r="Q129" s="1079"/>
      <c r="R129" s="1079"/>
      <c r="S129" s="1080"/>
      <c r="T129" s="1079"/>
      <c r="U129" s="1079"/>
      <c r="V129" s="1079"/>
      <c r="W129" s="1079"/>
      <c r="X129" s="1079"/>
      <c r="Y129" s="1080"/>
      <c r="Z129" s="1080"/>
      <c r="AA129" s="1080"/>
      <c r="AB129" s="1049" t="s">
        <v>236</v>
      </c>
      <c r="AC129" s="1049" t="s">
        <v>236</v>
      </c>
      <c r="AD129" s="1080"/>
      <c r="AE129" s="1050">
        <f>M129*N129+M129*O129+M129*P129+M129*Q129+M129*R129+M129*S129+M129*U129+M129*W129+M129*X129+M129*Y129+M129*Z129+M129*AA129+M129*V129+M129*AD129+M129*T129</f>
        <v>0</v>
      </c>
      <c r="AF129" s="1051" t="str">
        <f t="shared" si="303"/>
        <v>No</v>
      </c>
      <c r="AG129" s="1172" t="str">
        <f t="shared" si="304"/>
        <v>No</v>
      </c>
      <c r="AH129" s="1052" t="str">
        <f t="shared" si="305"/>
        <v>No</v>
      </c>
      <c r="AJ129" s="397">
        <v>5</v>
      </c>
      <c r="AK129" s="398">
        <f t="shared" ref="AK129" si="321">AJ129*N129+AJ129*O129+AJ129*P129+AJ129*Q129+AJ129*R129+AJ129*S129+AJ129*U129+AJ129*W129+AJ129*X129+AJ129*Y129+AJ129*Z129+AJ129*AA129+AJ129*V129+AJ129*AD129+AJ129*T129</f>
        <v>0</v>
      </c>
      <c r="AL129" s="62"/>
      <c r="AM129" s="62"/>
      <c r="AN129" s="693">
        <v>5.5</v>
      </c>
      <c r="AO129" s="653">
        <f t="shared" si="306"/>
        <v>0</v>
      </c>
      <c r="AP129" s="738"/>
      <c r="AQ129" s="286">
        <f t="shared" si="307"/>
        <v>0</v>
      </c>
      <c r="AR129" s="286">
        <f t="shared" si="308"/>
        <v>0</v>
      </c>
      <c r="AS129" s="286">
        <f t="shared" si="309"/>
        <v>0</v>
      </c>
      <c r="AT129" s="286">
        <f t="shared" si="310"/>
        <v>0</v>
      </c>
      <c r="AU129" s="286">
        <f t="shared" si="311"/>
        <v>0</v>
      </c>
      <c r="AV129" s="286">
        <f t="shared" si="312"/>
        <v>0</v>
      </c>
      <c r="AW129" s="286">
        <f t="shared" si="250"/>
        <v>0</v>
      </c>
      <c r="AX129" s="286">
        <f t="shared" si="313"/>
        <v>0</v>
      </c>
      <c r="AY129" s="286">
        <f t="shared" si="314"/>
        <v>0</v>
      </c>
      <c r="AZ129" s="286">
        <f t="shared" si="315"/>
        <v>0</v>
      </c>
      <c r="BA129" s="286">
        <f t="shared" si="316"/>
        <v>0</v>
      </c>
      <c r="BB129" s="286">
        <f t="shared" si="317"/>
        <v>0</v>
      </c>
      <c r="BC129" s="286">
        <f t="shared" si="318"/>
        <v>0</v>
      </c>
      <c r="BD129" s="286">
        <f t="shared" si="319"/>
        <v>0</v>
      </c>
      <c r="BE129" s="548"/>
      <c r="BF129" s="548"/>
      <c r="BG129" s="658">
        <f>AD129*J129</f>
        <v>0</v>
      </c>
      <c r="BH129" s="656">
        <v>3</v>
      </c>
      <c r="BI129" s="286"/>
      <c r="BJ129" s="542">
        <v>14</v>
      </c>
      <c r="BK129" s="174"/>
      <c r="BL129" s="542"/>
      <c r="BM129" s="174"/>
      <c r="BN129" s="542"/>
      <c r="BO129" s="174">
        <v>5</v>
      </c>
      <c r="BP129" s="542"/>
      <c r="BQ129" s="174"/>
      <c r="BR129" s="542"/>
      <c r="BS129" s="174"/>
      <c r="BT129" s="542"/>
      <c r="BU129" s="174"/>
      <c r="BV129" s="542"/>
      <c r="BW129" s="174"/>
      <c r="BX129" s="542"/>
      <c r="BY129" s="174"/>
      <c r="BZ129" s="286"/>
      <c r="CA129" s="1">
        <f t="shared" si="251"/>
        <v>0</v>
      </c>
      <c r="CB129" s="1">
        <f t="shared" si="252"/>
        <v>0</v>
      </c>
      <c r="CC129" s="1">
        <f t="shared" si="253"/>
        <v>0</v>
      </c>
      <c r="CD129" s="1">
        <f t="shared" si="254"/>
        <v>0</v>
      </c>
      <c r="CE129" s="1035">
        <f t="shared" si="255"/>
        <v>0</v>
      </c>
      <c r="CF129" s="1">
        <f t="shared" si="256"/>
        <v>0</v>
      </c>
      <c r="CG129" s="1">
        <f t="shared" si="257"/>
        <v>0</v>
      </c>
      <c r="CH129" s="1">
        <f t="shared" si="258"/>
        <v>0</v>
      </c>
      <c r="CJ129" s="1">
        <f t="shared" si="259"/>
        <v>0</v>
      </c>
      <c r="CK129" s="1">
        <f t="shared" si="260"/>
        <v>0</v>
      </c>
      <c r="CM129" s="1">
        <f t="shared" si="261"/>
        <v>0</v>
      </c>
      <c r="CN129" s="1">
        <f t="shared" si="262"/>
        <v>0</v>
      </c>
      <c r="CO129" s="1">
        <f t="shared" si="263"/>
        <v>0</v>
      </c>
      <c r="CP129" s="1">
        <f t="shared" si="264"/>
        <v>0</v>
      </c>
      <c r="CQ129" s="1">
        <f t="shared" si="265"/>
        <v>0</v>
      </c>
      <c r="CR129" s="1">
        <f t="shared" si="266"/>
        <v>0</v>
      </c>
      <c r="CS129" s="1">
        <f t="shared" si="267"/>
        <v>0</v>
      </c>
      <c r="CT129" s="1">
        <f t="shared" si="268"/>
        <v>0</v>
      </c>
      <c r="CU129" s="1">
        <f t="shared" si="269"/>
        <v>0</v>
      </c>
      <c r="CV129" s="1">
        <f t="shared" si="270"/>
        <v>0</v>
      </c>
      <c r="CW129" s="1">
        <f t="shared" si="271"/>
        <v>0</v>
      </c>
      <c r="CX129" s="1">
        <f t="shared" si="272"/>
        <v>0</v>
      </c>
      <c r="CY129" s="1">
        <f t="shared" si="273"/>
        <v>0</v>
      </c>
      <c r="CZ129" s="1">
        <f t="shared" si="274"/>
        <v>0</v>
      </c>
      <c r="DA129" s="1">
        <f t="shared" si="275"/>
        <v>0</v>
      </c>
    </row>
    <row r="130" spans="1:105" s="1" customFormat="1" ht="65.25" customHeight="1">
      <c r="A130" s="1313" t="s">
        <v>5688</v>
      </c>
      <c r="B130" s="262"/>
      <c r="D130" s="470" t="s">
        <v>429</v>
      </c>
      <c r="E130" s="779"/>
      <c r="F130" s="1164"/>
      <c r="G130" s="189" t="s">
        <v>6398</v>
      </c>
      <c r="H130" s="188" t="s">
        <v>631</v>
      </c>
      <c r="I130" s="189" t="s">
        <v>667</v>
      </c>
      <c r="J130" s="188">
        <v>1</v>
      </c>
      <c r="K130" s="188">
        <v>12</v>
      </c>
      <c r="L130" s="188" t="s">
        <v>6708</v>
      </c>
      <c r="M130" s="980">
        <v>218.94936000000001</v>
      </c>
      <c r="N130" s="190"/>
      <c r="O130" s="190"/>
      <c r="P130" s="190"/>
      <c r="Q130" s="190"/>
      <c r="R130" s="190"/>
      <c r="S130" s="229"/>
      <c r="T130" s="190"/>
      <c r="U130" s="191"/>
      <c r="V130" s="191"/>
      <c r="W130" s="191"/>
      <c r="X130" s="191"/>
      <c r="Y130" s="191"/>
      <c r="Z130" s="191"/>
      <c r="AA130" s="191"/>
      <c r="AB130" s="886"/>
      <c r="AC130" s="886"/>
      <c r="AD130" s="920" t="s">
        <v>236</v>
      </c>
      <c r="AE130" s="170">
        <f t="shared" si="299"/>
        <v>0</v>
      </c>
      <c r="AF130" s="192" t="str">
        <f t="shared" si="303"/>
        <v>No</v>
      </c>
      <c r="AG130" s="257" t="str">
        <f t="shared" si="304"/>
        <v>No</v>
      </c>
      <c r="AH130" s="158" t="str">
        <f t="shared" si="305"/>
        <v>No</v>
      </c>
      <c r="AJ130" s="397">
        <v>4</v>
      </c>
      <c r="AK130" s="396">
        <f t="shared" si="300"/>
        <v>0</v>
      </c>
      <c r="AL130" s="62"/>
      <c r="AM130" s="62"/>
      <c r="AN130" s="693">
        <v>10</v>
      </c>
      <c r="AO130" s="653">
        <f t="shared" si="306"/>
        <v>0</v>
      </c>
      <c r="AP130" s="738"/>
      <c r="AQ130" s="286">
        <f t="shared" si="307"/>
        <v>0</v>
      </c>
      <c r="AR130" s="286">
        <f t="shared" si="308"/>
        <v>0</v>
      </c>
      <c r="AS130" s="286">
        <f t="shared" si="309"/>
        <v>0</v>
      </c>
      <c r="AT130" s="286">
        <f t="shared" si="310"/>
        <v>0</v>
      </c>
      <c r="AU130" s="286">
        <f t="shared" si="311"/>
        <v>0</v>
      </c>
      <c r="AV130" s="286">
        <f t="shared" si="312"/>
        <v>0</v>
      </c>
      <c r="AW130" s="286">
        <f t="shared" si="250"/>
        <v>0</v>
      </c>
      <c r="AX130" s="286">
        <f t="shared" si="313"/>
        <v>0</v>
      </c>
      <c r="AY130" s="286">
        <f t="shared" si="314"/>
        <v>0</v>
      </c>
      <c r="AZ130" s="286">
        <f t="shared" si="315"/>
        <v>0</v>
      </c>
      <c r="BA130" s="286">
        <f t="shared" si="316"/>
        <v>0</v>
      </c>
      <c r="BB130" s="286">
        <f t="shared" si="317"/>
        <v>0</v>
      </c>
      <c r="BC130" s="286">
        <f t="shared" si="318"/>
        <v>0</v>
      </c>
      <c r="BD130" s="286">
        <f t="shared" si="319"/>
        <v>0</v>
      </c>
      <c r="BE130" s="548">
        <f>AB130*J130</f>
        <v>0</v>
      </c>
      <c r="BF130" s="548">
        <f>AC130*J130</f>
        <v>0</v>
      </c>
      <c r="BG130" s="658"/>
      <c r="BH130" s="656">
        <v>4</v>
      </c>
      <c r="BI130" s="286"/>
      <c r="BJ130" s="540">
        <v>12</v>
      </c>
      <c r="BK130" s="188"/>
      <c r="BL130" s="540"/>
      <c r="BM130" s="188"/>
      <c r="BN130" s="540"/>
      <c r="BO130" s="188"/>
      <c r="BP130" s="540"/>
      <c r="BQ130" s="188"/>
      <c r="BR130" s="540"/>
      <c r="BS130" s="188"/>
      <c r="BT130" s="540"/>
      <c r="BU130" s="188"/>
      <c r="BV130" s="540"/>
      <c r="BW130" s="188"/>
      <c r="BX130" s="540"/>
      <c r="BY130" s="188"/>
      <c r="BZ130" s="286"/>
      <c r="CA130" s="1">
        <f t="shared" si="251"/>
        <v>0</v>
      </c>
      <c r="CB130" s="1">
        <f t="shared" si="252"/>
        <v>0</v>
      </c>
      <c r="CC130" s="1">
        <f t="shared" si="253"/>
        <v>0</v>
      </c>
      <c r="CD130" s="1">
        <f t="shared" si="254"/>
        <v>0</v>
      </c>
      <c r="CE130" s="1035">
        <f t="shared" si="255"/>
        <v>0</v>
      </c>
      <c r="CF130" s="1">
        <f t="shared" si="256"/>
        <v>0</v>
      </c>
      <c r="CG130" s="1">
        <f t="shared" si="257"/>
        <v>0</v>
      </c>
      <c r="CH130" s="1">
        <f t="shared" si="258"/>
        <v>0</v>
      </c>
      <c r="CJ130" s="1">
        <f t="shared" si="259"/>
        <v>0</v>
      </c>
      <c r="CK130" s="1">
        <f t="shared" si="260"/>
        <v>0</v>
      </c>
      <c r="CM130" s="1">
        <f t="shared" si="261"/>
        <v>0</v>
      </c>
      <c r="CN130" s="1">
        <f t="shared" si="262"/>
        <v>0</v>
      </c>
      <c r="CO130" s="1">
        <f t="shared" si="263"/>
        <v>0</v>
      </c>
      <c r="CP130" s="1">
        <f t="shared" si="264"/>
        <v>0</v>
      </c>
      <c r="CQ130" s="1">
        <f t="shared" si="265"/>
        <v>0</v>
      </c>
      <c r="CR130" s="1">
        <f t="shared" si="266"/>
        <v>0</v>
      </c>
      <c r="CS130" s="1">
        <f t="shared" si="267"/>
        <v>0</v>
      </c>
      <c r="CT130" s="1">
        <f t="shared" si="268"/>
        <v>0</v>
      </c>
      <c r="CU130" s="1">
        <f t="shared" si="269"/>
        <v>0</v>
      </c>
      <c r="CV130" s="1">
        <f t="shared" si="270"/>
        <v>0</v>
      </c>
      <c r="CW130" s="1">
        <f t="shared" si="271"/>
        <v>0</v>
      </c>
      <c r="CX130" s="1">
        <f t="shared" si="272"/>
        <v>0</v>
      </c>
      <c r="CY130" s="1">
        <f t="shared" si="273"/>
        <v>0</v>
      </c>
      <c r="CZ130" s="1">
        <f t="shared" si="274"/>
        <v>0</v>
      </c>
      <c r="DA130" s="1">
        <f t="shared" si="275"/>
        <v>0</v>
      </c>
    </row>
    <row r="131" spans="1:105" s="1" customFormat="1" ht="65.25" customHeight="1">
      <c r="A131" s="1314"/>
      <c r="B131" s="256"/>
      <c r="D131" s="1053" t="s">
        <v>430</v>
      </c>
      <c r="E131" s="1054"/>
      <c r="F131" s="1165"/>
      <c r="G131" s="1055" t="s">
        <v>1</v>
      </c>
      <c r="H131" s="1056" t="s">
        <v>218</v>
      </c>
      <c r="I131" s="1055" t="s">
        <v>668</v>
      </c>
      <c r="J131" s="1056">
        <v>1</v>
      </c>
      <c r="K131" s="1056">
        <v>0</v>
      </c>
      <c r="L131" s="1056" t="s">
        <v>6708</v>
      </c>
      <c r="M131" s="1085">
        <v>133.56</v>
      </c>
      <c r="N131" s="1058"/>
      <c r="O131" s="1058"/>
      <c r="P131" s="1058"/>
      <c r="Q131" s="1058"/>
      <c r="R131" s="1058"/>
      <c r="S131" s="1086"/>
      <c r="T131" s="1058"/>
      <c r="U131" s="1059"/>
      <c r="V131" s="1059"/>
      <c r="W131" s="1059"/>
      <c r="X131" s="1059"/>
      <c r="Y131" s="1059"/>
      <c r="Z131" s="1059"/>
      <c r="AA131" s="1059"/>
      <c r="AB131" s="1082"/>
      <c r="AC131" s="1082"/>
      <c r="AD131" s="1061" t="s">
        <v>236</v>
      </c>
      <c r="AE131" s="1062">
        <f t="shared" si="299"/>
        <v>0</v>
      </c>
      <c r="AF131" s="1063" t="str">
        <f t="shared" si="303"/>
        <v>No</v>
      </c>
      <c r="AG131" s="1107" t="str">
        <f t="shared" si="304"/>
        <v>No</v>
      </c>
      <c r="AH131" s="1052" t="str">
        <f t="shared" si="305"/>
        <v>No</v>
      </c>
      <c r="AJ131" s="397">
        <v>1</v>
      </c>
      <c r="AK131" s="396">
        <f t="shared" si="300"/>
        <v>0</v>
      </c>
      <c r="AL131" s="62"/>
      <c r="AM131" s="62"/>
      <c r="AN131" s="693">
        <v>3</v>
      </c>
      <c r="AO131" s="653">
        <f t="shared" si="306"/>
        <v>0</v>
      </c>
      <c r="AP131" s="738"/>
      <c r="AQ131" s="286">
        <f t="shared" si="307"/>
        <v>0</v>
      </c>
      <c r="AR131" s="286">
        <f t="shared" si="308"/>
        <v>0</v>
      </c>
      <c r="AS131" s="286">
        <f t="shared" si="309"/>
        <v>0</v>
      </c>
      <c r="AT131" s="286">
        <f t="shared" si="310"/>
        <v>0</v>
      </c>
      <c r="AU131" s="286">
        <f t="shared" si="311"/>
        <v>0</v>
      </c>
      <c r="AV131" s="286">
        <f t="shared" si="312"/>
        <v>0</v>
      </c>
      <c r="AW131" s="286">
        <f t="shared" si="250"/>
        <v>0</v>
      </c>
      <c r="AX131" s="286">
        <f t="shared" si="313"/>
        <v>0</v>
      </c>
      <c r="AY131" s="286">
        <f t="shared" si="314"/>
        <v>0</v>
      </c>
      <c r="AZ131" s="286">
        <f t="shared" si="315"/>
        <v>0</v>
      </c>
      <c r="BA131" s="286">
        <f t="shared" si="316"/>
        <v>0</v>
      </c>
      <c r="BB131" s="286">
        <f t="shared" si="317"/>
        <v>0</v>
      </c>
      <c r="BC131" s="286">
        <f t="shared" si="318"/>
        <v>0</v>
      </c>
      <c r="BD131" s="286">
        <f t="shared" si="319"/>
        <v>0</v>
      </c>
      <c r="BE131" s="548">
        <f>AB131*J131</f>
        <v>0</v>
      </c>
      <c r="BF131" s="548">
        <f>AC131*J131</f>
        <v>0</v>
      </c>
      <c r="BG131" s="658"/>
      <c r="BH131" s="656">
        <v>1</v>
      </c>
      <c r="BI131" s="286"/>
      <c r="BJ131" s="541">
        <v>7</v>
      </c>
      <c r="BK131" s="159"/>
      <c r="BL131" s="541"/>
      <c r="BM131" s="159"/>
      <c r="BN131" s="541"/>
      <c r="BO131" s="159"/>
      <c r="BP131" s="541"/>
      <c r="BQ131" s="159"/>
      <c r="BR131" s="541"/>
      <c r="BS131" s="159"/>
      <c r="BT131" s="541"/>
      <c r="BU131" s="159"/>
      <c r="BV131" s="541"/>
      <c r="BW131" s="159"/>
      <c r="BX131" s="541"/>
      <c r="BY131" s="159"/>
      <c r="BZ131" s="286"/>
      <c r="CA131" s="1">
        <f t="shared" si="251"/>
        <v>0</v>
      </c>
      <c r="CB131" s="1">
        <f t="shared" si="252"/>
        <v>0</v>
      </c>
      <c r="CC131" s="1">
        <f t="shared" si="253"/>
        <v>0</v>
      </c>
      <c r="CD131" s="1">
        <f t="shared" si="254"/>
        <v>0</v>
      </c>
      <c r="CE131" s="1035">
        <f t="shared" si="255"/>
        <v>0</v>
      </c>
      <c r="CF131" s="1">
        <f t="shared" si="256"/>
        <v>0</v>
      </c>
      <c r="CG131" s="1">
        <f t="shared" si="257"/>
        <v>0</v>
      </c>
      <c r="CH131" s="1">
        <f t="shared" si="258"/>
        <v>0</v>
      </c>
      <c r="CJ131" s="1">
        <f t="shared" si="259"/>
        <v>0</v>
      </c>
      <c r="CK131" s="1">
        <f t="shared" si="260"/>
        <v>0</v>
      </c>
      <c r="CM131" s="1">
        <f t="shared" si="261"/>
        <v>0</v>
      </c>
      <c r="CN131" s="1">
        <f t="shared" si="262"/>
        <v>0</v>
      </c>
      <c r="CO131" s="1">
        <f t="shared" si="263"/>
        <v>0</v>
      </c>
      <c r="CP131" s="1">
        <f t="shared" si="264"/>
        <v>0</v>
      </c>
      <c r="CQ131" s="1">
        <f t="shared" si="265"/>
        <v>0</v>
      </c>
      <c r="CR131" s="1">
        <f t="shared" si="266"/>
        <v>0</v>
      </c>
      <c r="CS131" s="1">
        <f t="shared" si="267"/>
        <v>0</v>
      </c>
      <c r="CT131" s="1">
        <f t="shared" si="268"/>
        <v>0</v>
      </c>
      <c r="CU131" s="1">
        <f t="shared" si="269"/>
        <v>0</v>
      </c>
      <c r="CV131" s="1">
        <f t="shared" si="270"/>
        <v>0</v>
      </c>
      <c r="CW131" s="1">
        <f t="shared" si="271"/>
        <v>0</v>
      </c>
      <c r="CX131" s="1">
        <f t="shared" si="272"/>
        <v>0</v>
      </c>
      <c r="CY131" s="1">
        <f t="shared" si="273"/>
        <v>0</v>
      </c>
      <c r="CZ131" s="1">
        <f t="shared" si="274"/>
        <v>0</v>
      </c>
      <c r="DA131" s="1">
        <f t="shared" si="275"/>
        <v>0</v>
      </c>
    </row>
    <row r="132" spans="1:105" s="1" customFormat="1" ht="65.25" customHeight="1">
      <c r="A132" s="1314"/>
      <c r="B132" s="256"/>
      <c r="D132" s="465" t="s">
        <v>431</v>
      </c>
      <c r="E132" s="775"/>
      <c r="F132" s="1166"/>
      <c r="G132" s="140" t="s">
        <v>1</v>
      </c>
      <c r="H132" s="1" t="s">
        <v>218</v>
      </c>
      <c r="I132" s="140" t="s">
        <v>669</v>
      </c>
      <c r="J132" s="1">
        <v>1</v>
      </c>
      <c r="K132" s="1">
        <v>0</v>
      </c>
      <c r="L132" s="1" t="s">
        <v>6708</v>
      </c>
      <c r="M132" s="977">
        <v>111.30000000000001</v>
      </c>
      <c r="N132" s="195"/>
      <c r="O132" s="195"/>
      <c r="P132" s="195"/>
      <c r="Q132" s="195"/>
      <c r="R132" s="195"/>
      <c r="S132" s="224"/>
      <c r="T132" s="195"/>
      <c r="U132" s="196"/>
      <c r="V132" s="196"/>
      <c r="W132" s="196"/>
      <c r="X132" s="196"/>
      <c r="Y132" s="196"/>
      <c r="Z132" s="196"/>
      <c r="AA132" s="196"/>
      <c r="AB132" s="878"/>
      <c r="AC132" s="878"/>
      <c r="AD132" s="917" t="s">
        <v>236</v>
      </c>
      <c r="AE132" s="170">
        <f t="shared" si="299"/>
        <v>0</v>
      </c>
      <c r="AF132" s="197" t="str">
        <f t="shared" si="303"/>
        <v>No</v>
      </c>
      <c r="AG132" s="257" t="str">
        <f t="shared" si="304"/>
        <v>No</v>
      </c>
      <c r="AH132" s="172" t="str">
        <f t="shared" si="305"/>
        <v>No</v>
      </c>
      <c r="AJ132" s="397">
        <v>1</v>
      </c>
      <c r="AK132" s="396">
        <f t="shared" si="300"/>
        <v>0</v>
      </c>
      <c r="AL132" s="62"/>
      <c r="AM132" s="62"/>
      <c r="AN132" s="693">
        <v>2.5</v>
      </c>
      <c r="AO132" s="653">
        <f t="shared" si="306"/>
        <v>0</v>
      </c>
      <c r="AP132" s="738"/>
      <c r="AQ132" s="286">
        <f t="shared" si="307"/>
        <v>0</v>
      </c>
      <c r="AR132" s="286">
        <f t="shared" si="308"/>
        <v>0</v>
      </c>
      <c r="AS132" s="286">
        <f t="shared" si="309"/>
        <v>0</v>
      </c>
      <c r="AT132" s="286">
        <f t="shared" si="310"/>
        <v>0</v>
      </c>
      <c r="AU132" s="286">
        <f t="shared" si="311"/>
        <v>0</v>
      </c>
      <c r="AV132" s="286">
        <f t="shared" si="312"/>
        <v>0</v>
      </c>
      <c r="AW132" s="286">
        <f t="shared" si="250"/>
        <v>0</v>
      </c>
      <c r="AX132" s="286">
        <f t="shared" si="313"/>
        <v>0</v>
      </c>
      <c r="AY132" s="286">
        <f t="shared" si="314"/>
        <v>0</v>
      </c>
      <c r="AZ132" s="286">
        <f t="shared" si="315"/>
        <v>0</v>
      </c>
      <c r="BA132" s="286">
        <f t="shared" si="316"/>
        <v>0</v>
      </c>
      <c r="BB132" s="286">
        <f t="shared" si="317"/>
        <v>0</v>
      </c>
      <c r="BC132" s="286">
        <f t="shared" si="318"/>
        <v>0</v>
      </c>
      <c r="BD132" s="286">
        <f t="shared" si="319"/>
        <v>0</v>
      </c>
      <c r="BE132" s="548">
        <f>AB132*J132</f>
        <v>0</v>
      </c>
      <c r="BF132" s="548">
        <f>AC132*J132</f>
        <v>0</v>
      </c>
      <c r="BG132" s="658"/>
      <c r="BH132" s="656">
        <v>1</v>
      </c>
      <c r="BI132" s="286"/>
      <c r="BJ132" s="541">
        <v>5</v>
      </c>
      <c r="BL132" s="541"/>
      <c r="BN132" s="541"/>
      <c r="BP132" s="541"/>
      <c r="BR132" s="541"/>
      <c r="BT132" s="541"/>
      <c r="BV132" s="541"/>
      <c r="BX132" s="541"/>
      <c r="BZ132" s="286"/>
      <c r="CA132" s="1">
        <f t="shared" si="251"/>
        <v>0</v>
      </c>
      <c r="CB132" s="1">
        <f t="shared" si="252"/>
        <v>0</v>
      </c>
      <c r="CC132" s="1">
        <f t="shared" si="253"/>
        <v>0</v>
      </c>
      <c r="CD132" s="1">
        <f t="shared" si="254"/>
        <v>0</v>
      </c>
      <c r="CE132" s="1035">
        <f t="shared" si="255"/>
        <v>0</v>
      </c>
      <c r="CF132" s="1">
        <f t="shared" si="256"/>
        <v>0</v>
      </c>
      <c r="CG132" s="1">
        <f t="shared" si="257"/>
        <v>0</v>
      </c>
      <c r="CH132" s="1">
        <f t="shared" si="258"/>
        <v>0</v>
      </c>
      <c r="CJ132" s="1">
        <f t="shared" si="259"/>
        <v>0</v>
      </c>
      <c r="CK132" s="1">
        <f t="shared" si="260"/>
        <v>0</v>
      </c>
      <c r="CM132" s="1">
        <f t="shared" si="261"/>
        <v>0</v>
      </c>
      <c r="CN132" s="1">
        <f t="shared" si="262"/>
        <v>0</v>
      </c>
      <c r="CO132" s="1">
        <f t="shared" si="263"/>
        <v>0</v>
      </c>
      <c r="CP132" s="1">
        <f t="shared" si="264"/>
        <v>0</v>
      </c>
      <c r="CQ132" s="1">
        <f t="shared" si="265"/>
        <v>0</v>
      </c>
      <c r="CR132" s="1">
        <f t="shared" si="266"/>
        <v>0</v>
      </c>
      <c r="CS132" s="1">
        <f t="shared" si="267"/>
        <v>0</v>
      </c>
      <c r="CT132" s="1">
        <f t="shared" si="268"/>
        <v>0</v>
      </c>
      <c r="CU132" s="1">
        <f t="shared" si="269"/>
        <v>0</v>
      </c>
      <c r="CV132" s="1">
        <f t="shared" si="270"/>
        <v>0</v>
      </c>
      <c r="CW132" s="1">
        <f t="shared" si="271"/>
        <v>0</v>
      </c>
      <c r="CX132" s="1">
        <f t="shared" si="272"/>
        <v>0</v>
      </c>
      <c r="CY132" s="1">
        <f t="shared" si="273"/>
        <v>0</v>
      </c>
      <c r="CZ132" s="1">
        <f t="shared" si="274"/>
        <v>0</v>
      </c>
      <c r="DA132" s="1">
        <f t="shared" si="275"/>
        <v>0</v>
      </c>
    </row>
    <row r="133" spans="1:105" s="1" customFormat="1" ht="65.25" customHeight="1">
      <c r="A133" s="1314"/>
      <c r="B133" s="262"/>
      <c r="D133" s="1053" t="s">
        <v>432</v>
      </c>
      <c r="E133" s="1054"/>
      <c r="F133" s="1165"/>
      <c r="G133" s="1055" t="s">
        <v>1</v>
      </c>
      <c r="H133" s="1056" t="s">
        <v>225</v>
      </c>
      <c r="I133" s="1055" t="s">
        <v>670</v>
      </c>
      <c r="J133" s="1056">
        <v>1</v>
      </c>
      <c r="K133" s="1056">
        <v>0</v>
      </c>
      <c r="L133" s="1056" t="s">
        <v>6708</v>
      </c>
      <c r="M133" s="1085">
        <v>77.54271</v>
      </c>
      <c r="N133" s="1058"/>
      <c r="O133" s="1058"/>
      <c r="P133" s="1058"/>
      <c r="Q133" s="1058"/>
      <c r="R133" s="1058"/>
      <c r="S133" s="1086"/>
      <c r="T133" s="1058"/>
      <c r="U133" s="1059"/>
      <c r="V133" s="1059"/>
      <c r="W133" s="1059"/>
      <c r="X133" s="1059"/>
      <c r="Y133" s="1059"/>
      <c r="Z133" s="1059"/>
      <c r="AA133" s="1059"/>
      <c r="AB133" s="1082"/>
      <c r="AC133" s="1082"/>
      <c r="AD133" s="1061" t="s">
        <v>236</v>
      </c>
      <c r="AE133" s="1062">
        <f t="shared" si="299"/>
        <v>0</v>
      </c>
      <c r="AF133" s="1063" t="str">
        <f t="shared" si="303"/>
        <v>No</v>
      </c>
      <c r="AG133" s="1107" t="str">
        <f t="shared" si="304"/>
        <v>No</v>
      </c>
      <c r="AH133" s="1052" t="str">
        <f t="shared" si="305"/>
        <v>No</v>
      </c>
      <c r="AJ133" s="397">
        <v>1</v>
      </c>
      <c r="AK133" s="396">
        <f t="shared" si="300"/>
        <v>0</v>
      </c>
      <c r="AL133" s="62"/>
      <c r="AM133" s="62"/>
      <c r="AN133" s="693">
        <v>1.35</v>
      </c>
      <c r="AO133" s="653">
        <f t="shared" si="306"/>
        <v>0</v>
      </c>
      <c r="AP133" s="738"/>
      <c r="AQ133" s="286">
        <f t="shared" si="307"/>
        <v>0</v>
      </c>
      <c r="AR133" s="286">
        <f t="shared" si="308"/>
        <v>0</v>
      </c>
      <c r="AS133" s="286">
        <f t="shared" si="309"/>
        <v>0</v>
      </c>
      <c r="AT133" s="286">
        <f t="shared" si="310"/>
        <v>0</v>
      </c>
      <c r="AU133" s="286">
        <f t="shared" si="311"/>
        <v>0</v>
      </c>
      <c r="AV133" s="286">
        <f t="shared" si="312"/>
        <v>0</v>
      </c>
      <c r="AW133" s="286">
        <f t="shared" si="250"/>
        <v>0</v>
      </c>
      <c r="AX133" s="286">
        <f t="shared" si="313"/>
        <v>0</v>
      </c>
      <c r="AY133" s="286">
        <f t="shared" si="314"/>
        <v>0</v>
      </c>
      <c r="AZ133" s="286">
        <f t="shared" si="315"/>
        <v>0</v>
      </c>
      <c r="BA133" s="286">
        <f t="shared" si="316"/>
        <v>0</v>
      </c>
      <c r="BB133" s="286">
        <f t="shared" si="317"/>
        <v>0</v>
      </c>
      <c r="BC133" s="286">
        <f t="shared" si="318"/>
        <v>0</v>
      </c>
      <c r="BD133" s="286">
        <f t="shared" si="319"/>
        <v>0</v>
      </c>
      <c r="BE133" s="548">
        <f>AB133*J133</f>
        <v>0</v>
      </c>
      <c r="BF133" s="548">
        <f>AC133*J133</f>
        <v>0</v>
      </c>
      <c r="BG133" s="658"/>
      <c r="BH133" s="656">
        <v>1</v>
      </c>
      <c r="BI133" s="286"/>
      <c r="BJ133" s="541">
        <v>3</v>
      </c>
      <c r="BK133" s="159"/>
      <c r="BL133" s="541"/>
      <c r="BM133" s="159"/>
      <c r="BN133" s="541"/>
      <c r="BO133" s="159"/>
      <c r="BP133" s="541"/>
      <c r="BQ133" s="159"/>
      <c r="BR133" s="541"/>
      <c r="BS133" s="159"/>
      <c r="BT133" s="541"/>
      <c r="BU133" s="159"/>
      <c r="BV133" s="541"/>
      <c r="BW133" s="159"/>
      <c r="BX133" s="541"/>
      <c r="BY133" s="159"/>
      <c r="BZ133" s="286"/>
      <c r="CA133" s="1">
        <f t="shared" si="251"/>
        <v>0</v>
      </c>
      <c r="CB133" s="1">
        <f t="shared" si="252"/>
        <v>0</v>
      </c>
      <c r="CC133" s="1">
        <f t="shared" si="253"/>
        <v>0</v>
      </c>
      <c r="CD133" s="1">
        <f t="shared" si="254"/>
        <v>0</v>
      </c>
      <c r="CE133" s="1035">
        <f t="shared" si="255"/>
        <v>0</v>
      </c>
      <c r="CF133" s="1">
        <f t="shared" si="256"/>
        <v>0</v>
      </c>
      <c r="CG133" s="1">
        <f t="shared" si="257"/>
        <v>0</v>
      </c>
      <c r="CH133" s="1">
        <f t="shared" si="258"/>
        <v>0</v>
      </c>
      <c r="CJ133" s="1">
        <f t="shared" si="259"/>
        <v>0</v>
      </c>
      <c r="CK133" s="1">
        <f t="shared" si="260"/>
        <v>0</v>
      </c>
      <c r="CM133" s="1">
        <f t="shared" si="261"/>
        <v>0</v>
      </c>
      <c r="CN133" s="1">
        <f t="shared" si="262"/>
        <v>0</v>
      </c>
      <c r="CO133" s="1">
        <f t="shared" si="263"/>
        <v>0</v>
      </c>
      <c r="CP133" s="1">
        <f t="shared" si="264"/>
        <v>0</v>
      </c>
      <c r="CQ133" s="1">
        <f t="shared" si="265"/>
        <v>0</v>
      </c>
      <c r="CR133" s="1">
        <f t="shared" si="266"/>
        <v>0</v>
      </c>
      <c r="CS133" s="1">
        <f t="shared" si="267"/>
        <v>0</v>
      </c>
      <c r="CT133" s="1">
        <f t="shared" si="268"/>
        <v>0</v>
      </c>
      <c r="CU133" s="1">
        <f t="shared" si="269"/>
        <v>0</v>
      </c>
      <c r="CV133" s="1">
        <f t="shared" si="270"/>
        <v>0</v>
      </c>
      <c r="CW133" s="1">
        <f t="shared" si="271"/>
        <v>0</v>
      </c>
      <c r="CX133" s="1">
        <f t="shared" si="272"/>
        <v>0</v>
      </c>
      <c r="CY133" s="1">
        <f t="shared" si="273"/>
        <v>0</v>
      </c>
      <c r="CZ133" s="1">
        <f t="shared" si="274"/>
        <v>0</v>
      </c>
      <c r="DA133" s="1">
        <f t="shared" si="275"/>
        <v>0</v>
      </c>
    </row>
    <row r="134" spans="1:105" s="1" customFormat="1" ht="65.25" customHeight="1">
      <c r="A134" s="1315"/>
      <c r="B134" s="263"/>
      <c r="C134" s="173"/>
      <c r="D134" s="473" t="s">
        <v>433</v>
      </c>
      <c r="E134" s="776"/>
      <c r="F134" s="1216"/>
      <c r="G134" s="198" t="s">
        <v>1</v>
      </c>
      <c r="H134" s="173" t="s">
        <v>225</v>
      </c>
      <c r="I134" s="198" t="s">
        <v>671</v>
      </c>
      <c r="J134" s="173">
        <v>1</v>
      </c>
      <c r="K134" s="173">
        <v>0</v>
      </c>
      <c r="L134" s="173" t="s">
        <v>6708</v>
      </c>
      <c r="M134" s="976">
        <v>72.979410000000001</v>
      </c>
      <c r="N134" s="200"/>
      <c r="O134" s="200"/>
      <c r="P134" s="200"/>
      <c r="Q134" s="200"/>
      <c r="R134" s="200"/>
      <c r="S134" s="200"/>
      <c r="T134" s="199"/>
      <c r="U134" s="200"/>
      <c r="V134" s="200"/>
      <c r="W134" s="200"/>
      <c r="X134" s="200"/>
      <c r="Y134" s="200"/>
      <c r="Z134" s="200"/>
      <c r="AA134" s="200"/>
      <c r="AB134" s="884"/>
      <c r="AC134" s="884"/>
      <c r="AD134" s="918" t="s">
        <v>236</v>
      </c>
      <c r="AE134" s="170">
        <f t="shared" si="299"/>
        <v>0</v>
      </c>
      <c r="AF134" s="201" t="str">
        <f t="shared" si="303"/>
        <v>No</v>
      </c>
      <c r="AG134" s="257" t="str">
        <f t="shared" si="304"/>
        <v>No</v>
      </c>
      <c r="AH134" s="172" t="str">
        <f t="shared" si="305"/>
        <v>No</v>
      </c>
      <c r="AJ134" s="399">
        <v>1</v>
      </c>
      <c r="AK134" s="396">
        <f t="shared" si="300"/>
        <v>0</v>
      </c>
      <c r="AL134" s="62"/>
      <c r="AM134" s="62"/>
      <c r="AN134" s="693">
        <v>1.2</v>
      </c>
      <c r="AO134" s="653">
        <f t="shared" si="306"/>
        <v>0</v>
      </c>
      <c r="AP134" s="738"/>
      <c r="AQ134" s="286">
        <f t="shared" si="307"/>
        <v>0</v>
      </c>
      <c r="AR134" s="286">
        <f t="shared" si="308"/>
        <v>0</v>
      </c>
      <c r="AS134" s="286">
        <f t="shared" si="309"/>
        <v>0</v>
      </c>
      <c r="AT134" s="286">
        <f t="shared" si="310"/>
        <v>0</v>
      </c>
      <c r="AU134" s="286">
        <f t="shared" si="311"/>
        <v>0</v>
      </c>
      <c r="AV134" s="286">
        <f t="shared" si="312"/>
        <v>0</v>
      </c>
      <c r="AW134" s="286">
        <f t="shared" si="250"/>
        <v>0</v>
      </c>
      <c r="AX134" s="286">
        <f t="shared" si="313"/>
        <v>0</v>
      </c>
      <c r="AY134" s="286">
        <f t="shared" si="314"/>
        <v>0</v>
      </c>
      <c r="AZ134" s="286">
        <f t="shared" si="315"/>
        <v>0</v>
      </c>
      <c r="BA134" s="286">
        <f t="shared" si="316"/>
        <v>0</v>
      </c>
      <c r="BB134" s="286">
        <f t="shared" si="317"/>
        <v>0</v>
      </c>
      <c r="BC134" s="286">
        <f t="shared" si="318"/>
        <v>0</v>
      </c>
      <c r="BD134" s="286">
        <f t="shared" si="319"/>
        <v>0</v>
      </c>
      <c r="BE134" s="548">
        <f>AB134*J134</f>
        <v>0</v>
      </c>
      <c r="BF134" s="548">
        <f>AC134*J134</f>
        <v>0</v>
      </c>
      <c r="BG134" s="658"/>
      <c r="BH134" s="656">
        <v>1</v>
      </c>
      <c r="BI134" s="286"/>
      <c r="BJ134" s="542">
        <v>3</v>
      </c>
      <c r="BK134" s="173"/>
      <c r="BL134" s="542"/>
      <c r="BM134" s="173"/>
      <c r="BN134" s="542"/>
      <c r="BO134" s="173"/>
      <c r="BP134" s="542"/>
      <c r="BQ134" s="173"/>
      <c r="BR134" s="542"/>
      <c r="BS134" s="173"/>
      <c r="BT134" s="542"/>
      <c r="BU134" s="173"/>
      <c r="BV134" s="542"/>
      <c r="BW134" s="173"/>
      <c r="BX134" s="542"/>
      <c r="BY134" s="173"/>
      <c r="BZ134" s="286"/>
      <c r="CA134" s="1">
        <f t="shared" si="251"/>
        <v>0</v>
      </c>
      <c r="CB134" s="1">
        <f t="shared" si="252"/>
        <v>0</v>
      </c>
      <c r="CC134" s="1">
        <f t="shared" si="253"/>
        <v>0</v>
      </c>
      <c r="CD134" s="1">
        <f t="shared" si="254"/>
        <v>0</v>
      </c>
      <c r="CE134" s="1035">
        <f t="shared" si="255"/>
        <v>0</v>
      </c>
      <c r="CF134" s="1">
        <f t="shared" si="256"/>
        <v>0</v>
      </c>
      <c r="CG134" s="1">
        <f t="shared" si="257"/>
        <v>0</v>
      </c>
      <c r="CH134" s="1">
        <f t="shared" si="258"/>
        <v>0</v>
      </c>
      <c r="CJ134" s="1">
        <f t="shared" si="259"/>
        <v>0</v>
      </c>
      <c r="CK134" s="1">
        <f t="shared" si="260"/>
        <v>0</v>
      </c>
      <c r="CM134" s="1">
        <f t="shared" si="261"/>
        <v>0</v>
      </c>
      <c r="CN134" s="1">
        <f t="shared" si="262"/>
        <v>0</v>
      </c>
      <c r="CO134" s="1">
        <f t="shared" si="263"/>
        <v>0</v>
      </c>
      <c r="CP134" s="1">
        <f t="shared" si="264"/>
        <v>0</v>
      </c>
      <c r="CQ134" s="1">
        <f t="shared" si="265"/>
        <v>0</v>
      </c>
      <c r="CR134" s="1">
        <f t="shared" si="266"/>
        <v>0</v>
      </c>
      <c r="CS134" s="1">
        <f t="shared" si="267"/>
        <v>0</v>
      </c>
      <c r="CT134" s="1">
        <f t="shared" si="268"/>
        <v>0</v>
      </c>
      <c r="CU134" s="1">
        <f t="shared" si="269"/>
        <v>0</v>
      </c>
      <c r="CV134" s="1">
        <f t="shared" si="270"/>
        <v>0</v>
      </c>
      <c r="CW134" s="1">
        <f t="shared" si="271"/>
        <v>0</v>
      </c>
      <c r="CX134" s="1">
        <f t="shared" si="272"/>
        <v>0</v>
      </c>
      <c r="CY134" s="1">
        <f t="shared" si="273"/>
        <v>0</v>
      </c>
      <c r="CZ134" s="1">
        <f t="shared" si="274"/>
        <v>0</v>
      </c>
      <c r="DA134" s="1">
        <f t="shared" si="275"/>
        <v>0</v>
      </c>
    </row>
    <row r="135" spans="1:105" s="62" customFormat="1" ht="32.25" customHeight="1">
      <c r="A135" s="1"/>
      <c r="B135" s="260"/>
      <c r="C135" s="9"/>
      <c r="D135" s="472"/>
      <c r="E135" s="780"/>
      <c r="F135" s="1215"/>
      <c r="G135" s="425"/>
      <c r="H135" s="9"/>
      <c r="I135" s="167"/>
      <c r="J135" s="9"/>
      <c r="K135" s="9"/>
      <c r="L135" s="9"/>
      <c r="M135" s="485" t="s">
        <v>777</v>
      </c>
      <c r="N135" s="248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883"/>
      <c r="AC135" s="883"/>
      <c r="AD135" s="9"/>
      <c r="AE135" s="206"/>
      <c r="AF135" s="9"/>
      <c r="AG135" s="428"/>
      <c r="AH135" s="583"/>
      <c r="AI135" s="1"/>
      <c r="AJ135" s="8"/>
      <c r="AK135" s="66"/>
      <c r="AN135" s="696"/>
      <c r="AO135" s="653"/>
      <c r="AP135" s="738"/>
      <c r="AQ135" s="286"/>
      <c r="AR135" s="286"/>
      <c r="AS135" s="286"/>
      <c r="AT135" s="286"/>
      <c r="AU135" s="286"/>
      <c r="AV135" s="286"/>
      <c r="AW135" s="286">
        <f t="shared" si="250"/>
        <v>0</v>
      </c>
      <c r="AX135" s="286"/>
      <c r="AY135" s="286"/>
      <c r="AZ135" s="286"/>
      <c r="BA135" s="286"/>
      <c r="BB135" s="286"/>
      <c r="BC135" s="286"/>
      <c r="BD135" s="286"/>
      <c r="BE135" s="548"/>
      <c r="BF135" s="548"/>
      <c r="BG135" s="658"/>
      <c r="BH135" s="656"/>
      <c r="BI135" s="286"/>
      <c r="BJ135" s="539"/>
      <c r="BK135" s="9"/>
      <c r="BL135" s="539"/>
      <c r="BM135" s="9"/>
      <c r="BN135" s="539"/>
      <c r="BO135" s="9"/>
      <c r="BP135" s="539"/>
      <c r="BQ135" s="9"/>
      <c r="BR135" s="539"/>
      <c r="BS135" s="9"/>
      <c r="BT135" s="539"/>
      <c r="BU135" s="9"/>
      <c r="BV135" s="539"/>
      <c r="BW135" s="9"/>
      <c r="BX135" s="539"/>
      <c r="BY135" s="9"/>
      <c r="BZ135" s="286"/>
      <c r="CA135" s="1">
        <f t="shared" si="251"/>
        <v>0</v>
      </c>
      <c r="CB135" s="1">
        <f t="shared" si="252"/>
        <v>0</v>
      </c>
      <c r="CC135" s="1">
        <f t="shared" si="253"/>
        <v>0</v>
      </c>
      <c r="CD135" s="1">
        <f t="shared" si="254"/>
        <v>0</v>
      </c>
      <c r="CE135" s="1035">
        <f t="shared" si="255"/>
        <v>0</v>
      </c>
      <c r="CF135" s="1">
        <f t="shared" si="256"/>
        <v>0</v>
      </c>
      <c r="CG135" s="1">
        <f t="shared" si="257"/>
        <v>0</v>
      </c>
      <c r="CH135" s="1">
        <f t="shared" si="258"/>
        <v>0</v>
      </c>
      <c r="CJ135" s="1">
        <f t="shared" si="259"/>
        <v>0</v>
      </c>
      <c r="CK135" s="1">
        <f t="shared" si="260"/>
        <v>0</v>
      </c>
      <c r="CM135" s="1">
        <f t="shared" si="261"/>
        <v>0</v>
      </c>
      <c r="CN135" s="1">
        <f t="shared" si="262"/>
        <v>0</v>
      </c>
      <c r="CO135" s="1">
        <f t="shared" si="263"/>
        <v>0</v>
      </c>
      <c r="CP135" s="1">
        <f t="shared" si="264"/>
        <v>0</v>
      </c>
      <c r="CQ135" s="1">
        <f t="shared" si="265"/>
        <v>0</v>
      </c>
      <c r="CR135" s="1">
        <f t="shared" si="266"/>
        <v>0</v>
      </c>
      <c r="CS135" s="1">
        <f t="shared" si="267"/>
        <v>0</v>
      </c>
      <c r="CT135" s="1">
        <f t="shared" si="268"/>
        <v>0</v>
      </c>
      <c r="CU135" s="1">
        <f t="shared" si="269"/>
        <v>0</v>
      </c>
      <c r="CV135" s="1">
        <f t="shared" si="270"/>
        <v>0</v>
      </c>
      <c r="CW135" s="1">
        <f t="shared" si="271"/>
        <v>0</v>
      </c>
      <c r="CX135" s="1">
        <f t="shared" si="272"/>
        <v>0</v>
      </c>
      <c r="CY135" s="1">
        <f t="shared" si="273"/>
        <v>0</v>
      </c>
      <c r="CZ135" s="1">
        <f t="shared" si="274"/>
        <v>0</v>
      </c>
      <c r="DA135" s="1">
        <f t="shared" si="275"/>
        <v>0</v>
      </c>
    </row>
    <row r="136" spans="1:105" s="1" customFormat="1" ht="65.25" customHeight="1">
      <c r="A136" s="1313" t="s">
        <v>220</v>
      </c>
      <c r="B136" s="772"/>
      <c r="C136" s="188"/>
      <c r="D136" s="1064" t="s">
        <v>434</v>
      </c>
      <c r="E136" s="1065"/>
      <c r="F136" s="1167"/>
      <c r="G136" s="1066" t="s">
        <v>6398</v>
      </c>
      <c r="H136" s="1067" t="s">
        <v>631</v>
      </c>
      <c r="I136" s="1066" t="s">
        <v>550</v>
      </c>
      <c r="J136" s="1067">
        <v>1</v>
      </c>
      <c r="K136" s="1067">
        <v>0</v>
      </c>
      <c r="L136" s="1067" t="s">
        <v>6708</v>
      </c>
      <c r="M136" s="1083">
        <v>389.55</v>
      </c>
      <c r="N136" s="1069"/>
      <c r="O136" s="1069"/>
      <c r="P136" s="1069"/>
      <c r="Q136" s="1069"/>
      <c r="R136" s="1069"/>
      <c r="S136" s="1070"/>
      <c r="T136" s="1069"/>
      <c r="U136" s="1069"/>
      <c r="V136" s="1069"/>
      <c r="W136" s="1069"/>
      <c r="X136" s="1069"/>
      <c r="Y136" s="1070"/>
      <c r="Z136" s="1070"/>
      <c r="AA136" s="1070"/>
      <c r="AB136" s="1088"/>
      <c r="AC136" s="1088"/>
      <c r="AD136" s="1072" t="s">
        <v>236</v>
      </c>
      <c r="AE136" s="1062">
        <f t="shared" si="299"/>
        <v>0</v>
      </c>
      <c r="AF136" s="1073" t="str">
        <f t="shared" ref="AF136:AF175" si="322">IF(B136="New","Yes","No")</f>
        <v>No</v>
      </c>
      <c r="AG136" s="1120" t="str">
        <f t="shared" si="297"/>
        <v>No</v>
      </c>
      <c r="AH136" s="1052" t="str">
        <f t="shared" ref="AH136:AH175" si="323">IF(F136="P24 cat.","Yes","No")</f>
        <v>No</v>
      </c>
      <c r="AJ136" s="395">
        <v>5</v>
      </c>
      <c r="AK136" s="396">
        <f t="shared" si="300"/>
        <v>0</v>
      </c>
      <c r="AL136" s="62"/>
      <c r="AM136" s="62"/>
      <c r="AN136" s="693">
        <v>18</v>
      </c>
      <c r="AO136" s="653">
        <f t="shared" si="282"/>
        <v>0</v>
      </c>
      <c r="AP136" s="738"/>
      <c r="AQ136" s="286">
        <f t="shared" ref="AQ136:AQ175" si="324">N136*J136</f>
        <v>0</v>
      </c>
      <c r="AR136" s="286">
        <f t="shared" ref="AR136:AR175" si="325">O136*J136</f>
        <v>0</v>
      </c>
      <c r="AS136" s="286">
        <f t="shared" ref="AS136:AS175" si="326">P136*J136</f>
        <v>0</v>
      </c>
      <c r="AT136" s="286">
        <f t="shared" ref="AT136:AT175" si="327">Q136*J136</f>
        <v>0</v>
      </c>
      <c r="AU136" s="286">
        <f t="shared" ref="AU136:AU175" si="328">R136*J136</f>
        <v>0</v>
      </c>
      <c r="AV136" s="286">
        <f t="shared" ref="AV136:AV175" si="329">S136*J136</f>
        <v>0</v>
      </c>
      <c r="AW136" s="286">
        <f t="shared" si="250"/>
        <v>0</v>
      </c>
      <c r="AX136" s="286">
        <f t="shared" ref="AX136:AX175" si="330">U136*J136</f>
        <v>0</v>
      </c>
      <c r="AY136" s="286">
        <f t="shared" ref="AY136:AY175" si="331">J136*V136</f>
        <v>0</v>
      </c>
      <c r="AZ136" s="286">
        <f t="shared" ref="AZ136:AZ175" si="332">W136*J136</f>
        <v>0</v>
      </c>
      <c r="BA136" s="286">
        <f t="shared" ref="BA136:BA175" si="333">X136*J136</f>
        <v>0</v>
      </c>
      <c r="BB136" s="286">
        <f t="shared" ref="BB136:BB175" si="334">Y136*J136</f>
        <v>0</v>
      </c>
      <c r="BC136" s="286">
        <f t="shared" ref="BC136:BC175" si="335">Z136*J136</f>
        <v>0</v>
      </c>
      <c r="BD136" s="286">
        <f t="shared" ref="BD136:BD175" si="336">AA136*J136</f>
        <v>0</v>
      </c>
      <c r="BE136" s="548">
        <f>AB136*J136</f>
        <v>0</v>
      </c>
      <c r="BF136" s="548">
        <f>AC136*J136</f>
        <v>0</v>
      </c>
      <c r="BG136" s="658"/>
      <c r="BH136" s="656">
        <v>5</v>
      </c>
      <c r="BI136" s="286"/>
      <c r="BJ136" s="540">
        <v>12</v>
      </c>
      <c r="BK136" s="202"/>
      <c r="BL136" s="540"/>
      <c r="BM136" s="202"/>
      <c r="BN136" s="540"/>
      <c r="BO136" s="202"/>
      <c r="BP136" s="540"/>
      <c r="BQ136" s="202"/>
      <c r="BR136" s="540"/>
      <c r="BS136" s="202"/>
      <c r="BT136" s="540"/>
      <c r="BU136" s="202"/>
      <c r="BV136" s="540"/>
      <c r="BW136" s="202"/>
      <c r="BX136" s="540"/>
      <c r="BY136" s="202"/>
      <c r="BZ136" s="286"/>
      <c r="CA136" s="1">
        <f t="shared" si="251"/>
        <v>0</v>
      </c>
      <c r="CB136" s="1">
        <f t="shared" si="252"/>
        <v>0</v>
      </c>
      <c r="CC136" s="1">
        <f t="shared" si="253"/>
        <v>0</v>
      </c>
      <c r="CD136" s="1">
        <f t="shared" si="254"/>
        <v>0</v>
      </c>
      <c r="CE136" s="1035">
        <f t="shared" si="255"/>
        <v>0</v>
      </c>
      <c r="CF136" s="1">
        <f t="shared" si="256"/>
        <v>0</v>
      </c>
      <c r="CG136" s="1">
        <f t="shared" si="257"/>
        <v>0</v>
      </c>
      <c r="CH136" s="1">
        <f t="shared" si="258"/>
        <v>0</v>
      </c>
      <c r="CJ136" s="1">
        <f t="shared" si="259"/>
        <v>0</v>
      </c>
      <c r="CK136" s="1">
        <f t="shared" si="260"/>
        <v>0</v>
      </c>
      <c r="CM136" s="1">
        <f t="shared" si="261"/>
        <v>0</v>
      </c>
      <c r="CN136" s="1">
        <f t="shared" si="262"/>
        <v>0</v>
      </c>
      <c r="CO136" s="1">
        <f t="shared" si="263"/>
        <v>0</v>
      </c>
      <c r="CP136" s="1">
        <f t="shared" si="264"/>
        <v>0</v>
      </c>
      <c r="CQ136" s="1">
        <f t="shared" si="265"/>
        <v>0</v>
      </c>
      <c r="CR136" s="1">
        <f t="shared" si="266"/>
        <v>0</v>
      </c>
      <c r="CS136" s="1">
        <f t="shared" si="267"/>
        <v>0</v>
      </c>
      <c r="CT136" s="1">
        <f t="shared" si="268"/>
        <v>0</v>
      </c>
      <c r="CU136" s="1">
        <f t="shared" si="269"/>
        <v>0</v>
      </c>
      <c r="CV136" s="1">
        <f t="shared" si="270"/>
        <v>0</v>
      </c>
      <c r="CW136" s="1">
        <f t="shared" si="271"/>
        <v>0</v>
      </c>
      <c r="CX136" s="1">
        <f t="shared" si="272"/>
        <v>0</v>
      </c>
      <c r="CY136" s="1">
        <f t="shared" si="273"/>
        <v>0</v>
      </c>
      <c r="CZ136" s="1">
        <f t="shared" si="274"/>
        <v>0</v>
      </c>
      <c r="DA136" s="1">
        <f t="shared" si="275"/>
        <v>0</v>
      </c>
    </row>
    <row r="137" spans="1:105" s="62" customFormat="1" ht="65.25" customHeight="1">
      <c r="A137" s="1314"/>
      <c r="B137" s="266"/>
      <c r="D137" s="1053" t="s">
        <v>435</v>
      </c>
      <c r="E137" s="1054" t="s">
        <v>90</v>
      </c>
      <c r="F137" s="1165"/>
      <c r="G137" s="1055" t="s">
        <v>6398</v>
      </c>
      <c r="H137" s="1056" t="s">
        <v>631</v>
      </c>
      <c r="I137" s="1055" t="s">
        <v>550</v>
      </c>
      <c r="J137" s="1056">
        <v>1</v>
      </c>
      <c r="K137" s="1056">
        <v>0</v>
      </c>
      <c r="L137" s="1056" t="s">
        <v>6708</v>
      </c>
      <c r="M137" s="1085">
        <v>478.59000000000003</v>
      </c>
      <c r="N137" s="1058"/>
      <c r="O137" s="1058"/>
      <c r="P137" s="1058"/>
      <c r="Q137" s="1058"/>
      <c r="R137" s="1058"/>
      <c r="S137" s="1059"/>
      <c r="T137" s="1058"/>
      <c r="U137" s="1058"/>
      <c r="V137" s="1058"/>
      <c r="W137" s="1058"/>
      <c r="X137" s="1058"/>
      <c r="Y137" s="1059"/>
      <c r="Z137" s="1059"/>
      <c r="AA137" s="1059"/>
      <c r="AB137" s="1061" t="s">
        <v>236</v>
      </c>
      <c r="AC137" s="1061" t="s">
        <v>236</v>
      </c>
      <c r="AD137" s="1059"/>
      <c r="AE137" s="1062">
        <f>M137*N137+M137*O137+M137*P137+M137*Q137+M137*R137+M137*S137+M137*U137+M137*W137+M137*X137+M137*Y137+M137*Z137+M137*AA137+M137*V137+M137*AD137+M137*T137</f>
        <v>0</v>
      </c>
      <c r="AF137" s="1063" t="str">
        <f t="shared" si="322"/>
        <v>No</v>
      </c>
      <c r="AG137" s="1107" t="str">
        <f t="shared" si="297"/>
        <v>No</v>
      </c>
      <c r="AH137" s="1052" t="str">
        <f t="shared" si="323"/>
        <v>No</v>
      </c>
      <c r="AI137" s="1"/>
      <c r="AJ137" s="397">
        <v>5</v>
      </c>
      <c r="AK137" s="398">
        <f t="shared" ref="AK137" si="337">AJ137*N137+AJ137*O137+AJ137*P137+AJ137*Q137+AJ137*R137+AJ137*S137+AJ137*U137+AJ137*W137+AJ137*X137+AJ137*Y137+AJ137*Z137+AJ137*AA137+AJ137*V137+AJ137*AD137+AJ137*T137</f>
        <v>0</v>
      </c>
      <c r="AN137" s="693">
        <v>18</v>
      </c>
      <c r="AO137" s="653">
        <f t="shared" si="282"/>
        <v>0</v>
      </c>
      <c r="AP137" s="738"/>
      <c r="AQ137" s="286">
        <f t="shared" si="324"/>
        <v>0</v>
      </c>
      <c r="AR137" s="286">
        <f t="shared" si="325"/>
        <v>0</v>
      </c>
      <c r="AS137" s="286">
        <f t="shared" si="326"/>
        <v>0</v>
      </c>
      <c r="AT137" s="286">
        <f t="shared" si="327"/>
        <v>0</v>
      </c>
      <c r="AU137" s="286">
        <f t="shared" si="328"/>
        <v>0</v>
      </c>
      <c r="AV137" s="286">
        <f t="shared" si="329"/>
        <v>0</v>
      </c>
      <c r="AW137" s="286">
        <f t="shared" si="250"/>
        <v>0</v>
      </c>
      <c r="AX137" s="286">
        <f t="shared" si="330"/>
        <v>0</v>
      </c>
      <c r="AY137" s="286">
        <f t="shared" si="331"/>
        <v>0</v>
      </c>
      <c r="AZ137" s="286">
        <f t="shared" si="332"/>
        <v>0</v>
      </c>
      <c r="BA137" s="286">
        <f t="shared" si="333"/>
        <v>0</v>
      </c>
      <c r="BB137" s="286">
        <f t="shared" si="334"/>
        <v>0</v>
      </c>
      <c r="BC137" s="286">
        <f t="shared" si="335"/>
        <v>0</v>
      </c>
      <c r="BD137" s="286">
        <f t="shared" si="336"/>
        <v>0</v>
      </c>
      <c r="BE137" s="548"/>
      <c r="BF137" s="548"/>
      <c r="BG137" s="658">
        <f>AD137*J137</f>
        <v>0</v>
      </c>
      <c r="BH137" s="656">
        <v>5</v>
      </c>
      <c r="BI137" s="286"/>
      <c r="BJ137" s="541">
        <v>12</v>
      </c>
      <c r="BK137" s="159"/>
      <c r="BL137" s="541"/>
      <c r="BM137" s="159"/>
      <c r="BN137" s="541"/>
      <c r="BO137" s="159"/>
      <c r="BP137" s="541"/>
      <c r="BQ137" s="159"/>
      <c r="BR137" s="541"/>
      <c r="BS137" s="159"/>
      <c r="BT137" s="541"/>
      <c r="BU137" s="159"/>
      <c r="BV137" s="541"/>
      <c r="BW137" s="159"/>
      <c r="BX137" s="541"/>
      <c r="BY137" s="159"/>
      <c r="BZ137" s="286"/>
      <c r="CA137" s="1">
        <f t="shared" si="251"/>
        <v>0</v>
      </c>
      <c r="CB137" s="1">
        <f t="shared" si="252"/>
        <v>0</v>
      </c>
      <c r="CC137" s="1">
        <f t="shared" si="253"/>
        <v>0</v>
      </c>
      <c r="CD137" s="1">
        <f t="shared" si="254"/>
        <v>0</v>
      </c>
      <c r="CE137" s="1035">
        <f t="shared" si="255"/>
        <v>0</v>
      </c>
      <c r="CF137" s="1">
        <f t="shared" si="256"/>
        <v>0</v>
      </c>
      <c r="CG137" s="1">
        <f t="shared" si="257"/>
        <v>0</v>
      </c>
      <c r="CH137" s="1">
        <f t="shared" si="258"/>
        <v>0</v>
      </c>
      <c r="CJ137" s="1">
        <f t="shared" si="259"/>
        <v>0</v>
      </c>
      <c r="CK137" s="1">
        <f t="shared" si="260"/>
        <v>0</v>
      </c>
      <c r="CM137" s="1">
        <f t="shared" si="261"/>
        <v>0</v>
      </c>
      <c r="CN137" s="1">
        <f t="shared" si="262"/>
        <v>0</v>
      </c>
      <c r="CO137" s="1">
        <f t="shared" si="263"/>
        <v>0</v>
      </c>
      <c r="CP137" s="1">
        <f t="shared" si="264"/>
        <v>0</v>
      </c>
      <c r="CQ137" s="1">
        <f t="shared" si="265"/>
        <v>0</v>
      </c>
      <c r="CR137" s="1">
        <f t="shared" si="266"/>
        <v>0</v>
      </c>
      <c r="CS137" s="1">
        <f t="shared" si="267"/>
        <v>0</v>
      </c>
      <c r="CT137" s="1">
        <f t="shared" si="268"/>
        <v>0</v>
      </c>
      <c r="CU137" s="1">
        <f t="shared" si="269"/>
        <v>0</v>
      </c>
      <c r="CV137" s="1">
        <f t="shared" si="270"/>
        <v>0</v>
      </c>
      <c r="CW137" s="1">
        <f t="shared" si="271"/>
        <v>0</v>
      </c>
      <c r="CX137" s="1">
        <f t="shared" si="272"/>
        <v>0</v>
      </c>
      <c r="CY137" s="1">
        <f t="shared" si="273"/>
        <v>0</v>
      </c>
      <c r="CZ137" s="1">
        <f t="shared" si="274"/>
        <v>0</v>
      </c>
      <c r="DA137" s="1">
        <f t="shared" si="275"/>
        <v>0</v>
      </c>
    </row>
    <row r="138" spans="1:105" s="1" customFormat="1" ht="65.25" customHeight="1">
      <c r="A138" s="1314"/>
      <c r="B138" s="266"/>
      <c r="D138" s="472" t="s">
        <v>436</v>
      </c>
      <c r="E138" s="775"/>
      <c r="F138" s="1166"/>
      <c r="G138" s="167" t="s">
        <v>6398</v>
      </c>
      <c r="H138" s="1" t="s">
        <v>631</v>
      </c>
      <c r="I138" s="167" t="s">
        <v>551</v>
      </c>
      <c r="J138" s="1">
        <v>1</v>
      </c>
      <c r="K138" s="1">
        <v>0</v>
      </c>
      <c r="L138" s="62" t="s">
        <v>6708</v>
      </c>
      <c r="M138" s="977">
        <v>333.90000000000003</v>
      </c>
      <c r="N138" s="195"/>
      <c r="O138" s="195"/>
      <c r="P138" s="195"/>
      <c r="Q138" s="195"/>
      <c r="R138" s="195"/>
      <c r="S138" s="196"/>
      <c r="T138" s="195"/>
      <c r="U138" s="195"/>
      <c r="V138" s="195"/>
      <c r="W138" s="195"/>
      <c r="X138" s="195"/>
      <c r="Y138" s="196"/>
      <c r="Z138" s="196"/>
      <c r="AA138" s="196"/>
      <c r="AB138" s="878"/>
      <c r="AC138" s="878"/>
      <c r="AD138" s="917" t="s">
        <v>236</v>
      </c>
      <c r="AE138" s="170">
        <f t="shared" si="299"/>
        <v>0</v>
      </c>
      <c r="AF138" s="197" t="str">
        <f t="shared" si="322"/>
        <v>No</v>
      </c>
      <c r="AG138" s="257" t="str">
        <f t="shared" si="297"/>
        <v>No</v>
      </c>
      <c r="AH138" s="172" t="str">
        <f t="shared" si="323"/>
        <v>No</v>
      </c>
      <c r="AJ138" s="397">
        <v>3</v>
      </c>
      <c r="AK138" s="396">
        <f t="shared" si="300"/>
        <v>0</v>
      </c>
      <c r="AL138" s="62"/>
      <c r="AM138" s="62"/>
      <c r="AN138" s="693">
        <v>15</v>
      </c>
      <c r="AO138" s="653">
        <f t="shared" si="282"/>
        <v>0</v>
      </c>
      <c r="AP138" s="738"/>
      <c r="AQ138" s="286">
        <f t="shared" si="324"/>
        <v>0</v>
      </c>
      <c r="AR138" s="286">
        <f t="shared" si="325"/>
        <v>0</v>
      </c>
      <c r="AS138" s="286">
        <f t="shared" si="326"/>
        <v>0</v>
      </c>
      <c r="AT138" s="286">
        <f t="shared" si="327"/>
        <v>0</v>
      </c>
      <c r="AU138" s="286">
        <f t="shared" si="328"/>
        <v>0</v>
      </c>
      <c r="AV138" s="286">
        <f t="shared" si="329"/>
        <v>0</v>
      </c>
      <c r="AW138" s="286">
        <f t="shared" si="250"/>
        <v>0</v>
      </c>
      <c r="AX138" s="286">
        <f t="shared" si="330"/>
        <v>0</v>
      </c>
      <c r="AY138" s="286">
        <f t="shared" si="331"/>
        <v>0</v>
      </c>
      <c r="AZ138" s="286">
        <f t="shared" si="332"/>
        <v>0</v>
      </c>
      <c r="BA138" s="286">
        <f t="shared" si="333"/>
        <v>0</v>
      </c>
      <c r="BB138" s="286">
        <f t="shared" si="334"/>
        <v>0</v>
      </c>
      <c r="BC138" s="286">
        <f t="shared" si="335"/>
        <v>0</v>
      </c>
      <c r="BD138" s="286">
        <f t="shared" si="336"/>
        <v>0</v>
      </c>
      <c r="BE138" s="548">
        <f>AB138*J138</f>
        <v>0</v>
      </c>
      <c r="BF138" s="548">
        <f>AC138*J138</f>
        <v>0</v>
      </c>
      <c r="BG138" s="658"/>
      <c r="BH138" s="656">
        <v>3</v>
      </c>
      <c r="BI138" s="286"/>
      <c r="BJ138" s="541">
        <v>11</v>
      </c>
      <c r="BL138" s="541"/>
      <c r="BN138" s="541"/>
      <c r="BP138" s="541"/>
      <c r="BR138" s="541"/>
      <c r="BT138" s="541"/>
      <c r="BV138" s="541"/>
      <c r="BX138" s="541"/>
      <c r="BZ138" s="286"/>
      <c r="CA138" s="1">
        <f t="shared" si="251"/>
        <v>0</v>
      </c>
      <c r="CB138" s="1">
        <f t="shared" si="252"/>
        <v>0</v>
      </c>
      <c r="CC138" s="1">
        <f t="shared" si="253"/>
        <v>0</v>
      </c>
      <c r="CD138" s="1">
        <f t="shared" si="254"/>
        <v>0</v>
      </c>
      <c r="CE138" s="1035">
        <f t="shared" si="255"/>
        <v>0</v>
      </c>
      <c r="CF138" s="1">
        <f t="shared" si="256"/>
        <v>0</v>
      </c>
      <c r="CG138" s="1">
        <f t="shared" si="257"/>
        <v>0</v>
      </c>
      <c r="CH138" s="1">
        <f t="shared" si="258"/>
        <v>0</v>
      </c>
      <c r="CJ138" s="1">
        <f t="shared" si="259"/>
        <v>0</v>
      </c>
      <c r="CK138" s="1">
        <f t="shared" si="260"/>
        <v>0</v>
      </c>
      <c r="CM138" s="1">
        <f t="shared" si="261"/>
        <v>0</v>
      </c>
      <c r="CN138" s="1">
        <f t="shared" si="262"/>
        <v>0</v>
      </c>
      <c r="CO138" s="1">
        <f t="shared" si="263"/>
        <v>0</v>
      </c>
      <c r="CP138" s="1">
        <f t="shared" si="264"/>
        <v>0</v>
      </c>
      <c r="CQ138" s="1">
        <f t="shared" si="265"/>
        <v>0</v>
      </c>
      <c r="CR138" s="1">
        <f t="shared" si="266"/>
        <v>0</v>
      </c>
      <c r="CS138" s="1">
        <f t="shared" si="267"/>
        <v>0</v>
      </c>
      <c r="CT138" s="1">
        <f t="shared" si="268"/>
        <v>0</v>
      </c>
      <c r="CU138" s="1">
        <f t="shared" si="269"/>
        <v>0</v>
      </c>
      <c r="CV138" s="1">
        <f t="shared" si="270"/>
        <v>0</v>
      </c>
      <c r="CW138" s="1">
        <f t="shared" si="271"/>
        <v>0</v>
      </c>
      <c r="CX138" s="1">
        <f t="shared" si="272"/>
        <v>0</v>
      </c>
      <c r="CY138" s="1">
        <f t="shared" si="273"/>
        <v>0</v>
      </c>
      <c r="CZ138" s="1">
        <f t="shared" si="274"/>
        <v>0</v>
      </c>
      <c r="DA138" s="1">
        <f t="shared" si="275"/>
        <v>0</v>
      </c>
    </row>
    <row r="139" spans="1:105" s="62" customFormat="1" ht="65.25" customHeight="1">
      <c r="A139" s="1314"/>
      <c r="B139" s="266"/>
      <c r="D139" s="472" t="s">
        <v>437</v>
      </c>
      <c r="E139" s="777" t="s">
        <v>90</v>
      </c>
      <c r="F139" s="1168"/>
      <c r="G139" s="167" t="s">
        <v>6398</v>
      </c>
      <c r="H139" s="62" t="s">
        <v>631</v>
      </c>
      <c r="I139" s="167" t="s">
        <v>551</v>
      </c>
      <c r="J139" s="62">
        <v>1</v>
      </c>
      <c r="K139" s="62">
        <v>0</v>
      </c>
      <c r="L139" s="62" t="s">
        <v>6708</v>
      </c>
      <c r="M139" s="962">
        <v>422.94000000000005</v>
      </c>
      <c r="N139" s="168"/>
      <c r="O139" s="168"/>
      <c r="P139" s="168"/>
      <c r="Q139" s="168"/>
      <c r="R139" s="168"/>
      <c r="S139" s="169"/>
      <c r="T139" s="168"/>
      <c r="U139" s="168"/>
      <c r="V139" s="168"/>
      <c r="W139" s="168"/>
      <c r="X139" s="168"/>
      <c r="Y139" s="169"/>
      <c r="Z139" s="169"/>
      <c r="AA139" s="169"/>
      <c r="AB139" s="913" t="s">
        <v>236</v>
      </c>
      <c r="AC139" s="913" t="s">
        <v>236</v>
      </c>
      <c r="AD139" s="169"/>
      <c r="AE139" s="170">
        <f>M139*N139+M139*O139+M139*P139+M139*Q139+M139*R139+M139*S139+M139*U139+M139*W139+M139*X139+M139*Y139+M139*Z139+M139*AA139+M139*V139+M139*AD139+M139*T139</f>
        <v>0</v>
      </c>
      <c r="AF139" s="171" t="str">
        <f t="shared" si="322"/>
        <v>No</v>
      </c>
      <c r="AG139" s="257" t="str">
        <f t="shared" si="297"/>
        <v>No</v>
      </c>
      <c r="AH139" s="172" t="str">
        <f t="shared" si="323"/>
        <v>No</v>
      </c>
      <c r="AI139" s="1"/>
      <c r="AJ139" s="397">
        <v>3</v>
      </c>
      <c r="AK139" s="398">
        <f t="shared" ref="AK139" si="338">AJ139*N139+AJ139*O139+AJ139*P139+AJ139*Q139+AJ139*R139+AJ139*S139+AJ139*U139+AJ139*W139+AJ139*X139+AJ139*Y139+AJ139*Z139+AJ139*AA139+AJ139*V139+AJ139*AD139+AJ139*T139</f>
        <v>0</v>
      </c>
      <c r="AN139" s="693">
        <v>15</v>
      </c>
      <c r="AO139" s="653">
        <f t="shared" si="282"/>
        <v>0</v>
      </c>
      <c r="AP139" s="738"/>
      <c r="AQ139" s="286">
        <f t="shared" si="324"/>
        <v>0</v>
      </c>
      <c r="AR139" s="286">
        <f t="shared" si="325"/>
        <v>0</v>
      </c>
      <c r="AS139" s="286">
        <f t="shared" si="326"/>
        <v>0</v>
      </c>
      <c r="AT139" s="286">
        <f t="shared" si="327"/>
        <v>0</v>
      </c>
      <c r="AU139" s="286">
        <f t="shared" si="328"/>
        <v>0</v>
      </c>
      <c r="AV139" s="286">
        <f t="shared" si="329"/>
        <v>0</v>
      </c>
      <c r="AW139" s="286">
        <f t="shared" si="250"/>
        <v>0</v>
      </c>
      <c r="AX139" s="286">
        <f t="shared" si="330"/>
        <v>0</v>
      </c>
      <c r="AY139" s="286">
        <f t="shared" si="331"/>
        <v>0</v>
      </c>
      <c r="AZ139" s="286">
        <f t="shared" si="332"/>
        <v>0</v>
      </c>
      <c r="BA139" s="286">
        <f t="shared" si="333"/>
        <v>0</v>
      </c>
      <c r="BB139" s="286">
        <f t="shared" si="334"/>
        <v>0</v>
      </c>
      <c r="BC139" s="286">
        <f t="shared" si="335"/>
        <v>0</v>
      </c>
      <c r="BD139" s="286">
        <f t="shared" si="336"/>
        <v>0</v>
      </c>
      <c r="BE139" s="548"/>
      <c r="BF139" s="548"/>
      <c r="BG139" s="658">
        <f>AD139*J139</f>
        <v>0</v>
      </c>
      <c r="BH139" s="656">
        <v>3</v>
      </c>
      <c r="BI139" s="286"/>
      <c r="BJ139" s="541">
        <v>11</v>
      </c>
      <c r="BL139" s="541"/>
      <c r="BN139" s="541"/>
      <c r="BP139" s="541"/>
      <c r="BR139" s="541"/>
      <c r="BT139" s="541"/>
      <c r="BV139" s="541"/>
      <c r="BX139" s="541"/>
      <c r="BZ139" s="286"/>
      <c r="CA139" s="1">
        <f t="shared" si="251"/>
        <v>0</v>
      </c>
      <c r="CB139" s="1">
        <f t="shared" si="252"/>
        <v>0</v>
      </c>
      <c r="CC139" s="1">
        <f t="shared" si="253"/>
        <v>0</v>
      </c>
      <c r="CD139" s="1">
        <f t="shared" si="254"/>
        <v>0</v>
      </c>
      <c r="CE139" s="1035">
        <f t="shared" si="255"/>
        <v>0</v>
      </c>
      <c r="CF139" s="1">
        <f t="shared" si="256"/>
        <v>0</v>
      </c>
      <c r="CG139" s="1">
        <f t="shared" si="257"/>
        <v>0</v>
      </c>
      <c r="CH139" s="1">
        <f t="shared" si="258"/>
        <v>0</v>
      </c>
      <c r="CJ139" s="1">
        <f t="shared" si="259"/>
        <v>0</v>
      </c>
      <c r="CK139" s="1">
        <f t="shared" si="260"/>
        <v>0</v>
      </c>
      <c r="CM139" s="1">
        <f t="shared" si="261"/>
        <v>0</v>
      </c>
      <c r="CN139" s="1">
        <f t="shared" si="262"/>
        <v>0</v>
      </c>
      <c r="CO139" s="1">
        <f t="shared" si="263"/>
        <v>0</v>
      </c>
      <c r="CP139" s="1">
        <f t="shared" si="264"/>
        <v>0</v>
      </c>
      <c r="CQ139" s="1">
        <f t="shared" si="265"/>
        <v>0</v>
      </c>
      <c r="CR139" s="1">
        <f t="shared" si="266"/>
        <v>0</v>
      </c>
      <c r="CS139" s="1">
        <f t="shared" si="267"/>
        <v>0</v>
      </c>
      <c r="CT139" s="1">
        <f t="shared" si="268"/>
        <v>0</v>
      </c>
      <c r="CU139" s="1">
        <f t="shared" si="269"/>
        <v>0</v>
      </c>
      <c r="CV139" s="1">
        <f t="shared" si="270"/>
        <v>0</v>
      </c>
      <c r="CW139" s="1">
        <f t="shared" si="271"/>
        <v>0</v>
      </c>
      <c r="CX139" s="1">
        <f t="shared" si="272"/>
        <v>0</v>
      </c>
      <c r="CY139" s="1">
        <f t="shared" si="273"/>
        <v>0</v>
      </c>
      <c r="CZ139" s="1">
        <f t="shared" si="274"/>
        <v>0</v>
      </c>
      <c r="DA139" s="1">
        <f t="shared" si="275"/>
        <v>0</v>
      </c>
    </row>
    <row r="140" spans="1:105" s="1" customFormat="1" ht="65.25" customHeight="1">
      <c r="A140" s="1314"/>
      <c r="B140" s="266"/>
      <c r="D140" s="1053" t="s">
        <v>455</v>
      </c>
      <c r="E140" s="1054"/>
      <c r="F140" s="1165"/>
      <c r="G140" s="1055" t="s">
        <v>37</v>
      </c>
      <c r="H140" s="1056" t="s">
        <v>218</v>
      </c>
      <c r="I140" s="1055" t="s">
        <v>459</v>
      </c>
      <c r="J140" s="1056">
        <v>1</v>
      </c>
      <c r="K140" s="1056">
        <v>0</v>
      </c>
      <c r="L140" s="1056" t="s">
        <v>6708</v>
      </c>
      <c r="M140" s="1085">
        <v>278.25</v>
      </c>
      <c r="N140" s="1058"/>
      <c r="O140" s="1058"/>
      <c r="P140" s="1058"/>
      <c r="Q140" s="1058"/>
      <c r="R140" s="1058"/>
      <c r="S140" s="1086"/>
      <c r="T140" s="1058"/>
      <c r="U140" s="1059"/>
      <c r="V140" s="1059"/>
      <c r="W140" s="1059"/>
      <c r="X140" s="1059"/>
      <c r="Y140" s="1059"/>
      <c r="Z140" s="1059"/>
      <c r="AA140" s="1059"/>
      <c r="AB140" s="1082"/>
      <c r="AC140" s="1082"/>
      <c r="AD140" s="1061" t="s">
        <v>236</v>
      </c>
      <c r="AE140" s="1062">
        <f t="shared" si="299"/>
        <v>0</v>
      </c>
      <c r="AF140" s="1063" t="str">
        <f t="shared" si="322"/>
        <v>No</v>
      </c>
      <c r="AG140" s="1107" t="str">
        <f t="shared" si="297"/>
        <v>No</v>
      </c>
      <c r="AH140" s="1052" t="str">
        <f t="shared" si="323"/>
        <v>No</v>
      </c>
      <c r="AJ140" s="397">
        <v>1</v>
      </c>
      <c r="AK140" s="396">
        <f t="shared" si="300"/>
        <v>0</v>
      </c>
      <c r="AL140" s="62"/>
      <c r="AM140" s="62"/>
      <c r="AN140" s="693">
        <v>6.7</v>
      </c>
      <c r="AO140" s="653">
        <f t="shared" si="282"/>
        <v>0</v>
      </c>
      <c r="AP140" s="738"/>
      <c r="AQ140" s="286">
        <f t="shared" si="324"/>
        <v>0</v>
      </c>
      <c r="AR140" s="286">
        <f t="shared" si="325"/>
        <v>0</v>
      </c>
      <c r="AS140" s="286">
        <f t="shared" si="326"/>
        <v>0</v>
      </c>
      <c r="AT140" s="286">
        <f t="shared" si="327"/>
        <v>0</v>
      </c>
      <c r="AU140" s="286">
        <f t="shared" si="328"/>
        <v>0</v>
      </c>
      <c r="AV140" s="286">
        <f t="shared" si="329"/>
        <v>0</v>
      </c>
      <c r="AW140" s="286">
        <f t="shared" si="250"/>
        <v>0</v>
      </c>
      <c r="AX140" s="286">
        <f t="shared" si="330"/>
        <v>0</v>
      </c>
      <c r="AY140" s="286">
        <f t="shared" si="331"/>
        <v>0</v>
      </c>
      <c r="AZ140" s="286">
        <f t="shared" si="332"/>
        <v>0</v>
      </c>
      <c r="BA140" s="286">
        <f t="shared" si="333"/>
        <v>0</v>
      </c>
      <c r="BB140" s="286">
        <f t="shared" si="334"/>
        <v>0</v>
      </c>
      <c r="BC140" s="286">
        <f t="shared" si="335"/>
        <v>0</v>
      </c>
      <c r="BD140" s="286">
        <f t="shared" si="336"/>
        <v>0</v>
      </c>
      <c r="BE140" s="548">
        <f>AB140*J140</f>
        <v>0</v>
      </c>
      <c r="BF140" s="548">
        <f>AC140*J140</f>
        <v>0</v>
      </c>
      <c r="BG140" s="658"/>
      <c r="BH140" s="656">
        <v>1</v>
      </c>
      <c r="BI140" s="286"/>
      <c r="BJ140" s="541">
        <v>5</v>
      </c>
      <c r="BK140" s="159"/>
      <c r="BL140" s="541"/>
      <c r="BM140" s="159"/>
      <c r="BN140" s="541"/>
      <c r="BO140" s="159"/>
      <c r="BP140" s="541"/>
      <c r="BQ140" s="159"/>
      <c r="BR140" s="541"/>
      <c r="BS140" s="159"/>
      <c r="BT140" s="541"/>
      <c r="BU140" s="159"/>
      <c r="BV140" s="541"/>
      <c r="BW140" s="159"/>
      <c r="BX140" s="541"/>
      <c r="BY140" s="159"/>
      <c r="BZ140" s="286"/>
      <c r="CA140" s="1">
        <f t="shared" si="251"/>
        <v>0</v>
      </c>
      <c r="CB140" s="1">
        <f t="shared" si="252"/>
        <v>0</v>
      </c>
      <c r="CC140" s="1">
        <f t="shared" si="253"/>
        <v>0</v>
      </c>
      <c r="CD140" s="1">
        <f t="shared" si="254"/>
        <v>0</v>
      </c>
      <c r="CE140" s="1035">
        <f t="shared" si="255"/>
        <v>0</v>
      </c>
      <c r="CF140" s="1">
        <f t="shared" si="256"/>
        <v>0</v>
      </c>
      <c r="CG140" s="1">
        <f t="shared" si="257"/>
        <v>0</v>
      </c>
      <c r="CH140" s="1">
        <f t="shared" si="258"/>
        <v>0</v>
      </c>
      <c r="CJ140" s="1">
        <f t="shared" si="259"/>
        <v>0</v>
      </c>
      <c r="CK140" s="1">
        <f t="shared" si="260"/>
        <v>0</v>
      </c>
      <c r="CM140" s="1">
        <f t="shared" si="261"/>
        <v>0</v>
      </c>
      <c r="CN140" s="1">
        <f t="shared" si="262"/>
        <v>0</v>
      </c>
      <c r="CO140" s="1">
        <f t="shared" si="263"/>
        <v>0</v>
      </c>
      <c r="CP140" s="1">
        <f t="shared" si="264"/>
        <v>0</v>
      </c>
      <c r="CQ140" s="1">
        <f t="shared" si="265"/>
        <v>0</v>
      </c>
      <c r="CR140" s="1">
        <f t="shared" si="266"/>
        <v>0</v>
      </c>
      <c r="CS140" s="1">
        <f t="shared" si="267"/>
        <v>0</v>
      </c>
      <c r="CT140" s="1">
        <f t="shared" si="268"/>
        <v>0</v>
      </c>
      <c r="CU140" s="1">
        <f t="shared" si="269"/>
        <v>0</v>
      </c>
      <c r="CV140" s="1">
        <f t="shared" si="270"/>
        <v>0</v>
      </c>
      <c r="CW140" s="1">
        <f t="shared" si="271"/>
        <v>0</v>
      </c>
      <c r="CX140" s="1">
        <f t="shared" si="272"/>
        <v>0</v>
      </c>
      <c r="CY140" s="1">
        <f t="shared" si="273"/>
        <v>0</v>
      </c>
      <c r="CZ140" s="1">
        <f t="shared" si="274"/>
        <v>0</v>
      </c>
      <c r="DA140" s="1">
        <f t="shared" si="275"/>
        <v>0</v>
      </c>
    </row>
    <row r="141" spans="1:105" s="1" customFormat="1" ht="65.25" customHeight="1">
      <c r="A141" s="1314"/>
      <c r="B141" s="266"/>
      <c r="D141" s="1053" t="s">
        <v>456</v>
      </c>
      <c r="E141" s="1054" t="s">
        <v>90</v>
      </c>
      <c r="F141" s="1165" t="s">
        <v>6727</v>
      </c>
      <c r="G141" s="1055" t="s">
        <v>37</v>
      </c>
      <c r="H141" s="1056" t="s">
        <v>218</v>
      </c>
      <c r="I141" s="1055" t="s">
        <v>459</v>
      </c>
      <c r="J141" s="1056">
        <v>1</v>
      </c>
      <c r="K141" s="1056">
        <v>0</v>
      </c>
      <c r="L141" s="1056" t="s">
        <v>6708</v>
      </c>
      <c r="M141" s="1085">
        <v>322.77000000000004</v>
      </c>
      <c r="N141" s="1058"/>
      <c r="O141" s="1058"/>
      <c r="P141" s="1058"/>
      <c r="Q141" s="1058"/>
      <c r="R141" s="1058"/>
      <c r="S141" s="1086"/>
      <c r="T141" s="1058"/>
      <c r="U141" s="1059"/>
      <c r="V141" s="1059"/>
      <c r="W141" s="1059"/>
      <c r="X141" s="1059"/>
      <c r="Y141" s="1059"/>
      <c r="Z141" s="1059"/>
      <c r="AA141" s="1059"/>
      <c r="AB141" s="1061" t="s">
        <v>236</v>
      </c>
      <c r="AC141" s="1061" t="s">
        <v>236</v>
      </c>
      <c r="AD141" s="1059"/>
      <c r="AE141" s="1062">
        <f>M141*N141+M141*O141+M141*P141+M141*Q141+M141*R141+M141*S141+M141*U141+M141*W141+M141*X141+M141*Y141+M141*Z141+M141*AA141+M141*V141+M141*AD141+M141*T141</f>
        <v>0</v>
      </c>
      <c r="AF141" s="1063" t="str">
        <f t="shared" si="322"/>
        <v>No</v>
      </c>
      <c r="AG141" s="1107" t="str">
        <f t="shared" si="297"/>
        <v>No</v>
      </c>
      <c r="AH141" s="1052" t="str">
        <f t="shared" si="323"/>
        <v>Yes</v>
      </c>
      <c r="AJ141" s="397">
        <v>1</v>
      </c>
      <c r="AK141" s="398">
        <f t="shared" ref="AK141" si="339">AJ141*N141+AJ141*O141+AJ141*P141+AJ141*Q141+AJ141*R141+AJ141*S141+AJ141*U141+AJ141*W141+AJ141*X141+AJ141*Y141+AJ141*Z141+AJ141*AA141+AJ141*V141+AJ141*AD141+AJ141*T141</f>
        <v>0</v>
      </c>
      <c r="AL141" s="62"/>
      <c r="AM141" s="62"/>
      <c r="AN141" s="693">
        <v>6.7</v>
      </c>
      <c r="AO141" s="653">
        <f t="shared" si="282"/>
        <v>0</v>
      </c>
      <c r="AP141" s="738"/>
      <c r="AQ141" s="286">
        <f t="shared" si="324"/>
        <v>0</v>
      </c>
      <c r="AR141" s="286">
        <f t="shared" si="325"/>
        <v>0</v>
      </c>
      <c r="AS141" s="286">
        <f t="shared" si="326"/>
        <v>0</v>
      </c>
      <c r="AT141" s="286">
        <f t="shared" si="327"/>
        <v>0</v>
      </c>
      <c r="AU141" s="286">
        <f t="shared" si="328"/>
        <v>0</v>
      </c>
      <c r="AV141" s="286">
        <f t="shared" si="329"/>
        <v>0</v>
      </c>
      <c r="AW141" s="286">
        <f t="shared" si="250"/>
        <v>0</v>
      </c>
      <c r="AX141" s="286">
        <f t="shared" si="330"/>
        <v>0</v>
      </c>
      <c r="AY141" s="286">
        <f t="shared" si="331"/>
        <v>0</v>
      </c>
      <c r="AZ141" s="286">
        <f t="shared" si="332"/>
        <v>0</v>
      </c>
      <c r="BA141" s="286">
        <f t="shared" si="333"/>
        <v>0</v>
      </c>
      <c r="BB141" s="286">
        <f t="shared" si="334"/>
        <v>0</v>
      </c>
      <c r="BC141" s="286">
        <f t="shared" si="335"/>
        <v>0</v>
      </c>
      <c r="BD141" s="286">
        <f t="shared" si="336"/>
        <v>0</v>
      </c>
      <c r="BE141" s="548"/>
      <c r="BF141" s="548"/>
      <c r="BG141" s="658">
        <f>AD141*J141</f>
        <v>0</v>
      </c>
      <c r="BH141" s="656">
        <v>1</v>
      </c>
      <c r="BI141" s="286"/>
      <c r="BJ141" s="541">
        <v>5</v>
      </c>
      <c r="BK141" s="159"/>
      <c r="BL141" s="541"/>
      <c r="BM141" s="159"/>
      <c r="BN141" s="541"/>
      <c r="BO141" s="159"/>
      <c r="BP141" s="541"/>
      <c r="BQ141" s="159"/>
      <c r="BR141" s="541"/>
      <c r="BS141" s="159"/>
      <c r="BT141" s="541"/>
      <c r="BU141" s="159"/>
      <c r="BV141" s="541"/>
      <c r="BW141" s="159"/>
      <c r="BX141" s="541"/>
      <c r="BY141" s="159"/>
      <c r="BZ141" s="286"/>
      <c r="CA141" s="1">
        <f t="shared" si="251"/>
        <v>0</v>
      </c>
      <c r="CB141" s="1">
        <f t="shared" si="252"/>
        <v>0</v>
      </c>
      <c r="CC141" s="1">
        <f t="shared" si="253"/>
        <v>0</v>
      </c>
      <c r="CD141" s="1">
        <f t="shared" si="254"/>
        <v>0</v>
      </c>
      <c r="CE141" s="1035">
        <f t="shared" si="255"/>
        <v>0</v>
      </c>
      <c r="CF141" s="1">
        <f t="shared" si="256"/>
        <v>0</v>
      </c>
      <c r="CG141" s="1">
        <f t="shared" si="257"/>
        <v>0</v>
      </c>
      <c r="CH141" s="1">
        <f t="shared" si="258"/>
        <v>0</v>
      </c>
      <c r="CJ141" s="1">
        <f t="shared" si="259"/>
        <v>0</v>
      </c>
      <c r="CK141" s="1">
        <f t="shared" si="260"/>
        <v>0</v>
      </c>
      <c r="CM141" s="1">
        <f t="shared" si="261"/>
        <v>0</v>
      </c>
      <c r="CN141" s="1">
        <f t="shared" si="262"/>
        <v>0</v>
      </c>
      <c r="CO141" s="1">
        <f t="shared" si="263"/>
        <v>0</v>
      </c>
      <c r="CP141" s="1">
        <f t="shared" si="264"/>
        <v>0</v>
      </c>
      <c r="CQ141" s="1">
        <f t="shared" si="265"/>
        <v>0</v>
      </c>
      <c r="CR141" s="1">
        <f t="shared" si="266"/>
        <v>0</v>
      </c>
      <c r="CS141" s="1">
        <f t="shared" si="267"/>
        <v>0</v>
      </c>
      <c r="CT141" s="1">
        <f t="shared" si="268"/>
        <v>0</v>
      </c>
      <c r="CU141" s="1">
        <f t="shared" si="269"/>
        <v>0</v>
      </c>
      <c r="CV141" s="1">
        <f t="shared" si="270"/>
        <v>0</v>
      </c>
      <c r="CW141" s="1">
        <f t="shared" si="271"/>
        <v>0</v>
      </c>
      <c r="CX141" s="1">
        <f t="shared" si="272"/>
        <v>0</v>
      </c>
      <c r="CY141" s="1">
        <f t="shared" si="273"/>
        <v>0</v>
      </c>
      <c r="CZ141" s="1">
        <f t="shared" si="274"/>
        <v>0</v>
      </c>
      <c r="DA141" s="1">
        <f t="shared" si="275"/>
        <v>0</v>
      </c>
    </row>
    <row r="142" spans="1:105" s="1" customFormat="1" ht="65.25" customHeight="1">
      <c r="A142" s="1314"/>
      <c r="B142" s="266"/>
      <c r="D142" s="472" t="s">
        <v>457</v>
      </c>
      <c r="E142" s="775"/>
      <c r="F142" s="1166"/>
      <c r="G142" s="167" t="s">
        <v>37</v>
      </c>
      <c r="H142" s="1" t="s">
        <v>218</v>
      </c>
      <c r="I142" s="167" t="s">
        <v>460</v>
      </c>
      <c r="J142" s="1">
        <v>1</v>
      </c>
      <c r="K142" s="1">
        <v>0</v>
      </c>
      <c r="L142" s="62" t="s">
        <v>6708</v>
      </c>
      <c r="M142" s="977">
        <v>278.25</v>
      </c>
      <c r="N142" s="195"/>
      <c r="O142" s="195"/>
      <c r="P142" s="195"/>
      <c r="Q142" s="195"/>
      <c r="R142" s="195"/>
      <c r="S142" s="196"/>
      <c r="T142" s="195"/>
      <c r="U142" s="195"/>
      <c r="V142" s="195"/>
      <c r="W142" s="195"/>
      <c r="X142" s="195"/>
      <c r="Y142" s="196"/>
      <c r="Z142" s="196"/>
      <c r="AA142" s="196"/>
      <c r="AB142" s="878"/>
      <c r="AC142" s="878"/>
      <c r="AD142" s="917" t="s">
        <v>236</v>
      </c>
      <c r="AE142" s="170">
        <f t="shared" si="299"/>
        <v>0</v>
      </c>
      <c r="AF142" s="197" t="str">
        <f t="shared" si="322"/>
        <v>No</v>
      </c>
      <c r="AG142" s="257" t="str">
        <f t="shared" si="297"/>
        <v>No</v>
      </c>
      <c r="AH142" s="172" t="str">
        <f t="shared" si="323"/>
        <v>No</v>
      </c>
      <c r="AJ142" s="397">
        <v>1</v>
      </c>
      <c r="AK142" s="396">
        <f t="shared" si="300"/>
        <v>0</v>
      </c>
      <c r="AL142" s="62"/>
      <c r="AM142" s="62"/>
      <c r="AN142" s="693">
        <v>7.4</v>
      </c>
      <c r="AO142" s="653">
        <f t="shared" si="282"/>
        <v>0</v>
      </c>
      <c r="AP142" s="738"/>
      <c r="AQ142" s="286">
        <f t="shared" si="324"/>
        <v>0</v>
      </c>
      <c r="AR142" s="286">
        <f t="shared" si="325"/>
        <v>0</v>
      </c>
      <c r="AS142" s="286">
        <f t="shared" si="326"/>
        <v>0</v>
      </c>
      <c r="AT142" s="286">
        <f t="shared" si="327"/>
        <v>0</v>
      </c>
      <c r="AU142" s="286">
        <f t="shared" si="328"/>
        <v>0</v>
      </c>
      <c r="AV142" s="286">
        <f t="shared" si="329"/>
        <v>0</v>
      </c>
      <c r="AW142" s="286">
        <f t="shared" si="250"/>
        <v>0</v>
      </c>
      <c r="AX142" s="286">
        <f t="shared" si="330"/>
        <v>0</v>
      </c>
      <c r="AY142" s="286">
        <f t="shared" si="331"/>
        <v>0</v>
      </c>
      <c r="AZ142" s="286">
        <f t="shared" si="332"/>
        <v>0</v>
      </c>
      <c r="BA142" s="286">
        <f t="shared" si="333"/>
        <v>0</v>
      </c>
      <c r="BB142" s="286">
        <f t="shared" si="334"/>
        <v>0</v>
      </c>
      <c r="BC142" s="286">
        <f t="shared" si="335"/>
        <v>0</v>
      </c>
      <c r="BD142" s="286">
        <f t="shared" si="336"/>
        <v>0</v>
      </c>
      <c r="BE142" s="548">
        <f>AB142*J142</f>
        <v>0</v>
      </c>
      <c r="BF142" s="548">
        <f>AC142*J142</f>
        <v>0</v>
      </c>
      <c r="BG142" s="658"/>
      <c r="BH142" s="656">
        <v>1</v>
      </c>
      <c r="BI142" s="286"/>
      <c r="BJ142" s="541">
        <v>4</v>
      </c>
      <c r="BL142" s="541"/>
      <c r="BN142" s="541"/>
      <c r="BP142" s="541"/>
      <c r="BR142" s="541"/>
      <c r="BT142" s="541"/>
      <c r="BV142" s="541"/>
      <c r="BX142" s="541"/>
      <c r="BZ142" s="286"/>
      <c r="CA142" s="1">
        <f t="shared" si="251"/>
        <v>0</v>
      </c>
      <c r="CB142" s="1">
        <f t="shared" si="252"/>
        <v>0</v>
      </c>
      <c r="CC142" s="1">
        <f t="shared" si="253"/>
        <v>0</v>
      </c>
      <c r="CD142" s="1">
        <f t="shared" si="254"/>
        <v>0</v>
      </c>
      <c r="CE142" s="1035">
        <f t="shared" si="255"/>
        <v>0</v>
      </c>
      <c r="CF142" s="1">
        <f t="shared" si="256"/>
        <v>0</v>
      </c>
      <c r="CG142" s="1">
        <f t="shared" si="257"/>
        <v>0</v>
      </c>
      <c r="CH142" s="1">
        <f t="shared" si="258"/>
        <v>0</v>
      </c>
      <c r="CJ142" s="1">
        <f t="shared" si="259"/>
        <v>0</v>
      </c>
      <c r="CK142" s="1">
        <f t="shared" si="260"/>
        <v>0</v>
      </c>
      <c r="CM142" s="1">
        <f t="shared" si="261"/>
        <v>0</v>
      </c>
      <c r="CN142" s="1">
        <f t="shared" si="262"/>
        <v>0</v>
      </c>
      <c r="CO142" s="1">
        <f t="shared" si="263"/>
        <v>0</v>
      </c>
      <c r="CP142" s="1">
        <f t="shared" si="264"/>
        <v>0</v>
      </c>
      <c r="CQ142" s="1">
        <f t="shared" si="265"/>
        <v>0</v>
      </c>
      <c r="CR142" s="1">
        <f t="shared" si="266"/>
        <v>0</v>
      </c>
      <c r="CS142" s="1">
        <f t="shared" si="267"/>
        <v>0</v>
      </c>
      <c r="CT142" s="1">
        <f t="shared" si="268"/>
        <v>0</v>
      </c>
      <c r="CU142" s="1">
        <f t="shared" si="269"/>
        <v>0</v>
      </c>
      <c r="CV142" s="1">
        <f t="shared" si="270"/>
        <v>0</v>
      </c>
      <c r="CW142" s="1">
        <f t="shared" si="271"/>
        <v>0</v>
      </c>
      <c r="CX142" s="1">
        <f t="shared" si="272"/>
        <v>0</v>
      </c>
      <c r="CY142" s="1">
        <f t="shared" si="273"/>
        <v>0</v>
      </c>
      <c r="CZ142" s="1">
        <f t="shared" si="274"/>
        <v>0</v>
      </c>
      <c r="DA142" s="1">
        <f t="shared" si="275"/>
        <v>0</v>
      </c>
    </row>
    <row r="143" spans="1:105" s="1" customFormat="1" ht="65.25" customHeight="1">
      <c r="A143" s="1314"/>
      <c r="B143" s="266"/>
      <c r="D143" s="472" t="s">
        <v>458</v>
      </c>
      <c r="E143" s="775" t="s">
        <v>90</v>
      </c>
      <c r="F143" s="1166"/>
      <c r="G143" s="167" t="s">
        <v>37</v>
      </c>
      <c r="H143" s="1" t="s">
        <v>218</v>
      </c>
      <c r="I143" s="167" t="s">
        <v>460</v>
      </c>
      <c r="J143" s="1">
        <v>1</v>
      </c>
      <c r="K143" s="1">
        <v>0</v>
      </c>
      <c r="L143" s="62" t="s">
        <v>6708</v>
      </c>
      <c r="M143" s="977">
        <v>322.77000000000004</v>
      </c>
      <c r="N143" s="195"/>
      <c r="O143" s="195"/>
      <c r="P143" s="195"/>
      <c r="Q143" s="195"/>
      <c r="R143" s="195"/>
      <c r="S143" s="196"/>
      <c r="T143" s="195"/>
      <c r="U143" s="195"/>
      <c r="V143" s="195"/>
      <c r="W143" s="195"/>
      <c r="X143" s="195"/>
      <c r="Y143" s="196"/>
      <c r="Z143" s="196"/>
      <c r="AA143" s="196"/>
      <c r="AB143" s="917" t="s">
        <v>236</v>
      </c>
      <c r="AC143" s="917" t="s">
        <v>236</v>
      </c>
      <c r="AD143" s="196"/>
      <c r="AE143" s="170">
        <f>M143*N143+M143*O143+M143*P143+M143*Q143+M143*R143+M143*S143+M143*U143+M143*W143+M143*X143+M143*Y143+M143*Z143+M143*AA143+M143*V143+M143*AD143+M143*T143</f>
        <v>0</v>
      </c>
      <c r="AF143" s="197" t="str">
        <f t="shared" si="322"/>
        <v>No</v>
      </c>
      <c r="AG143" s="257" t="str">
        <f t="shared" si="297"/>
        <v>No</v>
      </c>
      <c r="AH143" s="172" t="str">
        <f t="shared" si="323"/>
        <v>No</v>
      </c>
      <c r="AJ143" s="397">
        <v>1</v>
      </c>
      <c r="AK143" s="398">
        <f t="shared" ref="AK143" si="340">AJ143*N143+AJ143*O143+AJ143*P143+AJ143*Q143+AJ143*R143+AJ143*S143+AJ143*U143+AJ143*W143+AJ143*X143+AJ143*Y143+AJ143*Z143+AJ143*AA143+AJ143*V143+AJ143*AD143+AJ143*T143</f>
        <v>0</v>
      </c>
      <c r="AL143" s="62"/>
      <c r="AM143" s="62"/>
      <c r="AN143" s="693">
        <v>7.4</v>
      </c>
      <c r="AO143" s="653">
        <f t="shared" si="282"/>
        <v>0</v>
      </c>
      <c r="AP143" s="738"/>
      <c r="AQ143" s="286">
        <f t="shared" si="324"/>
        <v>0</v>
      </c>
      <c r="AR143" s="286">
        <f t="shared" si="325"/>
        <v>0</v>
      </c>
      <c r="AS143" s="286">
        <f t="shared" si="326"/>
        <v>0</v>
      </c>
      <c r="AT143" s="286">
        <f t="shared" si="327"/>
        <v>0</v>
      </c>
      <c r="AU143" s="286">
        <f t="shared" si="328"/>
        <v>0</v>
      </c>
      <c r="AV143" s="286">
        <f t="shared" si="329"/>
        <v>0</v>
      </c>
      <c r="AW143" s="286">
        <f t="shared" si="250"/>
        <v>0</v>
      </c>
      <c r="AX143" s="286">
        <f t="shared" si="330"/>
        <v>0</v>
      </c>
      <c r="AY143" s="286">
        <f t="shared" si="331"/>
        <v>0</v>
      </c>
      <c r="AZ143" s="286">
        <f t="shared" si="332"/>
        <v>0</v>
      </c>
      <c r="BA143" s="286">
        <f t="shared" si="333"/>
        <v>0</v>
      </c>
      <c r="BB143" s="286">
        <f t="shared" si="334"/>
        <v>0</v>
      </c>
      <c r="BC143" s="286">
        <f t="shared" si="335"/>
        <v>0</v>
      </c>
      <c r="BD143" s="286">
        <f t="shared" si="336"/>
        <v>0</v>
      </c>
      <c r="BE143" s="548"/>
      <c r="BF143" s="548"/>
      <c r="BG143" s="658">
        <f>AD143*J143</f>
        <v>0</v>
      </c>
      <c r="BH143" s="656">
        <v>1</v>
      </c>
      <c r="BI143" s="286"/>
      <c r="BJ143" s="541">
        <v>4</v>
      </c>
      <c r="BL143" s="541"/>
      <c r="BN143" s="541"/>
      <c r="BP143" s="541"/>
      <c r="BR143" s="541"/>
      <c r="BT143" s="541"/>
      <c r="BV143" s="541"/>
      <c r="BX143" s="541"/>
      <c r="BZ143" s="286"/>
      <c r="CA143" s="1">
        <f t="shared" si="251"/>
        <v>0</v>
      </c>
      <c r="CB143" s="1">
        <f t="shared" si="252"/>
        <v>0</v>
      </c>
      <c r="CC143" s="1">
        <f t="shared" si="253"/>
        <v>0</v>
      </c>
      <c r="CD143" s="1">
        <f t="shared" si="254"/>
        <v>0</v>
      </c>
      <c r="CE143" s="1035">
        <f t="shared" si="255"/>
        <v>0</v>
      </c>
      <c r="CF143" s="1">
        <f t="shared" si="256"/>
        <v>0</v>
      </c>
      <c r="CG143" s="1">
        <f t="shared" si="257"/>
        <v>0</v>
      </c>
      <c r="CH143" s="1">
        <f t="shared" si="258"/>
        <v>0</v>
      </c>
      <c r="CJ143" s="1">
        <f t="shared" si="259"/>
        <v>0</v>
      </c>
      <c r="CK143" s="1">
        <f t="shared" si="260"/>
        <v>0</v>
      </c>
      <c r="CM143" s="1">
        <f t="shared" si="261"/>
        <v>0</v>
      </c>
      <c r="CN143" s="1">
        <f t="shared" si="262"/>
        <v>0</v>
      </c>
      <c r="CO143" s="1">
        <f t="shared" si="263"/>
        <v>0</v>
      </c>
      <c r="CP143" s="1">
        <f t="shared" si="264"/>
        <v>0</v>
      </c>
      <c r="CQ143" s="1">
        <f t="shared" si="265"/>
        <v>0</v>
      </c>
      <c r="CR143" s="1">
        <f t="shared" si="266"/>
        <v>0</v>
      </c>
      <c r="CS143" s="1">
        <f t="shared" si="267"/>
        <v>0</v>
      </c>
      <c r="CT143" s="1">
        <f t="shared" si="268"/>
        <v>0</v>
      </c>
      <c r="CU143" s="1">
        <f t="shared" si="269"/>
        <v>0</v>
      </c>
      <c r="CV143" s="1">
        <f t="shared" si="270"/>
        <v>0</v>
      </c>
      <c r="CW143" s="1">
        <f t="shared" si="271"/>
        <v>0</v>
      </c>
      <c r="CX143" s="1">
        <f t="shared" si="272"/>
        <v>0</v>
      </c>
      <c r="CY143" s="1">
        <f t="shared" si="273"/>
        <v>0</v>
      </c>
      <c r="CZ143" s="1">
        <f t="shared" si="274"/>
        <v>0</v>
      </c>
      <c r="DA143" s="1">
        <f t="shared" si="275"/>
        <v>0</v>
      </c>
    </row>
    <row r="144" spans="1:105" s="1" customFormat="1" ht="65.25" customHeight="1">
      <c r="A144" s="1314"/>
      <c r="B144" s="266"/>
      <c r="D144" s="1053" t="s">
        <v>438</v>
      </c>
      <c r="E144" s="1054"/>
      <c r="F144" s="1165"/>
      <c r="G144" s="1055" t="s">
        <v>37</v>
      </c>
      <c r="H144" s="1056" t="s">
        <v>225</v>
      </c>
      <c r="I144" s="1055" t="s">
        <v>5564</v>
      </c>
      <c r="J144" s="1056">
        <v>2</v>
      </c>
      <c r="K144" s="1056">
        <v>0</v>
      </c>
      <c r="L144" s="1056" t="s">
        <v>6708</v>
      </c>
      <c r="M144" s="1085">
        <v>233.73000000000005</v>
      </c>
      <c r="N144" s="1058"/>
      <c r="O144" s="1058"/>
      <c r="P144" s="1058"/>
      <c r="Q144" s="1058"/>
      <c r="R144" s="1058"/>
      <c r="S144" s="1086"/>
      <c r="T144" s="1058"/>
      <c r="U144" s="1059"/>
      <c r="V144" s="1059"/>
      <c r="W144" s="1059"/>
      <c r="X144" s="1059"/>
      <c r="Y144" s="1059"/>
      <c r="Z144" s="1059"/>
      <c r="AA144" s="1059"/>
      <c r="AB144" s="1082"/>
      <c r="AC144" s="1082"/>
      <c r="AD144" s="1061" t="s">
        <v>236</v>
      </c>
      <c r="AE144" s="1062">
        <f t="shared" si="299"/>
        <v>0</v>
      </c>
      <c r="AF144" s="1063" t="str">
        <f t="shared" si="322"/>
        <v>No</v>
      </c>
      <c r="AG144" s="1107" t="str">
        <f t="shared" si="297"/>
        <v>No</v>
      </c>
      <c r="AH144" s="1052" t="str">
        <f t="shared" si="323"/>
        <v>No</v>
      </c>
      <c r="AJ144" s="397">
        <v>2</v>
      </c>
      <c r="AK144" s="396">
        <f t="shared" si="300"/>
        <v>0</v>
      </c>
      <c r="AL144" s="62"/>
      <c r="AM144" s="62"/>
      <c r="AN144" s="693">
        <v>5.2</v>
      </c>
      <c r="AO144" s="653">
        <f t="shared" si="282"/>
        <v>0</v>
      </c>
      <c r="AP144" s="738"/>
      <c r="AQ144" s="286">
        <f t="shared" si="324"/>
        <v>0</v>
      </c>
      <c r="AR144" s="286">
        <f t="shared" si="325"/>
        <v>0</v>
      </c>
      <c r="AS144" s="286">
        <f t="shared" si="326"/>
        <v>0</v>
      </c>
      <c r="AT144" s="286">
        <f t="shared" si="327"/>
        <v>0</v>
      </c>
      <c r="AU144" s="286">
        <f t="shared" si="328"/>
        <v>0</v>
      </c>
      <c r="AV144" s="286">
        <f t="shared" si="329"/>
        <v>0</v>
      </c>
      <c r="AW144" s="286">
        <f t="shared" si="250"/>
        <v>0</v>
      </c>
      <c r="AX144" s="286">
        <f t="shared" si="330"/>
        <v>0</v>
      </c>
      <c r="AY144" s="286">
        <f t="shared" si="331"/>
        <v>0</v>
      </c>
      <c r="AZ144" s="286">
        <f t="shared" si="332"/>
        <v>0</v>
      </c>
      <c r="BA144" s="286">
        <f t="shared" si="333"/>
        <v>0</v>
      </c>
      <c r="BB144" s="286">
        <f t="shared" si="334"/>
        <v>0</v>
      </c>
      <c r="BC144" s="286">
        <f t="shared" si="335"/>
        <v>0</v>
      </c>
      <c r="BD144" s="286">
        <f t="shared" si="336"/>
        <v>0</v>
      </c>
      <c r="BE144" s="548">
        <f>AB144*J144</f>
        <v>0</v>
      </c>
      <c r="BF144" s="548">
        <f>AC144*J144</f>
        <v>0</v>
      </c>
      <c r="BG144" s="658"/>
      <c r="BH144" s="656">
        <v>2</v>
      </c>
      <c r="BI144" s="286"/>
      <c r="BJ144" s="541">
        <v>13</v>
      </c>
      <c r="BK144" s="159"/>
      <c r="BL144" s="541"/>
      <c r="BM144" s="159"/>
      <c r="BN144" s="541"/>
      <c r="BO144" s="159"/>
      <c r="BP144" s="541"/>
      <c r="BQ144" s="159"/>
      <c r="BR144" s="541"/>
      <c r="BS144" s="159"/>
      <c r="BT144" s="541"/>
      <c r="BU144" s="159"/>
      <c r="BV144" s="541"/>
      <c r="BW144" s="159"/>
      <c r="BX144" s="541"/>
      <c r="BY144" s="159"/>
      <c r="BZ144" s="286"/>
      <c r="CA144" s="1">
        <f t="shared" si="251"/>
        <v>0</v>
      </c>
      <c r="CB144" s="1">
        <f t="shared" si="252"/>
        <v>0</v>
      </c>
      <c r="CC144" s="1">
        <f t="shared" si="253"/>
        <v>0</v>
      </c>
      <c r="CD144" s="1">
        <f t="shared" si="254"/>
        <v>0</v>
      </c>
      <c r="CE144" s="1035">
        <f t="shared" si="255"/>
        <v>0</v>
      </c>
      <c r="CF144" s="1">
        <f t="shared" si="256"/>
        <v>0</v>
      </c>
      <c r="CG144" s="1">
        <f t="shared" si="257"/>
        <v>0</v>
      </c>
      <c r="CH144" s="1">
        <f t="shared" si="258"/>
        <v>0</v>
      </c>
      <c r="CJ144" s="1">
        <f t="shared" si="259"/>
        <v>0</v>
      </c>
      <c r="CK144" s="1">
        <f t="shared" si="260"/>
        <v>0</v>
      </c>
      <c r="CM144" s="1">
        <f t="shared" si="261"/>
        <v>0</v>
      </c>
      <c r="CN144" s="1">
        <f t="shared" si="262"/>
        <v>0</v>
      </c>
      <c r="CO144" s="1">
        <f t="shared" si="263"/>
        <v>0</v>
      </c>
      <c r="CP144" s="1">
        <f t="shared" si="264"/>
        <v>0</v>
      </c>
      <c r="CQ144" s="1">
        <f t="shared" si="265"/>
        <v>0</v>
      </c>
      <c r="CR144" s="1">
        <f t="shared" si="266"/>
        <v>0</v>
      </c>
      <c r="CS144" s="1">
        <f t="shared" si="267"/>
        <v>0</v>
      </c>
      <c r="CT144" s="1">
        <f t="shared" si="268"/>
        <v>0</v>
      </c>
      <c r="CU144" s="1">
        <f t="shared" si="269"/>
        <v>0</v>
      </c>
      <c r="CV144" s="1">
        <f t="shared" si="270"/>
        <v>0</v>
      </c>
      <c r="CW144" s="1">
        <f t="shared" si="271"/>
        <v>0</v>
      </c>
      <c r="CX144" s="1">
        <f t="shared" si="272"/>
        <v>0</v>
      </c>
      <c r="CY144" s="1">
        <f t="shared" si="273"/>
        <v>0</v>
      </c>
      <c r="CZ144" s="1">
        <f t="shared" si="274"/>
        <v>0</v>
      </c>
      <c r="DA144" s="1">
        <f t="shared" si="275"/>
        <v>0</v>
      </c>
    </row>
    <row r="145" spans="1:105" s="1" customFormat="1" ht="65.25" customHeight="1">
      <c r="A145" s="1314"/>
      <c r="B145" s="266"/>
      <c r="D145" s="1053" t="s">
        <v>439</v>
      </c>
      <c r="E145" s="1054" t="s">
        <v>90</v>
      </c>
      <c r="F145" s="1165"/>
      <c r="G145" s="1055" t="s">
        <v>37</v>
      </c>
      <c r="H145" s="1056" t="s">
        <v>225</v>
      </c>
      <c r="I145" s="1055" t="s">
        <v>5564</v>
      </c>
      <c r="J145" s="1056">
        <v>2</v>
      </c>
      <c r="K145" s="1056">
        <v>0</v>
      </c>
      <c r="L145" s="1056" t="s">
        <v>6708</v>
      </c>
      <c r="M145" s="1085">
        <v>289.38000000000005</v>
      </c>
      <c r="N145" s="1058"/>
      <c r="O145" s="1058"/>
      <c r="P145" s="1058"/>
      <c r="Q145" s="1058"/>
      <c r="R145" s="1058"/>
      <c r="S145" s="1086"/>
      <c r="T145" s="1058"/>
      <c r="U145" s="1059"/>
      <c r="V145" s="1059"/>
      <c r="W145" s="1059"/>
      <c r="X145" s="1059"/>
      <c r="Y145" s="1059"/>
      <c r="Z145" s="1059"/>
      <c r="AA145" s="1059"/>
      <c r="AB145" s="1061" t="s">
        <v>236</v>
      </c>
      <c r="AC145" s="1061" t="s">
        <v>236</v>
      </c>
      <c r="AD145" s="1059"/>
      <c r="AE145" s="1062">
        <f>M145*N145+M145*O145+M145*P145+M145*Q145+M145*R145+M145*S145+M145*U145+M145*W145+M145*X145+M145*Y145+M145*Z145+M145*AA145+M145*V145+M145*AD145+M145*T145</f>
        <v>0</v>
      </c>
      <c r="AF145" s="1063" t="str">
        <f t="shared" si="322"/>
        <v>No</v>
      </c>
      <c r="AG145" s="1107" t="str">
        <f t="shared" si="297"/>
        <v>No</v>
      </c>
      <c r="AH145" s="1052" t="str">
        <f t="shared" si="323"/>
        <v>No</v>
      </c>
      <c r="AJ145" s="397">
        <v>2</v>
      </c>
      <c r="AK145" s="398">
        <f t="shared" ref="AK145" si="341">AJ145*N145+AJ145*O145+AJ145*P145+AJ145*Q145+AJ145*R145+AJ145*S145+AJ145*U145+AJ145*W145+AJ145*X145+AJ145*Y145+AJ145*Z145+AJ145*AA145+AJ145*V145+AJ145*AD145+AJ145*T145</f>
        <v>0</v>
      </c>
      <c r="AL145" s="62"/>
      <c r="AM145" s="62"/>
      <c r="AN145" s="693">
        <v>5.2</v>
      </c>
      <c r="AO145" s="653">
        <f t="shared" si="282"/>
        <v>0</v>
      </c>
      <c r="AP145" s="738"/>
      <c r="AQ145" s="286">
        <f t="shared" si="324"/>
        <v>0</v>
      </c>
      <c r="AR145" s="286">
        <f t="shared" si="325"/>
        <v>0</v>
      </c>
      <c r="AS145" s="286">
        <f t="shared" si="326"/>
        <v>0</v>
      </c>
      <c r="AT145" s="286">
        <f t="shared" si="327"/>
        <v>0</v>
      </c>
      <c r="AU145" s="286">
        <f t="shared" si="328"/>
        <v>0</v>
      </c>
      <c r="AV145" s="286">
        <f t="shared" si="329"/>
        <v>0</v>
      </c>
      <c r="AW145" s="286">
        <f t="shared" si="250"/>
        <v>0</v>
      </c>
      <c r="AX145" s="286">
        <f t="shared" si="330"/>
        <v>0</v>
      </c>
      <c r="AY145" s="286">
        <f t="shared" si="331"/>
        <v>0</v>
      </c>
      <c r="AZ145" s="286">
        <f t="shared" si="332"/>
        <v>0</v>
      </c>
      <c r="BA145" s="286">
        <f t="shared" si="333"/>
        <v>0</v>
      </c>
      <c r="BB145" s="286">
        <f t="shared" si="334"/>
        <v>0</v>
      </c>
      <c r="BC145" s="286">
        <f t="shared" si="335"/>
        <v>0</v>
      </c>
      <c r="BD145" s="286">
        <f t="shared" si="336"/>
        <v>0</v>
      </c>
      <c r="BE145" s="548"/>
      <c r="BF145" s="548"/>
      <c r="BG145" s="658">
        <f>AD145*J145</f>
        <v>0</v>
      </c>
      <c r="BH145" s="656">
        <v>2</v>
      </c>
      <c r="BI145" s="286"/>
      <c r="BJ145" s="541">
        <v>13</v>
      </c>
      <c r="BK145" s="159"/>
      <c r="BL145" s="541"/>
      <c r="BM145" s="159"/>
      <c r="BN145" s="541"/>
      <c r="BO145" s="159"/>
      <c r="BP145" s="541"/>
      <c r="BQ145" s="159"/>
      <c r="BR145" s="541"/>
      <c r="BS145" s="159"/>
      <c r="BT145" s="541"/>
      <c r="BU145" s="159"/>
      <c r="BV145" s="541"/>
      <c r="BW145" s="159"/>
      <c r="BX145" s="541"/>
      <c r="BY145" s="159"/>
      <c r="BZ145" s="286"/>
      <c r="CA145" s="1">
        <f t="shared" si="251"/>
        <v>0</v>
      </c>
      <c r="CB145" s="1">
        <f t="shared" si="252"/>
        <v>0</v>
      </c>
      <c r="CC145" s="1">
        <f t="shared" si="253"/>
        <v>0</v>
      </c>
      <c r="CD145" s="1">
        <f t="shared" si="254"/>
        <v>0</v>
      </c>
      <c r="CE145" s="1035">
        <f t="shared" si="255"/>
        <v>0</v>
      </c>
      <c r="CF145" s="1">
        <f t="shared" si="256"/>
        <v>0</v>
      </c>
      <c r="CG145" s="1">
        <f t="shared" si="257"/>
        <v>0</v>
      </c>
      <c r="CH145" s="1">
        <f t="shared" si="258"/>
        <v>0</v>
      </c>
      <c r="CJ145" s="1">
        <f t="shared" si="259"/>
        <v>0</v>
      </c>
      <c r="CK145" s="1">
        <f t="shared" si="260"/>
        <v>0</v>
      </c>
      <c r="CM145" s="1">
        <f t="shared" si="261"/>
        <v>0</v>
      </c>
      <c r="CN145" s="1">
        <f t="shared" si="262"/>
        <v>0</v>
      </c>
      <c r="CO145" s="1">
        <f t="shared" si="263"/>
        <v>0</v>
      </c>
      <c r="CP145" s="1">
        <f t="shared" si="264"/>
        <v>0</v>
      </c>
      <c r="CQ145" s="1">
        <f t="shared" si="265"/>
        <v>0</v>
      </c>
      <c r="CR145" s="1">
        <f t="shared" si="266"/>
        <v>0</v>
      </c>
      <c r="CS145" s="1">
        <f t="shared" si="267"/>
        <v>0</v>
      </c>
      <c r="CT145" s="1">
        <f t="shared" si="268"/>
        <v>0</v>
      </c>
      <c r="CU145" s="1">
        <f t="shared" si="269"/>
        <v>0</v>
      </c>
      <c r="CV145" s="1">
        <f t="shared" si="270"/>
        <v>0</v>
      </c>
      <c r="CW145" s="1">
        <f t="shared" si="271"/>
        <v>0</v>
      </c>
      <c r="CX145" s="1">
        <f t="shared" si="272"/>
        <v>0</v>
      </c>
      <c r="CY145" s="1">
        <f t="shared" si="273"/>
        <v>0</v>
      </c>
      <c r="CZ145" s="1">
        <f t="shared" si="274"/>
        <v>0</v>
      </c>
      <c r="DA145" s="1">
        <f t="shared" si="275"/>
        <v>0</v>
      </c>
    </row>
    <row r="146" spans="1:105" s="1" customFormat="1" ht="65.25" customHeight="1">
      <c r="A146" s="1314"/>
      <c r="B146" s="266"/>
      <c r="D146" s="472" t="s">
        <v>440</v>
      </c>
      <c r="E146" s="777"/>
      <c r="F146" s="1168"/>
      <c r="G146" s="167" t="s">
        <v>37</v>
      </c>
      <c r="H146" s="62" t="s">
        <v>225</v>
      </c>
      <c r="I146" s="167" t="s">
        <v>697</v>
      </c>
      <c r="J146" s="62">
        <v>2</v>
      </c>
      <c r="K146" s="62">
        <v>0</v>
      </c>
      <c r="L146" s="62" t="s">
        <v>6708</v>
      </c>
      <c r="M146" s="962">
        <v>311.64000000000004</v>
      </c>
      <c r="N146" s="168"/>
      <c r="O146" s="168"/>
      <c r="P146" s="168"/>
      <c r="Q146" s="168"/>
      <c r="R146" s="168"/>
      <c r="S146" s="225"/>
      <c r="T146" s="168"/>
      <c r="U146" s="169"/>
      <c r="V146" s="169"/>
      <c r="W146" s="169"/>
      <c r="X146" s="169"/>
      <c r="Y146" s="169"/>
      <c r="Z146" s="169"/>
      <c r="AA146" s="169"/>
      <c r="AB146" s="662"/>
      <c r="AC146" s="662"/>
      <c r="AD146" s="913" t="s">
        <v>236</v>
      </c>
      <c r="AE146" s="170">
        <f>M146*N146+M146*O146+M146*P146+M146*Q146+M146*R146+M146*S146+M146*U146+M146*W146+M146*X146+M146*Y146+M146*Z146+M146*AA146+M146*V146+(M146*AB146*1.1)+(M146*AC146*1.1)+M146*T146</f>
        <v>0</v>
      </c>
      <c r="AF146" s="171" t="str">
        <f t="shared" si="322"/>
        <v>No</v>
      </c>
      <c r="AG146" s="257" t="str">
        <f t="shared" si="297"/>
        <v>No</v>
      </c>
      <c r="AH146" s="172" t="str">
        <f t="shared" si="323"/>
        <v>No</v>
      </c>
      <c r="AJ146" s="397">
        <v>4</v>
      </c>
      <c r="AK146" s="396">
        <f t="shared" si="300"/>
        <v>0</v>
      </c>
      <c r="AL146" s="62"/>
      <c r="AM146" s="62"/>
      <c r="AN146" s="693">
        <v>6.4</v>
      </c>
      <c r="AO146" s="653">
        <f t="shared" ref="AO146:AO182" si="342">SUM(N146:AD146)*AN146</f>
        <v>0</v>
      </c>
      <c r="AP146" s="738"/>
      <c r="AQ146" s="286">
        <f t="shared" si="324"/>
        <v>0</v>
      </c>
      <c r="AR146" s="286">
        <f t="shared" si="325"/>
        <v>0</v>
      </c>
      <c r="AS146" s="286">
        <f t="shared" si="326"/>
        <v>0</v>
      </c>
      <c r="AT146" s="286">
        <f t="shared" si="327"/>
        <v>0</v>
      </c>
      <c r="AU146" s="286">
        <f t="shared" si="328"/>
        <v>0</v>
      </c>
      <c r="AV146" s="286">
        <f t="shared" si="329"/>
        <v>0</v>
      </c>
      <c r="AW146" s="286">
        <f t="shared" si="250"/>
        <v>0</v>
      </c>
      <c r="AX146" s="286">
        <f t="shared" si="330"/>
        <v>0</v>
      </c>
      <c r="AY146" s="286">
        <f t="shared" si="331"/>
        <v>0</v>
      </c>
      <c r="AZ146" s="286">
        <f t="shared" si="332"/>
        <v>0</v>
      </c>
      <c r="BA146" s="286">
        <f t="shared" si="333"/>
        <v>0</v>
      </c>
      <c r="BB146" s="286">
        <f t="shared" si="334"/>
        <v>0</v>
      </c>
      <c r="BC146" s="286">
        <f t="shared" si="335"/>
        <v>0</v>
      </c>
      <c r="BD146" s="286">
        <f t="shared" si="336"/>
        <v>0</v>
      </c>
      <c r="BE146" s="548">
        <f>AB146*J146</f>
        <v>0</v>
      </c>
      <c r="BF146" s="548">
        <f>AC146*J146</f>
        <v>0</v>
      </c>
      <c r="BG146" s="658"/>
      <c r="BH146" s="656">
        <v>4</v>
      </c>
      <c r="BI146" s="286"/>
      <c r="BJ146" s="541">
        <v>14</v>
      </c>
      <c r="BK146" s="62"/>
      <c r="BL146" s="541"/>
      <c r="BM146" s="62"/>
      <c r="BN146" s="541"/>
      <c r="BO146" s="62"/>
      <c r="BP146" s="541"/>
      <c r="BQ146" s="62"/>
      <c r="BR146" s="541"/>
      <c r="BS146" s="62"/>
      <c r="BT146" s="541"/>
      <c r="BU146" s="62"/>
      <c r="BV146" s="541"/>
      <c r="BW146" s="62"/>
      <c r="BX146" s="541"/>
      <c r="BY146" s="62"/>
      <c r="BZ146" s="286"/>
      <c r="CA146" s="1">
        <f t="shared" si="251"/>
        <v>0</v>
      </c>
      <c r="CB146" s="1">
        <f t="shared" si="252"/>
        <v>0</v>
      </c>
      <c r="CC146" s="1">
        <f t="shared" si="253"/>
        <v>0</v>
      </c>
      <c r="CD146" s="1">
        <f t="shared" si="254"/>
        <v>0</v>
      </c>
      <c r="CE146" s="1035">
        <f t="shared" si="255"/>
        <v>0</v>
      </c>
      <c r="CF146" s="1">
        <f t="shared" si="256"/>
        <v>0</v>
      </c>
      <c r="CG146" s="1">
        <f t="shared" si="257"/>
        <v>0</v>
      </c>
      <c r="CH146" s="1">
        <f t="shared" si="258"/>
        <v>0</v>
      </c>
      <c r="CJ146" s="1">
        <f t="shared" si="259"/>
        <v>0</v>
      </c>
      <c r="CK146" s="1">
        <f t="shared" si="260"/>
        <v>0</v>
      </c>
      <c r="CM146" s="1">
        <f t="shared" si="261"/>
        <v>0</v>
      </c>
      <c r="CN146" s="1">
        <f t="shared" si="262"/>
        <v>0</v>
      </c>
      <c r="CO146" s="1">
        <f t="shared" si="263"/>
        <v>0</v>
      </c>
      <c r="CP146" s="1">
        <f t="shared" si="264"/>
        <v>0</v>
      </c>
      <c r="CQ146" s="1">
        <f t="shared" si="265"/>
        <v>0</v>
      </c>
      <c r="CR146" s="1">
        <f t="shared" si="266"/>
        <v>0</v>
      </c>
      <c r="CS146" s="1">
        <f t="shared" si="267"/>
        <v>0</v>
      </c>
      <c r="CT146" s="1">
        <f t="shared" si="268"/>
        <v>0</v>
      </c>
      <c r="CU146" s="1">
        <f t="shared" si="269"/>
        <v>0</v>
      </c>
      <c r="CV146" s="1">
        <f t="shared" si="270"/>
        <v>0</v>
      </c>
      <c r="CW146" s="1">
        <f t="shared" si="271"/>
        <v>0</v>
      </c>
      <c r="CX146" s="1">
        <f t="shared" si="272"/>
        <v>0</v>
      </c>
      <c r="CY146" s="1">
        <f t="shared" si="273"/>
        <v>0</v>
      </c>
      <c r="CZ146" s="1">
        <f t="shared" si="274"/>
        <v>0</v>
      </c>
      <c r="DA146" s="1">
        <f t="shared" si="275"/>
        <v>0</v>
      </c>
    </row>
    <row r="147" spans="1:105" s="1" customFormat="1" ht="65.25" customHeight="1">
      <c r="A147" s="1314"/>
      <c r="B147" s="266"/>
      <c r="D147" s="472" t="s">
        <v>441</v>
      </c>
      <c r="E147" s="777" t="s">
        <v>90</v>
      </c>
      <c r="F147" s="1168"/>
      <c r="G147" s="167" t="s">
        <v>37</v>
      </c>
      <c r="H147" s="62" t="s">
        <v>225</v>
      </c>
      <c r="I147" s="167" t="s">
        <v>697</v>
      </c>
      <c r="J147" s="62">
        <v>2</v>
      </c>
      <c r="K147" s="62">
        <v>0</v>
      </c>
      <c r="L147" s="167" t="s">
        <v>6708</v>
      </c>
      <c r="M147" s="962">
        <v>400.68000000000006</v>
      </c>
      <c r="N147" s="168"/>
      <c r="O147" s="168"/>
      <c r="P147" s="168"/>
      <c r="Q147" s="168"/>
      <c r="R147" s="168"/>
      <c r="S147" s="225"/>
      <c r="T147" s="168"/>
      <c r="U147" s="169"/>
      <c r="V147" s="169"/>
      <c r="W147" s="169"/>
      <c r="X147" s="169"/>
      <c r="Y147" s="169"/>
      <c r="Z147" s="169"/>
      <c r="AA147" s="169"/>
      <c r="AB147" s="913" t="s">
        <v>236</v>
      </c>
      <c r="AC147" s="913" t="s">
        <v>236</v>
      </c>
      <c r="AD147" s="169"/>
      <c r="AE147" s="170">
        <f>M147*N147+M147*O147+M147*P147+M147*Q147+M147*R147+M147*S147+M147*U147+M147*W147+M147*X147+M147*Y147+M147*Z147+M147*AA147+M147*V147+M147*AD147+M147*T147</f>
        <v>0</v>
      </c>
      <c r="AF147" s="171" t="str">
        <f t="shared" si="322"/>
        <v>No</v>
      </c>
      <c r="AG147" s="257" t="str">
        <f t="shared" si="297"/>
        <v>No</v>
      </c>
      <c r="AH147" s="172" t="str">
        <f t="shared" si="323"/>
        <v>No</v>
      </c>
      <c r="AJ147" s="397">
        <v>4</v>
      </c>
      <c r="AK147" s="398">
        <f t="shared" ref="AK147" si="343">AJ147*N147+AJ147*O147+AJ147*P147+AJ147*Q147+AJ147*R147+AJ147*S147+AJ147*U147+AJ147*W147+AJ147*X147+AJ147*Y147+AJ147*Z147+AJ147*AA147+AJ147*V147+AJ147*AD147+AJ147*T147</f>
        <v>0</v>
      </c>
      <c r="AL147" s="62"/>
      <c r="AM147" s="62"/>
      <c r="AN147" s="693">
        <v>6.4</v>
      </c>
      <c r="AO147" s="653">
        <f t="shared" si="342"/>
        <v>0</v>
      </c>
      <c r="AP147" s="738"/>
      <c r="AQ147" s="286">
        <f t="shared" si="324"/>
        <v>0</v>
      </c>
      <c r="AR147" s="286">
        <f t="shared" si="325"/>
        <v>0</v>
      </c>
      <c r="AS147" s="286">
        <f t="shared" si="326"/>
        <v>0</v>
      </c>
      <c r="AT147" s="286">
        <f t="shared" si="327"/>
        <v>0</v>
      </c>
      <c r="AU147" s="286">
        <f t="shared" si="328"/>
        <v>0</v>
      </c>
      <c r="AV147" s="286">
        <f t="shared" si="329"/>
        <v>0</v>
      </c>
      <c r="AW147" s="286">
        <f t="shared" si="250"/>
        <v>0</v>
      </c>
      <c r="AX147" s="286">
        <f t="shared" si="330"/>
        <v>0</v>
      </c>
      <c r="AY147" s="286">
        <f t="shared" si="331"/>
        <v>0</v>
      </c>
      <c r="AZ147" s="286">
        <f t="shared" si="332"/>
        <v>0</v>
      </c>
      <c r="BA147" s="286">
        <f t="shared" si="333"/>
        <v>0</v>
      </c>
      <c r="BB147" s="286">
        <f t="shared" si="334"/>
        <v>0</v>
      </c>
      <c r="BC147" s="286">
        <f t="shared" si="335"/>
        <v>0</v>
      </c>
      <c r="BD147" s="286">
        <f t="shared" si="336"/>
        <v>0</v>
      </c>
      <c r="BE147" s="548"/>
      <c r="BF147" s="548"/>
      <c r="BG147" s="658">
        <f>AD147*J147</f>
        <v>0</v>
      </c>
      <c r="BH147" s="656">
        <v>4</v>
      </c>
      <c r="BI147" s="286"/>
      <c r="BJ147" s="541">
        <v>14</v>
      </c>
      <c r="BK147" s="62"/>
      <c r="BL147" s="541"/>
      <c r="BM147" s="62"/>
      <c r="BN147" s="541"/>
      <c r="BO147" s="62"/>
      <c r="BP147" s="541"/>
      <c r="BQ147" s="62"/>
      <c r="BR147" s="541"/>
      <c r="BS147" s="62"/>
      <c r="BT147" s="541"/>
      <c r="BU147" s="62"/>
      <c r="BV147" s="541"/>
      <c r="BW147" s="62"/>
      <c r="BX147" s="541"/>
      <c r="BY147" s="62"/>
      <c r="BZ147" s="286"/>
      <c r="CA147" s="1">
        <f t="shared" si="251"/>
        <v>0</v>
      </c>
      <c r="CB147" s="1">
        <f t="shared" si="252"/>
        <v>0</v>
      </c>
      <c r="CC147" s="1">
        <f t="shared" si="253"/>
        <v>0</v>
      </c>
      <c r="CD147" s="1">
        <f t="shared" si="254"/>
        <v>0</v>
      </c>
      <c r="CE147" s="1035">
        <f t="shared" si="255"/>
        <v>0</v>
      </c>
      <c r="CF147" s="1">
        <f t="shared" si="256"/>
        <v>0</v>
      </c>
      <c r="CG147" s="1">
        <f t="shared" si="257"/>
        <v>0</v>
      </c>
      <c r="CH147" s="1">
        <f t="shared" si="258"/>
        <v>0</v>
      </c>
      <c r="CJ147" s="1">
        <f t="shared" si="259"/>
        <v>0</v>
      </c>
      <c r="CK147" s="1">
        <f t="shared" si="260"/>
        <v>0</v>
      </c>
      <c r="CM147" s="1">
        <f t="shared" si="261"/>
        <v>0</v>
      </c>
      <c r="CN147" s="1">
        <f t="shared" si="262"/>
        <v>0</v>
      </c>
      <c r="CO147" s="1">
        <f t="shared" si="263"/>
        <v>0</v>
      </c>
      <c r="CP147" s="1">
        <f t="shared" si="264"/>
        <v>0</v>
      </c>
      <c r="CQ147" s="1">
        <f t="shared" si="265"/>
        <v>0</v>
      </c>
      <c r="CR147" s="1">
        <f t="shared" si="266"/>
        <v>0</v>
      </c>
      <c r="CS147" s="1">
        <f t="shared" si="267"/>
        <v>0</v>
      </c>
      <c r="CT147" s="1">
        <f t="shared" si="268"/>
        <v>0</v>
      </c>
      <c r="CU147" s="1">
        <f t="shared" si="269"/>
        <v>0</v>
      </c>
      <c r="CV147" s="1">
        <f t="shared" si="270"/>
        <v>0</v>
      </c>
      <c r="CW147" s="1">
        <f t="shared" si="271"/>
        <v>0</v>
      </c>
      <c r="CX147" s="1">
        <f t="shared" si="272"/>
        <v>0</v>
      </c>
      <c r="CY147" s="1">
        <f t="shared" si="273"/>
        <v>0</v>
      </c>
      <c r="CZ147" s="1">
        <f t="shared" si="274"/>
        <v>0</v>
      </c>
      <c r="DA147" s="1">
        <f t="shared" si="275"/>
        <v>0</v>
      </c>
    </row>
    <row r="148" spans="1:105" s="1" customFormat="1" ht="65.25" customHeight="1">
      <c r="A148" s="1314"/>
      <c r="B148" s="266"/>
      <c r="D148" s="1053" t="s">
        <v>442</v>
      </c>
      <c r="E148" s="1054"/>
      <c r="F148" s="1165"/>
      <c r="G148" s="1055" t="s">
        <v>37</v>
      </c>
      <c r="H148" s="1056" t="s">
        <v>225</v>
      </c>
      <c r="I148" s="1055" t="s">
        <v>698</v>
      </c>
      <c r="J148" s="1056">
        <v>2</v>
      </c>
      <c r="K148" s="1056">
        <v>0</v>
      </c>
      <c r="L148" s="1056" t="s">
        <v>6708</v>
      </c>
      <c r="M148" s="1085">
        <v>189.21000000000004</v>
      </c>
      <c r="N148" s="1058"/>
      <c r="O148" s="1058"/>
      <c r="P148" s="1058"/>
      <c r="Q148" s="1058"/>
      <c r="R148" s="1058"/>
      <c r="S148" s="1086"/>
      <c r="T148" s="1058"/>
      <c r="U148" s="1059"/>
      <c r="V148" s="1059"/>
      <c r="W148" s="1059"/>
      <c r="X148" s="1059"/>
      <c r="Y148" s="1059"/>
      <c r="Z148" s="1059"/>
      <c r="AA148" s="1059"/>
      <c r="AB148" s="1082"/>
      <c r="AC148" s="1082"/>
      <c r="AD148" s="1061" t="s">
        <v>236</v>
      </c>
      <c r="AE148" s="1062">
        <f t="shared" si="299"/>
        <v>0</v>
      </c>
      <c r="AF148" s="1063" t="str">
        <f t="shared" si="322"/>
        <v>No</v>
      </c>
      <c r="AG148" s="1107" t="str">
        <f t="shared" si="297"/>
        <v>No</v>
      </c>
      <c r="AH148" s="1052" t="str">
        <f t="shared" si="323"/>
        <v>No</v>
      </c>
      <c r="AJ148" s="397">
        <v>2</v>
      </c>
      <c r="AK148" s="396">
        <f t="shared" si="300"/>
        <v>0</v>
      </c>
      <c r="AL148" s="62"/>
      <c r="AM148" s="62"/>
      <c r="AN148" s="693">
        <v>3.85</v>
      </c>
      <c r="AO148" s="653">
        <f t="shared" si="342"/>
        <v>0</v>
      </c>
      <c r="AP148" s="738"/>
      <c r="AQ148" s="286">
        <f t="shared" si="324"/>
        <v>0</v>
      </c>
      <c r="AR148" s="286">
        <f t="shared" si="325"/>
        <v>0</v>
      </c>
      <c r="AS148" s="286">
        <f t="shared" si="326"/>
        <v>0</v>
      </c>
      <c r="AT148" s="286">
        <f t="shared" si="327"/>
        <v>0</v>
      </c>
      <c r="AU148" s="286">
        <f t="shared" si="328"/>
        <v>0</v>
      </c>
      <c r="AV148" s="286">
        <f t="shared" si="329"/>
        <v>0</v>
      </c>
      <c r="AW148" s="286">
        <f t="shared" si="250"/>
        <v>0</v>
      </c>
      <c r="AX148" s="286">
        <f t="shared" si="330"/>
        <v>0</v>
      </c>
      <c r="AY148" s="286">
        <f t="shared" si="331"/>
        <v>0</v>
      </c>
      <c r="AZ148" s="286">
        <f t="shared" si="332"/>
        <v>0</v>
      </c>
      <c r="BA148" s="286">
        <f t="shared" si="333"/>
        <v>0</v>
      </c>
      <c r="BB148" s="286">
        <f t="shared" si="334"/>
        <v>0</v>
      </c>
      <c r="BC148" s="286">
        <f t="shared" si="335"/>
        <v>0</v>
      </c>
      <c r="BD148" s="286">
        <f t="shared" si="336"/>
        <v>0</v>
      </c>
      <c r="BE148" s="548">
        <f>AB148*J148</f>
        <v>0</v>
      </c>
      <c r="BF148" s="548">
        <f>AC148*J148</f>
        <v>0</v>
      </c>
      <c r="BG148" s="658"/>
      <c r="BH148" s="656">
        <v>2</v>
      </c>
      <c r="BI148" s="286"/>
      <c r="BJ148" s="541">
        <v>11</v>
      </c>
      <c r="BK148" s="159"/>
      <c r="BL148" s="541"/>
      <c r="BM148" s="159"/>
      <c r="BN148" s="541"/>
      <c r="BO148" s="159"/>
      <c r="BP148" s="541"/>
      <c r="BQ148" s="159"/>
      <c r="BR148" s="541"/>
      <c r="BS148" s="159"/>
      <c r="BT148" s="541"/>
      <c r="BU148" s="159"/>
      <c r="BV148" s="541"/>
      <c r="BW148" s="159"/>
      <c r="BX148" s="541"/>
      <c r="BY148" s="159"/>
      <c r="BZ148" s="286"/>
      <c r="CA148" s="1">
        <f t="shared" si="251"/>
        <v>0</v>
      </c>
      <c r="CB148" s="1">
        <f t="shared" si="252"/>
        <v>0</v>
      </c>
      <c r="CC148" s="1">
        <f t="shared" si="253"/>
        <v>0</v>
      </c>
      <c r="CD148" s="1">
        <f t="shared" si="254"/>
        <v>0</v>
      </c>
      <c r="CE148" s="1035">
        <f t="shared" si="255"/>
        <v>0</v>
      </c>
      <c r="CF148" s="1">
        <f t="shared" si="256"/>
        <v>0</v>
      </c>
      <c r="CG148" s="1">
        <f t="shared" si="257"/>
        <v>0</v>
      </c>
      <c r="CH148" s="1">
        <f t="shared" si="258"/>
        <v>0</v>
      </c>
      <c r="CJ148" s="1">
        <f t="shared" si="259"/>
        <v>0</v>
      </c>
      <c r="CK148" s="1">
        <f t="shared" si="260"/>
        <v>0</v>
      </c>
      <c r="CM148" s="1">
        <f t="shared" si="261"/>
        <v>0</v>
      </c>
      <c r="CN148" s="1">
        <f t="shared" si="262"/>
        <v>0</v>
      </c>
      <c r="CO148" s="1">
        <f t="shared" si="263"/>
        <v>0</v>
      </c>
      <c r="CP148" s="1">
        <f t="shared" si="264"/>
        <v>0</v>
      </c>
      <c r="CQ148" s="1">
        <f t="shared" si="265"/>
        <v>0</v>
      </c>
      <c r="CR148" s="1">
        <f t="shared" si="266"/>
        <v>0</v>
      </c>
      <c r="CS148" s="1">
        <f t="shared" si="267"/>
        <v>0</v>
      </c>
      <c r="CT148" s="1">
        <f t="shared" si="268"/>
        <v>0</v>
      </c>
      <c r="CU148" s="1">
        <f t="shared" si="269"/>
        <v>0</v>
      </c>
      <c r="CV148" s="1">
        <f t="shared" si="270"/>
        <v>0</v>
      </c>
      <c r="CW148" s="1">
        <f t="shared" si="271"/>
        <v>0</v>
      </c>
      <c r="CX148" s="1">
        <f t="shared" si="272"/>
        <v>0</v>
      </c>
      <c r="CY148" s="1">
        <f t="shared" si="273"/>
        <v>0</v>
      </c>
      <c r="CZ148" s="1">
        <f t="shared" si="274"/>
        <v>0</v>
      </c>
      <c r="DA148" s="1">
        <f t="shared" si="275"/>
        <v>0</v>
      </c>
    </row>
    <row r="149" spans="1:105" s="1" customFormat="1" ht="65.25" customHeight="1">
      <c r="A149" s="1314"/>
      <c r="B149" s="266"/>
      <c r="D149" s="1053" t="s">
        <v>443</v>
      </c>
      <c r="E149" s="1054" t="s">
        <v>90</v>
      </c>
      <c r="F149" s="1165"/>
      <c r="G149" s="1055" t="s">
        <v>37</v>
      </c>
      <c r="H149" s="1056" t="s">
        <v>225</v>
      </c>
      <c r="I149" s="1055" t="s">
        <v>698</v>
      </c>
      <c r="J149" s="1056">
        <v>2</v>
      </c>
      <c r="K149" s="1056">
        <v>0</v>
      </c>
      <c r="L149" s="1056" t="s">
        <v>6708</v>
      </c>
      <c r="M149" s="1085">
        <v>233.73000000000005</v>
      </c>
      <c r="N149" s="1058"/>
      <c r="O149" s="1058"/>
      <c r="P149" s="1058"/>
      <c r="Q149" s="1058"/>
      <c r="R149" s="1058"/>
      <c r="S149" s="1086"/>
      <c r="T149" s="1058"/>
      <c r="U149" s="1059"/>
      <c r="V149" s="1059"/>
      <c r="W149" s="1059"/>
      <c r="X149" s="1059"/>
      <c r="Y149" s="1059"/>
      <c r="Z149" s="1059"/>
      <c r="AA149" s="1059"/>
      <c r="AB149" s="1061" t="s">
        <v>236</v>
      </c>
      <c r="AC149" s="1061" t="s">
        <v>236</v>
      </c>
      <c r="AD149" s="1059"/>
      <c r="AE149" s="1062">
        <f>M149*N149+M149*O149+M149*P149+M149*Q149+M149*R149+M149*S149+M149*U149+M149*W149+M149*X149+M149*Y149+M149*Z149+M149*AA149+M149*V149+M149*AD149+M149*T149</f>
        <v>0</v>
      </c>
      <c r="AF149" s="1063" t="str">
        <f t="shared" si="322"/>
        <v>No</v>
      </c>
      <c r="AG149" s="1107" t="str">
        <f t="shared" si="297"/>
        <v>No</v>
      </c>
      <c r="AH149" s="1052" t="str">
        <f t="shared" si="323"/>
        <v>No</v>
      </c>
      <c r="AJ149" s="397">
        <v>2</v>
      </c>
      <c r="AK149" s="398">
        <f t="shared" ref="AK149" si="344">AJ149*N149+AJ149*O149+AJ149*P149+AJ149*Q149+AJ149*R149+AJ149*S149+AJ149*U149+AJ149*W149+AJ149*X149+AJ149*Y149+AJ149*Z149+AJ149*AA149+AJ149*V149+AJ149*AD149+AJ149*T149</f>
        <v>0</v>
      </c>
      <c r="AL149" s="62"/>
      <c r="AM149" s="62"/>
      <c r="AN149" s="693">
        <v>3.85</v>
      </c>
      <c r="AO149" s="653">
        <f t="shared" si="342"/>
        <v>0</v>
      </c>
      <c r="AP149" s="738"/>
      <c r="AQ149" s="286">
        <f t="shared" si="324"/>
        <v>0</v>
      </c>
      <c r="AR149" s="286">
        <f t="shared" si="325"/>
        <v>0</v>
      </c>
      <c r="AS149" s="286">
        <f t="shared" si="326"/>
        <v>0</v>
      </c>
      <c r="AT149" s="286">
        <f t="shared" si="327"/>
        <v>0</v>
      </c>
      <c r="AU149" s="286">
        <f t="shared" si="328"/>
        <v>0</v>
      </c>
      <c r="AV149" s="286">
        <f t="shared" si="329"/>
        <v>0</v>
      </c>
      <c r="AW149" s="286">
        <f t="shared" ref="AW149:AW214" si="345">T149*J149</f>
        <v>0</v>
      </c>
      <c r="AX149" s="286">
        <f t="shared" si="330"/>
        <v>0</v>
      </c>
      <c r="AY149" s="286">
        <f t="shared" si="331"/>
        <v>0</v>
      </c>
      <c r="AZ149" s="286">
        <f t="shared" si="332"/>
        <v>0</v>
      </c>
      <c r="BA149" s="286">
        <f t="shared" si="333"/>
        <v>0</v>
      </c>
      <c r="BB149" s="286">
        <f t="shared" si="334"/>
        <v>0</v>
      </c>
      <c r="BC149" s="286">
        <f t="shared" si="335"/>
        <v>0</v>
      </c>
      <c r="BD149" s="286">
        <f t="shared" si="336"/>
        <v>0</v>
      </c>
      <c r="BE149" s="548"/>
      <c r="BF149" s="548"/>
      <c r="BG149" s="658">
        <f>AD149*J149</f>
        <v>0</v>
      </c>
      <c r="BH149" s="656">
        <v>2</v>
      </c>
      <c r="BI149" s="286"/>
      <c r="BJ149" s="541">
        <v>11</v>
      </c>
      <c r="BK149" s="159"/>
      <c r="BL149" s="541"/>
      <c r="BM149" s="159"/>
      <c r="BN149" s="541"/>
      <c r="BO149" s="159"/>
      <c r="BP149" s="541"/>
      <c r="BQ149" s="159"/>
      <c r="BR149" s="541"/>
      <c r="BS149" s="159"/>
      <c r="BT149" s="541"/>
      <c r="BU149" s="159"/>
      <c r="BV149" s="541"/>
      <c r="BW149" s="159"/>
      <c r="BX149" s="541"/>
      <c r="BY149" s="159"/>
      <c r="BZ149" s="286"/>
      <c r="CA149" s="1">
        <f t="shared" ref="CA149:CA214" si="346">IF(H149="XS",IF(SUM(AQ149:BG149)&gt;0,SUM(AQ149:BG149),0),0)</f>
        <v>0</v>
      </c>
      <c r="CB149" s="1">
        <f t="shared" ref="CB149:CB214" si="347">IF(H149="S",IF(SUM(AQ149:BG149)&gt;0,SUM(AQ149:BG149),0),0)</f>
        <v>0</v>
      </c>
      <c r="CC149" s="1">
        <f t="shared" ref="CC149:CC214" si="348">IF(H149="M",IF(SUM(AQ149:BG149)&gt;0,SUM(AQ149:BG149),0),0)</f>
        <v>0</v>
      </c>
      <c r="CD149" s="1">
        <f t="shared" ref="CD149:CD214" si="349">IF(H149="L",IF(SUM(AQ149:BG149)&gt;0,SUM(AQ149:BG149),0),0)</f>
        <v>0</v>
      </c>
      <c r="CE149" s="1035">
        <f t="shared" ref="CE149:CE214" si="350">IF(H149="XL",IF(SUM(AQ149:BG149)&gt;0,SUM(AQ149:BG149),0),0)</f>
        <v>0</v>
      </c>
      <c r="CF149" s="1">
        <f t="shared" ref="CF149:CF214" si="351">IF(H149="2XL",IF(SUM(AQ149:BG149)&gt;0,SUM(AQ149:BG149),0),0)</f>
        <v>0</v>
      </c>
      <c r="CG149" s="1">
        <f t="shared" ref="CG149:CG214" si="352">IF(H149="3XL",IF(SUM(AQ149:BG149)&gt;0,SUM(AQ149:BG149),0),0)</f>
        <v>0</v>
      </c>
      <c r="CH149" s="1">
        <f t="shared" ref="CH149:CH214" si="353">IF(H149="various",IF(SUM(AQ149:BG149)&gt;0,SUM(AQ149:BG149),0),0)</f>
        <v>0</v>
      </c>
      <c r="CJ149" s="1">
        <f t="shared" ref="CJ149:CJ214" si="354">IF(E149="",IF(SUM(AQ149:BG149)&gt;0,SUM(AQ149:BG149),0),0)</f>
        <v>0</v>
      </c>
      <c r="CK149" s="1">
        <f t="shared" ref="CK149:CK214" si="355">IF(E149="Dual Tex.",IF(SUM(AQ149:BG149)&gt;0,SUM(AQ149:BG149),0),0)</f>
        <v>0</v>
      </c>
      <c r="CM149" s="1">
        <f t="shared" ref="CM149:CM214" si="356">IF(G149="sloper",IF(SUM(AQ149:BG149)&gt;0,SUM(AQ149:BG149),0),0)</f>
        <v>0</v>
      </c>
      <c r="CN149" s="1">
        <f t="shared" ref="CN149:CN214" si="357">IF(G149="footholds",IF(SUM(AQ149:BG149)&gt;0,SUM(AQ149:BG149),0),0)</f>
        <v>0</v>
      </c>
      <c r="CO149" s="1">
        <f t="shared" ref="CO149:CO214" si="358">IF(G149="micros",IF(SUM(AQ149:BG149)&gt;0,SUM(AQ149:BG149),0),0)</f>
        <v>0</v>
      </c>
      <c r="CP149" s="1">
        <f t="shared" ref="CP149:CP214" si="359">IF(G149="jug",IF(SUM(AQ149:BG149)&gt;0,SUM(AQ149:BG149),0),0)</f>
        <v>0</v>
      </c>
      <c r="CQ149" s="1">
        <f t="shared" ref="CQ149:CQ214" si="360">IF(G149="ledge",IF(SUM(AQ149:BG149)&gt;0,SUM(AQ149:BG149),0),0)</f>
        <v>0</v>
      </c>
      <c r="CR149" s="1">
        <f t="shared" ref="CR149:CR214" si="361">IF(G149="edge",IF(SUM(AQ149:BG149)&gt;0,SUM(AQ149:BG149),0),0)</f>
        <v>0</v>
      </c>
      <c r="CS149" s="1">
        <f t="shared" ref="CS149:CS214" si="362">IF(G149="crimp",IF(SUM(AQ149:BG149)&gt;0,SUM(AQ149:BG149),0),0)</f>
        <v>0</v>
      </c>
      <c r="CT149" s="1">
        <f t="shared" ref="CT149:CT214" si="363">IF(G149="incut",IF(SUM(AQ149:BG149)&gt;0,SUM(AQ149:BG149),0),0)</f>
        <v>0</v>
      </c>
      <c r="CU149" s="1">
        <f t="shared" ref="CU149:CU214" si="364">IF(G149="dish",IF(SUM(AQ149:BG149)&gt;0,SUM(AQ149:BG149),0),0)</f>
        <v>0</v>
      </c>
      <c r="CV149" s="1">
        <f t="shared" ref="CV149:CV214" si="365">IF(G149="pinch",IF(SUM(AQ149:BG149)&gt;0,SUM(AQ149:BG149),0),0)</f>
        <v>0</v>
      </c>
      <c r="CW149" s="1">
        <f t="shared" ref="CW149:CW214" si="366">IF(G149="pocket",IF(SUM(AQ149:BG149)&gt;0,SUM(AQ149:BG149),0),0)</f>
        <v>0</v>
      </c>
      <c r="CX149" s="1">
        <f t="shared" ref="CX149:CX214" si="367">IF(G149="insert",IF(SUM(AQ149:BG149)&gt;0,SUM(AQ149:BG149),0),0)</f>
        <v>0</v>
      </c>
      <c r="CY149" s="1">
        <f t="shared" ref="CY149:CY214" si="368">IF(G149="feature",IF(SUM(AQ149:BG149)&gt;0,SUM(AQ149:BG149),0),0)</f>
        <v>0</v>
      </c>
      <c r="CZ149" s="1">
        <f t="shared" ref="CZ149:CZ214" si="369">IF(G149="scoop",IF(SUM(AQ149:BG149)&gt;0,SUM(AQ149:BG149),0),0)</f>
        <v>0</v>
      </c>
      <c r="DA149" s="1">
        <f t="shared" ref="DA149:DA214" si="370">IF(G149="various",IF(SUM(AQ149:BG149)&gt;0,SUM(AQ149:BG149),0),0)</f>
        <v>0</v>
      </c>
    </row>
    <row r="150" spans="1:105" s="1" customFormat="1" ht="65.25" customHeight="1">
      <c r="A150" s="1314"/>
      <c r="B150" s="266"/>
      <c r="D150" s="472" t="s">
        <v>612</v>
      </c>
      <c r="E150" s="777"/>
      <c r="F150" s="1168"/>
      <c r="G150" s="167" t="s">
        <v>1</v>
      </c>
      <c r="H150" s="62" t="s">
        <v>225</v>
      </c>
      <c r="I150" s="167" t="s">
        <v>632</v>
      </c>
      <c r="J150" s="62">
        <v>1</v>
      </c>
      <c r="K150" s="62">
        <v>0</v>
      </c>
      <c r="L150" s="62" t="s">
        <v>6708</v>
      </c>
      <c r="M150" s="962">
        <v>222.60000000000002</v>
      </c>
      <c r="N150" s="168"/>
      <c r="O150" s="168"/>
      <c r="P150" s="168"/>
      <c r="Q150" s="168"/>
      <c r="R150" s="168"/>
      <c r="S150" s="225"/>
      <c r="T150" s="168"/>
      <c r="U150" s="169"/>
      <c r="V150" s="169"/>
      <c r="W150" s="169"/>
      <c r="X150" s="169"/>
      <c r="Y150" s="169"/>
      <c r="Z150" s="169"/>
      <c r="AA150" s="169"/>
      <c r="AB150" s="662"/>
      <c r="AC150" s="662"/>
      <c r="AD150" s="913" t="s">
        <v>236</v>
      </c>
      <c r="AE150" s="170">
        <f t="shared" si="299"/>
        <v>0</v>
      </c>
      <c r="AF150" s="197" t="str">
        <f t="shared" si="322"/>
        <v>No</v>
      </c>
      <c r="AG150" s="257" t="str">
        <f t="shared" si="297"/>
        <v>No</v>
      </c>
      <c r="AH150" s="172" t="str">
        <f t="shared" si="323"/>
        <v>No</v>
      </c>
      <c r="AJ150" s="397">
        <v>1</v>
      </c>
      <c r="AK150" s="396">
        <f t="shared" si="300"/>
        <v>0</v>
      </c>
      <c r="AL150" s="62"/>
      <c r="AM150" s="62"/>
      <c r="AN150" s="693">
        <v>1.85</v>
      </c>
      <c r="AO150" s="653">
        <f t="shared" si="342"/>
        <v>0</v>
      </c>
      <c r="AP150" s="738"/>
      <c r="AQ150" s="286">
        <f t="shared" si="324"/>
        <v>0</v>
      </c>
      <c r="AR150" s="286">
        <f t="shared" si="325"/>
        <v>0</v>
      </c>
      <c r="AS150" s="286">
        <f t="shared" si="326"/>
        <v>0</v>
      </c>
      <c r="AT150" s="286">
        <f t="shared" si="327"/>
        <v>0</v>
      </c>
      <c r="AU150" s="286">
        <f t="shared" si="328"/>
        <v>0</v>
      </c>
      <c r="AV150" s="286">
        <f t="shared" si="329"/>
        <v>0</v>
      </c>
      <c r="AW150" s="286">
        <f t="shared" si="345"/>
        <v>0</v>
      </c>
      <c r="AX150" s="286">
        <f t="shared" si="330"/>
        <v>0</v>
      </c>
      <c r="AY150" s="286">
        <f t="shared" si="331"/>
        <v>0</v>
      </c>
      <c r="AZ150" s="286">
        <f t="shared" si="332"/>
        <v>0</v>
      </c>
      <c r="BA150" s="286">
        <f t="shared" si="333"/>
        <v>0</v>
      </c>
      <c r="BB150" s="286">
        <f t="shared" si="334"/>
        <v>0</v>
      </c>
      <c r="BC150" s="286">
        <f t="shared" si="335"/>
        <v>0</v>
      </c>
      <c r="BD150" s="286">
        <f t="shared" si="336"/>
        <v>0</v>
      </c>
      <c r="BE150" s="548">
        <f>AB150*J150</f>
        <v>0</v>
      </c>
      <c r="BF150" s="548">
        <f>AC150*J150</f>
        <v>0</v>
      </c>
      <c r="BG150" s="658"/>
      <c r="BH150" s="656">
        <v>1</v>
      </c>
      <c r="BI150" s="286"/>
      <c r="BJ150" s="541">
        <v>8</v>
      </c>
      <c r="BK150" s="62"/>
      <c r="BL150" s="541"/>
      <c r="BM150" s="62"/>
      <c r="BN150" s="541"/>
      <c r="BO150" s="62"/>
      <c r="BP150" s="541"/>
      <c r="BQ150" s="62"/>
      <c r="BR150" s="541"/>
      <c r="BS150" s="62"/>
      <c r="BT150" s="541"/>
      <c r="BU150" s="62"/>
      <c r="BV150" s="541"/>
      <c r="BW150" s="62"/>
      <c r="BX150" s="541"/>
      <c r="BY150" s="62"/>
      <c r="BZ150" s="286"/>
      <c r="CA150" s="1">
        <f t="shared" si="346"/>
        <v>0</v>
      </c>
      <c r="CB150" s="1">
        <f t="shared" si="347"/>
        <v>0</v>
      </c>
      <c r="CC150" s="1">
        <f t="shared" si="348"/>
        <v>0</v>
      </c>
      <c r="CD150" s="1">
        <f t="shared" si="349"/>
        <v>0</v>
      </c>
      <c r="CE150" s="1035">
        <f t="shared" si="350"/>
        <v>0</v>
      </c>
      <c r="CF150" s="1">
        <f t="shared" si="351"/>
        <v>0</v>
      </c>
      <c r="CG150" s="1">
        <f t="shared" si="352"/>
        <v>0</v>
      </c>
      <c r="CH150" s="1">
        <f t="shared" si="353"/>
        <v>0</v>
      </c>
      <c r="CJ150" s="1">
        <f t="shared" si="354"/>
        <v>0</v>
      </c>
      <c r="CK150" s="1">
        <f t="shared" si="355"/>
        <v>0</v>
      </c>
      <c r="CM150" s="1">
        <f t="shared" si="356"/>
        <v>0</v>
      </c>
      <c r="CN150" s="1">
        <f t="shared" si="357"/>
        <v>0</v>
      </c>
      <c r="CO150" s="1">
        <f t="shared" si="358"/>
        <v>0</v>
      </c>
      <c r="CP150" s="1">
        <f t="shared" si="359"/>
        <v>0</v>
      </c>
      <c r="CQ150" s="1">
        <f t="shared" si="360"/>
        <v>0</v>
      </c>
      <c r="CR150" s="1">
        <f t="shared" si="361"/>
        <v>0</v>
      </c>
      <c r="CS150" s="1">
        <f t="shared" si="362"/>
        <v>0</v>
      </c>
      <c r="CT150" s="1">
        <f t="shared" si="363"/>
        <v>0</v>
      </c>
      <c r="CU150" s="1">
        <f t="shared" si="364"/>
        <v>0</v>
      </c>
      <c r="CV150" s="1">
        <f t="shared" si="365"/>
        <v>0</v>
      </c>
      <c r="CW150" s="1">
        <f t="shared" si="366"/>
        <v>0</v>
      </c>
      <c r="CX150" s="1">
        <f t="shared" si="367"/>
        <v>0</v>
      </c>
      <c r="CY150" s="1">
        <f t="shared" si="368"/>
        <v>0</v>
      </c>
      <c r="CZ150" s="1">
        <f t="shared" si="369"/>
        <v>0</v>
      </c>
      <c r="DA150" s="1">
        <f t="shared" si="370"/>
        <v>0</v>
      </c>
    </row>
    <row r="151" spans="1:105" s="1" customFormat="1" ht="65.25" customHeight="1">
      <c r="A151" s="1314"/>
      <c r="B151" s="266"/>
      <c r="D151" s="472" t="s">
        <v>619</v>
      </c>
      <c r="E151" s="777" t="s">
        <v>90</v>
      </c>
      <c r="F151" s="1168"/>
      <c r="G151" s="167" t="s">
        <v>1</v>
      </c>
      <c r="H151" s="62" t="s">
        <v>225</v>
      </c>
      <c r="I151" s="167" t="s">
        <v>632</v>
      </c>
      <c r="J151" s="62">
        <v>1</v>
      </c>
      <c r="K151" s="62">
        <v>0</v>
      </c>
      <c r="L151" s="167" t="s">
        <v>6708</v>
      </c>
      <c r="M151" s="962">
        <v>278.25</v>
      </c>
      <c r="N151" s="168"/>
      <c r="O151" s="168"/>
      <c r="P151" s="168"/>
      <c r="Q151" s="168"/>
      <c r="R151" s="168"/>
      <c r="S151" s="225"/>
      <c r="T151" s="168"/>
      <c r="U151" s="169"/>
      <c r="V151" s="169"/>
      <c r="W151" s="169"/>
      <c r="X151" s="169"/>
      <c r="Y151" s="169"/>
      <c r="Z151" s="169"/>
      <c r="AA151" s="169"/>
      <c r="AB151" s="913" t="s">
        <v>236</v>
      </c>
      <c r="AC151" s="913" t="s">
        <v>236</v>
      </c>
      <c r="AD151" s="169"/>
      <c r="AE151" s="170">
        <f>M151*N151+M151*O151+M151*P151+M151*Q151+M151*R151+M151*S151+M151*U151+M151*W151+M151*X151+M151*Y151+M151*Z151+M151*AA151+M151*V151+M151*AD151+M151*T151</f>
        <v>0</v>
      </c>
      <c r="AF151" s="197" t="str">
        <f t="shared" si="322"/>
        <v>No</v>
      </c>
      <c r="AG151" s="257" t="str">
        <f t="shared" si="297"/>
        <v>No</v>
      </c>
      <c r="AH151" s="172" t="str">
        <f t="shared" si="323"/>
        <v>No</v>
      </c>
      <c r="AJ151" s="397">
        <v>1</v>
      </c>
      <c r="AK151" s="398">
        <f t="shared" ref="AK151" si="371">AJ151*N151+AJ151*O151+AJ151*P151+AJ151*Q151+AJ151*R151+AJ151*S151+AJ151*U151+AJ151*W151+AJ151*X151+AJ151*Y151+AJ151*Z151+AJ151*AA151+AJ151*V151+AJ151*AD151+AJ151*T151</f>
        <v>0</v>
      </c>
      <c r="AL151" s="62"/>
      <c r="AM151" s="62"/>
      <c r="AN151" s="693">
        <v>1.85</v>
      </c>
      <c r="AO151" s="653">
        <f t="shared" si="342"/>
        <v>0</v>
      </c>
      <c r="AP151" s="738"/>
      <c r="AQ151" s="286">
        <f t="shared" si="324"/>
        <v>0</v>
      </c>
      <c r="AR151" s="286">
        <f t="shared" si="325"/>
        <v>0</v>
      </c>
      <c r="AS151" s="286">
        <f t="shared" si="326"/>
        <v>0</v>
      </c>
      <c r="AT151" s="286">
        <f t="shared" si="327"/>
        <v>0</v>
      </c>
      <c r="AU151" s="286">
        <f t="shared" si="328"/>
        <v>0</v>
      </c>
      <c r="AV151" s="286">
        <f t="shared" si="329"/>
        <v>0</v>
      </c>
      <c r="AW151" s="286">
        <f t="shared" si="345"/>
        <v>0</v>
      </c>
      <c r="AX151" s="286">
        <f t="shared" si="330"/>
        <v>0</v>
      </c>
      <c r="AY151" s="286">
        <f t="shared" si="331"/>
        <v>0</v>
      </c>
      <c r="AZ151" s="286">
        <f t="shared" si="332"/>
        <v>0</v>
      </c>
      <c r="BA151" s="286">
        <f t="shared" si="333"/>
        <v>0</v>
      </c>
      <c r="BB151" s="286">
        <f t="shared" si="334"/>
        <v>0</v>
      </c>
      <c r="BC151" s="286">
        <f t="shared" si="335"/>
        <v>0</v>
      </c>
      <c r="BD151" s="286">
        <f t="shared" si="336"/>
        <v>0</v>
      </c>
      <c r="BE151" s="548"/>
      <c r="BF151" s="548"/>
      <c r="BG151" s="658">
        <f>AD151*J151</f>
        <v>0</v>
      </c>
      <c r="BH151" s="656">
        <v>1</v>
      </c>
      <c r="BI151" s="286"/>
      <c r="BJ151" s="541">
        <v>8</v>
      </c>
      <c r="BK151" s="62"/>
      <c r="BL151" s="541"/>
      <c r="BM151" s="62"/>
      <c r="BN151" s="541"/>
      <c r="BO151" s="62"/>
      <c r="BP151" s="541"/>
      <c r="BQ151" s="62"/>
      <c r="BR151" s="541"/>
      <c r="BS151" s="62"/>
      <c r="BT151" s="541"/>
      <c r="BU151" s="62"/>
      <c r="BV151" s="541"/>
      <c r="BW151" s="62"/>
      <c r="BX151" s="541"/>
      <c r="BY151" s="62"/>
      <c r="BZ151" s="286"/>
      <c r="CA151" s="1">
        <f t="shared" si="346"/>
        <v>0</v>
      </c>
      <c r="CB151" s="1">
        <f t="shared" si="347"/>
        <v>0</v>
      </c>
      <c r="CC151" s="1">
        <f t="shared" si="348"/>
        <v>0</v>
      </c>
      <c r="CD151" s="1">
        <f t="shared" si="349"/>
        <v>0</v>
      </c>
      <c r="CE151" s="1035">
        <f t="shared" si="350"/>
        <v>0</v>
      </c>
      <c r="CF151" s="1">
        <f t="shared" si="351"/>
        <v>0</v>
      </c>
      <c r="CG151" s="1">
        <f t="shared" si="352"/>
        <v>0</v>
      </c>
      <c r="CH151" s="1">
        <f t="shared" si="353"/>
        <v>0</v>
      </c>
      <c r="CJ151" s="1">
        <f t="shared" si="354"/>
        <v>0</v>
      </c>
      <c r="CK151" s="1">
        <f t="shared" si="355"/>
        <v>0</v>
      </c>
      <c r="CM151" s="1">
        <f t="shared" si="356"/>
        <v>0</v>
      </c>
      <c r="CN151" s="1">
        <f t="shared" si="357"/>
        <v>0</v>
      </c>
      <c r="CO151" s="1">
        <f t="shared" si="358"/>
        <v>0</v>
      </c>
      <c r="CP151" s="1">
        <f t="shared" si="359"/>
        <v>0</v>
      </c>
      <c r="CQ151" s="1">
        <f t="shared" si="360"/>
        <v>0</v>
      </c>
      <c r="CR151" s="1">
        <f t="shared" si="361"/>
        <v>0</v>
      </c>
      <c r="CS151" s="1">
        <f t="shared" si="362"/>
        <v>0</v>
      </c>
      <c r="CT151" s="1">
        <f t="shared" si="363"/>
        <v>0</v>
      </c>
      <c r="CU151" s="1">
        <f t="shared" si="364"/>
        <v>0</v>
      </c>
      <c r="CV151" s="1">
        <f t="shared" si="365"/>
        <v>0</v>
      </c>
      <c r="CW151" s="1">
        <f t="shared" si="366"/>
        <v>0</v>
      </c>
      <c r="CX151" s="1">
        <f t="shared" si="367"/>
        <v>0</v>
      </c>
      <c r="CY151" s="1">
        <f t="shared" si="368"/>
        <v>0</v>
      </c>
      <c r="CZ151" s="1">
        <f t="shared" si="369"/>
        <v>0</v>
      </c>
      <c r="DA151" s="1">
        <f t="shared" si="370"/>
        <v>0</v>
      </c>
    </row>
    <row r="152" spans="1:105" s="1" customFormat="1" ht="65.25" customHeight="1">
      <c r="A152" s="1314"/>
      <c r="B152" s="266"/>
      <c r="D152" s="1053" t="s">
        <v>618</v>
      </c>
      <c r="E152" s="1054"/>
      <c r="F152" s="1165"/>
      <c r="G152" s="1055" t="s">
        <v>37</v>
      </c>
      <c r="H152" s="1056" t="s">
        <v>162</v>
      </c>
      <c r="I152" s="1055" t="s">
        <v>699</v>
      </c>
      <c r="J152" s="1056">
        <v>3</v>
      </c>
      <c r="K152" s="1056">
        <v>0</v>
      </c>
      <c r="L152" s="1056" t="s">
        <v>6708</v>
      </c>
      <c r="M152" s="1085">
        <v>311.64000000000004</v>
      </c>
      <c r="N152" s="1058"/>
      <c r="O152" s="1058"/>
      <c r="P152" s="1058"/>
      <c r="Q152" s="1058"/>
      <c r="R152" s="1058"/>
      <c r="S152" s="1086"/>
      <c r="T152" s="1058"/>
      <c r="U152" s="1059"/>
      <c r="V152" s="1059"/>
      <c r="W152" s="1059"/>
      <c r="X152" s="1059"/>
      <c r="Y152" s="1059"/>
      <c r="Z152" s="1059"/>
      <c r="AA152" s="1059"/>
      <c r="AB152" s="1082"/>
      <c r="AC152" s="1082"/>
      <c r="AD152" s="1061" t="s">
        <v>236</v>
      </c>
      <c r="AE152" s="1062">
        <f t="shared" si="299"/>
        <v>0</v>
      </c>
      <c r="AF152" s="1063" t="str">
        <f t="shared" si="322"/>
        <v>No</v>
      </c>
      <c r="AG152" s="1107" t="str">
        <f t="shared" si="297"/>
        <v>No</v>
      </c>
      <c r="AH152" s="1052" t="str">
        <f t="shared" si="323"/>
        <v>No</v>
      </c>
      <c r="AJ152" s="397">
        <v>2</v>
      </c>
      <c r="AK152" s="396">
        <f t="shared" si="300"/>
        <v>0</v>
      </c>
      <c r="AL152" s="62"/>
      <c r="AM152" s="62"/>
      <c r="AN152" s="693">
        <v>1.95</v>
      </c>
      <c r="AO152" s="653">
        <f t="shared" si="342"/>
        <v>0</v>
      </c>
      <c r="AP152" s="738"/>
      <c r="AQ152" s="286">
        <f t="shared" si="324"/>
        <v>0</v>
      </c>
      <c r="AR152" s="286">
        <f t="shared" si="325"/>
        <v>0</v>
      </c>
      <c r="AS152" s="286">
        <f t="shared" si="326"/>
        <v>0</v>
      </c>
      <c r="AT152" s="286">
        <f t="shared" si="327"/>
        <v>0</v>
      </c>
      <c r="AU152" s="286">
        <f t="shared" si="328"/>
        <v>0</v>
      </c>
      <c r="AV152" s="286">
        <f t="shared" si="329"/>
        <v>0</v>
      </c>
      <c r="AW152" s="286">
        <f t="shared" si="345"/>
        <v>0</v>
      </c>
      <c r="AX152" s="286">
        <f t="shared" si="330"/>
        <v>0</v>
      </c>
      <c r="AY152" s="286">
        <f t="shared" si="331"/>
        <v>0</v>
      </c>
      <c r="AZ152" s="286">
        <f t="shared" si="332"/>
        <v>0</v>
      </c>
      <c r="BA152" s="286">
        <f t="shared" si="333"/>
        <v>0</v>
      </c>
      <c r="BB152" s="286">
        <f t="shared" si="334"/>
        <v>0</v>
      </c>
      <c r="BC152" s="286">
        <f t="shared" si="335"/>
        <v>0</v>
      </c>
      <c r="BD152" s="286">
        <f t="shared" si="336"/>
        <v>0</v>
      </c>
      <c r="BE152" s="548">
        <f>AB152*J152</f>
        <v>0</v>
      </c>
      <c r="BF152" s="548">
        <f>AC152*J152</f>
        <v>0</v>
      </c>
      <c r="BG152" s="658"/>
      <c r="BH152" s="656">
        <v>2</v>
      </c>
      <c r="BI152" s="286"/>
      <c r="BJ152" s="541">
        <v>7</v>
      </c>
      <c r="BK152" s="159"/>
      <c r="BL152" s="541"/>
      <c r="BM152" s="159"/>
      <c r="BN152" s="541"/>
      <c r="BO152" s="159"/>
      <c r="BP152" s="541"/>
      <c r="BQ152" s="159"/>
      <c r="BR152" s="541"/>
      <c r="BS152" s="159"/>
      <c r="BT152" s="541"/>
      <c r="BU152" s="159"/>
      <c r="BV152" s="541"/>
      <c r="BW152" s="159"/>
      <c r="BX152" s="541"/>
      <c r="BY152" s="159"/>
      <c r="BZ152" s="286"/>
      <c r="CA152" s="1">
        <f t="shared" si="346"/>
        <v>0</v>
      </c>
      <c r="CB152" s="1">
        <f t="shared" si="347"/>
        <v>0</v>
      </c>
      <c r="CC152" s="1">
        <f t="shared" si="348"/>
        <v>0</v>
      </c>
      <c r="CD152" s="1">
        <f t="shared" si="349"/>
        <v>0</v>
      </c>
      <c r="CE152" s="1035">
        <f t="shared" si="350"/>
        <v>0</v>
      </c>
      <c r="CF152" s="1">
        <f t="shared" si="351"/>
        <v>0</v>
      </c>
      <c r="CG152" s="1">
        <f t="shared" si="352"/>
        <v>0</v>
      </c>
      <c r="CH152" s="1">
        <f t="shared" si="353"/>
        <v>0</v>
      </c>
      <c r="CJ152" s="1">
        <f t="shared" si="354"/>
        <v>0</v>
      </c>
      <c r="CK152" s="1">
        <f t="shared" si="355"/>
        <v>0</v>
      </c>
      <c r="CM152" s="1">
        <f t="shared" si="356"/>
        <v>0</v>
      </c>
      <c r="CN152" s="1">
        <f t="shared" si="357"/>
        <v>0</v>
      </c>
      <c r="CO152" s="1">
        <f t="shared" si="358"/>
        <v>0</v>
      </c>
      <c r="CP152" s="1">
        <f t="shared" si="359"/>
        <v>0</v>
      </c>
      <c r="CQ152" s="1">
        <f t="shared" si="360"/>
        <v>0</v>
      </c>
      <c r="CR152" s="1">
        <f t="shared" si="361"/>
        <v>0</v>
      </c>
      <c r="CS152" s="1">
        <f t="shared" si="362"/>
        <v>0</v>
      </c>
      <c r="CT152" s="1">
        <f t="shared" si="363"/>
        <v>0</v>
      </c>
      <c r="CU152" s="1">
        <f t="shared" si="364"/>
        <v>0</v>
      </c>
      <c r="CV152" s="1">
        <f t="shared" si="365"/>
        <v>0</v>
      </c>
      <c r="CW152" s="1">
        <f t="shared" si="366"/>
        <v>0</v>
      </c>
      <c r="CX152" s="1">
        <f t="shared" si="367"/>
        <v>0</v>
      </c>
      <c r="CY152" s="1">
        <f t="shared" si="368"/>
        <v>0</v>
      </c>
      <c r="CZ152" s="1">
        <f t="shared" si="369"/>
        <v>0</v>
      </c>
      <c r="DA152" s="1">
        <f t="shared" si="370"/>
        <v>0</v>
      </c>
    </row>
    <row r="153" spans="1:105" s="1" customFormat="1" ht="65.25" customHeight="1">
      <c r="A153" s="1314"/>
      <c r="B153" s="256"/>
      <c r="D153" s="1053" t="s">
        <v>613</v>
      </c>
      <c r="E153" s="1054" t="s">
        <v>90</v>
      </c>
      <c r="F153" s="1165"/>
      <c r="G153" s="1055" t="s">
        <v>37</v>
      </c>
      <c r="H153" s="1056" t="s">
        <v>162</v>
      </c>
      <c r="I153" s="1055" t="s">
        <v>699</v>
      </c>
      <c r="J153" s="1056">
        <v>3</v>
      </c>
      <c r="K153" s="1056">
        <v>0</v>
      </c>
      <c r="L153" s="1056" t="s">
        <v>6708</v>
      </c>
      <c r="M153" s="1085">
        <v>389.55</v>
      </c>
      <c r="N153" s="1058"/>
      <c r="O153" s="1058"/>
      <c r="P153" s="1058"/>
      <c r="Q153" s="1058"/>
      <c r="R153" s="1058"/>
      <c r="S153" s="1086"/>
      <c r="T153" s="1058"/>
      <c r="U153" s="1059"/>
      <c r="V153" s="1059"/>
      <c r="W153" s="1059"/>
      <c r="X153" s="1059"/>
      <c r="Y153" s="1059"/>
      <c r="Z153" s="1059"/>
      <c r="AA153" s="1059"/>
      <c r="AB153" s="1061" t="s">
        <v>236</v>
      </c>
      <c r="AC153" s="1061" t="s">
        <v>236</v>
      </c>
      <c r="AD153" s="1059"/>
      <c r="AE153" s="1062">
        <f>M153*N153+M153*O153+M153*P153+M153*Q153+M153*R153+M153*S153+M153*U153+M153*W153+M153*X153+M153*Y153+M153*Z153+M153*AA153+M153*V153+M153*AD153+M153*T153</f>
        <v>0</v>
      </c>
      <c r="AF153" s="1063" t="str">
        <f t="shared" si="322"/>
        <v>No</v>
      </c>
      <c r="AG153" s="1107" t="str">
        <f t="shared" si="297"/>
        <v>No</v>
      </c>
      <c r="AH153" s="1052" t="str">
        <f t="shared" si="323"/>
        <v>No</v>
      </c>
      <c r="AJ153" s="397">
        <v>2</v>
      </c>
      <c r="AK153" s="398">
        <f t="shared" ref="AK153" si="372">AJ153*N153+AJ153*O153+AJ153*P153+AJ153*Q153+AJ153*R153+AJ153*S153+AJ153*U153+AJ153*W153+AJ153*X153+AJ153*Y153+AJ153*Z153+AJ153*AA153+AJ153*V153+AJ153*AD153+AJ153*T153</f>
        <v>0</v>
      </c>
      <c r="AL153" s="62"/>
      <c r="AM153" s="62"/>
      <c r="AN153" s="693">
        <v>1.95</v>
      </c>
      <c r="AO153" s="653">
        <f t="shared" si="342"/>
        <v>0</v>
      </c>
      <c r="AP153" s="738"/>
      <c r="AQ153" s="286">
        <f t="shared" si="324"/>
        <v>0</v>
      </c>
      <c r="AR153" s="286">
        <f t="shared" si="325"/>
        <v>0</v>
      </c>
      <c r="AS153" s="286">
        <f t="shared" si="326"/>
        <v>0</v>
      </c>
      <c r="AT153" s="286">
        <f t="shared" si="327"/>
        <v>0</v>
      </c>
      <c r="AU153" s="286">
        <f t="shared" si="328"/>
        <v>0</v>
      </c>
      <c r="AV153" s="286">
        <f t="shared" si="329"/>
        <v>0</v>
      </c>
      <c r="AW153" s="286">
        <f t="shared" si="345"/>
        <v>0</v>
      </c>
      <c r="AX153" s="286">
        <f t="shared" si="330"/>
        <v>0</v>
      </c>
      <c r="AY153" s="286">
        <f t="shared" si="331"/>
        <v>0</v>
      </c>
      <c r="AZ153" s="286">
        <f t="shared" si="332"/>
        <v>0</v>
      </c>
      <c r="BA153" s="286">
        <f t="shared" si="333"/>
        <v>0</v>
      </c>
      <c r="BB153" s="286">
        <f t="shared" si="334"/>
        <v>0</v>
      </c>
      <c r="BC153" s="286">
        <f t="shared" si="335"/>
        <v>0</v>
      </c>
      <c r="BD153" s="286">
        <f t="shared" si="336"/>
        <v>0</v>
      </c>
      <c r="BE153" s="548"/>
      <c r="BF153" s="548"/>
      <c r="BG153" s="658">
        <f>AD153*J153</f>
        <v>0</v>
      </c>
      <c r="BH153" s="656">
        <v>2</v>
      </c>
      <c r="BI153" s="286"/>
      <c r="BJ153" s="541">
        <v>7</v>
      </c>
      <c r="BK153" s="159"/>
      <c r="BL153" s="541"/>
      <c r="BM153" s="159"/>
      <c r="BN153" s="541"/>
      <c r="BO153" s="159"/>
      <c r="BP153" s="541"/>
      <c r="BQ153" s="159"/>
      <c r="BR153" s="541"/>
      <c r="BS153" s="159"/>
      <c r="BT153" s="541"/>
      <c r="BU153" s="159"/>
      <c r="BV153" s="541"/>
      <c r="BW153" s="159"/>
      <c r="BX153" s="541"/>
      <c r="BY153" s="159"/>
      <c r="BZ153" s="286"/>
      <c r="CA153" s="1">
        <f t="shared" si="346"/>
        <v>0</v>
      </c>
      <c r="CB153" s="1">
        <f t="shared" si="347"/>
        <v>0</v>
      </c>
      <c r="CC153" s="1">
        <f t="shared" si="348"/>
        <v>0</v>
      </c>
      <c r="CD153" s="1">
        <f t="shared" si="349"/>
        <v>0</v>
      </c>
      <c r="CE153" s="1035">
        <f t="shared" si="350"/>
        <v>0</v>
      </c>
      <c r="CF153" s="1">
        <f t="shared" si="351"/>
        <v>0</v>
      </c>
      <c r="CG153" s="1">
        <f t="shared" si="352"/>
        <v>0</v>
      </c>
      <c r="CH153" s="1">
        <f t="shared" si="353"/>
        <v>0</v>
      </c>
      <c r="CJ153" s="1">
        <f t="shared" si="354"/>
        <v>0</v>
      </c>
      <c r="CK153" s="1">
        <f t="shared" si="355"/>
        <v>0</v>
      </c>
      <c r="CM153" s="1">
        <f t="shared" si="356"/>
        <v>0</v>
      </c>
      <c r="CN153" s="1">
        <f t="shared" si="357"/>
        <v>0</v>
      </c>
      <c r="CO153" s="1">
        <f t="shared" si="358"/>
        <v>0</v>
      </c>
      <c r="CP153" s="1">
        <f t="shared" si="359"/>
        <v>0</v>
      </c>
      <c r="CQ153" s="1">
        <f t="shared" si="360"/>
        <v>0</v>
      </c>
      <c r="CR153" s="1">
        <f t="shared" si="361"/>
        <v>0</v>
      </c>
      <c r="CS153" s="1">
        <f t="shared" si="362"/>
        <v>0</v>
      </c>
      <c r="CT153" s="1">
        <f t="shared" si="363"/>
        <v>0</v>
      </c>
      <c r="CU153" s="1">
        <f t="shared" si="364"/>
        <v>0</v>
      </c>
      <c r="CV153" s="1">
        <f t="shared" si="365"/>
        <v>0</v>
      </c>
      <c r="CW153" s="1">
        <f t="shared" si="366"/>
        <v>0</v>
      </c>
      <c r="CX153" s="1">
        <f t="shared" si="367"/>
        <v>0</v>
      </c>
      <c r="CY153" s="1">
        <f t="shared" si="368"/>
        <v>0</v>
      </c>
      <c r="CZ153" s="1">
        <f t="shared" si="369"/>
        <v>0</v>
      </c>
      <c r="DA153" s="1">
        <f t="shared" si="370"/>
        <v>0</v>
      </c>
    </row>
    <row r="154" spans="1:105" s="1" customFormat="1" ht="65.25" customHeight="1">
      <c r="A154" s="1314"/>
      <c r="B154" s="256"/>
      <c r="D154" s="472" t="s">
        <v>444</v>
      </c>
      <c r="E154" s="777"/>
      <c r="F154" s="1168"/>
      <c r="G154" s="167" t="s">
        <v>37</v>
      </c>
      <c r="H154" s="62" t="s">
        <v>162</v>
      </c>
      <c r="I154" s="1335" t="s">
        <v>5264</v>
      </c>
      <c r="J154" s="62">
        <v>7</v>
      </c>
      <c r="K154" s="62">
        <v>0</v>
      </c>
      <c r="L154" s="62" t="s">
        <v>6708</v>
      </c>
      <c r="M154" s="962">
        <v>434.07000000000005</v>
      </c>
      <c r="N154" s="168"/>
      <c r="O154" s="168"/>
      <c r="P154" s="168"/>
      <c r="Q154" s="168"/>
      <c r="R154" s="168"/>
      <c r="S154" s="225"/>
      <c r="T154" s="168"/>
      <c r="U154" s="169"/>
      <c r="V154" s="169"/>
      <c r="W154" s="169"/>
      <c r="X154" s="169"/>
      <c r="Y154" s="169"/>
      <c r="Z154" s="169"/>
      <c r="AA154" s="169"/>
      <c r="AB154" s="662"/>
      <c r="AC154" s="662"/>
      <c r="AD154" s="913" t="s">
        <v>236</v>
      </c>
      <c r="AE154" s="170">
        <f t="shared" si="299"/>
        <v>0</v>
      </c>
      <c r="AF154" s="171" t="str">
        <f t="shared" si="322"/>
        <v>No</v>
      </c>
      <c r="AG154" s="257" t="str">
        <f t="shared" si="297"/>
        <v>No</v>
      </c>
      <c r="AH154" s="172" t="str">
        <f t="shared" si="323"/>
        <v>No</v>
      </c>
      <c r="AJ154" s="397">
        <v>7</v>
      </c>
      <c r="AK154" s="396">
        <f t="shared" si="300"/>
        <v>0</v>
      </c>
      <c r="AL154" s="62"/>
      <c r="AM154" s="62"/>
      <c r="AN154" s="693">
        <v>4.9000000000000004</v>
      </c>
      <c r="AO154" s="653">
        <f t="shared" si="342"/>
        <v>0</v>
      </c>
      <c r="AP154" s="738"/>
      <c r="AQ154" s="286">
        <f t="shared" si="324"/>
        <v>0</v>
      </c>
      <c r="AR154" s="286">
        <f t="shared" si="325"/>
        <v>0</v>
      </c>
      <c r="AS154" s="286">
        <f t="shared" si="326"/>
        <v>0</v>
      </c>
      <c r="AT154" s="286">
        <f t="shared" si="327"/>
        <v>0</v>
      </c>
      <c r="AU154" s="286">
        <f t="shared" si="328"/>
        <v>0</v>
      </c>
      <c r="AV154" s="286">
        <f t="shared" si="329"/>
        <v>0</v>
      </c>
      <c r="AW154" s="286">
        <f t="shared" si="345"/>
        <v>0</v>
      </c>
      <c r="AX154" s="286">
        <f t="shared" si="330"/>
        <v>0</v>
      </c>
      <c r="AY154" s="286">
        <f t="shared" si="331"/>
        <v>0</v>
      </c>
      <c r="AZ154" s="286">
        <f t="shared" si="332"/>
        <v>0</v>
      </c>
      <c r="BA154" s="286">
        <f t="shared" si="333"/>
        <v>0</v>
      </c>
      <c r="BB154" s="286">
        <f t="shared" si="334"/>
        <v>0</v>
      </c>
      <c r="BC154" s="286">
        <f t="shared" si="335"/>
        <v>0</v>
      </c>
      <c r="BD154" s="286">
        <f t="shared" si="336"/>
        <v>0</v>
      </c>
      <c r="BE154" s="548">
        <f>AB154*J154</f>
        <v>0</v>
      </c>
      <c r="BF154" s="548">
        <f>AC154*J154</f>
        <v>0</v>
      </c>
      <c r="BG154" s="658"/>
      <c r="BH154" s="656">
        <v>5</v>
      </c>
      <c r="BI154" s="286"/>
      <c r="BJ154" s="541">
        <v>26</v>
      </c>
      <c r="BK154" s="62"/>
      <c r="BL154" s="541"/>
      <c r="BM154" s="62"/>
      <c r="BN154" s="541"/>
      <c r="BO154" s="62"/>
      <c r="BP154" s="541"/>
      <c r="BQ154" s="62"/>
      <c r="BR154" s="541"/>
      <c r="BS154" s="62"/>
      <c r="BT154" s="541"/>
      <c r="BU154" s="62"/>
      <c r="BV154" s="541"/>
      <c r="BW154" s="62"/>
      <c r="BX154" s="541"/>
      <c r="BY154" s="62"/>
      <c r="BZ154" s="286"/>
      <c r="CA154" s="1">
        <f t="shared" si="346"/>
        <v>0</v>
      </c>
      <c r="CB154" s="1">
        <f t="shared" si="347"/>
        <v>0</v>
      </c>
      <c r="CC154" s="1">
        <f t="shared" si="348"/>
        <v>0</v>
      </c>
      <c r="CD154" s="1">
        <f t="shared" si="349"/>
        <v>0</v>
      </c>
      <c r="CE154" s="1035">
        <f t="shared" si="350"/>
        <v>0</v>
      </c>
      <c r="CF154" s="1">
        <f t="shared" si="351"/>
        <v>0</v>
      </c>
      <c r="CG154" s="1">
        <f t="shared" si="352"/>
        <v>0</v>
      </c>
      <c r="CH154" s="1">
        <f t="shared" si="353"/>
        <v>0</v>
      </c>
      <c r="CJ154" s="1">
        <f t="shared" si="354"/>
        <v>0</v>
      </c>
      <c r="CK154" s="1">
        <f t="shared" si="355"/>
        <v>0</v>
      </c>
      <c r="CM154" s="1">
        <f t="shared" si="356"/>
        <v>0</v>
      </c>
      <c r="CN154" s="1">
        <f t="shared" si="357"/>
        <v>0</v>
      </c>
      <c r="CO154" s="1">
        <f t="shared" si="358"/>
        <v>0</v>
      </c>
      <c r="CP154" s="1">
        <f t="shared" si="359"/>
        <v>0</v>
      </c>
      <c r="CQ154" s="1">
        <f t="shared" si="360"/>
        <v>0</v>
      </c>
      <c r="CR154" s="1">
        <f t="shared" si="361"/>
        <v>0</v>
      </c>
      <c r="CS154" s="1">
        <f t="shared" si="362"/>
        <v>0</v>
      </c>
      <c r="CT154" s="1">
        <f t="shared" si="363"/>
        <v>0</v>
      </c>
      <c r="CU154" s="1">
        <f t="shared" si="364"/>
        <v>0</v>
      </c>
      <c r="CV154" s="1">
        <f t="shared" si="365"/>
        <v>0</v>
      </c>
      <c r="CW154" s="1">
        <f t="shared" si="366"/>
        <v>0</v>
      </c>
      <c r="CX154" s="1">
        <f t="shared" si="367"/>
        <v>0</v>
      </c>
      <c r="CY154" s="1">
        <f t="shared" si="368"/>
        <v>0</v>
      </c>
      <c r="CZ154" s="1">
        <f t="shared" si="369"/>
        <v>0</v>
      </c>
      <c r="DA154" s="1">
        <f t="shared" si="370"/>
        <v>0</v>
      </c>
    </row>
    <row r="155" spans="1:105" s="1" customFormat="1" ht="65.25" customHeight="1">
      <c r="A155" s="1315"/>
      <c r="B155" s="259"/>
      <c r="C155" s="173"/>
      <c r="D155" s="471" t="s">
        <v>445</v>
      </c>
      <c r="E155" s="778" t="s">
        <v>90</v>
      </c>
      <c r="F155" s="1169"/>
      <c r="G155" s="212" t="s">
        <v>37</v>
      </c>
      <c r="H155" s="175" t="s">
        <v>162</v>
      </c>
      <c r="I155" s="1336"/>
      <c r="J155" s="175">
        <v>7</v>
      </c>
      <c r="K155" s="175">
        <v>0</v>
      </c>
      <c r="L155" s="175" t="s">
        <v>6708</v>
      </c>
      <c r="M155" s="978">
        <v>578.7600000000001</v>
      </c>
      <c r="N155" s="213"/>
      <c r="O155" s="213"/>
      <c r="P155" s="213"/>
      <c r="Q155" s="213"/>
      <c r="R155" s="213"/>
      <c r="S155" s="214"/>
      <c r="T155" s="213"/>
      <c r="U155" s="213"/>
      <c r="V155" s="213"/>
      <c r="W155" s="213"/>
      <c r="X155" s="213"/>
      <c r="Y155" s="214"/>
      <c r="Z155" s="214"/>
      <c r="AA155" s="214"/>
      <c r="AB155" s="912" t="s">
        <v>236</v>
      </c>
      <c r="AC155" s="912" t="s">
        <v>236</v>
      </c>
      <c r="AD155" s="214"/>
      <c r="AE155" s="215">
        <f>M155*N155+M155*O155+M155*P155+M155*Q155+M155*R155+M155*S155+M155*U155+M155*W155+M155*X155+M155*Y155+M155*Z155+M155*AA155+M155*V155+M155*AD155+M155*T155</f>
        <v>0</v>
      </c>
      <c r="AF155" s="216" t="str">
        <f t="shared" si="322"/>
        <v>No</v>
      </c>
      <c r="AG155" s="257" t="str">
        <f t="shared" si="297"/>
        <v>No</v>
      </c>
      <c r="AH155" s="172" t="str">
        <f t="shared" si="323"/>
        <v>No</v>
      </c>
      <c r="AJ155" s="397">
        <v>7</v>
      </c>
      <c r="AK155" s="398">
        <f t="shared" ref="AK155" si="373">AJ155*N155+AJ155*O155+AJ155*P155+AJ155*Q155+AJ155*R155+AJ155*S155+AJ155*U155+AJ155*W155+AJ155*X155+AJ155*Y155+AJ155*Z155+AJ155*AA155+AJ155*V155+AJ155*AD155+AJ155*T155</f>
        <v>0</v>
      </c>
      <c r="AL155" s="62"/>
      <c r="AM155" s="62"/>
      <c r="AN155" s="693">
        <v>4.9000000000000004</v>
      </c>
      <c r="AO155" s="653">
        <f t="shared" si="342"/>
        <v>0</v>
      </c>
      <c r="AP155" s="738"/>
      <c r="AQ155" s="286">
        <f t="shared" si="324"/>
        <v>0</v>
      </c>
      <c r="AR155" s="286">
        <f t="shared" si="325"/>
        <v>0</v>
      </c>
      <c r="AS155" s="286">
        <f t="shared" si="326"/>
        <v>0</v>
      </c>
      <c r="AT155" s="286">
        <f t="shared" si="327"/>
        <v>0</v>
      </c>
      <c r="AU155" s="286">
        <f t="shared" si="328"/>
        <v>0</v>
      </c>
      <c r="AV155" s="286">
        <f t="shared" si="329"/>
        <v>0</v>
      </c>
      <c r="AW155" s="286">
        <f t="shared" si="345"/>
        <v>0</v>
      </c>
      <c r="AX155" s="286">
        <f t="shared" si="330"/>
        <v>0</v>
      </c>
      <c r="AY155" s="286">
        <f t="shared" si="331"/>
        <v>0</v>
      </c>
      <c r="AZ155" s="286">
        <f t="shared" si="332"/>
        <v>0</v>
      </c>
      <c r="BA155" s="286">
        <f t="shared" si="333"/>
        <v>0</v>
      </c>
      <c r="BB155" s="286">
        <f t="shared" si="334"/>
        <v>0</v>
      </c>
      <c r="BC155" s="286">
        <f t="shared" si="335"/>
        <v>0</v>
      </c>
      <c r="BD155" s="286">
        <f t="shared" si="336"/>
        <v>0</v>
      </c>
      <c r="BE155" s="548"/>
      <c r="BF155" s="548"/>
      <c r="BG155" s="658">
        <f>AD155*J155</f>
        <v>0</v>
      </c>
      <c r="BH155" s="656">
        <v>5</v>
      </c>
      <c r="BI155" s="286"/>
      <c r="BJ155" s="542">
        <v>26</v>
      </c>
      <c r="BK155" s="175"/>
      <c r="BL155" s="542"/>
      <c r="BM155" s="175"/>
      <c r="BN155" s="542"/>
      <c r="BO155" s="175"/>
      <c r="BP155" s="542"/>
      <c r="BQ155" s="175"/>
      <c r="BR155" s="542"/>
      <c r="BS155" s="175"/>
      <c r="BT155" s="542"/>
      <c r="BU155" s="175"/>
      <c r="BV155" s="542"/>
      <c r="BW155" s="175"/>
      <c r="BX155" s="542"/>
      <c r="BY155" s="175"/>
      <c r="BZ155" s="286"/>
      <c r="CA155" s="1">
        <f t="shared" si="346"/>
        <v>0</v>
      </c>
      <c r="CB155" s="1">
        <f t="shared" si="347"/>
        <v>0</v>
      </c>
      <c r="CC155" s="1">
        <f t="shared" si="348"/>
        <v>0</v>
      </c>
      <c r="CD155" s="1">
        <f t="shared" si="349"/>
        <v>0</v>
      </c>
      <c r="CE155" s="1035">
        <f t="shared" si="350"/>
        <v>0</v>
      </c>
      <c r="CF155" s="1">
        <f t="shared" si="351"/>
        <v>0</v>
      </c>
      <c r="CG155" s="1">
        <f t="shared" si="352"/>
        <v>0</v>
      </c>
      <c r="CH155" s="1">
        <f t="shared" si="353"/>
        <v>0</v>
      </c>
      <c r="CJ155" s="1">
        <f t="shared" si="354"/>
        <v>0</v>
      </c>
      <c r="CK155" s="1">
        <f t="shared" si="355"/>
        <v>0</v>
      </c>
      <c r="CM155" s="1">
        <f t="shared" si="356"/>
        <v>0</v>
      </c>
      <c r="CN155" s="1">
        <f t="shared" si="357"/>
        <v>0</v>
      </c>
      <c r="CO155" s="1">
        <f t="shared" si="358"/>
        <v>0</v>
      </c>
      <c r="CP155" s="1">
        <f t="shared" si="359"/>
        <v>0</v>
      </c>
      <c r="CQ155" s="1">
        <f t="shared" si="360"/>
        <v>0</v>
      </c>
      <c r="CR155" s="1">
        <f t="shared" si="361"/>
        <v>0</v>
      </c>
      <c r="CS155" s="1">
        <f t="shared" si="362"/>
        <v>0</v>
      </c>
      <c r="CT155" s="1">
        <f t="shared" si="363"/>
        <v>0</v>
      </c>
      <c r="CU155" s="1">
        <f t="shared" si="364"/>
        <v>0</v>
      </c>
      <c r="CV155" s="1">
        <f t="shared" si="365"/>
        <v>0</v>
      </c>
      <c r="CW155" s="1">
        <f t="shared" si="366"/>
        <v>0</v>
      </c>
      <c r="CX155" s="1">
        <f t="shared" si="367"/>
        <v>0</v>
      </c>
      <c r="CY155" s="1">
        <f t="shared" si="368"/>
        <v>0</v>
      </c>
      <c r="CZ155" s="1">
        <f t="shared" si="369"/>
        <v>0</v>
      </c>
      <c r="DA155" s="1">
        <f t="shared" si="370"/>
        <v>0</v>
      </c>
    </row>
    <row r="156" spans="1:105" s="1" customFormat="1" ht="65.25" customHeight="1">
      <c r="A156" s="1313" t="s">
        <v>5688</v>
      </c>
      <c r="B156" s="256"/>
      <c r="D156" s="1053" t="s">
        <v>614</v>
      </c>
      <c r="E156" s="1054"/>
      <c r="F156" s="1165"/>
      <c r="G156" s="1055" t="s">
        <v>37</v>
      </c>
      <c r="H156" s="1056" t="s">
        <v>219</v>
      </c>
      <c r="I156" s="1055" t="s">
        <v>648</v>
      </c>
      <c r="J156" s="1056">
        <v>1</v>
      </c>
      <c r="K156" s="1056">
        <v>0</v>
      </c>
      <c r="L156" s="1056" t="s">
        <v>6708</v>
      </c>
      <c r="M156" s="1085">
        <v>367.29</v>
      </c>
      <c r="N156" s="1058"/>
      <c r="O156" s="1058"/>
      <c r="P156" s="1058"/>
      <c r="Q156" s="1058"/>
      <c r="R156" s="1058"/>
      <c r="S156" s="1086"/>
      <c r="T156" s="1058"/>
      <c r="U156" s="1059"/>
      <c r="V156" s="1059"/>
      <c r="W156" s="1059"/>
      <c r="X156" s="1059"/>
      <c r="Y156" s="1059"/>
      <c r="Z156" s="1059"/>
      <c r="AA156" s="1059"/>
      <c r="AB156" s="1082"/>
      <c r="AC156" s="1082"/>
      <c r="AD156" s="1061" t="s">
        <v>236</v>
      </c>
      <c r="AE156" s="1062">
        <f t="shared" si="299"/>
        <v>0</v>
      </c>
      <c r="AF156" s="1063" t="str">
        <f t="shared" si="322"/>
        <v>No</v>
      </c>
      <c r="AG156" s="1120" t="str">
        <f t="shared" si="297"/>
        <v>No</v>
      </c>
      <c r="AH156" s="1074" t="str">
        <f t="shared" si="323"/>
        <v>No</v>
      </c>
      <c r="AJ156" s="397">
        <v>3</v>
      </c>
      <c r="AK156" s="396">
        <f t="shared" si="300"/>
        <v>0</v>
      </c>
      <c r="AL156" s="62"/>
      <c r="AM156" s="62"/>
      <c r="AN156" s="693">
        <v>7</v>
      </c>
      <c r="AO156" s="653">
        <f t="shared" si="342"/>
        <v>0</v>
      </c>
      <c r="AP156" s="738"/>
      <c r="AQ156" s="286">
        <f t="shared" si="324"/>
        <v>0</v>
      </c>
      <c r="AR156" s="286">
        <f t="shared" si="325"/>
        <v>0</v>
      </c>
      <c r="AS156" s="286">
        <f t="shared" si="326"/>
        <v>0</v>
      </c>
      <c r="AT156" s="286">
        <f t="shared" si="327"/>
        <v>0</v>
      </c>
      <c r="AU156" s="286">
        <f t="shared" si="328"/>
        <v>0</v>
      </c>
      <c r="AV156" s="286">
        <f t="shared" si="329"/>
        <v>0</v>
      </c>
      <c r="AW156" s="286">
        <f t="shared" si="345"/>
        <v>0</v>
      </c>
      <c r="AX156" s="286">
        <f t="shared" si="330"/>
        <v>0</v>
      </c>
      <c r="AY156" s="286">
        <f t="shared" si="331"/>
        <v>0</v>
      </c>
      <c r="AZ156" s="286">
        <f t="shared" si="332"/>
        <v>0</v>
      </c>
      <c r="BA156" s="286">
        <f t="shared" si="333"/>
        <v>0</v>
      </c>
      <c r="BB156" s="286">
        <f t="shared" si="334"/>
        <v>0</v>
      </c>
      <c r="BC156" s="286">
        <f t="shared" si="335"/>
        <v>0</v>
      </c>
      <c r="BD156" s="286">
        <f t="shared" si="336"/>
        <v>0</v>
      </c>
      <c r="BE156" s="548">
        <f>AB156*J156</f>
        <v>0</v>
      </c>
      <c r="BF156" s="548">
        <f>AC156*J156</f>
        <v>0</v>
      </c>
      <c r="BG156" s="658"/>
      <c r="BH156" s="656">
        <v>3</v>
      </c>
      <c r="BI156" s="286"/>
      <c r="BJ156" s="541">
        <v>8</v>
      </c>
      <c r="BK156" s="159"/>
      <c r="BL156" s="541"/>
      <c r="BM156" s="159"/>
      <c r="BN156" s="541"/>
      <c r="BO156" s="159"/>
      <c r="BP156" s="541"/>
      <c r="BQ156" s="159"/>
      <c r="BR156" s="541"/>
      <c r="BS156" s="159"/>
      <c r="BT156" s="541"/>
      <c r="BU156" s="159"/>
      <c r="BV156" s="541"/>
      <c r="BW156" s="159"/>
      <c r="BX156" s="541"/>
      <c r="BY156" s="159"/>
      <c r="BZ156" s="286"/>
      <c r="CA156" s="1">
        <f t="shared" si="346"/>
        <v>0</v>
      </c>
      <c r="CB156" s="1">
        <f t="shared" si="347"/>
        <v>0</v>
      </c>
      <c r="CC156" s="1">
        <f t="shared" si="348"/>
        <v>0</v>
      </c>
      <c r="CD156" s="1">
        <f t="shared" si="349"/>
        <v>0</v>
      </c>
      <c r="CE156" s="1035">
        <f t="shared" si="350"/>
        <v>0</v>
      </c>
      <c r="CF156" s="1">
        <f t="shared" si="351"/>
        <v>0</v>
      </c>
      <c r="CG156" s="1">
        <f t="shared" si="352"/>
        <v>0</v>
      </c>
      <c r="CH156" s="1">
        <f t="shared" si="353"/>
        <v>0</v>
      </c>
      <c r="CJ156" s="1">
        <f t="shared" si="354"/>
        <v>0</v>
      </c>
      <c r="CK156" s="1">
        <f t="shared" si="355"/>
        <v>0</v>
      </c>
      <c r="CM156" s="1">
        <f t="shared" si="356"/>
        <v>0</v>
      </c>
      <c r="CN156" s="1">
        <f t="shared" si="357"/>
        <v>0</v>
      </c>
      <c r="CO156" s="1">
        <f t="shared" si="358"/>
        <v>0</v>
      </c>
      <c r="CP156" s="1">
        <f t="shared" si="359"/>
        <v>0</v>
      </c>
      <c r="CQ156" s="1">
        <f t="shared" si="360"/>
        <v>0</v>
      </c>
      <c r="CR156" s="1">
        <f t="shared" si="361"/>
        <v>0</v>
      </c>
      <c r="CS156" s="1">
        <f t="shared" si="362"/>
        <v>0</v>
      </c>
      <c r="CT156" s="1">
        <f t="shared" si="363"/>
        <v>0</v>
      </c>
      <c r="CU156" s="1">
        <f t="shared" si="364"/>
        <v>0</v>
      </c>
      <c r="CV156" s="1">
        <f t="shared" si="365"/>
        <v>0</v>
      </c>
      <c r="CW156" s="1">
        <f t="shared" si="366"/>
        <v>0</v>
      </c>
      <c r="CX156" s="1">
        <f t="shared" si="367"/>
        <v>0</v>
      </c>
      <c r="CY156" s="1">
        <f t="shared" si="368"/>
        <v>0</v>
      </c>
      <c r="CZ156" s="1">
        <f t="shared" si="369"/>
        <v>0</v>
      </c>
      <c r="DA156" s="1">
        <f t="shared" si="370"/>
        <v>0</v>
      </c>
    </row>
    <row r="157" spans="1:105" s="1" customFormat="1" ht="65.25" customHeight="1">
      <c r="A157" s="1314"/>
      <c r="B157" s="256"/>
      <c r="D157" s="1053" t="s">
        <v>620</v>
      </c>
      <c r="E157" s="1054" t="s">
        <v>90</v>
      </c>
      <c r="F157" s="1165"/>
      <c r="G157" s="1055" t="s">
        <v>37</v>
      </c>
      <c r="H157" s="1056" t="s">
        <v>219</v>
      </c>
      <c r="I157" s="1055" t="s">
        <v>648</v>
      </c>
      <c r="J157" s="1056">
        <v>1</v>
      </c>
      <c r="K157" s="1056">
        <v>0</v>
      </c>
      <c r="L157" s="1056" t="s">
        <v>6708</v>
      </c>
      <c r="M157" s="1085">
        <v>439.63500000000005</v>
      </c>
      <c r="N157" s="1058"/>
      <c r="O157" s="1058"/>
      <c r="P157" s="1058"/>
      <c r="Q157" s="1058"/>
      <c r="R157" s="1058"/>
      <c r="S157" s="1086"/>
      <c r="T157" s="1058"/>
      <c r="U157" s="1059"/>
      <c r="V157" s="1059"/>
      <c r="W157" s="1059"/>
      <c r="X157" s="1059"/>
      <c r="Y157" s="1059"/>
      <c r="Z157" s="1059"/>
      <c r="AA157" s="1059"/>
      <c r="AB157" s="1061" t="s">
        <v>236</v>
      </c>
      <c r="AC157" s="1061" t="s">
        <v>236</v>
      </c>
      <c r="AD157" s="1059"/>
      <c r="AE157" s="1062">
        <f>M157*N157+M157*O157+M157*P157+M157*Q157+M157*R157+M157*S157+M157*U157+M157*W157+M157*X157+M157*Y157+M157*Z157+M157*AA157+M157*V157+M157*AD157+M157*T157</f>
        <v>0</v>
      </c>
      <c r="AF157" s="1063" t="str">
        <f t="shared" si="322"/>
        <v>No</v>
      </c>
      <c r="AG157" s="1107" t="str">
        <f t="shared" si="297"/>
        <v>No</v>
      </c>
      <c r="AH157" s="1052" t="str">
        <f t="shared" si="323"/>
        <v>No</v>
      </c>
      <c r="AJ157" s="397">
        <v>3</v>
      </c>
      <c r="AK157" s="398">
        <f t="shared" ref="AK157" si="374">AJ157*N157+AJ157*O157+AJ157*P157+AJ157*Q157+AJ157*R157+AJ157*S157+AJ157*U157+AJ157*W157+AJ157*X157+AJ157*Y157+AJ157*Z157+AJ157*AA157+AJ157*V157+AJ157*AD157+AJ157*T157</f>
        <v>0</v>
      </c>
      <c r="AL157" s="62"/>
      <c r="AM157" s="62"/>
      <c r="AN157" s="693">
        <v>7</v>
      </c>
      <c r="AO157" s="653">
        <f t="shared" si="342"/>
        <v>0</v>
      </c>
      <c r="AP157" s="738"/>
      <c r="AQ157" s="286">
        <f t="shared" si="324"/>
        <v>0</v>
      </c>
      <c r="AR157" s="286">
        <f t="shared" si="325"/>
        <v>0</v>
      </c>
      <c r="AS157" s="286">
        <f t="shared" si="326"/>
        <v>0</v>
      </c>
      <c r="AT157" s="286">
        <f t="shared" si="327"/>
        <v>0</v>
      </c>
      <c r="AU157" s="286">
        <f t="shared" si="328"/>
        <v>0</v>
      </c>
      <c r="AV157" s="286">
        <f t="shared" si="329"/>
        <v>0</v>
      </c>
      <c r="AW157" s="286">
        <f t="shared" si="345"/>
        <v>0</v>
      </c>
      <c r="AX157" s="286">
        <f t="shared" si="330"/>
        <v>0</v>
      </c>
      <c r="AY157" s="286">
        <f t="shared" si="331"/>
        <v>0</v>
      </c>
      <c r="AZ157" s="286">
        <f t="shared" si="332"/>
        <v>0</v>
      </c>
      <c r="BA157" s="286">
        <f t="shared" si="333"/>
        <v>0</v>
      </c>
      <c r="BB157" s="286">
        <f t="shared" si="334"/>
        <v>0</v>
      </c>
      <c r="BC157" s="286">
        <f t="shared" si="335"/>
        <v>0</v>
      </c>
      <c r="BD157" s="286">
        <f t="shared" si="336"/>
        <v>0</v>
      </c>
      <c r="BE157" s="548"/>
      <c r="BF157" s="548"/>
      <c r="BG157" s="658">
        <f>AD157*J157</f>
        <v>0</v>
      </c>
      <c r="BH157" s="656">
        <v>3</v>
      </c>
      <c r="BI157" s="286"/>
      <c r="BJ157" s="541">
        <v>8</v>
      </c>
      <c r="BK157" s="159"/>
      <c r="BL157" s="541"/>
      <c r="BM157" s="159"/>
      <c r="BN157" s="541"/>
      <c r="BO157" s="159"/>
      <c r="BP157" s="541"/>
      <c r="BQ157" s="159"/>
      <c r="BR157" s="541"/>
      <c r="BS157" s="159"/>
      <c r="BT157" s="541"/>
      <c r="BU157" s="159"/>
      <c r="BV157" s="541"/>
      <c r="BW157" s="159"/>
      <c r="BX157" s="541"/>
      <c r="BY157" s="159"/>
      <c r="BZ157" s="286"/>
      <c r="CA157" s="1">
        <f t="shared" si="346"/>
        <v>0</v>
      </c>
      <c r="CB157" s="1">
        <f t="shared" si="347"/>
        <v>0</v>
      </c>
      <c r="CC157" s="1">
        <f t="shared" si="348"/>
        <v>0</v>
      </c>
      <c r="CD157" s="1">
        <f t="shared" si="349"/>
        <v>0</v>
      </c>
      <c r="CE157" s="1035">
        <f t="shared" si="350"/>
        <v>0</v>
      </c>
      <c r="CF157" s="1">
        <f t="shared" si="351"/>
        <v>0</v>
      </c>
      <c r="CG157" s="1">
        <f t="shared" si="352"/>
        <v>0</v>
      </c>
      <c r="CH157" s="1">
        <f t="shared" si="353"/>
        <v>0</v>
      </c>
      <c r="CJ157" s="1">
        <f t="shared" si="354"/>
        <v>0</v>
      </c>
      <c r="CK157" s="1">
        <f t="shared" si="355"/>
        <v>0</v>
      </c>
      <c r="CM157" s="1">
        <f t="shared" si="356"/>
        <v>0</v>
      </c>
      <c r="CN157" s="1">
        <f t="shared" si="357"/>
        <v>0</v>
      </c>
      <c r="CO157" s="1">
        <f t="shared" si="358"/>
        <v>0</v>
      </c>
      <c r="CP157" s="1">
        <f t="shared" si="359"/>
        <v>0</v>
      </c>
      <c r="CQ157" s="1">
        <f t="shared" si="360"/>
        <v>0</v>
      </c>
      <c r="CR157" s="1">
        <f t="shared" si="361"/>
        <v>0</v>
      </c>
      <c r="CS157" s="1">
        <f t="shared" si="362"/>
        <v>0</v>
      </c>
      <c r="CT157" s="1">
        <f t="shared" si="363"/>
        <v>0</v>
      </c>
      <c r="CU157" s="1">
        <f t="shared" si="364"/>
        <v>0</v>
      </c>
      <c r="CV157" s="1">
        <f t="shared" si="365"/>
        <v>0</v>
      </c>
      <c r="CW157" s="1">
        <f t="shared" si="366"/>
        <v>0</v>
      </c>
      <c r="CX157" s="1">
        <f t="shared" si="367"/>
        <v>0</v>
      </c>
      <c r="CY157" s="1">
        <f t="shared" si="368"/>
        <v>0</v>
      </c>
      <c r="CZ157" s="1">
        <f t="shared" si="369"/>
        <v>0</v>
      </c>
      <c r="DA157" s="1">
        <f t="shared" si="370"/>
        <v>0</v>
      </c>
    </row>
    <row r="158" spans="1:105" s="1" customFormat="1" ht="65.25" customHeight="1">
      <c r="A158" s="1314"/>
      <c r="B158" s="256"/>
      <c r="D158" s="472" t="s">
        <v>615</v>
      </c>
      <c r="E158" s="777"/>
      <c r="F158" s="1168" t="s">
        <v>6727</v>
      </c>
      <c r="G158" s="167" t="s">
        <v>1</v>
      </c>
      <c r="H158" s="62" t="s">
        <v>219</v>
      </c>
      <c r="I158" s="167" t="s">
        <v>649</v>
      </c>
      <c r="J158" s="62">
        <v>1</v>
      </c>
      <c r="K158" s="62">
        <v>0</v>
      </c>
      <c r="L158" s="62" t="s">
        <v>6708</v>
      </c>
      <c r="M158" s="962">
        <v>278.25</v>
      </c>
      <c r="N158" s="168"/>
      <c r="O158" s="168"/>
      <c r="P158" s="168"/>
      <c r="Q158" s="168"/>
      <c r="R158" s="168"/>
      <c r="S158" s="225"/>
      <c r="T158" s="168"/>
      <c r="U158" s="169"/>
      <c r="V158" s="169"/>
      <c r="W158" s="169"/>
      <c r="X158" s="169"/>
      <c r="Y158" s="169"/>
      <c r="Z158" s="169"/>
      <c r="AA158" s="169"/>
      <c r="AB158" s="662"/>
      <c r="AC158" s="662"/>
      <c r="AD158" s="913" t="s">
        <v>236</v>
      </c>
      <c r="AE158" s="170">
        <f t="shared" si="299"/>
        <v>0</v>
      </c>
      <c r="AF158" s="171" t="str">
        <f t="shared" si="322"/>
        <v>No</v>
      </c>
      <c r="AG158" s="257" t="str">
        <f t="shared" si="297"/>
        <v>No</v>
      </c>
      <c r="AH158" s="172" t="str">
        <f t="shared" si="323"/>
        <v>Yes</v>
      </c>
      <c r="AJ158" s="397">
        <v>3</v>
      </c>
      <c r="AK158" s="396">
        <f t="shared" si="300"/>
        <v>0</v>
      </c>
      <c r="AL158" s="62"/>
      <c r="AM158" s="62"/>
      <c r="AN158" s="693">
        <v>5.95</v>
      </c>
      <c r="AO158" s="653">
        <f t="shared" si="342"/>
        <v>0</v>
      </c>
      <c r="AP158" s="738"/>
      <c r="AQ158" s="286">
        <f t="shared" si="324"/>
        <v>0</v>
      </c>
      <c r="AR158" s="286">
        <f t="shared" si="325"/>
        <v>0</v>
      </c>
      <c r="AS158" s="286">
        <f t="shared" si="326"/>
        <v>0</v>
      </c>
      <c r="AT158" s="286">
        <f t="shared" si="327"/>
        <v>0</v>
      </c>
      <c r="AU158" s="286">
        <f t="shared" si="328"/>
        <v>0</v>
      </c>
      <c r="AV158" s="286">
        <f t="shared" si="329"/>
        <v>0</v>
      </c>
      <c r="AW158" s="286">
        <f t="shared" si="345"/>
        <v>0</v>
      </c>
      <c r="AX158" s="286">
        <f t="shared" si="330"/>
        <v>0</v>
      </c>
      <c r="AY158" s="286">
        <f t="shared" si="331"/>
        <v>0</v>
      </c>
      <c r="AZ158" s="286">
        <f t="shared" si="332"/>
        <v>0</v>
      </c>
      <c r="BA158" s="286">
        <f t="shared" si="333"/>
        <v>0</v>
      </c>
      <c r="BB158" s="286">
        <f t="shared" si="334"/>
        <v>0</v>
      </c>
      <c r="BC158" s="286">
        <f t="shared" si="335"/>
        <v>0</v>
      </c>
      <c r="BD158" s="286">
        <f t="shared" si="336"/>
        <v>0</v>
      </c>
      <c r="BE158" s="548">
        <f>AB158*J158</f>
        <v>0</v>
      </c>
      <c r="BF158" s="548">
        <f>AC158*J158</f>
        <v>0</v>
      </c>
      <c r="BG158" s="658"/>
      <c r="BH158" s="656">
        <v>3</v>
      </c>
      <c r="BI158" s="286"/>
      <c r="BJ158" s="541">
        <v>7</v>
      </c>
      <c r="BK158" s="62"/>
      <c r="BL158" s="541"/>
      <c r="BM158" s="62"/>
      <c r="BN158" s="541"/>
      <c r="BO158" s="62"/>
      <c r="BP158" s="541"/>
      <c r="BQ158" s="62"/>
      <c r="BR158" s="541"/>
      <c r="BS158" s="62"/>
      <c r="BT158" s="541"/>
      <c r="BU158" s="62"/>
      <c r="BV158" s="541"/>
      <c r="BW158" s="62"/>
      <c r="BX158" s="541"/>
      <c r="BY158" s="62"/>
      <c r="BZ158" s="286"/>
      <c r="CA158" s="1">
        <f t="shared" si="346"/>
        <v>0</v>
      </c>
      <c r="CB158" s="1">
        <f t="shared" si="347"/>
        <v>0</v>
      </c>
      <c r="CC158" s="1">
        <f t="shared" si="348"/>
        <v>0</v>
      </c>
      <c r="CD158" s="1">
        <f t="shared" si="349"/>
        <v>0</v>
      </c>
      <c r="CE158" s="1035">
        <f t="shared" si="350"/>
        <v>0</v>
      </c>
      <c r="CF158" s="1">
        <f t="shared" si="351"/>
        <v>0</v>
      </c>
      <c r="CG158" s="1">
        <f t="shared" si="352"/>
        <v>0</v>
      </c>
      <c r="CH158" s="1">
        <f t="shared" si="353"/>
        <v>0</v>
      </c>
      <c r="CJ158" s="1">
        <f t="shared" si="354"/>
        <v>0</v>
      </c>
      <c r="CK158" s="1">
        <f t="shared" si="355"/>
        <v>0</v>
      </c>
      <c r="CM158" s="1">
        <f t="shared" si="356"/>
        <v>0</v>
      </c>
      <c r="CN158" s="1">
        <f t="shared" si="357"/>
        <v>0</v>
      </c>
      <c r="CO158" s="1">
        <f t="shared" si="358"/>
        <v>0</v>
      </c>
      <c r="CP158" s="1">
        <f t="shared" si="359"/>
        <v>0</v>
      </c>
      <c r="CQ158" s="1">
        <f t="shared" si="360"/>
        <v>0</v>
      </c>
      <c r="CR158" s="1">
        <f t="shared" si="361"/>
        <v>0</v>
      </c>
      <c r="CS158" s="1">
        <f t="shared" si="362"/>
        <v>0</v>
      </c>
      <c r="CT158" s="1">
        <f t="shared" si="363"/>
        <v>0</v>
      </c>
      <c r="CU158" s="1">
        <f t="shared" si="364"/>
        <v>0</v>
      </c>
      <c r="CV158" s="1">
        <f t="shared" si="365"/>
        <v>0</v>
      </c>
      <c r="CW158" s="1">
        <f t="shared" si="366"/>
        <v>0</v>
      </c>
      <c r="CX158" s="1">
        <f t="shared" si="367"/>
        <v>0</v>
      </c>
      <c r="CY158" s="1">
        <f t="shared" si="368"/>
        <v>0</v>
      </c>
      <c r="CZ158" s="1">
        <f t="shared" si="369"/>
        <v>0</v>
      </c>
      <c r="DA158" s="1">
        <f t="shared" si="370"/>
        <v>0</v>
      </c>
    </row>
    <row r="159" spans="1:105" s="1" customFormat="1" ht="65.25" customHeight="1">
      <c r="A159" s="1314"/>
      <c r="B159" s="256"/>
      <c r="D159" s="472" t="s">
        <v>621</v>
      </c>
      <c r="E159" s="777" t="s">
        <v>90</v>
      </c>
      <c r="F159" s="1168"/>
      <c r="G159" s="167" t="s">
        <v>1</v>
      </c>
      <c r="H159" s="62" t="s">
        <v>219</v>
      </c>
      <c r="I159" s="167" t="s">
        <v>649</v>
      </c>
      <c r="J159" s="62">
        <v>1</v>
      </c>
      <c r="K159" s="62">
        <v>0</v>
      </c>
      <c r="L159" s="167" t="s">
        <v>6708</v>
      </c>
      <c r="M159" s="962">
        <v>345.03000000000003</v>
      </c>
      <c r="N159" s="168"/>
      <c r="O159" s="168"/>
      <c r="P159" s="168"/>
      <c r="Q159" s="168"/>
      <c r="R159" s="168"/>
      <c r="S159" s="225"/>
      <c r="T159" s="168"/>
      <c r="U159" s="169"/>
      <c r="V159" s="169"/>
      <c r="W159" s="169"/>
      <c r="X159" s="169"/>
      <c r="Y159" s="169"/>
      <c r="Z159" s="169"/>
      <c r="AA159" s="169"/>
      <c r="AB159" s="913" t="s">
        <v>236</v>
      </c>
      <c r="AC159" s="913" t="s">
        <v>236</v>
      </c>
      <c r="AD159" s="169"/>
      <c r="AE159" s="170">
        <f>M159*N159+M159*O159+M159*P159+M159*Q159+M159*R159+M159*S159+M159*U159+M159*W159+M159*X159+M159*Y159+M159*Z159+M159*AA159+M159*V159+M159*AD159+M159*T159</f>
        <v>0</v>
      </c>
      <c r="AF159" s="171" t="str">
        <f t="shared" si="322"/>
        <v>No</v>
      </c>
      <c r="AG159" s="257" t="str">
        <f t="shared" si="297"/>
        <v>No</v>
      </c>
      <c r="AH159" s="172" t="str">
        <f t="shared" si="323"/>
        <v>No</v>
      </c>
      <c r="AJ159" s="397">
        <v>3</v>
      </c>
      <c r="AK159" s="398">
        <f t="shared" ref="AK159" si="375">AJ159*N159+AJ159*O159+AJ159*P159+AJ159*Q159+AJ159*R159+AJ159*S159+AJ159*U159+AJ159*W159+AJ159*X159+AJ159*Y159+AJ159*Z159+AJ159*AA159+AJ159*V159+AJ159*AD159+AJ159*T159</f>
        <v>0</v>
      </c>
      <c r="AL159" s="62"/>
      <c r="AM159" s="62"/>
      <c r="AN159" s="693">
        <v>5.95</v>
      </c>
      <c r="AO159" s="653">
        <f t="shared" si="342"/>
        <v>0</v>
      </c>
      <c r="AP159" s="738"/>
      <c r="AQ159" s="286">
        <f t="shared" si="324"/>
        <v>0</v>
      </c>
      <c r="AR159" s="286">
        <f t="shared" si="325"/>
        <v>0</v>
      </c>
      <c r="AS159" s="286">
        <f t="shared" si="326"/>
        <v>0</v>
      </c>
      <c r="AT159" s="286">
        <f t="shared" si="327"/>
        <v>0</v>
      </c>
      <c r="AU159" s="286">
        <f t="shared" si="328"/>
        <v>0</v>
      </c>
      <c r="AV159" s="286">
        <f t="shared" si="329"/>
        <v>0</v>
      </c>
      <c r="AW159" s="286">
        <f t="shared" si="345"/>
        <v>0</v>
      </c>
      <c r="AX159" s="286">
        <f t="shared" si="330"/>
        <v>0</v>
      </c>
      <c r="AY159" s="286">
        <f t="shared" si="331"/>
        <v>0</v>
      </c>
      <c r="AZ159" s="286">
        <f t="shared" si="332"/>
        <v>0</v>
      </c>
      <c r="BA159" s="286">
        <f t="shared" si="333"/>
        <v>0</v>
      </c>
      <c r="BB159" s="286">
        <f t="shared" si="334"/>
        <v>0</v>
      </c>
      <c r="BC159" s="286">
        <f t="shared" si="335"/>
        <v>0</v>
      </c>
      <c r="BD159" s="286">
        <f t="shared" si="336"/>
        <v>0</v>
      </c>
      <c r="BE159" s="548"/>
      <c r="BF159" s="548"/>
      <c r="BG159" s="658">
        <f>AD159*J159</f>
        <v>0</v>
      </c>
      <c r="BH159" s="656">
        <v>3</v>
      </c>
      <c r="BI159" s="286"/>
      <c r="BJ159" s="541">
        <v>7</v>
      </c>
      <c r="BK159" s="62"/>
      <c r="BL159" s="541"/>
      <c r="BM159" s="62"/>
      <c r="BN159" s="541"/>
      <c r="BO159" s="62"/>
      <c r="BP159" s="541"/>
      <c r="BQ159" s="62"/>
      <c r="BR159" s="541"/>
      <c r="BS159" s="62"/>
      <c r="BT159" s="541"/>
      <c r="BU159" s="62"/>
      <c r="BV159" s="541"/>
      <c r="BW159" s="62"/>
      <c r="BX159" s="541"/>
      <c r="BY159" s="62"/>
      <c r="BZ159" s="286"/>
      <c r="CA159" s="1">
        <f t="shared" si="346"/>
        <v>0</v>
      </c>
      <c r="CB159" s="1">
        <f t="shared" si="347"/>
        <v>0</v>
      </c>
      <c r="CC159" s="1">
        <f t="shared" si="348"/>
        <v>0</v>
      </c>
      <c r="CD159" s="1">
        <f t="shared" si="349"/>
        <v>0</v>
      </c>
      <c r="CE159" s="1035">
        <f t="shared" si="350"/>
        <v>0</v>
      </c>
      <c r="CF159" s="1">
        <f t="shared" si="351"/>
        <v>0</v>
      </c>
      <c r="CG159" s="1">
        <f t="shared" si="352"/>
        <v>0</v>
      </c>
      <c r="CH159" s="1">
        <f t="shared" si="353"/>
        <v>0</v>
      </c>
      <c r="CJ159" s="1">
        <f t="shared" si="354"/>
        <v>0</v>
      </c>
      <c r="CK159" s="1">
        <f t="shared" si="355"/>
        <v>0</v>
      </c>
      <c r="CM159" s="1">
        <f t="shared" si="356"/>
        <v>0</v>
      </c>
      <c r="CN159" s="1">
        <f t="shared" si="357"/>
        <v>0</v>
      </c>
      <c r="CO159" s="1">
        <f t="shared" si="358"/>
        <v>0</v>
      </c>
      <c r="CP159" s="1">
        <f t="shared" si="359"/>
        <v>0</v>
      </c>
      <c r="CQ159" s="1">
        <f t="shared" si="360"/>
        <v>0</v>
      </c>
      <c r="CR159" s="1">
        <f t="shared" si="361"/>
        <v>0</v>
      </c>
      <c r="CS159" s="1">
        <f t="shared" si="362"/>
        <v>0</v>
      </c>
      <c r="CT159" s="1">
        <f t="shared" si="363"/>
        <v>0</v>
      </c>
      <c r="CU159" s="1">
        <f t="shared" si="364"/>
        <v>0</v>
      </c>
      <c r="CV159" s="1">
        <f t="shared" si="365"/>
        <v>0</v>
      </c>
      <c r="CW159" s="1">
        <f t="shared" si="366"/>
        <v>0</v>
      </c>
      <c r="CX159" s="1">
        <f t="shared" si="367"/>
        <v>0</v>
      </c>
      <c r="CY159" s="1">
        <f t="shared" si="368"/>
        <v>0</v>
      </c>
      <c r="CZ159" s="1">
        <f t="shared" si="369"/>
        <v>0</v>
      </c>
      <c r="DA159" s="1">
        <f t="shared" si="370"/>
        <v>0</v>
      </c>
    </row>
    <row r="160" spans="1:105" s="1" customFormat="1" ht="65.25" customHeight="1">
      <c r="A160" s="1314"/>
      <c r="B160" s="256"/>
      <c r="D160" s="1053" t="s">
        <v>616</v>
      </c>
      <c r="E160" s="1054"/>
      <c r="F160" s="1165" t="s">
        <v>6727</v>
      </c>
      <c r="G160" s="1055" t="s">
        <v>595</v>
      </c>
      <c r="H160" s="1056" t="s">
        <v>219</v>
      </c>
      <c r="I160" s="1055" t="s">
        <v>650</v>
      </c>
      <c r="J160" s="1056">
        <v>1</v>
      </c>
      <c r="K160" s="1056">
        <v>0</v>
      </c>
      <c r="L160" s="1056" t="s">
        <v>6708</v>
      </c>
      <c r="M160" s="1085">
        <v>189.21000000000004</v>
      </c>
      <c r="N160" s="1058"/>
      <c r="O160" s="1058"/>
      <c r="P160" s="1058"/>
      <c r="Q160" s="1058"/>
      <c r="R160" s="1058"/>
      <c r="S160" s="1086"/>
      <c r="T160" s="1058"/>
      <c r="U160" s="1059"/>
      <c r="V160" s="1059"/>
      <c r="W160" s="1059"/>
      <c r="X160" s="1059"/>
      <c r="Y160" s="1059"/>
      <c r="Z160" s="1059"/>
      <c r="AA160" s="1059"/>
      <c r="AB160" s="1082"/>
      <c r="AC160" s="1082"/>
      <c r="AD160" s="1061" t="s">
        <v>236</v>
      </c>
      <c r="AE160" s="1062">
        <f t="shared" si="299"/>
        <v>0</v>
      </c>
      <c r="AF160" s="1063" t="str">
        <f t="shared" si="322"/>
        <v>No</v>
      </c>
      <c r="AG160" s="1107" t="str">
        <f t="shared" si="297"/>
        <v>No</v>
      </c>
      <c r="AH160" s="1052" t="str">
        <f t="shared" si="323"/>
        <v>Yes</v>
      </c>
      <c r="AJ160" s="397">
        <v>2</v>
      </c>
      <c r="AK160" s="396">
        <f t="shared" si="300"/>
        <v>0</v>
      </c>
      <c r="AL160" s="62"/>
      <c r="AM160" s="62"/>
      <c r="AN160" s="693">
        <v>3.65</v>
      </c>
      <c r="AO160" s="653">
        <f t="shared" si="342"/>
        <v>0</v>
      </c>
      <c r="AP160" s="738"/>
      <c r="AQ160" s="286">
        <f t="shared" si="324"/>
        <v>0</v>
      </c>
      <c r="AR160" s="286">
        <f t="shared" si="325"/>
        <v>0</v>
      </c>
      <c r="AS160" s="286">
        <f t="shared" si="326"/>
        <v>0</v>
      </c>
      <c r="AT160" s="286">
        <f t="shared" si="327"/>
        <v>0</v>
      </c>
      <c r="AU160" s="286">
        <f t="shared" si="328"/>
        <v>0</v>
      </c>
      <c r="AV160" s="286">
        <f t="shared" si="329"/>
        <v>0</v>
      </c>
      <c r="AW160" s="286">
        <f t="shared" si="345"/>
        <v>0</v>
      </c>
      <c r="AX160" s="286">
        <f t="shared" si="330"/>
        <v>0</v>
      </c>
      <c r="AY160" s="286">
        <f t="shared" si="331"/>
        <v>0</v>
      </c>
      <c r="AZ160" s="286">
        <f t="shared" si="332"/>
        <v>0</v>
      </c>
      <c r="BA160" s="286">
        <f t="shared" si="333"/>
        <v>0</v>
      </c>
      <c r="BB160" s="286">
        <f t="shared" si="334"/>
        <v>0</v>
      </c>
      <c r="BC160" s="286">
        <f t="shared" si="335"/>
        <v>0</v>
      </c>
      <c r="BD160" s="286">
        <f t="shared" si="336"/>
        <v>0</v>
      </c>
      <c r="BE160" s="548">
        <f>AB160*J160</f>
        <v>0</v>
      </c>
      <c r="BF160" s="548">
        <f>AC160*J160</f>
        <v>0</v>
      </c>
      <c r="BG160" s="658"/>
      <c r="BH160" s="656">
        <v>1.5</v>
      </c>
      <c r="BI160" s="286"/>
      <c r="BJ160" s="541">
        <v>7</v>
      </c>
      <c r="BK160" s="159"/>
      <c r="BL160" s="541"/>
      <c r="BM160" s="159"/>
      <c r="BN160" s="541"/>
      <c r="BO160" s="159"/>
      <c r="BP160" s="541"/>
      <c r="BQ160" s="159"/>
      <c r="BR160" s="541"/>
      <c r="BS160" s="159"/>
      <c r="BT160" s="541"/>
      <c r="BU160" s="159"/>
      <c r="BV160" s="541"/>
      <c r="BW160" s="159"/>
      <c r="BX160" s="541"/>
      <c r="BY160" s="159"/>
      <c r="BZ160" s="286"/>
      <c r="CA160" s="1">
        <f t="shared" si="346"/>
        <v>0</v>
      </c>
      <c r="CB160" s="1">
        <f t="shared" si="347"/>
        <v>0</v>
      </c>
      <c r="CC160" s="1">
        <f t="shared" si="348"/>
        <v>0</v>
      </c>
      <c r="CD160" s="1">
        <f t="shared" si="349"/>
        <v>0</v>
      </c>
      <c r="CE160" s="1035">
        <f t="shared" si="350"/>
        <v>0</v>
      </c>
      <c r="CF160" s="1">
        <f t="shared" si="351"/>
        <v>0</v>
      </c>
      <c r="CG160" s="1">
        <f t="shared" si="352"/>
        <v>0</v>
      </c>
      <c r="CH160" s="1">
        <f t="shared" si="353"/>
        <v>0</v>
      </c>
      <c r="CJ160" s="1">
        <f t="shared" si="354"/>
        <v>0</v>
      </c>
      <c r="CK160" s="1">
        <f t="shared" si="355"/>
        <v>0</v>
      </c>
      <c r="CM160" s="1">
        <f t="shared" si="356"/>
        <v>0</v>
      </c>
      <c r="CN160" s="1">
        <f t="shared" si="357"/>
        <v>0</v>
      </c>
      <c r="CO160" s="1">
        <f t="shared" si="358"/>
        <v>0</v>
      </c>
      <c r="CP160" s="1">
        <f t="shared" si="359"/>
        <v>0</v>
      </c>
      <c r="CQ160" s="1">
        <f t="shared" si="360"/>
        <v>0</v>
      </c>
      <c r="CR160" s="1">
        <f t="shared" si="361"/>
        <v>0</v>
      </c>
      <c r="CS160" s="1">
        <f t="shared" si="362"/>
        <v>0</v>
      </c>
      <c r="CT160" s="1">
        <f t="shared" si="363"/>
        <v>0</v>
      </c>
      <c r="CU160" s="1">
        <f t="shared" si="364"/>
        <v>0</v>
      </c>
      <c r="CV160" s="1">
        <f t="shared" si="365"/>
        <v>0</v>
      </c>
      <c r="CW160" s="1">
        <f t="shared" si="366"/>
        <v>0</v>
      </c>
      <c r="CX160" s="1">
        <f t="shared" si="367"/>
        <v>0</v>
      </c>
      <c r="CY160" s="1">
        <f t="shared" si="368"/>
        <v>0</v>
      </c>
      <c r="CZ160" s="1">
        <f t="shared" si="369"/>
        <v>0</v>
      </c>
      <c r="DA160" s="1">
        <f t="shared" si="370"/>
        <v>0</v>
      </c>
    </row>
    <row r="161" spans="1:105" s="1" customFormat="1" ht="65.25" customHeight="1">
      <c r="A161" s="1314"/>
      <c r="B161" s="256"/>
      <c r="D161" s="1053" t="s">
        <v>622</v>
      </c>
      <c r="E161" s="1054" t="s">
        <v>90</v>
      </c>
      <c r="F161" s="1165"/>
      <c r="G161" s="1055" t="s">
        <v>595</v>
      </c>
      <c r="H161" s="1056" t="s">
        <v>219</v>
      </c>
      <c r="I161" s="1055" t="s">
        <v>650</v>
      </c>
      <c r="J161" s="1056">
        <v>1</v>
      </c>
      <c r="K161" s="1056">
        <v>0</v>
      </c>
      <c r="L161" s="1056" t="s">
        <v>6708</v>
      </c>
      <c r="M161" s="1085">
        <v>267.12</v>
      </c>
      <c r="N161" s="1058"/>
      <c r="O161" s="1058"/>
      <c r="P161" s="1058"/>
      <c r="Q161" s="1058"/>
      <c r="R161" s="1058"/>
      <c r="S161" s="1086"/>
      <c r="T161" s="1058"/>
      <c r="U161" s="1059"/>
      <c r="V161" s="1059"/>
      <c r="W161" s="1059"/>
      <c r="X161" s="1059"/>
      <c r="Y161" s="1059"/>
      <c r="Z161" s="1059"/>
      <c r="AA161" s="1059"/>
      <c r="AB161" s="1061" t="s">
        <v>236</v>
      </c>
      <c r="AC161" s="1061" t="s">
        <v>236</v>
      </c>
      <c r="AD161" s="1059"/>
      <c r="AE161" s="1062">
        <f>M161*N161+M161*O161+M161*P161+M161*Q161+M161*R161+M161*S161+M161*U161+M161*W161+M161*X161+M161*Y161+M161*Z161+M161*AA161+M161*V161+M161*AD161+M161*T161</f>
        <v>0</v>
      </c>
      <c r="AF161" s="1063" t="str">
        <f t="shared" si="322"/>
        <v>No</v>
      </c>
      <c r="AG161" s="1107" t="str">
        <f t="shared" si="297"/>
        <v>No</v>
      </c>
      <c r="AH161" s="1052" t="str">
        <f t="shared" si="323"/>
        <v>No</v>
      </c>
      <c r="AJ161" s="397">
        <v>2</v>
      </c>
      <c r="AK161" s="398">
        <f t="shared" ref="AK161" si="376">AJ161*N161+AJ161*O161+AJ161*P161+AJ161*Q161+AJ161*R161+AJ161*S161+AJ161*U161+AJ161*W161+AJ161*X161+AJ161*Y161+AJ161*Z161+AJ161*AA161+AJ161*V161+AJ161*AD161+AJ161*T161</f>
        <v>0</v>
      </c>
      <c r="AL161" s="62"/>
      <c r="AM161" s="62"/>
      <c r="AN161" s="693">
        <v>3.65</v>
      </c>
      <c r="AO161" s="653">
        <f t="shared" si="342"/>
        <v>0</v>
      </c>
      <c r="AP161" s="738"/>
      <c r="AQ161" s="286">
        <f t="shared" si="324"/>
        <v>0</v>
      </c>
      <c r="AR161" s="286">
        <f t="shared" si="325"/>
        <v>0</v>
      </c>
      <c r="AS161" s="286">
        <f t="shared" si="326"/>
        <v>0</v>
      </c>
      <c r="AT161" s="286">
        <f t="shared" si="327"/>
        <v>0</v>
      </c>
      <c r="AU161" s="286">
        <f t="shared" si="328"/>
        <v>0</v>
      </c>
      <c r="AV161" s="286">
        <f t="shared" si="329"/>
        <v>0</v>
      </c>
      <c r="AW161" s="286">
        <f t="shared" si="345"/>
        <v>0</v>
      </c>
      <c r="AX161" s="286">
        <f t="shared" si="330"/>
        <v>0</v>
      </c>
      <c r="AY161" s="286">
        <f t="shared" si="331"/>
        <v>0</v>
      </c>
      <c r="AZ161" s="286">
        <f t="shared" si="332"/>
        <v>0</v>
      </c>
      <c r="BA161" s="286">
        <f t="shared" si="333"/>
        <v>0</v>
      </c>
      <c r="BB161" s="286">
        <f t="shared" si="334"/>
        <v>0</v>
      </c>
      <c r="BC161" s="286">
        <f t="shared" si="335"/>
        <v>0</v>
      </c>
      <c r="BD161" s="286">
        <f t="shared" si="336"/>
        <v>0</v>
      </c>
      <c r="BE161" s="548"/>
      <c r="BF161" s="548"/>
      <c r="BG161" s="658">
        <f>AD161*J161</f>
        <v>0</v>
      </c>
      <c r="BH161" s="656">
        <v>1.5</v>
      </c>
      <c r="BI161" s="286"/>
      <c r="BJ161" s="541">
        <v>7</v>
      </c>
      <c r="BK161" s="159"/>
      <c r="BL161" s="541"/>
      <c r="BM161" s="159"/>
      <c r="BN161" s="541"/>
      <c r="BO161" s="159"/>
      <c r="BP161" s="541"/>
      <c r="BQ161" s="159"/>
      <c r="BR161" s="541"/>
      <c r="BS161" s="159"/>
      <c r="BT161" s="541"/>
      <c r="BU161" s="159"/>
      <c r="BV161" s="541"/>
      <c r="BW161" s="159"/>
      <c r="BX161" s="541"/>
      <c r="BY161" s="159"/>
      <c r="BZ161" s="286"/>
      <c r="CA161" s="1">
        <f t="shared" si="346"/>
        <v>0</v>
      </c>
      <c r="CB161" s="1">
        <f t="shared" si="347"/>
        <v>0</v>
      </c>
      <c r="CC161" s="1">
        <f t="shared" si="348"/>
        <v>0</v>
      </c>
      <c r="CD161" s="1">
        <f t="shared" si="349"/>
        <v>0</v>
      </c>
      <c r="CE161" s="1035">
        <f t="shared" si="350"/>
        <v>0</v>
      </c>
      <c r="CF161" s="1">
        <f t="shared" si="351"/>
        <v>0</v>
      </c>
      <c r="CG161" s="1">
        <f t="shared" si="352"/>
        <v>0</v>
      </c>
      <c r="CH161" s="1">
        <f t="shared" si="353"/>
        <v>0</v>
      </c>
      <c r="CJ161" s="1">
        <f t="shared" si="354"/>
        <v>0</v>
      </c>
      <c r="CK161" s="1">
        <f t="shared" si="355"/>
        <v>0</v>
      </c>
      <c r="CM161" s="1">
        <f t="shared" si="356"/>
        <v>0</v>
      </c>
      <c r="CN161" s="1">
        <f t="shared" si="357"/>
        <v>0</v>
      </c>
      <c r="CO161" s="1">
        <f t="shared" si="358"/>
        <v>0</v>
      </c>
      <c r="CP161" s="1">
        <f t="shared" si="359"/>
        <v>0</v>
      </c>
      <c r="CQ161" s="1">
        <f t="shared" si="360"/>
        <v>0</v>
      </c>
      <c r="CR161" s="1">
        <f t="shared" si="361"/>
        <v>0</v>
      </c>
      <c r="CS161" s="1">
        <f t="shared" si="362"/>
        <v>0</v>
      </c>
      <c r="CT161" s="1">
        <f t="shared" si="363"/>
        <v>0</v>
      </c>
      <c r="CU161" s="1">
        <f t="shared" si="364"/>
        <v>0</v>
      </c>
      <c r="CV161" s="1">
        <f t="shared" si="365"/>
        <v>0</v>
      </c>
      <c r="CW161" s="1">
        <f t="shared" si="366"/>
        <v>0</v>
      </c>
      <c r="CX161" s="1">
        <f t="shared" si="367"/>
        <v>0</v>
      </c>
      <c r="CY161" s="1">
        <f t="shared" si="368"/>
        <v>0</v>
      </c>
      <c r="CZ161" s="1">
        <f t="shared" si="369"/>
        <v>0</v>
      </c>
      <c r="DA161" s="1">
        <f t="shared" si="370"/>
        <v>0</v>
      </c>
    </row>
    <row r="162" spans="1:105" s="1" customFormat="1" ht="65.25" customHeight="1">
      <c r="A162" s="1314"/>
      <c r="B162" s="256"/>
      <c r="D162" s="472" t="s">
        <v>446</v>
      </c>
      <c r="E162" s="777"/>
      <c r="F162" s="1168"/>
      <c r="G162" s="167" t="s">
        <v>37</v>
      </c>
      <c r="H162" s="62" t="s">
        <v>219</v>
      </c>
      <c r="I162" s="417" t="s">
        <v>700</v>
      </c>
      <c r="J162" s="62">
        <v>2</v>
      </c>
      <c r="K162" s="62">
        <v>0</v>
      </c>
      <c r="L162" s="62" t="s">
        <v>6708</v>
      </c>
      <c r="M162" s="962">
        <v>400.68000000000006</v>
      </c>
      <c r="N162" s="168"/>
      <c r="O162" s="168"/>
      <c r="P162" s="168"/>
      <c r="Q162" s="168"/>
      <c r="R162" s="168"/>
      <c r="S162" s="225"/>
      <c r="T162" s="168"/>
      <c r="U162" s="169"/>
      <c r="V162" s="169"/>
      <c r="W162" s="169"/>
      <c r="X162" s="169"/>
      <c r="Y162" s="169"/>
      <c r="Z162" s="169"/>
      <c r="AA162" s="169"/>
      <c r="AB162" s="662"/>
      <c r="AC162" s="662"/>
      <c r="AD162" s="913" t="s">
        <v>236</v>
      </c>
      <c r="AE162" s="170">
        <f t="shared" si="299"/>
        <v>0</v>
      </c>
      <c r="AF162" s="171" t="str">
        <f t="shared" si="322"/>
        <v>No</v>
      </c>
      <c r="AG162" s="257" t="str">
        <f t="shared" si="297"/>
        <v>No</v>
      </c>
      <c r="AH162" s="172" t="str">
        <f t="shared" si="323"/>
        <v>No</v>
      </c>
      <c r="AJ162" s="397">
        <v>2.5</v>
      </c>
      <c r="AK162" s="396">
        <f t="shared" si="300"/>
        <v>0</v>
      </c>
      <c r="AL162" s="62"/>
      <c r="AM162" s="62"/>
      <c r="AN162" s="693">
        <v>5.65</v>
      </c>
      <c r="AO162" s="653">
        <f t="shared" si="342"/>
        <v>0</v>
      </c>
      <c r="AP162" s="738"/>
      <c r="AQ162" s="286">
        <f t="shared" si="324"/>
        <v>0</v>
      </c>
      <c r="AR162" s="286">
        <f t="shared" si="325"/>
        <v>0</v>
      </c>
      <c r="AS162" s="286">
        <f t="shared" si="326"/>
        <v>0</v>
      </c>
      <c r="AT162" s="286">
        <f t="shared" si="327"/>
        <v>0</v>
      </c>
      <c r="AU162" s="286">
        <f t="shared" si="328"/>
        <v>0</v>
      </c>
      <c r="AV162" s="286">
        <f t="shared" si="329"/>
        <v>0</v>
      </c>
      <c r="AW162" s="286">
        <f t="shared" si="345"/>
        <v>0</v>
      </c>
      <c r="AX162" s="286">
        <f t="shared" si="330"/>
        <v>0</v>
      </c>
      <c r="AY162" s="286">
        <f t="shared" si="331"/>
        <v>0</v>
      </c>
      <c r="AZ162" s="286">
        <f t="shared" si="332"/>
        <v>0</v>
      </c>
      <c r="BA162" s="286">
        <f t="shared" si="333"/>
        <v>0</v>
      </c>
      <c r="BB162" s="286">
        <f t="shared" si="334"/>
        <v>0</v>
      </c>
      <c r="BC162" s="286">
        <f t="shared" si="335"/>
        <v>0</v>
      </c>
      <c r="BD162" s="286">
        <f t="shared" si="336"/>
        <v>0</v>
      </c>
      <c r="BE162" s="548">
        <f>AB162*J162</f>
        <v>0</v>
      </c>
      <c r="BF162" s="548">
        <f>AC162*J162</f>
        <v>0</v>
      </c>
      <c r="BG162" s="658"/>
      <c r="BH162" s="656">
        <v>2.5</v>
      </c>
      <c r="BI162" s="286"/>
      <c r="BJ162" s="541">
        <v>16</v>
      </c>
      <c r="BK162" s="62"/>
      <c r="BL162" s="541"/>
      <c r="BM162" s="62"/>
      <c r="BN162" s="541"/>
      <c r="BO162" s="62"/>
      <c r="BP162" s="541"/>
      <c r="BQ162" s="62"/>
      <c r="BR162" s="541"/>
      <c r="BS162" s="62"/>
      <c r="BT162" s="541"/>
      <c r="BU162" s="62"/>
      <c r="BV162" s="541"/>
      <c r="BW162" s="62"/>
      <c r="BX162" s="541"/>
      <c r="BY162" s="62"/>
      <c r="BZ162" s="286"/>
      <c r="CA162" s="1">
        <f t="shared" si="346"/>
        <v>0</v>
      </c>
      <c r="CB162" s="1">
        <f t="shared" si="347"/>
        <v>0</v>
      </c>
      <c r="CC162" s="1">
        <f t="shared" si="348"/>
        <v>0</v>
      </c>
      <c r="CD162" s="1">
        <f t="shared" si="349"/>
        <v>0</v>
      </c>
      <c r="CE162" s="1035">
        <f t="shared" si="350"/>
        <v>0</v>
      </c>
      <c r="CF162" s="1">
        <f t="shared" si="351"/>
        <v>0</v>
      </c>
      <c r="CG162" s="1">
        <f t="shared" si="352"/>
        <v>0</v>
      </c>
      <c r="CH162" s="1">
        <f t="shared" si="353"/>
        <v>0</v>
      </c>
      <c r="CJ162" s="1">
        <f t="shared" si="354"/>
        <v>0</v>
      </c>
      <c r="CK162" s="1">
        <f t="shared" si="355"/>
        <v>0</v>
      </c>
      <c r="CM162" s="1">
        <f t="shared" si="356"/>
        <v>0</v>
      </c>
      <c r="CN162" s="1">
        <f t="shared" si="357"/>
        <v>0</v>
      </c>
      <c r="CO162" s="1">
        <f t="shared" si="358"/>
        <v>0</v>
      </c>
      <c r="CP162" s="1">
        <f t="shared" si="359"/>
        <v>0</v>
      </c>
      <c r="CQ162" s="1">
        <f t="shared" si="360"/>
        <v>0</v>
      </c>
      <c r="CR162" s="1">
        <f t="shared" si="361"/>
        <v>0</v>
      </c>
      <c r="CS162" s="1">
        <f t="shared" si="362"/>
        <v>0</v>
      </c>
      <c r="CT162" s="1">
        <f t="shared" si="363"/>
        <v>0</v>
      </c>
      <c r="CU162" s="1">
        <f t="shared" si="364"/>
        <v>0</v>
      </c>
      <c r="CV162" s="1">
        <f t="shared" si="365"/>
        <v>0</v>
      </c>
      <c r="CW162" s="1">
        <f t="shared" si="366"/>
        <v>0</v>
      </c>
      <c r="CX162" s="1">
        <f t="shared" si="367"/>
        <v>0</v>
      </c>
      <c r="CY162" s="1">
        <f t="shared" si="368"/>
        <v>0</v>
      </c>
      <c r="CZ162" s="1">
        <f t="shared" si="369"/>
        <v>0</v>
      </c>
      <c r="DA162" s="1">
        <f t="shared" si="370"/>
        <v>0</v>
      </c>
    </row>
    <row r="163" spans="1:105" s="1" customFormat="1" ht="65.25" customHeight="1">
      <c r="A163" s="1314"/>
      <c r="B163" s="256"/>
      <c r="D163" s="472" t="s">
        <v>447</v>
      </c>
      <c r="E163" s="777" t="s">
        <v>90</v>
      </c>
      <c r="F163" s="1168"/>
      <c r="G163" s="167" t="s">
        <v>37</v>
      </c>
      <c r="H163" s="62" t="s">
        <v>219</v>
      </c>
      <c r="I163" s="417" t="s">
        <v>700</v>
      </c>
      <c r="J163" s="62">
        <v>2</v>
      </c>
      <c r="K163" s="62">
        <v>0</v>
      </c>
      <c r="L163" s="62" t="s">
        <v>6708</v>
      </c>
      <c r="M163" s="962">
        <v>489.72000000000008</v>
      </c>
      <c r="N163" s="168"/>
      <c r="O163" s="168"/>
      <c r="P163" s="168"/>
      <c r="Q163" s="168"/>
      <c r="R163" s="168"/>
      <c r="S163" s="225"/>
      <c r="T163" s="168"/>
      <c r="U163" s="169"/>
      <c r="V163" s="169"/>
      <c r="W163" s="169"/>
      <c r="X163" s="169"/>
      <c r="Y163" s="169"/>
      <c r="Z163" s="169"/>
      <c r="AA163" s="169"/>
      <c r="AB163" s="913" t="s">
        <v>236</v>
      </c>
      <c r="AC163" s="913" t="s">
        <v>236</v>
      </c>
      <c r="AD163" s="169"/>
      <c r="AE163" s="170">
        <f>M163*N163+M163*O163+M163*P163+M163*Q163+M163*R163+M163*S163+M163*U163+M163*W163+M163*X163+M163*Y163+M163*Z163+M163*AA163+M163*V163+M163*AD163+M163*T163</f>
        <v>0</v>
      </c>
      <c r="AF163" s="171" t="str">
        <f t="shared" si="322"/>
        <v>No</v>
      </c>
      <c r="AG163" s="257" t="str">
        <f t="shared" si="297"/>
        <v>No</v>
      </c>
      <c r="AH163" s="172" t="str">
        <f t="shared" si="323"/>
        <v>No</v>
      </c>
      <c r="AJ163" s="397">
        <v>2.5</v>
      </c>
      <c r="AK163" s="398">
        <f t="shared" ref="AK163" si="377">AJ163*N163+AJ163*O163+AJ163*P163+AJ163*Q163+AJ163*R163+AJ163*S163+AJ163*U163+AJ163*W163+AJ163*X163+AJ163*Y163+AJ163*Z163+AJ163*AA163+AJ163*V163+AJ163*AD163+AJ163*T163</f>
        <v>0</v>
      </c>
      <c r="AL163" s="62"/>
      <c r="AM163" s="62"/>
      <c r="AN163" s="693">
        <v>5.65</v>
      </c>
      <c r="AO163" s="653">
        <f t="shared" si="342"/>
        <v>0</v>
      </c>
      <c r="AP163" s="738"/>
      <c r="AQ163" s="286">
        <f t="shared" si="324"/>
        <v>0</v>
      </c>
      <c r="AR163" s="286">
        <f t="shared" si="325"/>
        <v>0</v>
      </c>
      <c r="AS163" s="286">
        <f t="shared" si="326"/>
        <v>0</v>
      </c>
      <c r="AT163" s="286">
        <f t="shared" si="327"/>
        <v>0</v>
      </c>
      <c r="AU163" s="286">
        <f t="shared" si="328"/>
        <v>0</v>
      </c>
      <c r="AV163" s="286">
        <f t="shared" si="329"/>
        <v>0</v>
      </c>
      <c r="AW163" s="286">
        <f t="shared" si="345"/>
        <v>0</v>
      </c>
      <c r="AX163" s="286">
        <f t="shared" si="330"/>
        <v>0</v>
      </c>
      <c r="AY163" s="286">
        <f t="shared" si="331"/>
        <v>0</v>
      </c>
      <c r="AZ163" s="286">
        <f t="shared" si="332"/>
        <v>0</v>
      </c>
      <c r="BA163" s="286">
        <f t="shared" si="333"/>
        <v>0</v>
      </c>
      <c r="BB163" s="286">
        <f t="shared" si="334"/>
        <v>0</v>
      </c>
      <c r="BC163" s="286">
        <f t="shared" si="335"/>
        <v>0</v>
      </c>
      <c r="BD163" s="286">
        <f t="shared" si="336"/>
        <v>0</v>
      </c>
      <c r="BE163" s="548"/>
      <c r="BF163" s="548"/>
      <c r="BG163" s="658">
        <f>AD163*J163</f>
        <v>0</v>
      </c>
      <c r="BH163" s="656">
        <v>2.5</v>
      </c>
      <c r="BI163" s="286"/>
      <c r="BJ163" s="541">
        <v>16</v>
      </c>
      <c r="BK163" s="62"/>
      <c r="BL163" s="541"/>
      <c r="BM163" s="62"/>
      <c r="BN163" s="541"/>
      <c r="BO163" s="62"/>
      <c r="BP163" s="541"/>
      <c r="BQ163" s="62"/>
      <c r="BR163" s="541"/>
      <c r="BS163" s="62"/>
      <c r="BT163" s="541"/>
      <c r="BU163" s="62"/>
      <c r="BV163" s="541"/>
      <c r="BW163" s="62"/>
      <c r="BX163" s="541"/>
      <c r="BY163" s="62"/>
      <c r="BZ163" s="286"/>
      <c r="CA163" s="1">
        <f t="shared" si="346"/>
        <v>0</v>
      </c>
      <c r="CB163" s="1">
        <f t="shared" si="347"/>
        <v>0</v>
      </c>
      <c r="CC163" s="1">
        <f t="shared" si="348"/>
        <v>0</v>
      </c>
      <c r="CD163" s="1">
        <f t="shared" si="349"/>
        <v>0</v>
      </c>
      <c r="CE163" s="1035">
        <f t="shared" si="350"/>
        <v>0</v>
      </c>
      <c r="CF163" s="1">
        <f t="shared" si="351"/>
        <v>0</v>
      </c>
      <c r="CG163" s="1">
        <f t="shared" si="352"/>
        <v>0</v>
      </c>
      <c r="CH163" s="1">
        <f t="shared" si="353"/>
        <v>0</v>
      </c>
      <c r="CJ163" s="1">
        <f t="shared" si="354"/>
        <v>0</v>
      </c>
      <c r="CK163" s="1">
        <f t="shared" si="355"/>
        <v>0</v>
      </c>
      <c r="CM163" s="1">
        <f t="shared" si="356"/>
        <v>0</v>
      </c>
      <c r="CN163" s="1">
        <f t="shared" si="357"/>
        <v>0</v>
      </c>
      <c r="CO163" s="1">
        <f t="shared" si="358"/>
        <v>0</v>
      </c>
      <c r="CP163" s="1">
        <f t="shared" si="359"/>
        <v>0</v>
      </c>
      <c r="CQ163" s="1">
        <f t="shared" si="360"/>
        <v>0</v>
      </c>
      <c r="CR163" s="1">
        <f t="shared" si="361"/>
        <v>0</v>
      </c>
      <c r="CS163" s="1">
        <f t="shared" si="362"/>
        <v>0</v>
      </c>
      <c r="CT163" s="1">
        <f t="shared" si="363"/>
        <v>0</v>
      </c>
      <c r="CU163" s="1">
        <f t="shared" si="364"/>
        <v>0</v>
      </c>
      <c r="CV163" s="1">
        <f t="shared" si="365"/>
        <v>0</v>
      </c>
      <c r="CW163" s="1">
        <f t="shared" si="366"/>
        <v>0</v>
      </c>
      <c r="CX163" s="1">
        <f t="shared" si="367"/>
        <v>0</v>
      </c>
      <c r="CY163" s="1">
        <f t="shared" si="368"/>
        <v>0</v>
      </c>
      <c r="CZ163" s="1">
        <f t="shared" si="369"/>
        <v>0</v>
      </c>
      <c r="DA163" s="1">
        <f t="shared" si="370"/>
        <v>0</v>
      </c>
    </row>
    <row r="164" spans="1:105" s="1" customFormat="1" ht="65.25" customHeight="1">
      <c r="A164" s="1314"/>
      <c r="B164" s="256"/>
      <c r="D164" s="1053" t="s">
        <v>448</v>
      </c>
      <c r="E164" s="1054"/>
      <c r="F164" s="1165"/>
      <c r="G164" s="1055" t="s">
        <v>37</v>
      </c>
      <c r="H164" s="1056" t="s">
        <v>218</v>
      </c>
      <c r="I164" s="1101" t="s">
        <v>701</v>
      </c>
      <c r="J164" s="1056">
        <v>2</v>
      </c>
      <c r="K164" s="1056">
        <v>0</v>
      </c>
      <c r="L164" s="1056" t="s">
        <v>6708</v>
      </c>
      <c r="M164" s="1085">
        <v>255.99</v>
      </c>
      <c r="N164" s="1058"/>
      <c r="O164" s="1058"/>
      <c r="P164" s="1058"/>
      <c r="Q164" s="1058"/>
      <c r="R164" s="1058"/>
      <c r="S164" s="1086"/>
      <c r="T164" s="1058"/>
      <c r="U164" s="1059"/>
      <c r="V164" s="1059"/>
      <c r="W164" s="1059"/>
      <c r="X164" s="1059"/>
      <c r="Y164" s="1059"/>
      <c r="Z164" s="1059"/>
      <c r="AA164" s="1059"/>
      <c r="AB164" s="1082"/>
      <c r="AC164" s="1082"/>
      <c r="AD164" s="1061" t="s">
        <v>236</v>
      </c>
      <c r="AE164" s="1062">
        <f t="shared" si="299"/>
        <v>0</v>
      </c>
      <c r="AF164" s="1063" t="str">
        <f t="shared" si="322"/>
        <v>No</v>
      </c>
      <c r="AG164" s="1107" t="str">
        <f t="shared" si="297"/>
        <v>No</v>
      </c>
      <c r="AH164" s="1052" t="str">
        <f t="shared" si="323"/>
        <v>No</v>
      </c>
      <c r="AJ164" s="397">
        <v>2</v>
      </c>
      <c r="AK164" s="396">
        <f t="shared" si="300"/>
        <v>0</v>
      </c>
      <c r="AL164" s="62"/>
      <c r="AM164" s="62"/>
      <c r="AN164" s="693">
        <v>4.0999999999999996</v>
      </c>
      <c r="AO164" s="653">
        <f t="shared" si="342"/>
        <v>0</v>
      </c>
      <c r="AP164" s="738"/>
      <c r="AQ164" s="286">
        <f t="shared" si="324"/>
        <v>0</v>
      </c>
      <c r="AR164" s="286">
        <f t="shared" si="325"/>
        <v>0</v>
      </c>
      <c r="AS164" s="286">
        <f t="shared" si="326"/>
        <v>0</v>
      </c>
      <c r="AT164" s="286">
        <f t="shared" si="327"/>
        <v>0</v>
      </c>
      <c r="AU164" s="286">
        <f t="shared" si="328"/>
        <v>0</v>
      </c>
      <c r="AV164" s="286">
        <f t="shared" si="329"/>
        <v>0</v>
      </c>
      <c r="AW164" s="286">
        <f t="shared" si="345"/>
        <v>0</v>
      </c>
      <c r="AX164" s="286">
        <f t="shared" si="330"/>
        <v>0</v>
      </c>
      <c r="AY164" s="286">
        <f t="shared" si="331"/>
        <v>0</v>
      </c>
      <c r="AZ164" s="286">
        <f t="shared" si="332"/>
        <v>0</v>
      </c>
      <c r="BA164" s="286">
        <f t="shared" si="333"/>
        <v>0</v>
      </c>
      <c r="BB164" s="286">
        <f t="shared" si="334"/>
        <v>0</v>
      </c>
      <c r="BC164" s="286">
        <f t="shared" si="335"/>
        <v>0</v>
      </c>
      <c r="BD164" s="286">
        <f t="shared" si="336"/>
        <v>0</v>
      </c>
      <c r="BE164" s="548">
        <f>AB164*J164</f>
        <v>0</v>
      </c>
      <c r="BF164" s="548">
        <f>AC164*J164</f>
        <v>0</v>
      </c>
      <c r="BG164" s="658"/>
      <c r="BH164" s="656">
        <v>2</v>
      </c>
      <c r="BI164" s="286"/>
      <c r="BJ164" s="541">
        <v>14</v>
      </c>
      <c r="BK164" s="159"/>
      <c r="BL164" s="541"/>
      <c r="BM164" s="159"/>
      <c r="BN164" s="541"/>
      <c r="BO164" s="159"/>
      <c r="BP164" s="541"/>
      <c r="BQ164" s="159"/>
      <c r="BR164" s="541"/>
      <c r="BS164" s="159"/>
      <c r="BT164" s="541"/>
      <c r="BU164" s="159"/>
      <c r="BV164" s="541"/>
      <c r="BW164" s="159"/>
      <c r="BX164" s="541"/>
      <c r="BY164" s="159"/>
      <c r="BZ164" s="286"/>
      <c r="CA164" s="1">
        <f t="shared" si="346"/>
        <v>0</v>
      </c>
      <c r="CB164" s="1">
        <f t="shared" si="347"/>
        <v>0</v>
      </c>
      <c r="CC164" s="1">
        <f t="shared" si="348"/>
        <v>0</v>
      </c>
      <c r="CD164" s="1">
        <f t="shared" si="349"/>
        <v>0</v>
      </c>
      <c r="CE164" s="1035">
        <f t="shared" si="350"/>
        <v>0</v>
      </c>
      <c r="CF164" s="1">
        <f t="shared" si="351"/>
        <v>0</v>
      </c>
      <c r="CG164" s="1">
        <f t="shared" si="352"/>
        <v>0</v>
      </c>
      <c r="CH164" s="1">
        <f t="shared" si="353"/>
        <v>0</v>
      </c>
      <c r="CJ164" s="1">
        <f t="shared" si="354"/>
        <v>0</v>
      </c>
      <c r="CK164" s="1">
        <f t="shared" si="355"/>
        <v>0</v>
      </c>
      <c r="CM164" s="1">
        <f t="shared" si="356"/>
        <v>0</v>
      </c>
      <c r="CN164" s="1">
        <f t="shared" si="357"/>
        <v>0</v>
      </c>
      <c r="CO164" s="1">
        <f t="shared" si="358"/>
        <v>0</v>
      </c>
      <c r="CP164" s="1">
        <f t="shared" si="359"/>
        <v>0</v>
      </c>
      <c r="CQ164" s="1">
        <f t="shared" si="360"/>
        <v>0</v>
      </c>
      <c r="CR164" s="1">
        <f t="shared" si="361"/>
        <v>0</v>
      </c>
      <c r="CS164" s="1">
        <f t="shared" si="362"/>
        <v>0</v>
      </c>
      <c r="CT164" s="1">
        <f t="shared" si="363"/>
        <v>0</v>
      </c>
      <c r="CU164" s="1">
        <f t="shared" si="364"/>
        <v>0</v>
      </c>
      <c r="CV164" s="1">
        <f t="shared" si="365"/>
        <v>0</v>
      </c>
      <c r="CW164" s="1">
        <f t="shared" si="366"/>
        <v>0</v>
      </c>
      <c r="CX164" s="1">
        <f t="shared" si="367"/>
        <v>0</v>
      </c>
      <c r="CY164" s="1">
        <f t="shared" si="368"/>
        <v>0</v>
      </c>
      <c r="CZ164" s="1">
        <f t="shared" si="369"/>
        <v>0</v>
      </c>
      <c r="DA164" s="1">
        <f t="shared" si="370"/>
        <v>0</v>
      </c>
    </row>
    <row r="165" spans="1:105" s="1" customFormat="1" ht="65.25" customHeight="1">
      <c r="A165" s="1314"/>
      <c r="B165" s="256"/>
      <c r="D165" s="1053" t="s">
        <v>449</v>
      </c>
      <c r="E165" s="1054" t="s">
        <v>90</v>
      </c>
      <c r="F165" s="1165"/>
      <c r="G165" s="1055" t="s">
        <v>37</v>
      </c>
      <c r="H165" s="1056" t="s">
        <v>218</v>
      </c>
      <c r="I165" s="1101" t="s">
        <v>701</v>
      </c>
      <c r="J165" s="1056">
        <v>2</v>
      </c>
      <c r="K165" s="1056">
        <v>0</v>
      </c>
      <c r="L165" s="1056" t="s">
        <v>6708</v>
      </c>
      <c r="M165" s="1085">
        <v>311.64000000000004</v>
      </c>
      <c r="N165" s="1058"/>
      <c r="O165" s="1058"/>
      <c r="P165" s="1058"/>
      <c r="Q165" s="1058"/>
      <c r="R165" s="1058"/>
      <c r="S165" s="1086"/>
      <c r="T165" s="1058"/>
      <c r="U165" s="1059"/>
      <c r="V165" s="1059"/>
      <c r="W165" s="1059"/>
      <c r="X165" s="1059"/>
      <c r="Y165" s="1059"/>
      <c r="Z165" s="1059"/>
      <c r="AA165" s="1059"/>
      <c r="AB165" s="1061" t="s">
        <v>236</v>
      </c>
      <c r="AC165" s="1061" t="s">
        <v>236</v>
      </c>
      <c r="AD165" s="1059"/>
      <c r="AE165" s="1062">
        <f>M165*N165+M165*O165+M165*P165+M165*Q165+M165*R165+M165*S165+M165*U165+M165*W165+M165*X165+M165*Y165+M165*Z165+M165*AA165+M165*V165+M165*AD165+M165*T165</f>
        <v>0</v>
      </c>
      <c r="AF165" s="1063" t="str">
        <f t="shared" si="322"/>
        <v>No</v>
      </c>
      <c r="AG165" s="1107" t="str">
        <f t="shared" si="297"/>
        <v>No</v>
      </c>
      <c r="AH165" s="1052" t="str">
        <f t="shared" si="323"/>
        <v>No</v>
      </c>
      <c r="AJ165" s="397">
        <v>2</v>
      </c>
      <c r="AK165" s="398">
        <f t="shared" ref="AK165" si="378">AJ165*N165+AJ165*O165+AJ165*P165+AJ165*Q165+AJ165*R165+AJ165*S165+AJ165*U165+AJ165*W165+AJ165*X165+AJ165*Y165+AJ165*Z165+AJ165*AA165+AJ165*V165+AJ165*AD165+AJ165*T165</f>
        <v>0</v>
      </c>
      <c r="AL165" s="62"/>
      <c r="AM165" s="62"/>
      <c r="AN165" s="693">
        <v>4.0999999999999996</v>
      </c>
      <c r="AO165" s="653">
        <f t="shared" si="342"/>
        <v>0</v>
      </c>
      <c r="AP165" s="738"/>
      <c r="AQ165" s="286">
        <f t="shared" si="324"/>
        <v>0</v>
      </c>
      <c r="AR165" s="286">
        <f t="shared" si="325"/>
        <v>0</v>
      </c>
      <c r="AS165" s="286">
        <f t="shared" si="326"/>
        <v>0</v>
      </c>
      <c r="AT165" s="286">
        <f t="shared" si="327"/>
        <v>0</v>
      </c>
      <c r="AU165" s="286">
        <f t="shared" si="328"/>
        <v>0</v>
      </c>
      <c r="AV165" s="286">
        <f t="shared" si="329"/>
        <v>0</v>
      </c>
      <c r="AW165" s="286">
        <f t="shared" si="345"/>
        <v>0</v>
      </c>
      <c r="AX165" s="286">
        <f t="shared" si="330"/>
        <v>0</v>
      </c>
      <c r="AY165" s="286">
        <f t="shared" si="331"/>
        <v>0</v>
      </c>
      <c r="AZ165" s="286">
        <f t="shared" si="332"/>
        <v>0</v>
      </c>
      <c r="BA165" s="286">
        <f t="shared" si="333"/>
        <v>0</v>
      </c>
      <c r="BB165" s="286">
        <f t="shared" si="334"/>
        <v>0</v>
      </c>
      <c r="BC165" s="286">
        <f t="shared" si="335"/>
        <v>0</v>
      </c>
      <c r="BD165" s="286">
        <f t="shared" si="336"/>
        <v>0</v>
      </c>
      <c r="BE165" s="548"/>
      <c r="BF165" s="548"/>
      <c r="BG165" s="658">
        <f>AD165*J165</f>
        <v>0</v>
      </c>
      <c r="BH165" s="656">
        <v>2</v>
      </c>
      <c r="BI165" s="286"/>
      <c r="BJ165" s="541">
        <v>14</v>
      </c>
      <c r="BK165" s="159"/>
      <c r="BL165" s="541"/>
      <c r="BM165" s="159"/>
      <c r="BN165" s="541"/>
      <c r="BO165" s="159"/>
      <c r="BP165" s="541"/>
      <c r="BQ165" s="159"/>
      <c r="BR165" s="541"/>
      <c r="BS165" s="159"/>
      <c r="BT165" s="541"/>
      <c r="BU165" s="159"/>
      <c r="BV165" s="541"/>
      <c r="BW165" s="159"/>
      <c r="BX165" s="541"/>
      <c r="BY165" s="159"/>
      <c r="BZ165" s="286"/>
      <c r="CA165" s="1">
        <f t="shared" si="346"/>
        <v>0</v>
      </c>
      <c r="CB165" s="1">
        <f t="shared" si="347"/>
        <v>0</v>
      </c>
      <c r="CC165" s="1">
        <f t="shared" si="348"/>
        <v>0</v>
      </c>
      <c r="CD165" s="1">
        <f t="shared" si="349"/>
        <v>0</v>
      </c>
      <c r="CE165" s="1035">
        <f t="shared" si="350"/>
        <v>0</v>
      </c>
      <c r="CF165" s="1">
        <f t="shared" si="351"/>
        <v>0</v>
      </c>
      <c r="CG165" s="1">
        <f t="shared" si="352"/>
        <v>0</v>
      </c>
      <c r="CH165" s="1">
        <f t="shared" si="353"/>
        <v>0</v>
      </c>
      <c r="CJ165" s="1">
        <f t="shared" si="354"/>
        <v>0</v>
      </c>
      <c r="CK165" s="1">
        <f t="shared" si="355"/>
        <v>0</v>
      </c>
      <c r="CM165" s="1">
        <f t="shared" si="356"/>
        <v>0</v>
      </c>
      <c r="CN165" s="1">
        <f t="shared" si="357"/>
        <v>0</v>
      </c>
      <c r="CO165" s="1">
        <f t="shared" si="358"/>
        <v>0</v>
      </c>
      <c r="CP165" s="1">
        <f t="shared" si="359"/>
        <v>0</v>
      </c>
      <c r="CQ165" s="1">
        <f t="shared" si="360"/>
        <v>0</v>
      </c>
      <c r="CR165" s="1">
        <f t="shared" si="361"/>
        <v>0</v>
      </c>
      <c r="CS165" s="1">
        <f t="shared" si="362"/>
        <v>0</v>
      </c>
      <c r="CT165" s="1">
        <f t="shared" si="363"/>
        <v>0</v>
      </c>
      <c r="CU165" s="1">
        <f t="shared" si="364"/>
        <v>0</v>
      </c>
      <c r="CV165" s="1">
        <f t="shared" si="365"/>
        <v>0</v>
      </c>
      <c r="CW165" s="1">
        <f t="shared" si="366"/>
        <v>0</v>
      </c>
      <c r="CX165" s="1">
        <f t="shared" si="367"/>
        <v>0</v>
      </c>
      <c r="CY165" s="1">
        <f t="shared" si="368"/>
        <v>0</v>
      </c>
      <c r="CZ165" s="1">
        <f t="shared" si="369"/>
        <v>0</v>
      </c>
      <c r="DA165" s="1">
        <f t="shared" si="370"/>
        <v>0</v>
      </c>
    </row>
    <row r="166" spans="1:105" s="1" customFormat="1" ht="65.25" customHeight="1">
      <c r="A166" s="1314"/>
      <c r="B166" s="256"/>
      <c r="D166" s="472" t="s">
        <v>617</v>
      </c>
      <c r="E166" s="777"/>
      <c r="F166" s="1168"/>
      <c r="G166" s="167" t="s">
        <v>1</v>
      </c>
      <c r="H166" s="62" t="s">
        <v>218</v>
      </c>
      <c r="I166" s="167" t="s">
        <v>5565</v>
      </c>
      <c r="J166" s="1">
        <v>1</v>
      </c>
      <c r="K166" s="62">
        <v>0</v>
      </c>
      <c r="L166" s="62" t="s">
        <v>6708</v>
      </c>
      <c r="M166" s="962">
        <v>211.47000000000003</v>
      </c>
      <c r="N166" s="168"/>
      <c r="O166" s="168"/>
      <c r="P166" s="168"/>
      <c r="Q166" s="168"/>
      <c r="R166" s="168"/>
      <c r="S166" s="225"/>
      <c r="T166" s="168"/>
      <c r="U166" s="169"/>
      <c r="V166" s="169"/>
      <c r="W166" s="169"/>
      <c r="X166" s="169"/>
      <c r="Y166" s="169"/>
      <c r="Z166" s="169"/>
      <c r="AA166" s="169"/>
      <c r="AB166" s="662"/>
      <c r="AC166" s="662"/>
      <c r="AD166" s="913" t="s">
        <v>236</v>
      </c>
      <c r="AE166" s="170">
        <f t="shared" si="299"/>
        <v>0</v>
      </c>
      <c r="AF166" s="171" t="str">
        <f t="shared" si="322"/>
        <v>No</v>
      </c>
      <c r="AG166" s="257" t="str">
        <f t="shared" si="297"/>
        <v>No</v>
      </c>
      <c r="AH166" s="172" t="str">
        <f t="shared" si="323"/>
        <v>No</v>
      </c>
      <c r="AJ166" s="397">
        <v>1</v>
      </c>
      <c r="AK166" s="396">
        <f t="shared" si="300"/>
        <v>0</v>
      </c>
      <c r="AL166" s="62"/>
      <c r="AM166" s="62"/>
      <c r="AN166" s="693">
        <v>2.2999999999999998</v>
      </c>
      <c r="AO166" s="653">
        <f t="shared" si="342"/>
        <v>0</v>
      </c>
      <c r="AP166" s="738"/>
      <c r="AQ166" s="286">
        <f t="shared" si="324"/>
        <v>0</v>
      </c>
      <c r="AR166" s="286">
        <f t="shared" si="325"/>
        <v>0</v>
      </c>
      <c r="AS166" s="286">
        <f t="shared" si="326"/>
        <v>0</v>
      </c>
      <c r="AT166" s="286">
        <f t="shared" si="327"/>
        <v>0</v>
      </c>
      <c r="AU166" s="286">
        <f t="shared" si="328"/>
        <v>0</v>
      </c>
      <c r="AV166" s="286">
        <f t="shared" si="329"/>
        <v>0</v>
      </c>
      <c r="AW166" s="286">
        <f t="shared" si="345"/>
        <v>0</v>
      </c>
      <c r="AX166" s="286">
        <f t="shared" si="330"/>
        <v>0</v>
      </c>
      <c r="AY166" s="286">
        <f t="shared" si="331"/>
        <v>0</v>
      </c>
      <c r="AZ166" s="286">
        <f t="shared" si="332"/>
        <v>0</v>
      </c>
      <c r="BA166" s="286">
        <f t="shared" si="333"/>
        <v>0</v>
      </c>
      <c r="BB166" s="286">
        <f t="shared" si="334"/>
        <v>0</v>
      </c>
      <c r="BC166" s="286">
        <f t="shared" si="335"/>
        <v>0</v>
      </c>
      <c r="BD166" s="286">
        <f t="shared" si="336"/>
        <v>0</v>
      </c>
      <c r="BE166" s="548">
        <f>AB166*J166</f>
        <v>0</v>
      </c>
      <c r="BF166" s="548">
        <f>AC166*J166</f>
        <v>0</v>
      </c>
      <c r="BG166" s="658"/>
      <c r="BH166" s="656">
        <v>1</v>
      </c>
      <c r="BI166" s="286"/>
      <c r="BJ166" s="541">
        <v>7</v>
      </c>
      <c r="BK166" s="62"/>
      <c r="BL166" s="541"/>
      <c r="BM166" s="62"/>
      <c r="BN166" s="541"/>
      <c r="BO166" s="62"/>
      <c r="BP166" s="541"/>
      <c r="BQ166" s="62"/>
      <c r="BR166" s="541"/>
      <c r="BS166" s="62"/>
      <c r="BT166" s="541"/>
      <c r="BU166" s="62"/>
      <c r="BV166" s="541"/>
      <c r="BW166" s="62"/>
      <c r="BX166" s="541"/>
      <c r="BY166" s="62"/>
      <c r="BZ166" s="286"/>
      <c r="CA166" s="1">
        <f t="shared" si="346"/>
        <v>0</v>
      </c>
      <c r="CB166" s="1">
        <f t="shared" si="347"/>
        <v>0</v>
      </c>
      <c r="CC166" s="1">
        <f t="shared" si="348"/>
        <v>0</v>
      </c>
      <c r="CD166" s="1">
        <f t="shared" si="349"/>
        <v>0</v>
      </c>
      <c r="CE166" s="1035">
        <f t="shared" si="350"/>
        <v>0</v>
      </c>
      <c r="CF166" s="1">
        <f t="shared" si="351"/>
        <v>0</v>
      </c>
      <c r="CG166" s="1">
        <f t="shared" si="352"/>
        <v>0</v>
      </c>
      <c r="CH166" s="1">
        <f t="shared" si="353"/>
        <v>0</v>
      </c>
      <c r="CJ166" s="1">
        <f t="shared" si="354"/>
        <v>0</v>
      </c>
      <c r="CK166" s="1">
        <f t="shared" si="355"/>
        <v>0</v>
      </c>
      <c r="CM166" s="1">
        <f t="shared" si="356"/>
        <v>0</v>
      </c>
      <c r="CN166" s="1">
        <f t="shared" si="357"/>
        <v>0</v>
      </c>
      <c r="CO166" s="1">
        <f t="shared" si="358"/>
        <v>0</v>
      </c>
      <c r="CP166" s="1">
        <f t="shared" si="359"/>
        <v>0</v>
      </c>
      <c r="CQ166" s="1">
        <f t="shared" si="360"/>
        <v>0</v>
      </c>
      <c r="CR166" s="1">
        <f t="shared" si="361"/>
        <v>0</v>
      </c>
      <c r="CS166" s="1">
        <f t="shared" si="362"/>
        <v>0</v>
      </c>
      <c r="CT166" s="1">
        <f t="shared" si="363"/>
        <v>0</v>
      </c>
      <c r="CU166" s="1">
        <f t="shared" si="364"/>
        <v>0</v>
      </c>
      <c r="CV166" s="1">
        <f t="shared" si="365"/>
        <v>0</v>
      </c>
      <c r="CW166" s="1">
        <f t="shared" si="366"/>
        <v>0</v>
      </c>
      <c r="CX166" s="1">
        <f t="shared" si="367"/>
        <v>0</v>
      </c>
      <c r="CY166" s="1">
        <f t="shared" si="368"/>
        <v>0</v>
      </c>
      <c r="CZ166" s="1">
        <f t="shared" si="369"/>
        <v>0</v>
      </c>
      <c r="DA166" s="1">
        <f t="shared" si="370"/>
        <v>0</v>
      </c>
    </row>
    <row r="167" spans="1:105" s="1" customFormat="1" ht="65.25" customHeight="1">
      <c r="A167" s="1314"/>
      <c r="B167" s="256"/>
      <c r="D167" s="472" t="s">
        <v>623</v>
      </c>
      <c r="E167" s="777" t="s">
        <v>90</v>
      </c>
      <c r="F167" s="1168"/>
      <c r="G167" s="167" t="s">
        <v>1</v>
      </c>
      <c r="H167" s="62" t="s">
        <v>218</v>
      </c>
      <c r="I167" s="167" t="s">
        <v>5563</v>
      </c>
      <c r="J167" s="1">
        <v>1</v>
      </c>
      <c r="K167" s="62">
        <v>0</v>
      </c>
      <c r="L167" s="62" t="s">
        <v>6708</v>
      </c>
      <c r="M167" s="962">
        <v>278.25</v>
      </c>
      <c r="N167" s="168"/>
      <c r="O167" s="168"/>
      <c r="P167" s="168"/>
      <c r="Q167" s="168"/>
      <c r="R167" s="168"/>
      <c r="S167" s="225"/>
      <c r="T167" s="168"/>
      <c r="U167" s="169"/>
      <c r="V167" s="169"/>
      <c r="W167" s="169"/>
      <c r="X167" s="169"/>
      <c r="Y167" s="169"/>
      <c r="Z167" s="169"/>
      <c r="AA167" s="169"/>
      <c r="AB167" s="913" t="s">
        <v>236</v>
      </c>
      <c r="AC167" s="913" t="s">
        <v>236</v>
      </c>
      <c r="AD167" s="169"/>
      <c r="AE167" s="170">
        <f>M167*N167+M167*O167+M167*P167+M167*Q167+M167*R167+M167*S167+M167*U167+M167*W167+M167*X167+M167*Y167+M167*Z167+M167*AA167+M167*V167+M167*AD167+M167*T167</f>
        <v>0</v>
      </c>
      <c r="AF167" s="171" t="str">
        <f t="shared" si="322"/>
        <v>No</v>
      </c>
      <c r="AG167" s="257" t="str">
        <f t="shared" si="297"/>
        <v>No</v>
      </c>
      <c r="AH167" s="172" t="str">
        <f t="shared" si="323"/>
        <v>No</v>
      </c>
      <c r="AJ167" s="397">
        <v>1</v>
      </c>
      <c r="AK167" s="398">
        <f t="shared" ref="AK167" si="379">AJ167*N167+AJ167*O167+AJ167*P167+AJ167*Q167+AJ167*R167+AJ167*S167+AJ167*U167+AJ167*W167+AJ167*X167+AJ167*Y167+AJ167*Z167+AJ167*AA167+AJ167*V167+AJ167*AD167+AJ167*T167</f>
        <v>0</v>
      </c>
      <c r="AL167" s="62"/>
      <c r="AM167" s="62"/>
      <c r="AN167" s="693">
        <v>2.2999999999999998</v>
      </c>
      <c r="AO167" s="653">
        <f t="shared" si="342"/>
        <v>0</v>
      </c>
      <c r="AP167" s="738"/>
      <c r="AQ167" s="286">
        <f t="shared" si="324"/>
        <v>0</v>
      </c>
      <c r="AR167" s="286">
        <f t="shared" si="325"/>
        <v>0</v>
      </c>
      <c r="AS167" s="286">
        <f t="shared" si="326"/>
        <v>0</v>
      </c>
      <c r="AT167" s="286">
        <f t="shared" si="327"/>
        <v>0</v>
      </c>
      <c r="AU167" s="286">
        <f t="shared" si="328"/>
        <v>0</v>
      </c>
      <c r="AV167" s="286">
        <f t="shared" si="329"/>
        <v>0</v>
      </c>
      <c r="AW167" s="286">
        <f t="shared" si="345"/>
        <v>0</v>
      </c>
      <c r="AX167" s="286">
        <f t="shared" si="330"/>
        <v>0</v>
      </c>
      <c r="AY167" s="286">
        <f t="shared" si="331"/>
        <v>0</v>
      </c>
      <c r="AZ167" s="286">
        <f t="shared" si="332"/>
        <v>0</v>
      </c>
      <c r="BA167" s="286">
        <f t="shared" si="333"/>
        <v>0</v>
      </c>
      <c r="BB167" s="286">
        <f t="shared" si="334"/>
        <v>0</v>
      </c>
      <c r="BC167" s="286">
        <f t="shared" si="335"/>
        <v>0</v>
      </c>
      <c r="BD167" s="286">
        <f t="shared" si="336"/>
        <v>0</v>
      </c>
      <c r="BE167" s="548"/>
      <c r="BF167" s="548"/>
      <c r="BG167" s="658">
        <f>AD167*J167</f>
        <v>0</v>
      </c>
      <c r="BH167" s="656">
        <v>1</v>
      </c>
      <c r="BI167" s="286"/>
      <c r="BJ167" s="541">
        <v>7</v>
      </c>
      <c r="BK167" s="62"/>
      <c r="BL167" s="541"/>
      <c r="BM167" s="62"/>
      <c r="BN167" s="541"/>
      <c r="BO167" s="62"/>
      <c r="BP167" s="541"/>
      <c r="BQ167" s="62"/>
      <c r="BR167" s="541"/>
      <c r="BS167" s="62"/>
      <c r="BT167" s="541"/>
      <c r="BU167" s="62"/>
      <c r="BV167" s="541"/>
      <c r="BW167" s="62"/>
      <c r="BX167" s="541"/>
      <c r="BY167" s="62"/>
      <c r="BZ167" s="286"/>
      <c r="CA167" s="1">
        <f t="shared" si="346"/>
        <v>0</v>
      </c>
      <c r="CB167" s="1">
        <f t="shared" si="347"/>
        <v>0</v>
      </c>
      <c r="CC167" s="1">
        <f t="shared" si="348"/>
        <v>0</v>
      </c>
      <c r="CD167" s="1">
        <f t="shared" si="349"/>
        <v>0</v>
      </c>
      <c r="CE167" s="1035">
        <f t="shared" si="350"/>
        <v>0</v>
      </c>
      <c r="CF167" s="1">
        <f t="shared" si="351"/>
        <v>0</v>
      </c>
      <c r="CG167" s="1">
        <f t="shared" si="352"/>
        <v>0</v>
      </c>
      <c r="CH167" s="1">
        <f t="shared" si="353"/>
        <v>0</v>
      </c>
      <c r="CJ167" s="1">
        <f t="shared" si="354"/>
        <v>0</v>
      </c>
      <c r="CK167" s="1">
        <f t="shared" si="355"/>
        <v>0</v>
      </c>
      <c r="CM167" s="1">
        <f t="shared" si="356"/>
        <v>0</v>
      </c>
      <c r="CN167" s="1">
        <f t="shared" si="357"/>
        <v>0</v>
      </c>
      <c r="CO167" s="1">
        <f t="shared" si="358"/>
        <v>0</v>
      </c>
      <c r="CP167" s="1">
        <f t="shared" si="359"/>
        <v>0</v>
      </c>
      <c r="CQ167" s="1">
        <f t="shared" si="360"/>
        <v>0</v>
      </c>
      <c r="CR167" s="1">
        <f t="shared" si="361"/>
        <v>0</v>
      </c>
      <c r="CS167" s="1">
        <f t="shared" si="362"/>
        <v>0</v>
      </c>
      <c r="CT167" s="1">
        <f t="shared" si="363"/>
        <v>0</v>
      </c>
      <c r="CU167" s="1">
        <f t="shared" si="364"/>
        <v>0</v>
      </c>
      <c r="CV167" s="1">
        <f t="shared" si="365"/>
        <v>0</v>
      </c>
      <c r="CW167" s="1">
        <f t="shared" si="366"/>
        <v>0</v>
      </c>
      <c r="CX167" s="1">
        <f t="shared" si="367"/>
        <v>0</v>
      </c>
      <c r="CY167" s="1">
        <f t="shared" si="368"/>
        <v>0</v>
      </c>
      <c r="CZ167" s="1">
        <f t="shared" si="369"/>
        <v>0</v>
      </c>
      <c r="DA167" s="1">
        <f t="shared" si="370"/>
        <v>0</v>
      </c>
    </row>
    <row r="168" spans="1:105" s="1" customFormat="1" ht="65.25" customHeight="1">
      <c r="A168" s="1314"/>
      <c r="B168" s="256"/>
      <c r="D168" s="1053" t="s">
        <v>625</v>
      </c>
      <c r="E168" s="1054"/>
      <c r="F168" s="1165"/>
      <c r="G168" s="1055" t="s">
        <v>37</v>
      </c>
      <c r="H168" s="1056" t="s">
        <v>225</v>
      </c>
      <c r="I168" s="1055" t="s">
        <v>633</v>
      </c>
      <c r="J168" s="1056">
        <v>1</v>
      </c>
      <c r="K168" s="1056">
        <v>0</v>
      </c>
      <c r="L168" s="1056" t="s">
        <v>6708</v>
      </c>
      <c r="M168" s="1085">
        <v>200.34000000000003</v>
      </c>
      <c r="N168" s="1058"/>
      <c r="O168" s="1058"/>
      <c r="P168" s="1058"/>
      <c r="Q168" s="1058"/>
      <c r="R168" s="1058"/>
      <c r="S168" s="1086"/>
      <c r="T168" s="1058"/>
      <c r="U168" s="1059"/>
      <c r="V168" s="1059"/>
      <c r="W168" s="1059"/>
      <c r="X168" s="1059"/>
      <c r="Y168" s="1059"/>
      <c r="Z168" s="1059"/>
      <c r="AA168" s="1059"/>
      <c r="AB168" s="1082"/>
      <c r="AC168" s="1082"/>
      <c r="AD168" s="1061" t="s">
        <v>236</v>
      </c>
      <c r="AE168" s="1062">
        <f t="shared" si="299"/>
        <v>0</v>
      </c>
      <c r="AF168" s="1063" t="str">
        <f t="shared" si="322"/>
        <v>No</v>
      </c>
      <c r="AG168" s="1107" t="str">
        <f t="shared" si="297"/>
        <v>No</v>
      </c>
      <c r="AH168" s="1052" t="str">
        <f t="shared" si="323"/>
        <v>No</v>
      </c>
      <c r="AJ168" s="397">
        <v>1</v>
      </c>
      <c r="AK168" s="396">
        <f t="shared" si="300"/>
        <v>0</v>
      </c>
      <c r="AL168" s="62"/>
      <c r="AM168" s="62"/>
      <c r="AN168" s="693">
        <v>1.85</v>
      </c>
      <c r="AO168" s="653">
        <f t="shared" si="342"/>
        <v>0</v>
      </c>
      <c r="AP168" s="738"/>
      <c r="AQ168" s="286">
        <f t="shared" si="324"/>
        <v>0</v>
      </c>
      <c r="AR168" s="286">
        <f t="shared" si="325"/>
        <v>0</v>
      </c>
      <c r="AS168" s="286">
        <f t="shared" si="326"/>
        <v>0</v>
      </c>
      <c r="AT168" s="286">
        <f t="shared" si="327"/>
        <v>0</v>
      </c>
      <c r="AU168" s="286">
        <f t="shared" si="328"/>
        <v>0</v>
      </c>
      <c r="AV168" s="286">
        <f t="shared" si="329"/>
        <v>0</v>
      </c>
      <c r="AW168" s="286">
        <f t="shared" si="345"/>
        <v>0</v>
      </c>
      <c r="AX168" s="286">
        <f t="shared" si="330"/>
        <v>0</v>
      </c>
      <c r="AY168" s="286">
        <f t="shared" si="331"/>
        <v>0</v>
      </c>
      <c r="AZ168" s="286">
        <f t="shared" si="332"/>
        <v>0</v>
      </c>
      <c r="BA168" s="286">
        <f t="shared" si="333"/>
        <v>0</v>
      </c>
      <c r="BB168" s="286">
        <f t="shared" si="334"/>
        <v>0</v>
      </c>
      <c r="BC168" s="286">
        <f t="shared" si="335"/>
        <v>0</v>
      </c>
      <c r="BD168" s="286">
        <f t="shared" si="336"/>
        <v>0</v>
      </c>
      <c r="BE168" s="548">
        <f>AB168*J168</f>
        <v>0</v>
      </c>
      <c r="BF168" s="548">
        <f>AC168*J168</f>
        <v>0</v>
      </c>
      <c r="BG168" s="658"/>
      <c r="BH168" s="656">
        <v>1</v>
      </c>
      <c r="BI168" s="286"/>
      <c r="BJ168" s="541">
        <v>6</v>
      </c>
      <c r="BK168" s="159"/>
      <c r="BL168" s="541"/>
      <c r="BM168" s="159"/>
      <c r="BN168" s="541"/>
      <c r="BO168" s="159"/>
      <c r="BP168" s="541"/>
      <c r="BQ168" s="159"/>
      <c r="BR168" s="541"/>
      <c r="BS168" s="159"/>
      <c r="BT168" s="541"/>
      <c r="BU168" s="159"/>
      <c r="BV168" s="541"/>
      <c r="BW168" s="159"/>
      <c r="BX168" s="541"/>
      <c r="BY168" s="159"/>
      <c r="BZ168" s="286"/>
      <c r="CA168" s="1">
        <f t="shared" si="346"/>
        <v>0</v>
      </c>
      <c r="CB168" s="1">
        <f t="shared" si="347"/>
        <v>0</v>
      </c>
      <c r="CC168" s="1">
        <f t="shared" si="348"/>
        <v>0</v>
      </c>
      <c r="CD168" s="1">
        <f t="shared" si="349"/>
        <v>0</v>
      </c>
      <c r="CE168" s="1035">
        <f t="shared" si="350"/>
        <v>0</v>
      </c>
      <c r="CF168" s="1">
        <f t="shared" si="351"/>
        <v>0</v>
      </c>
      <c r="CG168" s="1">
        <f t="shared" si="352"/>
        <v>0</v>
      </c>
      <c r="CH168" s="1">
        <f t="shared" si="353"/>
        <v>0</v>
      </c>
      <c r="CJ168" s="1">
        <f t="shared" si="354"/>
        <v>0</v>
      </c>
      <c r="CK168" s="1">
        <f t="shared" si="355"/>
        <v>0</v>
      </c>
      <c r="CM168" s="1">
        <f t="shared" si="356"/>
        <v>0</v>
      </c>
      <c r="CN168" s="1">
        <f t="shared" si="357"/>
        <v>0</v>
      </c>
      <c r="CO168" s="1">
        <f t="shared" si="358"/>
        <v>0</v>
      </c>
      <c r="CP168" s="1">
        <f t="shared" si="359"/>
        <v>0</v>
      </c>
      <c r="CQ168" s="1">
        <f t="shared" si="360"/>
        <v>0</v>
      </c>
      <c r="CR168" s="1">
        <f t="shared" si="361"/>
        <v>0</v>
      </c>
      <c r="CS168" s="1">
        <f t="shared" si="362"/>
        <v>0</v>
      </c>
      <c r="CT168" s="1">
        <f t="shared" si="363"/>
        <v>0</v>
      </c>
      <c r="CU168" s="1">
        <f t="shared" si="364"/>
        <v>0</v>
      </c>
      <c r="CV168" s="1">
        <f t="shared" si="365"/>
        <v>0</v>
      </c>
      <c r="CW168" s="1">
        <f t="shared" si="366"/>
        <v>0</v>
      </c>
      <c r="CX168" s="1">
        <f t="shared" si="367"/>
        <v>0</v>
      </c>
      <c r="CY168" s="1">
        <f t="shared" si="368"/>
        <v>0</v>
      </c>
      <c r="CZ168" s="1">
        <f t="shared" si="369"/>
        <v>0</v>
      </c>
      <c r="DA168" s="1">
        <f t="shared" si="370"/>
        <v>0</v>
      </c>
    </row>
    <row r="169" spans="1:105" s="1" customFormat="1" ht="65.25" customHeight="1">
      <c r="A169" s="1314"/>
      <c r="B169" s="256"/>
      <c r="D169" s="1053" t="s">
        <v>626</v>
      </c>
      <c r="E169" s="1054" t="s">
        <v>90</v>
      </c>
      <c r="F169" s="1165"/>
      <c r="G169" s="1055" t="s">
        <v>37</v>
      </c>
      <c r="H169" s="1056" t="s">
        <v>225</v>
      </c>
      <c r="I169" s="1055" t="s">
        <v>633</v>
      </c>
      <c r="J169" s="1056">
        <v>1</v>
      </c>
      <c r="K169" s="1056">
        <v>0</v>
      </c>
      <c r="L169" s="1056" t="s">
        <v>6708</v>
      </c>
      <c r="M169" s="1085">
        <v>255.99</v>
      </c>
      <c r="N169" s="1058"/>
      <c r="O169" s="1058"/>
      <c r="P169" s="1058"/>
      <c r="Q169" s="1058"/>
      <c r="R169" s="1058"/>
      <c r="S169" s="1086"/>
      <c r="T169" s="1058"/>
      <c r="U169" s="1059"/>
      <c r="V169" s="1059"/>
      <c r="W169" s="1059"/>
      <c r="X169" s="1059"/>
      <c r="Y169" s="1059"/>
      <c r="Z169" s="1059"/>
      <c r="AA169" s="1059"/>
      <c r="AB169" s="1061" t="s">
        <v>236</v>
      </c>
      <c r="AC169" s="1061" t="s">
        <v>236</v>
      </c>
      <c r="AD169" s="1059"/>
      <c r="AE169" s="1062">
        <f>M169*N169+M169*O169+M169*P169+M169*Q169+M169*R169+M169*S169+M169*U169+M169*W169+M169*X169+M169*Y169+M169*Z169+M169*AA169+M169*V169+M169*AD169+M169*T169</f>
        <v>0</v>
      </c>
      <c r="AF169" s="1063" t="str">
        <f t="shared" si="322"/>
        <v>No</v>
      </c>
      <c r="AG169" s="1107" t="str">
        <f t="shared" si="297"/>
        <v>No</v>
      </c>
      <c r="AH169" s="1052" t="str">
        <f t="shared" si="323"/>
        <v>No</v>
      </c>
      <c r="AJ169" s="397">
        <v>1</v>
      </c>
      <c r="AK169" s="398">
        <f t="shared" ref="AK169" si="380">AJ169*N169+AJ169*O169+AJ169*P169+AJ169*Q169+AJ169*R169+AJ169*S169+AJ169*U169+AJ169*W169+AJ169*X169+AJ169*Y169+AJ169*Z169+AJ169*AA169+AJ169*V169+AJ169*AD169+AJ169*T169</f>
        <v>0</v>
      </c>
      <c r="AL169" s="62"/>
      <c r="AM169" s="62"/>
      <c r="AN169" s="693">
        <v>1.85</v>
      </c>
      <c r="AO169" s="653">
        <f t="shared" si="342"/>
        <v>0</v>
      </c>
      <c r="AP169" s="738"/>
      <c r="AQ169" s="286">
        <f t="shared" si="324"/>
        <v>0</v>
      </c>
      <c r="AR169" s="286">
        <f t="shared" si="325"/>
        <v>0</v>
      </c>
      <c r="AS169" s="286">
        <f t="shared" si="326"/>
        <v>0</v>
      </c>
      <c r="AT169" s="286">
        <f t="shared" si="327"/>
        <v>0</v>
      </c>
      <c r="AU169" s="286">
        <f t="shared" si="328"/>
        <v>0</v>
      </c>
      <c r="AV169" s="286">
        <f t="shared" si="329"/>
        <v>0</v>
      </c>
      <c r="AW169" s="286">
        <f t="shared" si="345"/>
        <v>0</v>
      </c>
      <c r="AX169" s="286">
        <f t="shared" si="330"/>
        <v>0</v>
      </c>
      <c r="AY169" s="286">
        <f t="shared" si="331"/>
        <v>0</v>
      </c>
      <c r="AZ169" s="286">
        <f t="shared" si="332"/>
        <v>0</v>
      </c>
      <c r="BA169" s="286">
        <f t="shared" si="333"/>
        <v>0</v>
      </c>
      <c r="BB169" s="286">
        <f t="shared" si="334"/>
        <v>0</v>
      </c>
      <c r="BC169" s="286">
        <f t="shared" si="335"/>
        <v>0</v>
      </c>
      <c r="BD169" s="286">
        <f t="shared" si="336"/>
        <v>0</v>
      </c>
      <c r="BE169" s="548"/>
      <c r="BF169" s="548"/>
      <c r="BG169" s="658">
        <f>AD169*J169</f>
        <v>0</v>
      </c>
      <c r="BH169" s="656">
        <v>1</v>
      </c>
      <c r="BI169" s="286"/>
      <c r="BJ169" s="541">
        <v>6</v>
      </c>
      <c r="BK169" s="159"/>
      <c r="BL169" s="541"/>
      <c r="BM169" s="159"/>
      <c r="BN169" s="541"/>
      <c r="BO169" s="159"/>
      <c r="BP169" s="541"/>
      <c r="BQ169" s="159"/>
      <c r="BR169" s="541"/>
      <c r="BS169" s="159"/>
      <c r="BT169" s="541"/>
      <c r="BU169" s="159"/>
      <c r="BV169" s="541"/>
      <c r="BW169" s="159"/>
      <c r="BX169" s="541"/>
      <c r="BY169" s="159"/>
      <c r="BZ169" s="286"/>
      <c r="CA169" s="1">
        <f t="shared" si="346"/>
        <v>0</v>
      </c>
      <c r="CB169" s="1">
        <f t="shared" si="347"/>
        <v>0</v>
      </c>
      <c r="CC169" s="1">
        <f t="shared" si="348"/>
        <v>0</v>
      </c>
      <c r="CD169" s="1">
        <f t="shared" si="349"/>
        <v>0</v>
      </c>
      <c r="CE169" s="1035">
        <f t="shared" si="350"/>
        <v>0</v>
      </c>
      <c r="CF169" s="1">
        <f t="shared" si="351"/>
        <v>0</v>
      </c>
      <c r="CG169" s="1">
        <f t="shared" si="352"/>
        <v>0</v>
      </c>
      <c r="CH169" s="1">
        <f t="shared" si="353"/>
        <v>0</v>
      </c>
      <c r="CJ169" s="1">
        <f t="shared" si="354"/>
        <v>0</v>
      </c>
      <c r="CK169" s="1">
        <f t="shared" si="355"/>
        <v>0</v>
      </c>
      <c r="CM169" s="1">
        <f t="shared" si="356"/>
        <v>0</v>
      </c>
      <c r="CN169" s="1">
        <f t="shared" si="357"/>
        <v>0</v>
      </c>
      <c r="CO169" s="1">
        <f t="shared" si="358"/>
        <v>0</v>
      </c>
      <c r="CP169" s="1">
        <f t="shared" si="359"/>
        <v>0</v>
      </c>
      <c r="CQ169" s="1">
        <f t="shared" si="360"/>
        <v>0</v>
      </c>
      <c r="CR169" s="1">
        <f t="shared" si="361"/>
        <v>0</v>
      </c>
      <c r="CS169" s="1">
        <f t="shared" si="362"/>
        <v>0</v>
      </c>
      <c r="CT169" s="1">
        <f t="shared" si="363"/>
        <v>0</v>
      </c>
      <c r="CU169" s="1">
        <f t="shared" si="364"/>
        <v>0</v>
      </c>
      <c r="CV169" s="1">
        <f t="shared" si="365"/>
        <v>0</v>
      </c>
      <c r="CW169" s="1">
        <f t="shared" si="366"/>
        <v>0</v>
      </c>
      <c r="CX169" s="1">
        <f t="shared" si="367"/>
        <v>0</v>
      </c>
      <c r="CY169" s="1">
        <f t="shared" si="368"/>
        <v>0</v>
      </c>
      <c r="CZ169" s="1">
        <f t="shared" si="369"/>
        <v>0</v>
      </c>
      <c r="DA169" s="1">
        <f t="shared" si="370"/>
        <v>0</v>
      </c>
    </row>
    <row r="170" spans="1:105" s="1" customFormat="1" ht="65.25" customHeight="1">
      <c r="A170" s="1314"/>
      <c r="B170" s="256"/>
      <c r="D170" s="472" t="s">
        <v>450</v>
      </c>
      <c r="E170" s="777"/>
      <c r="F170" s="1168"/>
      <c r="G170" s="167" t="s">
        <v>37</v>
      </c>
      <c r="H170" s="62" t="s">
        <v>225</v>
      </c>
      <c r="I170" s="167" t="s">
        <v>651</v>
      </c>
      <c r="J170" s="62">
        <v>1</v>
      </c>
      <c r="K170" s="62">
        <v>0</v>
      </c>
      <c r="L170" s="62" t="s">
        <v>6708</v>
      </c>
      <c r="M170" s="962">
        <v>83.475000000000009</v>
      </c>
      <c r="N170" s="168"/>
      <c r="O170" s="168"/>
      <c r="P170" s="168"/>
      <c r="Q170" s="168"/>
      <c r="R170" s="168"/>
      <c r="S170" s="225"/>
      <c r="T170" s="168"/>
      <c r="U170" s="169"/>
      <c r="V170" s="169"/>
      <c r="W170" s="169"/>
      <c r="X170" s="169"/>
      <c r="Y170" s="169"/>
      <c r="Z170" s="169"/>
      <c r="AA170" s="169"/>
      <c r="AB170" s="662"/>
      <c r="AC170" s="662"/>
      <c r="AD170" s="913" t="s">
        <v>236</v>
      </c>
      <c r="AE170" s="170">
        <f t="shared" si="299"/>
        <v>0</v>
      </c>
      <c r="AF170" s="171" t="str">
        <f t="shared" si="322"/>
        <v>No</v>
      </c>
      <c r="AG170" s="257" t="str">
        <f t="shared" si="297"/>
        <v>No</v>
      </c>
      <c r="AH170" s="172" t="str">
        <f t="shared" si="323"/>
        <v>No</v>
      </c>
      <c r="AJ170" s="397">
        <v>1</v>
      </c>
      <c r="AK170" s="396">
        <f t="shared" si="300"/>
        <v>0</v>
      </c>
      <c r="AL170" s="62"/>
      <c r="AM170" s="62"/>
      <c r="AN170" s="693">
        <v>1.65</v>
      </c>
      <c r="AO170" s="653">
        <f t="shared" si="342"/>
        <v>0</v>
      </c>
      <c r="AP170" s="738"/>
      <c r="AQ170" s="286">
        <f t="shared" si="324"/>
        <v>0</v>
      </c>
      <c r="AR170" s="286">
        <f t="shared" si="325"/>
        <v>0</v>
      </c>
      <c r="AS170" s="286">
        <f t="shared" si="326"/>
        <v>0</v>
      </c>
      <c r="AT170" s="286">
        <f t="shared" si="327"/>
        <v>0</v>
      </c>
      <c r="AU170" s="286">
        <f t="shared" si="328"/>
        <v>0</v>
      </c>
      <c r="AV170" s="286">
        <f t="shared" si="329"/>
        <v>0</v>
      </c>
      <c r="AW170" s="286">
        <f t="shared" si="345"/>
        <v>0</v>
      </c>
      <c r="AX170" s="286">
        <f t="shared" si="330"/>
        <v>0</v>
      </c>
      <c r="AY170" s="286">
        <f t="shared" si="331"/>
        <v>0</v>
      </c>
      <c r="AZ170" s="286">
        <f t="shared" si="332"/>
        <v>0</v>
      </c>
      <c r="BA170" s="286">
        <f t="shared" si="333"/>
        <v>0</v>
      </c>
      <c r="BB170" s="286">
        <f t="shared" si="334"/>
        <v>0</v>
      </c>
      <c r="BC170" s="286">
        <f t="shared" si="335"/>
        <v>0</v>
      </c>
      <c r="BD170" s="286">
        <f t="shared" si="336"/>
        <v>0</v>
      </c>
      <c r="BE170" s="548">
        <f>AB170*J170</f>
        <v>0</v>
      </c>
      <c r="BF170" s="548">
        <f>AC170*J170</f>
        <v>0</v>
      </c>
      <c r="BG170" s="658"/>
      <c r="BH170" s="656">
        <v>1</v>
      </c>
      <c r="BI170" s="286"/>
      <c r="BJ170" s="541">
        <v>6</v>
      </c>
      <c r="BK170" s="62"/>
      <c r="BL170" s="541"/>
      <c r="BM170" s="62"/>
      <c r="BN170" s="541"/>
      <c r="BO170" s="62"/>
      <c r="BP170" s="541"/>
      <c r="BQ170" s="62"/>
      <c r="BR170" s="541"/>
      <c r="BS170" s="62"/>
      <c r="BT170" s="541"/>
      <c r="BU170" s="62"/>
      <c r="BV170" s="541"/>
      <c r="BW170" s="62"/>
      <c r="BX170" s="541"/>
      <c r="BY170" s="62"/>
      <c r="BZ170" s="286"/>
      <c r="CA170" s="1">
        <f t="shared" si="346"/>
        <v>0</v>
      </c>
      <c r="CB170" s="1">
        <f t="shared" si="347"/>
        <v>0</v>
      </c>
      <c r="CC170" s="1">
        <f t="shared" si="348"/>
        <v>0</v>
      </c>
      <c r="CD170" s="1">
        <f t="shared" si="349"/>
        <v>0</v>
      </c>
      <c r="CE170" s="1035">
        <f t="shared" si="350"/>
        <v>0</v>
      </c>
      <c r="CF170" s="1">
        <f t="shared" si="351"/>
        <v>0</v>
      </c>
      <c r="CG170" s="1">
        <f t="shared" si="352"/>
        <v>0</v>
      </c>
      <c r="CH170" s="1">
        <f t="shared" si="353"/>
        <v>0</v>
      </c>
      <c r="CJ170" s="1">
        <f t="shared" si="354"/>
        <v>0</v>
      </c>
      <c r="CK170" s="1">
        <f t="shared" si="355"/>
        <v>0</v>
      </c>
      <c r="CM170" s="1">
        <f t="shared" si="356"/>
        <v>0</v>
      </c>
      <c r="CN170" s="1">
        <f t="shared" si="357"/>
        <v>0</v>
      </c>
      <c r="CO170" s="1">
        <f t="shared" si="358"/>
        <v>0</v>
      </c>
      <c r="CP170" s="1">
        <f t="shared" si="359"/>
        <v>0</v>
      </c>
      <c r="CQ170" s="1">
        <f t="shared" si="360"/>
        <v>0</v>
      </c>
      <c r="CR170" s="1">
        <f t="shared" si="361"/>
        <v>0</v>
      </c>
      <c r="CS170" s="1">
        <f t="shared" si="362"/>
        <v>0</v>
      </c>
      <c r="CT170" s="1">
        <f t="shared" si="363"/>
        <v>0</v>
      </c>
      <c r="CU170" s="1">
        <f t="shared" si="364"/>
        <v>0</v>
      </c>
      <c r="CV170" s="1">
        <f t="shared" si="365"/>
        <v>0</v>
      </c>
      <c r="CW170" s="1">
        <f t="shared" si="366"/>
        <v>0</v>
      </c>
      <c r="CX170" s="1">
        <f t="shared" si="367"/>
        <v>0</v>
      </c>
      <c r="CY170" s="1">
        <f t="shared" si="368"/>
        <v>0</v>
      </c>
      <c r="CZ170" s="1">
        <f t="shared" si="369"/>
        <v>0</v>
      </c>
      <c r="DA170" s="1">
        <f t="shared" si="370"/>
        <v>0</v>
      </c>
    </row>
    <row r="171" spans="1:105" s="1" customFormat="1" ht="65.25" customHeight="1">
      <c r="A171" s="1314"/>
      <c r="B171" s="256"/>
      <c r="D171" s="472" t="s">
        <v>451</v>
      </c>
      <c r="E171" s="777" t="s">
        <v>90</v>
      </c>
      <c r="F171" s="1168"/>
      <c r="G171" s="167" t="s">
        <v>37</v>
      </c>
      <c r="H171" s="62" t="s">
        <v>225</v>
      </c>
      <c r="I171" s="167" t="s">
        <v>651</v>
      </c>
      <c r="J171" s="62">
        <v>1</v>
      </c>
      <c r="K171" s="62">
        <v>0</v>
      </c>
      <c r="L171" s="62" t="s">
        <v>6708</v>
      </c>
      <c r="M171" s="962">
        <v>105.73500000000001</v>
      </c>
      <c r="N171" s="168"/>
      <c r="O171" s="168"/>
      <c r="P171" s="168"/>
      <c r="Q171" s="168"/>
      <c r="R171" s="168"/>
      <c r="S171" s="225"/>
      <c r="T171" s="168"/>
      <c r="U171" s="169"/>
      <c r="V171" s="169"/>
      <c r="W171" s="169"/>
      <c r="X171" s="169"/>
      <c r="Y171" s="169"/>
      <c r="Z171" s="169"/>
      <c r="AA171" s="169"/>
      <c r="AB171" s="913" t="s">
        <v>236</v>
      </c>
      <c r="AC171" s="913" t="s">
        <v>236</v>
      </c>
      <c r="AD171" s="169"/>
      <c r="AE171" s="170">
        <f>M171*N171+M171*O171+M171*P171+M171*Q171+M171*R171+M171*S171+M171*U171+M171*W171+M171*X171+M171*Y171+M171*Z171+M171*AA171+M171*V171+M171*AD171+M171*T171</f>
        <v>0</v>
      </c>
      <c r="AF171" s="171" t="str">
        <f t="shared" si="322"/>
        <v>No</v>
      </c>
      <c r="AG171" s="257" t="str">
        <f t="shared" si="297"/>
        <v>No</v>
      </c>
      <c r="AH171" s="172" t="str">
        <f t="shared" si="323"/>
        <v>No</v>
      </c>
      <c r="AJ171" s="397">
        <v>1</v>
      </c>
      <c r="AK171" s="398">
        <f t="shared" ref="AK171" si="381">AJ171*N171+AJ171*O171+AJ171*P171+AJ171*Q171+AJ171*R171+AJ171*S171+AJ171*U171+AJ171*W171+AJ171*X171+AJ171*Y171+AJ171*Z171+AJ171*AA171+AJ171*V171+AJ171*AD171+AJ171*T171</f>
        <v>0</v>
      </c>
      <c r="AL171" s="62"/>
      <c r="AM171" s="62"/>
      <c r="AN171" s="693">
        <v>1.65</v>
      </c>
      <c r="AO171" s="653">
        <f t="shared" si="342"/>
        <v>0</v>
      </c>
      <c r="AP171" s="738"/>
      <c r="AQ171" s="286">
        <f t="shared" si="324"/>
        <v>0</v>
      </c>
      <c r="AR171" s="286">
        <f t="shared" si="325"/>
        <v>0</v>
      </c>
      <c r="AS171" s="286">
        <f t="shared" si="326"/>
        <v>0</v>
      </c>
      <c r="AT171" s="286">
        <f t="shared" si="327"/>
        <v>0</v>
      </c>
      <c r="AU171" s="286">
        <f t="shared" si="328"/>
        <v>0</v>
      </c>
      <c r="AV171" s="286">
        <f t="shared" si="329"/>
        <v>0</v>
      </c>
      <c r="AW171" s="286">
        <f t="shared" si="345"/>
        <v>0</v>
      </c>
      <c r="AX171" s="286">
        <f t="shared" si="330"/>
        <v>0</v>
      </c>
      <c r="AY171" s="286">
        <f t="shared" si="331"/>
        <v>0</v>
      </c>
      <c r="AZ171" s="286">
        <f t="shared" si="332"/>
        <v>0</v>
      </c>
      <c r="BA171" s="286">
        <f t="shared" si="333"/>
        <v>0</v>
      </c>
      <c r="BB171" s="286">
        <f t="shared" si="334"/>
        <v>0</v>
      </c>
      <c r="BC171" s="286">
        <f t="shared" si="335"/>
        <v>0</v>
      </c>
      <c r="BD171" s="286">
        <f t="shared" si="336"/>
        <v>0</v>
      </c>
      <c r="BE171" s="548"/>
      <c r="BF171" s="548"/>
      <c r="BG171" s="658">
        <f>AD171*J171</f>
        <v>0</v>
      </c>
      <c r="BH171" s="656">
        <v>1</v>
      </c>
      <c r="BI171" s="286"/>
      <c r="BJ171" s="541">
        <v>6</v>
      </c>
      <c r="BK171" s="62"/>
      <c r="BL171" s="541"/>
      <c r="BM171" s="62"/>
      <c r="BN171" s="541"/>
      <c r="BO171" s="62"/>
      <c r="BP171" s="541"/>
      <c r="BQ171" s="62"/>
      <c r="BR171" s="541"/>
      <c r="BS171" s="62"/>
      <c r="BT171" s="541"/>
      <c r="BU171" s="62"/>
      <c r="BV171" s="541"/>
      <c r="BW171" s="62"/>
      <c r="BX171" s="541"/>
      <c r="BY171" s="62"/>
      <c r="BZ171" s="286"/>
      <c r="CA171" s="1">
        <f t="shared" si="346"/>
        <v>0</v>
      </c>
      <c r="CB171" s="1">
        <f t="shared" si="347"/>
        <v>0</v>
      </c>
      <c r="CC171" s="1">
        <f t="shared" si="348"/>
        <v>0</v>
      </c>
      <c r="CD171" s="1">
        <f t="shared" si="349"/>
        <v>0</v>
      </c>
      <c r="CE171" s="1035">
        <f t="shared" si="350"/>
        <v>0</v>
      </c>
      <c r="CF171" s="1">
        <f t="shared" si="351"/>
        <v>0</v>
      </c>
      <c r="CG171" s="1">
        <f t="shared" si="352"/>
        <v>0</v>
      </c>
      <c r="CH171" s="1">
        <f t="shared" si="353"/>
        <v>0</v>
      </c>
      <c r="CJ171" s="1">
        <f t="shared" si="354"/>
        <v>0</v>
      </c>
      <c r="CK171" s="1">
        <f t="shared" si="355"/>
        <v>0</v>
      </c>
      <c r="CM171" s="1">
        <f t="shared" si="356"/>
        <v>0</v>
      </c>
      <c r="CN171" s="1">
        <f t="shared" si="357"/>
        <v>0</v>
      </c>
      <c r="CO171" s="1">
        <f t="shared" si="358"/>
        <v>0</v>
      </c>
      <c r="CP171" s="1">
        <f t="shared" si="359"/>
        <v>0</v>
      </c>
      <c r="CQ171" s="1">
        <f t="shared" si="360"/>
        <v>0</v>
      </c>
      <c r="CR171" s="1">
        <f t="shared" si="361"/>
        <v>0</v>
      </c>
      <c r="CS171" s="1">
        <f t="shared" si="362"/>
        <v>0</v>
      </c>
      <c r="CT171" s="1">
        <f t="shared" si="363"/>
        <v>0</v>
      </c>
      <c r="CU171" s="1">
        <f t="shared" si="364"/>
        <v>0</v>
      </c>
      <c r="CV171" s="1">
        <f t="shared" si="365"/>
        <v>0</v>
      </c>
      <c r="CW171" s="1">
        <f t="shared" si="366"/>
        <v>0</v>
      </c>
      <c r="CX171" s="1">
        <f t="shared" si="367"/>
        <v>0</v>
      </c>
      <c r="CY171" s="1">
        <f t="shared" si="368"/>
        <v>0</v>
      </c>
      <c r="CZ171" s="1">
        <f t="shared" si="369"/>
        <v>0</v>
      </c>
      <c r="DA171" s="1">
        <f t="shared" si="370"/>
        <v>0</v>
      </c>
    </row>
    <row r="172" spans="1:105" s="1" customFormat="1" ht="65.25" customHeight="1">
      <c r="A172" s="1314"/>
      <c r="B172" s="256"/>
      <c r="D172" s="1053" t="s">
        <v>452</v>
      </c>
      <c r="E172" s="1054"/>
      <c r="F172" s="1165"/>
      <c r="G172" s="1055" t="s">
        <v>37</v>
      </c>
      <c r="H172" s="1056" t="s">
        <v>225</v>
      </c>
      <c r="I172" s="1316" t="s">
        <v>702</v>
      </c>
      <c r="J172" s="1056">
        <v>3</v>
      </c>
      <c r="K172" s="1056">
        <v>0</v>
      </c>
      <c r="L172" s="1056" t="s">
        <v>6708</v>
      </c>
      <c r="M172" s="1085">
        <v>278.25</v>
      </c>
      <c r="N172" s="1058"/>
      <c r="O172" s="1058"/>
      <c r="P172" s="1058"/>
      <c r="Q172" s="1058"/>
      <c r="R172" s="1058"/>
      <c r="S172" s="1086"/>
      <c r="T172" s="1058"/>
      <c r="U172" s="1059"/>
      <c r="V172" s="1059"/>
      <c r="W172" s="1059"/>
      <c r="X172" s="1059"/>
      <c r="Y172" s="1059"/>
      <c r="Z172" s="1059"/>
      <c r="AA172" s="1059"/>
      <c r="AB172" s="1082"/>
      <c r="AC172" s="1082"/>
      <c r="AD172" s="1061" t="s">
        <v>236</v>
      </c>
      <c r="AE172" s="1062">
        <f t="shared" si="299"/>
        <v>0</v>
      </c>
      <c r="AF172" s="1063" t="str">
        <f t="shared" si="322"/>
        <v>No</v>
      </c>
      <c r="AG172" s="1107" t="str">
        <f t="shared" si="297"/>
        <v>No</v>
      </c>
      <c r="AH172" s="1052" t="str">
        <f t="shared" si="323"/>
        <v>No</v>
      </c>
      <c r="AJ172" s="397">
        <v>3</v>
      </c>
      <c r="AK172" s="396">
        <f t="shared" si="300"/>
        <v>0</v>
      </c>
      <c r="AL172" s="62"/>
      <c r="AM172" s="62"/>
      <c r="AN172" s="693">
        <v>4.45</v>
      </c>
      <c r="AO172" s="653">
        <f t="shared" si="342"/>
        <v>0</v>
      </c>
      <c r="AP172" s="738"/>
      <c r="AQ172" s="286">
        <f t="shared" si="324"/>
        <v>0</v>
      </c>
      <c r="AR172" s="286">
        <f t="shared" si="325"/>
        <v>0</v>
      </c>
      <c r="AS172" s="286">
        <f t="shared" si="326"/>
        <v>0</v>
      </c>
      <c r="AT172" s="286">
        <f t="shared" si="327"/>
        <v>0</v>
      </c>
      <c r="AU172" s="286">
        <f t="shared" si="328"/>
        <v>0</v>
      </c>
      <c r="AV172" s="286">
        <f t="shared" si="329"/>
        <v>0</v>
      </c>
      <c r="AW172" s="286">
        <f t="shared" si="345"/>
        <v>0</v>
      </c>
      <c r="AX172" s="286">
        <f t="shared" si="330"/>
        <v>0</v>
      </c>
      <c r="AY172" s="286">
        <f t="shared" si="331"/>
        <v>0</v>
      </c>
      <c r="AZ172" s="286">
        <f t="shared" si="332"/>
        <v>0</v>
      </c>
      <c r="BA172" s="286">
        <f t="shared" si="333"/>
        <v>0</v>
      </c>
      <c r="BB172" s="286">
        <f t="shared" si="334"/>
        <v>0</v>
      </c>
      <c r="BC172" s="286">
        <f t="shared" si="335"/>
        <v>0</v>
      </c>
      <c r="BD172" s="286">
        <f t="shared" si="336"/>
        <v>0</v>
      </c>
      <c r="BE172" s="548">
        <f>AB172*J172</f>
        <v>0</v>
      </c>
      <c r="BF172" s="548">
        <f>AC172*J172</f>
        <v>0</v>
      </c>
      <c r="BG172" s="658"/>
      <c r="BH172" s="656">
        <v>3</v>
      </c>
      <c r="BI172" s="286"/>
      <c r="BJ172" s="541">
        <v>16</v>
      </c>
      <c r="BK172" s="159"/>
      <c r="BL172" s="541"/>
      <c r="BM172" s="159"/>
      <c r="BN172" s="541"/>
      <c r="BO172" s="159"/>
      <c r="BP172" s="541"/>
      <c r="BQ172" s="159"/>
      <c r="BR172" s="541"/>
      <c r="BS172" s="159"/>
      <c r="BT172" s="541"/>
      <c r="BU172" s="159"/>
      <c r="BV172" s="541"/>
      <c r="BW172" s="159"/>
      <c r="BX172" s="541"/>
      <c r="BY172" s="159"/>
      <c r="BZ172" s="286"/>
      <c r="CA172" s="1">
        <f t="shared" si="346"/>
        <v>0</v>
      </c>
      <c r="CB172" s="1">
        <f t="shared" si="347"/>
        <v>0</v>
      </c>
      <c r="CC172" s="1">
        <f t="shared" si="348"/>
        <v>0</v>
      </c>
      <c r="CD172" s="1">
        <f t="shared" si="349"/>
        <v>0</v>
      </c>
      <c r="CE172" s="1035">
        <f t="shared" si="350"/>
        <v>0</v>
      </c>
      <c r="CF172" s="1">
        <f t="shared" si="351"/>
        <v>0</v>
      </c>
      <c r="CG172" s="1">
        <f t="shared" si="352"/>
        <v>0</v>
      </c>
      <c r="CH172" s="1">
        <f t="shared" si="353"/>
        <v>0</v>
      </c>
      <c r="CJ172" s="1">
        <f t="shared" si="354"/>
        <v>0</v>
      </c>
      <c r="CK172" s="1">
        <f t="shared" si="355"/>
        <v>0</v>
      </c>
      <c r="CM172" s="1">
        <f t="shared" si="356"/>
        <v>0</v>
      </c>
      <c r="CN172" s="1">
        <f t="shared" si="357"/>
        <v>0</v>
      </c>
      <c r="CO172" s="1">
        <f t="shared" si="358"/>
        <v>0</v>
      </c>
      <c r="CP172" s="1">
        <f t="shared" si="359"/>
        <v>0</v>
      </c>
      <c r="CQ172" s="1">
        <f t="shared" si="360"/>
        <v>0</v>
      </c>
      <c r="CR172" s="1">
        <f t="shared" si="361"/>
        <v>0</v>
      </c>
      <c r="CS172" s="1">
        <f t="shared" si="362"/>
        <v>0</v>
      </c>
      <c r="CT172" s="1">
        <f t="shared" si="363"/>
        <v>0</v>
      </c>
      <c r="CU172" s="1">
        <f t="shared" si="364"/>
        <v>0</v>
      </c>
      <c r="CV172" s="1">
        <f t="shared" si="365"/>
        <v>0</v>
      </c>
      <c r="CW172" s="1">
        <f t="shared" si="366"/>
        <v>0</v>
      </c>
      <c r="CX172" s="1">
        <f t="shared" si="367"/>
        <v>0</v>
      </c>
      <c r="CY172" s="1">
        <f t="shared" si="368"/>
        <v>0</v>
      </c>
      <c r="CZ172" s="1">
        <f t="shared" si="369"/>
        <v>0</v>
      </c>
      <c r="DA172" s="1">
        <f t="shared" si="370"/>
        <v>0</v>
      </c>
    </row>
    <row r="173" spans="1:105" s="1" customFormat="1" ht="65.25" customHeight="1">
      <c r="A173" s="1314"/>
      <c r="B173" s="256"/>
      <c r="D173" s="1053" t="s">
        <v>453</v>
      </c>
      <c r="E173" s="1054" t="s">
        <v>90</v>
      </c>
      <c r="F173" s="1165"/>
      <c r="G173" s="1055" t="s">
        <v>37</v>
      </c>
      <c r="H173" s="1056" t="s">
        <v>225</v>
      </c>
      <c r="I173" s="1316"/>
      <c r="J173" s="1056">
        <v>3</v>
      </c>
      <c r="K173" s="1056">
        <v>0</v>
      </c>
      <c r="L173" s="1056" t="s">
        <v>6708</v>
      </c>
      <c r="M173" s="1085">
        <v>356.16000000000008</v>
      </c>
      <c r="N173" s="1058"/>
      <c r="O173" s="1058"/>
      <c r="P173" s="1058"/>
      <c r="Q173" s="1058"/>
      <c r="R173" s="1058"/>
      <c r="S173" s="1086"/>
      <c r="T173" s="1058"/>
      <c r="U173" s="1059"/>
      <c r="V173" s="1059"/>
      <c r="W173" s="1059"/>
      <c r="X173" s="1059"/>
      <c r="Y173" s="1059"/>
      <c r="Z173" s="1059"/>
      <c r="AA173" s="1059"/>
      <c r="AB173" s="1061" t="s">
        <v>236</v>
      </c>
      <c r="AC173" s="1061" t="s">
        <v>236</v>
      </c>
      <c r="AD173" s="1059"/>
      <c r="AE173" s="1062">
        <f>M173*N173+M173*O173+M173*P173+M173*Q173+M173*R173+M173*S173+M173*U173+M173*W173+M173*X173+M173*Y173+M173*Z173+M173*AA173+M173*V173+M173*AD173+M173*T173</f>
        <v>0</v>
      </c>
      <c r="AF173" s="1063" t="str">
        <f t="shared" si="322"/>
        <v>No</v>
      </c>
      <c r="AG173" s="1107" t="str">
        <f t="shared" si="297"/>
        <v>No</v>
      </c>
      <c r="AH173" s="1052" t="str">
        <f t="shared" si="323"/>
        <v>No</v>
      </c>
      <c r="AJ173" s="397">
        <v>3</v>
      </c>
      <c r="AK173" s="398">
        <f t="shared" ref="AK173" si="382">AJ173*N173+AJ173*O173+AJ173*P173+AJ173*Q173+AJ173*R173+AJ173*S173+AJ173*U173+AJ173*W173+AJ173*X173+AJ173*Y173+AJ173*Z173+AJ173*AA173+AJ173*V173+AJ173*AD173+AJ173*T173</f>
        <v>0</v>
      </c>
      <c r="AL173" s="62"/>
      <c r="AM173" s="62"/>
      <c r="AN173" s="693">
        <v>4.45</v>
      </c>
      <c r="AO173" s="653">
        <f t="shared" si="342"/>
        <v>0</v>
      </c>
      <c r="AP173" s="738"/>
      <c r="AQ173" s="286">
        <f t="shared" si="324"/>
        <v>0</v>
      </c>
      <c r="AR173" s="286">
        <f t="shared" si="325"/>
        <v>0</v>
      </c>
      <c r="AS173" s="286">
        <f t="shared" si="326"/>
        <v>0</v>
      </c>
      <c r="AT173" s="286">
        <f t="shared" si="327"/>
        <v>0</v>
      </c>
      <c r="AU173" s="286">
        <f t="shared" si="328"/>
        <v>0</v>
      </c>
      <c r="AV173" s="286">
        <f t="shared" si="329"/>
        <v>0</v>
      </c>
      <c r="AW173" s="286">
        <f t="shared" si="345"/>
        <v>0</v>
      </c>
      <c r="AX173" s="286">
        <f t="shared" si="330"/>
        <v>0</v>
      </c>
      <c r="AY173" s="286">
        <f t="shared" si="331"/>
        <v>0</v>
      </c>
      <c r="AZ173" s="286">
        <f t="shared" si="332"/>
        <v>0</v>
      </c>
      <c r="BA173" s="286">
        <f t="shared" si="333"/>
        <v>0</v>
      </c>
      <c r="BB173" s="286">
        <f t="shared" si="334"/>
        <v>0</v>
      </c>
      <c r="BC173" s="286">
        <f t="shared" si="335"/>
        <v>0</v>
      </c>
      <c r="BD173" s="286">
        <f t="shared" si="336"/>
        <v>0</v>
      </c>
      <c r="BE173" s="548"/>
      <c r="BF173" s="548"/>
      <c r="BG173" s="658">
        <f>AD173*J173</f>
        <v>0</v>
      </c>
      <c r="BH173" s="656">
        <v>3</v>
      </c>
      <c r="BI173" s="286"/>
      <c r="BJ173" s="541">
        <v>16</v>
      </c>
      <c r="BK173" s="159"/>
      <c r="BL173" s="541"/>
      <c r="BM173" s="159"/>
      <c r="BN173" s="541"/>
      <c r="BO173" s="159"/>
      <c r="BP173" s="541"/>
      <c r="BQ173" s="159"/>
      <c r="BR173" s="541"/>
      <c r="BS173" s="159"/>
      <c r="BT173" s="541"/>
      <c r="BU173" s="159"/>
      <c r="BV173" s="541"/>
      <c r="BW173" s="159"/>
      <c r="BX173" s="541"/>
      <c r="BY173" s="159"/>
      <c r="BZ173" s="286"/>
      <c r="CA173" s="1">
        <f t="shared" si="346"/>
        <v>0</v>
      </c>
      <c r="CB173" s="1">
        <f t="shared" si="347"/>
        <v>0</v>
      </c>
      <c r="CC173" s="1">
        <f t="shared" si="348"/>
        <v>0</v>
      </c>
      <c r="CD173" s="1">
        <f t="shared" si="349"/>
        <v>0</v>
      </c>
      <c r="CE173" s="1035">
        <f t="shared" si="350"/>
        <v>0</v>
      </c>
      <c r="CF173" s="1">
        <f t="shared" si="351"/>
        <v>0</v>
      </c>
      <c r="CG173" s="1">
        <f t="shared" si="352"/>
        <v>0</v>
      </c>
      <c r="CH173" s="1">
        <f t="shared" si="353"/>
        <v>0</v>
      </c>
      <c r="CJ173" s="1">
        <f t="shared" si="354"/>
        <v>0</v>
      </c>
      <c r="CK173" s="1">
        <f t="shared" si="355"/>
        <v>0</v>
      </c>
      <c r="CM173" s="1">
        <f t="shared" si="356"/>
        <v>0</v>
      </c>
      <c r="CN173" s="1">
        <f t="shared" si="357"/>
        <v>0</v>
      </c>
      <c r="CO173" s="1">
        <f t="shared" si="358"/>
        <v>0</v>
      </c>
      <c r="CP173" s="1">
        <f t="shared" si="359"/>
        <v>0</v>
      </c>
      <c r="CQ173" s="1">
        <f t="shared" si="360"/>
        <v>0</v>
      </c>
      <c r="CR173" s="1">
        <f t="shared" si="361"/>
        <v>0</v>
      </c>
      <c r="CS173" s="1">
        <f t="shared" si="362"/>
        <v>0</v>
      </c>
      <c r="CT173" s="1">
        <f t="shared" si="363"/>
        <v>0</v>
      </c>
      <c r="CU173" s="1">
        <f t="shared" si="364"/>
        <v>0</v>
      </c>
      <c r="CV173" s="1">
        <f t="shared" si="365"/>
        <v>0</v>
      </c>
      <c r="CW173" s="1">
        <f t="shared" si="366"/>
        <v>0</v>
      </c>
      <c r="CX173" s="1">
        <f t="shared" si="367"/>
        <v>0</v>
      </c>
      <c r="CY173" s="1">
        <f t="shared" si="368"/>
        <v>0</v>
      </c>
      <c r="CZ173" s="1">
        <f t="shared" si="369"/>
        <v>0</v>
      </c>
      <c r="DA173" s="1">
        <f t="shared" si="370"/>
        <v>0</v>
      </c>
    </row>
    <row r="174" spans="1:105" s="1" customFormat="1" ht="65.25" customHeight="1">
      <c r="A174" s="1314"/>
      <c r="B174" s="256"/>
      <c r="D174" s="472" t="s">
        <v>627</v>
      </c>
      <c r="E174" s="777"/>
      <c r="F174" s="1168"/>
      <c r="G174" s="167" t="s">
        <v>693</v>
      </c>
      <c r="H174" s="62" t="s">
        <v>162</v>
      </c>
      <c r="I174" s="1337" t="s">
        <v>5260</v>
      </c>
      <c r="J174" s="62">
        <v>5</v>
      </c>
      <c r="K174" s="62">
        <v>0</v>
      </c>
      <c r="L174" s="62" t="s">
        <v>6708</v>
      </c>
      <c r="M174" s="962">
        <v>500.85</v>
      </c>
      <c r="N174" s="168"/>
      <c r="O174" s="168"/>
      <c r="P174" s="168"/>
      <c r="Q174" s="168"/>
      <c r="R174" s="168"/>
      <c r="S174" s="225"/>
      <c r="T174" s="168"/>
      <c r="U174" s="169"/>
      <c r="V174" s="169"/>
      <c r="W174" s="169"/>
      <c r="X174" s="169"/>
      <c r="Y174" s="169"/>
      <c r="Z174" s="169"/>
      <c r="AA174" s="169"/>
      <c r="AB174" s="662"/>
      <c r="AC174" s="662"/>
      <c r="AD174" s="913" t="s">
        <v>236</v>
      </c>
      <c r="AE174" s="170">
        <f t="shared" si="299"/>
        <v>0</v>
      </c>
      <c r="AF174" s="171" t="str">
        <f t="shared" si="322"/>
        <v>No</v>
      </c>
      <c r="AG174" s="257" t="str">
        <f t="shared" si="297"/>
        <v>No</v>
      </c>
      <c r="AH174" s="172" t="str">
        <f t="shared" si="323"/>
        <v>No</v>
      </c>
      <c r="AJ174" s="397">
        <v>3</v>
      </c>
      <c r="AK174" s="396">
        <f t="shared" si="300"/>
        <v>0</v>
      </c>
      <c r="AL174" s="62"/>
      <c r="AM174" s="62"/>
      <c r="AN174" s="693">
        <v>3.45</v>
      </c>
      <c r="AO174" s="653">
        <f t="shared" si="342"/>
        <v>0</v>
      </c>
      <c r="AP174" s="738"/>
      <c r="AQ174" s="286">
        <f t="shared" si="324"/>
        <v>0</v>
      </c>
      <c r="AR174" s="286">
        <f t="shared" si="325"/>
        <v>0</v>
      </c>
      <c r="AS174" s="286">
        <f t="shared" si="326"/>
        <v>0</v>
      </c>
      <c r="AT174" s="286">
        <f t="shared" si="327"/>
        <v>0</v>
      </c>
      <c r="AU174" s="286">
        <f t="shared" si="328"/>
        <v>0</v>
      </c>
      <c r="AV174" s="286">
        <f t="shared" si="329"/>
        <v>0</v>
      </c>
      <c r="AW174" s="286">
        <f t="shared" si="345"/>
        <v>0</v>
      </c>
      <c r="AX174" s="286">
        <f t="shared" si="330"/>
        <v>0</v>
      </c>
      <c r="AY174" s="286">
        <f t="shared" si="331"/>
        <v>0</v>
      </c>
      <c r="AZ174" s="286">
        <f t="shared" si="332"/>
        <v>0</v>
      </c>
      <c r="BA174" s="286">
        <f t="shared" si="333"/>
        <v>0</v>
      </c>
      <c r="BB174" s="286">
        <f t="shared" si="334"/>
        <v>0</v>
      </c>
      <c r="BC174" s="286">
        <f t="shared" si="335"/>
        <v>0</v>
      </c>
      <c r="BD174" s="286">
        <f t="shared" si="336"/>
        <v>0</v>
      </c>
      <c r="BE174" s="548">
        <f>AB174*J174</f>
        <v>0</v>
      </c>
      <c r="BF174" s="548">
        <f>AC174*J174</f>
        <v>0</v>
      </c>
      <c r="BG174" s="658"/>
      <c r="BH174" s="656">
        <v>3</v>
      </c>
      <c r="BI174" s="286"/>
      <c r="BJ174" s="541">
        <v>19</v>
      </c>
      <c r="BK174" s="62"/>
      <c r="BL174" s="541"/>
      <c r="BM174" s="62"/>
      <c r="BN174" s="541"/>
      <c r="BO174" s="62"/>
      <c r="BP174" s="541"/>
      <c r="BQ174" s="62"/>
      <c r="BR174" s="541"/>
      <c r="BS174" s="62"/>
      <c r="BT174" s="541"/>
      <c r="BU174" s="62"/>
      <c r="BV174" s="541"/>
      <c r="BW174" s="62"/>
      <c r="BX174" s="541"/>
      <c r="BY174" s="62"/>
      <c r="BZ174" s="286"/>
      <c r="CA174" s="1">
        <f t="shared" si="346"/>
        <v>0</v>
      </c>
      <c r="CB174" s="1">
        <f t="shared" si="347"/>
        <v>0</v>
      </c>
      <c r="CC174" s="1">
        <f t="shared" si="348"/>
        <v>0</v>
      </c>
      <c r="CD174" s="1">
        <f t="shared" si="349"/>
        <v>0</v>
      </c>
      <c r="CE174" s="1035">
        <f t="shared" si="350"/>
        <v>0</v>
      </c>
      <c r="CF174" s="1">
        <f t="shared" si="351"/>
        <v>0</v>
      </c>
      <c r="CG174" s="1">
        <f t="shared" si="352"/>
        <v>0</v>
      </c>
      <c r="CH174" s="1">
        <f t="shared" si="353"/>
        <v>0</v>
      </c>
      <c r="CJ174" s="1">
        <f t="shared" si="354"/>
        <v>0</v>
      </c>
      <c r="CK174" s="1">
        <f t="shared" si="355"/>
        <v>0</v>
      </c>
      <c r="CM174" s="1">
        <f t="shared" si="356"/>
        <v>0</v>
      </c>
      <c r="CN174" s="1">
        <f t="shared" si="357"/>
        <v>0</v>
      </c>
      <c r="CO174" s="1">
        <f t="shared" si="358"/>
        <v>0</v>
      </c>
      <c r="CP174" s="1">
        <f t="shared" si="359"/>
        <v>0</v>
      </c>
      <c r="CQ174" s="1">
        <f t="shared" si="360"/>
        <v>0</v>
      </c>
      <c r="CR174" s="1">
        <f t="shared" si="361"/>
        <v>0</v>
      </c>
      <c r="CS174" s="1">
        <f t="shared" si="362"/>
        <v>0</v>
      </c>
      <c r="CT174" s="1">
        <f t="shared" si="363"/>
        <v>0</v>
      </c>
      <c r="CU174" s="1">
        <f t="shared" si="364"/>
        <v>0</v>
      </c>
      <c r="CV174" s="1">
        <f t="shared" si="365"/>
        <v>0</v>
      </c>
      <c r="CW174" s="1">
        <f t="shared" si="366"/>
        <v>0</v>
      </c>
      <c r="CX174" s="1">
        <f t="shared" si="367"/>
        <v>0</v>
      </c>
      <c r="CY174" s="1">
        <f t="shared" si="368"/>
        <v>0</v>
      </c>
      <c r="CZ174" s="1">
        <f t="shared" si="369"/>
        <v>0</v>
      </c>
      <c r="DA174" s="1">
        <f t="shared" si="370"/>
        <v>0</v>
      </c>
    </row>
    <row r="175" spans="1:105" s="1" customFormat="1" ht="65.25" customHeight="1">
      <c r="A175" s="1315"/>
      <c r="B175" s="258"/>
      <c r="C175" s="173"/>
      <c r="D175" s="471" t="s">
        <v>628</v>
      </c>
      <c r="E175" s="778" t="s">
        <v>90</v>
      </c>
      <c r="F175" s="1169"/>
      <c r="G175" s="212" t="s">
        <v>693</v>
      </c>
      <c r="H175" s="175" t="s">
        <v>162</v>
      </c>
      <c r="I175" s="1338"/>
      <c r="J175" s="175">
        <v>5</v>
      </c>
      <c r="K175" s="175">
        <v>0</v>
      </c>
      <c r="L175" s="175" t="s">
        <v>6708</v>
      </c>
      <c r="M175" s="981">
        <v>601.02</v>
      </c>
      <c r="N175" s="213"/>
      <c r="O175" s="213"/>
      <c r="P175" s="213"/>
      <c r="Q175" s="213"/>
      <c r="R175" s="213"/>
      <c r="S175" s="227"/>
      <c r="T175" s="213"/>
      <c r="U175" s="214"/>
      <c r="V175" s="214"/>
      <c r="W175" s="214"/>
      <c r="X175" s="214"/>
      <c r="Y175" s="214"/>
      <c r="Z175" s="214"/>
      <c r="AA175" s="214"/>
      <c r="AB175" s="912" t="s">
        <v>236</v>
      </c>
      <c r="AC175" s="912" t="s">
        <v>236</v>
      </c>
      <c r="AD175" s="214"/>
      <c r="AE175" s="170">
        <f>M175*N175+M175*O175+M175*P175+M175*Q175+M175*R175+M175*S175+M175*U175+M175*W175+M175*X175+M175*Y175+M175*Z175+M175*AA175+M175*V175+M175*AD175+M175*T175</f>
        <v>0</v>
      </c>
      <c r="AF175" s="216" t="str">
        <f t="shared" si="322"/>
        <v>No</v>
      </c>
      <c r="AG175" s="257" t="str">
        <f t="shared" si="297"/>
        <v>No</v>
      </c>
      <c r="AH175" s="172" t="str">
        <f t="shared" si="323"/>
        <v>No</v>
      </c>
      <c r="AJ175" s="399">
        <v>3</v>
      </c>
      <c r="AK175" s="398">
        <f t="shared" ref="AK175" si="383">AJ175*N175+AJ175*O175+AJ175*P175+AJ175*Q175+AJ175*R175+AJ175*S175+AJ175*U175+AJ175*W175+AJ175*X175+AJ175*Y175+AJ175*Z175+AJ175*AA175+AJ175*V175+AJ175*AD175+AJ175*T175</f>
        <v>0</v>
      </c>
      <c r="AL175" s="62"/>
      <c r="AM175" s="62"/>
      <c r="AN175" s="693">
        <v>3.45</v>
      </c>
      <c r="AO175" s="653">
        <f t="shared" si="342"/>
        <v>0</v>
      </c>
      <c r="AP175" s="738"/>
      <c r="AQ175" s="286">
        <f t="shared" si="324"/>
        <v>0</v>
      </c>
      <c r="AR175" s="286">
        <f t="shared" si="325"/>
        <v>0</v>
      </c>
      <c r="AS175" s="286">
        <f t="shared" si="326"/>
        <v>0</v>
      </c>
      <c r="AT175" s="286">
        <f t="shared" si="327"/>
        <v>0</v>
      </c>
      <c r="AU175" s="286">
        <f t="shared" si="328"/>
        <v>0</v>
      </c>
      <c r="AV175" s="286">
        <f t="shared" si="329"/>
        <v>0</v>
      </c>
      <c r="AW175" s="286">
        <f t="shared" si="345"/>
        <v>0</v>
      </c>
      <c r="AX175" s="286">
        <f t="shared" si="330"/>
        <v>0</v>
      </c>
      <c r="AY175" s="286">
        <f t="shared" si="331"/>
        <v>0</v>
      </c>
      <c r="AZ175" s="286">
        <f t="shared" si="332"/>
        <v>0</v>
      </c>
      <c r="BA175" s="286">
        <f t="shared" si="333"/>
        <v>0</v>
      </c>
      <c r="BB175" s="286">
        <f t="shared" si="334"/>
        <v>0</v>
      </c>
      <c r="BC175" s="286">
        <f t="shared" si="335"/>
        <v>0</v>
      </c>
      <c r="BD175" s="286">
        <f t="shared" si="336"/>
        <v>0</v>
      </c>
      <c r="BE175" s="548"/>
      <c r="BF175" s="548"/>
      <c r="BG175" s="658">
        <f>AD175*J175</f>
        <v>0</v>
      </c>
      <c r="BH175" s="656">
        <v>3</v>
      </c>
      <c r="BI175" s="286"/>
      <c r="BJ175" s="542">
        <v>19</v>
      </c>
      <c r="BK175" s="175"/>
      <c r="BL175" s="542"/>
      <c r="BM175" s="175"/>
      <c r="BN175" s="542"/>
      <c r="BO175" s="175"/>
      <c r="BP175" s="542"/>
      <c r="BQ175" s="175"/>
      <c r="BR175" s="542"/>
      <c r="BS175" s="175"/>
      <c r="BT175" s="542"/>
      <c r="BU175" s="175"/>
      <c r="BV175" s="542"/>
      <c r="BW175" s="175"/>
      <c r="BX175" s="542"/>
      <c r="BY175" s="175"/>
      <c r="BZ175" s="286"/>
      <c r="CA175" s="1">
        <f t="shared" si="346"/>
        <v>0</v>
      </c>
      <c r="CB175" s="1">
        <f t="shared" si="347"/>
        <v>0</v>
      </c>
      <c r="CC175" s="1">
        <f t="shared" si="348"/>
        <v>0</v>
      </c>
      <c r="CD175" s="1">
        <f t="shared" si="349"/>
        <v>0</v>
      </c>
      <c r="CE175" s="1035">
        <f t="shared" si="350"/>
        <v>0</v>
      </c>
      <c r="CF175" s="1">
        <f t="shared" si="351"/>
        <v>0</v>
      </c>
      <c r="CG175" s="1">
        <f t="shared" si="352"/>
        <v>0</v>
      </c>
      <c r="CH175" s="1">
        <f t="shared" si="353"/>
        <v>0</v>
      </c>
      <c r="CJ175" s="1">
        <f t="shared" si="354"/>
        <v>0</v>
      </c>
      <c r="CK175" s="1">
        <f t="shared" si="355"/>
        <v>0</v>
      </c>
      <c r="CM175" s="1">
        <f t="shared" si="356"/>
        <v>0</v>
      </c>
      <c r="CN175" s="1">
        <f t="shared" si="357"/>
        <v>0</v>
      </c>
      <c r="CO175" s="1">
        <f t="shared" si="358"/>
        <v>0</v>
      </c>
      <c r="CP175" s="1">
        <f t="shared" si="359"/>
        <v>0</v>
      </c>
      <c r="CQ175" s="1">
        <f t="shared" si="360"/>
        <v>0</v>
      </c>
      <c r="CR175" s="1">
        <f t="shared" si="361"/>
        <v>0</v>
      </c>
      <c r="CS175" s="1">
        <f t="shared" si="362"/>
        <v>0</v>
      </c>
      <c r="CT175" s="1">
        <f t="shared" si="363"/>
        <v>0</v>
      </c>
      <c r="CU175" s="1">
        <f t="shared" si="364"/>
        <v>0</v>
      </c>
      <c r="CV175" s="1">
        <f t="shared" si="365"/>
        <v>0</v>
      </c>
      <c r="CW175" s="1">
        <f t="shared" si="366"/>
        <v>0</v>
      </c>
      <c r="CX175" s="1">
        <f t="shared" si="367"/>
        <v>0</v>
      </c>
      <c r="CY175" s="1">
        <f t="shared" si="368"/>
        <v>0</v>
      </c>
      <c r="CZ175" s="1">
        <f t="shared" si="369"/>
        <v>0</v>
      </c>
      <c r="DA175" s="1">
        <f t="shared" si="370"/>
        <v>0</v>
      </c>
    </row>
    <row r="176" spans="1:105" s="62" customFormat="1" ht="37.5" customHeight="1">
      <c r="A176" s="1"/>
      <c r="B176" s="260"/>
      <c r="C176" s="9"/>
      <c r="D176" s="472"/>
      <c r="E176" s="780"/>
      <c r="F176" s="1215"/>
      <c r="G176" s="425"/>
      <c r="H176" s="9"/>
      <c r="I176" s="167"/>
      <c r="J176" s="9"/>
      <c r="K176" s="9"/>
      <c r="L176" s="9"/>
      <c r="M176" s="485" t="s">
        <v>781</v>
      </c>
      <c r="N176" s="248"/>
      <c r="O176" s="9"/>
      <c r="P176" s="9"/>
      <c r="Q176" s="9"/>
      <c r="R176" s="9"/>
      <c r="S176" s="9"/>
      <c r="T176" s="9"/>
      <c r="U176" s="9"/>
      <c r="V176" s="9"/>
      <c r="W176" s="356"/>
      <c r="X176" s="9"/>
      <c r="Y176" s="9"/>
      <c r="Z176" s="9"/>
      <c r="AA176" s="9"/>
      <c r="AB176" s="881"/>
      <c r="AC176" s="881"/>
      <c r="AD176" s="652"/>
      <c r="AE176" s="206"/>
      <c r="AF176" s="9"/>
      <c r="AG176" s="428"/>
      <c r="AH176" s="583"/>
      <c r="AI176" s="1"/>
      <c r="AJ176" s="8"/>
      <c r="AK176" s="66"/>
      <c r="AN176" s="696"/>
      <c r="AO176" s="653">
        <f t="shared" ref="AO176:AO180" si="384">SUM(N176:AD176)*AN176</f>
        <v>0</v>
      </c>
      <c r="AP176" s="738"/>
      <c r="AQ176" s="286"/>
      <c r="AR176" s="286"/>
      <c r="AS176" s="286"/>
      <c r="AT176" s="286"/>
      <c r="AU176" s="286"/>
      <c r="AV176" s="286"/>
      <c r="AW176" s="286">
        <f t="shared" si="345"/>
        <v>0</v>
      </c>
      <c r="AX176" s="286"/>
      <c r="AY176" s="286"/>
      <c r="AZ176" s="286"/>
      <c r="BA176" s="286"/>
      <c r="BB176" s="286"/>
      <c r="BC176" s="286"/>
      <c r="BD176" s="286"/>
      <c r="BE176" s="548"/>
      <c r="BF176" s="548"/>
      <c r="BG176" s="658"/>
      <c r="BH176" s="656"/>
      <c r="BI176" s="286"/>
      <c r="BJ176" s="539"/>
      <c r="BK176" s="9"/>
      <c r="BL176" s="539"/>
      <c r="BM176" s="9"/>
      <c r="BN176" s="539"/>
      <c r="BO176" s="9"/>
      <c r="BP176" s="539"/>
      <c r="BQ176" s="9"/>
      <c r="BR176" s="539"/>
      <c r="BS176" s="9"/>
      <c r="BT176" s="539"/>
      <c r="BU176" s="9"/>
      <c r="BV176" s="539"/>
      <c r="BW176" s="9"/>
      <c r="BX176" s="539"/>
      <c r="BY176" s="9"/>
      <c r="BZ176" s="286"/>
      <c r="CA176" s="1">
        <f t="shared" si="346"/>
        <v>0</v>
      </c>
      <c r="CB176" s="1">
        <f t="shared" si="347"/>
        <v>0</v>
      </c>
      <c r="CC176" s="1">
        <f t="shared" si="348"/>
        <v>0</v>
      </c>
      <c r="CD176" s="1">
        <f t="shared" si="349"/>
        <v>0</v>
      </c>
      <c r="CE176" s="1035">
        <f t="shared" si="350"/>
        <v>0</v>
      </c>
      <c r="CF176" s="1">
        <f t="shared" si="351"/>
        <v>0</v>
      </c>
      <c r="CG176" s="1">
        <f t="shared" si="352"/>
        <v>0</v>
      </c>
      <c r="CH176" s="1">
        <f t="shared" si="353"/>
        <v>0</v>
      </c>
      <c r="CJ176" s="1">
        <f t="shared" si="354"/>
        <v>0</v>
      </c>
      <c r="CK176" s="1">
        <f t="shared" si="355"/>
        <v>0</v>
      </c>
      <c r="CM176" s="1">
        <f t="shared" si="356"/>
        <v>0</v>
      </c>
      <c r="CN176" s="1">
        <f t="shared" si="357"/>
        <v>0</v>
      </c>
      <c r="CO176" s="1">
        <f t="shared" si="358"/>
        <v>0</v>
      </c>
      <c r="CP176" s="1">
        <f t="shared" si="359"/>
        <v>0</v>
      </c>
      <c r="CQ176" s="1">
        <f t="shared" si="360"/>
        <v>0</v>
      </c>
      <c r="CR176" s="1">
        <f t="shared" si="361"/>
        <v>0</v>
      </c>
      <c r="CS176" s="1">
        <f t="shared" si="362"/>
        <v>0</v>
      </c>
      <c r="CT176" s="1">
        <f t="shared" si="363"/>
        <v>0</v>
      </c>
      <c r="CU176" s="1">
        <f t="shared" si="364"/>
        <v>0</v>
      </c>
      <c r="CV176" s="1">
        <f t="shared" si="365"/>
        <v>0</v>
      </c>
      <c r="CW176" s="1">
        <f t="shared" si="366"/>
        <v>0</v>
      </c>
      <c r="CX176" s="1">
        <f t="shared" si="367"/>
        <v>0</v>
      </c>
      <c r="CY176" s="1">
        <f t="shared" si="368"/>
        <v>0</v>
      </c>
      <c r="CZ176" s="1">
        <f t="shared" si="369"/>
        <v>0</v>
      </c>
      <c r="DA176" s="1">
        <f t="shared" si="370"/>
        <v>0</v>
      </c>
    </row>
    <row r="177" spans="1:105" s="1" customFormat="1" ht="65.25" customHeight="1">
      <c r="B177" s="264"/>
      <c r="C177" s="188"/>
      <c r="D177" s="1064" t="s">
        <v>461</v>
      </c>
      <c r="E177" s="1065"/>
      <c r="F177" s="1167"/>
      <c r="G177" s="1066" t="s">
        <v>37</v>
      </c>
      <c r="H177" s="1067" t="s">
        <v>219</v>
      </c>
      <c r="I177" s="1066" t="s">
        <v>684</v>
      </c>
      <c r="J177" s="1067">
        <v>1</v>
      </c>
      <c r="K177" s="1067">
        <v>0</v>
      </c>
      <c r="L177" s="1067" t="s">
        <v>6708</v>
      </c>
      <c r="M177" s="1083">
        <v>255.44462999999999</v>
      </c>
      <c r="N177" s="1069"/>
      <c r="O177" s="1069"/>
      <c r="P177" s="1069"/>
      <c r="Q177" s="1069"/>
      <c r="R177" s="1069"/>
      <c r="S177" s="1084"/>
      <c r="T177" s="1069"/>
      <c r="U177" s="1070"/>
      <c r="V177" s="1070"/>
      <c r="W177" s="1069"/>
      <c r="X177" s="1084"/>
      <c r="Y177" s="1070"/>
      <c r="Z177" s="1070"/>
      <c r="AA177" s="1070"/>
      <c r="AB177" s="1082"/>
      <c r="AC177" s="1082"/>
      <c r="AD177" s="1061" t="s">
        <v>236</v>
      </c>
      <c r="AE177" s="1062">
        <f t="shared" ref="AE177:AE180" si="385">M177*N177+M177*O177+M177*P177+M177*Q177+M177*R177+M177*S177+M177*U177+M177*W177+M177*X177+M177*Y177+M177*Z177+M177*AA177+M177*V177+(M177*AB177*1.1)+(M177*AC177*1.1)+M177*T177</f>
        <v>0</v>
      </c>
      <c r="AF177" s="1073" t="str">
        <f>IF(B177="New","Yes","No")</f>
        <v>No</v>
      </c>
      <c r="AG177" s="1120" t="str">
        <f t="shared" ref="AG177:AG180" si="386">IF(SUM(N177:AD177)&gt;0,"Yes","No")</f>
        <v>No</v>
      </c>
      <c r="AH177" s="1052" t="str">
        <f>IF(F177="P24 cat.","Yes","No")</f>
        <v>No</v>
      </c>
      <c r="AJ177" s="395">
        <v>2</v>
      </c>
      <c r="AK177" s="396">
        <f t="shared" ref="AK177:AK192" si="387">AJ177*N177+AJ177*O177+AJ177*P177+AJ177*Q177+AJ177*R177+AJ177*S177+AJ177*U177+AJ177*W177+AJ177*X177+AJ177*Y177+AJ177*Z177+AJ177*AA177+AJ177*V177+AJ177*AB177+AJ177*AC177+AJ177*T177</f>
        <v>0</v>
      </c>
      <c r="AL177" s="62"/>
      <c r="AM177" s="62"/>
      <c r="AN177" s="693">
        <v>6.5</v>
      </c>
      <c r="AO177" s="653">
        <f t="shared" si="384"/>
        <v>0</v>
      </c>
      <c r="AP177" s="738"/>
      <c r="AQ177" s="286">
        <f>N177*J177</f>
        <v>0</v>
      </c>
      <c r="AR177" s="286">
        <f>O177*J177</f>
        <v>0</v>
      </c>
      <c r="AS177" s="286">
        <f>P177*J177</f>
        <v>0</v>
      </c>
      <c r="AT177" s="286">
        <f>Q177*J177</f>
        <v>0</v>
      </c>
      <c r="AU177" s="286">
        <f>R177*J177</f>
        <v>0</v>
      </c>
      <c r="AV177" s="286">
        <f>S177*J177</f>
        <v>0</v>
      </c>
      <c r="AW177" s="286">
        <f t="shared" si="345"/>
        <v>0</v>
      </c>
      <c r="AX177" s="286">
        <f>U177*J177</f>
        <v>0</v>
      </c>
      <c r="AY177" s="286">
        <f>J177*V177</f>
        <v>0</v>
      </c>
      <c r="AZ177" s="286">
        <f>W177*J177</f>
        <v>0</v>
      </c>
      <c r="BA177" s="286">
        <f>X177*J177</f>
        <v>0</v>
      </c>
      <c r="BB177" s="286">
        <f>Y177*J177</f>
        <v>0</v>
      </c>
      <c r="BC177" s="286">
        <f>Z177*J177</f>
        <v>0</v>
      </c>
      <c r="BD177" s="286">
        <f>AA177*J177</f>
        <v>0</v>
      </c>
      <c r="BE177" s="548">
        <f>AB177*J177</f>
        <v>0</v>
      </c>
      <c r="BF177" s="548">
        <f>AC177*J177</f>
        <v>0</v>
      </c>
      <c r="BG177" s="658"/>
      <c r="BH177" s="656">
        <v>2</v>
      </c>
      <c r="BI177" s="286"/>
      <c r="BJ177" s="540">
        <v>6</v>
      </c>
      <c r="BK177" s="202"/>
      <c r="BL177" s="540"/>
      <c r="BM177" s="202"/>
      <c r="BN177" s="540"/>
      <c r="BO177" s="202"/>
      <c r="BP177" s="540"/>
      <c r="BQ177" s="202"/>
      <c r="BR177" s="540"/>
      <c r="BS177" s="202"/>
      <c r="BT177" s="540"/>
      <c r="BU177" s="202"/>
      <c r="BV177" s="540"/>
      <c r="BW177" s="202"/>
      <c r="BX177" s="540"/>
      <c r="BY177" s="202"/>
      <c r="BZ177" s="286"/>
      <c r="CA177" s="1">
        <f t="shared" si="346"/>
        <v>0</v>
      </c>
      <c r="CB177" s="1">
        <f t="shared" si="347"/>
        <v>0</v>
      </c>
      <c r="CC177" s="1">
        <f t="shared" si="348"/>
        <v>0</v>
      </c>
      <c r="CD177" s="1">
        <f t="shared" si="349"/>
        <v>0</v>
      </c>
      <c r="CE177" s="1035">
        <f t="shared" si="350"/>
        <v>0</v>
      </c>
      <c r="CF177" s="1">
        <f t="shared" si="351"/>
        <v>0</v>
      </c>
      <c r="CG177" s="1">
        <f t="shared" si="352"/>
        <v>0</v>
      </c>
      <c r="CH177" s="1">
        <f t="shared" si="353"/>
        <v>0</v>
      </c>
      <c r="CJ177" s="1">
        <f t="shared" si="354"/>
        <v>0</v>
      </c>
      <c r="CK177" s="1">
        <f t="shared" si="355"/>
        <v>0</v>
      </c>
      <c r="CM177" s="1">
        <f t="shared" si="356"/>
        <v>0</v>
      </c>
      <c r="CN177" s="1">
        <f t="shared" si="357"/>
        <v>0</v>
      </c>
      <c r="CO177" s="1">
        <f t="shared" si="358"/>
        <v>0</v>
      </c>
      <c r="CP177" s="1">
        <f t="shared" si="359"/>
        <v>0</v>
      </c>
      <c r="CQ177" s="1">
        <f t="shared" si="360"/>
        <v>0</v>
      </c>
      <c r="CR177" s="1">
        <f t="shared" si="361"/>
        <v>0</v>
      </c>
      <c r="CS177" s="1">
        <f t="shared" si="362"/>
        <v>0</v>
      </c>
      <c r="CT177" s="1">
        <f t="shared" si="363"/>
        <v>0</v>
      </c>
      <c r="CU177" s="1">
        <f t="shared" si="364"/>
        <v>0</v>
      </c>
      <c r="CV177" s="1">
        <f t="shared" si="365"/>
        <v>0</v>
      </c>
      <c r="CW177" s="1">
        <f t="shared" si="366"/>
        <v>0</v>
      </c>
      <c r="CX177" s="1">
        <f t="shared" si="367"/>
        <v>0</v>
      </c>
      <c r="CY177" s="1">
        <f t="shared" si="368"/>
        <v>0</v>
      </c>
      <c r="CZ177" s="1">
        <f t="shared" si="369"/>
        <v>0</v>
      </c>
      <c r="DA177" s="1">
        <f t="shared" si="370"/>
        <v>0</v>
      </c>
    </row>
    <row r="178" spans="1:105" s="1" customFormat="1" ht="65.25" customHeight="1">
      <c r="B178" s="266"/>
      <c r="D178" s="465" t="s">
        <v>462</v>
      </c>
      <c r="E178" s="775"/>
      <c r="F178" s="1166"/>
      <c r="G178" s="140" t="s">
        <v>37</v>
      </c>
      <c r="H178" s="1" t="s">
        <v>218</v>
      </c>
      <c r="I178" s="140" t="s">
        <v>685</v>
      </c>
      <c r="J178" s="1">
        <v>1</v>
      </c>
      <c r="K178" s="1">
        <v>0</v>
      </c>
      <c r="L178" s="1" t="s">
        <v>6708</v>
      </c>
      <c r="M178" s="977">
        <v>237.19143000000005</v>
      </c>
      <c r="N178" s="195"/>
      <c r="O178" s="195"/>
      <c r="P178" s="195"/>
      <c r="Q178" s="195"/>
      <c r="R178" s="195"/>
      <c r="S178" s="224"/>
      <c r="T178" s="195"/>
      <c r="U178" s="196"/>
      <c r="V178" s="196"/>
      <c r="W178" s="195"/>
      <c r="X178" s="224"/>
      <c r="Y178" s="196"/>
      <c r="Z178" s="196"/>
      <c r="AA178" s="196"/>
      <c r="AB178" s="878"/>
      <c r="AC178" s="878"/>
      <c r="AD178" s="917" t="s">
        <v>236</v>
      </c>
      <c r="AE178" s="170">
        <f t="shared" si="385"/>
        <v>0</v>
      </c>
      <c r="AF178" s="197" t="str">
        <f>IF(B178="New","Yes","No")</f>
        <v>No</v>
      </c>
      <c r="AG178" s="257" t="str">
        <f t="shared" si="386"/>
        <v>No</v>
      </c>
      <c r="AH178" s="172" t="str">
        <f>IF(F178="P24 cat.","Yes","No")</f>
        <v>No</v>
      </c>
      <c r="AJ178" s="397">
        <v>2</v>
      </c>
      <c r="AK178" s="396">
        <f t="shared" si="387"/>
        <v>0</v>
      </c>
      <c r="AL178" s="62"/>
      <c r="AM178" s="62"/>
      <c r="AN178" s="693">
        <v>4.4000000000000004</v>
      </c>
      <c r="AO178" s="653">
        <f t="shared" si="384"/>
        <v>0</v>
      </c>
      <c r="AP178" s="738"/>
      <c r="AQ178" s="286">
        <f>N178*J178</f>
        <v>0</v>
      </c>
      <c r="AR178" s="286">
        <f>O178*J178</f>
        <v>0</v>
      </c>
      <c r="AS178" s="286">
        <f>P178*J178</f>
        <v>0</v>
      </c>
      <c r="AT178" s="286">
        <f>Q178*J178</f>
        <v>0</v>
      </c>
      <c r="AU178" s="286">
        <f>R178*J178</f>
        <v>0</v>
      </c>
      <c r="AV178" s="286">
        <f>S178*J178</f>
        <v>0</v>
      </c>
      <c r="AW178" s="286">
        <f t="shared" si="345"/>
        <v>0</v>
      </c>
      <c r="AX178" s="286">
        <f>U178*J178</f>
        <v>0</v>
      </c>
      <c r="AY178" s="286">
        <f>J178*V178</f>
        <v>0</v>
      </c>
      <c r="AZ178" s="286">
        <f>W178*J178</f>
        <v>0</v>
      </c>
      <c r="BA178" s="286">
        <f>X178*J178</f>
        <v>0</v>
      </c>
      <c r="BB178" s="286">
        <f>Y178*J178</f>
        <v>0</v>
      </c>
      <c r="BC178" s="286">
        <f>Z178*J178</f>
        <v>0</v>
      </c>
      <c r="BD178" s="286">
        <f>AA178*J178</f>
        <v>0</v>
      </c>
      <c r="BE178" s="548">
        <f>AB178*J178</f>
        <v>0</v>
      </c>
      <c r="BF178" s="548">
        <f>AC178*J178</f>
        <v>0</v>
      </c>
      <c r="BG178" s="658"/>
      <c r="BH178" s="656">
        <v>2</v>
      </c>
      <c r="BI178" s="286"/>
      <c r="BJ178" s="541">
        <v>6</v>
      </c>
      <c r="BL178" s="541"/>
      <c r="BN178" s="541"/>
      <c r="BP178" s="541"/>
      <c r="BR178" s="541"/>
      <c r="BT178" s="541"/>
      <c r="BV178" s="541"/>
      <c r="BX178" s="541"/>
      <c r="BZ178" s="286"/>
      <c r="CA178" s="1">
        <f t="shared" si="346"/>
        <v>0</v>
      </c>
      <c r="CB178" s="1">
        <f t="shared" si="347"/>
        <v>0</v>
      </c>
      <c r="CC178" s="1">
        <f t="shared" si="348"/>
        <v>0</v>
      </c>
      <c r="CD178" s="1">
        <f t="shared" si="349"/>
        <v>0</v>
      </c>
      <c r="CE178" s="1035">
        <f t="shared" si="350"/>
        <v>0</v>
      </c>
      <c r="CF178" s="1">
        <f t="shared" si="351"/>
        <v>0</v>
      </c>
      <c r="CG178" s="1">
        <f t="shared" si="352"/>
        <v>0</v>
      </c>
      <c r="CH178" s="1">
        <f t="shared" si="353"/>
        <v>0</v>
      </c>
      <c r="CJ178" s="1">
        <f t="shared" si="354"/>
        <v>0</v>
      </c>
      <c r="CK178" s="1">
        <f t="shared" si="355"/>
        <v>0</v>
      </c>
      <c r="CM178" s="1">
        <f t="shared" si="356"/>
        <v>0</v>
      </c>
      <c r="CN178" s="1">
        <f t="shared" si="357"/>
        <v>0</v>
      </c>
      <c r="CO178" s="1">
        <f t="shared" si="358"/>
        <v>0</v>
      </c>
      <c r="CP178" s="1">
        <f t="shared" si="359"/>
        <v>0</v>
      </c>
      <c r="CQ178" s="1">
        <f t="shared" si="360"/>
        <v>0</v>
      </c>
      <c r="CR178" s="1">
        <f t="shared" si="361"/>
        <v>0</v>
      </c>
      <c r="CS178" s="1">
        <f t="shared" si="362"/>
        <v>0</v>
      </c>
      <c r="CT178" s="1">
        <f t="shared" si="363"/>
        <v>0</v>
      </c>
      <c r="CU178" s="1">
        <f t="shared" si="364"/>
        <v>0</v>
      </c>
      <c r="CV178" s="1">
        <f t="shared" si="365"/>
        <v>0</v>
      </c>
      <c r="CW178" s="1">
        <f t="shared" si="366"/>
        <v>0</v>
      </c>
      <c r="CX178" s="1">
        <f t="shared" si="367"/>
        <v>0</v>
      </c>
      <c r="CY178" s="1">
        <f t="shared" si="368"/>
        <v>0</v>
      </c>
      <c r="CZ178" s="1">
        <f t="shared" si="369"/>
        <v>0</v>
      </c>
      <c r="DA178" s="1">
        <f t="shared" si="370"/>
        <v>0</v>
      </c>
    </row>
    <row r="179" spans="1:105" s="62" customFormat="1" ht="65.25" customHeight="1">
      <c r="A179" s="1"/>
      <c r="B179" s="266"/>
      <c r="D179" s="1053" t="s">
        <v>463</v>
      </c>
      <c r="E179" s="1054"/>
      <c r="F179" s="1165"/>
      <c r="G179" s="1055" t="s">
        <v>37</v>
      </c>
      <c r="H179" s="1056" t="s">
        <v>225</v>
      </c>
      <c r="I179" s="1055" t="s">
        <v>686</v>
      </c>
      <c r="J179" s="1056">
        <v>1</v>
      </c>
      <c r="K179" s="1056">
        <v>0</v>
      </c>
      <c r="L179" s="1056" t="s">
        <v>6708</v>
      </c>
      <c r="M179" s="1085">
        <v>191.58069</v>
      </c>
      <c r="N179" s="1058"/>
      <c r="O179" s="1058"/>
      <c r="P179" s="1058"/>
      <c r="Q179" s="1058"/>
      <c r="R179" s="1058"/>
      <c r="S179" s="1086"/>
      <c r="T179" s="1058"/>
      <c r="U179" s="1059"/>
      <c r="V179" s="1059"/>
      <c r="W179" s="1058"/>
      <c r="X179" s="1086"/>
      <c r="Y179" s="1059"/>
      <c r="Z179" s="1059"/>
      <c r="AA179" s="1059"/>
      <c r="AB179" s="1082"/>
      <c r="AC179" s="1082"/>
      <c r="AD179" s="1061" t="s">
        <v>236</v>
      </c>
      <c r="AE179" s="1062">
        <f t="shared" si="385"/>
        <v>0</v>
      </c>
      <c r="AF179" s="1063" t="str">
        <f>IF(B179="New","Yes","No")</f>
        <v>No</v>
      </c>
      <c r="AG179" s="1107" t="str">
        <f t="shared" si="386"/>
        <v>No</v>
      </c>
      <c r="AH179" s="1052" t="str">
        <f>IF(F179="P24 cat.","Yes","No")</f>
        <v>No</v>
      </c>
      <c r="AI179" s="1"/>
      <c r="AJ179" s="397">
        <v>1</v>
      </c>
      <c r="AK179" s="396">
        <f t="shared" si="387"/>
        <v>0</v>
      </c>
      <c r="AN179" s="693">
        <v>2.7</v>
      </c>
      <c r="AO179" s="653">
        <f t="shared" si="384"/>
        <v>0</v>
      </c>
      <c r="AP179" s="738"/>
      <c r="AQ179" s="286">
        <f>N179*J179</f>
        <v>0</v>
      </c>
      <c r="AR179" s="286">
        <f>O179*J179</f>
        <v>0</v>
      </c>
      <c r="AS179" s="286">
        <f>P179*J179</f>
        <v>0</v>
      </c>
      <c r="AT179" s="286">
        <f>Q179*J179</f>
        <v>0</v>
      </c>
      <c r="AU179" s="286">
        <f>R179*J179</f>
        <v>0</v>
      </c>
      <c r="AV179" s="286">
        <f>S179*J179</f>
        <v>0</v>
      </c>
      <c r="AW179" s="286">
        <f t="shared" si="345"/>
        <v>0</v>
      </c>
      <c r="AX179" s="286">
        <f>U179*J179</f>
        <v>0</v>
      </c>
      <c r="AY179" s="286">
        <f>J179*V179</f>
        <v>0</v>
      </c>
      <c r="AZ179" s="286">
        <f>W179*J179</f>
        <v>0</v>
      </c>
      <c r="BA179" s="286">
        <f>X179*J179</f>
        <v>0</v>
      </c>
      <c r="BB179" s="286">
        <f>Y179*J179</f>
        <v>0</v>
      </c>
      <c r="BC179" s="286">
        <f>Z179*J179</f>
        <v>0</v>
      </c>
      <c r="BD179" s="286">
        <f>AA179*J179</f>
        <v>0</v>
      </c>
      <c r="BE179" s="548">
        <f>AB179*J179</f>
        <v>0</v>
      </c>
      <c r="BF179" s="548">
        <f>AC179*J179</f>
        <v>0</v>
      </c>
      <c r="BG179" s="658"/>
      <c r="BH179" s="656">
        <v>1</v>
      </c>
      <c r="BI179" s="286"/>
      <c r="BJ179" s="541">
        <v>6</v>
      </c>
      <c r="BK179" s="159"/>
      <c r="BL179" s="541"/>
      <c r="BM179" s="159"/>
      <c r="BN179" s="541"/>
      <c r="BO179" s="159"/>
      <c r="BP179" s="541"/>
      <c r="BQ179" s="159"/>
      <c r="BR179" s="541"/>
      <c r="BS179" s="159"/>
      <c r="BT179" s="541"/>
      <c r="BU179" s="159"/>
      <c r="BV179" s="541"/>
      <c r="BW179" s="159"/>
      <c r="BX179" s="541"/>
      <c r="BY179" s="159"/>
      <c r="BZ179" s="286"/>
      <c r="CA179" s="1">
        <f t="shared" si="346"/>
        <v>0</v>
      </c>
      <c r="CB179" s="1">
        <f t="shared" si="347"/>
        <v>0</v>
      </c>
      <c r="CC179" s="1">
        <f t="shared" si="348"/>
        <v>0</v>
      </c>
      <c r="CD179" s="1">
        <f t="shared" si="349"/>
        <v>0</v>
      </c>
      <c r="CE179" s="1035">
        <f t="shared" si="350"/>
        <v>0</v>
      </c>
      <c r="CF179" s="1">
        <f t="shared" si="351"/>
        <v>0</v>
      </c>
      <c r="CG179" s="1">
        <f t="shared" si="352"/>
        <v>0</v>
      </c>
      <c r="CH179" s="1">
        <f t="shared" si="353"/>
        <v>0</v>
      </c>
      <c r="CJ179" s="1">
        <f t="shared" si="354"/>
        <v>0</v>
      </c>
      <c r="CK179" s="1">
        <f t="shared" si="355"/>
        <v>0</v>
      </c>
      <c r="CM179" s="1">
        <f t="shared" si="356"/>
        <v>0</v>
      </c>
      <c r="CN179" s="1">
        <f t="shared" si="357"/>
        <v>0</v>
      </c>
      <c r="CO179" s="1">
        <f t="shared" si="358"/>
        <v>0</v>
      </c>
      <c r="CP179" s="1">
        <f t="shared" si="359"/>
        <v>0</v>
      </c>
      <c r="CQ179" s="1">
        <f t="shared" si="360"/>
        <v>0</v>
      </c>
      <c r="CR179" s="1">
        <f t="shared" si="361"/>
        <v>0</v>
      </c>
      <c r="CS179" s="1">
        <f t="shared" si="362"/>
        <v>0</v>
      </c>
      <c r="CT179" s="1">
        <f t="shared" si="363"/>
        <v>0</v>
      </c>
      <c r="CU179" s="1">
        <f t="shared" si="364"/>
        <v>0</v>
      </c>
      <c r="CV179" s="1">
        <f t="shared" si="365"/>
        <v>0</v>
      </c>
      <c r="CW179" s="1">
        <f t="shared" si="366"/>
        <v>0</v>
      </c>
      <c r="CX179" s="1">
        <f t="shared" si="367"/>
        <v>0</v>
      </c>
      <c r="CY179" s="1">
        <f t="shared" si="368"/>
        <v>0</v>
      </c>
      <c r="CZ179" s="1">
        <f t="shared" si="369"/>
        <v>0</v>
      </c>
      <c r="DA179" s="1">
        <f t="shared" si="370"/>
        <v>0</v>
      </c>
    </row>
    <row r="180" spans="1:105" s="1" customFormat="1" ht="65.25" customHeight="1">
      <c r="B180" s="258"/>
      <c r="C180" s="173"/>
      <c r="D180" s="473" t="s">
        <v>464</v>
      </c>
      <c r="E180" s="776"/>
      <c r="F180" s="1216"/>
      <c r="G180" s="198" t="s">
        <v>37</v>
      </c>
      <c r="H180" s="173" t="s">
        <v>218</v>
      </c>
      <c r="I180" s="198" t="s">
        <v>5566</v>
      </c>
      <c r="J180" s="173">
        <v>1</v>
      </c>
      <c r="K180" s="173">
        <v>0</v>
      </c>
      <c r="L180" s="173" t="s">
        <v>6708</v>
      </c>
      <c r="M180" s="976">
        <v>237.19143000000005</v>
      </c>
      <c r="N180" s="199"/>
      <c r="O180" s="199"/>
      <c r="P180" s="199"/>
      <c r="Q180" s="199"/>
      <c r="R180" s="199"/>
      <c r="S180" s="228"/>
      <c r="T180" s="199"/>
      <c r="U180" s="200"/>
      <c r="V180" s="200"/>
      <c r="W180" s="199"/>
      <c r="X180" s="228"/>
      <c r="Y180" s="200"/>
      <c r="Z180" s="200"/>
      <c r="AA180" s="200"/>
      <c r="AB180" s="884"/>
      <c r="AC180" s="884"/>
      <c r="AD180" s="919" t="s">
        <v>236</v>
      </c>
      <c r="AE180" s="170">
        <f t="shared" si="385"/>
        <v>0</v>
      </c>
      <c r="AF180" s="201" t="str">
        <f>IF(B180="New","Yes","No")</f>
        <v>No</v>
      </c>
      <c r="AG180" s="257" t="str">
        <f t="shared" si="386"/>
        <v>No</v>
      </c>
      <c r="AH180" s="172" t="str">
        <f>IF(F180="P24 cat.","Yes","No")</f>
        <v>No</v>
      </c>
      <c r="AJ180" s="399">
        <v>2</v>
      </c>
      <c r="AK180" s="396">
        <f t="shared" si="387"/>
        <v>0</v>
      </c>
      <c r="AL180" s="62"/>
      <c r="AM180" s="62"/>
      <c r="AN180" s="693">
        <v>4.4000000000000004</v>
      </c>
      <c r="AO180" s="653">
        <f t="shared" si="384"/>
        <v>0</v>
      </c>
      <c r="AP180" s="738"/>
      <c r="AQ180" s="286">
        <f>N180*J180</f>
        <v>0</v>
      </c>
      <c r="AR180" s="286">
        <f>O180*J180</f>
        <v>0</v>
      </c>
      <c r="AS180" s="286">
        <f>P180*J180</f>
        <v>0</v>
      </c>
      <c r="AT180" s="286">
        <f>Q180*J180</f>
        <v>0</v>
      </c>
      <c r="AU180" s="286">
        <f>R180*J180</f>
        <v>0</v>
      </c>
      <c r="AV180" s="286">
        <f>S180*J180</f>
        <v>0</v>
      </c>
      <c r="AW180" s="286">
        <f t="shared" si="345"/>
        <v>0</v>
      </c>
      <c r="AX180" s="286">
        <f>U180*J180</f>
        <v>0</v>
      </c>
      <c r="AY180" s="286">
        <f>J180*V180</f>
        <v>0</v>
      </c>
      <c r="AZ180" s="286">
        <f>W180*J180</f>
        <v>0</v>
      </c>
      <c r="BA180" s="286">
        <f>X180*J180</f>
        <v>0</v>
      </c>
      <c r="BB180" s="286">
        <f>Y180*J180</f>
        <v>0</v>
      </c>
      <c r="BC180" s="286">
        <f>Z180*J180</f>
        <v>0</v>
      </c>
      <c r="BD180" s="286">
        <f>AA180*J180</f>
        <v>0</v>
      </c>
      <c r="BE180" s="548">
        <f>AB180*J180</f>
        <v>0</v>
      </c>
      <c r="BF180" s="548">
        <f>AC180*J180</f>
        <v>0</v>
      </c>
      <c r="BG180" s="658"/>
      <c r="BH180" s="656">
        <v>2</v>
      </c>
      <c r="BI180" s="286"/>
      <c r="BJ180" s="542">
        <v>8</v>
      </c>
      <c r="BK180" s="173"/>
      <c r="BL180" s="542"/>
      <c r="BM180" s="173"/>
      <c r="BN180" s="542"/>
      <c r="BO180" s="173"/>
      <c r="BP180" s="542"/>
      <c r="BQ180" s="173"/>
      <c r="BR180" s="542"/>
      <c r="BS180" s="173"/>
      <c r="BT180" s="542"/>
      <c r="BU180" s="173"/>
      <c r="BV180" s="542"/>
      <c r="BW180" s="173"/>
      <c r="BX180" s="542"/>
      <c r="BY180" s="173"/>
      <c r="BZ180" s="286"/>
      <c r="CA180" s="1">
        <f t="shared" si="346"/>
        <v>0</v>
      </c>
      <c r="CB180" s="1">
        <f t="shared" si="347"/>
        <v>0</v>
      </c>
      <c r="CC180" s="1">
        <f t="shared" si="348"/>
        <v>0</v>
      </c>
      <c r="CD180" s="1">
        <f t="shared" si="349"/>
        <v>0</v>
      </c>
      <c r="CE180" s="1035">
        <f t="shared" si="350"/>
        <v>0</v>
      </c>
      <c r="CF180" s="1">
        <f t="shared" si="351"/>
        <v>0</v>
      </c>
      <c r="CG180" s="1">
        <f t="shared" si="352"/>
        <v>0</v>
      </c>
      <c r="CH180" s="1">
        <f t="shared" si="353"/>
        <v>0</v>
      </c>
      <c r="CJ180" s="1">
        <f t="shared" si="354"/>
        <v>0</v>
      </c>
      <c r="CK180" s="1">
        <f t="shared" si="355"/>
        <v>0</v>
      </c>
      <c r="CM180" s="1">
        <f t="shared" si="356"/>
        <v>0</v>
      </c>
      <c r="CN180" s="1">
        <f t="shared" si="357"/>
        <v>0</v>
      </c>
      <c r="CO180" s="1">
        <f t="shared" si="358"/>
        <v>0</v>
      </c>
      <c r="CP180" s="1">
        <f t="shared" si="359"/>
        <v>0</v>
      </c>
      <c r="CQ180" s="1">
        <f t="shared" si="360"/>
        <v>0</v>
      </c>
      <c r="CR180" s="1">
        <f t="shared" si="361"/>
        <v>0</v>
      </c>
      <c r="CS180" s="1">
        <f t="shared" si="362"/>
        <v>0</v>
      </c>
      <c r="CT180" s="1">
        <f t="shared" si="363"/>
        <v>0</v>
      </c>
      <c r="CU180" s="1">
        <f t="shared" si="364"/>
        <v>0</v>
      </c>
      <c r="CV180" s="1">
        <f t="shared" si="365"/>
        <v>0</v>
      </c>
      <c r="CW180" s="1">
        <f t="shared" si="366"/>
        <v>0</v>
      </c>
      <c r="CX180" s="1">
        <f t="shared" si="367"/>
        <v>0</v>
      </c>
      <c r="CY180" s="1">
        <f t="shared" si="368"/>
        <v>0</v>
      </c>
      <c r="CZ180" s="1">
        <f t="shared" si="369"/>
        <v>0</v>
      </c>
      <c r="DA180" s="1">
        <f t="shared" si="370"/>
        <v>0</v>
      </c>
    </row>
    <row r="181" spans="1:105" s="62" customFormat="1" ht="34.049999999999997" customHeight="1">
      <c r="A181" s="1"/>
      <c r="B181" s="260"/>
      <c r="C181" s="9"/>
      <c r="D181" s="472"/>
      <c r="E181" s="780"/>
      <c r="F181" s="1215"/>
      <c r="G181" s="425"/>
      <c r="H181" s="9"/>
      <c r="I181" s="167"/>
      <c r="J181" s="9"/>
      <c r="K181" s="9"/>
      <c r="L181" s="9"/>
      <c r="M181" s="485" t="s">
        <v>775</v>
      </c>
      <c r="N181" s="248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883"/>
      <c r="AC181" s="883"/>
      <c r="AD181" s="9"/>
      <c r="AE181" s="206"/>
      <c r="AF181" s="9"/>
      <c r="AG181" s="428"/>
      <c r="AH181" s="583"/>
      <c r="AI181" s="1"/>
      <c r="AJ181" s="8"/>
      <c r="AK181" s="1"/>
      <c r="AN181" s="696"/>
      <c r="AO181" s="653">
        <f t="shared" si="342"/>
        <v>0</v>
      </c>
      <c r="AP181" s="738"/>
      <c r="AQ181" s="286"/>
      <c r="AR181" s="286"/>
      <c r="AS181" s="286"/>
      <c r="AT181" s="286"/>
      <c r="AU181" s="286"/>
      <c r="AV181" s="286"/>
      <c r="AW181" s="286">
        <f t="shared" si="345"/>
        <v>0</v>
      </c>
      <c r="AX181" s="286"/>
      <c r="AY181" s="286"/>
      <c r="AZ181" s="286"/>
      <c r="BA181" s="286"/>
      <c r="BB181" s="286"/>
      <c r="BC181" s="286"/>
      <c r="BD181" s="286"/>
      <c r="BE181" s="548"/>
      <c r="BF181" s="548"/>
      <c r="BG181" s="658"/>
      <c r="BH181" s="656"/>
      <c r="BI181" s="286"/>
      <c r="BJ181" s="539"/>
      <c r="BK181" s="9"/>
      <c r="BL181" s="539"/>
      <c r="BM181" s="9"/>
      <c r="BN181" s="539"/>
      <c r="BO181" s="9"/>
      <c r="BP181" s="539"/>
      <c r="BQ181" s="9"/>
      <c r="BR181" s="539"/>
      <c r="BS181" s="9"/>
      <c r="BT181" s="539"/>
      <c r="BU181" s="9"/>
      <c r="BV181" s="539"/>
      <c r="BW181" s="9"/>
      <c r="BX181" s="539"/>
      <c r="BY181" s="9"/>
      <c r="BZ181" s="286"/>
      <c r="CA181" s="1">
        <f t="shared" si="346"/>
        <v>0</v>
      </c>
      <c r="CB181" s="1">
        <f t="shared" si="347"/>
        <v>0</v>
      </c>
      <c r="CC181" s="1">
        <f t="shared" si="348"/>
        <v>0</v>
      </c>
      <c r="CD181" s="1">
        <f t="shared" si="349"/>
        <v>0</v>
      </c>
      <c r="CE181" s="1035">
        <f t="shared" si="350"/>
        <v>0</v>
      </c>
      <c r="CF181" s="1">
        <f t="shared" si="351"/>
        <v>0</v>
      </c>
      <c r="CG181" s="1">
        <f t="shared" si="352"/>
        <v>0</v>
      </c>
      <c r="CH181" s="1">
        <f t="shared" si="353"/>
        <v>0</v>
      </c>
      <c r="CJ181" s="1">
        <f t="shared" si="354"/>
        <v>0</v>
      </c>
      <c r="CK181" s="1">
        <f t="shared" si="355"/>
        <v>0</v>
      </c>
      <c r="CM181" s="1">
        <f t="shared" si="356"/>
        <v>0</v>
      </c>
      <c r="CN181" s="1">
        <f t="shared" si="357"/>
        <v>0</v>
      </c>
      <c r="CO181" s="1">
        <f t="shared" si="358"/>
        <v>0</v>
      </c>
      <c r="CP181" s="1">
        <f t="shared" si="359"/>
        <v>0</v>
      </c>
      <c r="CQ181" s="1">
        <f t="shared" si="360"/>
        <v>0</v>
      </c>
      <c r="CR181" s="1">
        <f t="shared" si="361"/>
        <v>0</v>
      </c>
      <c r="CS181" s="1">
        <f t="shared" si="362"/>
        <v>0</v>
      </c>
      <c r="CT181" s="1">
        <f t="shared" si="363"/>
        <v>0</v>
      </c>
      <c r="CU181" s="1">
        <f t="shared" si="364"/>
        <v>0</v>
      </c>
      <c r="CV181" s="1">
        <f t="shared" si="365"/>
        <v>0</v>
      </c>
      <c r="CW181" s="1">
        <f t="shared" si="366"/>
        <v>0</v>
      </c>
      <c r="CX181" s="1">
        <f t="shared" si="367"/>
        <v>0</v>
      </c>
      <c r="CY181" s="1">
        <f t="shared" si="368"/>
        <v>0</v>
      </c>
      <c r="CZ181" s="1">
        <f t="shared" si="369"/>
        <v>0</v>
      </c>
      <c r="DA181" s="1">
        <f t="shared" si="370"/>
        <v>0</v>
      </c>
    </row>
    <row r="182" spans="1:105" s="1" customFormat="1" ht="65.25" customHeight="1">
      <c r="B182" s="264"/>
      <c r="C182" s="188"/>
      <c r="D182" s="469" t="s">
        <v>465</v>
      </c>
      <c r="E182" s="781"/>
      <c r="F182" s="1217" t="s">
        <v>6727</v>
      </c>
      <c r="G182" s="153" t="s">
        <v>720</v>
      </c>
      <c r="H182" s="152" t="s">
        <v>219</v>
      </c>
      <c r="I182" s="153" t="s">
        <v>552</v>
      </c>
      <c r="J182" s="152">
        <v>1</v>
      </c>
      <c r="K182" s="152">
        <v>28</v>
      </c>
      <c r="L182" s="152" t="s">
        <v>6708</v>
      </c>
      <c r="M182" s="982">
        <v>273.68670000000003</v>
      </c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6"/>
      <c r="AB182" s="887"/>
      <c r="AC182" s="887"/>
      <c r="AD182" s="911" t="s">
        <v>236</v>
      </c>
      <c r="AE182" s="170">
        <f t="shared" ref="AE182:AE192" si="388">M182*N182+M182*O182+M182*P182+M182*Q182+M182*R182+M182*S182+M182*U182+M182*W182+M182*X182+M182*Y182+M182*Z182+M182*AA182+M182*V182+(M182*AB182*1.1)+(M182*AC182*1.1)+M182*T182</f>
        <v>0</v>
      </c>
      <c r="AF182" s="157" t="str">
        <f t="shared" ref="AF182:AF196" si="389">IF(B182="New","Yes","No")</f>
        <v>No</v>
      </c>
      <c r="AG182" s="428" t="str">
        <f t="shared" ref="AG182:AG249" si="390">IF(SUM(N182:AD182)&gt;0,"Yes","No")</f>
        <v>No</v>
      </c>
      <c r="AH182" s="172" t="str">
        <f t="shared" ref="AH182:AH196" si="391">IF(F182="P24 cat.","Yes","No")</f>
        <v>Yes</v>
      </c>
      <c r="AJ182" s="395">
        <v>5</v>
      </c>
      <c r="AK182" s="396">
        <f t="shared" si="387"/>
        <v>0</v>
      </c>
      <c r="AL182" s="62"/>
      <c r="AM182" s="62"/>
      <c r="AN182" s="693">
        <v>10</v>
      </c>
      <c r="AO182" s="653">
        <f t="shared" si="342"/>
        <v>0</v>
      </c>
      <c r="AP182" s="738"/>
      <c r="AQ182" s="286">
        <f t="shared" ref="AQ182:AQ196" si="392">N182*J182</f>
        <v>0</v>
      </c>
      <c r="AR182" s="286">
        <f t="shared" ref="AR182:AR196" si="393">O182*J182</f>
        <v>0</v>
      </c>
      <c r="AS182" s="286">
        <f t="shared" ref="AS182:AS196" si="394">P182*J182</f>
        <v>0</v>
      </c>
      <c r="AT182" s="286">
        <f t="shared" ref="AT182:AT196" si="395">Q182*J182</f>
        <v>0</v>
      </c>
      <c r="AU182" s="286">
        <f t="shared" ref="AU182:AU196" si="396">R182*J182</f>
        <v>0</v>
      </c>
      <c r="AV182" s="286">
        <f t="shared" ref="AV182:AV196" si="397">S182*J182</f>
        <v>0</v>
      </c>
      <c r="AW182" s="286">
        <f t="shared" si="345"/>
        <v>0</v>
      </c>
      <c r="AX182" s="286">
        <f t="shared" ref="AX182:AX196" si="398">U182*J182</f>
        <v>0</v>
      </c>
      <c r="AY182" s="286">
        <f t="shared" ref="AY182:AY196" si="399">J182*V182</f>
        <v>0</v>
      </c>
      <c r="AZ182" s="286">
        <f t="shared" ref="AZ182:AZ196" si="400">W182*J182</f>
        <v>0</v>
      </c>
      <c r="BA182" s="286">
        <f t="shared" ref="BA182:BA196" si="401">X182*J182</f>
        <v>0</v>
      </c>
      <c r="BB182" s="286">
        <f t="shared" ref="BB182:BB196" si="402">Y182*J182</f>
        <v>0</v>
      </c>
      <c r="BC182" s="286">
        <f t="shared" ref="BC182:BC196" si="403">Z182*J182</f>
        <v>0</v>
      </c>
      <c r="BD182" s="286">
        <f t="shared" ref="BD182:BD196" si="404">AA182*J182</f>
        <v>0</v>
      </c>
      <c r="BE182" s="548">
        <f t="shared" ref="BE182:BE190" si="405">AB182*J182</f>
        <v>0</v>
      </c>
      <c r="BF182" s="548">
        <f t="shared" ref="BF182:BF190" si="406">AC182*J182</f>
        <v>0</v>
      </c>
      <c r="BG182" s="658"/>
      <c r="BH182" s="656">
        <v>5</v>
      </c>
      <c r="BI182" s="286"/>
      <c r="BJ182" s="540">
        <v>11</v>
      </c>
      <c r="BK182" s="152"/>
      <c r="BL182" s="540"/>
      <c r="BM182" s="152"/>
      <c r="BN182" s="540"/>
      <c r="BO182" s="152"/>
      <c r="BP182" s="540"/>
      <c r="BQ182" s="152"/>
      <c r="BR182" s="540"/>
      <c r="BS182" s="152"/>
      <c r="BT182" s="540"/>
      <c r="BU182" s="152"/>
      <c r="BV182" s="540"/>
      <c r="BW182" s="152"/>
      <c r="BX182" s="540"/>
      <c r="BY182" s="152"/>
      <c r="BZ182" s="286"/>
      <c r="CA182" s="1">
        <f t="shared" si="346"/>
        <v>0</v>
      </c>
      <c r="CB182" s="1">
        <f t="shared" si="347"/>
        <v>0</v>
      </c>
      <c r="CC182" s="1">
        <f t="shared" si="348"/>
        <v>0</v>
      </c>
      <c r="CD182" s="1">
        <f t="shared" si="349"/>
        <v>0</v>
      </c>
      <c r="CE182" s="1035">
        <f t="shared" si="350"/>
        <v>0</v>
      </c>
      <c r="CF182" s="1">
        <f t="shared" si="351"/>
        <v>0</v>
      </c>
      <c r="CG182" s="1">
        <f t="shared" si="352"/>
        <v>0</v>
      </c>
      <c r="CH182" s="1">
        <f t="shared" si="353"/>
        <v>0</v>
      </c>
      <c r="CJ182" s="1">
        <f t="shared" si="354"/>
        <v>0</v>
      </c>
      <c r="CK182" s="1">
        <f t="shared" si="355"/>
        <v>0</v>
      </c>
      <c r="CM182" s="1">
        <f t="shared" si="356"/>
        <v>0</v>
      </c>
      <c r="CN182" s="1">
        <f t="shared" si="357"/>
        <v>0</v>
      </c>
      <c r="CO182" s="1">
        <f t="shared" si="358"/>
        <v>0</v>
      </c>
      <c r="CP182" s="1">
        <f t="shared" si="359"/>
        <v>0</v>
      </c>
      <c r="CQ182" s="1">
        <f t="shared" si="360"/>
        <v>0</v>
      </c>
      <c r="CR182" s="1">
        <f t="shared" si="361"/>
        <v>0</v>
      </c>
      <c r="CS182" s="1">
        <f t="shared" si="362"/>
        <v>0</v>
      </c>
      <c r="CT182" s="1">
        <f t="shared" si="363"/>
        <v>0</v>
      </c>
      <c r="CU182" s="1">
        <f t="shared" si="364"/>
        <v>0</v>
      </c>
      <c r="CV182" s="1">
        <f t="shared" si="365"/>
        <v>0</v>
      </c>
      <c r="CW182" s="1">
        <f t="shared" si="366"/>
        <v>0</v>
      </c>
      <c r="CX182" s="1">
        <f t="shared" si="367"/>
        <v>0</v>
      </c>
      <c r="CY182" s="1">
        <f t="shared" si="368"/>
        <v>0</v>
      </c>
      <c r="CZ182" s="1">
        <f t="shared" si="369"/>
        <v>0</v>
      </c>
      <c r="DA182" s="1">
        <f t="shared" si="370"/>
        <v>0</v>
      </c>
    </row>
    <row r="183" spans="1:105" s="1" customFormat="1" ht="65.25" customHeight="1">
      <c r="B183" s="265"/>
      <c r="D183" s="472" t="s">
        <v>466</v>
      </c>
      <c r="E183" s="775"/>
      <c r="F183" s="1166" t="s">
        <v>6727</v>
      </c>
      <c r="G183" s="167" t="s">
        <v>720</v>
      </c>
      <c r="H183" s="1" t="s">
        <v>219</v>
      </c>
      <c r="I183" s="167" t="s">
        <v>552</v>
      </c>
      <c r="J183" s="1">
        <v>1</v>
      </c>
      <c r="K183" s="1">
        <v>21</v>
      </c>
      <c r="L183" s="1" t="s">
        <v>6708</v>
      </c>
      <c r="M183" s="983">
        <v>273.68670000000003</v>
      </c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  <c r="AA183" s="196"/>
      <c r="AB183" s="878"/>
      <c r="AC183" s="878"/>
      <c r="AD183" s="917" t="s">
        <v>236</v>
      </c>
      <c r="AE183" s="170">
        <f t="shared" si="388"/>
        <v>0</v>
      </c>
      <c r="AF183" s="197" t="str">
        <f t="shared" si="389"/>
        <v>No</v>
      </c>
      <c r="AG183" s="257" t="str">
        <f t="shared" si="390"/>
        <v>No</v>
      </c>
      <c r="AH183" s="172" t="str">
        <f t="shared" si="391"/>
        <v>Yes</v>
      </c>
      <c r="AJ183" s="397">
        <v>5</v>
      </c>
      <c r="AK183" s="396">
        <f t="shared" si="387"/>
        <v>0</v>
      </c>
      <c r="AL183" s="62"/>
      <c r="AM183" s="62"/>
      <c r="AN183" s="693">
        <v>10</v>
      </c>
      <c r="AO183" s="653">
        <f t="shared" ref="AO183:AO246" si="407">SUM(N183:AD183)*AN183</f>
        <v>0</v>
      </c>
      <c r="AP183" s="738"/>
      <c r="AQ183" s="286">
        <f t="shared" si="392"/>
        <v>0</v>
      </c>
      <c r="AR183" s="286">
        <f t="shared" si="393"/>
        <v>0</v>
      </c>
      <c r="AS183" s="286">
        <f t="shared" si="394"/>
        <v>0</v>
      </c>
      <c r="AT183" s="286">
        <f t="shared" si="395"/>
        <v>0</v>
      </c>
      <c r="AU183" s="286">
        <f t="shared" si="396"/>
        <v>0</v>
      </c>
      <c r="AV183" s="286">
        <f t="shared" si="397"/>
        <v>0</v>
      </c>
      <c r="AW183" s="286">
        <f t="shared" si="345"/>
        <v>0</v>
      </c>
      <c r="AX183" s="286">
        <f t="shared" si="398"/>
        <v>0</v>
      </c>
      <c r="AY183" s="286">
        <f t="shared" si="399"/>
        <v>0</v>
      </c>
      <c r="AZ183" s="286">
        <f t="shared" si="400"/>
        <v>0</v>
      </c>
      <c r="BA183" s="286">
        <f t="shared" si="401"/>
        <v>0</v>
      </c>
      <c r="BB183" s="286">
        <f t="shared" si="402"/>
        <v>0</v>
      </c>
      <c r="BC183" s="286">
        <f t="shared" si="403"/>
        <v>0</v>
      </c>
      <c r="BD183" s="286">
        <f t="shared" si="404"/>
        <v>0</v>
      </c>
      <c r="BE183" s="548">
        <f t="shared" si="405"/>
        <v>0</v>
      </c>
      <c r="BF183" s="548">
        <f t="shared" si="406"/>
        <v>0</v>
      </c>
      <c r="BG183" s="658"/>
      <c r="BH183" s="656">
        <v>5</v>
      </c>
      <c r="BI183" s="286"/>
      <c r="BJ183" s="541">
        <v>12</v>
      </c>
      <c r="BL183" s="541"/>
      <c r="BN183" s="541"/>
      <c r="BP183" s="541"/>
      <c r="BR183" s="541"/>
      <c r="BT183" s="541"/>
      <c r="BV183" s="541"/>
      <c r="BX183" s="541"/>
      <c r="BZ183" s="286"/>
      <c r="CA183" s="1">
        <f t="shared" si="346"/>
        <v>0</v>
      </c>
      <c r="CB183" s="1">
        <f t="shared" si="347"/>
        <v>0</v>
      </c>
      <c r="CC183" s="1">
        <f t="shared" si="348"/>
        <v>0</v>
      </c>
      <c r="CD183" s="1">
        <f t="shared" si="349"/>
        <v>0</v>
      </c>
      <c r="CE183" s="1035">
        <f t="shared" si="350"/>
        <v>0</v>
      </c>
      <c r="CF183" s="1">
        <f t="shared" si="351"/>
        <v>0</v>
      </c>
      <c r="CG183" s="1">
        <f t="shared" si="352"/>
        <v>0</v>
      </c>
      <c r="CH183" s="1">
        <f t="shared" si="353"/>
        <v>0</v>
      </c>
      <c r="CJ183" s="1">
        <f t="shared" si="354"/>
        <v>0</v>
      </c>
      <c r="CK183" s="1">
        <f t="shared" si="355"/>
        <v>0</v>
      </c>
      <c r="CM183" s="1">
        <f t="shared" si="356"/>
        <v>0</v>
      </c>
      <c r="CN183" s="1">
        <f t="shared" si="357"/>
        <v>0</v>
      </c>
      <c r="CO183" s="1">
        <f t="shared" si="358"/>
        <v>0</v>
      </c>
      <c r="CP183" s="1">
        <f t="shared" si="359"/>
        <v>0</v>
      </c>
      <c r="CQ183" s="1">
        <f t="shared" si="360"/>
        <v>0</v>
      </c>
      <c r="CR183" s="1">
        <f t="shared" si="361"/>
        <v>0</v>
      </c>
      <c r="CS183" s="1">
        <f t="shared" si="362"/>
        <v>0</v>
      </c>
      <c r="CT183" s="1">
        <f t="shared" si="363"/>
        <v>0</v>
      </c>
      <c r="CU183" s="1">
        <f t="shared" si="364"/>
        <v>0</v>
      </c>
      <c r="CV183" s="1">
        <f t="shared" si="365"/>
        <v>0</v>
      </c>
      <c r="CW183" s="1">
        <f t="shared" si="366"/>
        <v>0</v>
      </c>
      <c r="CX183" s="1">
        <f t="shared" si="367"/>
        <v>0</v>
      </c>
      <c r="CY183" s="1">
        <f t="shared" si="368"/>
        <v>0</v>
      </c>
      <c r="CZ183" s="1">
        <f t="shared" si="369"/>
        <v>0</v>
      </c>
      <c r="DA183" s="1">
        <f t="shared" si="370"/>
        <v>0</v>
      </c>
    </row>
    <row r="184" spans="1:105" s="1" customFormat="1" ht="65.25" customHeight="1">
      <c r="B184" s="265"/>
      <c r="D184" s="472" t="s">
        <v>467</v>
      </c>
      <c r="E184" s="777"/>
      <c r="F184" s="1168"/>
      <c r="G184" s="167" t="s">
        <v>720</v>
      </c>
      <c r="H184" s="62" t="s">
        <v>219</v>
      </c>
      <c r="I184" s="167" t="s">
        <v>637</v>
      </c>
      <c r="J184" s="62">
        <v>4</v>
      </c>
      <c r="K184" s="62">
        <v>112</v>
      </c>
      <c r="L184" s="62" t="s">
        <v>6708</v>
      </c>
      <c r="M184" s="984">
        <v>1051.7850000000001</v>
      </c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9"/>
      <c r="AB184" s="662"/>
      <c r="AC184" s="662"/>
      <c r="AD184" s="913" t="s">
        <v>236</v>
      </c>
      <c r="AE184" s="170">
        <f t="shared" si="388"/>
        <v>0</v>
      </c>
      <c r="AF184" s="171" t="str">
        <f t="shared" si="389"/>
        <v>No</v>
      </c>
      <c r="AG184" s="257" t="str">
        <f t="shared" si="390"/>
        <v>No</v>
      </c>
      <c r="AH184" s="172" t="str">
        <f t="shared" si="391"/>
        <v>No</v>
      </c>
      <c r="AJ184" s="397">
        <v>4</v>
      </c>
      <c r="AK184" s="396">
        <f t="shared" si="387"/>
        <v>0</v>
      </c>
      <c r="AL184" s="62"/>
      <c r="AM184" s="62"/>
      <c r="AN184" s="693">
        <v>40</v>
      </c>
      <c r="AO184" s="653">
        <f t="shared" si="407"/>
        <v>0</v>
      </c>
      <c r="AP184" s="738"/>
      <c r="AQ184" s="286">
        <f t="shared" si="392"/>
        <v>0</v>
      </c>
      <c r="AR184" s="286">
        <f t="shared" si="393"/>
        <v>0</v>
      </c>
      <c r="AS184" s="286">
        <f t="shared" si="394"/>
        <v>0</v>
      </c>
      <c r="AT184" s="286">
        <f t="shared" si="395"/>
        <v>0</v>
      </c>
      <c r="AU184" s="286">
        <f t="shared" si="396"/>
        <v>0</v>
      </c>
      <c r="AV184" s="286">
        <f t="shared" si="397"/>
        <v>0</v>
      </c>
      <c r="AW184" s="286">
        <f t="shared" si="345"/>
        <v>0</v>
      </c>
      <c r="AX184" s="286">
        <f t="shared" si="398"/>
        <v>0</v>
      </c>
      <c r="AY184" s="286">
        <f t="shared" si="399"/>
        <v>0</v>
      </c>
      <c r="AZ184" s="286">
        <f t="shared" si="400"/>
        <v>0</v>
      </c>
      <c r="BA184" s="286">
        <f t="shared" si="401"/>
        <v>0</v>
      </c>
      <c r="BB184" s="286">
        <f t="shared" si="402"/>
        <v>0</v>
      </c>
      <c r="BC184" s="286">
        <f t="shared" si="403"/>
        <v>0</v>
      </c>
      <c r="BD184" s="286">
        <f t="shared" si="404"/>
        <v>0</v>
      </c>
      <c r="BE184" s="548">
        <f t="shared" si="405"/>
        <v>0</v>
      </c>
      <c r="BF184" s="548">
        <f t="shared" si="406"/>
        <v>0</v>
      </c>
      <c r="BG184" s="658"/>
      <c r="BH184" s="656">
        <v>4</v>
      </c>
      <c r="BI184" s="286"/>
      <c r="BJ184" s="541">
        <v>44</v>
      </c>
      <c r="BK184" s="62"/>
      <c r="BL184" s="541"/>
      <c r="BM184" s="62"/>
      <c r="BN184" s="541"/>
      <c r="BO184" s="62"/>
      <c r="BP184" s="541"/>
      <c r="BQ184" s="62"/>
      <c r="BR184" s="541"/>
      <c r="BS184" s="62"/>
      <c r="BT184" s="541"/>
      <c r="BU184" s="62"/>
      <c r="BV184" s="541"/>
      <c r="BW184" s="62"/>
      <c r="BX184" s="541"/>
      <c r="BY184" s="62"/>
      <c r="BZ184" s="286"/>
      <c r="CA184" s="1">
        <f t="shared" si="346"/>
        <v>0</v>
      </c>
      <c r="CB184" s="1">
        <f t="shared" si="347"/>
        <v>0</v>
      </c>
      <c r="CC184" s="1">
        <f t="shared" si="348"/>
        <v>0</v>
      </c>
      <c r="CD184" s="1">
        <f t="shared" si="349"/>
        <v>0</v>
      </c>
      <c r="CE184" s="1035">
        <f t="shared" si="350"/>
        <v>0</v>
      </c>
      <c r="CF184" s="1">
        <f t="shared" si="351"/>
        <v>0</v>
      </c>
      <c r="CG184" s="1">
        <f t="shared" si="352"/>
        <v>0</v>
      </c>
      <c r="CH184" s="1">
        <f t="shared" si="353"/>
        <v>0</v>
      </c>
      <c r="CJ184" s="1">
        <f t="shared" si="354"/>
        <v>0</v>
      </c>
      <c r="CK184" s="1">
        <f t="shared" si="355"/>
        <v>0</v>
      </c>
      <c r="CM184" s="1">
        <f t="shared" si="356"/>
        <v>0</v>
      </c>
      <c r="CN184" s="1">
        <f t="shared" si="357"/>
        <v>0</v>
      </c>
      <c r="CO184" s="1">
        <f t="shared" si="358"/>
        <v>0</v>
      </c>
      <c r="CP184" s="1">
        <f t="shared" si="359"/>
        <v>0</v>
      </c>
      <c r="CQ184" s="1">
        <f t="shared" si="360"/>
        <v>0</v>
      </c>
      <c r="CR184" s="1">
        <f t="shared" si="361"/>
        <v>0</v>
      </c>
      <c r="CS184" s="1">
        <f t="shared" si="362"/>
        <v>0</v>
      </c>
      <c r="CT184" s="1">
        <f t="shared" si="363"/>
        <v>0</v>
      </c>
      <c r="CU184" s="1">
        <f t="shared" si="364"/>
        <v>0</v>
      </c>
      <c r="CV184" s="1">
        <f t="shared" si="365"/>
        <v>0</v>
      </c>
      <c r="CW184" s="1">
        <f t="shared" si="366"/>
        <v>0</v>
      </c>
      <c r="CX184" s="1">
        <f t="shared" si="367"/>
        <v>0</v>
      </c>
      <c r="CY184" s="1">
        <f t="shared" si="368"/>
        <v>0</v>
      </c>
      <c r="CZ184" s="1">
        <f t="shared" si="369"/>
        <v>0</v>
      </c>
      <c r="DA184" s="1">
        <f t="shared" si="370"/>
        <v>0</v>
      </c>
    </row>
    <row r="185" spans="1:105" s="1" customFormat="1" ht="65.25" customHeight="1">
      <c r="B185" s="265"/>
      <c r="D185" s="1053" t="s">
        <v>468</v>
      </c>
      <c r="E185" s="1054"/>
      <c r="F185" s="1165" t="s">
        <v>6727</v>
      </c>
      <c r="G185" s="1055" t="s">
        <v>720</v>
      </c>
      <c r="H185" s="1056" t="s">
        <v>219</v>
      </c>
      <c r="I185" s="1055" t="s">
        <v>553</v>
      </c>
      <c r="J185" s="1056">
        <v>1</v>
      </c>
      <c r="K185" s="1056">
        <v>28</v>
      </c>
      <c r="L185" s="1056" t="s">
        <v>6708</v>
      </c>
      <c r="M185" s="1098">
        <v>319.30857000000003</v>
      </c>
      <c r="N185" s="1058"/>
      <c r="O185" s="1058"/>
      <c r="P185" s="1058"/>
      <c r="Q185" s="1058"/>
      <c r="R185" s="1058"/>
      <c r="S185" s="1058"/>
      <c r="T185" s="1058"/>
      <c r="U185" s="1058"/>
      <c r="V185" s="1058"/>
      <c r="W185" s="1058"/>
      <c r="X185" s="1058"/>
      <c r="Y185" s="1058"/>
      <c r="Z185" s="1058"/>
      <c r="AA185" s="1059"/>
      <c r="AB185" s="1082"/>
      <c r="AC185" s="1082"/>
      <c r="AD185" s="1061" t="s">
        <v>236</v>
      </c>
      <c r="AE185" s="1062">
        <f t="shared" si="388"/>
        <v>0</v>
      </c>
      <c r="AF185" s="1063" t="str">
        <f t="shared" si="389"/>
        <v>No</v>
      </c>
      <c r="AG185" s="1107" t="str">
        <f t="shared" si="390"/>
        <v>No</v>
      </c>
      <c r="AH185" s="1052" t="str">
        <f t="shared" si="391"/>
        <v>Yes</v>
      </c>
      <c r="AJ185" s="397">
        <v>1</v>
      </c>
      <c r="AK185" s="396">
        <f t="shared" si="387"/>
        <v>0</v>
      </c>
      <c r="AL185" s="62"/>
      <c r="AM185" s="62"/>
      <c r="AN185" s="693">
        <v>12</v>
      </c>
      <c r="AO185" s="653">
        <f t="shared" si="407"/>
        <v>0</v>
      </c>
      <c r="AP185" s="738"/>
      <c r="AQ185" s="286">
        <f t="shared" si="392"/>
        <v>0</v>
      </c>
      <c r="AR185" s="286">
        <f t="shared" si="393"/>
        <v>0</v>
      </c>
      <c r="AS185" s="286">
        <f t="shared" si="394"/>
        <v>0</v>
      </c>
      <c r="AT185" s="286">
        <f t="shared" si="395"/>
        <v>0</v>
      </c>
      <c r="AU185" s="286">
        <f t="shared" si="396"/>
        <v>0</v>
      </c>
      <c r="AV185" s="286">
        <f t="shared" si="397"/>
        <v>0</v>
      </c>
      <c r="AW185" s="286">
        <f t="shared" si="345"/>
        <v>0</v>
      </c>
      <c r="AX185" s="286">
        <f t="shared" si="398"/>
        <v>0</v>
      </c>
      <c r="AY185" s="286">
        <f t="shared" si="399"/>
        <v>0</v>
      </c>
      <c r="AZ185" s="286">
        <f t="shared" si="400"/>
        <v>0</v>
      </c>
      <c r="BA185" s="286">
        <f t="shared" si="401"/>
        <v>0</v>
      </c>
      <c r="BB185" s="286">
        <f t="shared" si="402"/>
        <v>0</v>
      </c>
      <c r="BC185" s="286">
        <f t="shared" si="403"/>
        <v>0</v>
      </c>
      <c r="BD185" s="286">
        <f t="shared" si="404"/>
        <v>0</v>
      </c>
      <c r="BE185" s="548">
        <f t="shared" si="405"/>
        <v>0</v>
      </c>
      <c r="BF185" s="548">
        <f t="shared" si="406"/>
        <v>0</v>
      </c>
      <c r="BG185" s="658"/>
      <c r="BH185" s="656">
        <v>1</v>
      </c>
      <c r="BI185" s="286"/>
      <c r="BJ185" s="541">
        <v>11</v>
      </c>
      <c r="BK185" s="159"/>
      <c r="BL185" s="541"/>
      <c r="BM185" s="159"/>
      <c r="BN185" s="541"/>
      <c r="BO185" s="159"/>
      <c r="BP185" s="541"/>
      <c r="BQ185" s="159"/>
      <c r="BR185" s="541"/>
      <c r="BS185" s="159"/>
      <c r="BT185" s="541"/>
      <c r="BU185" s="159"/>
      <c r="BV185" s="541"/>
      <c r="BW185" s="159"/>
      <c r="BX185" s="541"/>
      <c r="BY185" s="159"/>
      <c r="BZ185" s="286"/>
      <c r="CA185" s="1">
        <f t="shared" si="346"/>
        <v>0</v>
      </c>
      <c r="CB185" s="1">
        <f t="shared" si="347"/>
        <v>0</v>
      </c>
      <c r="CC185" s="1">
        <f t="shared" si="348"/>
        <v>0</v>
      </c>
      <c r="CD185" s="1">
        <f t="shared" si="349"/>
        <v>0</v>
      </c>
      <c r="CE185" s="1035">
        <f t="shared" si="350"/>
        <v>0</v>
      </c>
      <c r="CF185" s="1">
        <f t="shared" si="351"/>
        <v>0</v>
      </c>
      <c r="CG185" s="1">
        <f t="shared" si="352"/>
        <v>0</v>
      </c>
      <c r="CH185" s="1">
        <f t="shared" si="353"/>
        <v>0</v>
      </c>
      <c r="CJ185" s="1">
        <f t="shared" si="354"/>
        <v>0</v>
      </c>
      <c r="CK185" s="1">
        <f t="shared" si="355"/>
        <v>0</v>
      </c>
      <c r="CM185" s="1">
        <f t="shared" si="356"/>
        <v>0</v>
      </c>
      <c r="CN185" s="1">
        <f t="shared" si="357"/>
        <v>0</v>
      </c>
      <c r="CO185" s="1">
        <f t="shared" si="358"/>
        <v>0</v>
      </c>
      <c r="CP185" s="1">
        <f t="shared" si="359"/>
        <v>0</v>
      </c>
      <c r="CQ185" s="1">
        <f t="shared" si="360"/>
        <v>0</v>
      </c>
      <c r="CR185" s="1">
        <f t="shared" si="361"/>
        <v>0</v>
      </c>
      <c r="CS185" s="1">
        <f t="shared" si="362"/>
        <v>0</v>
      </c>
      <c r="CT185" s="1">
        <f t="shared" si="363"/>
        <v>0</v>
      </c>
      <c r="CU185" s="1">
        <f t="shared" si="364"/>
        <v>0</v>
      </c>
      <c r="CV185" s="1">
        <f t="shared" si="365"/>
        <v>0</v>
      </c>
      <c r="CW185" s="1">
        <f t="shared" si="366"/>
        <v>0</v>
      </c>
      <c r="CX185" s="1">
        <f t="shared" si="367"/>
        <v>0</v>
      </c>
      <c r="CY185" s="1">
        <f t="shared" si="368"/>
        <v>0</v>
      </c>
      <c r="CZ185" s="1">
        <f t="shared" si="369"/>
        <v>0</v>
      </c>
      <c r="DA185" s="1">
        <f t="shared" si="370"/>
        <v>0</v>
      </c>
    </row>
    <row r="186" spans="1:105" s="62" customFormat="1" ht="65.25" customHeight="1">
      <c r="A186" s="1"/>
      <c r="B186" s="266"/>
      <c r="D186" s="1053" t="s">
        <v>469</v>
      </c>
      <c r="E186" s="1054"/>
      <c r="F186" s="1165"/>
      <c r="G186" s="1055" t="s">
        <v>720</v>
      </c>
      <c r="H186" s="1056" t="s">
        <v>219</v>
      </c>
      <c r="I186" s="1055" t="s">
        <v>658</v>
      </c>
      <c r="J186" s="1056">
        <v>4</v>
      </c>
      <c r="K186" s="1056">
        <v>112</v>
      </c>
      <c r="L186" s="1056" t="s">
        <v>6708</v>
      </c>
      <c r="M186" s="1098">
        <v>1185.9794100000001</v>
      </c>
      <c r="N186" s="1058"/>
      <c r="O186" s="1058"/>
      <c r="P186" s="1058"/>
      <c r="Q186" s="1058"/>
      <c r="R186" s="1058"/>
      <c r="S186" s="1058"/>
      <c r="T186" s="1058"/>
      <c r="U186" s="1058"/>
      <c r="V186" s="1058"/>
      <c r="W186" s="1058"/>
      <c r="X186" s="1058"/>
      <c r="Y186" s="1058"/>
      <c r="Z186" s="1058"/>
      <c r="AA186" s="1059"/>
      <c r="AB186" s="1082"/>
      <c r="AC186" s="1082"/>
      <c r="AD186" s="1061" t="s">
        <v>236</v>
      </c>
      <c r="AE186" s="1062">
        <f t="shared" si="388"/>
        <v>0</v>
      </c>
      <c r="AF186" s="1063" t="str">
        <f t="shared" si="389"/>
        <v>No</v>
      </c>
      <c r="AG186" s="1107" t="str">
        <f t="shared" si="390"/>
        <v>No</v>
      </c>
      <c r="AH186" s="1052" t="str">
        <f t="shared" si="391"/>
        <v>No</v>
      </c>
      <c r="AI186" s="1"/>
      <c r="AJ186" s="397">
        <v>4</v>
      </c>
      <c r="AK186" s="396">
        <f t="shared" si="387"/>
        <v>0</v>
      </c>
      <c r="AN186" s="693">
        <v>48</v>
      </c>
      <c r="AO186" s="653">
        <f t="shared" si="407"/>
        <v>0</v>
      </c>
      <c r="AP186" s="738"/>
      <c r="AQ186" s="286">
        <f t="shared" si="392"/>
        <v>0</v>
      </c>
      <c r="AR186" s="286">
        <f t="shared" si="393"/>
        <v>0</v>
      </c>
      <c r="AS186" s="286">
        <f t="shared" si="394"/>
        <v>0</v>
      </c>
      <c r="AT186" s="286">
        <f t="shared" si="395"/>
        <v>0</v>
      </c>
      <c r="AU186" s="286">
        <f t="shared" si="396"/>
        <v>0</v>
      </c>
      <c r="AV186" s="286">
        <f t="shared" si="397"/>
        <v>0</v>
      </c>
      <c r="AW186" s="286">
        <f t="shared" si="345"/>
        <v>0</v>
      </c>
      <c r="AX186" s="286">
        <f t="shared" si="398"/>
        <v>0</v>
      </c>
      <c r="AY186" s="286">
        <f t="shared" si="399"/>
        <v>0</v>
      </c>
      <c r="AZ186" s="286">
        <f t="shared" si="400"/>
        <v>0</v>
      </c>
      <c r="BA186" s="286">
        <f t="shared" si="401"/>
        <v>0</v>
      </c>
      <c r="BB186" s="286">
        <f t="shared" si="402"/>
        <v>0</v>
      </c>
      <c r="BC186" s="286">
        <f t="shared" si="403"/>
        <v>0</v>
      </c>
      <c r="BD186" s="286">
        <f t="shared" si="404"/>
        <v>0</v>
      </c>
      <c r="BE186" s="548">
        <f t="shared" si="405"/>
        <v>0</v>
      </c>
      <c r="BF186" s="548">
        <f t="shared" si="406"/>
        <v>0</v>
      </c>
      <c r="BG186" s="658"/>
      <c r="BH186" s="656">
        <v>4</v>
      </c>
      <c r="BI186" s="286"/>
      <c r="BJ186" s="541">
        <v>44</v>
      </c>
      <c r="BK186" s="159"/>
      <c r="BL186" s="541"/>
      <c r="BM186" s="159"/>
      <c r="BN186" s="541"/>
      <c r="BO186" s="159"/>
      <c r="BP186" s="541"/>
      <c r="BQ186" s="159"/>
      <c r="BR186" s="541"/>
      <c r="BS186" s="159"/>
      <c r="BT186" s="541"/>
      <c r="BU186" s="159"/>
      <c r="BV186" s="541"/>
      <c r="BW186" s="159"/>
      <c r="BX186" s="541"/>
      <c r="BY186" s="159"/>
      <c r="BZ186" s="286"/>
      <c r="CA186" s="1">
        <f t="shared" si="346"/>
        <v>0</v>
      </c>
      <c r="CB186" s="1">
        <f t="shared" si="347"/>
        <v>0</v>
      </c>
      <c r="CC186" s="1">
        <f t="shared" si="348"/>
        <v>0</v>
      </c>
      <c r="CD186" s="1">
        <f t="shared" si="349"/>
        <v>0</v>
      </c>
      <c r="CE186" s="1035">
        <f t="shared" si="350"/>
        <v>0</v>
      </c>
      <c r="CF186" s="1">
        <f t="shared" si="351"/>
        <v>0</v>
      </c>
      <c r="CG186" s="1">
        <f t="shared" si="352"/>
        <v>0</v>
      </c>
      <c r="CH186" s="1">
        <f t="shared" si="353"/>
        <v>0</v>
      </c>
      <c r="CJ186" s="1">
        <f t="shared" si="354"/>
        <v>0</v>
      </c>
      <c r="CK186" s="1">
        <f t="shared" si="355"/>
        <v>0</v>
      </c>
      <c r="CM186" s="1">
        <f t="shared" si="356"/>
        <v>0</v>
      </c>
      <c r="CN186" s="1">
        <f t="shared" si="357"/>
        <v>0</v>
      </c>
      <c r="CO186" s="1">
        <f t="shared" si="358"/>
        <v>0</v>
      </c>
      <c r="CP186" s="1">
        <f t="shared" si="359"/>
        <v>0</v>
      </c>
      <c r="CQ186" s="1">
        <f t="shared" si="360"/>
        <v>0</v>
      </c>
      <c r="CR186" s="1">
        <f t="shared" si="361"/>
        <v>0</v>
      </c>
      <c r="CS186" s="1">
        <f t="shared" si="362"/>
        <v>0</v>
      </c>
      <c r="CT186" s="1">
        <f t="shared" si="363"/>
        <v>0</v>
      </c>
      <c r="CU186" s="1">
        <f t="shared" si="364"/>
        <v>0</v>
      </c>
      <c r="CV186" s="1">
        <f t="shared" si="365"/>
        <v>0</v>
      </c>
      <c r="CW186" s="1">
        <f t="shared" si="366"/>
        <v>0</v>
      </c>
      <c r="CX186" s="1">
        <f t="shared" si="367"/>
        <v>0</v>
      </c>
      <c r="CY186" s="1">
        <f t="shared" si="368"/>
        <v>0</v>
      </c>
      <c r="CZ186" s="1">
        <f t="shared" si="369"/>
        <v>0</v>
      </c>
      <c r="DA186" s="1">
        <f t="shared" si="370"/>
        <v>0</v>
      </c>
    </row>
    <row r="187" spans="1:105" s="1" customFormat="1" ht="65.25" customHeight="1">
      <c r="B187" s="266"/>
      <c r="C187" s="140"/>
      <c r="D187" s="472" t="s">
        <v>470</v>
      </c>
      <c r="E187" s="777"/>
      <c r="F187" s="1168" t="s">
        <v>6727</v>
      </c>
      <c r="G187" s="167" t="s">
        <v>720</v>
      </c>
      <c r="H187" s="62" t="s">
        <v>218</v>
      </c>
      <c r="I187" s="167" t="s">
        <v>554</v>
      </c>
      <c r="J187" s="62">
        <v>1</v>
      </c>
      <c r="K187" s="62">
        <v>0</v>
      </c>
      <c r="L187" s="62" t="s">
        <v>6708</v>
      </c>
      <c r="M187" s="985">
        <v>272.685</v>
      </c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9"/>
      <c r="AB187" s="662"/>
      <c r="AC187" s="662"/>
      <c r="AD187" s="913" t="s">
        <v>236</v>
      </c>
      <c r="AE187" s="170">
        <f t="shared" si="388"/>
        <v>0</v>
      </c>
      <c r="AF187" s="171" t="str">
        <f t="shared" si="389"/>
        <v>No</v>
      </c>
      <c r="AG187" s="257" t="str">
        <f t="shared" si="390"/>
        <v>No</v>
      </c>
      <c r="AH187" s="172" t="str">
        <f t="shared" si="391"/>
        <v>Yes</v>
      </c>
      <c r="AJ187" s="397">
        <v>2</v>
      </c>
      <c r="AK187" s="396">
        <f t="shared" si="387"/>
        <v>0</v>
      </c>
      <c r="AL187" s="62"/>
      <c r="AM187" s="62"/>
      <c r="AN187" s="693">
        <v>8</v>
      </c>
      <c r="AO187" s="653">
        <f t="shared" si="407"/>
        <v>0</v>
      </c>
      <c r="AP187" s="738"/>
      <c r="AQ187" s="286">
        <f t="shared" si="392"/>
        <v>0</v>
      </c>
      <c r="AR187" s="286">
        <f t="shared" si="393"/>
        <v>0</v>
      </c>
      <c r="AS187" s="286">
        <f t="shared" si="394"/>
        <v>0</v>
      </c>
      <c r="AT187" s="286">
        <f t="shared" si="395"/>
        <v>0</v>
      </c>
      <c r="AU187" s="286">
        <f t="shared" si="396"/>
        <v>0</v>
      </c>
      <c r="AV187" s="286">
        <f t="shared" si="397"/>
        <v>0</v>
      </c>
      <c r="AW187" s="286">
        <f t="shared" si="345"/>
        <v>0</v>
      </c>
      <c r="AX187" s="286">
        <f t="shared" si="398"/>
        <v>0</v>
      </c>
      <c r="AY187" s="286">
        <f t="shared" si="399"/>
        <v>0</v>
      </c>
      <c r="AZ187" s="286">
        <f t="shared" si="400"/>
        <v>0</v>
      </c>
      <c r="BA187" s="286">
        <f t="shared" si="401"/>
        <v>0</v>
      </c>
      <c r="BB187" s="286">
        <f t="shared" si="402"/>
        <v>0</v>
      </c>
      <c r="BC187" s="286">
        <f t="shared" si="403"/>
        <v>0</v>
      </c>
      <c r="BD187" s="286">
        <f t="shared" si="404"/>
        <v>0</v>
      </c>
      <c r="BE187" s="548">
        <f t="shared" si="405"/>
        <v>0</v>
      </c>
      <c r="BF187" s="548">
        <f t="shared" si="406"/>
        <v>0</v>
      </c>
      <c r="BG187" s="658"/>
      <c r="BH187" s="656">
        <v>2</v>
      </c>
      <c r="BI187" s="286"/>
      <c r="BJ187" s="541">
        <v>10</v>
      </c>
      <c r="BK187" s="62"/>
      <c r="BL187" s="541"/>
      <c r="BM187" s="62"/>
      <c r="BN187" s="541"/>
      <c r="BO187" s="62"/>
      <c r="BP187" s="541"/>
      <c r="BQ187" s="62"/>
      <c r="BR187" s="541"/>
      <c r="BS187" s="62"/>
      <c r="BT187" s="541"/>
      <c r="BU187" s="62"/>
      <c r="BV187" s="541"/>
      <c r="BW187" s="62"/>
      <c r="BX187" s="541"/>
      <c r="BY187" s="62"/>
      <c r="BZ187" s="286"/>
      <c r="CA187" s="1">
        <f t="shared" si="346"/>
        <v>0</v>
      </c>
      <c r="CB187" s="1">
        <f t="shared" si="347"/>
        <v>0</v>
      </c>
      <c r="CC187" s="1">
        <f t="shared" si="348"/>
        <v>0</v>
      </c>
      <c r="CD187" s="1">
        <f t="shared" si="349"/>
        <v>0</v>
      </c>
      <c r="CE187" s="1035">
        <f t="shared" si="350"/>
        <v>0</v>
      </c>
      <c r="CF187" s="1">
        <f t="shared" si="351"/>
        <v>0</v>
      </c>
      <c r="CG187" s="1">
        <f t="shared" si="352"/>
        <v>0</v>
      </c>
      <c r="CH187" s="1">
        <f t="shared" si="353"/>
        <v>0</v>
      </c>
      <c r="CJ187" s="1">
        <f t="shared" si="354"/>
        <v>0</v>
      </c>
      <c r="CK187" s="1">
        <f t="shared" si="355"/>
        <v>0</v>
      </c>
      <c r="CM187" s="1">
        <f t="shared" si="356"/>
        <v>0</v>
      </c>
      <c r="CN187" s="1">
        <f t="shared" si="357"/>
        <v>0</v>
      </c>
      <c r="CO187" s="1">
        <f t="shared" si="358"/>
        <v>0</v>
      </c>
      <c r="CP187" s="1">
        <f t="shared" si="359"/>
        <v>0</v>
      </c>
      <c r="CQ187" s="1">
        <f t="shared" si="360"/>
        <v>0</v>
      </c>
      <c r="CR187" s="1">
        <f t="shared" si="361"/>
        <v>0</v>
      </c>
      <c r="CS187" s="1">
        <f t="shared" si="362"/>
        <v>0</v>
      </c>
      <c r="CT187" s="1">
        <f t="shared" si="363"/>
        <v>0</v>
      </c>
      <c r="CU187" s="1">
        <f t="shared" si="364"/>
        <v>0</v>
      </c>
      <c r="CV187" s="1">
        <f t="shared" si="365"/>
        <v>0</v>
      </c>
      <c r="CW187" s="1">
        <f t="shared" si="366"/>
        <v>0</v>
      </c>
      <c r="CX187" s="1">
        <f t="shared" si="367"/>
        <v>0</v>
      </c>
      <c r="CY187" s="1">
        <f t="shared" si="368"/>
        <v>0</v>
      </c>
      <c r="CZ187" s="1">
        <f t="shared" si="369"/>
        <v>0</v>
      </c>
      <c r="DA187" s="1">
        <f t="shared" si="370"/>
        <v>0</v>
      </c>
    </row>
    <row r="188" spans="1:105" s="1" customFormat="1" ht="65.25" customHeight="1">
      <c r="B188" s="266"/>
      <c r="C188" s="140"/>
      <c r="D188" s="472" t="s">
        <v>471</v>
      </c>
      <c r="E188" s="777"/>
      <c r="F188" s="1168"/>
      <c r="G188" s="167" t="s">
        <v>720</v>
      </c>
      <c r="H188" s="62" t="s">
        <v>218</v>
      </c>
      <c r="I188" s="167" t="s">
        <v>636</v>
      </c>
      <c r="J188" s="62">
        <v>4</v>
      </c>
      <c r="K188" s="62">
        <v>0</v>
      </c>
      <c r="L188" s="62" t="s">
        <v>6708</v>
      </c>
      <c r="M188" s="985">
        <v>1046.22</v>
      </c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9"/>
      <c r="AB188" s="662"/>
      <c r="AC188" s="662"/>
      <c r="AD188" s="913" t="s">
        <v>236</v>
      </c>
      <c r="AE188" s="170">
        <f t="shared" si="388"/>
        <v>0</v>
      </c>
      <c r="AF188" s="171" t="str">
        <f t="shared" si="389"/>
        <v>No</v>
      </c>
      <c r="AG188" s="257" t="str">
        <f t="shared" si="390"/>
        <v>No</v>
      </c>
      <c r="AH188" s="172" t="str">
        <f t="shared" si="391"/>
        <v>No</v>
      </c>
      <c r="AJ188" s="397">
        <v>8</v>
      </c>
      <c r="AK188" s="396">
        <f t="shared" si="387"/>
        <v>0</v>
      </c>
      <c r="AL188" s="62"/>
      <c r="AM188" s="62"/>
      <c r="AN188" s="693">
        <v>32</v>
      </c>
      <c r="AO188" s="653">
        <f t="shared" si="407"/>
        <v>0</v>
      </c>
      <c r="AP188" s="738"/>
      <c r="AQ188" s="286">
        <f t="shared" si="392"/>
        <v>0</v>
      </c>
      <c r="AR188" s="286">
        <f t="shared" si="393"/>
        <v>0</v>
      </c>
      <c r="AS188" s="286">
        <f t="shared" si="394"/>
        <v>0</v>
      </c>
      <c r="AT188" s="286">
        <f t="shared" si="395"/>
        <v>0</v>
      </c>
      <c r="AU188" s="286">
        <f t="shared" si="396"/>
        <v>0</v>
      </c>
      <c r="AV188" s="286">
        <f t="shared" si="397"/>
        <v>0</v>
      </c>
      <c r="AW188" s="286">
        <f t="shared" si="345"/>
        <v>0</v>
      </c>
      <c r="AX188" s="286">
        <f t="shared" si="398"/>
        <v>0</v>
      </c>
      <c r="AY188" s="286">
        <f t="shared" si="399"/>
        <v>0</v>
      </c>
      <c r="AZ188" s="286">
        <f t="shared" si="400"/>
        <v>0</v>
      </c>
      <c r="BA188" s="286">
        <f t="shared" si="401"/>
        <v>0</v>
      </c>
      <c r="BB188" s="286">
        <f t="shared" si="402"/>
        <v>0</v>
      </c>
      <c r="BC188" s="286">
        <f t="shared" si="403"/>
        <v>0</v>
      </c>
      <c r="BD188" s="286">
        <f t="shared" si="404"/>
        <v>0</v>
      </c>
      <c r="BE188" s="548">
        <f t="shared" si="405"/>
        <v>0</v>
      </c>
      <c r="BF188" s="548">
        <f t="shared" si="406"/>
        <v>0</v>
      </c>
      <c r="BG188" s="658"/>
      <c r="BH188" s="656">
        <v>8</v>
      </c>
      <c r="BI188" s="286"/>
      <c r="BJ188" s="541">
        <v>40</v>
      </c>
      <c r="BK188" s="62"/>
      <c r="BL188" s="541"/>
      <c r="BM188" s="62"/>
      <c r="BN188" s="541"/>
      <c r="BO188" s="62"/>
      <c r="BP188" s="541"/>
      <c r="BQ188" s="62"/>
      <c r="BR188" s="541"/>
      <c r="BS188" s="62"/>
      <c r="BT188" s="541"/>
      <c r="BU188" s="62"/>
      <c r="BV188" s="541"/>
      <c r="BW188" s="62"/>
      <c r="BX188" s="541"/>
      <c r="BY188" s="62"/>
      <c r="BZ188" s="286"/>
      <c r="CA188" s="1">
        <f t="shared" si="346"/>
        <v>0</v>
      </c>
      <c r="CB188" s="1">
        <f t="shared" si="347"/>
        <v>0</v>
      </c>
      <c r="CC188" s="1">
        <f t="shared" si="348"/>
        <v>0</v>
      </c>
      <c r="CD188" s="1">
        <f t="shared" si="349"/>
        <v>0</v>
      </c>
      <c r="CE188" s="1035">
        <f t="shared" si="350"/>
        <v>0</v>
      </c>
      <c r="CF188" s="1">
        <f t="shared" si="351"/>
        <v>0</v>
      </c>
      <c r="CG188" s="1">
        <f t="shared" si="352"/>
        <v>0</v>
      </c>
      <c r="CH188" s="1">
        <f t="shared" si="353"/>
        <v>0</v>
      </c>
      <c r="CJ188" s="1">
        <f t="shared" si="354"/>
        <v>0</v>
      </c>
      <c r="CK188" s="1">
        <f t="shared" si="355"/>
        <v>0</v>
      </c>
      <c r="CM188" s="1">
        <f t="shared" si="356"/>
        <v>0</v>
      </c>
      <c r="CN188" s="1">
        <f t="shared" si="357"/>
        <v>0</v>
      </c>
      <c r="CO188" s="1">
        <f t="shared" si="358"/>
        <v>0</v>
      </c>
      <c r="CP188" s="1">
        <f t="shared" si="359"/>
        <v>0</v>
      </c>
      <c r="CQ188" s="1">
        <f t="shared" si="360"/>
        <v>0</v>
      </c>
      <c r="CR188" s="1">
        <f t="shared" si="361"/>
        <v>0</v>
      </c>
      <c r="CS188" s="1">
        <f t="shared" si="362"/>
        <v>0</v>
      </c>
      <c r="CT188" s="1">
        <f t="shared" si="363"/>
        <v>0</v>
      </c>
      <c r="CU188" s="1">
        <f t="shared" si="364"/>
        <v>0</v>
      </c>
      <c r="CV188" s="1">
        <f t="shared" si="365"/>
        <v>0</v>
      </c>
      <c r="CW188" s="1">
        <f t="shared" si="366"/>
        <v>0</v>
      </c>
      <c r="CX188" s="1">
        <f t="shared" si="367"/>
        <v>0</v>
      </c>
      <c r="CY188" s="1">
        <f t="shared" si="368"/>
        <v>0</v>
      </c>
      <c r="CZ188" s="1">
        <f t="shared" si="369"/>
        <v>0</v>
      </c>
      <c r="DA188" s="1">
        <f t="shared" si="370"/>
        <v>0</v>
      </c>
    </row>
    <row r="189" spans="1:105" s="1" customFormat="1" ht="65.25" customHeight="1">
      <c r="B189" s="265"/>
      <c r="D189" s="1053" t="s">
        <v>472</v>
      </c>
      <c r="E189" s="1054"/>
      <c r="F189" s="1165"/>
      <c r="G189" s="1055" t="s">
        <v>720</v>
      </c>
      <c r="H189" s="1056" t="s">
        <v>218</v>
      </c>
      <c r="I189" s="1055" t="s">
        <v>555</v>
      </c>
      <c r="J189" s="1056">
        <v>1</v>
      </c>
      <c r="K189" s="1056">
        <v>0</v>
      </c>
      <c r="L189" s="1056" t="s">
        <v>6708</v>
      </c>
      <c r="M189" s="1098">
        <v>145.96995000000001</v>
      </c>
      <c r="N189" s="1058"/>
      <c r="O189" s="1058"/>
      <c r="P189" s="1058"/>
      <c r="Q189" s="1058"/>
      <c r="R189" s="1058"/>
      <c r="S189" s="1058"/>
      <c r="T189" s="1058"/>
      <c r="U189" s="1058"/>
      <c r="V189" s="1058"/>
      <c r="W189" s="1058"/>
      <c r="X189" s="1058"/>
      <c r="Y189" s="1058"/>
      <c r="Z189" s="1058"/>
      <c r="AA189" s="1059"/>
      <c r="AB189" s="1082"/>
      <c r="AC189" s="1082"/>
      <c r="AD189" s="1061" t="s">
        <v>236</v>
      </c>
      <c r="AE189" s="1062">
        <f t="shared" si="388"/>
        <v>0</v>
      </c>
      <c r="AF189" s="1063" t="str">
        <f t="shared" si="389"/>
        <v>No</v>
      </c>
      <c r="AG189" s="1107" t="str">
        <f t="shared" si="390"/>
        <v>No</v>
      </c>
      <c r="AH189" s="1052" t="str">
        <f t="shared" si="391"/>
        <v>No</v>
      </c>
      <c r="AJ189" s="397">
        <v>1</v>
      </c>
      <c r="AK189" s="396">
        <f t="shared" si="387"/>
        <v>0</v>
      </c>
      <c r="AL189" s="62"/>
      <c r="AM189" s="62"/>
      <c r="AN189" s="693">
        <v>4.5</v>
      </c>
      <c r="AO189" s="653">
        <f t="shared" si="407"/>
        <v>0</v>
      </c>
      <c r="AP189" s="738"/>
      <c r="AQ189" s="286">
        <f t="shared" si="392"/>
        <v>0</v>
      </c>
      <c r="AR189" s="286">
        <f t="shared" si="393"/>
        <v>0</v>
      </c>
      <c r="AS189" s="286">
        <f t="shared" si="394"/>
        <v>0</v>
      </c>
      <c r="AT189" s="286">
        <f t="shared" si="395"/>
        <v>0</v>
      </c>
      <c r="AU189" s="286">
        <f t="shared" si="396"/>
        <v>0</v>
      </c>
      <c r="AV189" s="286">
        <f t="shared" si="397"/>
        <v>0</v>
      </c>
      <c r="AW189" s="286">
        <f t="shared" si="345"/>
        <v>0</v>
      </c>
      <c r="AX189" s="286">
        <f t="shared" si="398"/>
        <v>0</v>
      </c>
      <c r="AY189" s="286">
        <f t="shared" si="399"/>
        <v>0</v>
      </c>
      <c r="AZ189" s="286">
        <f t="shared" si="400"/>
        <v>0</v>
      </c>
      <c r="BA189" s="286">
        <f t="shared" si="401"/>
        <v>0</v>
      </c>
      <c r="BB189" s="286">
        <f t="shared" si="402"/>
        <v>0</v>
      </c>
      <c r="BC189" s="286">
        <f t="shared" si="403"/>
        <v>0</v>
      </c>
      <c r="BD189" s="286">
        <f t="shared" si="404"/>
        <v>0</v>
      </c>
      <c r="BE189" s="548">
        <f t="shared" si="405"/>
        <v>0</v>
      </c>
      <c r="BF189" s="548">
        <f t="shared" si="406"/>
        <v>0</v>
      </c>
      <c r="BG189" s="658"/>
      <c r="BH189" s="656">
        <v>1</v>
      </c>
      <c r="BI189" s="286"/>
      <c r="BJ189" s="541">
        <v>6</v>
      </c>
      <c r="BK189" s="159"/>
      <c r="BL189" s="541"/>
      <c r="BM189" s="159">
        <v>2</v>
      </c>
      <c r="BN189" s="541"/>
      <c r="BO189" s="159"/>
      <c r="BP189" s="541"/>
      <c r="BQ189" s="159"/>
      <c r="BR189" s="541"/>
      <c r="BS189" s="159"/>
      <c r="BT189" s="541"/>
      <c r="BU189" s="159"/>
      <c r="BV189" s="541"/>
      <c r="BW189" s="159"/>
      <c r="BX189" s="541"/>
      <c r="BY189" s="159"/>
      <c r="BZ189" s="286"/>
      <c r="CA189" s="1">
        <f t="shared" si="346"/>
        <v>0</v>
      </c>
      <c r="CB189" s="1">
        <f t="shared" si="347"/>
        <v>0</v>
      </c>
      <c r="CC189" s="1">
        <f t="shared" si="348"/>
        <v>0</v>
      </c>
      <c r="CD189" s="1">
        <f t="shared" si="349"/>
        <v>0</v>
      </c>
      <c r="CE189" s="1035">
        <f t="shared" si="350"/>
        <v>0</v>
      </c>
      <c r="CF189" s="1">
        <f t="shared" si="351"/>
        <v>0</v>
      </c>
      <c r="CG189" s="1">
        <f t="shared" si="352"/>
        <v>0</v>
      </c>
      <c r="CH189" s="1">
        <f t="shared" si="353"/>
        <v>0</v>
      </c>
      <c r="CJ189" s="1">
        <f t="shared" si="354"/>
        <v>0</v>
      </c>
      <c r="CK189" s="1">
        <f t="shared" si="355"/>
        <v>0</v>
      </c>
      <c r="CM189" s="1">
        <f t="shared" si="356"/>
        <v>0</v>
      </c>
      <c r="CN189" s="1">
        <f t="shared" si="357"/>
        <v>0</v>
      </c>
      <c r="CO189" s="1">
        <f t="shared" si="358"/>
        <v>0</v>
      </c>
      <c r="CP189" s="1">
        <f t="shared" si="359"/>
        <v>0</v>
      </c>
      <c r="CQ189" s="1">
        <f t="shared" si="360"/>
        <v>0</v>
      </c>
      <c r="CR189" s="1">
        <f t="shared" si="361"/>
        <v>0</v>
      </c>
      <c r="CS189" s="1">
        <f t="shared" si="362"/>
        <v>0</v>
      </c>
      <c r="CT189" s="1">
        <f t="shared" si="363"/>
        <v>0</v>
      </c>
      <c r="CU189" s="1">
        <f t="shared" si="364"/>
        <v>0</v>
      </c>
      <c r="CV189" s="1">
        <f t="shared" si="365"/>
        <v>0</v>
      </c>
      <c r="CW189" s="1">
        <f t="shared" si="366"/>
        <v>0</v>
      </c>
      <c r="CX189" s="1">
        <f t="shared" si="367"/>
        <v>0</v>
      </c>
      <c r="CY189" s="1">
        <f t="shared" si="368"/>
        <v>0</v>
      </c>
      <c r="CZ189" s="1">
        <f t="shared" si="369"/>
        <v>0</v>
      </c>
      <c r="DA189" s="1">
        <f t="shared" si="370"/>
        <v>0</v>
      </c>
    </row>
    <row r="190" spans="1:105" s="1" customFormat="1" ht="65.25" customHeight="1">
      <c r="B190" s="265"/>
      <c r="D190" s="1053" t="s">
        <v>473</v>
      </c>
      <c r="E190" s="1054"/>
      <c r="F190" s="1165" t="s">
        <v>6727</v>
      </c>
      <c r="G190" s="1055" t="s">
        <v>720</v>
      </c>
      <c r="H190" s="1056" t="s">
        <v>218</v>
      </c>
      <c r="I190" s="1055" t="s">
        <v>659</v>
      </c>
      <c r="J190" s="1056">
        <v>4</v>
      </c>
      <c r="K190" s="1056">
        <v>0</v>
      </c>
      <c r="L190" s="1056" t="s">
        <v>6708</v>
      </c>
      <c r="M190" s="1098">
        <v>565.404</v>
      </c>
      <c r="N190" s="1058"/>
      <c r="O190" s="1058"/>
      <c r="P190" s="1058"/>
      <c r="Q190" s="1058"/>
      <c r="R190" s="1058"/>
      <c r="S190" s="1058"/>
      <c r="T190" s="1058"/>
      <c r="U190" s="1058"/>
      <c r="V190" s="1058"/>
      <c r="W190" s="1058"/>
      <c r="X190" s="1058"/>
      <c r="Y190" s="1058"/>
      <c r="Z190" s="1058"/>
      <c r="AA190" s="1059"/>
      <c r="AB190" s="1082"/>
      <c r="AC190" s="1082"/>
      <c r="AD190" s="1061" t="s">
        <v>236</v>
      </c>
      <c r="AE190" s="1062">
        <f t="shared" si="388"/>
        <v>0</v>
      </c>
      <c r="AF190" s="1063" t="str">
        <f t="shared" si="389"/>
        <v>No</v>
      </c>
      <c r="AG190" s="1107" t="str">
        <f t="shared" si="390"/>
        <v>No</v>
      </c>
      <c r="AH190" s="1052" t="str">
        <f t="shared" si="391"/>
        <v>Yes</v>
      </c>
      <c r="AJ190" s="397">
        <v>4</v>
      </c>
      <c r="AK190" s="396">
        <f t="shared" si="387"/>
        <v>0</v>
      </c>
      <c r="AL190" s="62"/>
      <c r="AM190" s="62"/>
      <c r="AN190" s="693">
        <v>18</v>
      </c>
      <c r="AO190" s="653">
        <f t="shared" si="407"/>
        <v>0</v>
      </c>
      <c r="AP190" s="738"/>
      <c r="AQ190" s="286">
        <f t="shared" si="392"/>
        <v>0</v>
      </c>
      <c r="AR190" s="286">
        <f t="shared" si="393"/>
        <v>0</v>
      </c>
      <c r="AS190" s="286">
        <f t="shared" si="394"/>
        <v>0</v>
      </c>
      <c r="AT190" s="286">
        <f t="shared" si="395"/>
        <v>0</v>
      </c>
      <c r="AU190" s="286">
        <f t="shared" si="396"/>
        <v>0</v>
      </c>
      <c r="AV190" s="286">
        <f t="shared" si="397"/>
        <v>0</v>
      </c>
      <c r="AW190" s="286">
        <f t="shared" si="345"/>
        <v>0</v>
      </c>
      <c r="AX190" s="286">
        <f t="shared" si="398"/>
        <v>0</v>
      </c>
      <c r="AY190" s="286">
        <f t="shared" si="399"/>
        <v>0</v>
      </c>
      <c r="AZ190" s="286">
        <f t="shared" si="400"/>
        <v>0</v>
      </c>
      <c r="BA190" s="286">
        <f t="shared" si="401"/>
        <v>0</v>
      </c>
      <c r="BB190" s="286">
        <f t="shared" si="402"/>
        <v>0</v>
      </c>
      <c r="BC190" s="286">
        <f t="shared" si="403"/>
        <v>0</v>
      </c>
      <c r="BD190" s="286">
        <f t="shared" si="404"/>
        <v>0</v>
      </c>
      <c r="BE190" s="548">
        <f t="shared" si="405"/>
        <v>0</v>
      </c>
      <c r="BF190" s="548">
        <f t="shared" si="406"/>
        <v>0</v>
      </c>
      <c r="BG190" s="658"/>
      <c r="BH190" s="656">
        <v>4</v>
      </c>
      <c r="BI190" s="286"/>
      <c r="BJ190" s="541">
        <v>24</v>
      </c>
      <c r="BK190" s="159"/>
      <c r="BL190" s="541"/>
      <c r="BM190" s="159">
        <v>8</v>
      </c>
      <c r="BN190" s="541"/>
      <c r="BO190" s="159"/>
      <c r="BP190" s="541"/>
      <c r="BQ190" s="159"/>
      <c r="BR190" s="541"/>
      <c r="BS190" s="159"/>
      <c r="BT190" s="541"/>
      <c r="BU190" s="159"/>
      <c r="BV190" s="541"/>
      <c r="BW190" s="159"/>
      <c r="BX190" s="541"/>
      <c r="BY190" s="159"/>
      <c r="BZ190" s="286"/>
      <c r="CA190" s="1">
        <f t="shared" si="346"/>
        <v>0</v>
      </c>
      <c r="CB190" s="1">
        <f t="shared" si="347"/>
        <v>0</v>
      </c>
      <c r="CC190" s="1">
        <f t="shared" si="348"/>
        <v>0</v>
      </c>
      <c r="CD190" s="1">
        <f t="shared" si="349"/>
        <v>0</v>
      </c>
      <c r="CE190" s="1035">
        <f t="shared" si="350"/>
        <v>0</v>
      </c>
      <c r="CF190" s="1">
        <f t="shared" si="351"/>
        <v>0</v>
      </c>
      <c r="CG190" s="1">
        <f t="shared" si="352"/>
        <v>0</v>
      </c>
      <c r="CH190" s="1">
        <f t="shared" si="353"/>
        <v>0</v>
      </c>
      <c r="CJ190" s="1">
        <f t="shared" si="354"/>
        <v>0</v>
      </c>
      <c r="CK190" s="1">
        <f t="shared" si="355"/>
        <v>0</v>
      </c>
      <c r="CM190" s="1">
        <f t="shared" si="356"/>
        <v>0</v>
      </c>
      <c r="CN190" s="1">
        <f t="shared" si="357"/>
        <v>0</v>
      </c>
      <c r="CO190" s="1">
        <f t="shared" si="358"/>
        <v>0</v>
      </c>
      <c r="CP190" s="1">
        <f t="shared" si="359"/>
        <v>0</v>
      </c>
      <c r="CQ190" s="1">
        <f t="shared" si="360"/>
        <v>0</v>
      </c>
      <c r="CR190" s="1">
        <f t="shared" si="361"/>
        <v>0</v>
      </c>
      <c r="CS190" s="1">
        <f t="shared" si="362"/>
        <v>0</v>
      </c>
      <c r="CT190" s="1">
        <f t="shared" si="363"/>
        <v>0</v>
      </c>
      <c r="CU190" s="1">
        <f t="shared" si="364"/>
        <v>0</v>
      </c>
      <c r="CV190" s="1">
        <f t="shared" si="365"/>
        <v>0</v>
      </c>
      <c r="CW190" s="1">
        <f t="shared" si="366"/>
        <v>0</v>
      </c>
      <c r="CX190" s="1">
        <f t="shared" si="367"/>
        <v>0</v>
      </c>
      <c r="CY190" s="1">
        <f t="shared" si="368"/>
        <v>0</v>
      </c>
      <c r="CZ190" s="1">
        <f t="shared" si="369"/>
        <v>0</v>
      </c>
      <c r="DA190" s="1">
        <f t="shared" si="370"/>
        <v>0</v>
      </c>
    </row>
    <row r="191" spans="1:105" s="62" customFormat="1" ht="65.25" customHeight="1">
      <c r="A191" s="1"/>
      <c r="B191" s="266"/>
      <c r="C191" s="167"/>
      <c r="D191" s="472" t="s">
        <v>575</v>
      </c>
      <c r="E191" s="775" t="s">
        <v>90</v>
      </c>
      <c r="F191" s="1166"/>
      <c r="G191" s="167" t="s">
        <v>720</v>
      </c>
      <c r="H191" s="62" t="s">
        <v>218</v>
      </c>
      <c r="I191" s="167" t="s">
        <v>596</v>
      </c>
      <c r="J191" s="62">
        <v>1</v>
      </c>
      <c r="K191" s="62">
        <v>0</v>
      </c>
      <c r="L191" s="62" t="s">
        <v>6708</v>
      </c>
      <c r="M191" s="985">
        <v>150.255</v>
      </c>
      <c r="N191" s="168"/>
      <c r="O191" s="195"/>
      <c r="P191" s="195"/>
      <c r="Q191" s="195"/>
      <c r="R191" s="195"/>
      <c r="S191" s="195"/>
      <c r="T191" s="195"/>
      <c r="U191" s="168"/>
      <c r="V191" s="168"/>
      <c r="W191" s="168"/>
      <c r="X191" s="168"/>
      <c r="Y191" s="168"/>
      <c r="Z191" s="168"/>
      <c r="AA191" s="169"/>
      <c r="AB191" s="913" t="s">
        <v>236</v>
      </c>
      <c r="AC191" s="913" t="s">
        <v>236</v>
      </c>
      <c r="AD191" s="169"/>
      <c r="AE191" s="170">
        <f>M191*N191+M191*O191+M191*P191+M191*Q191+M191*R191+M191*S191+M191*U191+M191*W191+M191*X191+M191*Y191+M191*Z191+M191*AA191+M191*V191+M191*AD191+M191*T191</f>
        <v>0</v>
      </c>
      <c r="AF191" s="197" t="str">
        <f t="shared" si="389"/>
        <v>No</v>
      </c>
      <c r="AG191" s="257" t="str">
        <f t="shared" si="390"/>
        <v>No</v>
      </c>
      <c r="AH191" s="172" t="str">
        <f t="shared" si="391"/>
        <v>No</v>
      </c>
      <c r="AI191" s="1"/>
      <c r="AJ191" s="397">
        <v>1</v>
      </c>
      <c r="AK191" s="398">
        <f t="shared" ref="AK191" si="408">AJ191*N191+AJ191*O191+AJ191*P191+AJ191*Q191+AJ191*R191+AJ191*S191+AJ191*U191+AJ191*W191+AJ191*X191+AJ191*Y191+AJ191*Z191+AJ191*AA191+AJ191*V191+AJ191*AD191+AJ191*T191</f>
        <v>0</v>
      </c>
      <c r="AN191" s="693">
        <v>1.61</v>
      </c>
      <c r="AO191" s="653">
        <f t="shared" si="407"/>
        <v>0</v>
      </c>
      <c r="AP191" s="738"/>
      <c r="AQ191" s="286">
        <f t="shared" si="392"/>
        <v>0</v>
      </c>
      <c r="AR191" s="286">
        <f t="shared" si="393"/>
        <v>0</v>
      </c>
      <c r="AS191" s="286">
        <f t="shared" si="394"/>
        <v>0</v>
      </c>
      <c r="AT191" s="286">
        <f t="shared" si="395"/>
        <v>0</v>
      </c>
      <c r="AU191" s="286">
        <f t="shared" si="396"/>
        <v>0</v>
      </c>
      <c r="AV191" s="286">
        <f t="shared" si="397"/>
        <v>0</v>
      </c>
      <c r="AW191" s="286">
        <f t="shared" si="345"/>
        <v>0</v>
      </c>
      <c r="AX191" s="286">
        <f t="shared" si="398"/>
        <v>0</v>
      </c>
      <c r="AY191" s="286">
        <f t="shared" si="399"/>
        <v>0</v>
      </c>
      <c r="AZ191" s="286">
        <f t="shared" si="400"/>
        <v>0</v>
      </c>
      <c r="BA191" s="286">
        <f t="shared" si="401"/>
        <v>0</v>
      </c>
      <c r="BB191" s="286">
        <f t="shared" si="402"/>
        <v>0</v>
      </c>
      <c r="BC191" s="286">
        <f t="shared" si="403"/>
        <v>0</v>
      </c>
      <c r="BD191" s="286">
        <f t="shared" si="404"/>
        <v>0</v>
      </c>
      <c r="BE191" s="548"/>
      <c r="BF191" s="548"/>
      <c r="BG191" s="658">
        <f>AD191*J191</f>
        <v>0</v>
      </c>
      <c r="BH191" s="656">
        <v>1</v>
      </c>
      <c r="BI191" s="286"/>
      <c r="BJ191" s="541">
        <v>3</v>
      </c>
      <c r="BK191" s="62">
        <v>2</v>
      </c>
      <c r="BL191" s="541"/>
      <c r="BN191" s="541"/>
      <c r="BP191" s="541"/>
      <c r="BR191" s="541"/>
      <c r="BT191" s="541"/>
      <c r="BV191" s="541"/>
      <c r="BX191" s="541"/>
      <c r="BZ191" s="286"/>
      <c r="CA191" s="1">
        <f t="shared" si="346"/>
        <v>0</v>
      </c>
      <c r="CB191" s="1">
        <f t="shared" si="347"/>
        <v>0</v>
      </c>
      <c r="CC191" s="1">
        <f t="shared" si="348"/>
        <v>0</v>
      </c>
      <c r="CD191" s="1">
        <f t="shared" si="349"/>
        <v>0</v>
      </c>
      <c r="CE191" s="1035">
        <f t="shared" si="350"/>
        <v>0</v>
      </c>
      <c r="CF191" s="1">
        <f t="shared" si="351"/>
        <v>0</v>
      </c>
      <c r="CG191" s="1">
        <f t="shared" si="352"/>
        <v>0</v>
      </c>
      <c r="CH191" s="1">
        <f t="shared" si="353"/>
        <v>0</v>
      </c>
      <c r="CJ191" s="1">
        <f t="shared" si="354"/>
        <v>0</v>
      </c>
      <c r="CK191" s="1">
        <f t="shared" si="355"/>
        <v>0</v>
      </c>
      <c r="CM191" s="1">
        <f t="shared" si="356"/>
        <v>0</v>
      </c>
      <c r="CN191" s="1">
        <f t="shared" si="357"/>
        <v>0</v>
      </c>
      <c r="CO191" s="1">
        <f t="shared" si="358"/>
        <v>0</v>
      </c>
      <c r="CP191" s="1">
        <f t="shared" si="359"/>
        <v>0</v>
      </c>
      <c r="CQ191" s="1">
        <f t="shared" si="360"/>
        <v>0</v>
      </c>
      <c r="CR191" s="1">
        <f t="shared" si="361"/>
        <v>0</v>
      </c>
      <c r="CS191" s="1">
        <f t="shared" si="362"/>
        <v>0</v>
      </c>
      <c r="CT191" s="1">
        <f t="shared" si="363"/>
        <v>0</v>
      </c>
      <c r="CU191" s="1">
        <f t="shared" si="364"/>
        <v>0</v>
      </c>
      <c r="CV191" s="1">
        <f t="shared" si="365"/>
        <v>0</v>
      </c>
      <c r="CW191" s="1">
        <f t="shared" si="366"/>
        <v>0</v>
      </c>
      <c r="CX191" s="1">
        <f t="shared" si="367"/>
        <v>0</v>
      </c>
      <c r="CY191" s="1">
        <f t="shared" si="368"/>
        <v>0</v>
      </c>
      <c r="CZ191" s="1">
        <f t="shared" si="369"/>
        <v>0</v>
      </c>
      <c r="DA191" s="1">
        <f t="shared" si="370"/>
        <v>0</v>
      </c>
    </row>
    <row r="192" spans="1:105" s="1" customFormat="1" ht="65.25" customHeight="1">
      <c r="B192" s="265"/>
      <c r="D192" s="1053" t="s">
        <v>474</v>
      </c>
      <c r="E192" s="1054"/>
      <c r="F192" s="1165"/>
      <c r="G192" s="1055" t="s">
        <v>720</v>
      </c>
      <c r="H192" s="1056" t="s">
        <v>225</v>
      </c>
      <c r="I192" s="1055" t="s">
        <v>6400</v>
      </c>
      <c r="J192" s="1056">
        <v>1</v>
      </c>
      <c r="K192" s="1056">
        <v>0</v>
      </c>
      <c r="L192" s="1056" t="s">
        <v>6708</v>
      </c>
      <c r="M192" s="1098">
        <v>122.43000000000002</v>
      </c>
      <c r="N192" s="1058"/>
      <c r="O192" s="1058"/>
      <c r="P192" s="1058"/>
      <c r="Q192" s="1058"/>
      <c r="R192" s="1058"/>
      <c r="S192" s="1058"/>
      <c r="T192" s="1058"/>
      <c r="U192" s="1058"/>
      <c r="V192" s="1058"/>
      <c r="W192" s="1058"/>
      <c r="X192" s="1058"/>
      <c r="Y192" s="1058"/>
      <c r="Z192" s="1058"/>
      <c r="AA192" s="1059"/>
      <c r="AB192" s="1082"/>
      <c r="AC192" s="1082"/>
      <c r="AD192" s="1061" t="s">
        <v>236</v>
      </c>
      <c r="AE192" s="1062">
        <f t="shared" si="388"/>
        <v>0</v>
      </c>
      <c r="AF192" s="1063" t="str">
        <f t="shared" si="389"/>
        <v>No</v>
      </c>
      <c r="AG192" s="1107" t="str">
        <f t="shared" si="390"/>
        <v>No</v>
      </c>
      <c r="AH192" s="1052" t="str">
        <f t="shared" si="391"/>
        <v>No</v>
      </c>
      <c r="AJ192" s="397">
        <v>1</v>
      </c>
      <c r="AK192" s="396">
        <f t="shared" si="387"/>
        <v>0</v>
      </c>
      <c r="AL192" s="62"/>
      <c r="AM192" s="62"/>
      <c r="AN192" s="693">
        <v>1.6</v>
      </c>
      <c r="AO192" s="653">
        <f t="shared" si="407"/>
        <v>0</v>
      </c>
      <c r="AP192" s="738"/>
      <c r="AQ192" s="286">
        <f t="shared" si="392"/>
        <v>0</v>
      </c>
      <c r="AR192" s="286">
        <f t="shared" si="393"/>
        <v>0</v>
      </c>
      <c r="AS192" s="286">
        <f t="shared" si="394"/>
        <v>0</v>
      </c>
      <c r="AT192" s="286">
        <f t="shared" si="395"/>
        <v>0</v>
      </c>
      <c r="AU192" s="286">
        <f t="shared" si="396"/>
        <v>0</v>
      </c>
      <c r="AV192" s="286">
        <f t="shared" si="397"/>
        <v>0</v>
      </c>
      <c r="AW192" s="286">
        <f t="shared" si="345"/>
        <v>0</v>
      </c>
      <c r="AX192" s="286">
        <f t="shared" si="398"/>
        <v>0</v>
      </c>
      <c r="AY192" s="286">
        <f t="shared" si="399"/>
        <v>0</v>
      </c>
      <c r="AZ192" s="286">
        <f t="shared" si="400"/>
        <v>0</v>
      </c>
      <c r="BA192" s="286">
        <f t="shared" si="401"/>
        <v>0</v>
      </c>
      <c r="BB192" s="286">
        <f t="shared" si="402"/>
        <v>0</v>
      </c>
      <c r="BC192" s="286">
        <f t="shared" si="403"/>
        <v>0</v>
      </c>
      <c r="BD192" s="286">
        <f t="shared" si="404"/>
        <v>0</v>
      </c>
      <c r="BE192" s="548">
        <f>AB192*J192</f>
        <v>0</v>
      </c>
      <c r="BF192" s="548">
        <f>AC192*J192</f>
        <v>0</v>
      </c>
      <c r="BG192" s="658"/>
      <c r="BH192" s="656">
        <v>1</v>
      </c>
      <c r="BI192" s="286"/>
      <c r="BJ192" s="541">
        <v>3</v>
      </c>
      <c r="BK192" s="159">
        <v>1</v>
      </c>
      <c r="BL192" s="541"/>
      <c r="BM192" s="159"/>
      <c r="BN192" s="541"/>
      <c r="BO192" s="159"/>
      <c r="BP192" s="541"/>
      <c r="BQ192" s="159"/>
      <c r="BR192" s="541"/>
      <c r="BS192" s="159"/>
      <c r="BT192" s="541"/>
      <c r="BU192" s="159"/>
      <c r="BV192" s="541"/>
      <c r="BW192" s="159"/>
      <c r="BX192" s="541"/>
      <c r="BY192" s="159"/>
      <c r="BZ192" s="286"/>
      <c r="CA192" s="1">
        <f t="shared" si="346"/>
        <v>0</v>
      </c>
      <c r="CB192" s="1">
        <f t="shared" si="347"/>
        <v>0</v>
      </c>
      <c r="CC192" s="1">
        <f t="shared" si="348"/>
        <v>0</v>
      </c>
      <c r="CD192" s="1">
        <f t="shared" si="349"/>
        <v>0</v>
      </c>
      <c r="CE192" s="1035">
        <f t="shared" si="350"/>
        <v>0</v>
      </c>
      <c r="CF192" s="1">
        <f t="shared" si="351"/>
        <v>0</v>
      </c>
      <c r="CG192" s="1">
        <f t="shared" si="352"/>
        <v>0</v>
      </c>
      <c r="CH192" s="1">
        <f t="shared" si="353"/>
        <v>0</v>
      </c>
      <c r="CJ192" s="1">
        <f t="shared" si="354"/>
        <v>0</v>
      </c>
      <c r="CK192" s="1">
        <f t="shared" si="355"/>
        <v>0</v>
      </c>
      <c r="CM192" s="1">
        <f t="shared" si="356"/>
        <v>0</v>
      </c>
      <c r="CN192" s="1">
        <f t="shared" si="357"/>
        <v>0</v>
      </c>
      <c r="CO192" s="1">
        <f t="shared" si="358"/>
        <v>0</v>
      </c>
      <c r="CP192" s="1">
        <f t="shared" si="359"/>
        <v>0</v>
      </c>
      <c r="CQ192" s="1">
        <f t="shared" si="360"/>
        <v>0</v>
      </c>
      <c r="CR192" s="1">
        <f t="shared" si="361"/>
        <v>0</v>
      </c>
      <c r="CS192" s="1">
        <f t="shared" si="362"/>
        <v>0</v>
      </c>
      <c r="CT192" s="1">
        <f t="shared" si="363"/>
        <v>0</v>
      </c>
      <c r="CU192" s="1">
        <f t="shared" si="364"/>
        <v>0</v>
      </c>
      <c r="CV192" s="1">
        <f t="shared" si="365"/>
        <v>0</v>
      </c>
      <c r="CW192" s="1">
        <f t="shared" si="366"/>
        <v>0</v>
      </c>
      <c r="CX192" s="1">
        <f t="shared" si="367"/>
        <v>0</v>
      </c>
      <c r="CY192" s="1">
        <f t="shared" si="368"/>
        <v>0</v>
      </c>
      <c r="CZ192" s="1">
        <f t="shared" si="369"/>
        <v>0</v>
      </c>
      <c r="DA192" s="1">
        <f t="shared" si="370"/>
        <v>0</v>
      </c>
    </row>
    <row r="193" spans="1:105" s="1" customFormat="1" ht="65.25" customHeight="1">
      <c r="B193" s="266" t="s">
        <v>9</v>
      </c>
      <c r="D193" s="1053" t="s">
        <v>7012</v>
      </c>
      <c r="E193" s="1054" t="s">
        <v>90</v>
      </c>
      <c r="F193" s="1165"/>
      <c r="G193" s="1055" t="s">
        <v>720</v>
      </c>
      <c r="H193" s="1056" t="s">
        <v>225</v>
      </c>
      <c r="I193" s="1055" t="s">
        <v>6400</v>
      </c>
      <c r="J193" s="1056">
        <v>1</v>
      </c>
      <c r="K193" s="1056">
        <v>0</v>
      </c>
      <c r="L193" s="1056" t="s">
        <v>6708</v>
      </c>
      <c r="M193" s="1098">
        <f>151.58*1.05</f>
        <v>159.15900000000002</v>
      </c>
      <c r="N193" s="1058"/>
      <c r="O193" s="1058"/>
      <c r="P193" s="1058"/>
      <c r="Q193" s="1058"/>
      <c r="R193" s="1058"/>
      <c r="S193" s="1058"/>
      <c r="T193" s="1058"/>
      <c r="U193" s="1058"/>
      <c r="V193" s="1058"/>
      <c r="W193" s="1058"/>
      <c r="X193" s="1058"/>
      <c r="Y193" s="1058"/>
      <c r="Z193" s="1058"/>
      <c r="AA193" s="1059"/>
      <c r="AB193" s="1061" t="s">
        <v>236</v>
      </c>
      <c r="AC193" s="1061" t="s">
        <v>236</v>
      </c>
      <c r="AD193" s="1061"/>
      <c r="AE193" s="1062">
        <f>M193*N193+M193*O193+M193*P193+M193*Q193+M193*R193+M193*S193+M193*U193+M193*W193+M193*X193+M193*Y193+M193*Z193+M193*AA193+M193*V193+M193*AD193+M193*T193</f>
        <v>0</v>
      </c>
      <c r="AF193" s="1063" t="str">
        <f>IF(B193="New","Yes","No")</f>
        <v>Yes</v>
      </c>
      <c r="AG193" s="1107" t="str">
        <f>IF(SUM(N193:AD193)&gt;0,"Yes","No")</f>
        <v>No</v>
      </c>
      <c r="AH193" s="1052" t="str">
        <f t="shared" ref="AH193:AH194" si="409">IF(F193="P24 cat.","Yes","No")</f>
        <v>No</v>
      </c>
      <c r="AJ193" s="397">
        <v>1</v>
      </c>
      <c r="AK193" s="396">
        <f>AJ193*N193+AJ193*O193+AJ193*P193+AJ193*Q193+AJ193*R193+AJ193*S193+AJ193*U193+AJ193*W193+AJ193*X193+AJ193*Y193+AJ193*Z193+AJ193*AA193+AJ193*V193+AJ193*T193+AJ193*AD193</f>
        <v>0</v>
      </c>
      <c r="AL193" s="62"/>
      <c r="AM193" s="62"/>
      <c r="AN193" s="693">
        <v>1.6</v>
      </c>
      <c r="AO193" s="653">
        <f t="shared" ref="AO193:AO194" si="410">SUM(N193:AD193)*AN193</f>
        <v>0</v>
      </c>
      <c r="AP193" s="738"/>
      <c r="AQ193" s="286">
        <f t="shared" ref="AQ193:AQ194" si="411">N193*J193</f>
        <v>0</v>
      </c>
      <c r="AR193" s="286">
        <f t="shared" ref="AR193:AR194" si="412">O193*J193</f>
        <v>0</v>
      </c>
      <c r="AS193" s="286">
        <f t="shared" ref="AS193:AS194" si="413">P193*J193</f>
        <v>0</v>
      </c>
      <c r="AT193" s="286">
        <f t="shared" ref="AT193:AT194" si="414">Q193*J193</f>
        <v>0</v>
      </c>
      <c r="AU193" s="286">
        <f t="shared" ref="AU193:AU194" si="415">R193*J193</f>
        <v>0</v>
      </c>
      <c r="AV193" s="286">
        <f t="shared" ref="AV193:AV194" si="416">S193*J193</f>
        <v>0</v>
      </c>
      <c r="AW193" s="286">
        <f t="shared" ref="AW193:AW194" si="417">T193*J193</f>
        <v>0</v>
      </c>
      <c r="AX193" s="286">
        <f t="shared" ref="AX193:AX194" si="418">U193*J193</f>
        <v>0</v>
      </c>
      <c r="AY193" s="286">
        <f t="shared" ref="AY193:AY194" si="419">J193*V193</f>
        <v>0</v>
      </c>
      <c r="AZ193" s="286">
        <f t="shared" ref="AZ193:AZ194" si="420">W193*J193</f>
        <v>0</v>
      </c>
      <c r="BA193" s="286">
        <f t="shared" ref="BA193:BA194" si="421">X193*J193</f>
        <v>0</v>
      </c>
      <c r="BB193" s="286">
        <f t="shared" ref="BB193:BB194" si="422">Y193*J193</f>
        <v>0</v>
      </c>
      <c r="BC193" s="286">
        <f t="shared" ref="BC193:BC194" si="423">Z193*J193</f>
        <v>0</v>
      </c>
      <c r="BD193" s="286">
        <f t="shared" ref="BD193:BD194" si="424">AA193*J193</f>
        <v>0</v>
      </c>
      <c r="BE193" s="548"/>
      <c r="BF193" s="548"/>
      <c r="BG193" s="658">
        <f t="shared" ref="BG193" si="425">AD193*J193</f>
        <v>0</v>
      </c>
      <c r="BH193" s="656">
        <v>1</v>
      </c>
      <c r="BI193" s="286"/>
      <c r="BJ193" s="541">
        <v>3</v>
      </c>
      <c r="BK193" s="159">
        <v>1</v>
      </c>
      <c r="BL193" s="541"/>
      <c r="BM193" s="159"/>
      <c r="BN193" s="541"/>
      <c r="BO193" s="159"/>
      <c r="BP193" s="541"/>
      <c r="BQ193" s="159"/>
      <c r="BR193" s="541"/>
      <c r="BS193" s="159"/>
      <c r="BT193" s="541"/>
      <c r="BU193" s="159"/>
      <c r="BV193" s="541"/>
      <c r="BW193" s="159"/>
      <c r="BX193" s="541"/>
      <c r="BY193" s="159"/>
      <c r="BZ193" s="286"/>
      <c r="CA193" s="1">
        <f t="shared" ref="CA193:CA194" si="426">IF(H193="XS",IF(SUM(AQ193:BG193)&gt;0,SUM(AQ193:BG193),0),0)</f>
        <v>0</v>
      </c>
      <c r="CB193" s="1">
        <f t="shared" ref="CB193:CB194" si="427">IF(H193="S",IF(SUM(AQ193:BG193)&gt;0,SUM(AQ193:BG193),0),0)</f>
        <v>0</v>
      </c>
      <c r="CC193" s="1">
        <f t="shared" ref="CC193:CC194" si="428">IF(H193="M",IF(SUM(AQ193:BG193)&gt;0,SUM(AQ193:BG193),0),0)</f>
        <v>0</v>
      </c>
      <c r="CD193" s="1">
        <f t="shared" ref="CD193:CD194" si="429">IF(H193="L",IF(SUM(AQ193:BG193)&gt;0,SUM(AQ193:BG193),0),0)</f>
        <v>0</v>
      </c>
      <c r="CE193" s="1035">
        <f t="shared" ref="CE193:CE194" si="430">IF(H193="XL",IF(SUM(AQ193:BG193)&gt;0,SUM(AQ193:BG193),0),0)</f>
        <v>0</v>
      </c>
      <c r="CF193" s="1">
        <f t="shared" ref="CF193:CF194" si="431">IF(H193="2XL",IF(SUM(AQ193:BG193)&gt;0,SUM(AQ193:BG193),0),0)</f>
        <v>0</v>
      </c>
      <c r="CG193" s="1">
        <f t="shared" ref="CG193:CG194" si="432">IF(H193="3XL",IF(SUM(AQ193:BG193)&gt;0,SUM(AQ193:BG193),0),0)</f>
        <v>0</v>
      </c>
      <c r="CH193" s="1">
        <f t="shared" ref="CH193:CH194" si="433">IF(H193="various",IF(SUM(AQ193:BG193)&gt;0,SUM(AQ193:BG193),0),0)</f>
        <v>0</v>
      </c>
      <c r="CJ193" s="1">
        <f t="shared" ref="CJ193:CJ194" si="434">IF(E193="",IF(SUM(AQ193:BG193)&gt;0,SUM(AQ193:BG193),0),0)</f>
        <v>0</v>
      </c>
      <c r="CK193" s="1">
        <f t="shared" ref="CK193:CK194" si="435">IF(E193="Dual Tex.",IF(SUM(AQ193:BG193)&gt;0,SUM(AQ193:BG193),0),0)</f>
        <v>0</v>
      </c>
      <c r="CM193" s="1">
        <f t="shared" ref="CM193:CM194" si="436">IF(G193="sloper",IF(SUM(AQ193:BG193)&gt;0,SUM(AQ193:BG193),0),0)</f>
        <v>0</v>
      </c>
      <c r="CN193" s="1">
        <f t="shared" ref="CN193:CN194" si="437">IF(G193="footholds",IF(SUM(AQ193:BG193)&gt;0,SUM(AQ193:BG193),0),0)</f>
        <v>0</v>
      </c>
      <c r="CO193" s="1">
        <f t="shared" ref="CO193:CO194" si="438">IF(G193="micros",IF(SUM(AQ193:BG193)&gt;0,SUM(AQ193:BG193),0),0)</f>
        <v>0</v>
      </c>
      <c r="CP193" s="1">
        <f t="shared" ref="CP193:CP194" si="439">IF(G193="jug",IF(SUM(AQ193:BG193)&gt;0,SUM(AQ193:BG193),0),0)</f>
        <v>0</v>
      </c>
      <c r="CQ193" s="1">
        <f t="shared" ref="CQ193:CQ194" si="440">IF(G193="ledge",IF(SUM(AQ193:BG193)&gt;0,SUM(AQ193:BG193),0),0)</f>
        <v>0</v>
      </c>
      <c r="CR193" s="1">
        <f t="shared" ref="CR193:CR194" si="441">IF(G193="edge",IF(SUM(AQ193:BG193)&gt;0,SUM(AQ193:BG193),0),0)</f>
        <v>0</v>
      </c>
      <c r="CS193" s="1">
        <f t="shared" ref="CS193:CS194" si="442">IF(G193="crimp",IF(SUM(AQ193:BG193)&gt;0,SUM(AQ193:BG193),0),0)</f>
        <v>0</v>
      </c>
      <c r="CT193" s="1">
        <f t="shared" ref="CT193:CT194" si="443">IF(G193="incut",IF(SUM(AQ193:BG193)&gt;0,SUM(AQ193:BG193),0),0)</f>
        <v>0</v>
      </c>
      <c r="CU193" s="1">
        <f t="shared" ref="CU193:CU194" si="444">IF(G193="dish",IF(SUM(AQ193:BG193)&gt;0,SUM(AQ193:BG193),0),0)</f>
        <v>0</v>
      </c>
      <c r="CV193" s="1">
        <f t="shared" ref="CV193:CV194" si="445">IF(G193="pinch",IF(SUM(AQ193:BG193)&gt;0,SUM(AQ193:BG193),0),0)</f>
        <v>0</v>
      </c>
      <c r="CW193" s="1">
        <f t="shared" ref="CW193:CW194" si="446">IF(G193="pocket",IF(SUM(AQ193:BG193)&gt;0,SUM(AQ193:BG193),0),0)</f>
        <v>0</v>
      </c>
      <c r="CX193" s="1">
        <f t="shared" ref="CX193:CX194" si="447">IF(G193="insert",IF(SUM(AQ193:BG193)&gt;0,SUM(AQ193:BG193),0),0)</f>
        <v>0</v>
      </c>
      <c r="CY193" s="1">
        <f t="shared" ref="CY193:CY194" si="448">IF(G193="feature",IF(SUM(AQ193:BG193)&gt;0,SUM(AQ193:BG193),0),0)</f>
        <v>0</v>
      </c>
      <c r="CZ193" s="1">
        <f t="shared" ref="CZ193:CZ194" si="449">IF(G193="scoop",IF(SUM(AQ193:BG193)&gt;0,SUM(AQ193:BG193),0),0)</f>
        <v>0</v>
      </c>
      <c r="DA193" s="1">
        <f t="shared" ref="DA193:DA194" si="450">IF(G193="various",IF(SUM(AQ193:BG193)&gt;0,SUM(AQ193:BG193),0),0)</f>
        <v>0</v>
      </c>
    </row>
    <row r="194" spans="1:105" s="1" customFormat="1" ht="65.25" customHeight="1">
      <c r="B194" s="265"/>
      <c r="D194" s="1053" t="s">
        <v>475</v>
      </c>
      <c r="E194" s="1054"/>
      <c r="F194" s="1165" t="s">
        <v>6727</v>
      </c>
      <c r="G194" s="1055" t="s">
        <v>720</v>
      </c>
      <c r="H194" s="1056" t="s">
        <v>225</v>
      </c>
      <c r="I194" s="1055" t="s">
        <v>692</v>
      </c>
      <c r="J194" s="1056">
        <v>4</v>
      </c>
      <c r="K194" s="1056">
        <v>0</v>
      </c>
      <c r="L194" s="1056" t="s">
        <v>6708</v>
      </c>
      <c r="M194" s="1098">
        <v>456.33000000000004</v>
      </c>
      <c r="N194" s="1058"/>
      <c r="O194" s="1058"/>
      <c r="P194" s="1058"/>
      <c r="Q194" s="1058"/>
      <c r="R194" s="1058"/>
      <c r="S194" s="1058"/>
      <c r="T194" s="1058"/>
      <c r="U194" s="1058"/>
      <c r="V194" s="1058"/>
      <c r="W194" s="1058"/>
      <c r="X194" s="1058"/>
      <c r="Y194" s="1058"/>
      <c r="Z194" s="1058"/>
      <c r="AA194" s="1059"/>
      <c r="AB194" s="1082"/>
      <c r="AC194" s="1082"/>
      <c r="AD194" s="1061" t="s">
        <v>236</v>
      </c>
      <c r="AE194" s="1062">
        <f t="shared" ref="AE194" si="451">M194*N194+M194*O194+M194*P194+M194*Q194+M194*R194+M194*S194+M194*U194+M194*W194+M194*X194+M194*Y194+M194*Z194+M194*AA194+M194*V194+(M194*AB194*1.1)+(M194*AC194*1.1)+M194*T194</f>
        <v>0</v>
      </c>
      <c r="AF194" s="1063" t="str">
        <f t="shared" ref="AF194" si="452">IF(B194="New","Yes","No")</f>
        <v>No</v>
      </c>
      <c r="AG194" s="1107" t="str">
        <f t="shared" ref="AG194" si="453">IF(SUM(N194:AD194)&gt;0,"Yes","No")</f>
        <v>No</v>
      </c>
      <c r="AH194" s="1052" t="str">
        <f t="shared" si="409"/>
        <v>Yes</v>
      </c>
      <c r="AJ194" s="397">
        <v>4</v>
      </c>
      <c r="AK194" s="396">
        <f t="shared" ref="AK194" si="454">AJ194*N194+AJ194*O194+AJ194*P194+AJ194*Q194+AJ194*R194+AJ194*S194+AJ194*U194+AJ194*W194+AJ194*X194+AJ194*Y194+AJ194*Z194+AJ194*AA194+AJ194*V194+AJ194*AB194+AJ194*AC194+AJ194*T194</f>
        <v>0</v>
      </c>
      <c r="AL194" s="62"/>
      <c r="AM194" s="62"/>
      <c r="AN194" s="693">
        <v>6.4</v>
      </c>
      <c r="AO194" s="653">
        <f t="shared" si="410"/>
        <v>0</v>
      </c>
      <c r="AP194" s="738"/>
      <c r="AQ194" s="286">
        <f t="shared" si="411"/>
        <v>0</v>
      </c>
      <c r="AR194" s="286">
        <f t="shared" si="412"/>
        <v>0</v>
      </c>
      <c r="AS194" s="286">
        <f t="shared" si="413"/>
        <v>0</v>
      </c>
      <c r="AT194" s="286">
        <f t="shared" si="414"/>
        <v>0</v>
      </c>
      <c r="AU194" s="286">
        <f t="shared" si="415"/>
        <v>0</v>
      </c>
      <c r="AV194" s="286">
        <f t="shared" si="416"/>
        <v>0</v>
      </c>
      <c r="AW194" s="286">
        <f t="shared" si="417"/>
        <v>0</v>
      </c>
      <c r="AX194" s="286">
        <f t="shared" si="418"/>
        <v>0</v>
      </c>
      <c r="AY194" s="286">
        <f t="shared" si="419"/>
        <v>0</v>
      </c>
      <c r="AZ194" s="286">
        <f t="shared" si="420"/>
        <v>0</v>
      </c>
      <c r="BA194" s="286">
        <f t="shared" si="421"/>
        <v>0</v>
      </c>
      <c r="BB194" s="286">
        <f t="shared" si="422"/>
        <v>0</v>
      </c>
      <c r="BC194" s="286">
        <f t="shared" si="423"/>
        <v>0</v>
      </c>
      <c r="BD194" s="286">
        <f t="shared" si="424"/>
        <v>0</v>
      </c>
      <c r="BE194" s="548">
        <f>AB194*J194</f>
        <v>0</v>
      </c>
      <c r="BF194" s="548">
        <f>AC194*J194</f>
        <v>0</v>
      </c>
      <c r="BG194" s="658"/>
      <c r="BH194" s="656">
        <v>4</v>
      </c>
      <c r="BI194" s="286"/>
      <c r="BJ194" s="541">
        <v>12</v>
      </c>
      <c r="BK194" s="159">
        <v>4</v>
      </c>
      <c r="BL194" s="541"/>
      <c r="BM194" s="159"/>
      <c r="BN194" s="541"/>
      <c r="BO194" s="159"/>
      <c r="BP194" s="541"/>
      <c r="BQ194" s="159"/>
      <c r="BR194" s="541"/>
      <c r="BS194" s="159"/>
      <c r="BT194" s="541"/>
      <c r="BU194" s="159"/>
      <c r="BV194" s="541"/>
      <c r="BW194" s="159"/>
      <c r="BX194" s="541"/>
      <c r="BY194" s="159"/>
      <c r="BZ194" s="286"/>
      <c r="CA194" s="1">
        <f t="shared" si="426"/>
        <v>0</v>
      </c>
      <c r="CB194" s="1">
        <f t="shared" si="427"/>
        <v>0</v>
      </c>
      <c r="CC194" s="1">
        <f t="shared" si="428"/>
        <v>0</v>
      </c>
      <c r="CD194" s="1">
        <f t="shared" si="429"/>
        <v>0</v>
      </c>
      <c r="CE194" s="1035">
        <f t="shared" si="430"/>
        <v>0</v>
      </c>
      <c r="CF194" s="1">
        <f t="shared" si="431"/>
        <v>0</v>
      </c>
      <c r="CG194" s="1">
        <f t="shared" si="432"/>
        <v>0</v>
      </c>
      <c r="CH194" s="1">
        <f t="shared" si="433"/>
        <v>0</v>
      </c>
      <c r="CJ194" s="1">
        <f t="shared" si="434"/>
        <v>0</v>
      </c>
      <c r="CK194" s="1">
        <f t="shared" si="435"/>
        <v>0</v>
      </c>
      <c r="CM194" s="1">
        <f t="shared" si="436"/>
        <v>0</v>
      </c>
      <c r="CN194" s="1">
        <f t="shared" si="437"/>
        <v>0</v>
      </c>
      <c r="CO194" s="1">
        <f t="shared" si="438"/>
        <v>0</v>
      </c>
      <c r="CP194" s="1">
        <f t="shared" si="439"/>
        <v>0</v>
      </c>
      <c r="CQ194" s="1">
        <f t="shared" si="440"/>
        <v>0</v>
      </c>
      <c r="CR194" s="1">
        <f t="shared" si="441"/>
        <v>0</v>
      </c>
      <c r="CS194" s="1">
        <f t="shared" si="442"/>
        <v>0</v>
      </c>
      <c r="CT194" s="1">
        <f t="shared" si="443"/>
        <v>0</v>
      </c>
      <c r="CU194" s="1">
        <f t="shared" si="444"/>
        <v>0</v>
      </c>
      <c r="CV194" s="1">
        <f t="shared" si="445"/>
        <v>0</v>
      </c>
      <c r="CW194" s="1">
        <f t="shared" si="446"/>
        <v>0</v>
      </c>
      <c r="CX194" s="1">
        <f t="shared" si="447"/>
        <v>0</v>
      </c>
      <c r="CY194" s="1">
        <f t="shared" si="448"/>
        <v>0</v>
      </c>
      <c r="CZ194" s="1">
        <f t="shared" si="449"/>
        <v>0</v>
      </c>
      <c r="DA194" s="1">
        <f t="shared" si="450"/>
        <v>0</v>
      </c>
    </row>
    <row r="195" spans="1:105" s="1" customFormat="1" ht="65.25" customHeight="1">
      <c r="B195" s="266" t="s">
        <v>9</v>
      </c>
      <c r="D195" s="1053" t="s">
        <v>7013</v>
      </c>
      <c r="E195" s="1054" t="s">
        <v>90</v>
      </c>
      <c r="F195" s="1165"/>
      <c r="G195" s="1055" t="s">
        <v>720</v>
      </c>
      <c r="H195" s="1056" t="s">
        <v>225</v>
      </c>
      <c r="I195" s="1055" t="s">
        <v>692</v>
      </c>
      <c r="J195" s="1056">
        <v>4</v>
      </c>
      <c r="K195" s="1056">
        <v>0</v>
      </c>
      <c r="L195" s="1056" t="s">
        <v>6708</v>
      </c>
      <c r="M195" s="1098">
        <f>564.98*1.05</f>
        <v>593.22900000000004</v>
      </c>
      <c r="N195" s="1058"/>
      <c r="O195" s="1058"/>
      <c r="P195" s="1058"/>
      <c r="Q195" s="1058"/>
      <c r="R195" s="1058"/>
      <c r="S195" s="1058"/>
      <c r="T195" s="1058"/>
      <c r="U195" s="1058"/>
      <c r="V195" s="1058"/>
      <c r="W195" s="1058"/>
      <c r="X195" s="1058"/>
      <c r="Y195" s="1058"/>
      <c r="Z195" s="1058"/>
      <c r="AA195" s="1059"/>
      <c r="AB195" s="1061" t="s">
        <v>236</v>
      </c>
      <c r="AC195" s="1061" t="s">
        <v>236</v>
      </c>
      <c r="AD195" s="1061"/>
      <c r="AE195" s="1062">
        <f>M195*N195+M195*O195+M195*P195+M195*Q195+M195*R195+M195*S195+M195*U195+M195*W195+M195*X195+M195*Y195+M195*Z195+M195*AA195+M195*V195+M195*AD195+M195*T195</f>
        <v>0</v>
      </c>
      <c r="AF195" s="1063" t="str">
        <f t="shared" si="389"/>
        <v>Yes</v>
      </c>
      <c r="AG195" s="1107" t="str">
        <f t="shared" si="390"/>
        <v>No</v>
      </c>
      <c r="AH195" s="1052" t="str">
        <f t="shared" si="391"/>
        <v>No</v>
      </c>
      <c r="AJ195" s="397">
        <v>4</v>
      </c>
      <c r="AK195" s="396">
        <f>AJ195*N195+AJ195*O195+AJ195*P195+AJ195*Q195+AJ195*R195+AJ195*S195+AJ195*U195+AJ195*W195+AJ195*X195+AJ195*Y195+AJ195*Z195+AJ195*AA195+AJ195*V195+AJ195*T195+AJ195*AD195</f>
        <v>0</v>
      </c>
      <c r="AL195" s="62"/>
      <c r="AM195" s="62"/>
      <c r="AN195" s="693">
        <v>6.4</v>
      </c>
      <c r="AO195" s="653">
        <f t="shared" si="407"/>
        <v>0</v>
      </c>
      <c r="AP195" s="738"/>
      <c r="AQ195" s="286">
        <f t="shared" si="392"/>
        <v>0</v>
      </c>
      <c r="AR195" s="286">
        <f t="shared" si="393"/>
        <v>0</v>
      </c>
      <c r="AS195" s="286">
        <f t="shared" si="394"/>
        <v>0</v>
      </c>
      <c r="AT195" s="286">
        <f t="shared" si="395"/>
        <v>0</v>
      </c>
      <c r="AU195" s="286">
        <f t="shared" si="396"/>
        <v>0</v>
      </c>
      <c r="AV195" s="286">
        <f t="shared" si="397"/>
        <v>0</v>
      </c>
      <c r="AW195" s="286">
        <f t="shared" si="345"/>
        <v>0</v>
      </c>
      <c r="AX195" s="286">
        <f t="shared" si="398"/>
        <v>0</v>
      </c>
      <c r="AY195" s="286">
        <f t="shared" si="399"/>
        <v>0</v>
      </c>
      <c r="AZ195" s="286">
        <f t="shared" si="400"/>
        <v>0</v>
      </c>
      <c r="BA195" s="286">
        <f t="shared" si="401"/>
        <v>0</v>
      </c>
      <c r="BB195" s="286">
        <f t="shared" si="402"/>
        <v>0</v>
      </c>
      <c r="BC195" s="286">
        <f t="shared" si="403"/>
        <v>0</v>
      </c>
      <c r="BD195" s="286">
        <f t="shared" si="404"/>
        <v>0</v>
      </c>
      <c r="BE195" s="548"/>
      <c r="BF195" s="548"/>
      <c r="BG195" s="658">
        <f>AD195*J195</f>
        <v>0</v>
      </c>
      <c r="BH195" s="656">
        <v>4</v>
      </c>
      <c r="BI195" s="286"/>
      <c r="BJ195" s="541">
        <v>12</v>
      </c>
      <c r="BK195" s="159">
        <v>4</v>
      </c>
      <c r="BL195" s="541"/>
      <c r="BM195" s="159"/>
      <c r="BN195" s="541"/>
      <c r="BO195" s="159"/>
      <c r="BP195" s="541"/>
      <c r="BQ195" s="159"/>
      <c r="BR195" s="541"/>
      <c r="BS195" s="159"/>
      <c r="BT195" s="541"/>
      <c r="BU195" s="159"/>
      <c r="BV195" s="541"/>
      <c r="BW195" s="159"/>
      <c r="BX195" s="541"/>
      <c r="BY195" s="159"/>
      <c r="BZ195" s="286"/>
      <c r="CA195" s="1">
        <f t="shared" si="346"/>
        <v>0</v>
      </c>
      <c r="CB195" s="1">
        <f t="shared" si="347"/>
        <v>0</v>
      </c>
      <c r="CC195" s="1">
        <f t="shared" si="348"/>
        <v>0</v>
      </c>
      <c r="CD195" s="1">
        <f t="shared" si="349"/>
        <v>0</v>
      </c>
      <c r="CE195" s="1035">
        <f t="shared" si="350"/>
        <v>0</v>
      </c>
      <c r="CF195" s="1">
        <f t="shared" si="351"/>
        <v>0</v>
      </c>
      <c r="CG195" s="1">
        <f t="shared" si="352"/>
        <v>0</v>
      </c>
      <c r="CH195" s="1">
        <f t="shared" si="353"/>
        <v>0</v>
      </c>
      <c r="CJ195" s="1">
        <f t="shared" si="354"/>
        <v>0</v>
      </c>
      <c r="CK195" s="1">
        <f t="shared" si="355"/>
        <v>0</v>
      </c>
      <c r="CM195" s="1">
        <f t="shared" si="356"/>
        <v>0</v>
      </c>
      <c r="CN195" s="1">
        <f t="shared" si="357"/>
        <v>0</v>
      </c>
      <c r="CO195" s="1">
        <f t="shared" si="358"/>
        <v>0</v>
      </c>
      <c r="CP195" s="1">
        <f t="shared" si="359"/>
        <v>0</v>
      </c>
      <c r="CQ195" s="1">
        <f t="shared" si="360"/>
        <v>0</v>
      </c>
      <c r="CR195" s="1">
        <f t="shared" si="361"/>
        <v>0</v>
      </c>
      <c r="CS195" s="1">
        <f t="shared" si="362"/>
        <v>0</v>
      </c>
      <c r="CT195" s="1">
        <f t="shared" si="363"/>
        <v>0</v>
      </c>
      <c r="CU195" s="1">
        <f t="shared" si="364"/>
        <v>0</v>
      </c>
      <c r="CV195" s="1">
        <f t="shared" si="365"/>
        <v>0</v>
      </c>
      <c r="CW195" s="1">
        <f t="shared" si="366"/>
        <v>0</v>
      </c>
      <c r="CX195" s="1">
        <f t="shared" si="367"/>
        <v>0</v>
      </c>
      <c r="CY195" s="1">
        <f t="shared" si="368"/>
        <v>0</v>
      </c>
      <c r="CZ195" s="1">
        <f t="shared" si="369"/>
        <v>0</v>
      </c>
      <c r="DA195" s="1">
        <f t="shared" si="370"/>
        <v>0</v>
      </c>
    </row>
    <row r="196" spans="1:105" s="62" customFormat="1" ht="65.25" customHeight="1">
      <c r="A196" s="1"/>
      <c r="B196" s="258"/>
      <c r="C196" s="212"/>
      <c r="D196" s="471" t="s">
        <v>576</v>
      </c>
      <c r="E196" s="776" t="s">
        <v>90</v>
      </c>
      <c r="F196" s="776"/>
      <c r="G196" s="212" t="s">
        <v>720</v>
      </c>
      <c r="H196" s="175" t="s">
        <v>225</v>
      </c>
      <c r="I196" s="212" t="s">
        <v>570</v>
      </c>
      <c r="J196" s="175">
        <v>3</v>
      </c>
      <c r="K196" s="175">
        <v>0</v>
      </c>
      <c r="L196" s="175" t="s">
        <v>6708</v>
      </c>
      <c r="M196" s="986">
        <v>434.07000000000005</v>
      </c>
      <c r="N196" s="213"/>
      <c r="O196" s="199"/>
      <c r="P196" s="199"/>
      <c r="Q196" s="199"/>
      <c r="R196" s="199"/>
      <c r="S196" s="199"/>
      <c r="T196" s="199"/>
      <c r="U196" s="213"/>
      <c r="V196" s="213"/>
      <c r="W196" s="213"/>
      <c r="X196" s="213"/>
      <c r="Y196" s="213"/>
      <c r="Z196" s="213"/>
      <c r="AA196" s="214"/>
      <c r="AB196" s="663" t="s">
        <v>236</v>
      </c>
      <c r="AC196" s="913" t="s">
        <v>236</v>
      </c>
      <c r="AD196" s="169"/>
      <c r="AE196" s="170">
        <f>M196*N196+M196*O196+M196*P196+M196*Q196+M196*R196+M196*S196+M196*U196+M196*W196+M196*X196+M196*Y196+M196*Z196+M196*AA196+M196*V196+M196*AD196+M196*T196</f>
        <v>0</v>
      </c>
      <c r="AF196" s="216" t="str">
        <f t="shared" si="389"/>
        <v>No</v>
      </c>
      <c r="AG196" s="257" t="str">
        <f t="shared" si="390"/>
        <v>No</v>
      </c>
      <c r="AH196" s="172" t="str">
        <f t="shared" si="391"/>
        <v>No</v>
      </c>
      <c r="AI196" s="1"/>
      <c r="AJ196" s="399">
        <v>3</v>
      </c>
      <c r="AK196" s="398">
        <f t="shared" ref="AK196" si="455">AJ196*N196+AJ196*O196+AJ196*P196+AJ196*Q196+AJ196*R196+AJ196*S196+AJ196*U196+AJ196*W196+AJ196*X196+AJ196*Y196+AJ196*Z196+AJ196*AA196+AJ196*V196+AJ196*AD196+AJ196*T196</f>
        <v>0</v>
      </c>
      <c r="AN196" s="693">
        <v>1.83</v>
      </c>
      <c r="AO196" s="653">
        <f t="shared" si="407"/>
        <v>0</v>
      </c>
      <c r="AP196" s="738"/>
      <c r="AQ196" s="286">
        <f t="shared" si="392"/>
        <v>0</v>
      </c>
      <c r="AR196" s="286">
        <f t="shared" si="393"/>
        <v>0</v>
      </c>
      <c r="AS196" s="286">
        <f t="shared" si="394"/>
        <v>0</v>
      </c>
      <c r="AT196" s="286">
        <f t="shared" si="395"/>
        <v>0</v>
      </c>
      <c r="AU196" s="286">
        <f t="shared" si="396"/>
        <v>0</v>
      </c>
      <c r="AV196" s="286">
        <f t="shared" si="397"/>
        <v>0</v>
      </c>
      <c r="AW196" s="286">
        <f t="shared" si="345"/>
        <v>0</v>
      </c>
      <c r="AX196" s="286">
        <f t="shared" si="398"/>
        <v>0</v>
      </c>
      <c r="AY196" s="286">
        <f t="shared" si="399"/>
        <v>0</v>
      </c>
      <c r="AZ196" s="286">
        <f t="shared" si="400"/>
        <v>0</v>
      </c>
      <c r="BA196" s="286">
        <f t="shared" si="401"/>
        <v>0</v>
      </c>
      <c r="BB196" s="286">
        <f t="shared" si="402"/>
        <v>0</v>
      </c>
      <c r="BC196" s="286">
        <f t="shared" si="403"/>
        <v>0</v>
      </c>
      <c r="BD196" s="286">
        <f t="shared" si="404"/>
        <v>0</v>
      </c>
      <c r="BE196" s="548"/>
      <c r="BF196" s="548"/>
      <c r="BG196" s="658">
        <f>AD196*J196</f>
        <v>0</v>
      </c>
      <c r="BH196" s="656">
        <v>2</v>
      </c>
      <c r="BI196" s="286"/>
      <c r="BJ196" s="542">
        <v>10</v>
      </c>
      <c r="BK196" s="175"/>
      <c r="BL196" s="542">
        <v>2</v>
      </c>
      <c r="BM196" s="175"/>
      <c r="BN196" s="542"/>
      <c r="BO196" s="175"/>
      <c r="BP196" s="542"/>
      <c r="BQ196" s="175"/>
      <c r="BR196" s="542"/>
      <c r="BS196" s="175"/>
      <c r="BT196" s="542"/>
      <c r="BU196" s="175"/>
      <c r="BV196" s="542"/>
      <c r="BW196" s="175"/>
      <c r="BX196" s="542"/>
      <c r="BY196" s="175"/>
      <c r="BZ196" s="286"/>
      <c r="CA196" s="1">
        <f t="shared" si="346"/>
        <v>0</v>
      </c>
      <c r="CB196" s="1">
        <f t="shared" si="347"/>
        <v>0</v>
      </c>
      <c r="CC196" s="1">
        <f t="shared" si="348"/>
        <v>0</v>
      </c>
      <c r="CD196" s="1">
        <f t="shared" si="349"/>
        <v>0</v>
      </c>
      <c r="CE196" s="1035">
        <f t="shared" si="350"/>
        <v>0</v>
      </c>
      <c r="CF196" s="1">
        <f t="shared" si="351"/>
        <v>0</v>
      </c>
      <c r="CG196" s="1">
        <f t="shared" si="352"/>
        <v>0</v>
      </c>
      <c r="CH196" s="1">
        <f t="shared" si="353"/>
        <v>0</v>
      </c>
      <c r="CJ196" s="1">
        <f t="shared" si="354"/>
        <v>0</v>
      </c>
      <c r="CK196" s="1">
        <f t="shared" si="355"/>
        <v>0</v>
      </c>
      <c r="CM196" s="1">
        <f t="shared" si="356"/>
        <v>0</v>
      </c>
      <c r="CN196" s="1">
        <f t="shared" si="357"/>
        <v>0</v>
      </c>
      <c r="CO196" s="1">
        <f t="shared" si="358"/>
        <v>0</v>
      </c>
      <c r="CP196" s="1">
        <f t="shared" si="359"/>
        <v>0</v>
      </c>
      <c r="CQ196" s="1">
        <f t="shared" si="360"/>
        <v>0</v>
      </c>
      <c r="CR196" s="1">
        <f t="shared" si="361"/>
        <v>0</v>
      </c>
      <c r="CS196" s="1">
        <f t="shared" si="362"/>
        <v>0</v>
      </c>
      <c r="CT196" s="1">
        <f t="shared" si="363"/>
        <v>0</v>
      </c>
      <c r="CU196" s="1">
        <f t="shared" si="364"/>
        <v>0</v>
      </c>
      <c r="CV196" s="1">
        <f t="shared" si="365"/>
        <v>0</v>
      </c>
      <c r="CW196" s="1">
        <f t="shared" si="366"/>
        <v>0</v>
      </c>
      <c r="CX196" s="1">
        <f t="shared" si="367"/>
        <v>0</v>
      </c>
      <c r="CY196" s="1">
        <f t="shared" si="368"/>
        <v>0</v>
      </c>
      <c r="CZ196" s="1">
        <f t="shared" si="369"/>
        <v>0</v>
      </c>
      <c r="DA196" s="1">
        <f t="shared" si="370"/>
        <v>0</v>
      </c>
    </row>
    <row r="197" spans="1:105" s="62" customFormat="1" ht="31.5" customHeight="1">
      <c r="A197" s="1"/>
      <c r="B197" s="260"/>
      <c r="C197" s="9"/>
      <c r="D197" s="472"/>
      <c r="E197" s="780"/>
      <c r="F197" s="780"/>
      <c r="G197" s="425"/>
      <c r="H197" s="9"/>
      <c r="I197" s="167"/>
      <c r="J197" s="9"/>
      <c r="K197" s="9"/>
      <c r="L197" s="9"/>
      <c r="M197" s="485" t="s">
        <v>774</v>
      </c>
      <c r="N197" s="248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881"/>
      <c r="AC197" s="881"/>
      <c r="AD197" s="652"/>
      <c r="AE197" s="206"/>
      <c r="AF197" s="9"/>
      <c r="AG197" s="428"/>
      <c r="AH197" s="583"/>
      <c r="AI197" s="1"/>
      <c r="AJ197" s="8"/>
      <c r="AK197" s="66"/>
      <c r="AN197" s="696"/>
      <c r="AO197" s="653">
        <f t="shared" si="407"/>
        <v>0</v>
      </c>
      <c r="AP197" s="738"/>
      <c r="AQ197" s="286"/>
      <c r="AR197" s="286"/>
      <c r="AS197" s="286"/>
      <c r="AT197" s="286"/>
      <c r="AU197" s="286"/>
      <c r="AV197" s="286"/>
      <c r="AW197" s="286">
        <f t="shared" si="345"/>
        <v>0</v>
      </c>
      <c r="AX197" s="286"/>
      <c r="AY197" s="286"/>
      <c r="AZ197" s="286"/>
      <c r="BA197" s="286"/>
      <c r="BB197" s="286"/>
      <c r="BC197" s="286"/>
      <c r="BD197" s="286"/>
      <c r="BE197" s="548"/>
      <c r="BF197" s="548"/>
      <c r="BG197" s="658">
        <f>AD197*J197</f>
        <v>0</v>
      </c>
      <c r="BH197" s="656"/>
      <c r="BI197" s="286"/>
      <c r="BJ197" s="539"/>
      <c r="BK197" s="9"/>
      <c r="BL197" s="539"/>
      <c r="BM197" s="9"/>
      <c r="BN197" s="539"/>
      <c r="BO197" s="9"/>
      <c r="BP197" s="539"/>
      <c r="BQ197" s="9"/>
      <c r="BR197" s="539"/>
      <c r="BS197" s="9"/>
      <c r="BT197" s="539"/>
      <c r="BU197" s="9"/>
      <c r="BV197" s="539"/>
      <c r="BW197" s="9"/>
      <c r="BX197" s="539"/>
      <c r="BY197" s="9"/>
      <c r="BZ197" s="286"/>
      <c r="CA197" s="1">
        <f t="shared" si="346"/>
        <v>0</v>
      </c>
      <c r="CB197" s="1">
        <f t="shared" si="347"/>
        <v>0</v>
      </c>
      <c r="CC197" s="1">
        <f t="shared" si="348"/>
        <v>0</v>
      </c>
      <c r="CD197" s="1">
        <f t="shared" si="349"/>
        <v>0</v>
      </c>
      <c r="CE197" s="1035">
        <f t="shared" si="350"/>
        <v>0</v>
      </c>
      <c r="CF197" s="1">
        <f t="shared" si="351"/>
        <v>0</v>
      </c>
      <c r="CG197" s="1">
        <f t="shared" si="352"/>
        <v>0</v>
      </c>
      <c r="CH197" s="1">
        <f t="shared" si="353"/>
        <v>0</v>
      </c>
      <c r="CJ197" s="1">
        <f t="shared" si="354"/>
        <v>0</v>
      </c>
      <c r="CK197" s="1">
        <f t="shared" si="355"/>
        <v>0</v>
      </c>
      <c r="CM197" s="1">
        <f t="shared" si="356"/>
        <v>0</v>
      </c>
      <c r="CN197" s="1">
        <f t="shared" si="357"/>
        <v>0</v>
      </c>
      <c r="CO197" s="1">
        <f t="shared" si="358"/>
        <v>0</v>
      </c>
      <c r="CP197" s="1">
        <f t="shared" si="359"/>
        <v>0</v>
      </c>
      <c r="CQ197" s="1">
        <f t="shared" si="360"/>
        <v>0</v>
      </c>
      <c r="CR197" s="1">
        <f t="shared" si="361"/>
        <v>0</v>
      </c>
      <c r="CS197" s="1">
        <f t="shared" si="362"/>
        <v>0</v>
      </c>
      <c r="CT197" s="1">
        <f t="shared" si="363"/>
        <v>0</v>
      </c>
      <c r="CU197" s="1">
        <f t="shared" si="364"/>
        <v>0</v>
      </c>
      <c r="CV197" s="1">
        <f t="shared" si="365"/>
        <v>0</v>
      </c>
      <c r="CW197" s="1">
        <f t="shared" si="366"/>
        <v>0</v>
      </c>
      <c r="CX197" s="1">
        <f t="shared" si="367"/>
        <v>0</v>
      </c>
      <c r="CY197" s="1">
        <f t="shared" si="368"/>
        <v>0</v>
      </c>
      <c r="CZ197" s="1">
        <f t="shared" si="369"/>
        <v>0</v>
      </c>
      <c r="DA197" s="1">
        <f t="shared" si="370"/>
        <v>0</v>
      </c>
    </row>
    <row r="198" spans="1:105" s="1" customFormat="1" ht="65.25" customHeight="1">
      <c r="B198" s="264"/>
      <c r="C198" s="188"/>
      <c r="D198" s="1064" t="s">
        <v>476</v>
      </c>
      <c r="E198" s="1065"/>
      <c r="F198" s="1065"/>
      <c r="G198" s="1066" t="s">
        <v>6398</v>
      </c>
      <c r="H198" s="1067" t="s">
        <v>629</v>
      </c>
      <c r="I198" s="1066" t="s">
        <v>792</v>
      </c>
      <c r="J198" s="1067">
        <v>1</v>
      </c>
      <c r="K198" s="1067">
        <v>36</v>
      </c>
      <c r="L198" s="1067" t="s">
        <v>6708</v>
      </c>
      <c r="M198" s="1083">
        <v>383.16138000000001</v>
      </c>
      <c r="N198" s="1069"/>
      <c r="O198" s="1069"/>
      <c r="P198" s="1069"/>
      <c r="Q198" s="1069"/>
      <c r="R198" s="1069"/>
      <c r="S198" s="1069"/>
      <c r="T198" s="1069"/>
      <c r="U198" s="1069"/>
      <c r="V198" s="1069"/>
      <c r="W198" s="1069"/>
      <c r="X198" s="1069"/>
      <c r="Y198" s="1070"/>
      <c r="Z198" s="1070"/>
      <c r="AA198" s="1070"/>
      <c r="AB198" s="1082"/>
      <c r="AC198" s="1082"/>
      <c r="AD198" s="1061" t="s">
        <v>236</v>
      </c>
      <c r="AE198" s="1062">
        <f t="shared" ref="AE198:AE227" si="456">M198*N198+M198*O198+M198*P198+M198*Q198+M198*R198+M198*S198+M198*U198+M198*W198+M198*X198+M198*Y198+M198*Z198+M198*AA198+M198*V198+(M198*AB198*1.1)+(M198*AC198*1.1)+M198*T198</f>
        <v>0</v>
      </c>
      <c r="AF198" s="1073" t="str">
        <f t="shared" ref="AF198:AF228" si="457">IF(B198="New","Yes","No")</f>
        <v>No</v>
      </c>
      <c r="AG198" s="1120" t="str">
        <f t="shared" ref="AG198:AG228" si="458">IF(SUM(N198:AD198)&gt;0,"Yes","No")</f>
        <v>No</v>
      </c>
      <c r="AH198" s="1052" t="str">
        <f t="shared" ref="AH198:AH228" si="459">IF(F198="P24 cat.","Yes","No")</f>
        <v>No</v>
      </c>
      <c r="AJ198" s="395">
        <v>5</v>
      </c>
      <c r="AK198" s="396">
        <f t="shared" ref="AK198:AK227" si="460">AJ198*N198+AJ198*O198+AJ198*P198+AJ198*Q198+AJ198*R198+AJ198*S198+AJ198*U198+AJ198*W198+AJ198*X198+AJ198*Y198+AJ198*Z198+AJ198*AA198+AJ198*V198+AJ198*AB198+AJ198*AC198+AJ198*T198</f>
        <v>0</v>
      </c>
      <c r="AL198" s="62"/>
      <c r="AM198" s="62"/>
      <c r="AN198" s="693">
        <v>17</v>
      </c>
      <c r="AO198" s="653">
        <f t="shared" si="407"/>
        <v>0</v>
      </c>
      <c r="AP198" s="738"/>
      <c r="AQ198" s="286">
        <f t="shared" ref="AQ198:AQ228" si="461">N198*J198</f>
        <v>0</v>
      </c>
      <c r="AR198" s="286">
        <f t="shared" ref="AR198:AR228" si="462">O198*J198</f>
        <v>0</v>
      </c>
      <c r="AS198" s="286">
        <f t="shared" ref="AS198:AS228" si="463">P198*J198</f>
        <v>0</v>
      </c>
      <c r="AT198" s="286">
        <f t="shared" ref="AT198:AT228" si="464">Q198*J198</f>
        <v>0</v>
      </c>
      <c r="AU198" s="286">
        <f t="shared" ref="AU198:AU228" si="465">R198*J198</f>
        <v>0</v>
      </c>
      <c r="AV198" s="286">
        <f t="shared" ref="AV198:AV228" si="466">S198*J198</f>
        <v>0</v>
      </c>
      <c r="AW198" s="286">
        <f t="shared" si="345"/>
        <v>0</v>
      </c>
      <c r="AX198" s="286">
        <f t="shared" ref="AX198:AX228" si="467">U198*J198</f>
        <v>0</v>
      </c>
      <c r="AY198" s="286">
        <f t="shared" ref="AY198:AY228" si="468">J198*V198</f>
        <v>0</v>
      </c>
      <c r="AZ198" s="286">
        <f t="shared" ref="AZ198:AZ228" si="469">W198*J198</f>
        <v>0</v>
      </c>
      <c r="BA198" s="286">
        <f t="shared" ref="BA198:BA228" si="470">X198*J198</f>
        <v>0</v>
      </c>
      <c r="BB198" s="286">
        <f t="shared" ref="BB198:BB228" si="471">Y198*J198</f>
        <v>0</v>
      </c>
      <c r="BC198" s="286">
        <f t="shared" ref="BC198:BC228" si="472">Z198*J198</f>
        <v>0</v>
      </c>
      <c r="BD198" s="286">
        <f t="shared" ref="BD198:BD228" si="473">AA198*J198</f>
        <v>0</v>
      </c>
      <c r="BE198" s="548">
        <f t="shared" ref="BE198:BE203" si="474">AB198*J198</f>
        <v>0</v>
      </c>
      <c r="BF198" s="548">
        <f t="shared" ref="BF198:BF203" si="475">AC198*J198</f>
        <v>0</v>
      </c>
      <c r="BG198" s="658"/>
      <c r="BH198" s="656">
        <v>5</v>
      </c>
      <c r="BI198" s="286"/>
      <c r="BJ198" s="540"/>
      <c r="BK198" s="202">
        <v>15</v>
      </c>
      <c r="BL198" s="540"/>
      <c r="BM198" s="202"/>
      <c r="BN198" s="540"/>
      <c r="BO198" s="202"/>
      <c r="BP198" s="540"/>
      <c r="BQ198" s="202"/>
      <c r="BR198" s="540"/>
      <c r="BS198" s="202"/>
      <c r="BT198" s="540"/>
      <c r="BU198" s="202"/>
      <c r="BV198" s="540"/>
      <c r="BW198" s="202"/>
      <c r="BX198" s="540"/>
      <c r="BY198" s="202"/>
      <c r="BZ198" s="286"/>
      <c r="CA198" s="1">
        <f t="shared" si="346"/>
        <v>0</v>
      </c>
      <c r="CB198" s="1">
        <f t="shared" si="347"/>
        <v>0</v>
      </c>
      <c r="CC198" s="1">
        <f t="shared" si="348"/>
        <v>0</v>
      </c>
      <c r="CD198" s="1">
        <f t="shared" si="349"/>
        <v>0</v>
      </c>
      <c r="CE198" s="1035">
        <f t="shared" si="350"/>
        <v>0</v>
      </c>
      <c r="CF198" s="1">
        <f t="shared" si="351"/>
        <v>0</v>
      </c>
      <c r="CG198" s="1">
        <f t="shared" si="352"/>
        <v>0</v>
      </c>
      <c r="CH198" s="1">
        <f t="shared" si="353"/>
        <v>0</v>
      </c>
      <c r="CJ198" s="1">
        <f t="shared" si="354"/>
        <v>0</v>
      </c>
      <c r="CK198" s="1">
        <f t="shared" si="355"/>
        <v>0</v>
      </c>
      <c r="CM198" s="1">
        <f t="shared" si="356"/>
        <v>0</v>
      </c>
      <c r="CN198" s="1">
        <f t="shared" si="357"/>
        <v>0</v>
      </c>
      <c r="CO198" s="1">
        <f t="shared" si="358"/>
        <v>0</v>
      </c>
      <c r="CP198" s="1">
        <f t="shared" si="359"/>
        <v>0</v>
      </c>
      <c r="CQ198" s="1">
        <f t="shared" si="360"/>
        <v>0</v>
      </c>
      <c r="CR198" s="1">
        <f t="shared" si="361"/>
        <v>0</v>
      </c>
      <c r="CS198" s="1">
        <f t="shared" si="362"/>
        <v>0</v>
      </c>
      <c r="CT198" s="1">
        <f t="shared" si="363"/>
        <v>0</v>
      </c>
      <c r="CU198" s="1">
        <f t="shared" si="364"/>
        <v>0</v>
      </c>
      <c r="CV198" s="1">
        <f t="shared" si="365"/>
        <v>0</v>
      </c>
      <c r="CW198" s="1">
        <f t="shared" si="366"/>
        <v>0</v>
      </c>
      <c r="CX198" s="1">
        <f t="shared" si="367"/>
        <v>0</v>
      </c>
      <c r="CY198" s="1">
        <f t="shared" si="368"/>
        <v>0</v>
      </c>
      <c r="CZ198" s="1">
        <f t="shared" si="369"/>
        <v>0</v>
      </c>
      <c r="DA198" s="1">
        <f t="shared" si="370"/>
        <v>0</v>
      </c>
    </row>
    <row r="199" spans="1:105" s="1" customFormat="1" ht="65.25" customHeight="1">
      <c r="B199" s="265"/>
      <c r="D199" s="1053" t="s">
        <v>477</v>
      </c>
      <c r="E199" s="1054"/>
      <c r="F199" s="1054"/>
      <c r="G199" s="1055" t="s">
        <v>6398</v>
      </c>
      <c r="H199" s="1056" t="s">
        <v>629</v>
      </c>
      <c r="I199" s="1055" t="s">
        <v>793</v>
      </c>
      <c r="J199" s="1056">
        <v>2</v>
      </c>
      <c r="K199" s="1056">
        <v>72</v>
      </c>
      <c r="L199" s="1056" t="s">
        <v>6708</v>
      </c>
      <c r="M199" s="1085">
        <v>729.83862000000011</v>
      </c>
      <c r="N199" s="1058"/>
      <c r="O199" s="1058"/>
      <c r="P199" s="1058"/>
      <c r="Q199" s="1058"/>
      <c r="R199" s="1058"/>
      <c r="S199" s="1058"/>
      <c r="T199" s="1058"/>
      <c r="U199" s="1058"/>
      <c r="V199" s="1058"/>
      <c r="W199" s="1058"/>
      <c r="X199" s="1058"/>
      <c r="Y199" s="1059"/>
      <c r="Z199" s="1059"/>
      <c r="AA199" s="1059"/>
      <c r="AB199" s="1082"/>
      <c r="AC199" s="1082"/>
      <c r="AD199" s="1061" t="s">
        <v>236</v>
      </c>
      <c r="AE199" s="1062">
        <f t="shared" si="456"/>
        <v>0</v>
      </c>
      <c r="AF199" s="1063" t="str">
        <f t="shared" si="457"/>
        <v>No</v>
      </c>
      <c r="AG199" s="1107" t="str">
        <f t="shared" si="458"/>
        <v>No</v>
      </c>
      <c r="AH199" s="1052" t="str">
        <f t="shared" si="459"/>
        <v>No</v>
      </c>
      <c r="AJ199" s="397">
        <v>10</v>
      </c>
      <c r="AK199" s="396">
        <f t="shared" si="460"/>
        <v>0</v>
      </c>
      <c r="AL199" s="62"/>
      <c r="AM199" s="62"/>
      <c r="AN199" s="693">
        <v>34</v>
      </c>
      <c r="AO199" s="653">
        <f t="shared" si="407"/>
        <v>0</v>
      </c>
      <c r="AP199" s="738"/>
      <c r="AQ199" s="286">
        <f t="shared" si="461"/>
        <v>0</v>
      </c>
      <c r="AR199" s="286">
        <f t="shared" si="462"/>
        <v>0</v>
      </c>
      <c r="AS199" s="286">
        <f t="shared" si="463"/>
        <v>0</v>
      </c>
      <c r="AT199" s="286">
        <f t="shared" si="464"/>
        <v>0</v>
      </c>
      <c r="AU199" s="286">
        <f t="shared" si="465"/>
        <v>0</v>
      </c>
      <c r="AV199" s="286">
        <f t="shared" si="466"/>
        <v>0</v>
      </c>
      <c r="AW199" s="286">
        <f t="shared" si="345"/>
        <v>0</v>
      </c>
      <c r="AX199" s="286">
        <f t="shared" si="467"/>
        <v>0</v>
      </c>
      <c r="AY199" s="286">
        <f t="shared" si="468"/>
        <v>0</v>
      </c>
      <c r="AZ199" s="286">
        <f t="shared" si="469"/>
        <v>0</v>
      </c>
      <c r="BA199" s="286">
        <f t="shared" si="470"/>
        <v>0</v>
      </c>
      <c r="BB199" s="286">
        <f t="shared" si="471"/>
        <v>0</v>
      </c>
      <c r="BC199" s="286">
        <f t="shared" si="472"/>
        <v>0</v>
      </c>
      <c r="BD199" s="286">
        <f t="shared" si="473"/>
        <v>0</v>
      </c>
      <c r="BE199" s="548">
        <f t="shared" si="474"/>
        <v>0</v>
      </c>
      <c r="BF199" s="548">
        <f t="shared" si="475"/>
        <v>0</v>
      </c>
      <c r="BG199" s="658"/>
      <c r="BH199" s="656">
        <v>10</v>
      </c>
      <c r="BI199" s="286"/>
      <c r="BJ199" s="541"/>
      <c r="BK199" s="159">
        <v>60</v>
      </c>
      <c r="BL199" s="541"/>
      <c r="BM199" s="159"/>
      <c r="BN199" s="541"/>
      <c r="BO199" s="159"/>
      <c r="BP199" s="541"/>
      <c r="BQ199" s="159"/>
      <c r="BR199" s="541"/>
      <c r="BS199" s="159"/>
      <c r="BT199" s="541"/>
      <c r="BU199" s="159"/>
      <c r="BV199" s="541"/>
      <c r="BW199" s="159"/>
      <c r="BX199" s="541"/>
      <c r="BY199" s="159"/>
      <c r="BZ199" s="286"/>
      <c r="CA199" s="1">
        <f t="shared" si="346"/>
        <v>0</v>
      </c>
      <c r="CB199" s="1">
        <f t="shared" si="347"/>
        <v>0</v>
      </c>
      <c r="CC199" s="1">
        <f t="shared" si="348"/>
        <v>0</v>
      </c>
      <c r="CD199" s="1">
        <f t="shared" si="349"/>
        <v>0</v>
      </c>
      <c r="CE199" s="1035">
        <f t="shared" si="350"/>
        <v>0</v>
      </c>
      <c r="CF199" s="1">
        <f t="shared" si="351"/>
        <v>0</v>
      </c>
      <c r="CG199" s="1">
        <f t="shared" si="352"/>
        <v>0</v>
      </c>
      <c r="CH199" s="1">
        <f t="shared" si="353"/>
        <v>0</v>
      </c>
      <c r="CJ199" s="1">
        <f t="shared" si="354"/>
        <v>0</v>
      </c>
      <c r="CK199" s="1">
        <f t="shared" si="355"/>
        <v>0</v>
      </c>
      <c r="CM199" s="1">
        <f t="shared" si="356"/>
        <v>0</v>
      </c>
      <c r="CN199" s="1">
        <f t="shared" si="357"/>
        <v>0</v>
      </c>
      <c r="CO199" s="1">
        <f t="shared" si="358"/>
        <v>0</v>
      </c>
      <c r="CP199" s="1">
        <f t="shared" si="359"/>
        <v>0</v>
      </c>
      <c r="CQ199" s="1">
        <f t="shared" si="360"/>
        <v>0</v>
      </c>
      <c r="CR199" s="1">
        <f t="shared" si="361"/>
        <v>0</v>
      </c>
      <c r="CS199" s="1">
        <f t="shared" si="362"/>
        <v>0</v>
      </c>
      <c r="CT199" s="1">
        <f t="shared" si="363"/>
        <v>0</v>
      </c>
      <c r="CU199" s="1">
        <f t="shared" si="364"/>
        <v>0</v>
      </c>
      <c r="CV199" s="1">
        <f t="shared" si="365"/>
        <v>0</v>
      </c>
      <c r="CW199" s="1">
        <f t="shared" si="366"/>
        <v>0</v>
      </c>
      <c r="CX199" s="1">
        <f t="shared" si="367"/>
        <v>0</v>
      </c>
      <c r="CY199" s="1">
        <f t="shared" si="368"/>
        <v>0</v>
      </c>
      <c r="CZ199" s="1">
        <f t="shared" si="369"/>
        <v>0</v>
      </c>
      <c r="DA199" s="1">
        <f t="shared" si="370"/>
        <v>0</v>
      </c>
    </row>
    <row r="200" spans="1:105" s="1" customFormat="1" ht="65.25" customHeight="1">
      <c r="B200" s="265"/>
      <c r="D200" s="472" t="s">
        <v>478</v>
      </c>
      <c r="E200" s="775"/>
      <c r="F200" s="775"/>
      <c r="G200" s="167" t="s">
        <v>720</v>
      </c>
      <c r="H200" s="1" t="s">
        <v>219</v>
      </c>
      <c r="I200" s="167" t="s">
        <v>44</v>
      </c>
      <c r="J200" s="1">
        <v>1</v>
      </c>
      <c r="K200" s="1">
        <v>0</v>
      </c>
      <c r="L200" s="1" t="s">
        <v>6708</v>
      </c>
      <c r="M200" s="977">
        <v>228.07596000000001</v>
      </c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6"/>
      <c r="Z200" s="196"/>
      <c r="AA200" s="196"/>
      <c r="AB200" s="878"/>
      <c r="AC200" s="878"/>
      <c r="AD200" s="917" t="s">
        <v>236</v>
      </c>
      <c r="AE200" s="170">
        <f t="shared" si="456"/>
        <v>0</v>
      </c>
      <c r="AF200" s="197" t="str">
        <f t="shared" si="457"/>
        <v>No</v>
      </c>
      <c r="AG200" s="257" t="str">
        <f t="shared" si="458"/>
        <v>No</v>
      </c>
      <c r="AH200" s="172" t="str">
        <f t="shared" si="459"/>
        <v>No</v>
      </c>
      <c r="AJ200" s="397">
        <v>1</v>
      </c>
      <c r="AK200" s="396">
        <f t="shared" si="460"/>
        <v>0</v>
      </c>
      <c r="AL200" s="62"/>
      <c r="AM200" s="62"/>
      <c r="AN200" s="693">
        <v>10</v>
      </c>
      <c r="AO200" s="653">
        <f t="shared" si="407"/>
        <v>0</v>
      </c>
      <c r="AP200" s="738"/>
      <c r="AQ200" s="286">
        <f t="shared" si="461"/>
        <v>0</v>
      </c>
      <c r="AR200" s="286">
        <f t="shared" si="462"/>
        <v>0</v>
      </c>
      <c r="AS200" s="286">
        <f t="shared" si="463"/>
        <v>0</v>
      </c>
      <c r="AT200" s="286">
        <f t="shared" si="464"/>
        <v>0</v>
      </c>
      <c r="AU200" s="286">
        <f t="shared" si="465"/>
        <v>0</v>
      </c>
      <c r="AV200" s="286">
        <f t="shared" si="466"/>
        <v>0</v>
      </c>
      <c r="AW200" s="286">
        <f t="shared" si="345"/>
        <v>0</v>
      </c>
      <c r="AX200" s="286">
        <f t="shared" si="467"/>
        <v>0</v>
      </c>
      <c r="AY200" s="286">
        <f t="shared" si="468"/>
        <v>0</v>
      </c>
      <c r="AZ200" s="286">
        <f t="shared" si="469"/>
        <v>0</v>
      </c>
      <c r="BA200" s="286">
        <f t="shared" si="470"/>
        <v>0</v>
      </c>
      <c r="BB200" s="286">
        <f t="shared" si="471"/>
        <v>0</v>
      </c>
      <c r="BC200" s="286">
        <f t="shared" si="472"/>
        <v>0</v>
      </c>
      <c r="BD200" s="286">
        <f t="shared" si="473"/>
        <v>0</v>
      </c>
      <c r="BE200" s="548">
        <f t="shared" si="474"/>
        <v>0</v>
      </c>
      <c r="BF200" s="548">
        <f t="shared" si="475"/>
        <v>0</v>
      </c>
      <c r="BG200" s="658"/>
      <c r="BH200" s="656">
        <v>1</v>
      </c>
      <c r="BI200" s="286"/>
      <c r="BJ200" s="541">
        <v>7</v>
      </c>
      <c r="BL200" s="541"/>
      <c r="BN200" s="541">
        <v>2</v>
      </c>
      <c r="BP200" s="541"/>
      <c r="BR200" s="541"/>
      <c r="BT200" s="541"/>
      <c r="BV200" s="541"/>
      <c r="BX200" s="541"/>
      <c r="BZ200" s="286"/>
      <c r="CA200" s="1">
        <f t="shared" si="346"/>
        <v>0</v>
      </c>
      <c r="CB200" s="1">
        <f t="shared" si="347"/>
        <v>0</v>
      </c>
      <c r="CC200" s="1">
        <f t="shared" si="348"/>
        <v>0</v>
      </c>
      <c r="CD200" s="1">
        <f t="shared" si="349"/>
        <v>0</v>
      </c>
      <c r="CE200" s="1035">
        <f t="shared" si="350"/>
        <v>0</v>
      </c>
      <c r="CF200" s="1">
        <f t="shared" si="351"/>
        <v>0</v>
      </c>
      <c r="CG200" s="1">
        <f t="shared" si="352"/>
        <v>0</v>
      </c>
      <c r="CH200" s="1">
        <f t="shared" si="353"/>
        <v>0</v>
      </c>
      <c r="CJ200" s="1">
        <f t="shared" si="354"/>
        <v>0</v>
      </c>
      <c r="CK200" s="1">
        <f t="shared" si="355"/>
        <v>0</v>
      </c>
      <c r="CM200" s="1">
        <f t="shared" si="356"/>
        <v>0</v>
      </c>
      <c r="CN200" s="1">
        <f t="shared" si="357"/>
        <v>0</v>
      </c>
      <c r="CO200" s="1">
        <f t="shared" si="358"/>
        <v>0</v>
      </c>
      <c r="CP200" s="1">
        <f t="shared" si="359"/>
        <v>0</v>
      </c>
      <c r="CQ200" s="1">
        <f t="shared" si="360"/>
        <v>0</v>
      </c>
      <c r="CR200" s="1">
        <f t="shared" si="361"/>
        <v>0</v>
      </c>
      <c r="CS200" s="1">
        <f t="shared" si="362"/>
        <v>0</v>
      </c>
      <c r="CT200" s="1">
        <f t="shared" si="363"/>
        <v>0</v>
      </c>
      <c r="CU200" s="1">
        <f t="shared" si="364"/>
        <v>0</v>
      </c>
      <c r="CV200" s="1">
        <f t="shared" si="365"/>
        <v>0</v>
      </c>
      <c r="CW200" s="1">
        <f t="shared" si="366"/>
        <v>0</v>
      </c>
      <c r="CX200" s="1">
        <f t="shared" si="367"/>
        <v>0</v>
      </c>
      <c r="CY200" s="1">
        <f t="shared" si="368"/>
        <v>0</v>
      </c>
      <c r="CZ200" s="1">
        <f t="shared" si="369"/>
        <v>0</v>
      </c>
      <c r="DA200" s="1">
        <f t="shared" si="370"/>
        <v>0</v>
      </c>
    </row>
    <row r="201" spans="1:105" s="1" customFormat="1" ht="65.25" customHeight="1">
      <c r="B201" s="265"/>
      <c r="D201" s="472" t="s">
        <v>479</v>
      </c>
      <c r="E201" s="775"/>
      <c r="F201" s="775"/>
      <c r="G201" s="167" t="s">
        <v>720</v>
      </c>
      <c r="H201" s="1" t="s">
        <v>219</v>
      </c>
      <c r="I201" s="167" t="s">
        <v>681</v>
      </c>
      <c r="J201" s="1">
        <v>2</v>
      </c>
      <c r="K201" s="1">
        <v>0</v>
      </c>
      <c r="L201" s="1" t="s">
        <v>6708</v>
      </c>
      <c r="M201" s="987">
        <v>437.90985000000006</v>
      </c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6"/>
      <c r="Z201" s="196"/>
      <c r="AA201" s="196"/>
      <c r="AB201" s="878"/>
      <c r="AC201" s="878"/>
      <c r="AD201" s="917" t="s">
        <v>236</v>
      </c>
      <c r="AE201" s="170">
        <f t="shared" si="456"/>
        <v>0</v>
      </c>
      <c r="AF201" s="197" t="str">
        <f t="shared" si="457"/>
        <v>No</v>
      </c>
      <c r="AG201" s="257" t="str">
        <f t="shared" si="458"/>
        <v>No</v>
      </c>
      <c r="AH201" s="172" t="str">
        <f t="shared" si="459"/>
        <v>No</v>
      </c>
      <c r="AJ201" s="397">
        <v>2</v>
      </c>
      <c r="AK201" s="396">
        <f t="shared" si="460"/>
        <v>0</v>
      </c>
      <c r="AL201" s="62"/>
      <c r="AM201" s="62"/>
      <c r="AN201" s="693">
        <v>20</v>
      </c>
      <c r="AO201" s="653">
        <f t="shared" si="407"/>
        <v>0</v>
      </c>
      <c r="AP201" s="738"/>
      <c r="AQ201" s="286">
        <f t="shared" si="461"/>
        <v>0</v>
      </c>
      <c r="AR201" s="286">
        <f t="shared" si="462"/>
        <v>0</v>
      </c>
      <c r="AS201" s="286">
        <f t="shared" si="463"/>
        <v>0</v>
      </c>
      <c r="AT201" s="286">
        <f t="shared" si="464"/>
        <v>0</v>
      </c>
      <c r="AU201" s="286">
        <f t="shared" si="465"/>
        <v>0</v>
      </c>
      <c r="AV201" s="286">
        <f t="shared" si="466"/>
        <v>0</v>
      </c>
      <c r="AW201" s="286">
        <f t="shared" si="345"/>
        <v>0</v>
      </c>
      <c r="AX201" s="286">
        <f t="shared" si="467"/>
        <v>0</v>
      </c>
      <c r="AY201" s="286">
        <f t="shared" si="468"/>
        <v>0</v>
      </c>
      <c r="AZ201" s="286">
        <f t="shared" si="469"/>
        <v>0</v>
      </c>
      <c r="BA201" s="286">
        <f t="shared" si="470"/>
        <v>0</v>
      </c>
      <c r="BB201" s="286">
        <f t="shared" si="471"/>
        <v>0</v>
      </c>
      <c r="BC201" s="286">
        <f t="shared" si="472"/>
        <v>0</v>
      </c>
      <c r="BD201" s="286">
        <f t="shared" si="473"/>
        <v>0</v>
      </c>
      <c r="BE201" s="548">
        <f t="shared" si="474"/>
        <v>0</v>
      </c>
      <c r="BF201" s="548">
        <f t="shared" si="475"/>
        <v>0</v>
      </c>
      <c r="BG201" s="658"/>
      <c r="BH201" s="656">
        <v>2</v>
      </c>
      <c r="BI201" s="286"/>
      <c r="BJ201" s="541">
        <v>14</v>
      </c>
      <c r="BL201" s="541"/>
      <c r="BN201" s="541">
        <v>4</v>
      </c>
      <c r="BP201" s="541"/>
      <c r="BR201" s="541"/>
      <c r="BT201" s="541"/>
      <c r="BV201" s="541"/>
      <c r="BX201" s="541"/>
      <c r="BZ201" s="286"/>
      <c r="CA201" s="1">
        <f t="shared" si="346"/>
        <v>0</v>
      </c>
      <c r="CB201" s="1">
        <f t="shared" si="347"/>
        <v>0</v>
      </c>
      <c r="CC201" s="1">
        <f t="shared" si="348"/>
        <v>0</v>
      </c>
      <c r="CD201" s="1">
        <f t="shared" si="349"/>
        <v>0</v>
      </c>
      <c r="CE201" s="1035">
        <f t="shared" si="350"/>
        <v>0</v>
      </c>
      <c r="CF201" s="1">
        <f t="shared" si="351"/>
        <v>0</v>
      </c>
      <c r="CG201" s="1">
        <f t="shared" si="352"/>
        <v>0</v>
      </c>
      <c r="CH201" s="1">
        <f t="shared" si="353"/>
        <v>0</v>
      </c>
      <c r="CJ201" s="1">
        <f t="shared" si="354"/>
        <v>0</v>
      </c>
      <c r="CK201" s="1">
        <f t="shared" si="355"/>
        <v>0</v>
      </c>
      <c r="CM201" s="1">
        <f t="shared" si="356"/>
        <v>0</v>
      </c>
      <c r="CN201" s="1">
        <f t="shared" si="357"/>
        <v>0</v>
      </c>
      <c r="CO201" s="1">
        <f t="shared" si="358"/>
        <v>0</v>
      </c>
      <c r="CP201" s="1">
        <f t="shared" si="359"/>
        <v>0</v>
      </c>
      <c r="CQ201" s="1">
        <f t="shared" si="360"/>
        <v>0</v>
      </c>
      <c r="CR201" s="1">
        <f t="shared" si="361"/>
        <v>0</v>
      </c>
      <c r="CS201" s="1">
        <f t="shared" si="362"/>
        <v>0</v>
      </c>
      <c r="CT201" s="1">
        <f t="shared" si="363"/>
        <v>0</v>
      </c>
      <c r="CU201" s="1">
        <f t="shared" si="364"/>
        <v>0</v>
      </c>
      <c r="CV201" s="1">
        <f t="shared" si="365"/>
        <v>0</v>
      </c>
      <c r="CW201" s="1">
        <f t="shared" si="366"/>
        <v>0</v>
      </c>
      <c r="CX201" s="1">
        <f t="shared" si="367"/>
        <v>0</v>
      </c>
      <c r="CY201" s="1">
        <f t="shared" si="368"/>
        <v>0</v>
      </c>
      <c r="CZ201" s="1">
        <f t="shared" si="369"/>
        <v>0</v>
      </c>
      <c r="DA201" s="1">
        <f t="shared" si="370"/>
        <v>0</v>
      </c>
    </row>
    <row r="202" spans="1:105" s="62" customFormat="1" ht="65.25" customHeight="1">
      <c r="A202" s="1"/>
      <c r="B202" s="266"/>
      <c r="D202" s="1053" t="s">
        <v>480</v>
      </c>
      <c r="E202" s="1054"/>
      <c r="F202" s="1054"/>
      <c r="G202" s="1055" t="s">
        <v>6398</v>
      </c>
      <c r="H202" s="1056" t="s">
        <v>631</v>
      </c>
      <c r="I202" s="1055" t="s">
        <v>707</v>
      </c>
      <c r="J202" s="1056">
        <v>2</v>
      </c>
      <c r="K202" s="1056">
        <v>0</v>
      </c>
      <c r="L202" s="1056" t="s">
        <v>6708</v>
      </c>
      <c r="M202" s="1085">
        <v>612.15</v>
      </c>
      <c r="N202" s="1058"/>
      <c r="O202" s="1058"/>
      <c r="P202" s="1058"/>
      <c r="Q202" s="1058"/>
      <c r="R202" s="1058"/>
      <c r="S202" s="1058"/>
      <c r="T202" s="1058"/>
      <c r="U202" s="1058"/>
      <c r="V202" s="1058"/>
      <c r="W202" s="1058"/>
      <c r="X202" s="1058"/>
      <c r="Y202" s="1059"/>
      <c r="Z202" s="1059"/>
      <c r="AA202" s="1059"/>
      <c r="AB202" s="1082"/>
      <c r="AC202" s="1082"/>
      <c r="AD202" s="1061" t="s">
        <v>236</v>
      </c>
      <c r="AE202" s="1062">
        <f t="shared" si="456"/>
        <v>0</v>
      </c>
      <c r="AF202" s="1063" t="str">
        <f t="shared" si="457"/>
        <v>No</v>
      </c>
      <c r="AG202" s="1107" t="str">
        <f t="shared" si="458"/>
        <v>No</v>
      </c>
      <c r="AH202" s="1052" t="str">
        <f t="shared" si="459"/>
        <v>No</v>
      </c>
      <c r="AI202" s="1"/>
      <c r="AJ202" s="397">
        <v>5</v>
      </c>
      <c r="AK202" s="396">
        <f t="shared" si="460"/>
        <v>0</v>
      </c>
      <c r="AN202" s="693">
        <v>24.5</v>
      </c>
      <c r="AO202" s="653">
        <f t="shared" si="407"/>
        <v>0</v>
      </c>
      <c r="AP202" s="738"/>
      <c r="AQ202" s="286">
        <f t="shared" si="461"/>
        <v>0</v>
      </c>
      <c r="AR202" s="286">
        <f t="shared" si="462"/>
        <v>0</v>
      </c>
      <c r="AS202" s="286">
        <f t="shared" si="463"/>
        <v>0</v>
      </c>
      <c r="AT202" s="286">
        <f t="shared" si="464"/>
        <v>0</v>
      </c>
      <c r="AU202" s="286">
        <f t="shared" si="465"/>
        <v>0</v>
      </c>
      <c r="AV202" s="286">
        <f t="shared" si="466"/>
        <v>0</v>
      </c>
      <c r="AW202" s="286">
        <f t="shared" si="345"/>
        <v>0</v>
      </c>
      <c r="AX202" s="286">
        <f t="shared" si="467"/>
        <v>0</v>
      </c>
      <c r="AY202" s="286">
        <f t="shared" si="468"/>
        <v>0</v>
      </c>
      <c r="AZ202" s="286">
        <f t="shared" si="469"/>
        <v>0</v>
      </c>
      <c r="BA202" s="286">
        <f t="shared" si="470"/>
        <v>0</v>
      </c>
      <c r="BB202" s="286">
        <f t="shared" si="471"/>
        <v>0</v>
      </c>
      <c r="BC202" s="286">
        <f t="shared" si="472"/>
        <v>0</v>
      </c>
      <c r="BD202" s="286">
        <f t="shared" si="473"/>
        <v>0</v>
      </c>
      <c r="BE202" s="548">
        <f t="shared" si="474"/>
        <v>0</v>
      </c>
      <c r="BF202" s="548">
        <f t="shared" si="475"/>
        <v>0</v>
      </c>
      <c r="BG202" s="658"/>
      <c r="BH202" s="656">
        <v>5</v>
      </c>
      <c r="BI202" s="286"/>
      <c r="BJ202" s="541">
        <v>22</v>
      </c>
      <c r="BK202" s="159"/>
      <c r="BL202" s="541"/>
      <c r="BM202" s="159"/>
      <c r="BN202" s="541"/>
      <c r="BO202" s="159"/>
      <c r="BP202" s="541"/>
      <c r="BQ202" s="159"/>
      <c r="BR202" s="541"/>
      <c r="BS202" s="159"/>
      <c r="BT202" s="541"/>
      <c r="BU202" s="159"/>
      <c r="BV202" s="541"/>
      <c r="BW202" s="159"/>
      <c r="BX202" s="541"/>
      <c r="BY202" s="159"/>
      <c r="BZ202" s="286"/>
      <c r="CA202" s="1">
        <f t="shared" si="346"/>
        <v>0</v>
      </c>
      <c r="CB202" s="1">
        <f t="shared" si="347"/>
        <v>0</v>
      </c>
      <c r="CC202" s="1">
        <f t="shared" si="348"/>
        <v>0</v>
      </c>
      <c r="CD202" s="1">
        <f t="shared" si="349"/>
        <v>0</v>
      </c>
      <c r="CE202" s="1035">
        <f t="shared" si="350"/>
        <v>0</v>
      </c>
      <c r="CF202" s="1">
        <f t="shared" si="351"/>
        <v>0</v>
      </c>
      <c r="CG202" s="1">
        <f t="shared" si="352"/>
        <v>0</v>
      </c>
      <c r="CH202" s="1">
        <f t="shared" si="353"/>
        <v>0</v>
      </c>
      <c r="CJ202" s="1">
        <f t="shared" si="354"/>
        <v>0</v>
      </c>
      <c r="CK202" s="1">
        <f t="shared" si="355"/>
        <v>0</v>
      </c>
      <c r="CM202" s="1">
        <f t="shared" si="356"/>
        <v>0</v>
      </c>
      <c r="CN202" s="1">
        <f t="shared" si="357"/>
        <v>0</v>
      </c>
      <c r="CO202" s="1">
        <f t="shared" si="358"/>
        <v>0</v>
      </c>
      <c r="CP202" s="1">
        <f t="shared" si="359"/>
        <v>0</v>
      </c>
      <c r="CQ202" s="1">
        <f t="shared" si="360"/>
        <v>0</v>
      </c>
      <c r="CR202" s="1">
        <f t="shared" si="361"/>
        <v>0</v>
      </c>
      <c r="CS202" s="1">
        <f t="shared" si="362"/>
        <v>0</v>
      </c>
      <c r="CT202" s="1">
        <f t="shared" si="363"/>
        <v>0</v>
      </c>
      <c r="CU202" s="1">
        <f t="shared" si="364"/>
        <v>0</v>
      </c>
      <c r="CV202" s="1">
        <f t="shared" si="365"/>
        <v>0</v>
      </c>
      <c r="CW202" s="1">
        <f t="shared" si="366"/>
        <v>0</v>
      </c>
      <c r="CX202" s="1">
        <f t="shared" si="367"/>
        <v>0</v>
      </c>
      <c r="CY202" s="1">
        <f t="shared" si="368"/>
        <v>0</v>
      </c>
      <c r="CZ202" s="1">
        <f t="shared" si="369"/>
        <v>0</v>
      </c>
      <c r="DA202" s="1">
        <f t="shared" si="370"/>
        <v>0</v>
      </c>
    </row>
    <row r="203" spans="1:105" s="1" customFormat="1" ht="65.25" customHeight="1">
      <c r="B203" s="266"/>
      <c r="D203" s="472" t="s">
        <v>481</v>
      </c>
      <c r="E203" s="775"/>
      <c r="F203" s="775"/>
      <c r="G203" s="167" t="s">
        <v>720</v>
      </c>
      <c r="H203" s="1" t="s">
        <v>631</v>
      </c>
      <c r="I203" s="167" t="s">
        <v>667</v>
      </c>
      <c r="J203" s="1">
        <v>3</v>
      </c>
      <c r="K203" s="1">
        <v>0</v>
      </c>
      <c r="L203" s="1" t="s">
        <v>6708</v>
      </c>
      <c r="M203" s="977">
        <v>392.28798</v>
      </c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6"/>
      <c r="Z203" s="196"/>
      <c r="AA203" s="196"/>
      <c r="AB203" s="878"/>
      <c r="AC203" s="878"/>
      <c r="AD203" s="917" t="s">
        <v>236</v>
      </c>
      <c r="AE203" s="170">
        <f t="shared" si="456"/>
        <v>0</v>
      </c>
      <c r="AF203" s="197" t="str">
        <f t="shared" si="457"/>
        <v>No</v>
      </c>
      <c r="AG203" s="257" t="str">
        <f t="shared" si="458"/>
        <v>No</v>
      </c>
      <c r="AH203" s="172" t="str">
        <f t="shared" si="459"/>
        <v>No</v>
      </c>
      <c r="AJ203" s="397">
        <v>5</v>
      </c>
      <c r="AK203" s="396">
        <f t="shared" si="460"/>
        <v>0</v>
      </c>
      <c r="AL203" s="62"/>
      <c r="AM203" s="62"/>
      <c r="AN203" s="693">
        <v>13.45</v>
      </c>
      <c r="AO203" s="653">
        <f t="shared" si="407"/>
        <v>0</v>
      </c>
      <c r="AP203" s="738"/>
      <c r="AQ203" s="286">
        <f t="shared" si="461"/>
        <v>0</v>
      </c>
      <c r="AR203" s="286">
        <f t="shared" si="462"/>
        <v>0</v>
      </c>
      <c r="AS203" s="286">
        <f t="shared" si="463"/>
        <v>0</v>
      </c>
      <c r="AT203" s="286">
        <f t="shared" si="464"/>
        <v>0</v>
      </c>
      <c r="AU203" s="286">
        <f t="shared" si="465"/>
        <v>0</v>
      </c>
      <c r="AV203" s="286">
        <f t="shared" si="466"/>
        <v>0</v>
      </c>
      <c r="AW203" s="286">
        <f t="shared" si="345"/>
        <v>0</v>
      </c>
      <c r="AX203" s="286">
        <f t="shared" si="467"/>
        <v>0</v>
      </c>
      <c r="AY203" s="286">
        <f t="shared" si="468"/>
        <v>0</v>
      </c>
      <c r="AZ203" s="286">
        <f t="shared" si="469"/>
        <v>0</v>
      </c>
      <c r="BA203" s="286">
        <f t="shared" si="470"/>
        <v>0</v>
      </c>
      <c r="BB203" s="286">
        <f t="shared" si="471"/>
        <v>0</v>
      </c>
      <c r="BC203" s="286">
        <f t="shared" si="472"/>
        <v>0</v>
      </c>
      <c r="BD203" s="286">
        <f t="shared" si="473"/>
        <v>0</v>
      </c>
      <c r="BE203" s="548">
        <f t="shared" si="474"/>
        <v>0</v>
      </c>
      <c r="BF203" s="548">
        <f t="shared" si="475"/>
        <v>0</v>
      </c>
      <c r="BG203" s="658"/>
      <c r="BH203" s="656">
        <v>5</v>
      </c>
      <c r="BI203" s="286"/>
      <c r="BJ203" s="541">
        <v>15</v>
      </c>
      <c r="BK203" s="1">
        <v>3</v>
      </c>
      <c r="BL203" s="541">
        <v>4</v>
      </c>
      <c r="BN203" s="541"/>
      <c r="BP203" s="541"/>
      <c r="BR203" s="541"/>
      <c r="BT203" s="541"/>
      <c r="BV203" s="541"/>
      <c r="BX203" s="541"/>
      <c r="BZ203" s="286"/>
      <c r="CA203" s="1">
        <f t="shared" si="346"/>
        <v>0</v>
      </c>
      <c r="CB203" s="1">
        <f t="shared" si="347"/>
        <v>0</v>
      </c>
      <c r="CC203" s="1">
        <f t="shared" si="348"/>
        <v>0</v>
      </c>
      <c r="CD203" s="1">
        <f t="shared" si="349"/>
        <v>0</v>
      </c>
      <c r="CE203" s="1035">
        <f t="shared" si="350"/>
        <v>0</v>
      </c>
      <c r="CF203" s="1">
        <f t="shared" si="351"/>
        <v>0</v>
      </c>
      <c r="CG203" s="1">
        <f t="shared" si="352"/>
        <v>0</v>
      </c>
      <c r="CH203" s="1">
        <f t="shared" si="353"/>
        <v>0</v>
      </c>
      <c r="CJ203" s="1">
        <f t="shared" si="354"/>
        <v>0</v>
      </c>
      <c r="CK203" s="1">
        <f t="shared" si="355"/>
        <v>0</v>
      </c>
      <c r="CM203" s="1">
        <f t="shared" si="356"/>
        <v>0</v>
      </c>
      <c r="CN203" s="1">
        <f t="shared" si="357"/>
        <v>0</v>
      </c>
      <c r="CO203" s="1">
        <f t="shared" si="358"/>
        <v>0</v>
      </c>
      <c r="CP203" s="1">
        <f t="shared" si="359"/>
        <v>0</v>
      </c>
      <c r="CQ203" s="1">
        <f t="shared" si="360"/>
        <v>0</v>
      </c>
      <c r="CR203" s="1">
        <f t="shared" si="361"/>
        <v>0</v>
      </c>
      <c r="CS203" s="1">
        <f t="shared" si="362"/>
        <v>0</v>
      </c>
      <c r="CT203" s="1">
        <f t="shared" si="363"/>
        <v>0</v>
      </c>
      <c r="CU203" s="1">
        <f t="shared" si="364"/>
        <v>0</v>
      </c>
      <c r="CV203" s="1">
        <f t="shared" si="365"/>
        <v>0</v>
      </c>
      <c r="CW203" s="1">
        <f t="shared" si="366"/>
        <v>0</v>
      </c>
      <c r="CX203" s="1">
        <f t="shared" si="367"/>
        <v>0</v>
      </c>
      <c r="CY203" s="1">
        <f t="shared" si="368"/>
        <v>0</v>
      </c>
      <c r="CZ203" s="1">
        <f t="shared" si="369"/>
        <v>0</v>
      </c>
      <c r="DA203" s="1">
        <f t="shared" si="370"/>
        <v>0</v>
      </c>
    </row>
    <row r="204" spans="1:105" s="1" customFormat="1" ht="65.25" customHeight="1">
      <c r="B204" s="266"/>
      <c r="D204" s="472" t="s">
        <v>482</v>
      </c>
      <c r="E204" s="775" t="s">
        <v>90</v>
      </c>
      <c r="F204" s="775"/>
      <c r="G204" s="167" t="s">
        <v>720</v>
      </c>
      <c r="H204" s="1" t="s">
        <v>631</v>
      </c>
      <c r="I204" s="167" t="s">
        <v>667</v>
      </c>
      <c r="J204" s="1">
        <v>3</v>
      </c>
      <c r="K204" s="1">
        <v>0</v>
      </c>
      <c r="L204" s="1" t="s">
        <v>6708</v>
      </c>
      <c r="M204" s="984">
        <v>410.53005000000007</v>
      </c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9"/>
      <c r="Z204" s="169"/>
      <c r="AA204" s="169"/>
      <c r="AB204" s="913" t="s">
        <v>236</v>
      </c>
      <c r="AC204" s="913" t="s">
        <v>236</v>
      </c>
      <c r="AD204" s="169"/>
      <c r="AE204" s="170">
        <f>M204*N204+M204*O204+M204*P204+M204*Q204+M204*R204+M204*S204+M204*U204+M204*W204+M204*X204+M204*Y204+M204*Z204+M204*AA204+M204*V204+M204*AD204+M204*T204</f>
        <v>0</v>
      </c>
      <c r="AF204" s="171" t="str">
        <f t="shared" si="457"/>
        <v>No</v>
      </c>
      <c r="AG204" s="257" t="str">
        <f t="shared" si="458"/>
        <v>No</v>
      </c>
      <c r="AH204" s="172" t="str">
        <f t="shared" si="459"/>
        <v>No</v>
      </c>
      <c r="AJ204" s="397">
        <v>5</v>
      </c>
      <c r="AK204" s="398">
        <f t="shared" ref="AK204" si="476">AJ204*N204+AJ204*O204+AJ204*P204+AJ204*Q204+AJ204*R204+AJ204*S204+AJ204*U204+AJ204*W204+AJ204*X204+AJ204*Y204+AJ204*Z204+AJ204*AA204+AJ204*V204+AJ204*AD204+AJ204*T204</f>
        <v>0</v>
      </c>
      <c r="AL204" s="62"/>
      <c r="AM204" s="62"/>
      <c r="AN204" s="693">
        <v>13.45</v>
      </c>
      <c r="AO204" s="653">
        <f t="shared" si="407"/>
        <v>0</v>
      </c>
      <c r="AP204" s="738"/>
      <c r="AQ204" s="286">
        <f t="shared" si="461"/>
        <v>0</v>
      </c>
      <c r="AR204" s="286">
        <f t="shared" si="462"/>
        <v>0</v>
      </c>
      <c r="AS204" s="286">
        <f t="shared" si="463"/>
        <v>0</v>
      </c>
      <c r="AT204" s="286">
        <f t="shared" si="464"/>
        <v>0</v>
      </c>
      <c r="AU204" s="286">
        <f t="shared" si="465"/>
        <v>0</v>
      </c>
      <c r="AV204" s="286">
        <f t="shared" si="466"/>
        <v>0</v>
      </c>
      <c r="AW204" s="286">
        <f t="shared" si="345"/>
        <v>0</v>
      </c>
      <c r="AX204" s="286">
        <f t="shared" si="467"/>
        <v>0</v>
      </c>
      <c r="AY204" s="286">
        <f t="shared" si="468"/>
        <v>0</v>
      </c>
      <c r="AZ204" s="286">
        <f t="shared" si="469"/>
        <v>0</v>
      </c>
      <c r="BA204" s="286">
        <f t="shared" si="470"/>
        <v>0</v>
      </c>
      <c r="BB204" s="286">
        <f t="shared" si="471"/>
        <v>0</v>
      </c>
      <c r="BC204" s="286">
        <f t="shared" si="472"/>
        <v>0</v>
      </c>
      <c r="BD204" s="286">
        <f t="shared" si="473"/>
        <v>0</v>
      </c>
      <c r="BE204" s="548"/>
      <c r="BF204" s="548"/>
      <c r="BG204" s="658">
        <f>AD204*J204</f>
        <v>0</v>
      </c>
      <c r="BH204" s="656">
        <v>5</v>
      </c>
      <c r="BI204" s="286"/>
      <c r="BJ204" s="541">
        <v>15</v>
      </c>
      <c r="BK204" s="1">
        <v>3</v>
      </c>
      <c r="BL204" s="541">
        <v>4</v>
      </c>
      <c r="BN204" s="541"/>
      <c r="BP204" s="541"/>
      <c r="BR204" s="541"/>
      <c r="BT204" s="541"/>
      <c r="BV204" s="541"/>
      <c r="BX204" s="541"/>
      <c r="BZ204" s="286"/>
      <c r="CA204" s="1">
        <f t="shared" si="346"/>
        <v>0</v>
      </c>
      <c r="CB204" s="1">
        <f t="shared" si="347"/>
        <v>0</v>
      </c>
      <c r="CC204" s="1">
        <f t="shared" si="348"/>
        <v>0</v>
      </c>
      <c r="CD204" s="1">
        <f t="shared" si="349"/>
        <v>0</v>
      </c>
      <c r="CE204" s="1035">
        <f t="shared" si="350"/>
        <v>0</v>
      </c>
      <c r="CF204" s="1">
        <f t="shared" si="351"/>
        <v>0</v>
      </c>
      <c r="CG204" s="1">
        <f t="shared" si="352"/>
        <v>0</v>
      </c>
      <c r="CH204" s="1">
        <f t="shared" si="353"/>
        <v>0</v>
      </c>
      <c r="CJ204" s="1">
        <f t="shared" si="354"/>
        <v>0</v>
      </c>
      <c r="CK204" s="1">
        <f t="shared" si="355"/>
        <v>0</v>
      </c>
      <c r="CM204" s="1">
        <f t="shared" si="356"/>
        <v>0</v>
      </c>
      <c r="CN204" s="1">
        <f t="shared" si="357"/>
        <v>0</v>
      </c>
      <c r="CO204" s="1">
        <f t="shared" si="358"/>
        <v>0</v>
      </c>
      <c r="CP204" s="1">
        <f t="shared" si="359"/>
        <v>0</v>
      </c>
      <c r="CQ204" s="1">
        <f t="shared" si="360"/>
        <v>0</v>
      </c>
      <c r="CR204" s="1">
        <f t="shared" si="361"/>
        <v>0</v>
      </c>
      <c r="CS204" s="1">
        <f t="shared" si="362"/>
        <v>0</v>
      </c>
      <c r="CT204" s="1">
        <f t="shared" si="363"/>
        <v>0</v>
      </c>
      <c r="CU204" s="1">
        <f t="shared" si="364"/>
        <v>0</v>
      </c>
      <c r="CV204" s="1">
        <f t="shared" si="365"/>
        <v>0</v>
      </c>
      <c r="CW204" s="1">
        <f t="shared" si="366"/>
        <v>0</v>
      </c>
      <c r="CX204" s="1">
        <f t="shared" si="367"/>
        <v>0</v>
      </c>
      <c r="CY204" s="1">
        <f t="shared" si="368"/>
        <v>0</v>
      </c>
      <c r="CZ204" s="1">
        <f t="shared" si="369"/>
        <v>0</v>
      </c>
      <c r="DA204" s="1">
        <f t="shared" si="370"/>
        <v>0</v>
      </c>
    </row>
    <row r="205" spans="1:105" s="62" customFormat="1" ht="65.25" customHeight="1">
      <c r="A205" s="1"/>
      <c r="B205" s="266"/>
      <c r="D205" s="1053" t="s">
        <v>483</v>
      </c>
      <c r="E205" s="1054"/>
      <c r="F205" s="1054"/>
      <c r="G205" s="1055" t="s">
        <v>720</v>
      </c>
      <c r="H205" s="1056" t="s">
        <v>219</v>
      </c>
      <c r="I205" s="1055" t="s">
        <v>708</v>
      </c>
      <c r="J205" s="1056">
        <v>2</v>
      </c>
      <c r="K205" s="1056">
        <v>0</v>
      </c>
      <c r="L205" s="1056" t="s">
        <v>6708</v>
      </c>
      <c r="M205" s="1085">
        <v>322.77000000000004</v>
      </c>
      <c r="N205" s="1058"/>
      <c r="O205" s="1058"/>
      <c r="P205" s="1058"/>
      <c r="Q205" s="1058"/>
      <c r="R205" s="1058"/>
      <c r="S205" s="1058"/>
      <c r="T205" s="1058"/>
      <c r="U205" s="1058"/>
      <c r="V205" s="1058"/>
      <c r="W205" s="1058"/>
      <c r="X205" s="1058"/>
      <c r="Y205" s="1059"/>
      <c r="Z205" s="1059"/>
      <c r="AA205" s="1059"/>
      <c r="AB205" s="1082"/>
      <c r="AC205" s="1082"/>
      <c r="AD205" s="1061" t="s">
        <v>236</v>
      </c>
      <c r="AE205" s="1062">
        <f t="shared" si="456"/>
        <v>0</v>
      </c>
      <c r="AF205" s="1063" t="str">
        <f t="shared" si="457"/>
        <v>No</v>
      </c>
      <c r="AG205" s="1107" t="str">
        <f t="shared" si="458"/>
        <v>No</v>
      </c>
      <c r="AH205" s="1052" t="str">
        <f t="shared" si="459"/>
        <v>No</v>
      </c>
      <c r="AI205" s="1"/>
      <c r="AJ205" s="397">
        <v>3</v>
      </c>
      <c r="AK205" s="396">
        <f t="shared" si="460"/>
        <v>0</v>
      </c>
      <c r="AN205" s="693">
        <v>12</v>
      </c>
      <c r="AO205" s="653">
        <f t="shared" si="407"/>
        <v>0</v>
      </c>
      <c r="AP205" s="738"/>
      <c r="AQ205" s="286">
        <f t="shared" si="461"/>
        <v>0</v>
      </c>
      <c r="AR205" s="286">
        <f t="shared" si="462"/>
        <v>0</v>
      </c>
      <c r="AS205" s="286">
        <f t="shared" si="463"/>
        <v>0</v>
      </c>
      <c r="AT205" s="286">
        <f t="shared" si="464"/>
        <v>0</v>
      </c>
      <c r="AU205" s="286">
        <f t="shared" si="465"/>
        <v>0</v>
      </c>
      <c r="AV205" s="286">
        <f t="shared" si="466"/>
        <v>0</v>
      </c>
      <c r="AW205" s="286">
        <f t="shared" si="345"/>
        <v>0</v>
      </c>
      <c r="AX205" s="286">
        <f t="shared" si="467"/>
        <v>0</v>
      </c>
      <c r="AY205" s="286">
        <f t="shared" si="468"/>
        <v>0</v>
      </c>
      <c r="AZ205" s="286">
        <f t="shared" si="469"/>
        <v>0</v>
      </c>
      <c r="BA205" s="286">
        <f t="shared" si="470"/>
        <v>0</v>
      </c>
      <c r="BB205" s="286">
        <f t="shared" si="471"/>
        <v>0</v>
      </c>
      <c r="BC205" s="286">
        <f t="shared" si="472"/>
        <v>0</v>
      </c>
      <c r="BD205" s="286">
        <f t="shared" si="473"/>
        <v>0</v>
      </c>
      <c r="BE205" s="548">
        <f>AB205*J205</f>
        <v>0</v>
      </c>
      <c r="BF205" s="548">
        <f>AC205*J205</f>
        <v>0</v>
      </c>
      <c r="BG205" s="658"/>
      <c r="BH205" s="656">
        <v>3</v>
      </c>
      <c r="BI205" s="286"/>
      <c r="BJ205" s="541"/>
      <c r="BK205" s="159">
        <v>18</v>
      </c>
      <c r="BL205" s="541"/>
      <c r="BM205" s="159"/>
      <c r="BN205" s="541"/>
      <c r="BO205" s="159"/>
      <c r="BP205" s="541"/>
      <c r="BQ205" s="159"/>
      <c r="BR205" s="541"/>
      <c r="BS205" s="159"/>
      <c r="BT205" s="541"/>
      <c r="BU205" s="159"/>
      <c r="BV205" s="541"/>
      <c r="BW205" s="159"/>
      <c r="BX205" s="541"/>
      <c r="BY205" s="159"/>
      <c r="BZ205" s="286"/>
      <c r="CA205" s="1">
        <f t="shared" si="346"/>
        <v>0</v>
      </c>
      <c r="CB205" s="1">
        <f t="shared" si="347"/>
        <v>0</v>
      </c>
      <c r="CC205" s="1">
        <f t="shared" si="348"/>
        <v>0</v>
      </c>
      <c r="CD205" s="1">
        <f t="shared" si="349"/>
        <v>0</v>
      </c>
      <c r="CE205" s="1035">
        <f t="shared" si="350"/>
        <v>0</v>
      </c>
      <c r="CF205" s="1">
        <f t="shared" si="351"/>
        <v>0</v>
      </c>
      <c r="CG205" s="1">
        <f t="shared" si="352"/>
        <v>0</v>
      </c>
      <c r="CH205" s="1">
        <f t="shared" si="353"/>
        <v>0</v>
      </c>
      <c r="CJ205" s="1">
        <f t="shared" si="354"/>
        <v>0</v>
      </c>
      <c r="CK205" s="1">
        <f t="shared" si="355"/>
        <v>0</v>
      </c>
      <c r="CM205" s="1">
        <f t="shared" si="356"/>
        <v>0</v>
      </c>
      <c r="CN205" s="1">
        <f t="shared" si="357"/>
        <v>0</v>
      </c>
      <c r="CO205" s="1">
        <f t="shared" si="358"/>
        <v>0</v>
      </c>
      <c r="CP205" s="1">
        <f t="shared" si="359"/>
        <v>0</v>
      </c>
      <c r="CQ205" s="1">
        <f t="shared" si="360"/>
        <v>0</v>
      </c>
      <c r="CR205" s="1">
        <f t="shared" si="361"/>
        <v>0</v>
      </c>
      <c r="CS205" s="1">
        <f t="shared" si="362"/>
        <v>0</v>
      </c>
      <c r="CT205" s="1">
        <f t="shared" si="363"/>
        <v>0</v>
      </c>
      <c r="CU205" s="1">
        <f t="shared" si="364"/>
        <v>0</v>
      </c>
      <c r="CV205" s="1">
        <f t="shared" si="365"/>
        <v>0</v>
      </c>
      <c r="CW205" s="1">
        <f t="shared" si="366"/>
        <v>0</v>
      </c>
      <c r="CX205" s="1">
        <f t="shared" si="367"/>
        <v>0</v>
      </c>
      <c r="CY205" s="1">
        <f t="shared" si="368"/>
        <v>0</v>
      </c>
      <c r="CZ205" s="1">
        <f t="shared" si="369"/>
        <v>0</v>
      </c>
      <c r="DA205" s="1">
        <f t="shared" si="370"/>
        <v>0</v>
      </c>
    </row>
    <row r="206" spans="1:105" s="62" customFormat="1" ht="65.25" customHeight="1">
      <c r="A206" s="1"/>
      <c r="B206" s="266"/>
      <c r="D206" s="1053" t="s">
        <v>484</v>
      </c>
      <c r="E206" s="1054" t="s">
        <v>90</v>
      </c>
      <c r="F206" s="1054"/>
      <c r="G206" s="1055" t="s">
        <v>720</v>
      </c>
      <c r="H206" s="1056" t="s">
        <v>219</v>
      </c>
      <c r="I206" s="1055" t="s">
        <v>708</v>
      </c>
      <c r="J206" s="1056">
        <v>2</v>
      </c>
      <c r="K206" s="1056">
        <v>0</v>
      </c>
      <c r="L206" s="1056" t="s">
        <v>6708</v>
      </c>
      <c r="M206" s="1085">
        <v>389.55</v>
      </c>
      <c r="N206" s="1058"/>
      <c r="O206" s="1058"/>
      <c r="P206" s="1058"/>
      <c r="Q206" s="1058"/>
      <c r="R206" s="1058"/>
      <c r="S206" s="1058"/>
      <c r="T206" s="1058"/>
      <c r="U206" s="1058"/>
      <c r="V206" s="1058"/>
      <c r="W206" s="1058"/>
      <c r="X206" s="1058"/>
      <c r="Y206" s="1059"/>
      <c r="Z206" s="1059"/>
      <c r="AA206" s="1059"/>
      <c r="AB206" s="1061" t="s">
        <v>236</v>
      </c>
      <c r="AC206" s="1061" t="s">
        <v>236</v>
      </c>
      <c r="AD206" s="1059"/>
      <c r="AE206" s="1062">
        <f>M206*N206+M206*O206+M206*P206+M206*Q206+M206*R206+M206*S206+M206*U206+M206*W206+M206*X206+M206*Y206+M206*Z206+M206*AA206+M206*V206+M206*AD206+M206*T206</f>
        <v>0</v>
      </c>
      <c r="AF206" s="1063" t="str">
        <f t="shared" si="457"/>
        <v>No</v>
      </c>
      <c r="AG206" s="1107" t="str">
        <f t="shared" si="458"/>
        <v>No</v>
      </c>
      <c r="AH206" s="1052" t="str">
        <f t="shared" si="459"/>
        <v>No</v>
      </c>
      <c r="AI206" s="1"/>
      <c r="AJ206" s="397">
        <v>3</v>
      </c>
      <c r="AK206" s="398">
        <f t="shared" ref="AK206" si="477">AJ206*N206+AJ206*O206+AJ206*P206+AJ206*Q206+AJ206*R206+AJ206*S206+AJ206*U206+AJ206*W206+AJ206*X206+AJ206*Y206+AJ206*Z206+AJ206*AA206+AJ206*V206+AJ206*AD206+AJ206*T206</f>
        <v>0</v>
      </c>
      <c r="AN206" s="693">
        <v>12</v>
      </c>
      <c r="AO206" s="653">
        <f t="shared" si="407"/>
        <v>0</v>
      </c>
      <c r="AP206" s="738"/>
      <c r="AQ206" s="286">
        <f t="shared" si="461"/>
        <v>0</v>
      </c>
      <c r="AR206" s="286">
        <f t="shared" si="462"/>
        <v>0</v>
      </c>
      <c r="AS206" s="286">
        <f t="shared" si="463"/>
        <v>0</v>
      </c>
      <c r="AT206" s="286">
        <f t="shared" si="464"/>
        <v>0</v>
      </c>
      <c r="AU206" s="286">
        <f t="shared" si="465"/>
        <v>0</v>
      </c>
      <c r="AV206" s="286">
        <f t="shared" si="466"/>
        <v>0</v>
      </c>
      <c r="AW206" s="286">
        <f t="shared" si="345"/>
        <v>0</v>
      </c>
      <c r="AX206" s="286">
        <f t="shared" si="467"/>
        <v>0</v>
      </c>
      <c r="AY206" s="286">
        <f t="shared" si="468"/>
        <v>0</v>
      </c>
      <c r="AZ206" s="286">
        <f t="shared" si="469"/>
        <v>0</v>
      </c>
      <c r="BA206" s="286">
        <f t="shared" si="470"/>
        <v>0</v>
      </c>
      <c r="BB206" s="286">
        <f t="shared" si="471"/>
        <v>0</v>
      </c>
      <c r="BC206" s="286">
        <f t="shared" si="472"/>
        <v>0</v>
      </c>
      <c r="BD206" s="286">
        <f t="shared" si="473"/>
        <v>0</v>
      </c>
      <c r="BE206" s="548"/>
      <c r="BF206" s="548"/>
      <c r="BG206" s="658">
        <f>AD206*J206</f>
        <v>0</v>
      </c>
      <c r="BH206" s="656">
        <v>3</v>
      </c>
      <c r="BI206" s="286"/>
      <c r="BJ206" s="541"/>
      <c r="BK206" s="159">
        <v>18</v>
      </c>
      <c r="BL206" s="541"/>
      <c r="BM206" s="159"/>
      <c r="BN206" s="541"/>
      <c r="BO206" s="159"/>
      <c r="BP206" s="541"/>
      <c r="BQ206" s="159"/>
      <c r="BR206" s="541"/>
      <c r="BS206" s="159"/>
      <c r="BT206" s="541"/>
      <c r="BU206" s="159"/>
      <c r="BV206" s="541"/>
      <c r="BW206" s="159"/>
      <c r="BX206" s="541"/>
      <c r="BY206" s="159"/>
      <c r="BZ206" s="286"/>
      <c r="CA206" s="1">
        <f t="shared" si="346"/>
        <v>0</v>
      </c>
      <c r="CB206" s="1">
        <f t="shared" si="347"/>
        <v>0</v>
      </c>
      <c r="CC206" s="1">
        <f t="shared" si="348"/>
        <v>0</v>
      </c>
      <c r="CD206" s="1">
        <f t="shared" si="349"/>
        <v>0</v>
      </c>
      <c r="CE206" s="1035">
        <f t="shared" si="350"/>
        <v>0</v>
      </c>
      <c r="CF206" s="1">
        <f t="shared" si="351"/>
        <v>0</v>
      </c>
      <c r="CG206" s="1">
        <f t="shared" si="352"/>
        <v>0</v>
      </c>
      <c r="CH206" s="1">
        <f t="shared" si="353"/>
        <v>0</v>
      </c>
      <c r="CJ206" s="1">
        <f t="shared" si="354"/>
        <v>0</v>
      </c>
      <c r="CK206" s="1">
        <f t="shared" si="355"/>
        <v>0</v>
      </c>
      <c r="CM206" s="1">
        <f t="shared" si="356"/>
        <v>0</v>
      </c>
      <c r="CN206" s="1">
        <f t="shared" si="357"/>
        <v>0</v>
      </c>
      <c r="CO206" s="1">
        <f t="shared" si="358"/>
        <v>0</v>
      </c>
      <c r="CP206" s="1">
        <f t="shared" si="359"/>
        <v>0</v>
      </c>
      <c r="CQ206" s="1">
        <f t="shared" si="360"/>
        <v>0</v>
      </c>
      <c r="CR206" s="1">
        <f t="shared" si="361"/>
        <v>0</v>
      </c>
      <c r="CS206" s="1">
        <f t="shared" si="362"/>
        <v>0</v>
      </c>
      <c r="CT206" s="1">
        <f t="shared" si="363"/>
        <v>0</v>
      </c>
      <c r="CU206" s="1">
        <f t="shared" si="364"/>
        <v>0</v>
      </c>
      <c r="CV206" s="1">
        <f t="shared" si="365"/>
        <v>0</v>
      </c>
      <c r="CW206" s="1">
        <f t="shared" si="366"/>
        <v>0</v>
      </c>
      <c r="CX206" s="1">
        <f t="shared" si="367"/>
        <v>0</v>
      </c>
      <c r="CY206" s="1">
        <f t="shared" si="368"/>
        <v>0</v>
      </c>
      <c r="CZ206" s="1">
        <f t="shared" si="369"/>
        <v>0</v>
      </c>
      <c r="DA206" s="1">
        <f t="shared" si="370"/>
        <v>0</v>
      </c>
    </row>
    <row r="207" spans="1:105" s="62" customFormat="1" ht="65.25" customHeight="1">
      <c r="A207" s="1"/>
      <c r="B207" s="266"/>
      <c r="C207" s="167"/>
      <c r="D207" s="465" t="s">
        <v>485</v>
      </c>
      <c r="E207" s="775"/>
      <c r="F207" s="775"/>
      <c r="G207" s="140" t="s">
        <v>720</v>
      </c>
      <c r="H207" s="1" t="s">
        <v>219</v>
      </c>
      <c r="I207" s="140" t="s">
        <v>709</v>
      </c>
      <c r="J207" s="1">
        <v>2</v>
      </c>
      <c r="K207" s="1">
        <v>0</v>
      </c>
      <c r="L207" s="1" t="s">
        <v>6708</v>
      </c>
      <c r="M207" s="988">
        <v>289.38000000000005</v>
      </c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6"/>
      <c r="Z207" s="196"/>
      <c r="AA207" s="196"/>
      <c r="AB207" s="878"/>
      <c r="AC207" s="878"/>
      <c r="AD207" s="917" t="s">
        <v>236</v>
      </c>
      <c r="AE207" s="170">
        <f t="shared" si="456"/>
        <v>0</v>
      </c>
      <c r="AF207" s="197" t="str">
        <f t="shared" si="457"/>
        <v>No</v>
      </c>
      <c r="AG207" s="257" t="str">
        <f t="shared" si="458"/>
        <v>No</v>
      </c>
      <c r="AH207" s="172" t="str">
        <f t="shared" si="459"/>
        <v>No</v>
      </c>
      <c r="AI207" s="1"/>
      <c r="AJ207" s="397">
        <v>2</v>
      </c>
      <c r="AK207" s="396">
        <f t="shared" si="460"/>
        <v>0</v>
      </c>
      <c r="AN207" s="693">
        <v>6.2</v>
      </c>
      <c r="AO207" s="653">
        <f t="shared" si="407"/>
        <v>0</v>
      </c>
      <c r="AP207" s="738"/>
      <c r="AQ207" s="286">
        <f t="shared" si="461"/>
        <v>0</v>
      </c>
      <c r="AR207" s="286">
        <f t="shared" si="462"/>
        <v>0</v>
      </c>
      <c r="AS207" s="286">
        <f t="shared" si="463"/>
        <v>0</v>
      </c>
      <c r="AT207" s="286">
        <f t="shared" si="464"/>
        <v>0</v>
      </c>
      <c r="AU207" s="286">
        <f t="shared" si="465"/>
        <v>0</v>
      </c>
      <c r="AV207" s="286">
        <f t="shared" si="466"/>
        <v>0</v>
      </c>
      <c r="AW207" s="286">
        <f t="shared" si="345"/>
        <v>0</v>
      </c>
      <c r="AX207" s="286">
        <f t="shared" si="467"/>
        <v>0</v>
      </c>
      <c r="AY207" s="286">
        <f t="shared" si="468"/>
        <v>0</v>
      </c>
      <c r="AZ207" s="286">
        <f t="shared" si="469"/>
        <v>0</v>
      </c>
      <c r="BA207" s="286">
        <f t="shared" si="470"/>
        <v>0</v>
      </c>
      <c r="BB207" s="286">
        <f t="shared" si="471"/>
        <v>0</v>
      </c>
      <c r="BC207" s="286">
        <f t="shared" si="472"/>
        <v>0</v>
      </c>
      <c r="BD207" s="286">
        <f t="shared" si="473"/>
        <v>0</v>
      </c>
      <c r="BE207" s="548">
        <f>AB207*J207</f>
        <v>0</v>
      </c>
      <c r="BF207" s="548">
        <f>AC207*J207</f>
        <v>0</v>
      </c>
      <c r="BG207" s="658"/>
      <c r="BH207" s="656">
        <v>2</v>
      </c>
      <c r="BI207" s="286"/>
      <c r="BJ207" s="541"/>
      <c r="BK207" s="1">
        <v>12</v>
      </c>
      <c r="BL207" s="541"/>
      <c r="BM207" s="1"/>
      <c r="BN207" s="541"/>
      <c r="BO207" s="1"/>
      <c r="BP207" s="541"/>
      <c r="BQ207" s="1"/>
      <c r="BR207" s="541"/>
      <c r="BS207" s="1"/>
      <c r="BT207" s="541"/>
      <c r="BU207" s="1"/>
      <c r="BV207" s="541"/>
      <c r="BW207" s="1"/>
      <c r="BX207" s="541"/>
      <c r="BY207" s="1"/>
      <c r="BZ207" s="286"/>
      <c r="CA207" s="1">
        <f t="shared" si="346"/>
        <v>0</v>
      </c>
      <c r="CB207" s="1">
        <f t="shared" si="347"/>
        <v>0</v>
      </c>
      <c r="CC207" s="1">
        <f t="shared" si="348"/>
        <v>0</v>
      </c>
      <c r="CD207" s="1">
        <f t="shared" si="349"/>
        <v>0</v>
      </c>
      <c r="CE207" s="1035">
        <f t="shared" si="350"/>
        <v>0</v>
      </c>
      <c r="CF207" s="1">
        <f t="shared" si="351"/>
        <v>0</v>
      </c>
      <c r="CG207" s="1">
        <f t="shared" si="352"/>
        <v>0</v>
      </c>
      <c r="CH207" s="1">
        <f t="shared" si="353"/>
        <v>0</v>
      </c>
      <c r="CJ207" s="1">
        <f t="shared" si="354"/>
        <v>0</v>
      </c>
      <c r="CK207" s="1">
        <f t="shared" si="355"/>
        <v>0</v>
      </c>
      <c r="CM207" s="1">
        <f t="shared" si="356"/>
        <v>0</v>
      </c>
      <c r="CN207" s="1">
        <f t="shared" si="357"/>
        <v>0</v>
      </c>
      <c r="CO207" s="1">
        <f t="shared" si="358"/>
        <v>0</v>
      </c>
      <c r="CP207" s="1">
        <f t="shared" si="359"/>
        <v>0</v>
      </c>
      <c r="CQ207" s="1">
        <f t="shared" si="360"/>
        <v>0</v>
      </c>
      <c r="CR207" s="1">
        <f t="shared" si="361"/>
        <v>0</v>
      </c>
      <c r="CS207" s="1">
        <f t="shared" si="362"/>
        <v>0</v>
      </c>
      <c r="CT207" s="1">
        <f t="shared" si="363"/>
        <v>0</v>
      </c>
      <c r="CU207" s="1">
        <f t="shared" si="364"/>
        <v>0</v>
      </c>
      <c r="CV207" s="1">
        <f t="shared" si="365"/>
        <v>0</v>
      </c>
      <c r="CW207" s="1">
        <f t="shared" si="366"/>
        <v>0</v>
      </c>
      <c r="CX207" s="1">
        <f t="shared" si="367"/>
        <v>0</v>
      </c>
      <c r="CY207" s="1">
        <f t="shared" si="368"/>
        <v>0</v>
      </c>
      <c r="CZ207" s="1">
        <f t="shared" si="369"/>
        <v>0</v>
      </c>
      <c r="DA207" s="1">
        <f t="shared" si="370"/>
        <v>0</v>
      </c>
    </row>
    <row r="208" spans="1:105" s="62" customFormat="1" ht="65.25" customHeight="1">
      <c r="A208" s="1"/>
      <c r="B208" s="266"/>
      <c r="C208" s="167"/>
      <c r="D208" s="465" t="s">
        <v>486</v>
      </c>
      <c r="E208" s="775" t="s">
        <v>90</v>
      </c>
      <c r="F208" s="775"/>
      <c r="G208" s="140" t="s">
        <v>720</v>
      </c>
      <c r="H208" s="1" t="s">
        <v>219</v>
      </c>
      <c r="I208" s="140" t="s">
        <v>709</v>
      </c>
      <c r="J208" s="1">
        <v>2</v>
      </c>
      <c r="K208" s="1">
        <v>0</v>
      </c>
      <c r="L208" s="1" t="s">
        <v>6708</v>
      </c>
      <c r="M208" s="988">
        <v>356.16000000000008</v>
      </c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6"/>
      <c r="Z208" s="196"/>
      <c r="AA208" s="196"/>
      <c r="AB208" s="917" t="s">
        <v>236</v>
      </c>
      <c r="AC208" s="917" t="s">
        <v>236</v>
      </c>
      <c r="AD208" s="196"/>
      <c r="AE208" s="170">
        <f>M208*N208+M208*O208+M208*P208+M208*Q208+M208*R208+M208*S208+M208*U208+M208*W208+M208*X208+M208*Y208+M208*Z208+M208*AA208+M208*V208+M208*AD208+M208*T208</f>
        <v>0</v>
      </c>
      <c r="AF208" s="197" t="str">
        <f t="shared" si="457"/>
        <v>No</v>
      </c>
      <c r="AG208" s="257" t="str">
        <f t="shared" si="458"/>
        <v>No</v>
      </c>
      <c r="AH208" s="172" t="str">
        <f t="shared" si="459"/>
        <v>No</v>
      </c>
      <c r="AI208" s="1"/>
      <c r="AJ208" s="397">
        <v>2</v>
      </c>
      <c r="AK208" s="398">
        <f t="shared" ref="AK208" si="478">AJ208*N208+AJ208*O208+AJ208*P208+AJ208*Q208+AJ208*R208+AJ208*S208+AJ208*U208+AJ208*W208+AJ208*X208+AJ208*Y208+AJ208*Z208+AJ208*AA208+AJ208*V208+AJ208*AD208+AJ208*T208</f>
        <v>0</v>
      </c>
      <c r="AN208" s="693">
        <v>6.2</v>
      </c>
      <c r="AO208" s="653">
        <f t="shared" si="407"/>
        <v>0</v>
      </c>
      <c r="AP208" s="738"/>
      <c r="AQ208" s="286">
        <f t="shared" si="461"/>
        <v>0</v>
      </c>
      <c r="AR208" s="286">
        <f t="shared" si="462"/>
        <v>0</v>
      </c>
      <c r="AS208" s="286">
        <f t="shared" si="463"/>
        <v>0</v>
      </c>
      <c r="AT208" s="286">
        <f t="shared" si="464"/>
        <v>0</v>
      </c>
      <c r="AU208" s="286">
        <f t="shared" si="465"/>
        <v>0</v>
      </c>
      <c r="AV208" s="286">
        <f t="shared" si="466"/>
        <v>0</v>
      </c>
      <c r="AW208" s="286">
        <f t="shared" si="345"/>
        <v>0</v>
      </c>
      <c r="AX208" s="286">
        <f t="shared" si="467"/>
        <v>0</v>
      </c>
      <c r="AY208" s="286">
        <f t="shared" si="468"/>
        <v>0</v>
      </c>
      <c r="AZ208" s="286">
        <f t="shared" si="469"/>
        <v>0</v>
      </c>
      <c r="BA208" s="286">
        <f t="shared" si="470"/>
        <v>0</v>
      </c>
      <c r="BB208" s="286">
        <f t="shared" si="471"/>
        <v>0</v>
      </c>
      <c r="BC208" s="286">
        <f t="shared" si="472"/>
        <v>0</v>
      </c>
      <c r="BD208" s="286">
        <f t="shared" si="473"/>
        <v>0</v>
      </c>
      <c r="BE208" s="548"/>
      <c r="BF208" s="548"/>
      <c r="BG208" s="658">
        <f>AD208*J208</f>
        <v>0</v>
      </c>
      <c r="BH208" s="656">
        <v>2</v>
      </c>
      <c r="BI208" s="286"/>
      <c r="BJ208" s="541"/>
      <c r="BK208" s="1">
        <v>12</v>
      </c>
      <c r="BL208" s="541"/>
      <c r="BM208" s="1"/>
      <c r="BN208" s="541"/>
      <c r="BO208" s="1"/>
      <c r="BP208" s="541"/>
      <c r="BQ208" s="1"/>
      <c r="BR208" s="541"/>
      <c r="BS208" s="1"/>
      <c r="BT208" s="541"/>
      <c r="BU208" s="1"/>
      <c r="BV208" s="541"/>
      <c r="BW208" s="1"/>
      <c r="BX208" s="541"/>
      <c r="BY208" s="1"/>
      <c r="BZ208" s="286"/>
      <c r="CA208" s="1">
        <f t="shared" si="346"/>
        <v>0</v>
      </c>
      <c r="CB208" s="1">
        <f t="shared" si="347"/>
        <v>0</v>
      </c>
      <c r="CC208" s="1">
        <f t="shared" si="348"/>
        <v>0</v>
      </c>
      <c r="CD208" s="1">
        <f t="shared" si="349"/>
        <v>0</v>
      </c>
      <c r="CE208" s="1035">
        <f t="shared" si="350"/>
        <v>0</v>
      </c>
      <c r="CF208" s="1">
        <f t="shared" si="351"/>
        <v>0</v>
      </c>
      <c r="CG208" s="1">
        <f t="shared" si="352"/>
        <v>0</v>
      </c>
      <c r="CH208" s="1">
        <f t="shared" si="353"/>
        <v>0</v>
      </c>
      <c r="CJ208" s="1">
        <f t="shared" si="354"/>
        <v>0</v>
      </c>
      <c r="CK208" s="1">
        <f t="shared" si="355"/>
        <v>0</v>
      </c>
      <c r="CM208" s="1">
        <f t="shared" si="356"/>
        <v>0</v>
      </c>
      <c r="CN208" s="1">
        <f t="shared" si="357"/>
        <v>0</v>
      </c>
      <c r="CO208" s="1">
        <f t="shared" si="358"/>
        <v>0</v>
      </c>
      <c r="CP208" s="1">
        <f t="shared" si="359"/>
        <v>0</v>
      </c>
      <c r="CQ208" s="1">
        <f t="shared" si="360"/>
        <v>0</v>
      </c>
      <c r="CR208" s="1">
        <f t="shared" si="361"/>
        <v>0</v>
      </c>
      <c r="CS208" s="1">
        <f t="shared" si="362"/>
        <v>0</v>
      </c>
      <c r="CT208" s="1">
        <f t="shared" si="363"/>
        <v>0</v>
      </c>
      <c r="CU208" s="1">
        <f t="shared" si="364"/>
        <v>0</v>
      </c>
      <c r="CV208" s="1">
        <f t="shared" si="365"/>
        <v>0</v>
      </c>
      <c r="CW208" s="1">
        <f t="shared" si="366"/>
        <v>0</v>
      </c>
      <c r="CX208" s="1">
        <f t="shared" si="367"/>
        <v>0</v>
      </c>
      <c r="CY208" s="1">
        <f t="shared" si="368"/>
        <v>0</v>
      </c>
      <c r="CZ208" s="1">
        <f t="shared" si="369"/>
        <v>0</v>
      </c>
      <c r="DA208" s="1">
        <f t="shared" si="370"/>
        <v>0</v>
      </c>
    </row>
    <row r="209" spans="1:105" s="1" customFormat="1" ht="65.25" customHeight="1">
      <c r="B209" s="266"/>
      <c r="D209" s="1053" t="s">
        <v>487</v>
      </c>
      <c r="E209" s="1054"/>
      <c r="F209" s="1054"/>
      <c r="G209" s="1055" t="s">
        <v>720</v>
      </c>
      <c r="H209" s="1056" t="s">
        <v>219</v>
      </c>
      <c r="I209" s="1055" t="s">
        <v>689</v>
      </c>
      <c r="J209" s="1056">
        <v>2</v>
      </c>
      <c r="K209" s="1056">
        <v>0</v>
      </c>
      <c r="L209" s="1056" t="s">
        <v>6708</v>
      </c>
      <c r="M209" s="1085">
        <v>237.19143000000005</v>
      </c>
      <c r="N209" s="1058"/>
      <c r="O209" s="1058"/>
      <c r="P209" s="1058"/>
      <c r="Q209" s="1058"/>
      <c r="R209" s="1058"/>
      <c r="S209" s="1058"/>
      <c r="T209" s="1058"/>
      <c r="U209" s="1058"/>
      <c r="V209" s="1058"/>
      <c r="W209" s="1058"/>
      <c r="X209" s="1058"/>
      <c r="Y209" s="1059"/>
      <c r="Z209" s="1059"/>
      <c r="AA209" s="1059"/>
      <c r="AB209" s="1082"/>
      <c r="AC209" s="1082"/>
      <c r="AD209" s="1061" t="s">
        <v>236</v>
      </c>
      <c r="AE209" s="1062">
        <f t="shared" si="456"/>
        <v>0</v>
      </c>
      <c r="AF209" s="1063" t="str">
        <f t="shared" si="457"/>
        <v>No</v>
      </c>
      <c r="AG209" s="1107" t="str">
        <f t="shared" si="458"/>
        <v>No</v>
      </c>
      <c r="AH209" s="1052" t="str">
        <f t="shared" si="459"/>
        <v>No</v>
      </c>
      <c r="AJ209" s="397">
        <v>2</v>
      </c>
      <c r="AK209" s="396">
        <f t="shared" si="460"/>
        <v>0</v>
      </c>
      <c r="AL209" s="62"/>
      <c r="AM209" s="62"/>
      <c r="AN209" s="693">
        <v>3.2</v>
      </c>
      <c r="AO209" s="653">
        <f t="shared" si="407"/>
        <v>0</v>
      </c>
      <c r="AP209" s="738"/>
      <c r="AQ209" s="286">
        <f t="shared" si="461"/>
        <v>0</v>
      </c>
      <c r="AR209" s="286">
        <f t="shared" si="462"/>
        <v>0</v>
      </c>
      <c r="AS209" s="286">
        <f t="shared" si="463"/>
        <v>0</v>
      </c>
      <c r="AT209" s="286">
        <f t="shared" si="464"/>
        <v>0</v>
      </c>
      <c r="AU209" s="286">
        <f t="shared" si="465"/>
        <v>0</v>
      </c>
      <c r="AV209" s="286">
        <f t="shared" si="466"/>
        <v>0</v>
      </c>
      <c r="AW209" s="286">
        <f t="shared" si="345"/>
        <v>0</v>
      </c>
      <c r="AX209" s="286">
        <f t="shared" si="467"/>
        <v>0</v>
      </c>
      <c r="AY209" s="286">
        <f t="shared" si="468"/>
        <v>0</v>
      </c>
      <c r="AZ209" s="286">
        <f t="shared" si="469"/>
        <v>0</v>
      </c>
      <c r="BA209" s="286">
        <f t="shared" si="470"/>
        <v>0</v>
      </c>
      <c r="BB209" s="286">
        <f t="shared" si="471"/>
        <v>0</v>
      </c>
      <c r="BC209" s="286">
        <f t="shared" si="472"/>
        <v>0</v>
      </c>
      <c r="BD209" s="286">
        <f t="shared" si="473"/>
        <v>0</v>
      </c>
      <c r="BE209" s="548">
        <f>AB209*J209</f>
        <v>0</v>
      </c>
      <c r="BF209" s="548">
        <f>AC209*J209</f>
        <v>0</v>
      </c>
      <c r="BG209" s="658"/>
      <c r="BH209" s="656">
        <v>2</v>
      </c>
      <c r="BI209" s="286"/>
      <c r="BJ209" s="541">
        <v>8</v>
      </c>
      <c r="BK209" s="159"/>
      <c r="BL209" s="541">
        <v>4</v>
      </c>
      <c r="BM209" s="159"/>
      <c r="BN209" s="541"/>
      <c r="BO209" s="159"/>
      <c r="BP209" s="541"/>
      <c r="BQ209" s="159"/>
      <c r="BR209" s="541"/>
      <c r="BS209" s="159"/>
      <c r="BT209" s="541"/>
      <c r="BU209" s="159"/>
      <c r="BV209" s="541"/>
      <c r="BW209" s="159"/>
      <c r="BX209" s="541"/>
      <c r="BY209" s="159"/>
      <c r="BZ209" s="286"/>
      <c r="CA209" s="1">
        <f t="shared" si="346"/>
        <v>0</v>
      </c>
      <c r="CB209" s="1">
        <f t="shared" si="347"/>
        <v>0</v>
      </c>
      <c r="CC209" s="1">
        <f t="shared" si="348"/>
        <v>0</v>
      </c>
      <c r="CD209" s="1">
        <f t="shared" si="349"/>
        <v>0</v>
      </c>
      <c r="CE209" s="1035">
        <f t="shared" si="350"/>
        <v>0</v>
      </c>
      <c r="CF209" s="1">
        <f t="shared" si="351"/>
        <v>0</v>
      </c>
      <c r="CG209" s="1">
        <f t="shared" si="352"/>
        <v>0</v>
      </c>
      <c r="CH209" s="1">
        <f t="shared" si="353"/>
        <v>0</v>
      </c>
      <c r="CJ209" s="1">
        <f t="shared" si="354"/>
        <v>0</v>
      </c>
      <c r="CK209" s="1">
        <f t="shared" si="355"/>
        <v>0</v>
      </c>
      <c r="CM209" s="1">
        <f t="shared" si="356"/>
        <v>0</v>
      </c>
      <c r="CN209" s="1">
        <f t="shared" si="357"/>
        <v>0</v>
      </c>
      <c r="CO209" s="1">
        <f t="shared" si="358"/>
        <v>0</v>
      </c>
      <c r="CP209" s="1">
        <f t="shared" si="359"/>
        <v>0</v>
      </c>
      <c r="CQ209" s="1">
        <f t="shared" si="360"/>
        <v>0</v>
      </c>
      <c r="CR209" s="1">
        <f t="shared" si="361"/>
        <v>0</v>
      </c>
      <c r="CS209" s="1">
        <f t="shared" si="362"/>
        <v>0</v>
      </c>
      <c r="CT209" s="1">
        <f t="shared" si="363"/>
        <v>0</v>
      </c>
      <c r="CU209" s="1">
        <f t="shared" si="364"/>
        <v>0</v>
      </c>
      <c r="CV209" s="1">
        <f t="shared" si="365"/>
        <v>0</v>
      </c>
      <c r="CW209" s="1">
        <f t="shared" si="366"/>
        <v>0</v>
      </c>
      <c r="CX209" s="1">
        <f t="shared" si="367"/>
        <v>0</v>
      </c>
      <c r="CY209" s="1">
        <f t="shared" si="368"/>
        <v>0</v>
      </c>
      <c r="CZ209" s="1">
        <f t="shared" si="369"/>
        <v>0</v>
      </c>
      <c r="DA209" s="1">
        <f t="shared" si="370"/>
        <v>0</v>
      </c>
    </row>
    <row r="210" spans="1:105" s="1" customFormat="1" ht="65.25" customHeight="1">
      <c r="B210" s="266"/>
      <c r="D210" s="1053" t="s">
        <v>488</v>
      </c>
      <c r="E210" s="1054" t="s">
        <v>90</v>
      </c>
      <c r="F210" s="1054"/>
      <c r="G210" s="1055" t="s">
        <v>720</v>
      </c>
      <c r="H210" s="1056" t="s">
        <v>219</v>
      </c>
      <c r="I210" s="1055" t="s">
        <v>689</v>
      </c>
      <c r="J210" s="1056">
        <v>2</v>
      </c>
      <c r="K210" s="1056">
        <v>0</v>
      </c>
      <c r="L210" s="1056" t="s">
        <v>6708</v>
      </c>
      <c r="M210" s="1085">
        <v>282.81330000000003</v>
      </c>
      <c r="N210" s="1058"/>
      <c r="O210" s="1058"/>
      <c r="P210" s="1058"/>
      <c r="Q210" s="1058"/>
      <c r="R210" s="1058"/>
      <c r="S210" s="1058"/>
      <c r="T210" s="1058"/>
      <c r="U210" s="1058"/>
      <c r="V210" s="1058"/>
      <c r="W210" s="1058"/>
      <c r="X210" s="1058"/>
      <c r="Y210" s="1059"/>
      <c r="Z210" s="1059"/>
      <c r="AA210" s="1059"/>
      <c r="AB210" s="1061" t="s">
        <v>236</v>
      </c>
      <c r="AC210" s="1061" t="s">
        <v>236</v>
      </c>
      <c r="AD210" s="1059"/>
      <c r="AE210" s="1062">
        <f>M210*N210+M210*O210+M210*P210+M210*Q210+M210*R210+M210*S210+M210*U210+M210*W210+M210*X210+M210*Y210+M210*Z210+M210*AA210+M210*V210+M210*AD210+M210*T210</f>
        <v>0</v>
      </c>
      <c r="AF210" s="1063" t="str">
        <f t="shared" si="457"/>
        <v>No</v>
      </c>
      <c r="AG210" s="1107" t="str">
        <f t="shared" si="458"/>
        <v>No</v>
      </c>
      <c r="AH210" s="1052" t="str">
        <f t="shared" si="459"/>
        <v>No</v>
      </c>
      <c r="AJ210" s="397">
        <v>2</v>
      </c>
      <c r="AK210" s="398">
        <f t="shared" ref="AK210" si="479">AJ210*N210+AJ210*O210+AJ210*P210+AJ210*Q210+AJ210*R210+AJ210*S210+AJ210*U210+AJ210*W210+AJ210*X210+AJ210*Y210+AJ210*Z210+AJ210*AA210+AJ210*V210+AJ210*AD210+AJ210*T210</f>
        <v>0</v>
      </c>
      <c r="AL210" s="62"/>
      <c r="AM210" s="62"/>
      <c r="AN210" s="693">
        <v>3.2</v>
      </c>
      <c r="AO210" s="653">
        <f t="shared" si="407"/>
        <v>0</v>
      </c>
      <c r="AP210" s="738"/>
      <c r="AQ210" s="286">
        <f t="shared" si="461"/>
        <v>0</v>
      </c>
      <c r="AR210" s="286">
        <f t="shared" si="462"/>
        <v>0</v>
      </c>
      <c r="AS210" s="286">
        <f t="shared" si="463"/>
        <v>0</v>
      </c>
      <c r="AT210" s="286">
        <f t="shared" si="464"/>
        <v>0</v>
      </c>
      <c r="AU210" s="286">
        <f t="shared" si="465"/>
        <v>0</v>
      </c>
      <c r="AV210" s="286">
        <f t="shared" si="466"/>
        <v>0</v>
      </c>
      <c r="AW210" s="286">
        <f t="shared" si="345"/>
        <v>0</v>
      </c>
      <c r="AX210" s="286">
        <f t="shared" si="467"/>
        <v>0</v>
      </c>
      <c r="AY210" s="286">
        <f t="shared" si="468"/>
        <v>0</v>
      </c>
      <c r="AZ210" s="286">
        <f t="shared" si="469"/>
        <v>0</v>
      </c>
      <c r="BA210" s="286">
        <f t="shared" si="470"/>
        <v>0</v>
      </c>
      <c r="BB210" s="286">
        <f t="shared" si="471"/>
        <v>0</v>
      </c>
      <c r="BC210" s="286">
        <f t="shared" si="472"/>
        <v>0</v>
      </c>
      <c r="BD210" s="286">
        <f t="shared" si="473"/>
        <v>0</v>
      </c>
      <c r="BE210" s="548"/>
      <c r="BF210" s="548"/>
      <c r="BG210" s="658">
        <f>AD210*J210</f>
        <v>0</v>
      </c>
      <c r="BH210" s="656">
        <v>2</v>
      </c>
      <c r="BI210" s="286"/>
      <c r="BJ210" s="541">
        <v>8</v>
      </c>
      <c r="BK210" s="159"/>
      <c r="BL210" s="541">
        <v>4</v>
      </c>
      <c r="BM210" s="159"/>
      <c r="BN210" s="541"/>
      <c r="BO210" s="159"/>
      <c r="BP210" s="541"/>
      <c r="BQ210" s="159"/>
      <c r="BR210" s="541"/>
      <c r="BS210" s="159"/>
      <c r="BT210" s="541"/>
      <c r="BU210" s="159"/>
      <c r="BV210" s="541"/>
      <c r="BW210" s="159"/>
      <c r="BX210" s="541"/>
      <c r="BY210" s="159"/>
      <c r="BZ210" s="286"/>
      <c r="CA210" s="1">
        <f t="shared" si="346"/>
        <v>0</v>
      </c>
      <c r="CB210" s="1">
        <f t="shared" si="347"/>
        <v>0</v>
      </c>
      <c r="CC210" s="1">
        <f t="shared" si="348"/>
        <v>0</v>
      </c>
      <c r="CD210" s="1">
        <f t="shared" si="349"/>
        <v>0</v>
      </c>
      <c r="CE210" s="1035">
        <f t="shared" si="350"/>
        <v>0</v>
      </c>
      <c r="CF210" s="1">
        <f t="shared" si="351"/>
        <v>0</v>
      </c>
      <c r="CG210" s="1">
        <f t="shared" si="352"/>
        <v>0</v>
      </c>
      <c r="CH210" s="1">
        <f t="shared" si="353"/>
        <v>0</v>
      </c>
      <c r="CJ210" s="1">
        <f t="shared" si="354"/>
        <v>0</v>
      </c>
      <c r="CK210" s="1">
        <f t="shared" si="355"/>
        <v>0</v>
      </c>
      <c r="CM210" s="1">
        <f t="shared" si="356"/>
        <v>0</v>
      </c>
      <c r="CN210" s="1">
        <f t="shared" si="357"/>
        <v>0</v>
      </c>
      <c r="CO210" s="1">
        <f t="shared" si="358"/>
        <v>0</v>
      </c>
      <c r="CP210" s="1">
        <f t="shared" si="359"/>
        <v>0</v>
      </c>
      <c r="CQ210" s="1">
        <f t="shared" si="360"/>
        <v>0</v>
      </c>
      <c r="CR210" s="1">
        <f t="shared" si="361"/>
        <v>0</v>
      </c>
      <c r="CS210" s="1">
        <f t="shared" si="362"/>
        <v>0</v>
      </c>
      <c r="CT210" s="1">
        <f t="shared" si="363"/>
        <v>0</v>
      </c>
      <c r="CU210" s="1">
        <f t="shared" si="364"/>
        <v>0</v>
      </c>
      <c r="CV210" s="1">
        <f t="shared" si="365"/>
        <v>0</v>
      </c>
      <c r="CW210" s="1">
        <f t="shared" si="366"/>
        <v>0</v>
      </c>
      <c r="CX210" s="1">
        <f t="shared" si="367"/>
        <v>0</v>
      </c>
      <c r="CY210" s="1">
        <f t="shared" si="368"/>
        <v>0</v>
      </c>
      <c r="CZ210" s="1">
        <f t="shared" si="369"/>
        <v>0</v>
      </c>
      <c r="DA210" s="1">
        <f t="shared" si="370"/>
        <v>0</v>
      </c>
    </row>
    <row r="211" spans="1:105" s="1" customFormat="1" ht="65.25" customHeight="1">
      <c r="B211" s="266"/>
      <c r="D211" s="465" t="s">
        <v>489</v>
      </c>
      <c r="E211" s="775"/>
      <c r="F211" s="775"/>
      <c r="G211" s="140" t="s">
        <v>720</v>
      </c>
      <c r="H211" s="1" t="s">
        <v>218</v>
      </c>
      <c r="I211" s="140" t="s">
        <v>711</v>
      </c>
      <c r="J211" s="1">
        <v>2</v>
      </c>
      <c r="K211" s="1">
        <v>0</v>
      </c>
      <c r="L211" s="1" t="s">
        <v>6708</v>
      </c>
      <c r="M211" s="977">
        <v>150.255</v>
      </c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6"/>
      <c r="Z211" s="196"/>
      <c r="AA211" s="196"/>
      <c r="AB211" s="878"/>
      <c r="AC211" s="878"/>
      <c r="AD211" s="917" t="s">
        <v>236</v>
      </c>
      <c r="AE211" s="170">
        <f t="shared" si="456"/>
        <v>0</v>
      </c>
      <c r="AF211" s="197" t="str">
        <f t="shared" si="457"/>
        <v>No</v>
      </c>
      <c r="AG211" s="257" t="str">
        <f t="shared" si="458"/>
        <v>No</v>
      </c>
      <c r="AH211" s="172" t="str">
        <f t="shared" si="459"/>
        <v>No</v>
      </c>
      <c r="AJ211" s="397">
        <v>2</v>
      </c>
      <c r="AK211" s="396">
        <f t="shared" si="460"/>
        <v>0</v>
      </c>
      <c r="AL211" s="62"/>
      <c r="AM211" s="62"/>
      <c r="AN211" s="693">
        <v>0.9</v>
      </c>
      <c r="AO211" s="653">
        <f t="shared" si="407"/>
        <v>0</v>
      </c>
      <c r="AP211" s="738"/>
      <c r="AQ211" s="286">
        <f t="shared" si="461"/>
        <v>0</v>
      </c>
      <c r="AR211" s="286">
        <f t="shared" si="462"/>
        <v>0</v>
      </c>
      <c r="AS211" s="286">
        <f t="shared" si="463"/>
        <v>0</v>
      </c>
      <c r="AT211" s="286">
        <f t="shared" si="464"/>
        <v>0</v>
      </c>
      <c r="AU211" s="286">
        <f t="shared" si="465"/>
        <v>0</v>
      </c>
      <c r="AV211" s="286">
        <f t="shared" si="466"/>
        <v>0</v>
      </c>
      <c r="AW211" s="286">
        <f t="shared" si="345"/>
        <v>0</v>
      </c>
      <c r="AX211" s="286">
        <f t="shared" si="467"/>
        <v>0</v>
      </c>
      <c r="AY211" s="286">
        <f t="shared" si="468"/>
        <v>0</v>
      </c>
      <c r="AZ211" s="286">
        <f t="shared" si="469"/>
        <v>0</v>
      </c>
      <c r="BA211" s="286">
        <f t="shared" si="470"/>
        <v>0</v>
      </c>
      <c r="BB211" s="286">
        <f t="shared" si="471"/>
        <v>0</v>
      </c>
      <c r="BC211" s="286">
        <f t="shared" si="472"/>
        <v>0</v>
      </c>
      <c r="BD211" s="286">
        <f t="shared" si="473"/>
        <v>0</v>
      </c>
      <c r="BE211" s="548">
        <f>AB211*J211</f>
        <v>0</v>
      </c>
      <c r="BF211" s="548">
        <f>AC211*J211</f>
        <v>0</v>
      </c>
      <c r="BG211" s="658"/>
      <c r="BH211" s="656">
        <v>1</v>
      </c>
      <c r="BI211" s="286"/>
      <c r="BJ211" s="541">
        <v>6</v>
      </c>
      <c r="BK211" s="1">
        <v>2</v>
      </c>
      <c r="BL211" s="541"/>
      <c r="BN211" s="541"/>
      <c r="BP211" s="541"/>
      <c r="BR211" s="541"/>
      <c r="BT211" s="541"/>
      <c r="BV211" s="541"/>
      <c r="BX211" s="541"/>
      <c r="BZ211" s="286"/>
      <c r="CA211" s="1">
        <f t="shared" si="346"/>
        <v>0</v>
      </c>
      <c r="CB211" s="1">
        <f t="shared" si="347"/>
        <v>0</v>
      </c>
      <c r="CC211" s="1">
        <f t="shared" si="348"/>
        <v>0</v>
      </c>
      <c r="CD211" s="1">
        <f t="shared" si="349"/>
        <v>0</v>
      </c>
      <c r="CE211" s="1035">
        <f t="shared" si="350"/>
        <v>0</v>
      </c>
      <c r="CF211" s="1">
        <f t="shared" si="351"/>
        <v>0</v>
      </c>
      <c r="CG211" s="1">
        <f t="shared" si="352"/>
        <v>0</v>
      </c>
      <c r="CH211" s="1">
        <f t="shared" si="353"/>
        <v>0</v>
      </c>
      <c r="CJ211" s="1">
        <f t="shared" si="354"/>
        <v>0</v>
      </c>
      <c r="CK211" s="1">
        <f t="shared" si="355"/>
        <v>0</v>
      </c>
      <c r="CM211" s="1">
        <f t="shared" si="356"/>
        <v>0</v>
      </c>
      <c r="CN211" s="1">
        <f t="shared" si="357"/>
        <v>0</v>
      </c>
      <c r="CO211" s="1">
        <f t="shared" si="358"/>
        <v>0</v>
      </c>
      <c r="CP211" s="1">
        <f t="shared" si="359"/>
        <v>0</v>
      </c>
      <c r="CQ211" s="1">
        <f t="shared" si="360"/>
        <v>0</v>
      </c>
      <c r="CR211" s="1">
        <f t="shared" si="361"/>
        <v>0</v>
      </c>
      <c r="CS211" s="1">
        <f t="shared" si="362"/>
        <v>0</v>
      </c>
      <c r="CT211" s="1">
        <f t="shared" si="363"/>
        <v>0</v>
      </c>
      <c r="CU211" s="1">
        <f t="shared" si="364"/>
        <v>0</v>
      </c>
      <c r="CV211" s="1">
        <f t="shared" si="365"/>
        <v>0</v>
      </c>
      <c r="CW211" s="1">
        <f t="shared" si="366"/>
        <v>0</v>
      </c>
      <c r="CX211" s="1">
        <f t="shared" si="367"/>
        <v>0</v>
      </c>
      <c r="CY211" s="1">
        <f t="shared" si="368"/>
        <v>0</v>
      </c>
      <c r="CZ211" s="1">
        <f t="shared" si="369"/>
        <v>0</v>
      </c>
      <c r="DA211" s="1">
        <f t="shared" si="370"/>
        <v>0</v>
      </c>
    </row>
    <row r="212" spans="1:105" s="1" customFormat="1" ht="65.25" customHeight="1">
      <c r="B212" s="266"/>
      <c r="D212" s="465" t="s">
        <v>490</v>
      </c>
      <c r="E212" s="775" t="s">
        <v>90</v>
      </c>
      <c r="F212" s="775"/>
      <c r="G212" s="140" t="s">
        <v>720</v>
      </c>
      <c r="H212" s="1" t="s">
        <v>218</v>
      </c>
      <c r="I212" s="140" t="s">
        <v>711</v>
      </c>
      <c r="J212" s="1">
        <v>2</v>
      </c>
      <c r="K212" s="1">
        <v>0</v>
      </c>
      <c r="L212" s="1" t="s">
        <v>6708</v>
      </c>
      <c r="M212" s="977">
        <v>194.77500000000001</v>
      </c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6"/>
      <c r="Z212" s="196"/>
      <c r="AA212" s="196"/>
      <c r="AB212" s="917" t="s">
        <v>236</v>
      </c>
      <c r="AC212" s="917" t="s">
        <v>236</v>
      </c>
      <c r="AD212" s="196"/>
      <c r="AE212" s="170">
        <f>M212*N212+M212*O212+M212*P212+M212*Q212+M212*R212+M212*S212+M212*U212+M212*W212+M212*X212+M212*Y212+M212*Z212+M212*AA212+M212*V212+M212*AD212+M212*T212</f>
        <v>0</v>
      </c>
      <c r="AF212" s="197" t="str">
        <f t="shared" si="457"/>
        <v>No</v>
      </c>
      <c r="AG212" s="257" t="str">
        <f t="shared" si="458"/>
        <v>No</v>
      </c>
      <c r="AH212" s="172" t="str">
        <f t="shared" si="459"/>
        <v>No</v>
      </c>
      <c r="AJ212" s="397">
        <v>2</v>
      </c>
      <c r="AK212" s="398">
        <f t="shared" ref="AK212" si="480">AJ212*N212+AJ212*O212+AJ212*P212+AJ212*Q212+AJ212*R212+AJ212*S212+AJ212*U212+AJ212*W212+AJ212*X212+AJ212*Y212+AJ212*Z212+AJ212*AA212+AJ212*V212+AJ212*AD212+AJ212*T212</f>
        <v>0</v>
      </c>
      <c r="AL212" s="62"/>
      <c r="AM212" s="62"/>
      <c r="AN212" s="693">
        <v>0.9</v>
      </c>
      <c r="AO212" s="653">
        <f t="shared" si="407"/>
        <v>0</v>
      </c>
      <c r="AP212" s="738"/>
      <c r="AQ212" s="286">
        <f t="shared" si="461"/>
        <v>0</v>
      </c>
      <c r="AR212" s="286">
        <f t="shared" si="462"/>
        <v>0</v>
      </c>
      <c r="AS212" s="286">
        <f t="shared" si="463"/>
        <v>0</v>
      </c>
      <c r="AT212" s="286">
        <f t="shared" si="464"/>
        <v>0</v>
      </c>
      <c r="AU212" s="286">
        <f t="shared" si="465"/>
        <v>0</v>
      </c>
      <c r="AV212" s="286">
        <f t="shared" si="466"/>
        <v>0</v>
      </c>
      <c r="AW212" s="286">
        <f t="shared" si="345"/>
        <v>0</v>
      </c>
      <c r="AX212" s="286">
        <f t="shared" si="467"/>
        <v>0</v>
      </c>
      <c r="AY212" s="286">
        <f t="shared" si="468"/>
        <v>0</v>
      </c>
      <c r="AZ212" s="286">
        <f t="shared" si="469"/>
        <v>0</v>
      </c>
      <c r="BA212" s="286">
        <f t="shared" si="470"/>
        <v>0</v>
      </c>
      <c r="BB212" s="286">
        <f t="shared" si="471"/>
        <v>0</v>
      </c>
      <c r="BC212" s="286">
        <f t="shared" si="472"/>
        <v>0</v>
      </c>
      <c r="BD212" s="286">
        <f t="shared" si="473"/>
        <v>0</v>
      </c>
      <c r="BE212" s="548"/>
      <c r="BF212" s="548"/>
      <c r="BG212" s="658">
        <f>AD212*J212</f>
        <v>0</v>
      </c>
      <c r="BH212" s="656">
        <v>1</v>
      </c>
      <c r="BI212" s="286"/>
      <c r="BJ212" s="541">
        <v>6</v>
      </c>
      <c r="BK212" s="1">
        <v>2</v>
      </c>
      <c r="BL212" s="541"/>
      <c r="BN212" s="541"/>
      <c r="BP212" s="541"/>
      <c r="BR212" s="541"/>
      <c r="BT212" s="541"/>
      <c r="BV212" s="541"/>
      <c r="BX212" s="541"/>
      <c r="BZ212" s="286"/>
      <c r="CA212" s="1">
        <f t="shared" si="346"/>
        <v>0</v>
      </c>
      <c r="CB212" s="1">
        <f t="shared" si="347"/>
        <v>0</v>
      </c>
      <c r="CC212" s="1">
        <f t="shared" si="348"/>
        <v>0</v>
      </c>
      <c r="CD212" s="1">
        <f t="shared" si="349"/>
        <v>0</v>
      </c>
      <c r="CE212" s="1035">
        <f t="shared" si="350"/>
        <v>0</v>
      </c>
      <c r="CF212" s="1">
        <f t="shared" si="351"/>
        <v>0</v>
      </c>
      <c r="CG212" s="1">
        <f t="shared" si="352"/>
        <v>0</v>
      </c>
      <c r="CH212" s="1">
        <f t="shared" si="353"/>
        <v>0</v>
      </c>
      <c r="CJ212" s="1">
        <f t="shared" si="354"/>
        <v>0</v>
      </c>
      <c r="CK212" s="1">
        <f t="shared" si="355"/>
        <v>0</v>
      </c>
      <c r="CM212" s="1">
        <f t="shared" si="356"/>
        <v>0</v>
      </c>
      <c r="CN212" s="1">
        <f t="shared" si="357"/>
        <v>0</v>
      </c>
      <c r="CO212" s="1">
        <f t="shared" si="358"/>
        <v>0</v>
      </c>
      <c r="CP212" s="1">
        <f t="shared" si="359"/>
        <v>0</v>
      </c>
      <c r="CQ212" s="1">
        <f t="shared" si="360"/>
        <v>0</v>
      </c>
      <c r="CR212" s="1">
        <f t="shared" si="361"/>
        <v>0</v>
      </c>
      <c r="CS212" s="1">
        <f t="shared" si="362"/>
        <v>0</v>
      </c>
      <c r="CT212" s="1">
        <f t="shared" si="363"/>
        <v>0</v>
      </c>
      <c r="CU212" s="1">
        <f t="shared" si="364"/>
        <v>0</v>
      </c>
      <c r="CV212" s="1">
        <f t="shared" si="365"/>
        <v>0</v>
      </c>
      <c r="CW212" s="1">
        <f t="shared" si="366"/>
        <v>0</v>
      </c>
      <c r="CX212" s="1">
        <f t="shared" si="367"/>
        <v>0</v>
      </c>
      <c r="CY212" s="1">
        <f t="shared" si="368"/>
        <v>0</v>
      </c>
      <c r="CZ212" s="1">
        <f t="shared" si="369"/>
        <v>0</v>
      </c>
      <c r="DA212" s="1">
        <f t="shared" si="370"/>
        <v>0</v>
      </c>
    </row>
    <row r="213" spans="1:105" s="62" customFormat="1" ht="65.25" customHeight="1">
      <c r="A213" s="1"/>
      <c r="B213" s="266"/>
      <c r="D213" s="1053" t="s">
        <v>491</v>
      </c>
      <c r="E213" s="1054"/>
      <c r="F213" s="1054"/>
      <c r="G213" s="1055" t="s">
        <v>720</v>
      </c>
      <c r="H213" s="1056" t="s">
        <v>225</v>
      </c>
      <c r="I213" s="1055" t="s">
        <v>710</v>
      </c>
      <c r="J213" s="1056">
        <v>2</v>
      </c>
      <c r="K213" s="1056">
        <v>0</v>
      </c>
      <c r="L213" s="1056" t="s">
        <v>6708</v>
      </c>
      <c r="M213" s="1057">
        <v>144.69000000000003</v>
      </c>
      <c r="N213" s="1058"/>
      <c r="O213" s="1058"/>
      <c r="P213" s="1058"/>
      <c r="Q213" s="1058"/>
      <c r="R213" s="1058"/>
      <c r="S213" s="1058"/>
      <c r="T213" s="1058"/>
      <c r="U213" s="1058"/>
      <c r="V213" s="1058"/>
      <c r="W213" s="1058"/>
      <c r="X213" s="1058"/>
      <c r="Y213" s="1059"/>
      <c r="Z213" s="1059"/>
      <c r="AA213" s="1059"/>
      <c r="AB213" s="1082"/>
      <c r="AC213" s="1082"/>
      <c r="AD213" s="1061" t="s">
        <v>236</v>
      </c>
      <c r="AE213" s="1062">
        <f t="shared" si="456"/>
        <v>0</v>
      </c>
      <c r="AF213" s="1063" t="str">
        <f t="shared" si="457"/>
        <v>No</v>
      </c>
      <c r="AG213" s="1107" t="str">
        <f t="shared" si="458"/>
        <v>No</v>
      </c>
      <c r="AH213" s="1052" t="str">
        <f t="shared" si="459"/>
        <v>No</v>
      </c>
      <c r="AI213" s="1"/>
      <c r="AJ213" s="397">
        <v>2</v>
      </c>
      <c r="AK213" s="396">
        <f t="shared" si="460"/>
        <v>0</v>
      </c>
      <c r="AN213" s="693">
        <v>2.5</v>
      </c>
      <c r="AO213" s="653">
        <f t="shared" si="407"/>
        <v>0</v>
      </c>
      <c r="AP213" s="738"/>
      <c r="AQ213" s="286">
        <f t="shared" si="461"/>
        <v>0</v>
      </c>
      <c r="AR213" s="286">
        <f t="shared" si="462"/>
        <v>0</v>
      </c>
      <c r="AS213" s="286">
        <f t="shared" si="463"/>
        <v>0</v>
      </c>
      <c r="AT213" s="286">
        <f t="shared" si="464"/>
        <v>0</v>
      </c>
      <c r="AU213" s="286">
        <f t="shared" si="465"/>
        <v>0</v>
      </c>
      <c r="AV213" s="286">
        <f t="shared" si="466"/>
        <v>0</v>
      </c>
      <c r="AW213" s="286">
        <f t="shared" si="345"/>
        <v>0</v>
      </c>
      <c r="AX213" s="286">
        <f t="shared" si="467"/>
        <v>0</v>
      </c>
      <c r="AY213" s="286">
        <f t="shared" si="468"/>
        <v>0</v>
      </c>
      <c r="AZ213" s="286">
        <f t="shared" si="469"/>
        <v>0</v>
      </c>
      <c r="BA213" s="286">
        <f t="shared" si="470"/>
        <v>0</v>
      </c>
      <c r="BB213" s="286">
        <f t="shared" si="471"/>
        <v>0</v>
      </c>
      <c r="BC213" s="286">
        <f t="shared" si="472"/>
        <v>0</v>
      </c>
      <c r="BD213" s="286">
        <f t="shared" si="473"/>
        <v>0</v>
      </c>
      <c r="BE213" s="548">
        <f>AB213*J213</f>
        <v>0</v>
      </c>
      <c r="BF213" s="548">
        <f>AC213*J213</f>
        <v>0</v>
      </c>
      <c r="BG213" s="658"/>
      <c r="BH213" s="656">
        <v>2</v>
      </c>
      <c r="BI213" s="286"/>
      <c r="BJ213" s="541"/>
      <c r="BK213" s="159">
        <v>10</v>
      </c>
      <c r="BL213" s="541"/>
      <c r="BM213" s="159"/>
      <c r="BN213" s="541"/>
      <c r="BO213" s="159"/>
      <c r="BP213" s="541"/>
      <c r="BQ213" s="159"/>
      <c r="BR213" s="541"/>
      <c r="BS213" s="159"/>
      <c r="BT213" s="541"/>
      <c r="BU213" s="159"/>
      <c r="BV213" s="541"/>
      <c r="BW213" s="159"/>
      <c r="BX213" s="541"/>
      <c r="BY213" s="159"/>
      <c r="BZ213" s="286"/>
      <c r="CA213" s="1">
        <f t="shared" si="346"/>
        <v>0</v>
      </c>
      <c r="CB213" s="1">
        <f t="shared" si="347"/>
        <v>0</v>
      </c>
      <c r="CC213" s="1">
        <f t="shared" si="348"/>
        <v>0</v>
      </c>
      <c r="CD213" s="1">
        <f t="shared" si="349"/>
        <v>0</v>
      </c>
      <c r="CE213" s="1035">
        <f t="shared" si="350"/>
        <v>0</v>
      </c>
      <c r="CF213" s="1">
        <f t="shared" si="351"/>
        <v>0</v>
      </c>
      <c r="CG213" s="1">
        <f t="shared" si="352"/>
        <v>0</v>
      </c>
      <c r="CH213" s="1">
        <f t="shared" si="353"/>
        <v>0</v>
      </c>
      <c r="CJ213" s="1">
        <f t="shared" si="354"/>
        <v>0</v>
      </c>
      <c r="CK213" s="1">
        <f t="shared" si="355"/>
        <v>0</v>
      </c>
      <c r="CM213" s="1">
        <f t="shared" si="356"/>
        <v>0</v>
      </c>
      <c r="CN213" s="1">
        <f t="shared" si="357"/>
        <v>0</v>
      </c>
      <c r="CO213" s="1">
        <f t="shared" si="358"/>
        <v>0</v>
      </c>
      <c r="CP213" s="1">
        <f t="shared" si="359"/>
        <v>0</v>
      </c>
      <c r="CQ213" s="1">
        <f t="shared" si="360"/>
        <v>0</v>
      </c>
      <c r="CR213" s="1">
        <f t="shared" si="361"/>
        <v>0</v>
      </c>
      <c r="CS213" s="1">
        <f t="shared" si="362"/>
        <v>0</v>
      </c>
      <c r="CT213" s="1">
        <f t="shared" si="363"/>
        <v>0</v>
      </c>
      <c r="CU213" s="1">
        <f t="shared" si="364"/>
        <v>0</v>
      </c>
      <c r="CV213" s="1">
        <f t="shared" si="365"/>
        <v>0</v>
      </c>
      <c r="CW213" s="1">
        <f t="shared" si="366"/>
        <v>0</v>
      </c>
      <c r="CX213" s="1">
        <f t="shared" si="367"/>
        <v>0</v>
      </c>
      <c r="CY213" s="1">
        <f t="shared" si="368"/>
        <v>0</v>
      </c>
      <c r="CZ213" s="1">
        <f t="shared" si="369"/>
        <v>0</v>
      </c>
      <c r="DA213" s="1">
        <f t="shared" si="370"/>
        <v>0</v>
      </c>
    </row>
    <row r="214" spans="1:105" s="62" customFormat="1" ht="65.25" customHeight="1">
      <c r="A214" s="1"/>
      <c r="B214" s="266"/>
      <c r="C214" s="167"/>
      <c r="D214" s="1053" t="s">
        <v>492</v>
      </c>
      <c r="E214" s="1054" t="s">
        <v>90</v>
      </c>
      <c r="F214" s="1054"/>
      <c r="G214" s="1055" t="s">
        <v>720</v>
      </c>
      <c r="H214" s="1056" t="s">
        <v>225</v>
      </c>
      <c r="I214" s="1055" t="s">
        <v>710</v>
      </c>
      <c r="J214" s="1056">
        <v>2</v>
      </c>
      <c r="K214" s="1056">
        <v>0</v>
      </c>
      <c r="L214" s="1056" t="s">
        <v>6708</v>
      </c>
      <c r="M214" s="1057">
        <v>189.21000000000004</v>
      </c>
      <c r="N214" s="1058"/>
      <c r="O214" s="1058"/>
      <c r="P214" s="1058"/>
      <c r="Q214" s="1058"/>
      <c r="R214" s="1058"/>
      <c r="S214" s="1058"/>
      <c r="T214" s="1058"/>
      <c r="U214" s="1058"/>
      <c r="V214" s="1058"/>
      <c r="W214" s="1058"/>
      <c r="X214" s="1058"/>
      <c r="Y214" s="1059"/>
      <c r="Z214" s="1059"/>
      <c r="AA214" s="1059"/>
      <c r="AB214" s="1061" t="s">
        <v>236</v>
      </c>
      <c r="AC214" s="1061" t="s">
        <v>236</v>
      </c>
      <c r="AD214" s="1059"/>
      <c r="AE214" s="1062">
        <f>M214*N214+M214*O214+M214*P214+M214*Q214+M214*R214+M214*S214+M214*U214+M214*W214+M214*X214+M214*Y214+M214*Z214+M214*AA214+M214*V214+M214*AD214+M214*T214</f>
        <v>0</v>
      </c>
      <c r="AF214" s="1063" t="str">
        <f t="shared" si="457"/>
        <v>No</v>
      </c>
      <c r="AG214" s="1107" t="str">
        <f t="shared" si="458"/>
        <v>No</v>
      </c>
      <c r="AH214" s="1052" t="str">
        <f t="shared" si="459"/>
        <v>No</v>
      </c>
      <c r="AI214" s="1"/>
      <c r="AJ214" s="397">
        <v>2</v>
      </c>
      <c r="AK214" s="398">
        <f t="shared" ref="AK214" si="481">AJ214*N214+AJ214*O214+AJ214*P214+AJ214*Q214+AJ214*R214+AJ214*S214+AJ214*U214+AJ214*W214+AJ214*X214+AJ214*Y214+AJ214*Z214+AJ214*AA214+AJ214*V214+AJ214*AD214+AJ214*T214</f>
        <v>0</v>
      </c>
      <c r="AN214" s="693">
        <v>2.5</v>
      </c>
      <c r="AO214" s="653">
        <f t="shared" si="407"/>
        <v>0</v>
      </c>
      <c r="AP214" s="738"/>
      <c r="AQ214" s="286">
        <f t="shared" si="461"/>
        <v>0</v>
      </c>
      <c r="AR214" s="286">
        <f t="shared" si="462"/>
        <v>0</v>
      </c>
      <c r="AS214" s="286">
        <f t="shared" si="463"/>
        <v>0</v>
      </c>
      <c r="AT214" s="286">
        <f t="shared" si="464"/>
        <v>0</v>
      </c>
      <c r="AU214" s="286">
        <f t="shared" si="465"/>
        <v>0</v>
      </c>
      <c r="AV214" s="286">
        <f t="shared" si="466"/>
        <v>0</v>
      </c>
      <c r="AW214" s="286">
        <f t="shared" si="345"/>
        <v>0</v>
      </c>
      <c r="AX214" s="286">
        <f t="shared" si="467"/>
        <v>0</v>
      </c>
      <c r="AY214" s="286">
        <f t="shared" si="468"/>
        <v>0</v>
      </c>
      <c r="AZ214" s="286">
        <f t="shared" si="469"/>
        <v>0</v>
      </c>
      <c r="BA214" s="286">
        <f t="shared" si="470"/>
        <v>0</v>
      </c>
      <c r="BB214" s="286">
        <f t="shared" si="471"/>
        <v>0</v>
      </c>
      <c r="BC214" s="286">
        <f t="shared" si="472"/>
        <v>0</v>
      </c>
      <c r="BD214" s="286">
        <f t="shared" si="473"/>
        <v>0</v>
      </c>
      <c r="BE214" s="548"/>
      <c r="BF214" s="548"/>
      <c r="BG214" s="658">
        <f>AD214*J214</f>
        <v>0</v>
      </c>
      <c r="BH214" s="656">
        <v>2</v>
      </c>
      <c r="BI214" s="286"/>
      <c r="BJ214" s="541"/>
      <c r="BK214" s="159">
        <v>10</v>
      </c>
      <c r="BL214" s="541"/>
      <c r="BM214" s="159"/>
      <c r="BN214" s="541"/>
      <c r="BO214" s="159"/>
      <c r="BP214" s="541"/>
      <c r="BQ214" s="159"/>
      <c r="BR214" s="541"/>
      <c r="BS214" s="159"/>
      <c r="BT214" s="541"/>
      <c r="BU214" s="159"/>
      <c r="BV214" s="541"/>
      <c r="BW214" s="159"/>
      <c r="BX214" s="541"/>
      <c r="BY214" s="159"/>
      <c r="BZ214" s="286"/>
      <c r="CA214" s="1">
        <f t="shared" si="346"/>
        <v>0</v>
      </c>
      <c r="CB214" s="1">
        <f t="shared" si="347"/>
        <v>0</v>
      </c>
      <c r="CC214" s="1">
        <f t="shared" si="348"/>
        <v>0</v>
      </c>
      <c r="CD214" s="1">
        <f t="shared" si="349"/>
        <v>0</v>
      </c>
      <c r="CE214" s="1035">
        <f t="shared" si="350"/>
        <v>0</v>
      </c>
      <c r="CF214" s="1">
        <f t="shared" si="351"/>
        <v>0</v>
      </c>
      <c r="CG214" s="1">
        <f t="shared" si="352"/>
        <v>0</v>
      </c>
      <c r="CH214" s="1">
        <f t="shared" si="353"/>
        <v>0</v>
      </c>
      <c r="CJ214" s="1">
        <f t="shared" si="354"/>
        <v>0</v>
      </c>
      <c r="CK214" s="1">
        <f t="shared" si="355"/>
        <v>0</v>
      </c>
      <c r="CM214" s="1">
        <f t="shared" si="356"/>
        <v>0</v>
      </c>
      <c r="CN214" s="1">
        <f t="shared" si="357"/>
        <v>0</v>
      </c>
      <c r="CO214" s="1">
        <f t="shared" si="358"/>
        <v>0</v>
      </c>
      <c r="CP214" s="1">
        <f t="shared" si="359"/>
        <v>0</v>
      </c>
      <c r="CQ214" s="1">
        <f t="shared" si="360"/>
        <v>0</v>
      </c>
      <c r="CR214" s="1">
        <f t="shared" si="361"/>
        <v>0</v>
      </c>
      <c r="CS214" s="1">
        <f t="shared" si="362"/>
        <v>0</v>
      </c>
      <c r="CT214" s="1">
        <f t="shared" si="363"/>
        <v>0</v>
      </c>
      <c r="CU214" s="1">
        <f t="shared" si="364"/>
        <v>0</v>
      </c>
      <c r="CV214" s="1">
        <f t="shared" si="365"/>
        <v>0</v>
      </c>
      <c r="CW214" s="1">
        <f t="shared" si="366"/>
        <v>0</v>
      </c>
      <c r="CX214" s="1">
        <f t="shared" si="367"/>
        <v>0</v>
      </c>
      <c r="CY214" s="1">
        <f t="shared" si="368"/>
        <v>0</v>
      </c>
      <c r="CZ214" s="1">
        <f t="shared" si="369"/>
        <v>0</v>
      </c>
      <c r="DA214" s="1">
        <f t="shared" si="370"/>
        <v>0</v>
      </c>
    </row>
    <row r="215" spans="1:105" s="1" customFormat="1" ht="65.25" customHeight="1">
      <c r="B215" s="266"/>
      <c r="D215" s="465" t="s">
        <v>493</v>
      </c>
      <c r="E215" s="775"/>
      <c r="F215" s="775"/>
      <c r="G215" s="140" t="s">
        <v>720</v>
      </c>
      <c r="H215" s="1" t="s">
        <v>225</v>
      </c>
      <c r="I215" s="417" t="s">
        <v>712</v>
      </c>
      <c r="J215" s="1">
        <v>3</v>
      </c>
      <c r="K215" s="1">
        <v>0</v>
      </c>
      <c r="L215" s="1" t="s">
        <v>6708</v>
      </c>
      <c r="M215" s="977">
        <v>211.47000000000003</v>
      </c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6"/>
      <c r="Z215" s="196"/>
      <c r="AA215" s="196"/>
      <c r="AB215" s="878"/>
      <c r="AC215" s="878"/>
      <c r="AD215" s="917" t="s">
        <v>236</v>
      </c>
      <c r="AE215" s="170">
        <f t="shared" si="456"/>
        <v>0</v>
      </c>
      <c r="AF215" s="197" t="str">
        <f t="shared" si="457"/>
        <v>No</v>
      </c>
      <c r="AG215" s="257" t="str">
        <f t="shared" si="458"/>
        <v>No</v>
      </c>
      <c r="AH215" s="172" t="str">
        <f t="shared" si="459"/>
        <v>No</v>
      </c>
      <c r="AJ215" s="397">
        <v>3</v>
      </c>
      <c r="AK215" s="396">
        <f t="shared" si="460"/>
        <v>0</v>
      </c>
      <c r="AL215" s="62"/>
      <c r="AM215" s="62"/>
      <c r="AN215" s="693">
        <v>2.5499999999999998</v>
      </c>
      <c r="AO215" s="653">
        <f t="shared" si="407"/>
        <v>0</v>
      </c>
      <c r="AP215" s="738"/>
      <c r="AQ215" s="286">
        <f t="shared" si="461"/>
        <v>0</v>
      </c>
      <c r="AR215" s="286">
        <f t="shared" si="462"/>
        <v>0</v>
      </c>
      <c r="AS215" s="286">
        <f t="shared" si="463"/>
        <v>0</v>
      </c>
      <c r="AT215" s="286">
        <f t="shared" si="464"/>
        <v>0</v>
      </c>
      <c r="AU215" s="286">
        <f t="shared" si="465"/>
        <v>0</v>
      </c>
      <c r="AV215" s="286">
        <f t="shared" si="466"/>
        <v>0</v>
      </c>
      <c r="AW215" s="286">
        <f t="shared" ref="AW215:AW253" si="482">T215*J215</f>
        <v>0</v>
      </c>
      <c r="AX215" s="286">
        <f t="shared" si="467"/>
        <v>0</v>
      </c>
      <c r="AY215" s="286">
        <f t="shared" si="468"/>
        <v>0</v>
      </c>
      <c r="AZ215" s="286">
        <f t="shared" si="469"/>
        <v>0</v>
      </c>
      <c r="BA215" s="286">
        <f t="shared" si="470"/>
        <v>0</v>
      </c>
      <c r="BB215" s="286">
        <f t="shared" si="471"/>
        <v>0</v>
      </c>
      <c r="BC215" s="286">
        <f t="shared" si="472"/>
        <v>0</v>
      </c>
      <c r="BD215" s="286">
        <f t="shared" si="473"/>
        <v>0</v>
      </c>
      <c r="BE215" s="548">
        <f>AB215*J215</f>
        <v>0</v>
      </c>
      <c r="BF215" s="548">
        <f>AC215*J215</f>
        <v>0</v>
      </c>
      <c r="BG215" s="658"/>
      <c r="BH215" s="656">
        <v>2</v>
      </c>
      <c r="BI215" s="286"/>
      <c r="BJ215" s="541">
        <v>11</v>
      </c>
      <c r="BL215" s="541"/>
      <c r="BN215" s="541"/>
      <c r="BP215" s="541"/>
      <c r="BR215" s="541"/>
      <c r="BT215" s="541"/>
      <c r="BV215" s="541"/>
      <c r="BX215" s="541"/>
      <c r="BZ215" s="286"/>
      <c r="CA215" s="1">
        <f t="shared" ref="CA215:CA257" si="483">IF(H215="XS",IF(SUM(AQ215:BG215)&gt;0,SUM(AQ215:BG215),0),0)</f>
        <v>0</v>
      </c>
      <c r="CB215" s="1">
        <f t="shared" ref="CB215:CB257" si="484">IF(H215="S",IF(SUM(AQ215:BG215)&gt;0,SUM(AQ215:BG215),0),0)</f>
        <v>0</v>
      </c>
      <c r="CC215" s="1">
        <f t="shared" ref="CC215:CC257" si="485">IF(H215="M",IF(SUM(AQ215:BG215)&gt;0,SUM(AQ215:BG215),0),0)</f>
        <v>0</v>
      </c>
      <c r="CD215" s="1">
        <f t="shared" ref="CD215:CD257" si="486">IF(H215="L",IF(SUM(AQ215:BG215)&gt;0,SUM(AQ215:BG215),0),0)</f>
        <v>0</v>
      </c>
      <c r="CE215" s="1035">
        <f t="shared" ref="CE215:CE257" si="487">IF(H215="XL",IF(SUM(AQ215:BG215)&gt;0,SUM(AQ215:BG215),0),0)</f>
        <v>0</v>
      </c>
      <c r="CF215" s="1">
        <f t="shared" ref="CF215:CF257" si="488">IF(H215="2XL",IF(SUM(AQ215:BG215)&gt;0,SUM(AQ215:BG215),0),0)</f>
        <v>0</v>
      </c>
      <c r="CG215" s="1">
        <f t="shared" ref="CG215:CG257" si="489">IF(H215="3XL",IF(SUM(AQ215:BG215)&gt;0,SUM(AQ215:BG215),0),0)</f>
        <v>0</v>
      </c>
      <c r="CH215" s="1">
        <f t="shared" ref="CH215:CH257" si="490">IF(H215="various",IF(SUM(AQ215:BG215)&gt;0,SUM(AQ215:BG215),0),0)</f>
        <v>0</v>
      </c>
      <c r="CJ215" s="1">
        <f t="shared" ref="CJ215:CJ257" si="491">IF(E215="",IF(SUM(AQ215:BG215)&gt;0,SUM(AQ215:BG215),0),0)</f>
        <v>0</v>
      </c>
      <c r="CK215" s="1">
        <f t="shared" ref="CK215:CK257" si="492">IF(E215="Dual Tex.",IF(SUM(AQ215:BG215)&gt;0,SUM(AQ215:BG215),0),0)</f>
        <v>0</v>
      </c>
      <c r="CM215" s="1">
        <f t="shared" ref="CM215:CM257" si="493">IF(G215="sloper",IF(SUM(AQ215:BG215)&gt;0,SUM(AQ215:BG215),0),0)</f>
        <v>0</v>
      </c>
      <c r="CN215" s="1">
        <f t="shared" ref="CN215:CN257" si="494">IF(G215="footholds",IF(SUM(AQ215:BG215)&gt;0,SUM(AQ215:BG215),0),0)</f>
        <v>0</v>
      </c>
      <c r="CO215" s="1">
        <f t="shared" ref="CO215:CO257" si="495">IF(G215="micros",IF(SUM(AQ215:BG215)&gt;0,SUM(AQ215:BG215),0),0)</f>
        <v>0</v>
      </c>
      <c r="CP215" s="1">
        <f t="shared" ref="CP215:CP257" si="496">IF(G215="jug",IF(SUM(AQ215:BG215)&gt;0,SUM(AQ215:BG215),0),0)</f>
        <v>0</v>
      </c>
      <c r="CQ215" s="1">
        <f t="shared" ref="CQ215:CQ257" si="497">IF(G215="ledge",IF(SUM(AQ215:BG215)&gt;0,SUM(AQ215:BG215),0),0)</f>
        <v>0</v>
      </c>
      <c r="CR215" s="1">
        <f t="shared" ref="CR215:CR257" si="498">IF(G215="edge",IF(SUM(AQ215:BG215)&gt;0,SUM(AQ215:BG215),0),0)</f>
        <v>0</v>
      </c>
      <c r="CS215" s="1">
        <f t="shared" ref="CS215:CS257" si="499">IF(G215="crimp",IF(SUM(AQ215:BG215)&gt;0,SUM(AQ215:BG215),0),0)</f>
        <v>0</v>
      </c>
      <c r="CT215" s="1">
        <f t="shared" ref="CT215:CT257" si="500">IF(G215="incut",IF(SUM(AQ215:BG215)&gt;0,SUM(AQ215:BG215),0),0)</f>
        <v>0</v>
      </c>
      <c r="CU215" s="1">
        <f t="shared" ref="CU215:CU257" si="501">IF(G215="dish",IF(SUM(AQ215:BG215)&gt;0,SUM(AQ215:BG215),0),0)</f>
        <v>0</v>
      </c>
      <c r="CV215" s="1">
        <f t="shared" ref="CV215:CV257" si="502">IF(G215="pinch",IF(SUM(AQ215:BG215)&gt;0,SUM(AQ215:BG215),0),0)</f>
        <v>0</v>
      </c>
      <c r="CW215" s="1">
        <f t="shared" ref="CW215:CW257" si="503">IF(G215="pocket",IF(SUM(AQ215:BG215)&gt;0,SUM(AQ215:BG215),0),0)</f>
        <v>0</v>
      </c>
      <c r="CX215" s="1">
        <f t="shared" ref="CX215:CX257" si="504">IF(G215="insert",IF(SUM(AQ215:BG215)&gt;0,SUM(AQ215:BG215),0),0)</f>
        <v>0</v>
      </c>
      <c r="CY215" s="1">
        <f t="shared" ref="CY215:CY257" si="505">IF(G215="feature",IF(SUM(AQ215:BG215)&gt;0,SUM(AQ215:BG215),0),0)</f>
        <v>0</v>
      </c>
      <c r="CZ215" s="1">
        <f t="shared" ref="CZ215:CZ257" si="506">IF(G215="scoop",IF(SUM(AQ215:BG215)&gt;0,SUM(AQ215:BG215),0),0)</f>
        <v>0</v>
      </c>
      <c r="DA215" s="1">
        <f t="shared" ref="DA215:DA257" si="507">IF(G215="various",IF(SUM(AQ215:BG215)&gt;0,SUM(AQ215:BG215),0),0)</f>
        <v>0</v>
      </c>
    </row>
    <row r="216" spans="1:105" s="1" customFormat="1" ht="65.25" customHeight="1">
      <c r="B216" s="266"/>
      <c r="D216" s="465" t="s">
        <v>494</v>
      </c>
      <c r="E216" s="775" t="s">
        <v>90</v>
      </c>
      <c r="F216" s="775"/>
      <c r="G216" s="140" t="s">
        <v>720</v>
      </c>
      <c r="H216" s="1" t="s">
        <v>225</v>
      </c>
      <c r="I216" s="417" t="s">
        <v>712</v>
      </c>
      <c r="J216" s="1">
        <v>3</v>
      </c>
      <c r="K216" s="1">
        <v>0</v>
      </c>
      <c r="L216" s="1" t="s">
        <v>6708</v>
      </c>
      <c r="M216" s="977">
        <v>289.38000000000005</v>
      </c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6"/>
      <c r="Z216" s="196"/>
      <c r="AA216" s="196"/>
      <c r="AB216" s="917" t="s">
        <v>236</v>
      </c>
      <c r="AC216" s="917" t="s">
        <v>236</v>
      </c>
      <c r="AD216" s="196"/>
      <c r="AE216" s="170">
        <f>M216*N216+M216*O216+M216*P216+M216*Q216+M216*R216+M216*S216+M216*U216+M216*W216+M216*X216+M216*Y216+M216*Z216+M216*AA216+M216*V216+M216*AD216+M216*T216</f>
        <v>0</v>
      </c>
      <c r="AF216" s="197" t="str">
        <f t="shared" si="457"/>
        <v>No</v>
      </c>
      <c r="AG216" s="257" t="str">
        <f t="shared" si="458"/>
        <v>No</v>
      </c>
      <c r="AH216" s="172" t="str">
        <f t="shared" si="459"/>
        <v>No</v>
      </c>
      <c r="AJ216" s="397">
        <v>3</v>
      </c>
      <c r="AK216" s="398">
        <f t="shared" ref="AK216" si="508">AJ216*N216+AJ216*O216+AJ216*P216+AJ216*Q216+AJ216*R216+AJ216*S216+AJ216*U216+AJ216*W216+AJ216*X216+AJ216*Y216+AJ216*Z216+AJ216*AA216+AJ216*V216+AJ216*AD216+AJ216*T216</f>
        <v>0</v>
      </c>
      <c r="AL216" s="62"/>
      <c r="AM216" s="62"/>
      <c r="AN216" s="693">
        <v>2.5499999999999998</v>
      </c>
      <c r="AO216" s="653">
        <f t="shared" si="407"/>
        <v>0</v>
      </c>
      <c r="AP216" s="738"/>
      <c r="AQ216" s="286">
        <f t="shared" si="461"/>
        <v>0</v>
      </c>
      <c r="AR216" s="286">
        <f t="shared" si="462"/>
        <v>0</v>
      </c>
      <c r="AS216" s="286">
        <f t="shared" si="463"/>
        <v>0</v>
      </c>
      <c r="AT216" s="286">
        <f t="shared" si="464"/>
        <v>0</v>
      </c>
      <c r="AU216" s="286">
        <f t="shared" si="465"/>
        <v>0</v>
      </c>
      <c r="AV216" s="286">
        <f t="shared" si="466"/>
        <v>0</v>
      </c>
      <c r="AW216" s="286">
        <f t="shared" si="482"/>
        <v>0</v>
      </c>
      <c r="AX216" s="286">
        <f t="shared" si="467"/>
        <v>0</v>
      </c>
      <c r="AY216" s="286">
        <f t="shared" si="468"/>
        <v>0</v>
      </c>
      <c r="AZ216" s="286">
        <f t="shared" si="469"/>
        <v>0</v>
      </c>
      <c r="BA216" s="286">
        <f t="shared" si="470"/>
        <v>0</v>
      </c>
      <c r="BB216" s="286">
        <f t="shared" si="471"/>
        <v>0</v>
      </c>
      <c r="BC216" s="286">
        <f t="shared" si="472"/>
        <v>0</v>
      </c>
      <c r="BD216" s="286">
        <f t="shared" si="473"/>
        <v>0</v>
      </c>
      <c r="BE216" s="548"/>
      <c r="BF216" s="548"/>
      <c r="BG216" s="658">
        <f>AD216*J216</f>
        <v>0</v>
      </c>
      <c r="BH216" s="656">
        <v>2</v>
      </c>
      <c r="BI216" s="286"/>
      <c r="BJ216" s="541">
        <v>11</v>
      </c>
      <c r="BL216" s="541"/>
      <c r="BN216" s="541"/>
      <c r="BP216" s="541"/>
      <c r="BR216" s="541"/>
      <c r="BT216" s="541"/>
      <c r="BV216" s="541"/>
      <c r="BX216" s="541"/>
      <c r="BZ216" s="286"/>
      <c r="CA216" s="1">
        <f t="shared" si="483"/>
        <v>0</v>
      </c>
      <c r="CB216" s="1">
        <f t="shared" si="484"/>
        <v>0</v>
      </c>
      <c r="CC216" s="1">
        <f t="shared" si="485"/>
        <v>0</v>
      </c>
      <c r="CD216" s="1">
        <f t="shared" si="486"/>
        <v>0</v>
      </c>
      <c r="CE216" s="1035">
        <f t="shared" si="487"/>
        <v>0</v>
      </c>
      <c r="CF216" s="1">
        <f t="shared" si="488"/>
        <v>0</v>
      </c>
      <c r="CG216" s="1">
        <f t="shared" si="489"/>
        <v>0</v>
      </c>
      <c r="CH216" s="1">
        <f t="shared" si="490"/>
        <v>0</v>
      </c>
      <c r="CJ216" s="1">
        <f t="shared" si="491"/>
        <v>0</v>
      </c>
      <c r="CK216" s="1">
        <f t="shared" si="492"/>
        <v>0</v>
      </c>
      <c r="CM216" s="1">
        <f t="shared" si="493"/>
        <v>0</v>
      </c>
      <c r="CN216" s="1">
        <f t="shared" si="494"/>
        <v>0</v>
      </c>
      <c r="CO216" s="1">
        <f t="shared" si="495"/>
        <v>0</v>
      </c>
      <c r="CP216" s="1">
        <f t="shared" si="496"/>
        <v>0</v>
      </c>
      <c r="CQ216" s="1">
        <f t="shared" si="497"/>
        <v>0</v>
      </c>
      <c r="CR216" s="1">
        <f t="shared" si="498"/>
        <v>0</v>
      </c>
      <c r="CS216" s="1">
        <f t="shared" si="499"/>
        <v>0</v>
      </c>
      <c r="CT216" s="1">
        <f t="shared" si="500"/>
        <v>0</v>
      </c>
      <c r="CU216" s="1">
        <f t="shared" si="501"/>
        <v>0</v>
      </c>
      <c r="CV216" s="1">
        <f t="shared" si="502"/>
        <v>0</v>
      </c>
      <c r="CW216" s="1">
        <f t="shared" si="503"/>
        <v>0</v>
      </c>
      <c r="CX216" s="1">
        <f t="shared" si="504"/>
        <v>0</v>
      </c>
      <c r="CY216" s="1">
        <f t="shared" si="505"/>
        <v>0</v>
      </c>
      <c r="CZ216" s="1">
        <f t="shared" si="506"/>
        <v>0</v>
      </c>
      <c r="DA216" s="1">
        <f t="shared" si="507"/>
        <v>0</v>
      </c>
    </row>
    <row r="217" spans="1:105" s="1" customFormat="1" ht="65.25" customHeight="1">
      <c r="B217" s="266"/>
      <c r="D217" s="1053" t="s">
        <v>495</v>
      </c>
      <c r="E217" s="1054"/>
      <c r="F217" s="1054"/>
      <c r="G217" s="1055" t="s">
        <v>720</v>
      </c>
      <c r="H217" s="1056" t="s">
        <v>225</v>
      </c>
      <c r="I217" s="1055" t="s">
        <v>690</v>
      </c>
      <c r="J217" s="1056">
        <v>2</v>
      </c>
      <c r="K217" s="1056">
        <v>0</v>
      </c>
      <c r="L217" s="1056" t="s">
        <v>6708</v>
      </c>
      <c r="M217" s="1085">
        <v>166.95000000000002</v>
      </c>
      <c r="N217" s="1058"/>
      <c r="O217" s="1058"/>
      <c r="P217" s="1058"/>
      <c r="Q217" s="1058"/>
      <c r="R217" s="1058"/>
      <c r="S217" s="1058"/>
      <c r="T217" s="1058"/>
      <c r="U217" s="1058"/>
      <c r="V217" s="1058"/>
      <c r="W217" s="1058"/>
      <c r="X217" s="1058"/>
      <c r="Y217" s="1059"/>
      <c r="Z217" s="1059"/>
      <c r="AA217" s="1059"/>
      <c r="AB217" s="1082"/>
      <c r="AC217" s="1082"/>
      <c r="AD217" s="1061" t="s">
        <v>236</v>
      </c>
      <c r="AE217" s="1062">
        <f t="shared" si="456"/>
        <v>0</v>
      </c>
      <c r="AF217" s="1063" t="str">
        <f t="shared" si="457"/>
        <v>No</v>
      </c>
      <c r="AG217" s="1107" t="str">
        <f t="shared" si="458"/>
        <v>No</v>
      </c>
      <c r="AH217" s="1052" t="str">
        <f t="shared" si="459"/>
        <v>No</v>
      </c>
      <c r="AJ217" s="397">
        <v>2</v>
      </c>
      <c r="AK217" s="396">
        <f t="shared" si="460"/>
        <v>0</v>
      </c>
      <c r="AL217" s="62"/>
      <c r="AM217" s="62"/>
      <c r="AN217" s="693">
        <v>2</v>
      </c>
      <c r="AO217" s="653">
        <f t="shared" si="407"/>
        <v>0</v>
      </c>
      <c r="AP217" s="738"/>
      <c r="AQ217" s="286">
        <f t="shared" si="461"/>
        <v>0</v>
      </c>
      <c r="AR217" s="286">
        <f t="shared" si="462"/>
        <v>0</v>
      </c>
      <c r="AS217" s="286">
        <f t="shared" si="463"/>
        <v>0</v>
      </c>
      <c r="AT217" s="286">
        <f t="shared" si="464"/>
        <v>0</v>
      </c>
      <c r="AU217" s="286">
        <f t="shared" si="465"/>
        <v>0</v>
      </c>
      <c r="AV217" s="286">
        <f t="shared" si="466"/>
        <v>0</v>
      </c>
      <c r="AW217" s="286">
        <f t="shared" si="482"/>
        <v>0</v>
      </c>
      <c r="AX217" s="286">
        <f t="shared" si="467"/>
        <v>0</v>
      </c>
      <c r="AY217" s="286">
        <f t="shared" si="468"/>
        <v>0</v>
      </c>
      <c r="AZ217" s="286">
        <f t="shared" si="469"/>
        <v>0</v>
      </c>
      <c r="BA217" s="286">
        <f t="shared" si="470"/>
        <v>0</v>
      </c>
      <c r="BB217" s="286">
        <f t="shared" si="471"/>
        <v>0</v>
      </c>
      <c r="BC217" s="286">
        <f t="shared" si="472"/>
        <v>0</v>
      </c>
      <c r="BD217" s="286">
        <f t="shared" si="473"/>
        <v>0</v>
      </c>
      <c r="BE217" s="548">
        <f>AB217*J217</f>
        <v>0</v>
      </c>
      <c r="BF217" s="548">
        <f>AC217*J217</f>
        <v>0</v>
      </c>
      <c r="BG217" s="658"/>
      <c r="BH217" s="656">
        <v>1</v>
      </c>
      <c r="BI217" s="286"/>
      <c r="BJ217" s="541">
        <v>8</v>
      </c>
      <c r="BK217" s="159"/>
      <c r="BL217" s="541"/>
      <c r="BM217" s="159"/>
      <c r="BN217" s="541"/>
      <c r="BO217" s="159"/>
      <c r="BP217" s="541"/>
      <c r="BQ217" s="159"/>
      <c r="BR217" s="541"/>
      <c r="BS217" s="159"/>
      <c r="BT217" s="541"/>
      <c r="BU217" s="159"/>
      <c r="BV217" s="541"/>
      <c r="BW217" s="159"/>
      <c r="BX217" s="541"/>
      <c r="BY217" s="159"/>
      <c r="BZ217" s="286"/>
      <c r="CA217" s="1">
        <f t="shared" si="483"/>
        <v>0</v>
      </c>
      <c r="CB217" s="1">
        <f t="shared" si="484"/>
        <v>0</v>
      </c>
      <c r="CC217" s="1">
        <f t="shared" si="485"/>
        <v>0</v>
      </c>
      <c r="CD217" s="1">
        <f t="shared" si="486"/>
        <v>0</v>
      </c>
      <c r="CE217" s="1035">
        <f t="shared" si="487"/>
        <v>0</v>
      </c>
      <c r="CF217" s="1">
        <f t="shared" si="488"/>
        <v>0</v>
      </c>
      <c r="CG217" s="1">
        <f t="shared" si="489"/>
        <v>0</v>
      </c>
      <c r="CH217" s="1">
        <f t="shared" si="490"/>
        <v>0</v>
      </c>
      <c r="CJ217" s="1">
        <f t="shared" si="491"/>
        <v>0</v>
      </c>
      <c r="CK217" s="1">
        <f t="shared" si="492"/>
        <v>0</v>
      </c>
      <c r="CM217" s="1">
        <f t="shared" si="493"/>
        <v>0</v>
      </c>
      <c r="CN217" s="1">
        <f t="shared" si="494"/>
        <v>0</v>
      </c>
      <c r="CO217" s="1">
        <f t="shared" si="495"/>
        <v>0</v>
      </c>
      <c r="CP217" s="1">
        <f t="shared" si="496"/>
        <v>0</v>
      </c>
      <c r="CQ217" s="1">
        <f t="shared" si="497"/>
        <v>0</v>
      </c>
      <c r="CR217" s="1">
        <f t="shared" si="498"/>
        <v>0</v>
      </c>
      <c r="CS217" s="1">
        <f t="shared" si="499"/>
        <v>0</v>
      </c>
      <c r="CT217" s="1">
        <f t="shared" si="500"/>
        <v>0</v>
      </c>
      <c r="CU217" s="1">
        <f t="shared" si="501"/>
        <v>0</v>
      </c>
      <c r="CV217" s="1">
        <f t="shared" si="502"/>
        <v>0</v>
      </c>
      <c r="CW217" s="1">
        <f t="shared" si="503"/>
        <v>0</v>
      </c>
      <c r="CX217" s="1">
        <f t="shared" si="504"/>
        <v>0</v>
      </c>
      <c r="CY217" s="1">
        <f t="shared" si="505"/>
        <v>0</v>
      </c>
      <c r="CZ217" s="1">
        <f t="shared" si="506"/>
        <v>0</v>
      </c>
      <c r="DA217" s="1">
        <f t="shared" si="507"/>
        <v>0</v>
      </c>
    </row>
    <row r="218" spans="1:105" s="1" customFormat="1" ht="65.25" customHeight="1">
      <c r="B218" s="266"/>
      <c r="D218" s="1053" t="s">
        <v>496</v>
      </c>
      <c r="E218" s="1054" t="s">
        <v>90</v>
      </c>
      <c r="F218" s="1054"/>
      <c r="G218" s="1055" t="s">
        <v>720</v>
      </c>
      <c r="H218" s="1056" t="s">
        <v>225</v>
      </c>
      <c r="I218" s="1055" t="s">
        <v>690</v>
      </c>
      <c r="J218" s="1056">
        <v>2</v>
      </c>
      <c r="K218" s="1056">
        <v>0</v>
      </c>
      <c r="L218" s="1056" t="s">
        <v>6708</v>
      </c>
      <c r="M218" s="1085">
        <v>200.34000000000003</v>
      </c>
      <c r="N218" s="1058"/>
      <c r="O218" s="1058"/>
      <c r="P218" s="1058"/>
      <c r="Q218" s="1058"/>
      <c r="R218" s="1058"/>
      <c r="S218" s="1058"/>
      <c r="T218" s="1058"/>
      <c r="U218" s="1058"/>
      <c r="V218" s="1058"/>
      <c r="W218" s="1058"/>
      <c r="X218" s="1058"/>
      <c r="Y218" s="1059"/>
      <c r="Z218" s="1059"/>
      <c r="AA218" s="1059"/>
      <c r="AB218" s="1061" t="s">
        <v>236</v>
      </c>
      <c r="AC218" s="1061" t="s">
        <v>236</v>
      </c>
      <c r="AD218" s="1059"/>
      <c r="AE218" s="1062">
        <f>M218*N218+M218*O218+M218*P218+M218*Q218+M218*R218+M218*S218+M218*U218+M218*W218+M218*X218+M218*Y218+M218*Z218+M218*AA218+M218*V218+M218*AD218+M218*T218</f>
        <v>0</v>
      </c>
      <c r="AF218" s="1063" t="str">
        <f t="shared" si="457"/>
        <v>No</v>
      </c>
      <c r="AG218" s="1107" t="str">
        <f t="shared" si="458"/>
        <v>No</v>
      </c>
      <c r="AH218" s="1052" t="str">
        <f t="shared" si="459"/>
        <v>No</v>
      </c>
      <c r="AJ218" s="397">
        <v>2</v>
      </c>
      <c r="AK218" s="398">
        <f t="shared" ref="AK218" si="509">AJ218*N218+AJ218*O218+AJ218*P218+AJ218*Q218+AJ218*R218+AJ218*S218+AJ218*U218+AJ218*W218+AJ218*X218+AJ218*Y218+AJ218*Z218+AJ218*AA218+AJ218*V218+AJ218*AD218+AJ218*T218</f>
        <v>0</v>
      </c>
      <c r="AL218" s="62"/>
      <c r="AM218" s="62"/>
      <c r="AN218" s="693">
        <v>2</v>
      </c>
      <c r="AO218" s="653">
        <f t="shared" si="407"/>
        <v>0</v>
      </c>
      <c r="AP218" s="738"/>
      <c r="AQ218" s="286">
        <f t="shared" si="461"/>
        <v>0</v>
      </c>
      <c r="AR218" s="286">
        <f t="shared" si="462"/>
        <v>0</v>
      </c>
      <c r="AS218" s="286">
        <f t="shared" si="463"/>
        <v>0</v>
      </c>
      <c r="AT218" s="286">
        <f t="shared" si="464"/>
        <v>0</v>
      </c>
      <c r="AU218" s="286">
        <f t="shared" si="465"/>
        <v>0</v>
      </c>
      <c r="AV218" s="286">
        <f t="shared" si="466"/>
        <v>0</v>
      </c>
      <c r="AW218" s="286">
        <f t="shared" si="482"/>
        <v>0</v>
      </c>
      <c r="AX218" s="286">
        <f t="shared" si="467"/>
        <v>0</v>
      </c>
      <c r="AY218" s="286">
        <f t="shared" si="468"/>
        <v>0</v>
      </c>
      <c r="AZ218" s="286">
        <f t="shared" si="469"/>
        <v>0</v>
      </c>
      <c r="BA218" s="286">
        <f t="shared" si="470"/>
        <v>0</v>
      </c>
      <c r="BB218" s="286">
        <f t="shared" si="471"/>
        <v>0</v>
      </c>
      <c r="BC218" s="286">
        <f t="shared" si="472"/>
        <v>0</v>
      </c>
      <c r="BD218" s="286">
        <f t="shared" si="473"/>
        <v>0</v>
      </c>
      <c r="BE218" s="548"/>
      <c r="BF218" s="548"/>
      <c r="BG218" s="658">
        <f>AD218*J218</f>
        <v>0</v>
      </c>
      <c r="BH218" s="656">
        <v>1</v>
      </c>
      <c r="BI218" s="286"/>
      <c r="BJ218" s="541">
        <v>8</v>
      </c>
      <c r="BK218" s="159"/>
      <c r="BL218" s="541"/>
      <c r="BM218" s="159"/>
      <c r="BN218" s="541"/>
      <c r="BO218" s="159"/>
      <c r="BP218" s="541"/>
      <c r="BQ218" s="159"/>
      <c r="BR218" s="541"/>
      <c r="BS218" s="159"/>
      <c r="BT218" s="541"/>
      <c r="BU218" s="159"/>
      <c r="BV218" s="541"/>
      <c r="BW218" s="159"/>
      <c r="BX218" s="541"/>
      <c r="BY218" s="159"/>
      <c r="BZ218" s="286"/>
      <c r="CA218" s="1">
        <f t="shared" si="483"/>
        <v>0</v>
      </c>
      <c r="CB218" s="1">
        <f t="shared" si="484"/>
        <v>0</v>
      </c>
      <c r="CC218" s="1">
        <f t="shared" si="485"/>
        <v>0</v>
      </c>
      <c r="CD218" s="1">
        <f t="shared" si="486"/>
        <v>0</v>
      </c>
      <c r="CE218" s="1035">
        <f t="shared" si="487"/>
        <v>0</v>
      </c>
      <c r="CF218" s="1">
        <f t="shared" si="488"/>
        <v>0</v>
      </c>
      <c r="CG218" s="1">
        <f t="shared" si="489"/>
        <v>0</v>
      </c>
      <c r="CH218" s="1">
        <f t="shared" si="490"/>
        <v>0</v>
      </c>
      <c r="CJ218" s="1">
        <f t="shared" si="491"/>
        <v>0</v>
      </c>
      <c r="CK218" s="1">
        <f t="shared" si="492"/>
        <v>0</v>
      </c>
      <c r="CM218" s="1">
        <f t="shared" si="493"/>
        <v>0</v>
      </c>
      <c r="CN218" s="1">
        <f t="shared" si="494"/>
        <v>0</v>
      </c>
      <c r="CO218" s="1">
        <f t="shared" si="495"/>
        <v>0</v>
      </c>
      <c r="CP218" s="1">
        <f t="shared" si="496"/>
        <v>0</v>
      </c>
      <c r="CQ218" s="1">
        <f t="shared" si="497"/>
        <v>0</v>
      </c>
      <c r="CR218" s="1">
        <f t="shared" si="498"/>
        <v>0</v>
      </c>
      <c r="CS218" s="1">
        <f t="shared" si="499"/>
        <v>0</v>
      </c>
      <c r="CT218" s="1">
        <f t="shared" si="500"/>
        <v>0</v>
      </c>
      <c r="CU218" s="1">
        <f t="shared" si="501"/>
        <v>0</v>
      </c>
      <c r="CV218" s="1">
        <f t="shared" si="502"/>
        <v>0</v>
      </c>
      <c r="CW218" s="1">
        <f t="shared" si="503"/>
        <v>0</v>
      </c>
      <c r="CX218" s="1">
        <f t="shared" si="504"/>
        <v>0</v>
      </c>
      <c r="CY218" s="1">
        <f t="shared" si="505"/>
        <v>0</v>
      </c>
      <c r="CZ218" s="1">
        <f t="shared" si="506"/>
        <v>0</v>
      </c>
      <c r="DA218" s="1">
        <f t="shared" si="507"/>
        <v>0</v>
      </c>
    </row>
    <row r="219" spans="1:105" s="1" customFormat="1" ht="65.25" customHeight="1">
      <c r="B219" s="266"/>
      <c r="D219" s="472" t="s">
        <v>497</v>
      </c>
      <c r="E219" s="777"/>
      <c r="F219" s="777"/>
      <c r="G219" s="167" t="s">
        <v>720</v>
      </c>
      <c r="H219" s="62" t="s">
        <v>225</v>
      </c>
      <c r="I219" s="417" t="s">
        <v>713</v>
      </c>
      <c r="J219" s="62">
        <v>2</v>
      </c>
      <c r="K219" s="62">
        <v>0</v>
      </c>
      <c r="L219" s="62" t="s">
        <v>6708</v>
      </c>
      <c r="M219" s="962">
        <v>166.95000000000002</v>
      </c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9"/>
      <c r="Z219" s="169"/>
      <c r="AA219" s="169"/>
      <c r="AB219" s="662"/>
      <c r="AC219" s="662"/>
      <c r="AD219" s="913" t="s">
        <v>236</v>
      </c>
      <c r="AE219" s="170">
        <f t="shared" si="456"/>
        <v>0</v>
      </c>
      <c r="AF219" s="171" t="str">
        <f t="shared" si="457"/>
        <v>No</v>
      </c>
      <c r="AG219" s="257" t="str">
        <f t="shared" si="458"/>
        <v>No</v>
      </c>
      <c r="AH219" s="172" t="str">
        <f t="shared" si="459"/>
        <v>No</v>
      </c>
      <c r="AJ219" s="397">
        <v>2</v>
      </c>
      <c r="AK219" s="396">
        <f t="shared" si="460"/>
        <v>0</v>
      </c>
      <c r="AL219" s="62"/>
      <c r="AM219" s="62"/>
      <c r="AN219" s="693">
        <v>1.6</v>
      </c>
      <c r="AO219" s="653">
        <f t="shared" si="407"/>
        <v>0</v>
      </c>
      <c r="AP219" s="738"/>
      <c r="AQ219" s="286">
        <f t="shared" si="461"/>
        <v>0</v>
      </c>
      <c r="AR219" s="286">
        <f t="shared" si="462"/>
        <v>0</v>
      </c>
      <c r="AS219" s="286">
        <f t="shared" si="463"/>
        <v>0</v>
      </c>
      <c r="AT219" s="286">
        <f t="shared" si="464"/>
        <v>0</v>
      </c>
      <c r="AU219" s="286">
        <f t="shared" si="465"/>
        <v>0</v>
      </c>
      <c r="AV219" s="286">
        <f t="shared" si="466"/>
        <v>0</v>
      </c>
      <c r="AW219" s="286">
        <f t="shared" si="482"/>
        <v>0</v>
      </c>
      <c r="AX219" s="286">
        <f t="shared" si="467"/>
        <v>0</v>
      </c>
      <c r="AY219" s="286">
        <f t="shared" si="468"/>
        <v>0</v>
      </c>
      <c r="AZ219" s="286">
        <f t="shared" si="469"/>
        <v>0</v>
      </c>
      <c r="BA219" s="286">
        <f t="shared" si="470"/>
        <v>0</v>
      </c>
      <c r="BB219" s="286">
        <f t="shared" si="471"/>
        <v>0</v>
      </c>
      <c r="BC219" s="286">
        <f t="shared" si="472"/>
        <v>0</v>
      </c>
      <c r="BD219" s="286">
        <f t="shared" si="473"/>
        <v>0</v>
      </c>
      <c r="BE219" s="548">
        <f>AB219*J219</f>
        <v>0</v>
      </c>
      <c r="BF219" s="548">
        <f>AC219*J219</f>
        <v>0</v>
      </c>
      <c r="BG219" s="658"/>
      <c r="BH219" s="656">
        <v>1</v>
      </c>
      <c r="BI219" s="286"/>
      <c r="BJ219" s="541">
        <v>8</v>
      </c>
      <c r="BK219" s="62"/>
      <c r="BL219" s="541"/>
      <c r="BM219" s="62"/>
      <c r="BN219" s="541"/>
      <c r="BO219" s="62"/>
      <c r="BP219" s="541"/>
      <c r="BQ219" s="62"/>
      <c r="BR219" s="541"/>
      <c r="BS219" s="62"/>
      <c r="BT219" s="541"/>
      <c r="BU219" s="62"/>
      <c r="BV219" s="541"/>
      <c r="BW219" s="62"/>
      <c r="BX219" s="541"/>
      <c r="BY219" s="62"/>
      <c r="BZ219" s="286"/>
      <c r="CA219" s="1">
        <f t="shared" si="483"/>
        <v>0</v>
      </c>
      <c r="CB219" s="1">
        <f t="shared" si="484"/>
        <v>0</v>
      </c>
      <c r="CC219" s="1">
        <f t="shared" si="485"/>
        <v>0</v>
      </c>
      <c r="CD219" s="1">
        <f t="shared" si="486"/>
        <v>0</v>
      </c>
      <c r="CE219" s="1035">
        <f t="shared" si="487"/>
        <v>0</v>
      </c>
      <c r="CF219" s="1">
        <f t="shared" si="488"/>
        <v>0</v>
      </c>
      <c r="CG219" s="1">
        <f t="shared" si="489"/>
        <v>0</v>
      </c>
      <c r="CH219" s="1">
        <f t="shared" si="490"/>
        <v>0</v>
      </c>
      <c r="CJ219" s="1">
        <f t="shared" si="491"/>
        <v>0</v>
      </c>
      <c r="CK219" s="1">
        <f t="shared" si="492"/>
        <v>0</v>
      </c>
      <c r="CM219" s="1">
        <f t="shared" si="493"/>
        <v>0</v>
      </c>
      <c r="CN219" s="1">
        <f t="shared" si="494"/>
        <v>0</v>
      </c>
      <c r="CO219" s="1">
        <f t="shared" si="495"/>
        <v>0</v>
      </c>
      <c r="CP219" s="1">
        <f t="shared" si="496"/>
        <v>0</v>
      </c>
      <c r="CQ219" s="1">
        <f t="shared" si="497"/>
        <v>0</v>
      </c>
      <c r="CR219" s="1">
        <f t="shared" si="498"/>
        <v>0</v>
      </c>
      <c r="CS219" s="1">
        <f t="shared" si="499"/>
        <v>0</v>
      </c>
      <c r="CT219" s="1">
        <f t="shared" si="500"/>
        <v>0</v>
      </c>
      <c r="CU219" s="1">
        <f t="shared" si="501"/>
        <v>0</v>
      </c>
      <c r="CV219" s="1">
        <f t="shared" si="502"/>
        <v>0</v>
      </c>
      <c r="CW219" s="1">
        <f t="shared" si="503"/>
        <v>0</v>
      </c>
      <c r="CX219" s="1">
        <f t="shared" si="504"/>
        <v>0</v>
      </c>
      <c r="CY219" s="1">
        <f t="shared" si="505"/>
        <v>0</v>
      </c>
      <c r="CZ219" s="1">
        <f t="shared" si="506"/>
        <v>0</v>
      </c>
      <c r="DA219" s="1">
        <f t="shared" si="507"/>
        <v>0</v>
      </c>
    </row>
    <row r="220" spans="1:105" s="1" customFormat="1" ht="65.25" customHeight="1">
      <c r="B220" s="266"/>
      <c r="D220" s="472" t="s">
        <v>498</v>
      </c>
      <c r="E220" s="777" t="s">
        <v>90</v>
      </c>
      <c r="F220" s="777"/>
      <c r="G220" s="167" t="s">
        <v>720</v>
      </c>
      <c r="H220" s="62" t="s">
        <v>225</v>
      </c>
      <c r="I220" s="417" t="s">
        <v>713</v>
      </c>
      <c r="J220" s="62">
        <v>2</v>
      </c>
      <c r="K220" s="62">
        <v>0</v>
      </c>
      <c r="L220" s="62" t="s">
        <v>6708</v>
      </c>
      <c r="M220" s="962">
        <v>200.34000000000003</v>
      </c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9"/>
      <c r="Z220" s="169"/>
      <c r="AA220" s="169"/>
      <c r="AB220" s="913" t="s">
        <v>236</v>
      </c>
      <c r="AC220" s="913" t="s">
        <v>236</v>
      </c>
      <c r="AD220" s="169"/>
      <c r="AE220" s="170">
        <f>M220*N220+M220*O220+M220*P220+M220*Q220+M220*R220+M220*S220+M220*U220+M220*W220+M220*X220+M220*Y220+M220*Z220+M220*AA220+M220*V220+M220*AD220+M220*T220</f>
        <v>0</v>
      </c>
      <c r="AF220" s="171" t="str">
        <f t="shared" si="457"/>
        <v>No</v>
      </c>
      <c r="AG220" s="257" t="str">
        <f t="shared" si="458"/>
        <v>No</v>
      </c>
      <c r="AH220" s="172" t="str">
        <f t="shared" si="459"/>
        <v>No</v>
      </c>
      <c r="AJ220" s="397">
        <v>2</v>
      </c>
      <c r="AK220" s="398">
        <f t="shared" ref="AK220" si="510">AJ220*N220+AJ220*O220+AJ220*P220+AJ220*Q220+AJ220*R220+AJ220*S220+AJ220*U220+AJ220*W220+AJ220*X220+AJ220*Y220+AJ220*Z220+AJ220*AA220+AJ220*V220+AJ220*AD220+AJ220*T220</f>
        <v>0</v>
      </c>
      <c r="AL220" s="62"/>
      <c r="AM220" s="62"/>
      <c r="AN220" s="693">
        <v>1.6</v>
      </c>
      <c r="AO220" s="653">
        <f t="shared" si="407"/>
        <v>0</v>
      </c>
      <c r="AP220" s="738"/>
      <c r="AQ220" s="286">
        <f t="shared" si="461"/>
        <v>0</v>
      </c>
      <c r="AR220" s="286">
        <f t="shared" si="462"/>
        <v>0</v>
      </c>
      <c r="AS220" s="286">
        <f t="shared" si="463"/>
        <v>0</v>
      </c>
      <c r="AT220" s="286">
        <f t="shared" si="464"/>
        <v>0</v>
      </c>
      <c r="AU220" s="286">
        <f t="shared" si="465"/>
        <v>0</v>
      </c>
      <c r="AV220" s="286">
        <f t="shared" si="466"/>
        <v>0</v>
      </c>
      <c r="AW220" s="286">
        <f t="shared" si="482"/>
        <v>0</v>
      </c>
      <c r="AX220" s="286">
        <f t="shared" si="467"/>
        <v>0</v>
      </c>
      <c r="AY220" s="286">
        <f t="shared" si="468"/>
        <v>0</v>
      </c>
      <c r="AZ220" s="286">
        <f t="shared" si="469"/>
        <v>0</v>
      </c>
      <c r="BA220" s="286">
        <f t="shared" si="470"/>
        <v>0</v>
      </c>
      <c r="BB220" s="286">
        <f t="shared" si="471"/>
        <v>0</v>
      </c>
      <c r="BC220" s="286">
        <f t="shared" si="472"/>
        <v>0</v>
      </c>
      <c r="BD220" s="286">
        <f t="shared" si="473"/>
        <v>0</v>
      </c>
      <c r="BE220" s="548"/>
      <c r="BF220" s="548"/>
      <c r="BG220" s="658">
        <f>AD220*J220</f>
        <v>0</v>
      </c>
      <c r="BH220" s="656">
        <v>1</v>
      </c>
      <c r="BI220" s="286"/>
      <c r="BJ220" s="541">
        <v>8</v>
      </c>
      <c r="BK220" s="62"/>
      <c r="BL220" s="541"/>
      <c r="BM220" s="62"/>
      <c r="BN220" s="541"/>
      <c r="BO220" s="62"/>
      <c r="BP220" s="541"/>
      <c r="BQ220" s="62"/>
      <c r="BR220" s="541"/>
      <c r="BS220" s="62"/>
      <c r="BT220" s="541"/>
      <c r="BU220" s="62"/>
      <c r="BV220" s="541"/>
      <c r="BW220" s="62"/>
      <c r="BX220" s="541"/>
      <c r="BY220" s="62"/>
      <c r="BZ220" s="286"/>
      <c r="CA220" s="1">
        <f t="shared" si="483"/>
        <v>0</v>
      </c>
      <c r="CB220" s="1">
        <f t="shared" si="484"/>
        <v>0</v>
      </c>
      <c r="CC220" s="1">
        <f t="shared" si="485"/>
        <v>0</v>
      </c>
      <c r="CD220" s="1">
        <f t="shared" si="486"/>
        <v>0</v>
      </c>
      <c r="CE220" s="1035">
        <f t="shared" si="487"/>
        <v>0</v>
      </c>
      <c r="CF220" s="1">
        <f t="shared" si="488"/>
        <v>0</v>
      </c>
      <c r="CG220" s="1">
        <f t="shared" si="489"/>
        <v>0</v>
      </c>
      <c r="CH220" s="1">
        <f t="shared" si="490"/>
        <v>0</v>
      </c>
      <c r="CJ220" s="1">
        <f t="shared" si="491"/>
        <v>0</v>
      </c>
      <c r="CK220" s="1">
        <f t="shared" si="492"/>
        <v>0</v>
      </c>
      <c r="CM220" s="1">
        <f t="shared" si="493"/>
        <v>0</v>
      </c>
      <c r="CN220" s="1">
        <f t="shared" si="494"/>
        <v>0</v>
      </c>
      <c r="CO220" s="1">
        <f t="shared" si="495"/>
        <v>0</v>
      </c>
      <c r="CP220" s="1">
        <f t="shared" si="496"/>
        <v>0</v>
      </c>
      <c r="CQ220" s="1">
        <f t="shared" si="497"/>
        <v>0</v>
      </c>
      <c r="CR220" s="1">
        <f t="shared" si="498"/>
        <v>0</v>
      </c>
      <c r="CS220" s="1">
        <f t="shared" si="499"/>
        <v>0</v>
      </c>
      <c r="CT220" s="1">
        <f t="shared" si="500"/>
        <v>0</v>
      </c>
      <c r="CU220" s="1">
        <f t="shared" si="501"/>
        <v>0</v>
      </c>
      <c r="CV220" s="1">
        <f t="shared" si="502"/>
        <v>0</v>
      </c>
      <c r="CW220" s="1">
        <f t="shared" si="503"/>
        <v>0</v>
      </c>
      <c r="CX220" s="1">
        <f t="shared" si="504"/>
        <v>0</v>
      </c>
      <c r="CY220" s="1">
        <f t="shared" si="505"/>
        <v>0</v>
      </c>
      <c r="CZ220" s="1">
        <f t="shared" si="506"/>
        <v>0</v>
      </c>
      <c r="DA220" s="1">
        <f t="shared" si="507"/>
        <v>0</v>
      </c>
    </row>
    <row r="221" spans="1:105" s="1" customFormat="1" ht="65.25" customHeight="1">
      <c r="B221" s="266"/>
      <c r="D221" s="1053" t="s">
        <v>499</v>
      </c>
      <c r="E221" s="1054"/>
      <c r="F221" s="1054"/>
      <c r="G221" s="1055" t="s">
        <v>720</v>
      </c>
      <c r="H221" s="1056" t="s">
        <v>225</v>
      </c>
      <c r="I221" s="1055" t="s">
        <v>714</v>
      </c>
      <c r="J221" s="1056">
        <v>2</v>
      </c>
      <c r="K221" s="1056">
        <v>0</v>
      </c>
      <c r="L221" s="1056" t="s">
        <v>6708</v>
      </c>
      <c r="M221" s="1085">
        <v>166.95000000000002</v>
      </c>
      <c r="N221" s="1058"/>
      <c r="O221" s="1058"/>
      <c r="P221" s="1058"/>
      <c r="Q221" s="1058"/>
      <c r="R221" s="1058"/>
      <c r="S221" s="1058"/>
      <c r="T221" s="1058"/>
      <c r="U221" s="1058"/>
      <c r="V221" s="1058"/>
      <c r="W221" s="1058"/>
      <c r="X221" s="1058"/>
      <c r="Y221" s="1059"/>
      <c r="Z221" s="1059"/>
      <c r="AA221" s="1059"/>
      <c r="AB221" s="1082"/>
      <c r="AC221" s="1082"/>
      <c r="AD221" s="1061" t="s">
        <v>236</v>
      </c>
      <c r="AE221" s="1062">
        <f t="shared" si="456"/>
        <v>0</v>
      </c>
      <c r="AF221" s="1063" t="str">
        <f t="shared" si="457"/>
        <v>No</v>
      </c>
      <c r="AG221" s="1107" t="str">
        <f t="shared" si="458"/>
        <v>No</v>
      </c>
      <c r="AH221" s="1052" t="str">
        <f t="shared" si="459"/>
        <v>No</v>
      </c>
      <c r="AJ221" s="397">
        <v>2</v>
      </c>
      <c r="AK221" s="396">
        <f t="shared" si="460"/>
        <v>0</v>
      </c>
      <c r="AL221" s="62"/>
      <c r="AM221" s="62"/>
      <c r="AN221" s="693">
        <v>1.5</v>
      </c>
      <c r="AO221" s="653">
        <f t="shared" si="407"/>
        <v>0</v>
      </c>
      <c r="AP221" s="738"/>
      <c r="AQ221" s="286">
        <f t="shared" si="461"/>
        <v>0</v>
      </c>
      <c r="AR221" s="286">
        <f t="shared" si="462"/>
        <v>0</v>
      </c>
      <c r="AS221" s="286">
        <f t="shared" si="463"/>
        <v>0</v>
      </c>
      <c r="AT221" s="286">
        <f t="shared" si="464"/>
        <v>0</v>
      </c>
      <c r="AU221" s="286">
        <f t="shared" si="465"/>
        <v>0</v>
      </c>
      <c r="AV221" s="286">
        <f t="shared" si="466"/>
        <v>0</v>
      </c>
      <c r="AW221" s="286">
        <f t="shared" si="482"/>
        <v>0</v>
      </c>
      <c r="AX221" s="286">
        <f t="shared" si="467"/>
        <v>0</v>
      </c>
      <c r="AY221" s="286">
        <f t="shared" si="468"/>
        <v>0</v>
      </c>
      <c r="AZ221" s="286">
        <f t="shared" si="469"/>
        <v>0</v>
      </c>
      <c r="BA221" s="286">
        <f t="shared" si="470"/>
        <v>0</v>
      </c>
      <c r="BB221" s="286">
        <f t="shared" si="471"/>
        <v>0</v>
      </c>
      <c r="BC221" s="286">
        <f t="shared" si="472"/>
        <v>0</v>
      </c>
      <c r="BD221" s="286">
        <f t="shared" si="473"/>
        <v>0</v>
      </c>
      <c r="BE221" s="548">
        <f>AB221*J221</f>
        <v>0</v>
      </c>
      <c r="BF221" s="548">
        <f>AC221*J221</f>
        <v>0</v>
      </c>
      <c r="BG221" s="658"/>
      <c r="BH221" s="656">
        <v>1</v>
      </c>
      <c r="BI221" s="286"/>
      <c r="BJ221" s="541">
        <v>8</v>
      </c>
      <c r="BK221" s="159"/>
      <c r="BL221" s="541"/>
      <c r="BM221" s="159"/>
      <c r="BN221" s="541"/>
      <c r="BO221" s="159"/>
      <c r="BP221" s="541"/>
      <c r="BQ221" s="159"/>
      <c r="BR221" s="541"/>
      <c r="BS221" s="159"/>
      <c r="BT221" s="541"/>
      <c r="BU221" s="159"/>
      <c r="BV221" s="541"/>
      <c r="BW221" s="159"/>
      <c r="BX221" s="541"/>
      <c r="BY221" s="159"/>
      <c r="BZ221" s="286"/>
      <c r="CA221" s="1">
        <f t="shared" si="483"/>
        <v>0</v>
      </c>
      <c r="CB221" s="1">
        <f t="shared" si="484"/>
        <v>0</v>
      </c>
      <c r="CC221" s="1">
        <f t="shared" si="485"/>
        <v>0</v>
      </c>
      <c r="CD221" s="1">
        <f t="shared" si="486"/>
        <v>0</v>
      </c>
      <c r="CE221" s="1035">
        <f t="shared" si="487"/>
        <v>0</v>
      </c>
      <c r="CF221" s="1">
        <f t="shared" si="488"/>
        <v>0</v>
      </c>
      <c r="CG221" s="1">
        <f t="shared" si="489"/>
        <v>0</v>
      </c>
      <c r="CH221" s="1">
        <f t="shared" si="490"/>
        <v>0</v>
      </c>
      <c r="CJ221" s="1">
        <f t="shared" si="491"/>
        <v>0</v>
      </c>
      <c r="CK221" s="1">
        <f t="shared" si="492"/>
        <v>0</v>
      </c>
      <c r="CM221" s="1">
        <f t="shared" si="493"/>
        <v>0</v>
      </c>
      <c r="CN221" s="1">
        <f t="shared" si="494"/>
        <v>0</v>
      </c>
      <c r="CO221" s="1">
        <f t="shared" si="495"/>
        <v>0</v>
      </c>
      <c r="CP221" s="1">
        <f t="shared" si="496"/>
        <v>0</v>
      </c>
      <c r="CQ221" s="1">
        <f t="shared" si="497"/>
        <v>0</v>
      </c>
      <c r="CR221" s="1">
        <f t="shared" si="498"/>
        <v>0</v>
      </c>
      <c r="CS221" s="1">
        <f t="shared" si="499"/>
        <v>0</v>
      </c>
      <c r="CT221" s="1">
        <f t="shared" si="500"/>
        <v>0</v>
      </c>
      <c r="CU221" s="1">
        <f t="shared" si="501"/>
        <v>0</v>
      </c>
      <c r="CV221" s="1">
        <f t="shared" si="502"/>
        <v>0</v>
      </c>
      <c r="CW221" s="1">
        <f t="shared" si="503"/>
        <v>0</v>
      </c>
      <c r="CX221" s="1">
        <f t="shared" si="504"/>
        <v>0</v>
      </c>
      <c r="CY221" s="1">
        <f t="shared" si="505"/>
        <v>0</v>
      </c>
      <c r="CZ221" s="1">
        <f t="shared" si="506"/>
        <v>0</v>
      </c>
      <c r="DA221" s="1">
        <f t="shared" si="507"/>
        <v>0</v>
      </c>
    </row>
    <row r="222" spans="1:105" s="1" customFormat="1" ht="65.25" customHeight="1">
      <c r="B222" s="266"/>
      <c r="D222" s="1102" t="s">
        <v>500</v>
      </c>
      <c r="E222" s="1054" t="s">
        <v>90</v>
      </c>
      <c r="F222" s="1054"/>
      <c r="G222" s="1103" t="s">
        <v>720</v>
      </c>
      <c r="H222" s="1056" t="s">
        <v>225</v>
      </c>
      <c r="I222" s="1055" t="s">
        <v>714</v>
      </c>
      <c r="J222" s="1104">
        <v>2</v>
      </c>
      <c r="K222" s="1104">
        <v>0</v>
      </c>
      <c r="L222" s="1104" t="s">
        <v>6708</v>
      </c>
      <c r="M222" s="1085">
        <v>200.34000000000003</v>
      </c>
      <c r="N222" s="1105"/>
      <c r="O222" s="1105"/>
      <c r="P222" s="1105"/>
      <c r="Q222" s="1105"/>
      <c r="R222" s="1105"/>
      <c r="S222" s="1105"/>
      <c r="T222" s="1105"/>
      <c r="U222" s="1105"/>
      <c r="V222" s="1105"/>
      <c r="W222" s="1105"/>
      <c r="X222" s="1105"/>
      <c r="Y222" s="1106"/>
      <c r="Z222" s="1106"/>
      <c r="AA222" s="1106"/>
      <c r="AB222" s="1061" t="s">
        <v>236</v>
      </c>
      <c r="AC222" s="1061" t="s">
        <v>236</v>
      </c>
      <c r="AD222" s="1106"/>
      <c r="AE222" s="1062">
        <f>M222*N222+M222*O222+M222*P222+M222*Q222+M222*R222+M222*S222+M222*U222+M222*W222+M222*X222+M222*Y222+M222*Z222+M222*AA222+M222*V222+M222*AD222+M222*T222</f>
        <v>0</v>
      </c>
      <c r="AF222" s="1107" t="str">
        <f t="shared" si="457"/>
        <v>No</v>
      </c>
      <c r="AG222" s="1107" t="str">
        <f t="shared" si="458"/>
        <v>No</v>
      </c>
      <c r="AH222" s="1052" t="str">
        <f t="shared" si="459"/>
        <v>No</v>
      </c>
      <c r="AJ222" s="478">
        <v>2</v>
      </c>
      <c r="AK222" s="398">
        <f t="shared" ref="AK222" si="511">AJ222*N222+AJ222*O222+AJ222*P222+AJ222*Q222+AJ222*R222+AJ222*S222+AJ222*U222+AJ222*W222+AJ222*X222+AJ222*Y222+AJ222*Z222+AJ222*AA222+AJ222*V222+AJ222*AD222+AJ222*T222</f>
        <v>0</v>
      </c>
      <c r="AL222" s="62"/>
      <c r="AM222" s="62"/>
      <c r="AN222" s="693">
        <v>1.5</v>
      </c>
      <c r="AO222" s="653">
        <f t="shared" si="407"/>
        <v>0</v>
      </c>
      <c r="AP222" s="738"/>
      <c r="AQ222" s="286">
        <f t="shared" si="461"/>
        <v>0</v>
      </c>
      <c r="AR222" s="286">
        <f t="shared" si="462"/>
        <v>0</v>
      </c>
      <c r="AS222" s="286">
        <f t="shared" si="463"/>
        <v>0</v>
      </c>
      <c r="AT222" s="286">
        <f t="shared" si="464"/>
        <v>0</v>
      </c>
      <c r="AU222" s="286">
        <f t="shared" si="465"/>
        <v>0</v>
      </c>
      <c r="AV222" s="286">
        <f t="shared" si="466"/>
        <v>0</v>
      </c>
      <c r="AW222" s="286">
        <f t="shared" si="482"/>
        <v>0</v>
      </c>
      <c r="AX222" s="286">
        <f t="shared" si="467"/>
        <v>0</v>
      </c>
      <c r="AY222" s="286">
        <f t="shared" si="468"/>
        <v>0</v>
      </c>
      <c r="AZ222" s="286">
        <f t="shared" si="469"/>
        <v>0</v>
      </c>
      <c r="BA222" s="286">
        <f t="shared" si="470"/>
        <v>0</v>
      </c>
      <c r="BB222" s="286">
        <f t="shared" si="471"/>
        <v>0</v>
      </c>
      <c r="BC222" s="286">
        <f t="shared" si="472"/>
        <v>0</v>
      </c>
      <c r="BD222" s="286">
        <f t="shared" si="473"/>
        <v>0</v>
      </c>
      <c r="BE222" s="548"/>
      <c r="BF222" s="548"/>
      <c r="BG222" s="658">
        <f>AD222*J222</f>
        <v>0</v>
      </c>
      <c r="BH222" s="656">
        <v>1</v>
      </c>
      <c r="BI222" s="286"/>
      <c r="BJ222" s="544">
        <v>8</v>
      </c>
      <c r="BK222" s="160"/>
      <c r="BL222" s="544"/>
      <c r="BM222" s="160"/>
      <c r="BN222" s="544"/>
      <c r="BO222" s="160"/>
      <c r="BP222" s="544"/>
      <c r="BQ222" s="160"/>
      <c r="BR222" s="544"/>
      <c r="BS222" s="160"/>
      <c r="BT222" s="544"/>
      <c r="BU222" s="160"/>
      <c r="BV222" s="544"/>
      <c r="BW222" s="160"/>
      <c r="BX222" s="544"/>
      <c r="BY222" s="160"/>
      <c r="BZ222" s="286"/>
      <c r="CA222" s="1">
        <f t="shared" si="483"/>
        <v>0</v>
      </c>
      <c r="CB222" s="1">
        <f t="shared" si="484"/>
        <v>0</v>
      </c>
      <c r="CC222" s="1">
        <f t="shared" si="485"/>
        <v>0</v>
      </c>
      <c r="CD222" s="1">
        <f t="shared" si="486"/>
        <v>0</v>
      </c>
      <c r="CE222" s="1035">
        <f t="shared" si="487"/>
        <v>0</v>
      </c>
      <c r="CF222" s="1">
        <f t="shared" si="488"/>
        <v>0</v>
      </c>
      <c r="CG222" s="1">
        <f t="shared" si="489"/>
        <v>0</v>
      </c>
      <c r="CH222" s="1">
        <f t="shared" si="490"/>
        <v>0</v>
      </c>
      <c r="CJ222" s="1">
        <f t="shared" si="491"/>
        <v>0</v>
      </c>
      <c r="CK222" s="1">
        <f t="shared" si="492"/>
        <v>0</v>
      </c>
      <c r="CM222" s="1">
        <f t="shared" si="493"/>
        <v>0</v>
      </c>
      <c r="CN222" s="1">
        <f t="shared" si="494"/>
        <v>0</v>
      </c>
      <c r="CO222" s="1">
        <f t="shared" si="495"/>
        <v>0</v>
      </c>
      <c r="CP222" s="1">
        <f t="shared" si="496"/>
        <v>0</v>
      </c>
      <c r="CQ222" s="1">
        <f t="shared" si="497"/>
        <v>0</v>
      </c>
      <c r="CR222" s="1">
        <f t="shared" si="498"/>
        <v>0</v>
      </c>
      <c r="CS222" s="1">
        <f t="shared" si="499"/>
        <v>0</v>
      </c>
      <c r="CT222" s="1">
        <f t="shared" si="500"/>
        <v>0</v>
      </c>
      <c r="CU222" s="1">
        <f t="shared" si="501"/>
        <v>0</v>
      </c>
      <c r="CV222" s="1">
        <f t="shared" si="502"/>
        <v>0</v>
      </c>
      <c r="CW222" s="1">
        <f t="shared" si="503"/>
        <v>0</v>
      </c>
      <c r="CX222" s="1">
        <f t="shared" si="504"/>
        <v>0</v>
      </c>
      <c r="CY222" s="1">
        <f t="shared" si="505"/>
        <v>0</v>
      </c>
      <c r="CZ222" s="1">
        <f t="shared" si="506"/>
        <v>0</v>
      </c>
      <c r="DA222" s="1">
        <f t="shared" si="507"/>
        <v>0</v>
      </c>
    </row>
    <row r="223" spans="1:105" s="1" customFormat="1" ht="65.25" customHeight="1">
      <c r="B223" s="266"/>
      <c r="D223" s="465" t="s">
        <v>501</v>
      </c>
      <c r="E223" s="775"/>
      <c r="F223" s="775"/>
      <c r="G223" s="140" t="s">
        <v>720</v>
      </c>
      <c r="H223" s="1" t="s">
        <v>225</v>
      </c>
      <c r="I223" s="140" t="s">
        <v>691</v>
      </c>
      <c r="J223" s="1">
        <v>2</v>
      </c>
      <c r="K223" s="1">
        <v>0</v>
      </c>
      <c r="L223" s="1" t="s">
        <v>6708</v>
      </c>
      <c r="M223" s="977">
        <v>139.125</v>
      </c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6"/>
      <c r="Z223" s="196"/>
      <c r="AA223" s="196"/>
      <c r="AB223" s="878"/>
      <c r="AC223" s="878"/>
      <c r="AD223" s="917" t="s">
        <v>236</v>
      </c>
      <c r="AE223" s="170">
        <f t="shared" si="456"/>
        <v>0</v>
      </c>
      <c r="AF223" s="197" t="str">
        <f t="shared" si="457"/>
        <v>No</v>
      </c>
      <c r="AG223" s="257" t="str">
        <f t="shared" si="458"/>
        <v>No</v>
      </c>
      <c r="AH223" s="172" t="str">
        <f t="shared" si="459"/>
        <v>No</v>
      </c>
      <c r="AJ223" s="397">
        <v>2</v>
      </c>
      <c r="AK223" s="396">
        <f t="shared" si="460"/>
        <v>0</v>
      </c>
      <c r="AL223" s="62"/>
      <c r="AM223" s="62"/>
      <c r="AN223" s="693">
        <v>1.4</v>
      </c>
      <c r="AO223" s="653">
        <f>SUM(N223:AD223)*AN223</f>
        <v>0</v>
      </c>
      <c r="AP223" s="738"/>
      <c r="AQ223" s="286">
        <f t="shared" si="461"/>
        <v>0</v>
      </c>
      <c r="AR223" s="286">
        <f t="shared" si="462"/>
        <v>0</v>
      </c>
      <c r="AS223" s="286">
        <f t="shared" si="463"/>
        <v>0</v>
      </c>
      <c r="AT223" s="286">
        <f t="shared" si="464"/>
        <v>0</v>
      </c>
      <c r="AU223" s="286">
        <f t="shared" si="465"/>
        <v>0</v>
      </c>
      <c r="AV223" s="286">
        <f t="shared" si="466"/>
        <v>0</v>
      </c>
      <c r="AW223" s="286">
        <f t="shared" si="482"/>
        <v>0</v>
      </c>
      <c r="AX223" s="286">
        <f t="shared" si="467"/>
        <v>0</v>
      </c>
      <c r="AY223" s="286">
        <f t="shared" si="468"/>
        <v>0</v>
      </c>
      <c r="AZ223" s="286">
        <f t="shared" si="469"/>
        <v>0</v>
      </c>
      <c r="BA223" s="286">
        <f t="shared" si="470"/>
        <v>0</v>
      </c>
      <c r="BB223" s="286">
        <f t="shared" si="471"/>
        <v>0</v>
      </c>
      <c r="BC223" s="286">
        <f t="shared" si="472"/>
        <v>0</v>
      </c>
      <c r="BD223" s="286">
        <f t="shared" si="473"/>
        <v>0</v>
      </c>
      <c r="BE223" s="548">
        <f>AB223*J223</f>
        <v>0</v>
      </c>
      <c r="BF223" s="548">
        <f>AC223*J223</f>
        <v>0</v>
      </c>
      <c r="BG223" s="658"/>
      <c r="BH223" s="656">
        <v>1</v>
      </c>
      <c r="BI223" s="286"/>
      <c r="BJ223" s="541">
        <v>6</v>
      </c>
      <c r="BL223" s="541"/>
      <c r="BN223" s="541"/>
      <c r="BP223" s="541"/>
      <c r="BR223" s="541"/>
      <c r="BT223" s="541"/>
      <c r="BV223" s="541"/>
      <c r="BX223" s="541"/>
      <c r="BZ223" s="286"/>
      <c r="CA223" s="1">
        <f t="shared" si="483"/>
        <v>0</v>
      </c>
      <c r="CB223" s="1">
        <f t="shared" si="484"/>
        <v>0</v>
      </c>
      <c r="CC223" s="1">
        <f t="shared" si="485"/>
        <v>0</v>
      </c>
      <c r="CD223" s="1">
        <f t="shared" si="486"/>
        <v>0</v>
      </c>
      <c r="CE223" s="1035">
        <f t="shared" si="487"/>
        <v>0</v>
      </c>
      <c r="CF223" s="1">
        <f t="shared" si="488"/>
        <v>0</v>
      </c>
      <c r="CG223" s="1">
        <f t="shared" si="489"/>
        <v>0</v>
      </c>
      <c r="CH223" s="1">
        <f t="shared" si="490"/>
        <v>0</v>
      </c>
      <c r="CJ223" s="1">
        <f t="shared" si="491"/>
        <v>0</v>
      </c>
      <c r="CK223" s="1">
        <f t="shared" si="492"/>
        <v>0</v>
      </c>
      <c r="CM223" s="1">
        <f t="shared" si="493"/>
        <v>0</v>
      </c>
      <c r="CN223" s="1">
        <f t="shared" si="494"/>
        <v>0</v>
      </c>
      <c r="CO223" s="1">
        <f t="shared" si="495"/>
        <v>0</v>
      </c>
      <c r="CP223" s="1">
        <f t="shared" si="496"/>
        <v>0</v>
      </c>
      <c r="CQ223" s="1">
        <f t="shared" si="497"/>
        <v>0</v>
      </c>
      <c r="CR223" s="1">
        <f t="shared" si="498"/>
        <v>0</v>
      </c>
      <c r="CS223" s="1">
        <f t="shared" si="499"/>
        <v>0</v>
      </c>
      <c r="CT223" s="1">
        <f t="shared" si="500"/>
        <v>0</v>
      </c>
      <c r="CU223" s="1">
        <f t="shared" si="501"/>
        <v>0</v>
      </c>
      <c r="CV223" s="1">
        <f t="shared" si="502"/>
        <v>0</v>
      </c>
      <c r="CW223" s="1">
        <f t="shared" si="503"/>
        <v>0</v>
      </c>
      <c r="CX223" s="1">
        <f t="shared" si="504"/>
        <v>0</v>
      </c>
      <c r="CY223" s="1">
        <f t="shared" si="505"/>
        <v>0</v>
      </c>
      <c r="CZ223" s="1">
        <f t="shared" si="506"/>
        <v>0</v>
      </c>
      <c r="DA223" s="1">
        <f t="shared" si="507"/>
        <v>0</v>
      </c>
    </row>
    <row r="224" spans="1:105" s="1" customFormat="1" ht="65.25" customHeight="1">
      <c r="B224" s="266"/>
      <c r="D224" s="465" t="s">
        <v>502</v>
      </c>
      <c r="E224" s="775" t="s">
        <v>90</v>
      </c>
      <c r="F224" s="775"/>
      <c r="G224" s="140" t="s">
        <v>720</v>
      </c>
      <c r="H224" s="1" t="s">
        <v>225</v>
      </c>
      <c r="I224" s="140" t="s">
        <v>691</v>
      </c>
      <c r="J224" s="1">
        <v>2</v>
      </c>
      <c r="K224" s="1">
        <v>0</v>
      </c>
      <c r="L224" s="1" t="s">
        <v>6708</v>
      </c>
      <c r="M224" s="977">
        <v>183.64500000000001</v>
      </c>
      <c r="N224" s="195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6"/>
      <c r="Z224" s="196"/>
      <c r="AA224" s="196"/>
      <c r="AB224" s="917" t="s">
        <v>236</v>
      </c>
      <c r="AC224" s="917" t="s">
        <v>236</v>
      </c>
      <c r="AD224" s="196"/>
      <c r="AE224" s="170">
        <f>M224*N224+M224*O224+M224*P224+M224*Q224+M224*R224+M224*S224+M224*U224+M224*W224+M224*X224+M224*Y224+M224*Z224+M224*AA224+M224*V224+M224*AD224+M224*T224</f>
        <v>0</v>
      </c>
      <c r="AF224" s="197" t="str">
        <f t="shared" si="457"/>
        <v>No</v>
      </c>
      <c r="AG224" s="257" t="str">
        <f t="shared" si="458"/>
        <v>No</v>
      </c>
      <c r="AH224" s="172" t="str">
        <f t="shared" si="459"/>
        <v>No</v>
      </c>
      <c r="AJ224" s="397">
        <v>2</v>
      </c>
      <c r="AK224" s="398">
        <f t="shared" ref="AK224" si="512">AJ224*N224+AJ224*O224+AJ224*P224+AJ224*Q224+AJ224*R224+AJ224*S224+AJ224*U224+AJ224*W224+AJ224*X224+AJ224*Y224+AJ224*Z224+AJ224*AA224+AJ224*V224+AJ224*AD224+AJ224*T224</f>
        <v>0</v>
      </c>
      <c r="AL224" s="62"/>
      <c r="AM224" s="62"/>
      <c r="AN224" s="693">
        <v>1.4</v>
      </c>
      <c r="AO224" s="653">
        <f t="shared" ref="AO224:AO232" si="513">SUM(N224:AD224)*AN224</f>
        <v>0</v>
      </c>
      <c r="AP224" s="738"/>
      <c r="AQ224" s="286">
        <f t="shared" si="461"/>
        <v>0</v>
      </c>
      <c r="AR224" s="286">
        <f t="shared" si="462"/>
        <v>0</v>
      </c>
      <c r="AS224" s="286">
        <f t="shared" si="463"/>
        <v>0</v>
      </c>
      <c r="AT224" s="286">
        <f t="shared" si="464"/>
        <v>0</v>
      </c>
      <c r="AU224" s="286">
        <f t="shared" si="465"/>
        <v>0</v>
      </c>
      <c r="AV224" s="286">
        <f t="shared" si="466"/>
        <v>0</v>
      </c>
      <c r="AW224" s="286">
        <f t="shared" si="482"/>
        <v>0</v>
      </c>
      <c r="AX224" s="286">
        <f t="shared" si="467"/>
        <v>0</v>
      </c>
      <c r="AY224" s="286">
        <f t="shared" si="468"/>
        <v>0</v>
      </c>
      <c r="AZ224" s="286">
        <f t="shared" si="469"/>
        <v>0</v>
      </c>
      <c r="BA224" s="286">
        <f t="shared" si="470"/>
        <v>0</v>
      </c>
      <c r="BB224" s="286">
        <f t="shared" si="471"/>
        <v>0</v>
      </c>
      <c r="BC224" s="286">
        <f t="shared" si="472"/>
        <v>0</v>
      </c>
      <c r="BD224" s="286">
        <f t="shared" si="473"/>
        <v>0</v>
      </c>
      <c r="BE224" s="548"/>
      <c r="BF224" s="548"/>
      <c r="BG224" s="658">
        <f>AD224*J224</f>
        <v>0</v>
      </c>
      <c r="BH224" s="656">
        <v>1</v>
      </c>
      <c r="BI224" s="286"/>
      <c r="BJ224" s="541">
        <v>6</v>
      </c>
      <c r="BL224" s="541"/>
      <c r="BN224" s="541"/>
      <c r="BP224" s="541"/>
      <c r="BR224" s="541"/>
      <c r="BT224" s="541"/>
      <c r="BV224" s="541"/>
      <c r="BX224" s="541"/>
      <c r="BZ224" s="286"/>
      <c r="CA224" s="1">
        <f t="shared" si="483"/>
        <v>0</v>
      </c>
      <c r="CB224" s="1">
        <f t="shared" si="484"/>
        <v>0</v>
      </c>
      <c r="CC224" s="1">
        <f t="shared" si="485"/>
        <v>0</v>
      </c>
      <c r="CD224" s="1">
        <f t="shared" si="486"/>
        <v>0</v>
      </c>
      <c r="CE224" s="1035">
        <f t="shared" si="487"/>
        <v>0</v>
      </c>
      <c r="CF224" s="1">
        <f t="shared" si="488"/>
        <v>0</v>
      </c>
      <c r="CG224" s="1">
        <f t="shared" si="489"/>
        <v>0</v>
      </c>
      <c r="CH224" s="1">
        <f t="shared" si="490"/>
        <v>0</v>
      </c>
      <c r="CJ224" s="1">
        <f t="shared" si="491"/>
        <v>0</v>
      </c>
      <c r="CK224" s="1">
        <f t="shared" si="492"/>
        <v>0</v>
      </c>
      <c r="CM224" s="1">
        <f t="shared" si="493"/>
        <v>0</v>
      </c>
      <c r="CN224" s="1">
        <f t="shared" si="494"/>
        <v>0</v>
      </c>
      <c r="CO224" s="1">
        <f t="shared" si="495"/>
        <v>0</v>
      </c>
      <c r="CP224" s="1">
        <f t="shared" si="496"/>
        <v>0</v>
      </c>
      <c r="CQ224" s="1">
        <f t="shared" si="497"/>
        <v>0</v>
      </c>
      <c r="CR224" s="1">
        <f t="shared" si="498"/>
        <v>0</v>
      </c>
      <c r="CS224" s="1">
        <f t="shared" si="499"/>
        <v>0</v>
      </c>
      <c r="CT224" s="1">
        <f t="shared" si="500"/>
        <v>0</v>
      </c>
      <c r="CU224" s="1">
        <f t="shared" si="501"/>
        <v>0</v>
      </c>
      <c r="CV224" s="1">
        <f t="shared" si="502"/>
        <v>0</v>
      </c>
      <c r="CW224" s="1">
        <f t="shared" si="503"/>
        <v>0</v>
      </c>
      <c r="CX224" s="1">
        <f t="shared" si="504"/>
        <v>0</v>
      </c>
      <c r="CY224" s="1">
        <f t="shared" si="505"/>
        <v>0</v>
      </c>
      <c r="CZ224" s="1">
        <f t="shared" si="506"/>
        <v>0</v>
      </c>
      <c r="DA224" s="1">
        <f t="shared" si="507"/>
        <v>0</v>
      </c>
    </row>
    <row r="225" spans="1:105" s="1" customFormat="1" ht="65.25" customHeight="1">
      <c r="B225" s="774"/>
      <c r="D225" s="1102" t="s">
        <v>503</v>
      </c>
      <c r="E225" s="1054"/>
      <c r="F225" s="1054"/>
      <c r="G225" s="1103" t="s">
        <v>720</v>
      </c>
      <c r="H225" s="1104" t="s">
        <v>225</v>
      </c>
      <c r="I225" s="1103" t="s">
        <v>682</v>
      </c>
      <c r="J225" s="1104">
        <v>2</v>
      </c>
      <c r="K225" s="1104">
        <v>0</v>
      </c>
      <c r="L225" s="1104" t="s">
        <v>6708</v>
      </c>
      <c r="M225" s="1085">
        <v>139.125</v>
      </c>
      <c r="N225" s="1105"/>
      <c r="O225" s="1105"/>
      <c r="P225" s="1105"/>
      <c r="Q225" s="1105"/>
      <c r="R225" s="1105"/>
      <c r="S225" s="1105"/>
      <c r="T225" s="1105"/>
      <c r="U225" s="1105"/>
      <c r="V225" s="1105"/>
      <c r="W225" s="1105"/>
      <c r="X225" s="1105"/>
      <c r="Y225" s="1106"/>
      <c r="Z225" s="1106"/>
      <c r="AA225" s="1106"/>
      <c r="AB225" s="1082"/>
      <c r="AC225" s="1082"/>
      <c r="AD225" s="1061" t="s">
        <v>236</v>
      </c>
      <c r="AE225" s="1062">
        <f t="shared" si="456"/>
        <v>0</v>
      </c>
      <c r="AF225" s="1107" t="str">
        <f t="shared" si="457"/>
        <v>No</v>
      </c>
      <c r="AG225" s="1107" t="str">
        <f t="shared" si="458"/>
        <v>No</v>
      </c>
      <c r="AH225" s="1052" t="str">
        <f t="shared" si="459"/>
        <v>No</v>
      </c>
      <c r="AJ225" s="478">
        <v>2</v>
      </c>
      <c r="AK225" s="396">
        <f t="shared" si="460"/>
        <v>0</v>
      </c>
      <c r="AL225" s="62"/>
      <c r="AM225" s="62"/>
      <c r="AN225" s="693">
        <v>1</v>
      </c>
      <c r="AO225" s="653">
        <f t="shared" si="513"/>
        <v>0</v>
      </c>
      <c r="AP225" s="738"/>
      <c r="AQ225" s="286">
        <f t="shared" si="461"/>
        <v>0</v>
      </c>
      <c r="AR225" s="286">
        <f t="shared" si="462"/>
        <v>0</v>
      </c>
      <c r="AS225" s="286">
        <f t="shared" si="463"/>
        <v>0</v>
      </c>
      <c r="AT225" s="286">
        <f t="shared" si="464"/>
        <v>0</v>
      </c>
      <c r="AU225" s="286">
        <f t="shared" si="465"/>
        <v>0</v>
      </c>
      <c r="AV225" s="286">
        <f t="shared" si="466"/>
        <v>0</v>
      </c>
      <c r="AW225" s="286">
        <f t="shared" si="482"/>
        <v>0</v>
      </c>
      <c r="AX225" s="286">
        <f t="shared" si="467"/>
        <v>0</v>
      </c>
      <c r="AY225" s="286">
        <f t="shared" si="468"/>
        <v>0</v>
      </c>
      <c r="AZ225" s="286">
        <f t="shared" si="469"/>
        <v>0</v>
      </c>
      <c r="BA225" s="286">
        <f t="shared" si="470"/>
        <v>0</v>
      </c>
      <c r="BB225" s="286">
        <f t="shared" si="471"/>
        <v>0</v>
      </c>
      <c r="BC225" s="286">
        <f t="shared" si="472"/>
        <v>0</v>
      </c>
      <c r="BD225" s="286">
        <f t="shared" si="473"/>
        <v>0</v>
      </c>
      <c r="BE225" s="548">
        <f>AB225*J225</f>
        <v>0</v>
      </c>
      <c r="BF225" s="548">
        <f>AC225*J225</f>
        <v>0</v>
      </c>
      <c r="BG225" s="658"/>
      <c r="BH225" s="656">
        <v>1</v>
      </c>
      <c r="BI225" s="286"/>
      <c r="BJ225" s="544">
        <v>6</v>
      </c>
      <c r="BK225" s="160"/>
      <c r="BL225" s="544"/>
      <c r="BM225" s="160"/>
      <c r="BN225" s="544"/>
      <c r="BO225" s="160"/>
      <c r="BP225" s="544"/>
      <c r="BQ225" s="160"/>
      <c r="BR225" s="544"/>
      <c r="BS225" s="160"/>
      <c r="BT225" s="544"/>
      <c r="BU225" s="160"/>
      <c r="BV225" s="544"/>
      <c r="BW225" s="160"/>
      <c r="BX225" s="544"/>
      <c r="BY225" s="160"/>
      <c r="BZ225" s="286"/>
      <c r="CA225" s="1">
        <f t="shared" si="483"/>
        <v>0</v>
      </c>
      <c r="CB225" s="1">
        <f t="shared" si="484"/>
        <v>0</v>
      </c>
      <c r="CC225" s="1">
        <f t="shared" si="485"/>
        <v>0</v>
      </c>
      <c r="CD225" s="1">
        <f t="shared" si="486"/>
        <v>0</v>
      </c>
      <c r="CE225" s="1035">
        <f t="shared" si="487"/>
        <v>0</v>
      </c>
      <c r="CF225" s="1">
        <f t="shared" si="488"/>
        <v>0</v>
      </c>
      <c r="CG225" s="1">
        <f t="shared" si="489"/>
        <v>0</v>
      </c>
      <c r="CH225" s="1">
        <f t="shared" si="490"/>
        <v>0</v>
      </c>
      <c r="CJ225" s="1">
        <f t="shared" si="491"/>
        <v>0</v>
      </c>
      <c r="CK225" s="1">
        <f t="shared" si="492"/>
        <v>0</v>
      </c>
      <c r="CM225" s="1">
        <f t="shared" si="493"/>
        <v>0</v>
      </c>
      <c r="CN225" s="1">
        <f t="shared" si="494"/>
        <v>0</v>
      </c>
      <c r="CO225" s="1">
        <f t="shared" si="495"/>
        <v>0</v>
      </c>
      <c r="CP225" s="1">
        <f t="shared" si="496"/>
        <v>0</v>
      </c>
      <c r="CQ225" s="1">
        <f t="shared" si="497"/>
        <v>0</v>
      </c>
      <c r="CR225" s="1">
        <f t="shared" si="498"/>
        <v>0</v>
      </c>
      <c r="CS225" s="1">
        <f t="shared" si="499"/>
        <v>0</v>
      </c>
      <c r="CT225" s="1">
        <f t="shared" si="500"/>
        <v>0</v>
      </c>
      <c r="CU225" s="1">
        <f t="shared" si="501"/>
        <v>0</v>
      </c>
      <c r="CV225" s="1">
        <f t="shared" si="502"/>
        <v>0</v>
      </c>
      <c r="CW225" s="1">
        <f t="shared" si="503"/>
        <v>0</v>
      </c>
      <c r="CX225" s="1">
        <f t="shared" si="504"/>
        <v>0</v>
      </c>
      <c r="CY225" s="1">
        <f t="shared" si="505"/>
        <v>0</v>
      </c>
      <c r="CZ225" s="1">
        <f t="shared" si="506"/>
        <v>0</v>
      </c>
      <c r="DA225" s="1">
        <f t="shared" si="507"/>
        <v>0</v>
      </c>
    </row>
    <row r="226" spans="1:105" s="1" customFormat="1" ht="65.25" customHeight="1">
      <c r="B226" s="266"/>
      <c r="D226" s="1053" t="s">
        <v>504</v>
      </c>
      <c r="E226" s="1054" t="s">
        <v>90</v>
      </c>
      <c r="F226" s="1054"/>
      <c r="G226" s="1055" t="s">
        <v>720</v>
      </c>
      <c r="H226" s="1056" t="s">
        <v>225</v>
      </c>
      <c r="I226" s="1103" t="s">
        <v>682</v>
      </c>
      <c r="J226" s="1056">
        <v>2</v>
      </c>
      <c r="K226" s="1056">
        <v>0</v>
      </c>
      <c r="L226" s="1056" t="s">
        <v>6708</v>
      </c>
      <c r="M226" s="1085">
        <v>183.64500000000001</v>
      </c>
      <c r="N226" s="1058"/>
      <c r="O226" s="1058"/>
      <c r="P226" s="1058"/>
      <c r="Q226" s="1058"/>
      <c r="R226" s="1058"/>
      <c r="S226" s="1058"/>
      <c r="T226" s="1058"/>
      <c r="U226" s="1058"/>
      <c r="V226" s="1058"/>
      <c r="W226" s="1058"/>
      <c r="X226" s="1058"/>
      <c r="Y226" s="1059"/>
      <c r="Z226" s="1059"/>
      <c r="AA226" s="1059"/>
      <c r="AB226" s="1061" t="s">
        <v>236</v>
      </c>
      <c r="AC226" s="1061" t="s">
        <v>236</v>
      </c>
      <c r="AD226" s="1059"/>
      <c r="AE226" s="1062">
        <f>M226*N226+M226*O226+M226*P226+M226*Q226+M226*R226+M226*S226+M226*U226+M226*W226+M226*X226+M226*Y226+M226*Z226+M226*AA226+M226*V226+M226*AD226+M226*T226</f>
        <v>0</v>
      </c>
      <c r="AF226" s="1063" t="str">
        <f t="shared" si="457"/>
        <v>No</v>
      </c>
      <c r="AG226" s="1107" t="str">
        <f t="shared" si="458"/>
        <v>No</v>
      </c>
      <c r="AH226" s="1052" t="str">
        <f t="shared" si="459"/>
        <v>No</v>
      </c>
      <c r="AJ226" s="397">
        <v>2</v>
      </c>
      <c r="AK226" s="398">
        <f t="shared" ref="AK226" si="514">AJ226*N226+AJ226*O226+AJ226*P226+AJ226*Q226+AJ226*R226+AJ226*S226+AJ226*U226+AJ226*W226+AJ226*X226+AJ226*Y226+AJ226*Z226+AJ226*AA226+AJ226*V226+AJ226*AD226+AJ226*T226</f>
        <v>0</v>
      </c>
      <c r="AL226" s="62"/>
      <c r="AM226" s="62"/>
      <c r="AN226" s="693">
        <v>1</v>
      </c>
      <c r="AO226" s="653">
        <f t="shared" si="513"/>
        <v>0</v>
      </c>
      <c r="AP226" s="738"/>
      <c r="AQ226" s="286">
        <f t="shared" si="461"/>
        <v>0</v>
      </c>
      <c r="AR226" s="286">
        <f t="shared" si="462"/>
        <v>0</v>
      </c>
      <c r="AS226" s="286">
        <f t="shared" si="463"/>
        <v>0</v>
      </c>
      <c r="AT226" s="286">
        <f t="shared" si="464"/>
        <v>0</v>
      </c>
      <c r="AU226" s="286">
        <f t="shared" si="465"/>
        <v>0</v>
      </c>
      <c r="AV226" s="286">
        <f t="shared" si="466"/>
        <v>0</v>
      </c>
      <c r="AW226" s="286">
        <f t="shared" si="482"/>
        <v>0</v>
      </c>
      <c r="AX226" s="286">
        <f t="shared" si="467"/>
        <v>0</v>
      </c>
      <c r="AY226" s="286">
        <f t="shared" si="468"/>
        <v>0</v>
      </c>
      <c r="AZ226" s="286">
        <f t="shared" si="469"/>
        <v>0</v>
      </c>
      <c r="BA226" s="286">
        <f t="shared" si="470"/>
        <v>0</v>
      </c>
      <c r="BB226" s="286">
        <f t="shared" si="471"/>
        <v>0</v>
      </c>
      <c r="BC226" s="286">
        <f t="shared" si="472"/>
        <v>0</v>
      </c>
      <c r="BD226" s="286">
        <f t="shared" si="473"/>
        <v>0</v>
      </c>
      <c r="BE226" s="548"/>
      <c r="BF226" s="548"/>
      <c r="BG226" s="658">
        <f>AD226*J226</f>
        <v>0</v>
      </c>
      <c r="BH226" s="656">
        <v>1</v>
      </c>
      <c r="BI226" s="286"/>
      <c r="BJ226" s="541">
        <v>6</v>
      </c>
      <c r="BK226" s="159"/>
      <c r="BL226" s="541"/>
      <c r="BM226" s="159"/>
      <c r="BN226" s="541"/>
      <c r="BO226" s="159"/>
      <c r="BP226" s="541"/>
      <c r="BQ226" s="159"/>
      <c r="BR226" s="541"/>
      <c r="BS226" s="159"/>
      <c r="BT226" s="541"/>
      <c r="BU226" s="159"/>
      <c r="BV226" s="541"/>
      <c r="BW226" s="159"/>
      <c r="BX226" s="541"/>
      <c r="BY226" s="159"/>
      <c r="BZ226" s="286"/>
      <c r="CA226" s="1">
        <f t="shared" si="483"/>
        <v>0</v>
      </c>
      <c r="CB226" s="1">
        <f t="shared" si="484"/>
        <v>0</v>
      </c>
      <c r="CC226" s="1">
        <f t="shared" si="485"/>
        <v>0</v>
      </c>
      <c r="CD226" s="1">
        <f t="shared" si="486"/>
        <v>0</v>
      </c>
      <c r="CE226" s="1035">
        <f t="shared" si="487"/>
        <v>0</v>
      </c>
      <c r="CF226" s="1">
        <f t="shared" si="488"/>
        <v>0</v>
      </c>
      <c r="CG226" s="1">
        <f t="shared" si="489"/>
        <v>0</v>
      </c>
      <c r="CH226" s="1">
        <f t="shared" si="490"/>
        <v>0</v>
      </c>
      <c r="CJ226" s="1">
        <f t="shared" si="491"/>
        <v>0</v>
      </c>
      <c r="CK226" s="1">
        <f t="shared" si="492"/>
        <v>0</v>
      </c>
      <c r="CM226" s="1">
        <f t="shared" si="493"/>
        <v>0</v>
      </c>
      <c r="CN226" s="1">
        <f t="shared" si="494"/>
        <v>0</v>
      </c>
      <c r="CO226" s="1">
        <f t="shared" si="495"/>
        <v>0</v>
      </c>
      <c r="CP226" s="1">
        <f t="shared" si="496"/>
        <v>0</v>
      </c>
      <c r="CQ226" s="1">
        <f t="shared" si="497"/>
        <v>0</v>
      </c>
      <c r="CR226" s="1">
        <f t="shared" si="498"/>
        <v>0</v>
      </c>
      <c r="CS226" s="1">
        <f t="shared" si="499"/>
        <v>0</v>
      </c>
      <c r="CT226" s="1">
        <f t="shared" si="500"/>
        <v>0</v>
      </c>
      <c r="CU226" s="1">
        <f t="shared" si="501"/>
        <v>0</v>
      </c>
      <c r="CV226" s="1">
        <f t="shared" si="502"/>
        <v>0</v>
      </c>
      <c r="CW226" s="1">
        <f t="shared" si="503"/>
        <v>0</v>
      </c>
      <c r="CX226" s="1">
        <f t="shared" si="504"/>
        <v>0</v>
      </c>
      <c r="CY226" s="1">
        <f t="shared" si="505"/>
        <v>0</v>
      </c>
      <c r="CZ226" s="1">
        <f t="shared" si="506"/>
        <v>0</v>
      </c>
      <c r="DA226" s="1">
        <f t="shared" si="507"/>
        <v>0</v>
      </c>
    </row>
    <row r="227" spans="1:105" s="1" customFormat="1" ht="65.25" customHeight="1">
      <c r="B227" s="266"/>
      <c r="D227" s="465" t="s">
        <v>505</v>
      </c>
      <c r="E227" s="775"/>
      <c r="F227" s="775"/>
      <c r="G227" s="140" t="s">
        <v>720</v>
      </c>
      <c r="H227" s="1" t="s">
        <v>162</v>
      </c>
      <c r="I227" s="140" t="s">
        <v>683</v>
      </c>
      <c r="J227" s="1">
        <v>2</v>
      </c>
      <c r="K227" s="1">
        <v>0</v>
      </c>
      <c r="L227" s="1" t="s">
        <v>6708</v>
      </c>
      <c r="M227" s="977">
        <v>133.56</v>
      </c>
      <c r="N227" s="195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6"/>
      <c r="Z227" s="196"/>
      <c r="AA227" s="196"/>
      <c r="AB227" s="878"/>
      <c r="AC227" s="878"/>
      <c r="AD227" s="917" t="s">
        <v>236</v>
      </c>
      <c r="AE227" s="170">
        <f t="shared" si="456"/>
        <v>0</v>
      </c>
      <c r="AF227" s="197" t="str">
        <f t="shared" si="457"/>
        <v>No</v>
      </c>
      <c r="AG227" s="257" t="str">
        <f t="shared" si="458"/>
        <v>No</v>
      </c>
      <c r="AH227" s="172" t="str">
        <f t="shared" si="459"/>
        <v>No</v>
      </c>
      <c r="AJ227" s="397">
        <v>2</v>
      </c>
      <c r="AK227" s="396">
        <f t="shared" si="460"/>
        <v>0</v>
      </c>
      <c r="AL227" s="62"/>
      <c r="AM227" s="62"/>
      <c r="AN227" s="693">
        <v>0.9</v>
      </c>
      <c r="AO227" s="653">
        <f t="shared" si="513"/>
        <v>0</v>
      </c>
      <c r="AP227" s="738"/>
      <c r="AQ227" s="286">
        <f t="shared" si="461"/>
        <v>0</v>
      </c>
      <c r="AR227" s="286">
        <f t="shared" si="462"/>
        <v>0</v>
      </c>
      <c r="AS227" s="286">
        <f t="shared" si="463"/>
        <v>0</v>
      </c>
      <c r="AT227" s="286">
        <f t="shared" si="464"/>
        <v>0</v>
      </c>
      <c r="AU227" s="286">
        <f t="shared" si="465"/>
        <v>0</v>
      </c>
      <c r="AV227" s="286">
        <f t="shared" si="466"/>
        <v>0</v>
      </c>
      <c r="AW227" s="286">
        <f t="shared" si="482"/>
        <v>0</v>
      </c>
      <c r="AX227" s="286">
        <f t="shared" si="467"/>
        <v>0</v>
      </c>
      <c r="AY227" s="286">
        <f t="shared" si="468"/>
        <v>0</v>
      </c>
      <c r="AZ227" s="286">
        <f t="shared" si="469"/>
        <v>0</v>
      </c>
      <c r="BA227" s="286">
        <f t="shared" si="470"/>
        <v>0</v>
      </c>
      <c r="BB227" s="286">
        <f t="shared" si="471"/>
        <v>0</v>
      </c>
      <c r="BC227" s="286">
        <f t="shared" si="472"/>
        <v>0</v>
      </c>
      <c r="BD227" s="286">
        <f t="shared" si="473"/>
        <v>0</v>
      </c>
      <c r="BE227" s="548">
        <f>AB227*J227</f>
        <v>0</v>
      </c>
      <c r="BF227" s="548">
        <f>AC227*J227</f>
        <v>0</v>
      </c>
      <c r="BG227" s="658"/>
      <c r="BH227" s="656">
        <v>1</v>
      </c>
      <c r="BI227" s="286"/>
      <c r="BJ227" s="541">
        <v>8</v>
      </c>
      <c r="BL227" s="541"/>
      <c r="BN227" s="541"/>
      <c r="BP227" s="541"/>
      <c r="BR227" s="541"/>
      <c r="BT227" s="541"/>
      <c r="BV227" s="541"/>
      <c r="BX227" s="541"/>
      <c r="BZ227" s="286"/>
      <c r="CA227" s="1">
        <f t="shared" si="483"/>
        <v>0</v>
      </c>
      <c r="CB227" s="1">
        <f t="shared" si="484"/>
        <v>0</v>
      </c>
      <c r="CC227" s="1">
        <f t="shared" si="485"/>
        <v>0</v>
      </c>
      <c r="CD227" s="1">
        <f t="shared" si="486"/>
        <v>0</v>
      </c>
      <c r="CE227" s="1035">
        <f t="shared" si="487"/>
        <v>0</v>
      </c>
      <c r="CF227" s="1">
        <f t="shared" si="488"/>
        <v>0</v>
      </c>
      <c r="CG227" s="1">
        <f t="shared" si="489"/>
        <v>0</v>
      </c>
      <c r="CH227" s="1">
        <f t="shared" si="490"/>
        <v>0</v>
      </c>
      <c r="CJ227" s="1">
        <f t="shared" si="491"/>
        <v>0</v>
      </c>
      <c r="CK227" s="1">
        <f t="shared" si="492"/>
        <v>0</v>
      </c>
      <c r="CM227" s="1">
        <f t="shared" si="493"/>
        <v>0</v>
      </c>
      <c r="CN227" s="1">
        <f t="shared" si="494"/>
        <v>0</v>
      </c>
      <c r="CO227" s="1">
        <f t="shared" si="495"/>
        <v>0</v>
      </c>
      <c r="CP227" s="1">
        <f t="shared" si="496"/>
        <v>0</v>
      </c>
      <c r="CQ227" s="1">
        <f t="shared" si="497"/>
        <v>0</v>
      </c>
      <c r="CR227" s="1">
        <f t="shared" si="498"/>
        <v>0</v>
      </c>
      <c r="CS227" s="1">
        <f t="shared" si="499"/>
        <v>0</v>
      </c>
      <c r="CT227" s="1">
        <f t="shared" si="500"/>
        <v>0</v>
      </c>
      <c r="CU227" s="1">
        <f t="shared" si="501"/>
        <v>0</v>
      </c>
      <c r="CV227" s="1">
        <f t="shared" si="502"/>
        <v>0</v>
      </c>
      <c r="CW227" s="1">
        <f t="shared" si="503"/>
        <v>0</v>
      </c>
      <c r="CX227" s="1">
        <f t="shared" si="504"/>
        <v>0</v>
      </c>
      <c r="CY227" s="1">
        <f t="shared" si="505"/>
        <v>0</v>
      </c>
      <c r="CZ227" s="1">
        <f t="shared" si="506"/>
        <v>0</v>
      </c>
      <c r="DA227" s="1">
        <f t="shared" si="507"/>
        <v>0</v>
      </c>
    </row>
    <row r="228" spans="1:105" s="1" customFormat="1" ht="65.25" customHeight="1">
      <c r="B228" s="258"/>
      <c r="C228" s="173"/>
      <c r="D228" s="473" t="s">
        <v>506</v>
      </c>
      <c r="E228" s="776" t="s">
        <v>90</v>
      </c>
      <c r="F228" s="776"/>
      <c r="G228" s="198" t="s">
        <v>720</v>
      </c>
      <c r="H228" s="173" t="s">
        <v>162</v>
      </c>
      <c r="I228" s="198" t="s">
        <v>683</v>
      </c>
      <c r="J228" s="173">
        <v>2</v>
      </c>
      <c r="K228" s="173">
        <v>0</v>
      </c>
      <c r="L228" s="173" t="s">
        <v>6708</v>
      </c>
      <c r="M228" s="976">
        <v>178.08000000000004</v>
      </c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200"/>
      <c r="Z228" s="200"/>
      <c r="AA228" s="200"/>
      <c r="AB228" s="918" t="s">
        <v>236</v>
      </c>
      <c r="AC228" s="917" t="s">
        <v>236</v>
      </c>
      <c r="AD228" s="196"/>
      <c r="AE228" s="170">
        <f>M228*N228+M228*O228+M228*P228+M228*Q228+M228*R228+M228*S228+M228*U228+M228*W228+M228*X228+M228*Y228+M228*Z228+M228*AA228+M228*V228+M228*AD228+M228*T228</f>
        <v>0</v>
      </c>
      <c r="AF228" s="201" t="str">
        <f t="shared" si="457"/>
        <v>No</v>
      </c>
      <c r="AG228" s="257" t="str">
        <f t="shared" si="458"/>
        <v>No</v>
      </c>
      <c r="AH228" s="172" t="str">
        <f t="shared" si="459"/>
        <v>No</v>
      </c>
      <c r="AJ228" s="399">
        <v>2</v>
      </c>
      <c r="AK228" s="398">
        <f t="shared" ref="AK228" si="515">AJ228*N228+AJ228*O228+AJ228*P228+AJ228*Q228+AJ228*R228+AJ228*S228+AJ228*U228+AJ228*W228+AJ228*X228+AJ228*Y228+AJ228*Z228+AJ228*AA228+AJ228*V228+AJ228*AD228+AJ228*T228</f>
        <v>0</v>
      </c>
      <c r="AL228" s="62"/>
      <c r="AM228" s="62"/>
      <c r="AN228" s="693">
        <v>0.9</v>
      </c>
      <c r="AO228" s="653">
        <f t="shared" si="513"/>
        <v>0</v>
      </c>
      <c r="AP228" s="738"/>
      <c r="AQ228" s="286">
        <f t="shared" si="461"/>
        <v>0</v>
      </c>
      <c r="AR228" s="286">
        <f t="shared" si="462"/>
        <v>0</v>
      </c>
      <c r="AS228" s="286">
        <f t="shared" si="463"/>
        <v>0</v>
      </c>
      <c r="AT228" s="286">
        <f t="shared" si="464"/>
        <v>0</v>
      </c>
      <c r="AU228" s="286">
        <f t="shared" si="465"/>
        <v>0</v>
      </c>
      <c r="AV228" s="286">
        <f t="shared" si="466"/>
        <v>0</v>
      </c>
      <c r="AW228" s="286">
        <f t="shared" si="482"/>
        <v>0</v>
      </c>
      <c r="AX228" s="286">
        <f t="shared" si="467"/>
        <v>0</v>
      </c>
      <c r="AY228" s="286">
        <f t="shared" si="468"/>
        <v>0</v>
      </c>
      <c r="AZ228" s="286">
        <f t="shared" si="469"/>
        <v>0</v>
      </c>
      <c r="BA228" s="286">
        <f t="shared" si="470"/>
        <v>0</v>
      </c>
      <c r="BB228" s="286">
        <f t="shared" si="471"/>
        <v>0</v>
      </c>
      <c r="BC228" s="286">
        <f t="shared" si="472"/>
        <v>0</v>
      </c>
      <c r="BD228" s="286">
        <f t="shared" si="473"/>
        <v>0</v>
      </c>
      <c r="BE228" s="548"/>
      <c r="BF228" s="548"/>
      <c r="BG228" s="658">
        <f>AD228*J228</f>
        <v>0</v>
      </c>
      <c r="BH228" s="656">
        <v>1</v>
      </c>
      <c r="BI228" s="286"/>
      <c r="BJ228" s="542">
        <v>8</v>
      </c>
      <c r="BK228" s="173"/>
      <c r="BL228" s="542"/>
      <c r="BM228" s="173"/>
      <c r="BN228" s="542"/>
      <c r="BO228" s="173"/>
      <c r="BP228" s="542"/>
      <c r="BQ228" s="173"/>
      <c r="BR228" s="542"/>
      <c r="BS228" s="173"/>
      <c r="BT228" s="542"/>
      <c r="BU228" s="173"/>
      <c r="BV228" s="542"/>
      <c r="BW228" s="173"/>
      <c r="BX228" s="542"/>
      <c r="BY228" s="173"/>
      <c r="BZ228" s="286"/>
      <c r="CA228" s="1">
        <f t="shared" si="483"/>
        <v>0</v>
      </c>
      <c r="CB228" s="1">
        <f t="shared" si="484"/>
        <v>0</v>
      </c>
      <c r="CC228" s="1">
        <f t="shared" si="485"/>
        <v>0</v>
      </c>
      <c r="CD228" s="1">
        <f t="shared" si="486"/>
        <v>0</v>
      </c>
      <c r="CE228" s="1035">
        <f t="shared" si="487"/>
        <v>0</v>
      </c>
      <c r="CF228" s="1">
        <f t="shared" si="488"/>
        <v>0</v>
      </c>
      <c r="CG228" s="1">
        <f t="shared" si="489"/>
        <v>0</v>
      </c>
      <c r="CH228" s="1">
        <f t="shared" si="490"/>
        <v>0</v>
      </c>
      <c r="CJ228" s="1">
        <f t="shared" si="491"/>
        <v>0</v>
      </c>
      <c r="CK228" s="1">
        <f t="shared" si="492"/>
        <v>0</v>
      </c>
      <c r="CM228" s="1">
        <f t="shared" si="493"/>
        <v>0</v>
      </c>
      <c r="CN228" s="1">
        <f t="shared" si="494"/>
        <v>0</v>
      </c>
      <c r="CO228" s="1">
        <f t="shared" si="495"/>
        <v>0</v>
      </c>
      <c r="CP228" s="1">
        <f t="shared" si="496"/>
        <v>0</v>
      </c>
      <c r="CQ228" s="1">
        <f t="shared" si="497"/>
        <v>0</v>
      </c>
      <c r="CR228" s="1">
        <f t="shared" si="498"/>
        <v>0</v>
      </c>
      <c r="CS228" s="1">
        <f t="shared" si="499"/>
        <v>0</v>
      </c>
      <c r="CT228" s="1">
        <f t="shared" si="500"/>
        <v>0</v>
      </c>
      <c r="CU228" s="1">
        <f t="shared" si="501"/>
        <v>0</v>
      </c>
      <c r="CV228" s="1">
        <f t="shared" si="502"/>
        <v>0</v>
      </c>
      <c r="CW228" s="1">
        <f t="shared" si="503"/>
        <v>0</v>
      </c>
      <c r="CX228" s="1">
        <f t="shared" si="504"/>
        <v>0</v>
      </c>
      <c r="CY228" s="1">
        <f t="shared" si="505"/>
        <v>0</v>
      </c>
      <c r="CZ228" s="1">
        <f t="shared" si="506"/>
        <v>0</v>
      </c>
      <c r="DA228" s="1">
        <f t="shared" si="507"/>
        <v>0</v>
      </c>
    </row>
    <row r="229" spans="1:105" s="62" customFormat="1" ht="32.25" customHeight="1">
      <c r="A229" s="1"/>
      <c r="B229" s="260"/>
      <c r="C229" s="9"/>
      <c r="D229" s="472"/>
      <c r="E229" s="780"/>
      <c r="F229" s="780"/>
      <c r="G229" s="425"/>
      <c r="H229" s="9"/>
      <c r="I229" s="167"/>
      <c r="J229" s="9"/>
      <c r="K229" s="9"/>
      <c r="L229" s="9"/>
      <c r="M229" s="485" t="s">
        <v>787</v>
      </c>
      <c r="N229" s="248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881"/>
      <c r="AC229" s="881"/>
      <c r="AD229" s="652"/>
      <c r="AE229" s="206"/>
      <c r="AF229" s="9"/>
      <c r="AG229" s="428"/>
      <c r="AH229" s="583"/>
      <c r="AI229" s="1"/>
      <c r="AJ229" s="8"/>
      <c r="AK229" s="173"/>
      <c r="AN229" s="696"/>
      <c r="AO229" s="653">
        <f t="shared" si="513"/>
        <v>0</v>
      </c>
      <c r="AP229" s="738"/>
      <c r="AQ229" s="286"/>
      <c r="AR229" s="286"/>
      <c r="AS229" s="286"/>
      <c r="AT229" s="286"/>
      <c r="AU229" s="286"/>
      <c r="AV229" s="286"/>
      <c r="AW229" s="286">
        <f t="shared" si="482"/>
        <v>0</v>
      </c>
      <c r="AX229" s="286"/>
      <c r="AY229" s="286"/>
      <c r="AZ229" s="286"/>
      <c r="BA229" s="286"/>
      <c r="BB229" s="286"/>
      <c r="BC229" s="286"/>
      <c r="BD229" s="286"/>
      <c r="BE229" s="548"/>
      <c r="BF229" s="548"/>
      <c r="BG229" s="658"/>
      <c r="BH229" s="656"/>
      <c r="BI229" s="286"/>
      <c r="BJ229" s="539"/>
      <c r="BK229" s="9"/>
      <c r="BL229" s="539"/>
      <c r="BM229" s="9"/>
      <c r="BN229" s="539"/>
      <c r="BO229" s="9"/>
      <c r="BP229" s="539"/>
      <c r="BQ229" s="9"/>
      <c r="BR229" s="539"/>
      <c r="BS229" s="9"/>
      <c r="BT229" s="539"/>
      <c r="BU229" s="9"/>
      <c r="BV229" s="539"/>
      <c r="BW229" s="9"/>
      <c r="BX229" s="539"/>
      <c r="BY229" s="9"/>
      <c r="BZ229" s="286"/>
      <c r="CA229" s="1">
        <f t="shared" si="483"/>
        <v>0</v>
      </c>
      <c r="CB229" s="1">
        <f t="shared" si="484"/>
        <v>0</v>
      </c>
      <c r="CC229" s="1">
        <f t="shared" si="485"/>
        <v>0</v>
      </c>
      <c r="CD229" s="1">
        <f t="shared" si="486"/>
        <v>0</v>
      </c>
      <c r="CE229" s="1035">
        <f t="shared" si="487"/>
        <v>0</v>
      </c>
      <c r="CF229" s="1">
        <f t="shared" si="488"/>
        <v>0</v>
      </c>
      <c r="CG229" s="1">
        <f t="shared" si="489"/>
        <v>0</v>
      </c>
      <c r="CH229" s="1">
        <f t="shared" si="490"/>
        <v>0</v>
      </c>
      <c r="CJ229" s="1">
        <f t="shared" si="491"/>
        <v>0</v>
      </c>
      <c r="CK229" s="1">
        <f t="shared" si="492"/>
        <v>0</v>
      </c>
      <c r="CM229" s="1">
        <f t="shared" si="493"/>
        <v>0</v>
      </c>
      <c r="CN229" s="1">
        <f t="shared" si="494"/>
        <v>0</v>
      </c>
      <c r="CO229" s="1">
        <f t="shared" si="495"/>
        <v>0</v>
      </c>
      <c r="CP229" s="1">
        <f t="shared" si="496"/>
        <v>0</v>
      </c>
      <c r="CQ229" s="1">
        <f t="shared" si="497"/>
        <v>0</v>
      </c>
      <c r="CR229" s="1">
        <f t="shared" si="498"/>
        <v>0</v>
      </c>
      <c r="CS229" s="1">
        <f t="shared" si="499"/>
        <v>0</v>
      </c>
      <c r="CT229" s="1">
        <f t="shared" si="500"/>
        <v>0</v>
      </c>
      <c r="CU229" s="1">
        <f t="shared" si="501"/>
        <v>0</v>
      </c>
      <c r="CV229" s="1">
        <f t="shared" si="502"/>
        <v>0</v>
      </c>
      <c r="CW229" s="1">
        <f t="shared" si="503"/>
        <v>0</v>
      </c>
      <c r="CX229" s="1">
        <f t="shared" si="504"/>
        <v>0</v>
      </c>
      <c r="CY229" s="1">
        <f t="shared" si="505"/>
        <v>0</v>
      </c>
      <c r="CZ229" s="1">
        <f t="shared" si="506"/>
        <v>0</v>
      </c>
      <c r="DA229" s="1">
        <f t="shared" si="507"/>
        <v>0</v>
      </c>
    </row>
    <row r="230" spans="1:105" s="1" customFormat="1" ht="65.25" customHeight="1">
      <c r="B230" s="264"/>
      <c r="C230" s="188"/>
      <c r="D230" s="1064" t="s">
        <v>507</v>
      </c>
      <c r="E230" s="1065"/>
      <c r="F230" s="1065"/>
      <c r="G230" s="1066" t="s">
        <v>6398</v>
      </c>
      <c r="H230" s="1067" t="s">
        <v>631</v>
      </c>
      <c r="I230" s="1066" t="s">
        <v>538</v>
      </c>
      <c r="J230" s="1067">
        <v>1</v>
      </c>
      <c r="K230" s="1067">
        <v>65</v>
      </c>
      <c r="L230" s="1067" t="s">
        <v>6708</v>
      </c>
      <c r="M230" s="1083">
        <v>821.06010000000015</v>
      </c>
      <c r="N230" s="1069"/>
      <c r="O230" s="1069"/>
      <c r="P230" s="1069"/>
      <c r="Q230" s="1069"/>
      <c r="R230" s="1069"/>
      <c r="S230" s="1069"/>
      <c r="T230" s="1069"/>
      <c r="U230" s="1069"/>
      <c r="V230" s="1069"/>
      <c r="W230" s="1069"/>
      <c r="X230" s="1069"/>
      <c r="Y230" s="1070"/>
      <c r="Z230" s="1070"/>
      <c r="AA230" s="1070"/>
      <c r="AB230" s="1082"/>
      <c r="AC230" s="1082"/>
      <c r="AD230" s="1061" t="s">
        <v>236</v>
      </c>
      <c r="AE230" s="1062">
        <f t="shared" ref="AE230:AE232" si="516">M230*N230+M230*O230+M230*P230+M230*Q230+M230*R230+M230*S230+M230*U230+M230*W230+M230*X230+M230*Y230+M230*Z230+M230*AA230+M230*V230+(M230*AB230*1.1)+(M230*AC230*1.1)+M230*T230</f>
        <v>0</v>
      </c>
      <c r="AF230" s="1073" t="str">
        <f>IF(B230="New","Yes","No")</f>
        <v>No</v>
      </c>
      <c r="AG230" s="1120" t="str">
        <f t="shared" ref="AG230:AG232" si="517">IF(SUM(N230:AD230)&gt;0,"Yes","No")</f>
        <v>No</v>
      </c>
      <c r="AH230" s="1052" t="str">
        <f>IF(F230="P24 cat.","Yes","No")</f>
        <v>No</v>
      </c>
      <c r="AJ230" s="395">
        <v>5</v>
      </c>
      <c r="AK230" s="396">
        <f t="shared" ref="AK230:AK248" si="518">AJ230*N230+AJ230*O230+AJ230*P230+AJ230*Q230+AJ230*R230+AJ230*S230+AJ230*U230+AJ230*W230+AJ230*X230+AJ230*Y230+AJ230*Z230+AJ230*AA230+AJ230*V230+AJ230*AB230+AJ230*AC230+AJ230*T230</f>
        <v>0</v>
      </c>
      <c r="AL230" s="62"/>
      <c r="AM230" s="62"/>
      <c r="AN230" s="693">
        <v>30</v>
      </c>
      <c r="AO230" s="653">
        <f t="shared" si="513"/>
        <v>0</v>
      </c>
      <c r="AP230" s="738"/>
      <c r="AQ230" s="286">
        <f>N230*J230</f>
        <v>0</v>
      </c>
      <c r="AR230" s="286">
        <f>O230*J230</f>
        <v>0</v>
      </c>
      <c r="AS230" s="286">
        <f>P230*J230</f>
        <v>0</v>
      </c>
      <c r="AT230" s="286">
        <f>Q230*J230</f>
        <v>0</v>
      </c>
      <c r="AU230" s="286">
        <f>R230*J230</f>
        <v>0</v>
      </c>
      <c r="AV230" s="286">
        <f>S230*J230</f>
        <v>0</v>
      </c>
      <c r="AW230" s="286">
        <f t="shared" si="482"/>
        <v>0</v>
      </c>
      <c r="AX230" s="286">
        <f>U230*J230</f>
        <v>0</v>
      </c>
      <c r="AY230" s="286">
        <f>J230*V230</f>
        <v>0</v>
      </c>
      <c r="AZ230" s="286">
        <f>W230*J230</f>
        <v>0</v>
      </c>
      <c r="BA230" s="286">
        <f>X230*J230</f>
        <v>0</v>
      </c>
      <c r="BB230" s="286">
        <f>Y230*J230</f>
        <v>0</v>
      </c>
      <c r="BC230" s="286">
        <f>Z230*J230</f>
        <v>0</v>
      </c>
      <c r="BD230" s="286">
        <f>AA230*J230</f>
        <v>0</v>
      </c>
      <c r="BE230" s="548">
        <f>AB230*J230</f>
        <v>0</v>
      </c>
      <c r="BF230" s="548">
        <f>AC230*J230</f>
        <v>0</v>
      </c>
      <c r="BG230" s="658"/>
      <c r="BH230" s="656">
        <v>5</v>
      </c>
      <c r="BI230" s="286"/>
      <c r="BJ230" s="540">
        <v>20</v>
      </c>
      <c r="BK230" s="202"/>
      <c r="BL230" s="540"/>
      <c r="BM230" s="202"/>
      <c r="BN230" s="540"/>
      <c r="BO230" s="202"/>
      <c r="BP230" s="540"/>
      <c r="BQ230" s="202"/>
      <c r="BR230" s="540"/>
      <c r="BS230" s="202"/>
      <c r="BT230" s="540"/>
      <c r="BU230" s="202"/>
      <c r="BV230" s="540"/>
      <c r="BW230" s="202"/>
      <c r="BX230" s="540"/>
      <c r="BY230" s="202"/>
      <c r="BZ230" s="286"/>
      <c r="CA230" s="1">
        <f t="shared" si="483"/>
        <v>0</v>
      </c>
      <c r="CB230" s="1">
        <f t="shared" si="484"/>
        <v>0</v>
      </c>
      <c r="CC230" s="1">
        <f t="shared" si="485"/>
        <v>0</v>
      </c>
      <c r="CD230" s="1">
        <f t="shared" si="486"/>
        <v>0</v>
      </c>
      <c r="CE230" s="1035">
        <f t="shared" si="487"/>
        <v>0</v>
      </c>
      <c r="CF230" s="1">
        <f t="shared" si="488"/>
        <v>0</v>
      </c>
      <c r="CG230" s="1">
        <f t="shared" si="489"/>
        <v>0</v>
      </c>
      <c r="CH230" s="1">
        <f t="shared" si="490"/>
        <v>0</v>
      </c>
      <c r="CJ230" s="1">
        <f t="shared" si="491"/>
        <v>0</v>
      </c>
      <c r="CK230" s="1">
        <f t="shared" si="492"/>
        <v>0</v>
      </c>
      <c r="CM230" s="1">
        <f t="shared" si="493"/>
        <v>0</v>
      </c>
      <c r="CN230" s="1">
        <f t="shared" si="494"/>
        <v>0</v>
      </c>
      <c r="CO230" s="1">
        <f t="shared" si="495"/>
        <v>0</v>
      </c>
      <c r="CP230" s="1">
        <f t="shared" si="496"/>
        <v>0</v>
      </c>
      <c r="CQ230" s="1">
        <f t="shared" si="497"/>
        <v>0</v>
      </c>
      <c r="CR230" s="1">
        <f t="shared" si="498"/>
        <v>0</v>
      </c>
      <c r="CS230" s="1">
        <f t="shared" si="499"/>
        <v>0</v>
      </c>
      <c r="CT230" s="1">
        <f t="shared" si="500"/>
        <v>0</v>
      </c>
      <c r="CU230" s="1">
        <f t="shared" si="501"/>
        <v>0</v>
      </c>
      <c r="CV230" s="1">
        <f t="shared" si="502"/>
        <v>0</v>
      </c>
      <c r="CW230" s="1">
        <f t="shared" si="503"/>
        <v>0</v>
      </c>
      <c r="CX230" s="1">
        <f t="shared" si="504"/>
        <v>0</v>
      </c>
      <c r="CY230" s="1">
        <f t="shared" si="505"/>
        <v>0</v>
      </c>
      <c r="CZ230" s="1">
        <f t="shared" si="506"/>
        <v>0</v>
      </c>
      <c r="DA230" s="1">
        <f t="shared" si="507"/>
        <v>0</v>
      </c>
    </row>
    <row r="231" spans="1:105" s="1" customFormat="1" ht="65.25" customHeight="1">
      <c r="B231" s="265"/>
      <c r="D231" s="465" t="s">
        <v>508</v>
      </c>
      <c r="E231" s="775"/>
      <c r="F231" s="775"/>
      <c r="G231" s="140" t="s">
        <v>6398</v>
      </c>
      <c r="H231" s="1" t="s">
        <v>631</v>
      </c>
      <c r="I231" s="140" t="s">
        <v>539</v>
      </c>
      <c r="J231" s="1">
        <v>1</v>
      </c>
      <c r="K231" s="1">
        <v>47</v>
      </c>
      <c r="L231" s="1" t="s">
        <v>6708</v>
      </c>
      <c r="M231" s="983">
        <v>638.60600999999997</v>
      </c>
      <c r="N231" s="224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6"/>
      <c r="Z231" s="196"/>
      <c r="AA231" s="196"/>
      <c r="AB231" s="878"/>
      <c r="AC231" s="878"/>
      <c r="AD231" s="917" t="s">
        <v>236</v>
      </c>
      <c r="AE231" s="170">
        <f t="shared" si="516"/>
        <v>0</v>
      </c>
      <c r="AF231" s="197" t="str">
        <f>IF(B231="New","Yes","No")</f>
        <v>No</v>
      </c>
      <c r="AG231" s="257" t="str">
        <f t="shared" si="517"/>
        <v>No</v>
      </c>
      <c r="AH231" s="172" t="str">
        <f>IF(F231="P24 cat.","Yes","No")</f>
        <v>No</v>
      </c>
      <c r="AJ231" s="397">
        <v>5</v>
      </c>
      <c r="AK231" s="396">
        <f t="shared" si="518"/>
        <v>0</v>
      </c>
      <c r="AL231" s="62"/>
      <c r="AM231" s="62"/>
      <c r="AN231" s="693">
        <v>20</v>
      </c>
      <c r="AO231" s="653">
        <f t="shared" si="513"/>
        <v>0</v>
      </c>
      <c r="AP231" s="738"/>
      <c r="AQ231" s="286">
        <f>N231*J231</f>
        <v>0</v>
      </c>
      <c r="AR231" s="286">
        <f>O231*J231</f>
        <v>0</v>
      </c>
      <c r="AS231" s="286">
        <f>P231*J231</f>
        <v>0</v>
      </c>
      <c r="AT231" s="286">
        <f>Q231*J231</f>
        <v>0</v>
      </c>
      <c r="AU231" s="286">
        <f>R231*J231</f>
        <v>0</v>
      </c>
      <c r="AV231" s="286">
        <f>S231*J231</f>
        <v>0</v>
      </c>
      <c r="AW231" s="286">
        <f t="shared" si="482"/>
        <v>0</v>
      </c>
      <c r="AX231" s="286">
        <f>U231*J231</f>
        <v>0</v>
      </c>
      <c r="AY231" s="286">
        <f>J231*V231</f>
        <v>0</v>
      </c>
      <c r="AZ231" s="286">
        <f>W231*J231</f>
        <v>0</v>
      </c>
      <c r="BA231" s="286">
        <f>X231*J231</f>
        <v>0</v>
      </c>
      <c r="BB231" s="286">
        <f>Y231*J231</f>
        <v>0</v>
      </c>
      <c r="BC231" s="286">
        <f>Z231*J231</f>
        <v>0</v>
      </c>
      <c r="BD231" s="286">
        <f>AA231*J231</f>
        <v>0</v>
      </c>
      <c r="BE231" s="548">
        <f>AB231*J231</f>
        <v>0</v>
      </c>
      <c r="BF231" s="548">
        <f>AC231*J231</f>
        <v>0</v>
      </c>
      <c r="BG231" s="658"/>
      <c r="BH231" s="656">
        <v>5</v>
      </c>
      <c r="BI231" s="286"/>
      <c r="BJ231" s="541">
        <v>16</v>
      </c>
      <c r="BL231" s="541"/>
      <c r="BN231" s="541"/>
      <c r="BP231" s="541"/>
      <c r="BR231" s="541"/>
      <c r="BT231" s="541"/>
      <c r="BV231" s="541"/>
      <c r="BX231" s="541"/>
      <c r="BZ231" s="286"/>
      <c r="CA231" s="1">
        <f t="shared" si="483"/>
        <v>0</v>
      </c>
      <c r="CB231" s="1">
        <f t="shared" si="484"/>
        <v>0</v>
      </c>
      <c r="CC231" s="1">
        <f t="shared" si="485"/>
        <v>0</v>
      </c>
      <c r="CD231" s="1">
        <f t="shared" si="486"/>
        <v>0</v>
      </c>
      <c r="CE231" s="1035">
        <f t="shared" si="487"/>
        <v>0</v>
      </c>
      <c r="CF231" s="1">
        <f t="shared" si="488"/>
        <v>0</v>
      </c>
      <c r="CG231" s="1">
        <f t="shared" si="489"/>
        <v>0</v>
      </c>
      <c r="CH231" s="1">
        <f t="shared" si="490"/>
        <v>0</v>
      </c>
      <c r="CJ231" s="1">
        <f t="shared" si="491"/>
        <v>0</v>
      </c>
      <c r="CK231" s="1">
        <f t="shared" si="492"/>
        <v>0</v>
      </c>
      <c r="CM231" s="1">
        <f t="shared" si="493"/>
        <v>0</v>
      </c>
      <c r="CN231" s="1">
        <f t="shared" si="494"/>
        <v>0</v>
      </c>
      <c r="CO231" s="1">
        <f t="shared" si="495"/>
        <v>0</v>
      </c>
      <c r="CP231" s="1">
        <f t="shared" si="496"/>
        <v>0</v>
      </c>
      <c r="CQ231" s="1">
        <f t="shared" si="497"/>
        <v>0</v>
      </c>
      <c r="CR231" s="1">
        <f t="shared" si="498"/>
        <v>0</v>
      </c>
      <c r="CS231" s="1">
        <f t="shared" si="499"/>
        <v>0</v>
      </c>
      <c r="CT231" s="1">
        <f t="shared" si="500"/>
        <v>0</v>
      </c>
      <c r="CU231" s="1">
        <f t="shared" si="501"/>
        <v>0</v>
      </c>
      <c r="CV231" s="1">
        <f t="shared" si="502"/>
        <v>0</v>
      </c>
      <c r="CW231" s="1">
        <f t="shared" si="503"/>
        <v>0</v>
      </c>
      <c r="CX231" s="1">
        <f t="shared" si="504"/>
        <v>0</v>
      </c>
      <c r="CY231" s="1">
        <f t="shared" si="505"/>
        <v>0</v>
      </c>
      <c r="CZ231" s="1">
        <f t="shared" si="506"/>
        <v>0</v>
      </c>
      <c r="DA231" s="1">
        <f t="shared" si="507"/>
        <v>0</v>
      </c>
    </row>
    <row r="232" spans="1:105" s="1" customFormat="1" ht="65.25" customHeight="1">
      <c r="B232" s="268"/>
      <c r="C232" s="173"/>
      <c r="D232" s="1090" t="s">
        <v>509</v>
      </c>
      <c r="E232" s="1076"/>
      <c r="F232" s="1076"/>
      <c r="G232" s="1077" t="s">
        <v>6398</v>
      </c>
      <c r="H232" s="1021" t="s">
        <v>631</v>
      </c>
      <c r="I232" s="1077" t="s">
        <v>687</v>
      </c>
      <c r="J232" s="1021">
        <v>1</v>
      </c>
      <c r="K232" s="1021">
        <v>38</v>
      </c>
      <c r="L232" s="1021" t="s">
        <v>6708</v>
      </c>
      <c r="M232" s="1108">
        <v>501.76265999999998</v>
      </c>
      <c r="N232" s="1109"/>
      <c r="O232" s="1079"/>
      <c r="P232" s="1079"/>
      <c r="Q232" s="1079"/>
      <c r="R232" s="1079"/>
      <c r="S232" s="1079"/>
      <c r="T232" s="1079"/>
      <c r="U232" s="1079"/>
      <c r="V232" s="1079"/>
      <c r="W232" s="1079"/>
      <c r="X232" s="1079"/>
      <c r="Y232" s="1080"/>
      <c r="Z232" s="1080"/>
      <c r="AA232" s="1080"/>
      <c r="AB232" s="1093"/>
      <c r="AC232" s="1093"/>
      <c r="AD232" s="1094" t="s">
        <v>236</v>
      </c>
      <c r="AE232" s="1062">
        <f t="shared" si="516"/>
        <v>0</v>
      </c>
      <c r="AF232" s="1051" t="str">
        <f>IF(B232="New","Yes","No")</f>
        <v>No</v>
      </c>
      <c r="AG232" s="1107" t="str">
        <f t="shared" si="517"/>
        <v>No</v>
      </c>
      <c r="AH232" s="1052" t="str">
        <f>IF(F232="P24 cat.","Yes","No")</f>
        <v>No</v>
      </c>
      <c r="AJ232" s="399">
        <v>5</v>
      </c>
      <c r="AK232" s="396">
        <f t="shared" si="518"/>
        <v>0</v>
      </c>
      <c r="AL232" s="62"/>
      <c r="AM232" s="62"/>
      <c r="AN232" s="693">
        <v>20</v>
      </c>
      <c r="AO232" s="653">
        <f t="shared" si="513"/>
        <v>0</v>
      </c>
      <c r="AP232" s="738"/>
      <c r="AQ232" s="286">
        <f>N232*J232</f>
        <v>0</v>
      </c>
      <c r="AR232" s="286">
        <f>O232*J232</f>
        <v>0</v>
      </c>
      <c r="AS232" s="286">
        <f>P232*J232</f>
        <v>0</v>
      </c>
      <c r="AT232" s="286">
        <f>Q232*J232</f>
        <v>0</v>
      </c>
      <c r="AU232" s="286">
        <f>R232*J232</f>
        <v>0</v>
      </c>
      <c r="AV232" s="286">
        <f>S232*J232</f>
        <v>0</v>
      </c>
      <c r="AW232" s="286">
        <f t="shared" si="482"/>
        <v>0</v>
      </c>
      <c r="AX232" s="286">
        <f>U232*J232</f>
        <v>0</v>
      </c>
      <c r="AY232" s="286">
        <f>J232*V232</f>
        <v>0</v>
      </c>
      <c r="AZ232" s="286">
        <f>W232*J232</f>
        <v>0</v>
      </c>
      <c r="BA232" s="286">
        <f>X232*J232</f>
        <v>0</v>
      </c>
      <c r="BB232" s="286">
        <f>Y232*J232</f>
        <v>0</v>
      </c>
      <c r="BC232" s="286">
        <f>Z232*J232</f>
        <v>0</v>
      </c>
      <c r="BD232" s="286">
        <f>AA232*J232</f>
        <v>0</v>
      </c>
      <c r="BE232" s="548">
        <f>AB232*J232</f>
        <v>0</v>
      </c>
      <c r="BF232" s="548">
        <f>AC232*J232</f>
        <v>0</v>
      </c>
      <c r="BG232" s="658"/>
      <c r="BH232" s="656">
        <v>5</v>
      </c>
      <c r="BI232" s="286"/>
      <c r="BJ232" s="542">
        <v>14</v>
      </c>
      <c r="BK232" s="174"/>
      <c r="BL232" s="542"/>
      <c r="BM232" s="174"/>
      <c r="BN232" s="542"/>
      <c r="BO232" s="174"/>
      <c r="BP232" s="542"/>
      <c r="BQ232" s="174"/>
      <c r="BR232" s="542"/>
      <c r="BS232" s="174"/>
      <c r="BT232" s="542"/>
      <c r="BU232" s="174"/>
      <c r="BV232" s="542"/>
      <c r="BW232" s="174"/>
      <c r="BX232" s="542"/>
      <c r="BY232" s="174"/>
      <c r="BZ232" s="286"/>
      <c r="CA232" s="1">
        <f t="shared" si="483"/>
        <v>0</v>
      </c>
      <c r="CB232" s="1">
        <f t="shared" si="484"/>
        <v>0</v>
      </c>
      <c r="CC232" s="1">
        <f t="shared" si="485"/>
        <v>0</v>
      </c>
      <c r="CD232" s="1">
        <f t="shared" si="486"/>
        <v>0</v>
      </c>
      <c r="CE232" s="1035">
        <f t="shared" si="487"/>
        <v>0</v>
      </c>
      <c r="CF232" s="1">
        <f t="shared" si="488"/>
        <v>0</v>
      </c>
      <c r="CG232" s="1">
        <f t="shared" si="489"/>
        <v>0</v>
      </c>
      <c r="CH232" s="1">
        <f t="shared" si="490"/>
        <v>0</v>
      </c>
      <c r="CJ232" s="1">
        <f t="shared" si="491"/>
        <v>0</v>
      </c>
      <c r="CK232" s="1">
        <f t="shared" si="492"/>
        <v>0</v>
      </c>
      <c r="CM232" s="1">
        <f t="shared" si="493"/>
        <v>0</v>
      </c>
      <c r="CN232" s="1">
        <f t="shared" si="494"/>
        <v>0</v>
      </c>
      <c r="CO232" s="1">
        <f t="shared" si="495"/>
        <v>0</v>
      </c>
      <c r="CP232" s="1">
        <f t="shared" si="496"/>
        <v>0</v>
      </c>
      <c r="CQ232" s="1">
        <f t="shared" si="497"/>
        <v>0</v>
      </c>
      <c r="CR232" s="1">
        <f t="shared" si="498"/>
        <v>0</v>
      </c>
      <c r="CS232" s="1">
        <f t="shared" si="499"/>
        <v>0</v>
      </c>
      <c r="CT232" s="1">
        <f t="shared" si="500"/>
        <v>0</v>
      </c>
      <c r="CU232" s="1">
        <f t="shared" si="501"/>
        <v>0</v>
      </c>
      <c r="CV232" s="1">
        <f t="shared" si="502"/>
        <v>0</v>
      </c>
      <c r="CW232" s="1">
        <f t="shared" si="503"/>
        <v>0</v>
      </c>
      <c r="CX232" s="1">
        <f t="shared" si="504"/>
        <v>0</v>
      </c>
      <c r="CY232" s="1">
        <f t="shared" si="505"/>
        <v>0</v>
      </c>
      <c r="CZ232" s="1">
        <f t="shared" si="506"/>
        <v>0</v>
      </c>
      <c r="DA232" s="1">
        <f t="shared" si="507"/>
        <v>0</v>
      </c>
    </row>
    <row r="233" spans="1:105" s="1" customFormat="1" ht="31.5" customHeight="1">
      <c r="B233" s="256"/>
      <c r="D233" s="472"/>
      <c r="E233" s="775"/>
      <c r="F233" s="775"/>
      <c r="G233" s="354"/>
      <c r="I233" s="167"/>
      <c r="M233" s="485" t="s">
        <v>776</v>
      </c>
      <c r="AB233" s="888"/>
      <c r="AC233" s="888"/>
      <c r="AE233" s="206"/>
      <c r="AF233" s="197"/>
      <c r="AG233" s="428"/>
      <c r="AH233" s="583"/>
      <c r="AK233" s="66"/>
      <c r="AL233" s="62"/>
      <c r="AM233" s="62"/>
      <c r="AN233" s="693"/>
      <c r="AO233" s="653">
        <f t="shared" si="407"/>
        <v>0</v>
      </c>
      <c r="AP233" s="738"/>
      <c r="AQ233" s="286"/>
      <c r="AR233" s="286"/>
      <c r="AS233" s="286"/>
      <c r="AT233" s="286"/>
      <c r="AU233" s="286"/>
      <c r="AV233" s="286"/>
      <c r="AW233" s="286">
        <f t="shared" si="482"/>
        <v>0</v>
      </c>
      <c r="AX233" s="286"/>
      <c r="AY233" s="286"/>
      <c r="AZ233" s="286"/>
      <c r="BA233" s="286"/>
      <c r="BB233" s="286"/>
      <c r="BC233" s="286"/>
      <c r="BD233" s="286"/>
      <c r="BE233" s="548"/>
      <c r="BF233" s="548"/>
      <c r="BG233" s="658"/>
      <c r="BH233" s="656"/>
      <c r="BI233" s="286"/>
      <c r="BJ233" s="541"/>
      <c r="BL233" s="541"/>
      <c r="BN233" s="541"/>
      <c r="BP233" s="541"/>
      <c r="BR233" s="541"/>
      <c r="BT233" s="541"/>
      <c r="BV233" s="541"/>
      <c r="BX233" s="541"/>
      <c r="BZ233" s="286"/>
      <c r="CA233" s="1">
        <f t="shared" si="483"/>
        <v>0</v>
      </c>
      <c r="CB233" s="1">
        <f t="shared" si="484"/>
        <v>0</v>
      </c>
      <c r="CC233" s="1">
        <f t="shared" si="485"/>
        <v>0</v>
      </c>
      <c r="CD233" s="1">
        <f t="shared" si="486"/>
        <v>0</v>
      </c>
      <c r="CE233" s="1035">
        <f t="shared" si="487"/>
        <v>0</v>
      </c>
      <c r="CF233" s="1">
        <f t="shared" si="488"/>
        <v>0</v>
      </c>
      <c r="CG233" s="1">
        <f t="shared" si="489"/>
        <v>0</v>
      </c>
      <c r="CH233" s="1">
        <f t="shared" si="490"/>
        <v>0</v>
      </c>
      <c r="CJ233" s="1">
        <f t="shared" si="491"/>
        <v>0</v>
      </c>
      <c r="CK233" s="1">
        <f t="shared" si="492"/>
        <v>0</v>
      </c>
      <c r="CM233" s="1">
        <f t="shared" si="493"/>
        <v>0</v>
      </c>
      <c r="CN233" s="1">
        <f t="shared" si="494"/>
        <v>0</v>
      </c>
      <c r="CO233" s="1">
        <f t="shared" si="495"/>
        <v>0</v>
      </c>
      <c r="CP233" s="1">
        <f t="shared" si="496"/>
        <v>0</v>
      </c>
      <c r="CQ233" s="1">
        <f t="shared" si="497"/>
        <v>0</v>
      </c>
      <c r="CR233" s="1">
        <f t="shared" si="498"/>
        <v>0</v>
      </c>
      <c r="CS233" s="1">
        <f t="shared" si="499"/>
        <v>0</v>
      </c>
      <c r="CT233" s="1">
        <f t="shared" si="500"/>
        <v>0</v>
      </c>
      <c r="CU233" s="1">
        <f t="shared" si="501"/>
        <v>0</v>
      </c>
      <c r="CV233" s="1">
        <f t="shared" si="502"/>
        <v>0</v>
      </c>
      <c r="CW233" s="1">
        <f t="shared" si="503"/>
        <v>0</v>
      </c>
      <c r="CX233" s="1">
        <f t="shared" si="504"/>
        <v>0</v>
      </c>
      <c r="CY233" s="1">
        <f t="shared" si="505"/>
        <v>0</v>
      </c>
      <c r="CZ233" s="1">
        <f t="shared" si="506"/>
        <v>0</v>
      </c>
      <c r="DA233" s="1">
        <f t="shared" si="507"/>
        <v>0</v>
      </c>
    </row>
    <row r="234" spans="1:105" s="1" customFormat="1" ht="65.25" customHeight="1">
      <c r="A234" s="1301" t="s">
        <v>220</v>
      </c>
      <c r="B234" s="269"/>
      <c r="C234" s="152"/>
      <c r="D234" s="1064" t="s">
        <v>454</v>
      </c>
      <c r="E234" s="1065"/>
      <c r="F234" s="1167" t="s">
        <v>6727</v>
      </c>
      <c r="G234" s="1066" t="s">
        <v>563</v>
      </c>
      <c r="H234" s="1067" t="s">
        <v>631</v>
      </c>
      <c r="I234" s="1066" t="s">
        <v>660</v>
      </c>
      <c r="J234" s="1067">
        <v>1</v>
      </c>
      <c r="K234" s="1067">
        <v>0</v>
      </c>
      <c r="L234" s="1067" t="s">
        <v>6708</v>
      </c>
      <c r="M234" s="1083">
        <v>420.714</v>
      </c>
      <c r="N234" s="1069"/>
      <c r="O234" s="1069"/>
      <c r="P234" s="1069"/>
      <c r="Q234" s="1069"/>
      <c r="R234" s="1069"/>
      <c r="S234" s="1084"/>
      <c r="T234" s="1069"/>
      <c r="U234" s="1070"/>
      <c r="V234" s="1070"/>
      <c r="W234" s="1070"/>
      <c r="X234" s="1070"/>
      <c r="Y234" s="1070"/>
      <c r="Z234" s="1070"/>
      <c r="AA234" s="1070"/>
      <c r="AB234" s="1088"/>
      <c r="AC234" s="1088"/>
      <c r="AD234" s="1089" t="s">
        <v>236</v>
      </c>
      <c r="AE234" s="1062">
        <f t="shared" ref="AE234" si="519">M234*N234+M234*O234+M234*P234+M234*Q234+M234*R234+M234*S234+M234*U234+M234*W234+M234*X234+M234*Y234+M234*Z234+M234*AA234+M234*V234+(M234*AB234*1.1)+(M234*AC234*1.1)+M234*T234</f>
        <v>0</v>
      </c>
      <c r="AF234" s="1073" t="str">
        <f t="shared" ref="AF234:AF249" si="520">IF(B234="New","Yes","No")</f>
        <v>No</v>
      </c>
      <c r="AG234" s="1120" t="str">
        <f t="shared" si="390"/>
        <v>No</v>
      </c>
      <c r="AH234" s="1052" t="str">
        <f t="shared" ref="AH234:AH249" si="521">IF(F234="P24 cat.","Yes","No")</f>
        <v>Yes</v>
      </c>
      <c r="AJ234" s="395">
        <v>3</v>
      </c>
      <c r="AK234" s="396">
        <f t="shared" si="518"/>
        <v>0</v>
      </c>
      <c r="AL234" s="62"/>
      <c r="AM234" s="62"/>
      <c r="AN234" s="693">
        <v>11</v>
      </c>
      <c r="AO234" s="653">
        <f t="shared" si="407"/>
        <v>0</v>
      </c>
      <c r="AP234" s="738"/>
      <c r="AQ234" s="286">
        <f t="shared" ref="AQ234:AQ249" si="522">N234*J234</f>
        <v>0</v>
      </c>
      <c r="AR234" s="286">
        <f t="shared" ref="AR234:AR249" si="523">O234*J234</f>
        <v>0</v>
      </c>
      <c r="AS234" s="286">
        <f t="shared" ref="AS234:AS249" si="524">P234*J234</f>
        <v>0</v>
      </c>
      <c r="AT234" s="286">
        <f t="shared" ref="AT234:AT249" si="525">Q234*J234</f>
        <v>0</v>
      </c>
      <c r="AU234" s="286">
        <f t="shared" ref="AU234:AU249" si="526">R234*J234</f>
        <v>0</v>
      </c>
      <c r="AV234" s="286">
        <f t="shared" ref="AV234:AV249" si="527">S234*J234</f>
        <v>0</v>
      </c>
      <c r="AW234" s="286">
        <f t="shared" si="482"/>
        <v>0</v>
      </c>
      <c r="AX234" s="286">
        <f t="shared" ref="AX234:AX249" si="528">U234*J234</f>
        <v>0</v>
      </c>
      <c r="AY234" s="286">
        <f t="shared" ref="AY234:AY249" si="529">J234*V234</f>
        <v>0</v>
      </c>
      <c r="AZ234" s="286">
        <f t="shared" ref="AZ234:AZ249" si="530">W234*J234</f>
        <v>0</v>
      </c>
      <c r="BA234" s="286">
        <f t="shared" ref="BA234:BA249" si="531">X234*J234</f>
        <v>0</v>
      </c>
      <c r="BB234" s="286">
        <f t="shared" ref="BB234:BB249" si="532">Y234*J234</f>
        <v>0</v>
      </c>
      <c r="BC234" s="286">
        <f t="shared" ref="BC234:BC249" si="533">Z234*J234</f>
        <v>0</v>
      </c>
      <c r="BD234" s="286">
        <f t="shared" ref="BD234:BD249" si="534">AA234*J234</f>
        <v>0</v>
      </c>
      <c r="BE234" s="548">
        <f>AB234*J234</f>
        <v>0</v>
      </c>
      <c r="BF234" s="548">
        <f>AC234*J234</f>
        <v>0</v>
      </c>
      <c r="BG234" s="658"/>
      <c r="BH234" s="656">
        <v>3</v>
      </c>
      <c r="BI234" s="286"/>
      <c r="BJ234" s="540">
        <v>10</v>
      </c>
      <c r="BK234" s="202"/>
      <c r="BL234" s="540"/>
      <c r="BM234" s="202"/>
      <c r="BN234" s="540"/>
      <c r="BO234" s="202"/>
      <c r="BP234" s="540"/>
      <c r="BQ234" s="202"/>
      <c r="BR234" s="540"/>
      <c r="BS234" s="202"/>
      <c r="BT234" s="540"/>
      <c r="BU234" s="202"/>
      <c r="BV234" s="540"/>
      <c r="BW234" s="202"/>
      <c r="BX234" s="540"/>
      <c r="BY234" s="202"/>
      <c r="BZ234" s="286"/>
      <c r="CA234" s="1">
        <f t="shared" si="483"/>
        <v>0</v>
      </c>
      <c r="CB234" s="1">
        <f t="shared" si="484"/>
        <v>0</v>
      </c>
      <c r="CC234" s="1">
        <f t="shared" si="485"/>
        <v>0</v>
      </c>
      <c r="CD234" s="1">
        <f t="shared" si="486"/>
        <v>0</v>
      </c>
      <c r="CE234" s="1035">
        <f t="shared" si="487"/>
        <v>0</v>
      </c>
      <c r="CF234" s="1">
        <f t="shared" si="488"/>
        <v>0</v>
      </c>
      <c r="CG234" s="1">
        <f t="shared" si="489"/>
        <v>0</v>
      </c>
      <c r="CH234" s="1">
        <f t="shared" si="490"/>
        <v>0</v>
      </c>
      <c r="CJ234" s="1">
        <f t="shared" si="491"/>
        <v>0</v>
      </c>
      <c r="CK234" s="1">
        <f t="shared" si="492"/>
        <v>0</v>
      </c>
      <c r="CM234" s="1">
        <f t="shared" si="493"/>
        <v>0</v>
      </c>
      <c r="CN234" s="1">
        <f t="shared" si="494"/>
        <v>0</v>
      </c>
      <c r="CO234" s="1">
        <f t="shared" si="495"/>
        <v>0</v>
      </c>
      <c r="CP234" s="1">
        <f t="shared" si="496"/>
        <v>0</v>
      </c>
      <c r="CQ234" s="1">
        <f t="shared" si="497"/>
        <v>0</v>
      </c>
      <c r="CR234" s="1">
        <f t="shared" si="498"/>
        <v>0</v>
      </c>
      <c r="CS234" s="1">
        <f t="shared" si="499"/>
        <v>0</v>
      </c>
      <c r="CT234" s="1">
        <f t="shared" si="500"/>
        <v>0</v>
      </c>
      <c r="CU234" s="1">
        <f t="shared" si="501"/>
        <v>0</v>
      </c>
      <c r="CV234" s="1">
        <f t="shared" si="502"/>
        <v>0</v>
      </c>
      <c r="CW234" s="1">
        <f t="shared" si="503"/>
        <v>0</v>
      </c>
      <c r="CX234" s="1">
        <f t="shared" si="504"/>
        <v>0</v>
      </c>
      <c r="CY234" s="1">
        <f t="shared" si="505"/>
        <v>0</v>
      </c>
      <c r="CZ234" s="1">
        <f t="shared" si="506"/>
        <v>0</v>
      </c>
      <c r="DA234" s="1">
        <f t="shared" si="507"/>
        <v>0</v>
      </c>
    </row>
    <row r="235" spans="1:105" s="1" customFormat="1" ht="65.25" customHeight="1">
      <c r="A235" s="1302"/>
      <c r="B235" s="266"/>
      <c r="C235" s="62"/>
      <c r="D235" s="1053" t="s">
        <v>556</v>
      </c>
      <c r="E235" s="1054" t="s">
        <v>90</v>
      </c>
      <c r="F235" s="1165" t="s">
        <v>6727</v>
      </c>
      <c r="G235" s="1055" t="s">
        <v>563</v>
      </c>
      <c r="H235" s="1056" t="s">
        <v>631</v>
      </c>
      <c r="I235" s="1055" t="s">
        <v>660</v>
      </c>
      <c r="J235" s="1056">
        <v>1</v>
      </c>
      <c r="K235" s="1056">
        <v>0</v>
      </c>
      <c r="L235" s="1056" t="s">
        <v>6708</v>
      </c>
      <c r="M235" s="1085">
        <v>489.72000000000008</v>
      </c>
      <c r="N235" s="1058"/>
      <c r="O235" s="1058"/>
      <c r="P235" s="1058"/>
      <c r="Q235" s="1058"/>
      <c r="R235" s="1058"/>
      <c r="S235" s="1086"/>
      <c r="T235" s="1058"/>
      <c r="U235" s="1059"/>
      <c r="V235" s="1059"/>
      <c r="W235" s="1059"/>
      <c r="X235" s="1059"/>
      <c r="Y235" s="1059"/>
      <c r="Z235" s="1059"/>
      <c r="AA235" s="1059"/>
      <c r="AB235" s="1061" t="s">
        <v>236</v>
      </c>
      <c r="AC235" s="1061" t="s">
        <v>236</v>
      </c>
      <c r="AD235" s="1059"/>
      <c r="AE235" s="1062">
        <f>M235*N235+M235*O235+M235*P235+M235*Q235+M235*R235+M235*S235+M235*U235+M235*W235+M235*X235+M235*Y235+M235*Z235+M235*AA235+M235*V235+M235*AD235+M235*T235</f>
        <v>0</v>
      </c>
      <c r="AF235" s="1063" t="str">
        <f t="shared" si="520"/>
        <v>No</v>
      </c>
      <c r="AG235" s="1107" t="str">
        <f t="shared" si="390"/>
        <v>No</v>
      </c>
      <c r="AH235" s="1052" t="str">
        <f t="shared" si="521"/>
        <v>Yes</v>
      </c>
      <c r="AJ235" s="397">
        <v>3</v>
      </c>
      <c r="AK235" s="398">
        <f t="shared" ref="AK235" si="535">AJ235*N235+AJ235*O235+AJ235*P235+AJ235*Q235+AJ235*R235+AJ235*S235+AJ235*U235+AJ235*W235+AJ235*X235+AJ235*Y235+AJ235*Z235+AJ235*AA235+AJ235*V235+AJ235*AD235+AJ235*T235</f>
        <v>0</v>
      </c>
      <c r="AL235" s="62"/>
      <c r="AM235" s="62"/>
      <c r="AN235" s="693">
        <v>11</v>
      </c>
      <c r="AO235" s="653">
        <f t="shared" si="407"/>
        <v>0</v>
      </c>
      <c r="AP235" s="738"/>
      <c r="AQ235" s="286">
        <f t="shared" si="522"/>
        <v>0</v>
      </c>
      <c r="AR235" s="286">
        <f t="shared" si="523"/>
        <v>0</v>
      </c>
      <c r="AS235" s="286">
        <f t="shared" si="524"/>
        <v>0</v>
      </c>
      <c r="AT235" s="286">
        <f t="shared" si="525"/>
        <v>0</v>
      </c>
      <c r="AU235" s="286">
        <f t="shared" si="526"/>
        <v>0</v>
      </c>
      <c r="AV235" s="286">
        <f t="shared" si="527"/>
        <v>0</v>
      </c>
      <c r="AW235" s="286">
        <f t="shared" si="482"/>
        <v>0</v>
      </c>
      <c r="AX235" s="286">
        <f t="shared" si="528"/>
        <v>0</v>
      </c>
      <c r="AY235" s="286">
        <f t="shared" si="529"/>
        <v>0</v>
      </c>
      <c r="AZ235" s="286">
        <f t="shared" si="530"/>
        <v>0</v>
      </c>
      <c r="BA235" s="286">
        <f t="shared" si="531"/>
        <v>0</v>
      </c>
      <c r="BB235" s="286">
        <f t="shared" si="532"/>
        <v>0</v>
      </c>
      <c r="BC235" s="286">
        <f t="shared" si="533"/>
        <v>0</v>
      </c>
      <c r="BD235" s="286">
        <f t="shared" si="534"/>
        <v>0</v>
      </c>
      <c r="BE235" s="548"/>
      <c r="BF235" s="548"/>
      <c r="BG235" s="658">
        <f>AD235*J235</f>
        <v>0</v>
      </c>
      <c r="BH235" s="656">
        <v>3</v>
      </c>
      <c r="BI235" s="286"/>
      <c r="BJ235" s="541">
        <v>10</v>
      </c>
      <c r="BK235" s="159"/>
      <c r="BL235" s="541"/>
      <c r="BM235" s="159"/>
      <c r="BN235" s="541"/>
      <c r="BO235" s="159"/>
      <c r="BP235" s="541"/>
      <c r="BQ235" s="159"/>
      <c r="BR235" s="541"/>
      <c r="BS235" s="159"/>
      <c r="BT235" s="541"/>
      <c r="BU235" s="159"/>
      <c r="BV235" s="541"/>
      <c r="BW235" s="159"/>
      <c r="BX235" s="541"/>
      <c r="BY235" s="159"/>
      <c r="BZ235" s="286"/>
      <c r="CA235" s="1">
        <f t="shared" si="483"/>
        <v>0</v>
      </c>
      <c r="CB235" s="1">
        <f t="shared" si="484"/>
        <v>0</v>
      </c>
      <c r="CC235" s="1">
        <f t="shared" si="485"/>
        <v>0</v>
      </c>
      <c r="CD235" s="1">
        <f t="shared" si="486"/>
        <v>0</v>
      </c>
      <c r="CE235" s="1035">
        <f t="shared" si="487"/>
        <v>0</v>
      </c>
      <c r="CF235" s="1">
        <f t="shared" si="488"/>
        <v>0</v>
      </c>
      <c r="CG235" s="1">
        <f t="shared" si="489"/>
        <v>0</v>
      </c>
      <c r="CH235" s="1">
        <f t="shared" si="490"/>
        <v>0</v>
      </c>
      <c r="CJ235" s="1">
        <f t="shared" si="491"/>
        <v>0</v>
      </c>
      <c r="CK235" s="1">
        <f t="shared" si="492"/>
        <v>0</v>
      </c>
      <c r="CM235" s="1">
        <f t="shared" si="493"/>
        <v>0</v>
      </c>
      <c r="CN235" s="1">
        <f t="shared" si="494"/>
        <v>0</v>
      </c>
      <c r="CO235" s="1">
        <f t="shared" si="495"/>
        <v>0</v>
      </c>
      <c r="CP235" s="1">
        <f t="shared" si="496"/>
        <v>0</v>
      </c>
      <c r="CQ235" s="1">
        <f t="shared" si="497"/>
        <v>0</v>
      </c>
      <c r="CR235" s="1">
        <f t="shared" si="498"/>
        <v>0</v>
      </c>
      <c r="CS235" s="1">
        <f t="shared" si="499"/>
        <v>0</v>
      </c>
      <c r="CT235" s="1">
        <f t="shared" si="500"/>
        <v>0</v>
      </c>
      <c r="CU235" s="1">
        <f t="shared" si="501"/>
        <v>0</v>
      </c>
      <c r="CV235" s="1">
        <f t="shared" si="502"/>
        <v>0</v>
      </c>
      <c r="CW235" s="1">
        <f t="shared" si="503"/>
        <v>0</v>
      </c>
      <c r="CX235" s="1">
        <f t="shared" si="504"/>
        <v>0</v>
      </c>
      <c r="CY235" s="1">
        <f t="shared" si="505"/>
        <v>0</v>
      </c>
      <c r="CZ235" s="1">
        <f t="shared" si="506"/>
        <v>0</v>
      </c>
      <c r="DA235" s="1">
        <f t="shared" si="507"/>
        <v>0</v>
      </c>
    </row>
    <row r="236" spans="1:105" s="1" customFormat="1" ht="65.25" customHeight="1">
      <c r="A236" s="1302"/>
      <c r="B236" s="266"/>
      <c r="C236" s="62"/>
      <c r="D236" s="472" t="s">
        <v>510</v>
      </c>
      <c r="E236" s="777"/>
      <c r="F236" s="1168" t="s">
        <v>6727</v>
      </c>
      <c r="G236" s="167" t="s">
        <v>37</v>
      </c>
      <c r="H236" s="62" t="s">
        <v>218</v>
      </c>
      <c r="I236" s="167" t="s">
        <v>661</v>
      </c>
      <c r="J236" s="62">
        <v>1</v>
      </c>
      <c r="K236" s="62">
        <v>0</v>
      </c>
      <c r="L236" s="62" t="s">
        <v>6708</v>
      </c>
      <c r="M236" s="962">
        <v>267.12</v>
      </c>
      <c r="N236" s="195"/>
      <c r="O236" s="168"/>
      <c r="P236" s="168"/>
      <c r="Q236" s="168"/>
      <c r="R236" s="168"/>
      <c r="S236" s="225"/>
      <c r="T236" s="168"/>
      <c r="U236" s="169"/>
      <c r="V236" s="169"/>
      <c r="W236" s="169"/>
      <c r="X236" s="169"/>
      <c r="Y236" s="169"/>
      <c r="Z236" s="169"/>
      <c r="AA236" s="169"/>
      <c r="AB236" s="662"/>
      <c r="AC236" s="662"/>
      <c r="AD236" s="913" t="s">
        <v>236</v>
      </c>
      <c r="AE236" s="170">
        <f t="shared" ref="AE236" si="536">M236*N236+M236*O236+M236*P236+M236*Q236+M236*R236+M236*S236+M236*U236+M236*W236+M236*X236+M236*Y236+M236*Z236+M236*AA236+M236*V236+(M236*AB236*1.1)+(M236*AC236*1.1)+M236*T236</f>
        <v>0</v>
      </c>
      <c r="AF236" s="171" t="str">
        <f t="shared" si="520"/>
        <v>No</v>
      </c>
      <c r="AG236" s="257" t="str">
        <f t="shared" si="390"/>
        <v>No</v>
      </c>
      <c r="AH236" s="172" t="str">
        <f t="shared" si="521"/>
        <v>Yes</v>
      </c>
      <c r="AJ236" s="397">
        <v>2</v>
      </c>
      <c r="AK236" s="396">
        <f t="shared" si="518"/>
        <v>0</v>
      </c>
      <c r="AL236" s="62"/>
      <c r="AM236" s="62"/>
      <c r="AN236" s="693">
        <v>8.5</v>
      </c>
      <c r="AO236" s="653">
        <f t="shared" si="407"/>
        <v>0</v>
      </c>
      <c r="AP236" s="738"/>
      <c r="AQ236" s="286">
        <f t="shared" si="522"/>
        <v>0</v>
      </c>
      <c r="AR236" s="286">
        <f t="shared" si="523"/>
        <v>0</v>
      </c>
      <c r="AS236" s="286">
        <f t="shared" si="524"/>
        <v>0</v>
      </c>
      <c r="AT236" s="286">
        <f t="shared" si="525"/>
        <v>0</v>
      </c>
      <c r="AU236" s="286">
        <f t="shared" si="526"/>
        <v>0</v>
      </c>
      <c r="AV236" s="286">
        <f t="shared" si="527"/>
        <v>0</v>
      </c>
      <c r="AW236" s="286">
        <f t="shared" si="482"/>
        <v>0</v>
      </c>
      <c r="AX236" s="286">
        <f t="shared" si="528"/>
        <v>0</v>
      </c>
      <c r="AY236" s="286">
        <f t="shared" si="529"/>
        <v>0</v>
      </c>
      <c r="AZ236" s="286">
        <f t="shared" si="530"/>
        <v>0</v>
      </c>
      <c r="BA236" s="286">
        <f t="shared" si="531"/>
        <v>0</v>
      </c>
      <c r="BB236" s="286">
        <f t="shared" si="532"/>
        <v>0</v>
      </c>
      <c r="BC236" s="286">
        <f t="shared" si="533"/>
        <v>0</v>
      </c>
      <c r="BD236" s="286">
        <f t="shared" si="534"/>
        <v>0</v>
      </c>
      <c r="BE236" s="548">
        <f>AB236*J236</f>
        <v>0</v>
      </c>
      <c r="BF236" s="548">
        <f>AC236*J236</f>
        <v>0</v>
      </c>
      <c r="BG236" s="658"/>
      <c r="BH236" s="656">
        <v>2</v>
      </c>
      <c r="BI236" s="286"/>
      <c r="BJ236" s="541">
        <v>6</v>
      </c>
      <c r="BK236" s="62"/>
      <c r="BL236" s="541"/>
      <c r="BM236" s="62"/>
      <c r="BN236" s="541"/>
      <c r="BO236" s="62"/>
      <c r="BP236" s="541"/>
      <c r="BQ236" s="62"/>
      <c r="BR236" s="541"/>
      <c r="BS236" s="62"/>
      <c r="BT236" s="541"/>
      <c r="BU236" s="62"/>
      <c r="BV236" s="541"/>
      <c r="BW236" s="62"/>
      <c r="BX236" s="541"/>
      <c r="BY236" s="62"/>
      <c r="BZ236" s="286"/>
      <c r="CA236" s="1">
        <f t="shared" si="483"/>
        <v>0</v>
      </c>
      <c r="CB236" s="1">
        <f t="shared" si="484"/>
        <v>0</v>
      </c>
      <c r="CC236" s="1">
        <f t="shared" si="485"/>
        <v>0</v>
      </c>
      <c r="CD236" s="1">
        <f t="shared" si="486"/>
        <v>0</v>
      </c>
      <c r="CE236" s="1035">
        <f t="shared" si="487"/>
        <v>0</v>
      </c>
      <c r="CF236" s="1">
        <f t="shared" si="488"/>
        <v>0</v>
      </c>
      <c r="CG236" s="1">
        <f t="shared" si="489"/>
        <v>0</v>
      </c>
      <c r="CH236" s="1">
        <f t="shared" si="490"/>
        <v>0</v>
      </c>
      <c r="CJ236" s="1">
        <f t="shared" si="491"/>
        <v>0</v>
      </c>
      <c r="CK236" s="1">
        <f t="shared" si="492"/>
        <v>0</v>
      </c>
      <c r="CM236" s="1">
        <f t="shared" si="493"/>
        <v>0</v>
      </c>
      <c r="CN236" s="1">
        <f t="shared" si="494"/>
        <v>0</v>
      </c>
      <c r="CO236" s="1">
        <f t="shared" si="495"/>
        <v>0</v>
      </c>
      <c r="CP236" s="1">
        <f t="shared" si="496"/>
        <v>0</v>
      </c>
      <c r="CQ236" s="1">
        <f t="shared" si="497"/>
        <v>0</v>
      </c>
      <c r="CR236" s="1">
        <f t="shared" si="498"/>
        <v>0</v>
      </c>
      <c r="CS236" s="1">
        <f t="shared" si="499"/>
        <v>0</v>
      </c>
      <c r="CT236" s="1">
        <f t="shared" si="500"/>
        <v>0</v>
      </c>
      <c r="CU236" s="1">
        <f t="shared" si="501"/>
        <v>0</v>
      </c>
      <c r="CV236" s="1">
        <f t="shared" si="502"/>
        <v>0</v>
      </c>
      <c r="CW236" s="1">
        <f t="shared" si="503"/>
        <v>0</v>
      </c>
      <c r="CX236" s="1">
        <f t="shared" si="504"/>
        <v>0</v>
      </c>
      <c r="CY236" s="1">
        <f t="shared" si="505"/>
        <v>0</v>
      </c>
      <c r="CZ236" s="1">
        <f t="shared" si="506"/>
        <v>0</v>
      </c>
      <c r="DA236" s="1">
        <f t="shared" si="507"/>
        <v>0</v>
      </c>
    </row>
    <row r="237" spans="1:105" s="1" customFormat="1" ht="65.25" customHeight="1">
      <c r="A237" s="1302"/>
      <c r="B237" s="266"/>
      <c r="C237" s="62"/>
      <c r="D237" s="472" t="s">
        <v>511</v>
      </c>
      <c r="E237" s="777" t="s">
        <v>90</v>
      </c>
      <c r="F237" s="1168" t="s">
        <v>6727</v>
      </c>
      <c r="G237" s="167" t="s">
        <v>37</v>
      </c>
      <c r="H237" s="62" t="s">
        <v>218</v>
      </c>
      <c r="I237" s="167" t="s">
        <v>661</v>
      </c>
      <c r="J237" s="62">
        <v>1</v>
      </c>
      <c r="K237" s="62">
        <v>0</v>
      </c>
      <c r="L237" s="62" t="s">
        <v>6708</v>
      </c>
      <c r="M237" s="962">
        <v>322.77000000000004</v>
      </c>
      <c r="N237" s="168"/>
      <c r="O237" s="168"/>
      <c r="P237" s="168"/>
      <c r="Q237" s="168"/>
      <c r="R237" s="168"/>
      <c r="S237" s="225"/>
      <c r="T237" s="168"/>
      <c r="U237" s="169"/>
      <c r="V237" s="169"/>
      <c r="W237" s="169"/>
      <c r="X237" s="169"/>
      <c r="Y237" s="169"/>
      <c r="Z237" s="169"/>
      <c r="AA237" s="169"/>
      <c r="AB237" s="913" t="s">
        <v>236</v>
      </c>
      <c r="AC237" s="913" t="s">
        <v>236</v>
      </c>
      <c r="AD237" s="169"/>
      <c r="AE237" s="170">
        <f>M237*N237+M237*O237+M237*P237+M237*Q237+M237*R237+M237*S237+M237*U237+M237*W237+M237*X237+M237*Y237+M237*Z237+M237*AA237+M237*V237+M237*AD237+M237*T237</f>
        <v>0</v>
      </c>
      <c r="AF237" s="171" t="str">
        <f t="shared" si="520"/>
        <v>No</v>
      </c>
      <c r="AG237" s="257" t="str">
        <f t="shared" si="390"/>
        <v>No</v>
      </c>
      <c r="AH237" s="172" t="str">
        <f t="shared" si="521"/>
        <v>Yes</v>
      </c>
      <c r="AJ237" s="397">
        <v>2</v>
      </c>
      <c r="AK237" s="398">
        <f t="shared" ref="AK237" si="537">AJ237*N237+AJ237*O237+AJ237*P237+AJ237*Q237+AJ237*R237+AJ237*S237+AJ237*U237+AJ237*W237+AJ237*X237+AJ237*Y237+AJ237*Z237+AJ237*AA237+AJ237*V237+AJ237*AD237+AJ237*T237</f>
        <v>0</v>
      </c>
      <c r="AL237" s="62"/>
      <c r="AM237" s="62"/>
      <c r="AN237" s="693">
        <v>8.5</v>
      </c>
      <c r="AO237" s="653">
        <f t="shared" si="407"/>
        <v>0</v>
      </c>
      <c r="AP237" s="738"/>
      <c r="AQ237" s="286">
        <f t="shared" si="522"/>
        <v>0</v>
      </c>
      <c r="AR237" s="286">
        <f t="shared" si="523"/>
        <v>0</v>
      </c>
      <c r="AS237" s="286">
        <f t="shared" si="524"/>
        <v>0</v>
      </c>
      <c r="AT237" s="286">
        <f t="shared" si="525"/>
        <v>0</v>
      </c>
      <c r="AU237" s="286">
        <f t="shared" si="526"/>
        <v>0</v>
      </c>
      <c r="AV237" s="286">
        <f t="shared" si="527"/>
        <v>0</v>
      </c>
      <c r="AW237" s="286">
        <f t="shared" si="482"/>
        <v>0</v>
      </c>
      <c r="AX237" s="286">
        <f t="shared" si="528"/>
        <v>0</v>
      </c>
      <c r="AY237" s="286">
        <f t="shared" si="529"/>
        <v>0</v>
      </c>
      <c r="AZ237" s="286">
        <f t="shared" si="530"/>
        <v>0</v>
      </c>
      <c r="BA237" s="286">
        <f t="shared" si="531"/>
        <v>0</v>
      </c>
      <c r="BB237" s="286">
        <f t="shared" si="532"/>
        <v>0</v>
      </c>
      <c r="BC237" s="286">
        <f t="shared" si="533"/>
        <v>0</v>
      </c>
      <c r="BD237" s="286">
        <f t="shared" si="534"/>
        <v>0</v>
      </c>
      <c r="BE237" s="548"/>
      <c r="BF237" s="548"/>
      <c r="BG237" s="658">
        <f>AD237*J237</f>
        <v>0</v>
      </c>
      <c r="BH237" s="656">
        <v>2</v>
      </c>
      <c r="BI237" s="286"/>
      <c r="BJ237" s="541">
        <v>6</v>
      </c>
      <c r="BK237" s="62"/>
      <c r="BL237" s="541"/>
      <c r="BM237" s="62"/>
      <c r="BN237" s="541"/>
      <c r="BO237" s="62"/>
      <c r="BP237" s="541"/>
      <c r="BQ237" s="62"/>
      <c r="BR237" s="541"/>
      <c r="BS237" s="62"/>
      <c r="BT237" s="541"/>
      <c r="BU237" s="62"/>
      <c r="BV237" s="541"/>
      <c r="BW237" s="62"/>
      <c r="BX237" s="541"/>
      <c r="BY237" s="62"/>
      <c r="BZ237" s="286"/>
      <c r="CA237" s="1">
        <f t="shared" si="483"/>
        <v>0</v>
      </c>
      <c r="CB237" s="1">
        <f t="shared" si="484"/>
        <v>0</v>
      </c>
      <c r="CC237" s="1">
        <f t="shared" si="485"/>
        <v>0</v>
      </c>
      <c r="CD237" s="1">
        <f t="shared" si="486"/>
        <v>0</v>
      </c>
      <c r="CE237" s="1035">
        <f t="shared" si="487"/>
        <v>0</v>
      </c>
      <c r="CF237" s="1">
        <f t="shared" si="488"/>
        <v>0</v>
      </c>
      <c r="CG237" s="1">
        <f t="shared" si="489"/>
        <v>0</v>
      </c>
      <c r="CH237" s="1">
        <f t="shared" si="490"/>
        <v>0</v>
      </c>
      <c r="CJ237" s="1">
        <f t="shared" si="491"/>
        <v>0</v>
      </c>
      <c r="CK237" s="1">
        <f t="shared" si="492"/>
        <v>0</v>
      </c>
      <c r="CM237" s="1">
        <f t="shared" si="493"/>
        <v>0</v>
      </c>
      <c r="CN237" s="1">
        <f t="shared" si="494"/>
        <v>0</v>
      </c>
      <c r="CO237" s="1">
        <f t="shared" si="495"/>
        <v>0</v>
      </c>
      <c r="CP237" s="1">
        <f t="shared" si="496"/>
        <v>0</v>
      </c>
      <c r="CQ237" s="1">
        <f t="shared" si="497"/>
        <v>0</v>
      </c>
      <c r="CR237" s="1">
        <f t="shared" si="498"/>
        <v>0</v>
      </c>
      <c r="CS237" s="1">
        <f t="shared" si="499"/>
        <v>0</v>
      </c>
      <c r="CT237" s="1">
        <f t="shared" si="500"/>
        <v>0</v>
      </c>
      <c r="CU237" s="1">
        <f t="shared" si="501"/>
        <v>0</v>
      </c>
      <c r="CV237" s="1">
        <f t="shared" si="502"/>
        <v>0</v>
      </c>
      <c r="CW237" s="1">
        <f t="shared" si="503"/>
        <v>0</v>
      </c>
      <c r="CX237" s="1">
        <f t="shared" si="504"/>
        <v>0</v>
      </c>
      <c r="CY237" s="1">
        <f t="shared" si="505"/>
        <v>0</v>
      </c>
      <c r="CZ237" s="1">
        <f t="shared" si="506"/>
        <v>0</v>
      </c>
      <c r="DA237" s="1">
        <f t="shared" si="507"/>
        <v>0</v>
      </c>
    </row>
    <row r="238" spans="1:105" s="1" customFormat="1" ht="65.25" customHeight="1">
      <c r="A238" s="1302"/>
      <c r="B238" s="266"/>
      <c r="C238" s="62"/>
      <c r="D238" s="1053" t="s">
        <v>512</v>
      </c>
      <c r="E238" s="1054"/>
      <c r="F238" s="1165"/>
      <c r="G238" s="1055" t="s">
        <v>563</v>
      </c>
      <c r="H238" s="1056" t="s">
        <v>218</v>
      </c>
      <c r="I238" s="1055" t="s">
        <v>661</v>
      </c>
      <c r="J238" s="1056">
        <v>1</v>
      </c>
      <c r="K238" s="1056">
        <v>0</v>
      </c>
      <c r="L238" s="1056" t="s">
        <v>6708</v>
      </c>
      <c r="M238" s="1057">
        <v>255.99</v>
      </c>
      <c r="N238" s="1058"/>
      <c r="O238" s="1058"/>
      <c r="P238" s="1058"/>
      <c r="Q238" s="1058"/>
      <c r="R238" s="1058"/>
      <c r="S238" s="1086"/>
      <c r="T238" s="1058"/>
      <c r="U238" s="1059"/>
      <c r="V238" s="1059"/>
      <c r="W238" s="1059"/>
      <c r="X238" s="1059"/>
      <c r="Y238" s="1059"/>
      <c r="Z238" s="1059"/>
      <c r="AA238" s="1059"/>
      <c r="AB238" s="1082"/>
      <c r="AC238" s="1082"/>
      <c r="AD238" s="1061" t="s">
        <v>236</v>
      </c>
      <c r="AE238" s="1062">
        <f t="shared" ref="AE238" si="538">M238*N238+M238*O238+M238*P238+M238*Q238+M238*R238+M238*S238+M238*U238+M238*W238+M238*X238+M238*Y238+M238*Z238+M238*AA238+M238*V238+(M238*AB238*1.1)+(M238*AC238*1.1)+M238*T238</f>
        <v>0</v>
      </c>
      <c r="AF238" s="1063" t="str">
        <f t="shared" si="520"/>
        <v>No</v>
      </c>
      <c r="AG238" s="1107" t="str">
        <f t="shared" si="390"/>
        <v>No</v>
      </c>
      <c r="AH238" s="1052" t="str">
        <f t="shared" si="521"/>
        <v>No</v>
      </c>
      <c r="AJ238" s="397">
        <v>1</v>
      </c>
      <c r="AK238" s="396">
        <f t="shared" si="518"/>
        <v>0</v>
      </c>
      <c r="AL238" s="62"/>
      <c r="AM238" s="62"/>
      <c r="AN238" s="693">
        <v>8</v>
      </c>
      <c r="AO238" s="653">
        <f t="shared" si="407"/>
        <v>0</v>
      </c>
      <c r="AP238" s="738"/>
      <c r="AQ238" s="286">
        <f t="shared" si="522"/>
        <v>0</v>
      </c>
      <c r="AR238" s="286">
        <f t="shared" si="523"/>
        <v>0</v>
      </c>
      <c r="AS238" s="286">
        <f t="shared" si="524"/>
        <v>0</v>
      </c>
      <c r="AT238" s="286">
        <f t="shared" si="525"/>
        <v>0</v>
      </c>
      <c r="AU238" s="286">
        <f t="shared" si="526"/>
        <v>0</v>
      </c>
      <c r="AV238" s="286">
        <f t="shared" si="527"/>
        <v>0</v>
      </c>
      <c r="AW238" s="286">
        <f t="shared" si="482"/>
        <v>0</v>
      </c>
      <c r="AX238" s="286">
        <f t="shared" si="528"/>
        <v>0</v>
      </c>
      <c r="AY238" s="286">
        <f t="shared" si="529"/>
        <v>0</v>
      </c>
      <c r="AZ238" s="286">
        <f t="shared" si="530"/>
        <v>0</v>
      </c>
      <c r="BA238" s="286">
        <f t="shared" si="531"/>
        <v>0</v>
      </c>
      <c r="BB238" s="286">
        <f t="shared" si="532"/>
        <v>0</v>
      </c>
      <c r="BC238" s="286">
        <f t="shared" si="533"/>
        <v>0</v>
      </c>
      <c r="BD238" s="286">
        <f t="shared" si="534"/>
        <v>0</v>
      </c>
      <c r="BE238" s="548">
        <f>AB238*J238</f>
        <v>0</v>
      </c>
      <c r="BF238" s="548">
        <f>AC238*J238</f>
        <v>0</v>
      </c>
      <c r="BG238" s="658"/>
      <c r="BH238" s="656">
        <v>1</v>
      </c>
      <c r="BI238" s="286"/>
      <c r="BJ238" s="541">
        <v>6</v>
      </c>
      <c r="BK238" s="159"/>
      <c r="BL238" s="541"/>
      <c r="BM238" s="159"/>
      <c r="BN238" s="541"/>
      <c r="BO238" s="159"/>
      <c r="BP238" s="541"/>
      <c r="BQ238" s="159"/>
      <c r="BR238" s="541"/>
      <c r="BS238" s="159"/>
      <c r="BT238" s="541"/>
      <c r="BU238" s="159"/>
      <c r="BV238" s="541"/>
      <c r="BW238" s="159"/>
      <c r="BX238" s="541"/>
      <c r="BY238" s="159"/>
      <c r="BZ238" s="286"/>
      <c r="CA238" s="1">
        <f t="shared" si="483"/>
        <v>0</v>
      </c>
      <c r="CB238" s="1">
        <f t="shared" si="484"/>
        <v>0</v>
      </c>
      <c r="CC238" s="1">
        <f t="shared" si="485"/>
        <v>0</v>
      </c>
      <c r="CD238" s="1">
        <f t="shared" si="486"/>
        <v>0</v>
      </c>
      <c r="CE238" s="1035">
        <f t="shared" si="487"/>
        <v>0</v>
      </c>
      <c r="CF238" s="1">
        <f t="shared" si="488"/>
        <v>0</v>
      </c>
      <c r="CG238" s="1">
        <f t="shared" si="489"/>
        <v>0</v>
      </c>
      <c r="CH238" s="1">
        <f t="shared" si="490"/>
        <v>0</v>
      </c>
      <c r="CJ238" s="1">
        <f t="shared" si="491"/>
        <v>0</v>
      </c>
      <c r="CK238" s="1">
        <f t="shared" si="492"/>
        <v>0</v>
      </c>
      <c r="CM238" s="1">
        <f t="shared" si="493"/>
        <v>0</v>
      </c>
      <c r="CN238" s="1">
        <f t="shared" si="494"/>
        <v>0</v>
      </c>
      <c r="CO238" s="1">
        <f t="shared" si="495"/>
        <v>0</v>
      </c>
      <c r="CP238" s="1">
        <f t="shared" si="496"/>
        <v>0</v>
      </c>
      <c r="CQ238" s="1">
        <f t="shared" si="497"/>
        <v>0</v>
      </c>
      <c r="CR238" s="1">
        <f t="shared" si="498"/>
        <v>0</v>
      </c>
      <c r="CS238" s="1">
        <f t="shared" si="499"/>
        <v>0</v>
      </c>
      <c r="CT238" s="1">
        <f t="shared" si="500"/>
        <v>0</v>
      </c>
      <c r="CU238" s="1">
        <f t="shared" si="501"/>
        <v>0</v>
      </c>
      <c r="CV238" s="1">
        <f t="shared" si="502"/>
        <v>0</v>
      </c>
      <c r="CW238" s="1">
        <f t="shared" si="503"/>
        <v>0</v>
      </c>
      <c r="CX238" s="1">
        <f t="shared" si="504"/>
        <v>0</v>
      </c>
      <c r="CY238" s="1">
        <f t="shared" si="505"/>
        <v>0</v>
      </c>
      <c r="CZ238" s="1">
        <f t="shared" si="506"/>
        <v>0</v>
      </c>
      <c r="DA238" s="1">
        <f t="shared" si="507"/>
        <v>0</v>
      </c>
    </row>
    <row r="239" spans="1:105" s="1" customFormat="1" ht="65.25" customHeight="1">
      <c r="A239" s="1302"/>
      <c r="B239" s="266"/>
      <c r="C239" s="167"/>
      <c r="D239" s="1053" t="s">
        <v>513</v>
      </c>
      <c r="E239" s="1054" t="s">
        <v>90</v>
      </c>
      <c r="F239" s="1165" t="s">
        <v>6727</v>
      </c>
      <c r="G239" s="1055" t="s">
        <v>563</v>
      </c>
      <c r="H239" s="1056" t="s">
        <v>218</v>
      </c>
      <c r="I239" s="1055" t="s">
        <v>661</v>
      </c>
      <c r="J239" s="1056">
        <v>1</v>
      </c>
      <c r="K239" s="1056">
        <v>0</v>
      </c>
      <c r="L239" s="1056" t="s">
        <v>6708</v>
      </c>
      <c r="M239" s="1085">
        <v>311.64000000000004</v>
      </c>
      <c r="N239" s="1058"/>
      <c r="O239" s="1058"/>
      <c r="P239" s="1058"/>
      <c r="Q239" s="1058"/>
      <c r="R239" s="1058"/>
      <c r="S239" s="1086"/>
      <c r="T239" s="1058"/>
      <c r="U239" s="1059"/>
      <c r="V239" s="1059"/>
      <c r="W239" s="1059"/>
      <c r="X239" s="1059"/>
      <c r="Y239" s="1059"/>
      <c r="Z239" s="1059"/>
      <c r="AA239" s="1059"/>
      <c r="AB239" s="1061" t="s">
        <v>236</v>
      </c>
      <c r="AC239" s="1061" t="s">
        <v>236</v>
      </c>
      <c r="AD239" s="1059"/>
      <c r="AE239" s="1062">
        <f>M239*N239+M239*O239+M239*P239+M239*Q239+M239*R239+M239*S239+M239*U239+M239*W239+M239*X239+M239*Y239+M239*Z239+M239*AA239+M239*V239+M239*AD239+M239*T239</f>
        <v>0</v>
      </c>
      <c r="AF239" s="1063" t="str">
        <f t="shared" si="520"/>
        <v>No</v>
      </c>
      <c r="AG239" s="1107" t="str">
        <f t="shared" si="390"/>
        <v>No</v>
      </c>
      <c r="AH239" s="1052" t="str">
        <f t="shared" si="521"/>
        <v>Yes</v>
      </c>
      <c r="AJ239" s="397">
        <v>1</v>
      </c>
      <c r="AK239" s="398">
        <f t="shared" ref="AK239" si="539">AJ239*N239+AJ239*O239+AJ239*P239+AJ239*Q239+AJ239*R239+AJ239*S239+AJ239*U239+AJ239*W239+AJ239*X239+AJ239*Y239+AJ239*Z239+AJ239*AA239+AJ239*V239+AJ239*AD239+AJ239*T239</f>
        <v>0</v>
      </c>
      <c r="AL239" s="62"/>
      <c r="AM239" s="62"/>
      <c r="AN239" s="693">
        <v>8</v>
      </c>
      <c r="AO239" s="653">
        <f t="shared" si="407"/>
        <v>0</v>
      </c>
      <c r="AP239" s="738"/>
      <c r="AQ239" s="286">
        <f t="shared" si="522"/>
        <v>0</v>
      </c>
      <c r="AR239" s="286">
        <f t="shared" si="523"/>
        <v>0</v>
      </c>
      <c r="AS239" s="286">
        <f t="shared" si="524"/>
        <v>0</v>
      </c>
      <c r="AT239" s="286">
        <f t="shared" si="525"/>
        <v>0</v>
      </c>
      <c r="AU239" s="286">
        <f t="shared" si="526"/>
        <v>0</v>
      </c>
      <c r="AV239" s="286">
        <f t="shared" si="527"/>
        <v>0</v>
      </c>
      <c r="AW239" s="286">
        <f t="shared" si="482"/>
        <v>0</v>
      </c>
      <c r="AX239" s="286">
        <f t="shared" si="528"/>
        <v>0</v>
      </c>
      <c r="AY239" s="286">
        <f t="shared" si="529"/>
        <v>0</v>
      </c>
      <c r="AZ239" s="286">
        <f t="shared" si="530"/>
        <v>0</v>
      </c>
      <c r="BA239" s="286">
        <f t="shared" si="531"/>
        <v>0</v>
      </c>
      <c r="BB239" s="286">
        <f t="shared" si="532"/>
        <v>0</v>
      </c>
      <c r="BC239" s="286">
        <f t="shared" si="533"/>
        <v>0</v>
      </c>
      <c r="BD239" s="286">
        <f t="shared" si="534"/>
        <v>0</v>
      </c>
      <c r="BE239" s="548"/>
      <c r="BF239" s="548"/>
      <c r="BG239" s="658">
        <f>AD239*J239</f>
        <v>0</v>
      </c>
      <c r="BH239" s="656">
        <v>1</v>
      </c>
      <c r="BI239" s="286"/>
      <c r="BJ239" s="541">
        <v>6</v>
      </c>
      <c r="BK239" s="159"/>
      <c r="BL239" s="541"/>
      <c r="BM239" s="159"/>
      <c r="BN239" s="541"/>
      <c r="BO239" s="159"/>
      <c r="BP239" s="541"/>
      <c r="BQ239" s="159"/>
      <c r="BR239" s="541"/>
      <c r="BS239" s="159"/>
      <c r="BT239" s="541"/>
      <c r="BU239" s="159"/>
      <c r="BV239" s="541"/>
      <c r="BW239" s="159"/>
      <c r="BX239" s="541"/>
      <c r="BY239" s="159"/>
      <c r="BZ239" s="286"/>
      <c r="CA239" s="1">
        <f t="shared" si="483"/>
        <v>0</v>
      </c>
      <c r="CB239" s="1">
        <f t="shared" si="484"/>
        <v>0</v>
      </c>
      <c r="CC239" s="1">
        <f t="shared" si="485"/>
        <v>0</v>
      </c>
      <c r="CD239" s="1">
        <f t="shared" si="486"/>
        <v>0</v>
      </c>
      <c r="CE239" s="1035">
        <f t="shared" si="487"/>
        <v>0</v>
      </c>
      <c r="CF239" s="1">
        <f t="shared" si="488"/>
        <v>0</v>
      </c>
      <c r="CG239" s="1">
        <f t="shared" si="489"/>
        <v>0</v>
      </c>
      <c r="CH239" s="1">
        <f t="shared" si="490"/>
        <v>0</v>
      </c>
      <c r="CJ239" s="1">
        <f t="shared" si="491"/>
        <v>0</v>
      </c>
      <c r="CK239" s="1">
        <f t="shared" si="492"/>
        <v>0</v>
      </c>
      <c r="CM239" s="1">
        <f t="shared" si="493"/>
        <v>0</v>
      </c>
      <c r="CN239" s="1">
        <f t="shared" si="494"/>
        <v>0</v>
      </c>
      <c r="CO239" s="1">
        <f t="shared" si="495"/>
        <v>0</v>
      </c>
      <c r="CP239" s="1">
        <f t="shared" si="496"/>
        <v>0</v>
      </c>
      <c r="CQ239" s="1">
        <f t="shared" si="497"/>
        <v>0</v>
      </c>
      <c r="CR239" s="1">
        <f t="shared" si="498"/>
        <v>0</v>
      </c>
      <c r="CS239" s="1">
        <f t="shared" si="499"/>
        <v>0</v>
      </c>
      <c r="CT239" s="1">
        <f t="shared" si="500"/>
        <v>0</v>
      </c>
      <c r="CU239" s="1">
        <f t="shared" si="501"/>
        <v>0</v>
      </c>
      <c r="CV239" s="1">
        <f t="shared" si="502"/>
        <v>0</v>
      </c>
      <c r="CW239" s="1">
        <f t="shared" si="503"/>
        <v>0</v>
      </c>
      <c r="CX239" s="1">
        <f t="shared" si="504"/>
        <v>0</v>
      </c>
      <c r="CY239" s="1">
        <f t="shared" si="505"/>
        <v>0</v>
      </c>
      <c r="CZ239" s="1">
        <f t="shared" si="506"/>
        <v>0</v>
      </c>
      <c r="DA239" s="1">
        <f t="shared" si="507"/>
        <v>0</v>
      </c>
    </row>
    <row r="240" spans="1:105" s="1" customFormat="1" ht="65.25" customHeight="1">
      <c r="A240" s="1302"/>
      <c r="B240" s="266"/>
      <c r="C240" s="62"/>
      <c r="D240" s="472" t="s">
        <v>514</v>
      </c>
      <c r="E240" s="777"/>
      <c r="F240" s="1168"/>
      <c r="G240" s="167" t="s">
        <v>563</v>
      </c>
      <c r="H240" s="62" t="s">
        <v>225</v>
      </c>
      <c r="I240" s="1337" t="s">
        <v>5258</v>
      </c>
      <c r="J240" s="62">
        <v>5</v>
      </c>
      <c r="K240" s="62">
        <v>0</v>
      </c>
      <c r="L240" s="62" t="s">
        <v>6708</v>
      </c>
      <c r="M240" s="962">
        <v>356.16000000000008</v>
      </c>
      <c r="N240" s="195"/>
      <c r="O240" s="168"/>
      <c r="P240" s="168"/>
      <c r="Q240" s="168"/>
      <c r="R240" s="168"/>
      <c r="S240" s="225"/>
      <c r="T240" s="168"/>
      <c r="U240" s="169"/>
      <c r="V240" s="169"/>
      <c r="W240" s="169"/>
      <c r="X240" s="169"/>
      <c r="Y240" s="169"/>
      <c r="Z240" s="169"/>
      <c r="AA240" s="169"/>
      <c r="AB240" s="662"/>
      <c r="AC240" s="662"/>
      <c r="AD240" s="913" t="s">
        <v>236</v>
      </c>
      <c r="AE240" s="170">
        <f t="shared" ref="AE240" si="540">M240*N240+M240*O240+M240*P240+M240*Q240+M240*R240+M240*S240+M240*U240+M240*W240+M240*X240+M240*Y240+M240*Z240+M240*AA240+M240*V240+(M240*AB240*1.1)+(M240*AC240*1.1)+M240*T240</f>
        <v>0</v>
      </c>
      <c r="AF240" s="171" t="str">
        <f t="shared" si="520"/>
        <v>No</v>
      </c>
      <c r="AG240" s="257" t="str">
        <f t="shared" si="390"/>
        <v>No</v>
      </c>
      <c r="AH240" s="172" t="str">
        <f t="shared" si="521"/>
        <v>No</v>
      </c>
      <c r="AJ240" s="397">
        <v>5</v>
      </c>
      <c r="AK240" s="396">
        <f t="shared" si="518"/>
        <v>0</v>
      </c>
      <c r="AL240" s="62"/>
      <c r="AM240" s="62"/>
      <c r="AN240" s="693">
        <v>5.5</v>
      </c>
      <c r="AO240" s="653">
        <f t="shared" si="407"/>
        <v>0</v>
      </c>
      <c r="AP240" s="738"/>
      <c r="AQ240" s="286">
        <f t="shared" si="522"/>
        <v>0</v>
      </c>
      <c r="AR240" s="286">
        <f t="shared" si="523"/>
        <v>0</v>
      </c>
      <c r="AS240" s="286">
        <f t="shared" si="524"/>
        <v>0</v>
      </c>
      <c r="AT240" s="286">
        <f t="shared" si="525"/>
        <v>0</v>
      </c>
      <c r="AU240" s="286">
        <f t="shared" si="526"/>
        <v>0</v>
      </c>
      <c r="AV240" s="286">
        <f t="shared" si="527"/>
        <v>0</v>
      </c>
      <c r="AW240" s="286">
        <f t="shared" si="482"/>
        <v>0</v>
      </c>
      <c r="AX240" s="286">
        <f t="shared" si="528"/>
        <v>0</v>
      </c>
      <c r="AY240" s="286">
        <f t="shared" si="529"/>
        <v>0</v>
      </c>
      <c r="AZ240" s="286">
        <f t="shared" si="530"/>
        <v>0</v>
      </c>
      <c r="BA240" s="286">
        <f t="shared" si="531"/>
        <v>0</v>
      </c>
      <c r="BB240" s="286">
        <f t="shared" si="532"/>
        <v>0</v>
      </c>
      <c r="BC240" s="286">
        <f t="shared" si="533"/>
        <v>0</v>
      </c>
      <c r="BD240" s="286">
        <f t="shared" si="534"/>
        <v>0</v>
      </c>
      <c r="BE240" s="548">
        <f>AB240*J240</f>
        <v>0</v>
      </c>
      <c r="BF240" s="548">
        <f>AC240*J240</f>
        <v>0</v>
      </c>
      <c r="BG240" s="658"/>
      <c r="BH240" s="656">
        <v>5</v>
      </c>
      <c r="BI240" s="286"/>
      <c r="BJ240" s="541">
        <v>23</v>
      </c>
      <c r="BK240" s="62"/>
      <c r="BL240" s="541"/>
      <c r="BM240" s="62"/>
      <c r="BN240" s="541"/>
      <c r="BO240" s="62"/>
      <c r="BP240" s="541"/>
      <c r="BQ240" s="62"/>
      <c r="BR240" s="541"/>
      <c r="BS240" s="62"/>
      <c r="BT240" s="541"/>
      <c r="BU240" s="62"/>
      <c r="BV240" s="541"/>
      <c r="BW240" s="62"/>
      <c r="BX240" s="541"/>
      <c r="BY240" s="62"/>
      <c r="BZ240" s="286"/>
      <c r="CA240" s="1">
        <f t="shared" si="483"/>
        <v>0</v>
      </c>
      <c r="CB240" s="1">
        <f t="shared" si="484"/>
        <v>0</v>
      </c>
      <c r="CC240" s="1">
        <f t="shared" si="485"/>
        <v>0</v>
      </c>
      <c r="CD240" s="1">
        <f t="shared" si="486"/>
        <v>0</v>
      </c>
      <c r="CE240" s="1035">
        <f t="shared" si="487"/>
        <v>0</v>
      </c>
      <c r="CF240" s="1">
        <f t="shared" si="488"/>
        <v>0</v>
      </c>
      <c r="CG240" s="1">
        <f t="shared" si="489"/>
        <v>0</v>
      </c>
      <c r="CH240" s="1">
        <f t="shared" si="490"/>
        <v>0</v>
      </c>
      <c r="CJ240" s="1">
        <f t="shared" si="491"/>
        <v>0</v>
      </c>
      <c r="CK240" s="1">
        <f t="shared" si="492"/>
        <v>0</v>
      </c>
      <c r="CM240" s="1">
        <f t="shared" si="493"/>
        <v>0</v>
      </c>
      <c r="CN240" s="1">
        <f t="shared" si="494"/>
        <v>0</v>
      </c>
      <c r="CO240" s="1">
        <f t="shared" si="495"/>
        <v>0</v>
      </c>
      <c r="CP240" s="1">
        <f t="shared" si="496"/>
        <v>0</v>
      </c>
      <c r="CQ240" s="1">
        <f t="shared" si="497"/>
        <v>0</v>
      </c>
      <c r="CR240" s="1">
        <f t="shared" si="498"/>
        <v>0</v>
      </c>
      <c r="CS240" s="1">
        <f t="shared" si="499"/>
        <v>0</v>
      </c>
      <c r="CT240" s="1">
        <f t="shared" si="500"/>
        <v>0</v>
      </c>
      <c r="CU240" s="1">
        <f t="shared" si="501"/>
        <v>0</v>
      </c>
      <c r="CV240" s="1">
        <f t="shared" si="502"/>
        <v>0</v>
      </c>
      <c r="CW240" s="1">
        <f t="shared" si="503"/>
        <v>0</v>
      </c>
      <c r="CX240" s="1">
        <f t="shared" si="504"/>
        <v>0</v>
      </c>
      <c r="CY240" s="1">
        <f t="shared" si="505"/>
        <v>0</v>
      </c>
      <c r="CZ240" s="1">
        <f t="shared" si="506"/>
        <v>0</v>
      </c>
      <c r="DA240" s="1">
        <f t="shared" si="507"/>
        <v>0</v>
      </c>
    </row>
    <row r="241" spans="1:105" s="1" customFormat="1" ht="65.25" customHeight="1">
      <c r="A241" s="1303"/>
      <c r="B241" s="258"/>
      <c r="C241" s="175"/>
      <c r="D241" s="471" t="s">
        <v>515</v>
      </c>
      <c r="E241" s="778" t="s">
        <v>90</v>
      </c>
      <c r="F241" s="1169" t="s">
        <v>6727</v>
      </c>
      <c r="G241" s="212" t="s">
        <v>563</v>
      </c>
      <c r="H241" s="175" t="s">
        <v>225</v>
      </c>
      <c r="I241" s="1338"/>
      <c r="J241" s="175">
        <v>5</v>
      </c>
      <c r="K241" s="175">
        <v>0</v>
      </c>
      <c r="L241" s="175" t="s">
        <v>6708</v>
      </c>
      <c r="M241" s="978">
        <v>467.46000000000009</v>
      </c>
      <c r="N241" s="213"/>
      <c r="O241" s="213"/>
      <c r="P241" s="213"/>
      <c r="Q241" s="213"/>
      <c r="R241" s="213"/>
      <c r="S241" s="227"/>
      <c r="T241" s="213"/>
      <c r="U241" s="214"/>
      <c r="V241" s="214"/>
      <c r="W241" s="214"/>
      <c r="X241" s="214"/>
      <c r="Y241" s="214"/>
      <c r="Z241" s="214"/>
      <c r="AA241" s="214"/>
      <c r="AB241" s="913" t="s">
        <v>236</v>
      </c>
      <c r="AC241" s="913" t="s">
        <v>236</v>
      </c>
      <c r="AD241" s="169"/>
      <c r="AE241" s="215">
        <f>M241*N241+M241*O241+M241*P241+M241*Q241+M241*R241+M241*S241+M241*U241+M241*W241+M241*X241+M241*Y241+M241*Z241+M241*AA241+M241*V241+M241*AD241+M241*T241</f>
        <v>0</v>
      </c>
      <c r="AF241" s="171" t="str">
        <f t="shared" si="520"/>
        <v>No</v>
      </c>
      <c r="AG241" s="832" t="str">
        <f t="shared" si="390"/>
        <v>No</v>
      </c>
      <c r="AH241" s="172" t="str">
        <f t="shared" si="521"/>
        <v>Yes</v>
      </c>
      <c r="AJ241" s="397">
        <v>5</v>
      </c>
      <c r="AK241" s="398">
        <f t="shared" ref="AK241" si="541">AJ241*N241+AJ241*O241+AJ241*P241+AJ241*Q241+AJ241*R241+AJ241*S241+AJ241*U241+AJ241*W241+AJ241*X241+AJ241*Y241+AJ241*Z241+AJ241*AA241+AJ241*V241+AJ241*AD241+AJ241*T241</f>
        <v>0</v>
      </c>
      <c r="AL241" s="62"/>
      <c r="AM241" s="62"/>
      <c r="AN241" s="693">
        <v>5.5</v>
      </c>
      <c r="AO241" s="653">
        <f t="shared" si="407"/>
        <v>0</v>
      </c>
      <c r="AP241" s="738"/>
      <c r="AQ241" s="286">
        <f t="shared" si="522"/>
        <v>0</v>
      </c>
      <c r="AR241" s="286">
        <f t="shared" si="523"/>
        <v>0</v>
      </c>
      <c r="AS241" s="286">
        <f t="shared" si="524"/>
        <v>0</v>
      </c>
      <c r="AT241" s="286">
        <f t="shared" si="525"/>
        <v>0</v>
      </c>
      <c r="AU241" s="286">
        <f t="shared" si="526"/>
        <v>0</v>
      </c>
      <c r="AV241" s="286">
        <f t="shared" si="527"/>
        <v>0</v>
      </c>
      <c r="AW241" s="286">
        <f t="shared" si="482"/>
        <v>0</v>
      </c>
      <c r="AX241" s="286">
        <f t="shared" si="528"/>
        <v>0</v>
      </c>
      <c r="AY241" s="286">
        <f t="shared" si="529"/>
        <v>0</v>
      </c>
      <c r="AZ241" s="286">
        <f t="shared" si="530"/>
        <v>0</v>
      </c>
      <c r="BA241" s="286">
        <f t="shared" si="531"/>
        <v>0</v>
      </c>
      <c r="BB241" s="286">
        <f t="shared" si="532"/>
        <v>0</v>
      </c>
      <c r="BC241" s="286">
        <f t="shared" si="533"/>
        <v>0</v>
      </c>
      <c r="BD241" s="286">
        <f t="shared" si="534"/>
        <v>0</v>
      </c>
      <c r="BE241" s="548"/>
      <c r="BF241" s="548"/>
      <c r="BG241" s="658">
        <f>AD241*J241</f>
        <v>0</v>
      </c>
      <c r="BH241" s="656">
        <v>5</v>
      </c>
      <c r="BI241" s="286"/>
      <c r="BJ241" s="542">
        <v>23</v>
      </c>
      <c r="BK241" s="175"/>
      <c r="BL241" s="542"/>
      <c r="BM241" s="175"/>
      <c r="BN241" s="542"/>
      <c r="BO241" s="175"/>
      <c r="BP241" s="542"/>
      <c r="BQ241" s="175"/>
      <c r="BR241" s="542"/>
      <c r="BS241" s="175"/>
      <c r="BT241" s="542"/>
      <c r="BU241" s="175"/>
      <c r="BV241" s="542"/>
      <c r="BW241" s="175"/>
      <c r="BX241" s="542"/>
      <c r="BY241" s="175"/>
      <c r="BZ241" s="286"/>
      <c r="CA241" s="1">
        <f t="shared" si="483"/>
        <v>0</v>
      </c>
      <c r="CB241" s="1">
        <f t="shared" si="484"/>
        <v>0</v>
      </c>
      <c r="CC241" s="1">
        <f t="shared" si="485"/>
        <v>0</v>
      </c>
      <c r="CD241" s="1">
        <f t="shared" si="486"/>
        <v>0</v>
      </c>
      <c r="CE241" s="1035">
        <f t="shared" si="487"/>
        <v>0</v>
      </c>
      <c r="CF241" s="1">
        <f t="shared" si="488"/>
        <v>0</v>
      </c>
      <c r="CG241" s="1">
        <f t="shared" si="489"/>
        <v>0</v>
      </c>
      <c r="CH241" s="1">
        <f t="shared" si="490"/>
        <v>0</v>
      </c>
      <c r="CJ241" s="1">
        <f t="shared" si="491"/>
        <v>0</v>
      </c>
      <c r="CK241" s="1">
        <f t="shared" si="492"/>
        <v>0</v>
      </c>
      <c r="CM241" s="1">
        <f t="shared" si="493"/>
        <v>0</v>
      </c>
      <c r="CN241" s="1">
        <f t="shared" si="494"/>
        <v>0</v>
      </c>
      <c r="CO241" s="1">
        <f t="shared" si="495"/>
        <v>0</v>
      </c>
      <c r="CP241" s="1">
        <f t="shared" si="496"/>
        <v>0</v>
      </c>
      <c r="CQ241" s="1">
        <f t="shared" si="497"/>
        <v>0</v>
      </c>
      <c r="CR241" s="1">
        <f t="shared" si="498"/>
        <v>0</v>
      </c>
      <c r="CS241" s="1">
        <f t="shared" si="499"/>
        <v>0</v>
      </c>
      <c r="CT241" s="1">
        <f t="shared" si="500"/>
        <v>0</v>
      </c>
      <c r="CU241" s="1">
        <f t="shared" si="501"/>
        <v>0</v>
      </c>
      <c r="CV241" s="1">
        <f t="shared" si="502"/>
        <v>0</v>
      </c>
      <c r="CW241" s="1">
        <f t="shared" si="503"/>
        <v>0</v>
      </c>
      <c r="CX241" s="1">
        <f t="shared" si="504"/>
        <v>0</v>
      </c>
      <c r="CY241" s="1">
        <f t="shared" si="505"/>
        <v>0</v>
      </c>
      <c r="CZ241" s="1">
        <f t="shared" si="506"/>
        <v>0</v>
      </c>
      <c r="DA241" s="1">
        <f t="shared" si="507"/>
        <v>0</v>
      </c>
    </row>
    <row r="242" spans="1:105" s="1" customFormat="1" ht="65.25" customHeight="1">
      <c r="A242" s="1301" t="s">
        <v>5688</v>
      </c>
      <c r="B242" s="266"/>
      <c r="C242" s="62"/>
      <c r="D242" s="1064" t="s">
        <v>516</v>
      </c>
      <c r="E242" s="1065"/>
      <c r="F242" s="1167" t="s">
        <v>6727</v>
      </c>
      <c r="G242" s="1066" t="s">
        <v>563</v>
      </c>
      <c r="H242" s="1067" t="s">
        <v>631</v>
      </c>
      <c r="I242" s="1066" t="s">
        <v>662</v>
      </c>
      <c r="J242" s="1067">
        <v>1</v>
      </c>
      <c r="K242" s="1067">
        <v>0</v>
      </c>
      <c r="L242" s="1067" t="s">
        <v>6708</v>
      </c>
      <c r="M242" s="1083">
        <v>398.45400000000001</v>
      </c>
      <c r="N242" s="1069"/>
      <c r="O242" s="1069"/>
      <c r="P242" s="1069"/>
      <c r="Q242" s="1069"/>
      <c r="R242" s="1069"/>
      <c r="S242" s="1084"/>
      <c r="T242" s="1069"/>
      <c r="U242" s="1070"/>
      <c r="V242" s="1070"/>
      <c r="W242" s="1070"/>
      <c r="X242" s="1070"/>
      <c r="Y242" s="1070"/>
      <c r="Z242" s="1070"/>
      <c r="AA242" s="1070"/>
      <c r="AB242" s="1088"/>
      <c r="AC242" s="1088"/>
      <c r="AD242" s="1072" t="s">
        <v>236</v>
      </c>
      <c r="AE242" s="1062">
        <f t="shared" ref="AE242" si="542">M242*N242+M242*O242+M242*P242+M242*Q242+M242*R242+M242*S242+M242*U242+M242*W242+M242*X242+M242*Y242+M242*Z242+M242*AA242+M242*V242+(M242*AB242*1.1)+(M242*AC242*1.1)+M242*T242</f>
        <v>0</v>
      </c>
      <c r="AF242" s="1073" t="str">
        <f t="shared" si="520"/>
        <v>No</v>
      </c>
      <c r="AG242" s="1107" t="str">
        <f t="shared" si="390"/>
        <v>No</v>
      </c>
      <c r="AH242" s="1074" t="str">
        <f t="shared" si="521"/>
        <v>Yes</v>
      </c>
      <c r="AJ242" s="397">
        <v>2</v>
      </c>
      <c r="AK242" s="396">
        <f t="shared" si="518"/>
        <v>0</v>
      </c>
      <c r="AL242" s="62"/>
      <c r="AM242" s="62"/>
      <c r="AN242" s="693">
        <v>10</v>
      </c>
      <c r="AO242" s="653">
        <f t="shared" si="407"/>
        <v>0</v>
      </c>
      <c r="AP242" s="738"/>
      <c r="AQ242" s="286">
        <f t="shared" si="522"/>
        <v>0</v>
      </c>
      <c r="AR242" s="286">
        <f t="shared" si="523"/>
        <v>0</v>
      </c>
      <c r="AS242" s="286">
        <f t="shared" si="524"/>
        <v>0</v>
      </c>
      <c r="AT242" s="286">
        <f t="shared" si="525"/>
        <v>0</v>
      </c>
      <c r="AU242" s="286">
        <f t="shared" si="526"/>
        <v>0</v>
      </c>
      <c r="AV242" s="286">
        <f t="shared" si="527"/>
        <v>0</v>
      </c>
      <c r="AW242" s="286">
        <f t="shared" si="482"/>
        <v>0</v>
      </c>
      <c r="AX242" s="286">
        <f t="shared" si="528"/>
        <v>0</v>
      </c>
      <c r="AY242" s="286">
        <f t="shared" si="529"/>
        <v>0</v>
      </c>
      <c r="AZ242" s="286">
        <f t="shared" si="530"/>
        <v>0</v>
      </c>
      <c r="BA242" s="286">
        <f t="shared" si="531"/>
        <v>0</v>
      </c>
      <c r="BB242" s="286">
        <f t="shared" si="532"/>
        <v>0</v>
      </c>
      <c r="BC242" s="286">
        <f t="shared" si="533"/>
        <v>0</v>
      </c>
      <c r="BD242" s="286">
        <f t="shared" si="534"/>
        <v>0</v>
      </c>
      <c r="BE242" s="548">
        <f>AB242*J242</f>
        <v>0</v>
      </c>
      <c r="BF242" s="548">
        <f>AC242*J242</f>
        <v>0</v>
      </c>
      <c r="BG242" s="658"/>
      <c r="BH242" s="656">
        <v>2</v>
      </c>
      <c r="BI242" s="286"/>
      <c r="BJ242" s="540">
        <v>8</v>
      </c>
      <c r="BK242" s="202"/>
      <c r="BL242" s="540"/>
      <c r="BM242" s="202"/>
      <c r="BN242" s="540"/>
      <c r="BO242" s="202"/>
      <c r="BP242" s="540"/>
      <c r="BQ242" s="202"/>
      <c r="BR242" s="540"/>
      <c r="BS242" s="202"/>
      <c r="BT242" s="540"/>
      <c r="BU242" s="202"/>
      <c r="BV242" s="540"/>
      <c r="BW242" s="202"/>
      <c r="BX242" s="540"/>
      <c r="BY242" s="202"/>
      <c r="BZ242" s="286"/>
      <c r="CA242" s="1">
        <f t="shared" si="483"/>
        <v>0</v>
      </c>
      <c r="CB242" s="1">
        <f t="shared" si="484"/>
        <v>0</v>
      </c>
      <c r="CC242" s="1">
        <f t="shared" si="485"/>
        <v>0</v>
      </c>
      <c r="CD242" s="1">
        <f t="shared" si="486"/>
        <v>0</v>
      </c>
      <c r="CE242" s="1035">
        <f t="shared" si="487"/>
        <v>0</v>
      </c>
      <c r="CF242" s="1">
        <f t="shared" si="488"/>
        <v>0</v>
      </c>
      <c r="CG242" s="1">
        <f t="shared" si="489"/>
        <v>0</v>
      </c>
      <c r="CH242" s="1">
        <f t="shared" si="490"/>
        <v>0</v>
      </c>
      <c r="CJ242" s="1">
        <f t="shared" si="491"/>
        <v>0</v>
      </c>
      <c r="CK242" s="1">
        <f t="shared" si="492"/>
        <v>0</v>
      </c>
      <c r="CM242" s="1">
        <f t="shared" si="493"/>
        <v>0</v>
      </c>
      <c r="CN242" s="1">
        <f t="shared" si="494"/>
        <v>0</v>
      </c>
      <c r="CO242" s="1">
        <f t="shared" si="495"/>
        <v>0</v>
      </c>
      <c r="CP242" s="1">
        <f t="shared" si="496"/>
        <v>0</v>
      </c>
      <c r="CQ242" s="1">
        <f t="shared" si="497"/>
        <v>0</v>
      </c>
      <c r="CR242" s="1">
        <f t="shared" si="498"/>
        <v>0</v>
      </c>
      <c r="CS242" s="1">
        <f t="shared" si="499"/>
        <v>0</v>
      </c>
      <c r="CT242" s="1">
        <f t="shared" si="500"/>
        <v>0</v>
      </c>
      <c r="CU242" s="1">
        <f t="shared" si="501"/>
        <v>0</v>
      </c>
      <c r="CV242" s="1">
        <f t="shared" si="502"/>
        <v>0</v>
      </c>
      <c r="CW242" s="1">
        <f t="shared" si="503"/>
        <v>0</v>
      </c>
      <c r="CX242" s="1">
        <f t="shared" si="504"/>
        <v>0</v>
      </c>
      <c r="CY242" s="1">
        <f t="shared" si="505"/>
        <v>0</v>
      </c>
      <c r="CZ242" s="1">
        <f t="shared" si="506"/>
        <v>0</v>
      </c>
      <c r="DA242" s="1">
        <f t="shared" si="507"/>
        <v>0</v>
      </c>
    </row>
    <row r="243" spans="1:105" s="1" customFormat="1" ht="65.25" customHeight="1">
      <c r="A243" s="1302"/>
      <c r="B243" s="266"/>
      <c r="C243" s="62"/>
      <c r="D243" s="1053" t="s">
        <v>517</v>
      </c>
      <c r="E243" s="1054" t="s">
        <v>90</v>
      </c>
      <c r="F243" s="1165" t="s">
        <v>6727</v>
      </c>
      <c r="G243" s="1055" t="s">
        <v>563</v>
      </c>
      <c r="H243" s="1056" t="s">
        <v>631</v>
      </c>
      <c r="I243" s="1055" t="s">
        <v>662</v>
      </c>
      <c r="J243" s="1056">
        <v>1</v>
      </c>
      <c r="K243" s="1056">
        <v>0</v>
      </c>
      <c r="L243" s="1056" t="s">
        <v>6708</v>
      </c>
      <c r="M243" s="1085">
        <v>467.46000000000009</v>
      </c>
      <c r="N243" s="1058"/>
      <c r="O243" s="1058"/>
      <c r="P243" s="1058"/>
      <c r="Q243" s="1058"/>
      <c r="R243" s="1058"/>
      <c r="S243" s="1086"/>
      <c r="T243" s="1058"/>
      <c r="U243" s="1059"/>
      <c r="V243" s="1059"/>
      <c r="W243" s="1059"/>
      <c r="X243" s="1059"/>
      <c r="Y243" s="1059"/>
      <c r="Z243" s="1059"/>
      <c r="AA243" s="1059"/>
      <c r="AB243" s="1061" t="s">
        <v>236</v>
      </c>
      <c r="AC243" s="1061" t="s">
        <v>236</v>
      </c>
      <c r="AD243" s="1059"/>
      <c r="AE243" s="1062">
        <f>M243*N243+M243*O243+M243*P243+M243*Q243+M243*R243+M243*S243+M243*U243+M243*W243+M243*X243+M243*Y243+M243*Z243+M243*AA243+M243*V243+M243*AD243+M243*T243</f>
        <v>0</v>
      </c>
      <c r="AF243" s="1063" t="str">
        <f t="shared" si="520"/>
        <v>No</v>
      </c>
      <c r="AG243" s="1107" t="str">
        <f t="shared" si="390"/>
        <v>No</v>
      </c>
      <c r="AH243" s="1052" t="str">
        <f t="shared" si="521"/>
        <v>Yes</v>
      </c>
      <c r="AJ243" s="397">
        <v>2</v>
      </c>
      <c r="AK243" s="398">
        <f t="shared" ref="AK243" si="543">AJ243*N243+AJ243*O243+AJ243*P243+AJ243*Q243+AJ243*R243+AJ243*S243+AJ243*U243+AJ243*W243+AJ243*X243+AJ243*Y243+AJ243*Z243+AJ243*AA243+AJ243*V243+AJ243*AD243+AJ243*T243</f>
        <v>0</v>
      </c>
      <c r="AL243" s="62"/>
      <c r="AM243" s="62"/>
      <c r="AN243" s="693">
        <v>10</v>
      </c>
      <c r="AO243" s="653">
        <f t="shared" si="407"/>
        <v>0</v>
      </c>
      <c r="AP243" s="738"/>
      <c r="AQ243" s="286">
        <f t="shared" si="522"/>
        <v>0</v>
      </c>
      <c r="AR243" s="286">
        <f t="shared" si="523"/>
        <v>0</v>
      </c>
      <c r="AS243" s="286">
        <f t="shared" si="524"/>
        <v>0</v>
      </c>
      <c r="AT243" s="286">
        <f t="shared" si="525"/>
        <v>0</v>
      </c>
      <c r="AU243" s="286">
        <f t="shared" si="526"/>
        <v>0</v>
      </c>
      <c r="AV243" s="286">
        <f t="shared" si="527"/>
        <v>0</v>
      </c>
      <c r="AW243" s="286">
        <f t="shared" si="482"/>
        <v>0</v>
      </c>
      <c r="AX243" s="286">
        <f t="shared" si="528"/>
        <v>0</v>
      </c>
      <c r="AY243" s="286">
        <f t="shared" si="529"/>
        <v>0</v>
      </c>
      <c r="AZ243" s="286">
        <f t="shared" si="530"/>
        <v>0</v>
      </c>
      <c r="BA243" s="286">
        <f t="shared" si="531"/>
        <v>0</v>
      </c>
      <c r="BB243" s="286">
        <f t="shared" si="532"/>
        <v>0</v>
      </c>
      <c r="BC243" s="286">
        <f t="shared" si="533"/>
        <v>0</v>
      </c>
      <c r="BD243" s="286">
        <f t="shared" si="534"/>
        <v>0</v>
      </c>
      <c r="BE243" s="548"/>
      <c r="BF243" s="548"/>
      <c r="BG243" s="658">
        <f>AD243*J243</f>
        <v>0</v>
      </c>
      <c r="BH243" s="656">
        <v>2</v>
      </c>
      <c r="BI243" s="286"/>
      <c r="BJ243" s="541">
        <v>8</v>
      </c>
      <c r="BK243" s="159"/>
      <c r="BL243" s="541"/>
      <c r="BM243" s="159"/>
      <c r="BN243" s="541"/>
      <c r="BO243" s="159"/>
      <c r="BP243" s="541"/>
      <c r="BQ243" s="159"/>
      <c r="BR243" s="541"/>
      <c r="BS243" s="159"/>
      <c r="BT243" s="541"/>
      <c r="BU243" s="159"/>
      <c r="BV243" s="541"/>
      <c r="BW243" s="159"/>
      <c r="BX243" s="541"/>
      <c r="BY243" s="159"/>
      <c r="BZ243" s="286"/>
      <c r="CA243" s="1">
        <f t="shared" si="483"/>
        <v>0</v>
      </c>
      <c r="CB243" s="1">
        <f t="shared" si="484"/>
        <v>0</v>
      </c>
      <c r="CC243" s="1">
        <f t="shared" si="485"/>
        <v>0</v>
      </c>
      <c r="CD243" s="1">
        <f t="shared" si="486"/>
        <v>0</v>
      </c>
      <c r="CE243" s="1035">
        <f t="shared" si="487"/>
        <v>0</v>
      </c>
      <c r="CF243" s="1">
        <f t="shared" si="488"/>
        <v>0</v>
      </c>
      <c r="CG243" s="1">
        <f t="shared" si="489"/>
        <v>0</v>
      </c>
      <c r="CH243" s="1">
        <f t="shared" si="490"/>
        <v>0</v>
      </c>
      <c r="CJ243" s="1">
        <f t="shared" si="491"/>
        <v>0</v>
      </c>
      <c r="CK243" s="1">
        <f t="shared" si="492"/>
        <v>0</v>
      </c>
      <c r="CM243" s="1">
        <f t="shared" si="493"/>
        <v>0</v>
      </c>
      <c r="CN243" s="1">
        <f t="shared" si="494"/>
        <v>0</v>
      </c>
      <c r="CO243" s="1">
        <f t="shared" si="495"/>
        <v>0</v>
      </c>
      <c r="CP243" s="1">
        <f t="shared" si="496"/>
        <v>0</v>
      </c>
      <c r="CQ243" s="1">
        <f t="shared" si="497"/>
        <v>0</v>
      </c>
      <c r="CR243" s="1">
        <f t="shared" si="498"/>
        <v>0</v>
      </c>
      <c r="CS243" s="1">
        <f t="shared" si="499"/>
        <v>0</v>
      </c>
      <c r="CT243" s="1">
        <f t="shared" si="500"/>
        <v>0</v>
      </c>
      <c r="CU243" s="1">
        <f t="shared" si="501"/>
        <v>0</v>
      </c>
      <c r="CV243" s="1">
        <f t="shared" si="502"/>
        <v>0</v>
      </c>
      <c r="CW243" s="1">
        <f t="shared" si="503"/>
        <v>0</v>
      </c>
      <c r="CX243" s="1">
        <f t="shared" si="504"/>
        <v>0</v>
      </c>
      <c r="CY243" s="1">
        <f t="shared" si="505"/>
        <v>0</v>
      </c>
      <c r="CZ243" s="1">
        <f t="shared" si="506"/>
        <v>0</v>
      </c>
      <c r="DA243" s="1">
        <f t="shared" si="507"/>
        <v>0</v>
      </c>
    </row>
    <row r="244" spans="1:105" s="1" customFormat="1" ht="65.25" customHeight="1">
      <c r="A244" s="1302"/>
      <c r="B244" s="266"/>
      <c r="C244" s="62"/>
      <c r="D244" s="472" t="s">
        <v>518</v>
      </c>
      <c r="E244" s="777"/>
      <c r="F244" s="1168"/>
      <c r="G244" s="167" t="s">
        <v>595</v>
      </c>
      <c r="H244" s="62" t="s">
        <v>218</v>
      </c>
      <c r="I244" s="167" t="s">
        <v>663</v>
      </c>
      <c r="J244" s="62">
        <v>1</v>
      </c>
      <c r="K244" s="62">
        <v>0</v>
      </c>
      <c r="L244" s="62" t="s">
        <v>6708</v>
      </c>
      <c r="M244" s="962">
        <v>183.64500000000001</v>
      </c>
      <c r="N244" s="168"/>
      <c r="O244" s="168"/>
      <c r="P244" s="168"/>
      <c r="Q244" s="168"/>
      <c r="R244" s="195"/>
      <c r="S244" s="225"/>
      <c r="T244" s="168"/>
      <c r="U244" s="169"/>
      <c r="V244" s="169"/>
      <c r="W244" s="169"/>
      <c r="X244" s="169"/>
      <c r="Y244" s="169"/>
      <c r="Z244" s="169"/>
      <c r="AA244" s="169"/>
      <c r="AB244" s="662"/>
      <c r="AC244" s="662"/>
      <c r="AD244" s="913" t="s">
        <v>236</v>
      </c>
      <c r="AE244" s="170">
        <f t="shared" ref="AE244" si="544">M244*N244+M244*O244+M244*P244+M244*Q244+M244*R244+M244*S244+M244*U244+M244*W244+M244*X244+M244*Y244+M244*Z244+M244*AA244+M244*V244+(M244*AB244*1.1)+(M244*AC244*1.1)+M244*T244</f>
        <v>0</v>
      </c>
      <c r="AF244" s="171" t="str">
        <f t="shared" si="520"/>
        <v>No</v>
      </c>
      <c r="AG244" s="257" t="str">
        <f t="shared" si="390"/>
        <v>No</v>
      </c>
      <c r="AH244" s="172" t="str">
        <f t="shared" si="521"/>
        <v>No</v>
      </c>
      <c r="AJ244" s="397">
        <v>1</v>
      </c>
      <c r="AK244" s="396">
        <f t="shared" si="518"/>
        <v>0</v>
      </c>
      <c r="AL244" s="62"/>
      <c r="AM244" s="62"/>
      <c r="AN244" s="693">
        <v>5.5</v>
      </c>
      <c r="AO244" s="653">
        <f t="shared" si="407"/>
        <v>0</v>
      </c>
      <c r="AP244" s="738"/>
      <c r="AQ244" s="286">
        <f t="shared" si="522"/>
        <v>0</v>
      </c>
      <c r="AR244" s="286">
        <f t="shared" si="523"/>
        <v>0</v>
      </c>
      <c r="AS244" s="286">
        <f t="shared" si="524"/>
        <v>0</v>
      </c>
      <c r="AT244" s="286">
        <f t="shared" si="525"/>
        <v>0</v>
      </c>
      <c r="AU244" s="286">
        <f t="shared" si="526"/>
        <v>0</v>
      </c>
      <c r="AV244" s="286">
        <f t="shared" si="527"/>
        <v>0</v>
      </c>
      <c r="AW244" s="286">
        <f t="shared" si="482"/>
        <v>0</v>
      </c>
      <c r="AX244" s="286">
        <f t="shared" si="528"/>
        <v>0</v>
      </c>
      <c r="AY244" s="286">
        <f t="shared" si="529"/>
        <v>0</v>
      </c>
      <c r="AZ244" s="286">
        <f t="shared" si="530"/>
        <v>0</v>
      </c>
      <c r="BA244" s="286">
        <f t="shared" si="531"/>
        <v>0</v>
      </c>
      <c r="BB244" s="286">
        <f t="shared" si="532"/>
        <v>0</v>
      </c>
      <c r="BC244" s="286">
        <f t="shared" si="533"/>
        <v>0</v>
      </c>
      <c r="BD244" s="286">
        <f t="shared" si="534"/>
        <v>0</v>
      </c>
      <c r="BE244" s="548">
        <f>AB244*J244</f>
        <v>0</v>
      </c>
      <c r="BF244" s="548">
        <f>AC244*J244</f>
        <v>0</v>
      </c>
      <c r="BG244" s="658"/>
      <c r="BH244" s="656">
        <v>1</v>
      </c>
      <c r="BI244" s="286"/>
      <c r="BJ244" s="541">
        <v>7</v>
      </c>
      <c r="BK244" s="62"/>
      <c r="BL244" s="541"/>
      <c r="BM244" s="62"/>
      <c r="BN244" s="541"/>
      <c r="BO244" s="62"/>
      <c r="BP244" s="541"/>
      <c r="BQ244" s="62"/>
      <c r="BR244" s="541"/>
      <c r="BS244" s="62"/>
      <c r="BT244" s="541"/>
      <c r="BU244" s="62"/>
      <c r="BV244" s="541"/>
      <c r="BW244" s="62"/>
      <c r="BX244" s="541"/>
      <c r="BY244" s="62"/>
      <c r="BZ244" s="286"/>
      <c r="CA244" s="1">
        <f t="shared" si="483"/>
        <v>0</v>
      </c>
      <c r="CB244" s="1">
        <f t="shared" si="484"/>
        <v>0</v>
      </c>
      <c r="CC244" s="1">
        <f t="shared" si="485"/>
        <v>0</v>
      </c>
      <c r="CD244" s="1">
        <f t="shared" si="486"/>
        <v>0</v>
      </c>
      <c r="CE244" s="1035">
        <f t="shared" si="487"/>
        <v>0</v>
      </c>
      <c r="CF244" s="1">
        <f t="shared" si="488"/>
        <v>0</v>
      </c>
      <c r="CG244" s="1">
        <f t="shared" si="489"/>
        <v>0</v>
      </c>
      <c r="CH244" s="1">
        <f t="shared" si="490"/>
        <v>0</v>
      </c>
      <c r="CJ244" s="1">
        <f t="shared" si="491"/>
        <v>0</v>
      </c>
      <c r="CK244" s="1">
        <f t="shared" si="492"/>
        <v>0</v>
      </c>
      <c r="CM244" s="1">
        <f t="shared" si="493"/>
        <v>0</v>
      </c>
      <c r="CN244" s="1">
        <f t="shared" si="494"/>
        <v>0</v>
      </c>
      <c r="CO244" s="1">
        <f t="shared" si="495"/>
        <v>0</v>
      </c>
      <c r="CP244" s="1">
        <f t="shared" si="496"/>
        <v>0</v>
      </c>
      <c r="CQ244" s="1">
        <f t="shared" si="497"/>
        <v>0</v>
      </c>
      <c r="CR244" s="1">
        <f t="shared" si="498"/>
        <v>0</v>
      </c>
      <c r="CS244" s="1">
        <f t="shared" si="499"/>
        <v>0</v>
      </c>
      <c r="CT244" s="1">
        <f t="shared" si="500"/>
        <v>0</v>
      </c>
      <c r="CU244" s="1">
        <f t="shared" si="501"/>
        <v>0</v>
      </c>
      <c r="CV244" s="1">
        <f t="shared" si="502"/>
        <v>0</v>
      </c>
      <c r="CW244" s="1">
        <f t="shared" si="503"/>
        <v>0</v>
      </c>
      <c r="CX244" s="1">
        <f t="shared" si="504"/>
        <v>0</v>
      </c>
      <c r="CY244" s="1">
        <f t="shared" si="505"/>
        <v>0</v>
      </c>
      <c r="CZ244" s="1">
        <f t="shared" si="506"/>
        <v>0</v>
      </c>
      <c r="DA244" s="1">
        <f t="shared" si="507"/>
        <v>0</v>
      </c>
    </row>
    <row r="245" spans="1:105" s="1" customFormat="1" ht="65.25" customHeight="1">
      <c r="A245" s="1302"/>
      <c r="B245" s="266"/>
      <c r="C245" s="62"/>
      <c r="D245" s="472" t="s">
        <v>519</v>
      </c>
      <c r="E245" s="777" t="s">
        <v>90</v>
      </c>
      <c r="F245" s="1168" t="s">
        <v>6727</v>
      </c>
      <c r="G245" s="167" t="s">
        <v>595</v>
      </c>
      <c r="H245" s="62" t="s">
        <v>218</v>
      </c>
      <c r="I245" s="167" t="s">
        <v>663</v>
      </c>
      <c r="J245" s="62">
        <v>1</v>
      </c>
      <c r="K245" s="62">
        <v>0</v>
      </c>
      <c r="L245" s="62" t="s">
        <v>6708</v>
      </c>
      <c r="M245" s="962">
        <v>211.47000000000003</v>
      </c>
      <c r="N245" s="168"/>
      <c r="O245" s="168"/>
      <c r="P245" s="168"/>
      <c r="Q245" s="168"/>
      <c r="R245" s="168"/>
      <c r="S245" s="225"/>
      <c r="T245" s="168"/>
      <c r="U245" s="169"/>
      <c r="V245" s="169"/>
      <c r="W245" s="169"/>
      <c r="X245" s="169"/>
      <c r="Y245" s="169"/>
      <c r="Z245" s="169"/>
      <c r="AA245" s="169"/>
      <c r="AB245" s="913" t="s">
        <v>236</v>
      </c>
      <c r="AC245" s="913" t="s">
        <v>236</v>
      </c>
      <c r="AD245" s="169"/>
      <c r="AE245" s="170">
        <f>M245*N245+M245*O245+M245*P245+M245*Q245+M245*R245+M245*S245+M245*U245+M245*W245+M245*X245+M245*Y245+M245*Z245+M245*AA245+M245*V245+M245*AD245+M245*T245</f>
        <v>0</v>
      </c>
      <c r="AF245" s="171" t="str">
        <f t="shared" si="520"/>
        <v>No</v>
      </c>
      <c r="AG245" s="257" t="str">
        <f t="shared" si="390"/>
        <v>No</v>
      </c>
      <c r="AH245" s="172" t="str">
        <f t="shared" si="521"/>
        <v>Yes</v>
      </c>
      <c r="AJ245" s="397">
        <v>1</v>
      </c>
      <c r="AK245" s="398">
        <f t="shared" ref="AK245" si="545">AJ245*N245+AJ245*O245+AJ245*P245+AJ245*Q245+AJ245*R245+AJ245*S245+AJ245*U245+AJ245*W245+AJ245*X245+AJ245*Y245+AJ245*Z245+AJ245*AA245+AJ245*V245+AJ245*AD245+AJ245*T245</f>
        <v>0</v>
      </c>
      <c r="AL245" s="62"/>
      <c r="AM245" s="62"/>
      <c r="AN245" s="693">
        <v>5.5</v>
      </c>
      <c r="AO245" s="653">
        <f t="shared" si="407"/>
        <v>0</v>
      </c>
      <c r="AP245" s="738"/>
      <c r="AQ245" s="286">
        <f t="shared" si="522"/>
        <v>0</v>
      </c>
      <c r="AR245" s="286">
        <f t="shared" si="523"/>
        <v>0</v>
      </c>
      <c r="AS245" s="286">
        <f t="shared" si="524"/>
        <v>0</v>
      </c>
      <c r="AT245" s="286">
        <f t="shared" si="525"/>
        <v>0</v>
      </c>
      <c r="AU245" s="286">
        <f t="shared" si="526"/>
        <v>0</v>
      </c>
      <c r="AV245" s="286">
        <f t="shared" si="527"/>
        <v>0</v>
      </c>
      <c r="AW245" s="286">
        <f t="shared" si="482"/>
        <v>0</v>
      </c>
      <c r="AX245" s="286">
        <f t="shared" si="528"/>
        <v>0</v>
      </c>
      <c r="AY245" s="286">
        <f t="shared" si="529"/>
        <v>0</v>
      </c>
      <c r="AZ245" s="286">
        <f t="shared" si="530"/>
        <v>0</v>
      </c>
      <c r="BA245" s="286">
        <f t="shared" si="531"/>
        <v>0</v>
      </c>
      <c r="BB245" s="286">
        <f t="shared" si="532"/>
        <v>0</v>
      </c>
      <c r="BC245" s="286">
        <f t="shared" si="533"/>
        <v>0</v>
      </c>
      <c r="BD245" s="286">
        <f t="shared" si="534"/>
        <v>0</v>
      </c>
      <c r="BE245" s="548"/>
      <c r="BF245" s="548"/>
      <c r="BG245" s="658">
        <f>AD245*J245</f>
        <v>0</v>
      </c>
      <c r="BH245" s="656">
        <v>1</v>
      </c>
      <c r="BI245" s="286"/>
      <c r="BJ245" s="541">
        <v>7</v>
      </c>
      <c r="BK245" s="62"/>
      <c r="BL245" s="541"/>
      <c r="BM245" s="62"/>
      <c r="BN245" s="541"/>
      <c r="BO245" s="62"/>
      <c r="BP245" s="541"/>
      <c r="BQ245" s="62"/>
      <c r="BR245" s="541"/>
      <c r="BS245" s="62"/>
      <c r="BT245" s="541"/>
      <c r="BU245" s="62"/>
      <c r="BV245" s="541"/>
      <c r="BW245" s="62"/>
      <c r="BX245" s="541"/>
      <c r="BY245" s="62"/>
      <c r="BZ245" s="286"/>
      <c r="CA245" s="1">
        <f t="shared" si="483"/>
        <v>0</v>
      </c>
      <c r="CB245" s="1">
        <f t="shared" si="484"/>
        <v>0</v>
      </c>
      <c r="CC245" s="1">
        <f t="shared" si="485"/>
        <v>0</v>
      </c>
      <c r="CD245" s="1">
        <f t="shared" si="486"/>
        <v>0</v>
      </c>
      <c r="CE245" s="1035">
        <f t="shared" si="487"/>
        <v>0</v>
      </c>
      <c r="CF245" s="1">
        <f t="shared" si="488"/>
        <v>0</v>
      </c>
      <c r="CG245" s="1">
        <f t="shared" si="489"/>
        <v>0</v>
      </c>
      <c r="CH245" s="1">
        <f t="shared" si="490"/>
        <v>0</v>
      </c>
      <c r="CJ245" s="1">
        <f t="shared" si="491"/>
        <v>0</v>
      </c>
      <c r="CK245" s="1">
        <f t="shared" si="492"/>
        <v>0</v>
      </c>
      <c r="CM245" s="1">
        <f t="shared" si="493"/>
        <v>0</v>
      </c>
      <c r="CN245" s="1">
        <f t="shared" si="494"/>
        <v>0</v>
      </c>
      <c r="CO245" s="1">
        <f t="shared" si="495"/>
        <v>0</v>
      </c>
      <c r="CP245" s="1">
        <f t="shared" si="496"/>
        <v>0</v>
      </c>
      <c r="CQ245" s="1">
        <f t="shared" si="497"/>
        <v>0</v>
      </c>
      <c r="CR245" s="1">
        <f t="shared" si="498"/>
        <v>0</v>
      </c>
      <c r="CS245" s="1">
        <f t="shared" si="499"/>
        <v>0</v>
      </c>
      <c r="CT245" s="1">
        <f t="shared" si="500"/>
        <v>0</v>
      </c>
      <c r="CU245" s="1">
        <f t="shared" si="501"/>
        <v>0</v>
      </c>
      <c r="CV245" s="1">
        <f t="shared" si="502"/>
        <v>0</v>
      </c>
      <c r="CW245" s="1">
        <f t="shared" si="503"/>
        <v>0</v>
      </c>
      <c r="CX245" s="1">
        <f t="shared" si="504"/>
        <v>0</v>
      </c>
      <c r="CY245" s="1">
        <f t="shared" si="505"/>
        <v>0</v>
      </c>
      <c r="CZ245" s="1">
        <f t="shared" si="506"/>
        <v>0</v>
      </c>
      <c r="DA245" s="1">
        <f t="shared" si="507"/>
        <v>0</v>
      </c>
    </row>
    <row r="246" spans="1:105" s="1" customFormat="1" ht="65.25" customHeight="1">
      <c r="A246" s="1302"/>
      <c r="B246" s="266"/>
      <c r="C246" s="167"/>
      <c r="D246" s="1053" t="s">
        <v>520</v>
      </c>
      <c r="E246" s="1054"/>
      <c r="F246" s="1165"/>
      <c r="G246" s="1055" t="s">
        <v>595</v>
      </c>
      <c r="H246" s="1056" t="s">
        <v>225</v>
      </c>
      <c r="I246" s="1055" t="s">
        <v>664</v>
      </c>
      <c r="J246" s="1056">
        <v>1</v>
      </c>
      <c r="K246" s="1056">
        <v>0</v>
      </c>
      <c r="L246" s="1056" t="s">
        <v>6708</v>
      </c>
      <c r="M246" s="1057">
        <v>83.475000000000009</v>
      </c>
      <c r="N246" s="1058"/>
      <c r="O246" s="1058"/>
      <c r="P246" s="1058"/>
      <c r="Q246" s="1058"/>
      <c r="R246" s="1058"/>
      <c r="S246" s="1086"/>
      <c r="T246" s="1058"/>
      <c r="U246" s="1059"/>
      <c r="V246" s="1059"/>
      <c r="W246" s="1059"/>
      <c r="X246" s="1059"/>
      <c r="Y246" s="1059"/>
      <c r="Z246" s="1059"/>
      <c r="AA246" s="1059"/>
      <c r="AB246" s="1082"/>
      <c r="AC246" s="1082"/>
      <c r="AD246" s="1061" t="s">
        <v>236</v>
      </c>
      <c r="AE246" s="1062">
        <f t="shared" ref="AE246" si="546">M246*N246+M246*O246+M246*P246+M246*Q246+M246*R246+M246*S246+M246*U246+M246*W246+M246*X246+M246*Y246+M246*Z246+M246*AA246+M246*V246+(M246*AB246*1.1)+(M246*AC246*1.1)+M246*T246</f>
        <v>0</v>
      </c>
      <c r="AF246" s="1063" t="str">
        <f t="shared" si="520"/>
        <v>No</v>
      </c>
      <c r="AG246" s="1107" t="str">
        <f t="shared" si="390"/>
        <v>No</v>
      </c>
      <c r="AH246" s="1052" t="str">
        <f t="shared" si="521"/>
        <v>No</v>
      </c>
      <c r="AJ246" s="397">
        <v>1</v>
      </c>
      <c r="AK246" s="396">
        <f t="shared" si="518"/>
        <v>0</v>
      </c>
      <c r="AL246" s="62"/>
      <c r="AM246" s="62"/>
      <c r="AN246" s="693">
        <v>2</v>
      </c>
      <c r="AO246" s="653">
        <f t="shared" si="407"/>
        <v>0</v>
      </c>
      <c r="AP246" s="738"/>
      <c r="AQ246" s="286">
        <f t="shared" si="522"/>
        <v>0</v>
      </c>
      <c r="AR246" s="286">
        <f t="shared" si="523"/>
        <v>0</v>
      </c>
      <c r="AS246" s="286">
        <f t="shared" si="524"/>
        <v>0</v>
      </c>
      <c r="AT246" s="286">
        <f t="shared" si="525"/>
        <v>0</v>
      </c>
      <c r="AU246" s="286">
        <f t="shared" si="526"/>
        <v>0</v>
      </c>
      <c r="AV246" s="286">
        <f t="shared" si="527"/>
        <v>0</v>
      </c>
      <c r="AW246" s="286">
        <f t="shared" si="482"/>
        <v>0</v>
      </c>
      <c r="AX246" s="286">
        <f t="shared" si="528"/>
        <v>0</v>
      </c>
      <c r="AY246" s="286">
        <f t="shared" si="529"/>
        <v>0</v>
      </c>
      <c r="AZ246" s="286">
        <f t="shared" si="530"/>
        <v>0</v>
      </c>
      <c r="BA246" s="286">
        <f t="shared" si="531"/>
        <v>0</v>
      </c>
      <c r="BB246" s="286">
        <f t="shared" si="532"/>
        <v>0</v>
      </c>
      <c r="BC246" s="286">
        <f t="shared" si="533"/>
        <v>0</v>
      </c>
      <c r="BD246" s="286">
        <f t="shared" si="534"/>
        <v>0</v>
      </c>
      <c r="BE246" s="548">
        <f>AB246*J246</f>
        <v>0</v>
      </c>
      <c r="BF246" s="548">
        <f>AC246*J246</f>
        <v>0</v>
      </c>
      <c r="BG246" s="658"/>
      <c r="BH246" s="656">
        <v>1</v>
      </c>
      <c r="BI246" s="286"/>
      <c r="BJ246" s="541">
        <v>5</v>
      </c>
      <c r="BK246" s="159"/>
      <c r="BL246" s="541"/>
      <c r="BM246" s="159"/>
      <c r="BN246" s="541"/>
      <c r="BO246" s="159"/>
      <c r="BP246" s="541"/>
      <c r="BQ246" s="159"/>
      <c r="BR246" s="541"/>
      <c r="BS246" s="159"/>
      <c r="BT246" s="541"/>
      <c r="BU246" s="159"/>
      <c r="BV246" s="541"/>
      <c r="BW246" s="159"/>
      <c r="BX246" s="541"/>
      <c r="BY246" s="159"/>
      <c r="BZ246" s="286"/>
      <c r="CA246" s="1">
        <f t="shared" si="483"/>
        <v>0</v>
      </c>
      <c r="CB246" s="1">
        <f t="shared" si="484"/>
        <v>0</v>
      </c>
      <c r="CC246" s="1">
        <f t="shared" si="485"/>
        <v>0</v>
      </c>
      <c r="CD246" s="1">
        <f t="shared" si="486"/>
        <v>0</v>
      </c>
      <c r="CE246" s="1035">
        <f t="shared" si="487"/>
        <v>0</v>
      </c>
      <c r="CF246" s="1">
        <f t="shared" si="488"/>
        <v>0</v>
      </c>
      <c r="CG246" s="1">
        <f t="shared" si="489"/>
        <v>0</v>
      </c>
      <c r="CH246" s="1">
        <f t="shared" si="490"/>
        <v>0</v>
      </c>
      <c r="CJ246" s="1">
        <f t="shared" si="491"/>
        <v>0</v>
      </c>
      <c r="CK246" s="1">
        <f t="shared" si="492"/>
        <v>0</v>
      </c>
      <c r="CM246" s="1">
        <f t="shared" si="493"/>
        <v>0</v>
      </c>
      <c r="CN246" s="1">
        <f t="shared" si="494"/>
        <v>0</v>
      </c>
      <c r="CO246" s="1">
        <f t="shared" si="495"/>
        <v>0</v>
      </c>
      <c r="CP246" s="1">
        <f t="shared" si="496"/>
        <v>0</v>
      </c>
      <c r="CQ246" s="1">
        <f t="shared" si="497"/>
        <v>0</v>
      </c>
      <c r="CR246" s="1">
        <f t="shared" si="498"/>
        <v>0</v>
      </c>
      <c r="CS246" s="1">
        <f t="shared" si="499"/>
        <v>0</v>
      </c>
      <c r="CT246" s="1">
        <f t="shared" si="500"/>
        <v>0</v>
      </c>
      <c r="CU246" s="1">
        <f t="shared" si="501"/>
        <v>0</v>
      </c>
      <c r="CV246" s="1">
        <f t="shared" si="502"/>
        <v>0</v>
      </c>
      <c r="CW246" s="1">
        <f t="shared" si="503"/>
        <v>0</v>
      </c>
      <c r="CX246" s="1">
        <f t="shared" si="504"/>
        <v>0</v>
      </c>
      <c r="CY246" s="1">
        <f t="shared" si="505"/>
        <v>0</v>
      </c>
      <c r="CZ246" s="1">
        <f t="shared" si="506"/>
        <v>0</v>
      </c>
      <c r="DA246" s="1">
        <f t="shared" si="507"/>
        <v>0</v>
      </c>
    </row>
    <row r="247" spans="1:105" s="1" customFormat="1" ht="65.25" customHeight="1">
      <c r="A247" s="1302"/>
      <c r="B247" s="266"/>
      <c r="C247" s="167"/>
      <c r="D247" s="1053" t="s">
        <v>521</v>
      </c>
      <c r="E247" s="1054" t="s">
        <v>90</v>
      </c>
      <c r="F247" s="1165" t="s">
        <v>6727</v>
      </c>
      <c r="G247" s="1055" t="s">
        <v>595</v>
      </c>
      <c r="H247" s="1056" t="s">
        <v>225</v>
      </c>
      <c r="I247" s="1055" t="s">
        <v>664</v>
      </c>
      <c r="J247" s="1056">
        <v>1</v>
      </c>
      <c r="K247" s="1056">
        <v>0</v>
      </c>
      <c r="L247" s="1056" t="s">
        <v>6708</v>
      </c>
      <c r="M247" s="1085">
        <v>105.73500000000001</v>
      </c>
      <c r="N247" s="1058"/>
      <c r="O247" s="1058"/>
      <c r="P247" s="1058"/>
      <c r="Q247" s="1058"/>
      <c r="R247" s="1058"/>
      <c r="S247" s="1086"/>
      <c r="T247" s="1058"/>
      <c r="U247" s="1059"/>
      <c r="V247" s="1059"/>
      <c r="W247" s="1059"/>
      <c r="X247" s="1059"/>
      <c r="Y247" s="1059"/>
      <c r="Z247" s="1059"/>
      <c r="AA247" s="1059"/>
      <c r="AB247" s="1061" t="s">
        <v>236</v>
      </c>
      <c r="AC247" s="1061" t="s">
        <v>236</v>
      </c>
      <c r="AD247" s="1059"/>
      <c r="AE247" s="1062">
        <f>M247*N247+M247*O247+M247*P247+M247*Q247+M247*R247+M247*S247+M247*U247+M247*W247+M247*X247+M247*Y247+M247*Z247+M247*AA247+M247*V247+M247*AD247+M247*T247</f>
        <v>0</v>
      </c>
      <c r="AF247" s="1063" t="str">
        <f t="shared" si="520"/>
        <v>No</v>
      </c>
      <c r="AG247" s="1107" t="str">
        <f t="shared" si="390"/>
        <v>No</v>
      </c>
      <c r="AH247" s="1052" t="str">
        <f t="shared" si="521"/>
        <v>Yes</v>
      </c>
      <c r="AJ247" s="397">
        <v>1</v>
      </c>
      <c r="AK247" s="398">
        <f t="shared" ref="AK247" si="547">AJ247*N247+AJ247*O247+AJ247*P247+AJ247*Q247+AJ247*R247+AJ247*S247+AJ247*U247+AJ247*W247+AJ247*X247+AJ247*Y247+AJ247*Z247+AJ247*AA247+AJ247*V247+AJ247*AD247+AJ247*T247</f>
        <v>0</v>
      </c>
      <c r="AL247" s="62"/>
      <c r="AM247" s="62"/>
      <c r="AN247" s="693">
        <v>2</v>
      </c>
      <c r="AO247" s="653">
        <f t="shared" ref="AO247:AO249" si="548">SUM(N247:AD247)*AN247</f>
        <v>0</v>
      </c>
      <c r="AP247" s="738"/>
      <c r="AQ247" s="286">
        <f t="shared" si="522"/>
        <v>0</v>
      </c>
      <c r="AR247" s="286">
        <f t="shared" si="523"/>
        <v>0</v>
      </c>
      <c r="AS247" s="286">
        <f t="shared" si="524"/>
        <v>0</v>
      </c>
      <c r="AT247" s="286">
        <f t="shared" si="525"/>
        <v>0</v>
      </c>
      <c r="AU247" s="286">
        <f t="shared" si="526"/>
        <v>0</v>
      </c>
      <c r="AV247" s="286">
        <f t="shared" si="527"/>
        <v>0</v>
      </c>
      <c r="AW247" s="286">
        <f t="shared" si="482"/>
        <v>0</v>
      </c>
      <c r="AX247" s="286">
        <f t="shared" si="528"/>
        <v>0</v>
      </c>
      <c r="AY247" s="286">
        <f t="shared" si="529"/>
        <v>0</v>
      </c>
      <c r="AZ247" s="286">
        <f t="shared" si="530"/>
        <v>0</v>
      </c>
      <c r="BA247" s="286">
        <f t="shared" si="531"/>
        <v>0</v>
      </c>
      <c r="BB247" s="286">
        <f t="shared" si="532"/>
        <v>0</v>
      </c>
      <c r="BC247" s="286">
        <f t="shared" si="533"/>
        <v>0</v>
      </c>
      <c r="BD247" s="286">
        <f t="shared" si="534"/>
        <v>0</v>
      </c>
      <c r="BE247" s="548"/>
      <c r="BF247" s="548"/>
      <c r="BG247" s="658">
        <f>AD247*J247</f>
        <v>0</v>
      </c>
      <c r="BH247" s="656">
        <v>1</v>
      </c>
      <c r="BI247" s="286"/>
      <c r="BJ247" s="541">
        <v>5</v>
      </c>
      <c r="BK247" s="159"/>
      <c r="BL247" s="541"/>
      <c r="BM247" s="159"/>
      <c r="BN247" s="541"/>
      <c r="BO247" s="159"/>
      <c r="BP247" s="541"/>
      <c r="BQ247" s="159"/>
      <c r="BR247" s="541"/>
      <c r="BS247" s="159"/>
      <c r="BT247" s="541"/>
      <c r="BU247" s="159"/>
      <c r="BV247" s="541"/>
      <c r="BW247" s="159"/>
      <c r="BX247" s="541"/>
      <c r="BY247" s="159"/>
      <c r="BZ247" s="286"/>
      <c r="CA247" s="1">
        <f t="shared" si="483"/>
        <v>0</v>
      </c>
      <c r="CB247" s="1">
        <f t="shared" si="484"/>
        <v>0</v>
      </c>
      <c r="CC247" s="1">
        <f t="shared" si="485"/>
        <v>0</v>
      </c>
      <c r="CD247" s="1">
        <f t="shared" si="486"/>
        <v>0</v>
      </c>
      <c r="CE247" s="1035">
        <f t="shared" si="487"/>
        <v>0</v>
      </c>
      <c r="CF247" s="1">
        <f t="shared" si="488"/>
        <v>0</v>
      </c>
      <c r="CG247" s="1">
        <f t="shared" si="489"/>
        <v>0</v>
      </c>
      <c r="CH247" s="1">
        <f t="shared" si="490"/>
        <v>0</v>
      </c>
      <c r="CJ247" s="1">
        <f t="shared" si="491"/>
        <v>0</v>
      </c>
      <c r="CK247" s="1">
        <f t="shared" si="492"/>
        <v>0</v>
      </c>
      <c r="CM247" s="1">
        <f t="shared" si="493"/>
        <v>0</v>
      </c>
      <c r="CN247" s="1">
        <f t="shared" si="494"/>
        <v>0</v>
      </c>
      <c r="CO247" s="1">
        <f t="shared" si="495"/>
        <v>0</v>
      </c>
      <c r="CP247" s="1">
        <f t="shared" si="496"/>
        <v>0</v>
      </c>
      <c r="CQ247" s="1">
        <f t="shared" si="497"/>
        <v>0</v>
      </c>
      <c r="CR247" s="1">
        <f t="shared" si="498"/>
        <v>0</v>
      </c>
      <c r="CS247" s="1">
        <f t="shared" si="499"/>
        <v>0</v>
      </c>
      <c r="CT247" s="1">
        <f t="shared" si="500"/>
        <v>0</v>
      </c>
      <c r="CU247" s="1">
        <f t="shared" si="501"/>
        <v>0</v>
      </c>
      <c r="CV247" s="1">
        <f t="shared" si="502"/>
        <v>0</v>
      </c>
      <c r="CW247" s="1">
        <f t="shared" si="503"/>
        <v>0</v>
      </c>
      <c r="CX247" s="1">
        <f t="shared" si="504"/>
        <v>0</v>
      </c>
      <c r="CY247" s="1">
        <f t="shared" si="505"/>
        <v>0</v>
      </c>
      <c r="CZ247" s="1">
        <f t="shared" si="506"/>
        <v>0</v>
      </c>
      <c r="DA247" s="1">
        <f t="shared" si="507"/>
        <v>0</v>
      </c>
    </row>
    <row r="248" spans="1:105" s="1" customFormat="1" ht="65.25" customHeight="1">
      <c r="A248" s="1302"/>
      <c r="B248" s="266"/>
      <c r="C248" s="167"/>
      <c r="D248" s="472" t="s">
        <v>522</v>
      </c>
      <c r="E248" s="777"/>
      <c r="F248" s="777"/>
      <c r="G248" s="167" t="s">
        <v>595</v>
      </c>
      <c r="H248" s="62" t="s">
        <v>225</v>
      </c>
      <c r="I248" s="167" t="s">
        <v>665</v>
      </c>
      <c r="J248" s="62">
        <v>1</v>
      </c>
      <c r="K248" s="62">
        <v>0</v>
      </c>
      <c r="L248" s="62" t="s">
        <v>6708</v>
      </c>
      <c r="M248" s="989">
        <v>76.796999999999997</v>
      </c>
      <c r="N248" s="168"/>
      <c r="O248" s="168"/>
      <c r="P248" s="195"/>
      <c r="Q248" s="168"/>
      <c r="R248" s="168"/>
      <c r="S248" s="225"/>
      <c r="T248" s="168"/>
      <c r="U248" s="169"/>
      <c r="V248" s="169"/>
      <c r="W248" s="196"/>
      <c r="X248" s="169"/>
      <c r="Y248" s="169"/>
      <c r="Z248" s="169"/>
      <c r="AA248" s="169"/>
      <c r="AB248" s="662"/>
      <c r="AC248" s="662"/>
      <c r="AD248" s="913" t="s">
        <v>236</v>
      </c>
      <c r="AE248" s="170">
        <f t="shared" ref="AE248" si="549">M248*N248+M248*O248+M248*P248+M248*Q248+M248*R248+M248*S248+M248*U248+M248*W248+M248*X248+M248*Y248+M248*Z248+M248*AA248+M248*V248+(M248*AB248*1.1)+(M248*AC248*1.1)+M248*T248</f>
        <v>0</v>
      </c>
      <c r="AF248" s="171" t="str">
        <f t="shared" si="520"/>
        <v>No</v>
      </c>
      <c r="AG248" s="257" t="str">
        <f t="shared" si="390"/>
        <v>No</v>
      </c>
      <c r="AH248" s="172" t="str">
        <f t="shared" si="521"/>
        <v>No</v>
      </c>
      <c r="AJ248" s="397">
        <v>1</v>
      </c>
      <c r="AK248" s="396">
        <f t="shared" si="518"/>
        <v>0</v>
      </c>
      <c r="AL248" s="62"/>
      <c r="AM248" s="62"/>
      <c r="AN248" s="693">
        <v>1</v>
      </c>
      <c r="AO248" s="653">
        <f t="shared" si="548"/>
        <v>0</v>
      </c>
      <c r="AP248" s="738"/>
      <c r="AQ248" s="286">
        <f t="shared" si="522"/>
        <v>0</v>
      </c>
      <c r="AR248" s="286">
        <f t="shared" si="523"/>
        <v>0</v>
      </c>
      <c r="AS248" s="286">
        <f t="shared" si="524"/>
        <v>0</v>
      </c>
      <c r="AT248" s="286">
        <f t="shared" si="525"/>
        <v>0</v>
      </c>
      <c r="AU248" s="286">
        <f t="shared" si="526"/>
        <v>0</v>
      </c>
      <c r="AV248" s="286">
        <f t="shared" si="527"/>
        <v>0</v>
      </c>
      <c r="AW248" s="286">
        <f t="shared" si="482"/>
        <v>0</v>
      </c>
      <c r="AX248" s="286">
        <f t="shared" si="528"/>
        <v>0</v>
      </c>
      <c r="AY248" s="286">
        <f t="shared" si="529"/>
        <v>0</v>
      </c>
      <c r="AZ248" s="286">
        <f t="shared" si="530"/>
        <v>0</v>
      </c>
      <c r="BA248" s="286">
        <f t="shared" si="531"/>
        <v>0</v>
      </c>
      <c r="BB248" s="286">
        <f t="shared" si="532"/>
        <v>0</v>
      </c>
      <c r="BC248" s="286">
        <f t="shared" si="533"/>
        <v>0</v>
      </c>
      <c r="BD248" s="286">
        <f t="shared" si="534"/>
        <v>0</v>
      </c>
      <c r="BE248" s="548">
        <f>AB248*J248</f>
        <v>0</v>
      </c>
      <c r="BF248" s="548">
        <f>AC248*J248</f>
        <v>0</v>
      </c>
      <c r="BG248" s="658"/>
      <c r="BH248" s="656">
        <v>1</v>
      </c>
      <c r="BI248" s="286"/>
      <c r="BJ248" s="541">
        <v>4</v>
      </c>
      <c r="BK248" s="62"/>
      <c r="BL248" s="541"/>
      <c r="BM248" s="62"/>
      <c r="BN248" s="541"/>
      <c r="BO248" s="62"/>
      <c r="BP248" s="541"/>
      <c r="BQ248" s="62"/>
      <c r="BR248" s="541"/>
      <c r="BS248" s="62"/>
      <c r="BT248" s="541"/>
      <c r="BU248" s="62"/>
      <c r="BV248" s="541"/>
      <c r="BW248" s="62"/>
      <c r="BX248" s="541"/>
      <c r="BY248" s="62"/>
      <c r="BZ248" s="286"/>
      <c r="CA248" s="1">
        <f t="shared" si="483"/>
        <v>0</v>
      </c>
      <c r="CB248" s="1">
        <f t="shared" si="484"/>
        <v>0</v>
      </c>
      <c r="CC248" s="1">
        <f t="shared" si="485"/>
        <v>0</v>
      </c>
      <c r="CD248" s="1">
        <f t="shared" si="486"/>
        <v>0</v>
      </c>
      <c r="CE248" s="1035">
        <f t="shared" si="487"/>
        <v>0</v>
      </c>
      <c r="CF248" s="1">
        <f t="shared" si="488"/>
        <v>0</v>
      </c>
      <c r="CG248" s="1">
        <f t="shared" si="489"/>
        <v>0</v>
      </c>
      <c r="CH248" s="1">
        <f t="shared" si="490"/>
        <v>0</v>
      </c>
      <c r="CJ248" s="1">
        <f t="shared" si="491"/>
        <v>0</v>
      </c>
      <c r="CK248" s="1">
        <f t="shared" si="492"/>
        <v>0</v>
      </c>
      <c r="CM248" s="1">
        <f t="shared" si="493"/>
        <v>0</v>
      </c>
      <c r="CN248" s="1">
        <f t="shared" si="494"/>
        <v>0</v>
      </c>
      <c r="CO248" s="1">
        <f t="shared" si="495"/>
        <v>0</v>
      </c>
      <c r="CP248" s="1">
        <f t="shared" si="496"/>
        <v>0</v>
      </c>
      <c r="CQ248" s="1">
        <f t="shared" si="497"/>
        <v>0</v>
      </c>
      <c r="CR248" s="1">
        <f t="shared" si="498"/>
        <v>0</v>
      </c>
      <c r="CS248" s="1">
        <f t="shared" si="499"/>
        <v>0</v>
      </c>
      <c r="CT248" s="1">
        <f t="shared" si="500"/>
        <v>0</v>
      </c>
      <c r="CU248" s="1">
        <f t="shared" si="501"/>
        <v>0</v>
      </c>
      <c r="CV248" s="1">
        <f t="shared" si="502"/>
        <v>0</v>
      </c>
      <c r="CW248" s="1">
        <f t="shared" si="503"/>
        <v>0</v>
      </c>
      <c r="CX248" s="1">
        <f t="shared" si="504"/>
        <v>0</v>
      </c>
      <c r="CY248" s="1">
        <f t="shared" si="505"/>
        <v>0</v>
      </c>
      <c r="CZ248" s="1">
        <f t="shared" si="506"/>
        <v>0</v>
      </c>
      <c r="DA248" s="1">
        <f t="shared" si="507"/>
        <v>0</v>
      </c>
    </row>
    <row r="249" spans="1:105" s="1" customFormat="1" ht="65.25" customHeight="1">
      <c r="A249" s="1303"/>
      <c r="B249" s="258"/>
      <c r="C249" s="212"/>
      <c r="D249" s="471" t="s">
        <v>523</v>
      </c>
      <c r="E249" s="778" t="s">
        <v>90</v>
      </c>
      <c r="F249" s="778"/>
      <c r="G249" s="212" t="s">
        <v>595</v>
      </c>
      <c r="H249" s="175" t="s">
        <v>225</v>
      </c>
      <c r="I249" s="212" t="s">
        <v>665</v>
      </c>
      <c r="J249" s="175">
        <v>1</v>
      </c>
      <c r="K249" s="175">
        <v>0</v>
      </c>
      <c r="L249" s="175" t="s">
        <v>6708</v>
      </c>
      <c r="M249" s="978">
        <v>100.17000000000002</v>
      </c>
      <c r="N249" s="213"/>
      <c r="O249" s="213"/>
      <c r="P249" s="199"/>
      <c r="Q249" s="213"/>
      <c r="R249" s="213"/>
      <c r="S249" s="227"/>
      <c r="T249" s="213"/>
      <c r="U249" s="214"/>
      <c r="V249" s="214"/>
      <c r="W249" s="214"/>
      <c r="X249" s="214"/>
      <c r="Y249" s="214"/>
      <c r="Z249" s="214"/>
      <c r="AA249" s="214"/>
      <c r="AB249" s="912" t="s">
        <v>236</v>
      </c>
      <c r="AC249" s="912" t="s">
        <v>236</v>
      </c>
      <c r="AD249" s="213"/>
      <c r="AE249" s="170">
        <f>M249*N249+M249*O249+M249*P249+M249*Q249+M249*R249+M249*S249+M249*U249+M249*W249+M249*X249+M249*Y249+M249*Z249+M249*AA249+M249*V249+M249*AD249+M249*T249</f>
        <v>0</v>
      </c>
      <c r="AF249" s="216" t="str">
        <f t="shared" si="520"/>
        <v>No</v>
      </c>
      <c r="AG249" s="257" t="str">
        <f t="shared" si="390"/>
        <v>No</v>
      </c>
      <c r="AH249" s="172" t="str">
        <f t="shared" si="521"/>
        <v>No</v>
      </c>
      <c r="AJ249" s="399">
        <v>1</v>
      </c>
      <c r="AK249" s="398">
        <f t="shared" ref="AK249" si="550">AJ249*N249+AJ249*O249+AJ249*P249+AJ249*Q249+AJ249*R249+AJ249*S249+AJ249*U249+AJ249*W249+AJ249*X249+AJ249*Y249+AJ249*Z249+AJ249*AA249+AJ249*V249+AJ249*AD249+AJ249*T249</f>
        <v>0</v>
      </c>
      <c r="AL249" s="62"/>
      <c r="AM249" s="62"/>
      <c r="AN249" s="693">
        <v>1</v>
      </c>
      <c r="AO249" s="653">
        <f t="shared" si="548"/>
        <v>0</v>
      </c>
      <c r="AP249" s="738"/>
      <c r="AQ249" s="286">
        <f t="shared" si="522"/>
        <v>0</v>
      </c>
      <c r="AR249" s="286">
        <f t="shared" si="523"/>
        <v>0</v>
      </c>
      <c r="AS249" s="286">
        <f t="shared" si="524"/>
        <v>0</v>
      </c>
      <c r="AT249" s="286">
        <f t="shared" si="525"/>
        <v>0</v>
      </c>
      <c r="AU249" s="286">
        <f t="shared" si="526"/>
        <v>0</v>
      </c>
      <c r="AV249" s="286">
        <f t="shared" si="527"/>
        <v>0</v>
      </c>
      <c r="AW249" s="286">
        <f t="shared" si="482"/>
        <v>0</v>
      </c>
      <c r="AX249" s="286">
        <f t="shared" si="528"/>
        <v>0</v>
      </c>
      <c r="AY249" s="286">
        <f t="shared" si="529"/>
        <v>0</v>
      </c>
      <c r="AZ249" s="286">
        <f t="shared" si="530"/>
        <v>0</v>
      </c>
      <c r="BA249" s="286">
        <f t="shared" si="531"/>
        <v>0</v>
      </c>
      <c r="BB249" s="286">
        <f t="shared" si="532"/>
        <v>0</v>
      </c>
      <c r="BC249" s="286">
        <f t="shared" si="533"/>
        <v>0</v>
      </c>
      <c r="BD249" s="286">
        <f t="shared" si="534"/>
        <v>0</v>
      </c>
      <c r="BE249" s="548"/>
      <c r="BF249" s="548"/>
      <c r="BG249" s="658">
        <f>AD249*J249</f>
        <v>0</v>
      </c>
      <c r="BH249" s="656">
        <v>1</v>
      </c>
      <c r="BI249" s="286"/>
      <c r="BJ249" s="542">
        <v>4</v>
      </c>
      <c r="BK249" s="175"/>
      <c r="BL249" s="542"/>
      <c r="BM249" s="175"/>
      <c r="BN249" s="542"/>
      <c r="BO249" s="175"/>
      <c r="BP249" s="542"/>
      <c r="BQ249" s="175"/>
      <c r="BR249" s="542"/>
      <c r="BS249" s="175"/>
      <c r="BT249" s="542"/>
      <c r="BU249" s="175"/>
      <c r="BV249" s="542"/>
      <c r="BW249" s="175"/>
      <c r="BX249" s="542"/>
      <c r="BY249" s="175"/>
      <c r="BZ249" s="286"/>
      <c r="CA249" s="1">
        <f t="shared" si="483"/>
        <v>0</v>
      </c>
      <c r="CB249" s="1">
        <f t="shared" si="484"/>
        <v>0</v>
      </c>
      <c r="CC249" s="1">
        <f t="shared" si="485"/>
        <v>0</v>
      </c>
      <c r="CD249" s="1">
        <f t="shared" si="486"/>
        <v>0</v>
      </c>
      <c r="CE249" s="1035">
        <f t="shared" si="487"/>
        <v>0</v>
      </c>
      <c r="CF249" s="1">
        <f t="shared" si="488"/>
        <v>0</v>
      </c>
      <c r="CG249" s="1">
        <f t="shared" si="489"/>
        <v>0</v>
      </c>
      <c r="CH249" s="1">
        <f t="shared" si="490"/>
        <v>0</v>
      </c>
      <c r="CJ249" s="1">
        <f t="shared" si="491"/>
        <v>0</v>
      </c>
      <c r="CK249" s="1">
        <f t="shared" si="492"/>
        <v>0</v>
      </c>
      <c r="CM249" s="1">
        <f t="shared" si="493"/>
        <v>0</v>
      </c>
      <c r="CN249" s="1">
        <f t="shared" si="494"/>
        <v>0</v>
      </c>
      <c r="CO249" s="1">
        <f t="shared" si="495"/>
        <v>0</v>
      </c>
      <c r="CP249" s="1">
        <f t="shared" si="496"/>
        <v>0</v>
      </c>
      <c r="CQ249" s="1">
        <f t="shared" si="497"/>
        <v>0</v>
      </c>
      <c r="CR249" s="1">
        <f t="shared" si="498"/>
        <v>0</v>
      </c>
      <c r="CS249" s="1">
        <f t="shared" si="499"/>
        <v>0</v>
      </c>
      <c r="CT249" s="1">
        <f t="shared" si="500"/>
        <v>0</v>
      </c>
      <c r="CU249" s="1">
        <f t="shared" si="501"/>
        <v>0</v>
      </c>
      <c r="CV249" s="1">
        <f t="shared" si="502"/>
        <v>0</v>
      </c>
      <c r="CW249" s="1">
        <f t="shared" si="503"/>
        <v>0</v>
      </c>
      <c r="CX249" s="1">
        <f t="shared" si="504"/>
        <v>0</v>
      </c>
      <c r="CY249" s="1">
        <f t="shared" si="505"/>
        <v>0</v>
      </c>
      <c r="CZ249" s="1">
        <f t="shared" si="506"/>
        <v>0</v>
      </c>
      <c r="DA249" s="1">
        <f t="shared" si="507"/>
        <v>0</v>
      </c>
    </row>
    <row r="250" spans="1:105" s="62" customFormat="1" ht="32.549999999999997" customHeight="1">
      <c r="A250" s="1"/>
      <c r="B250" s="260"/>
      <c r="C250" s="9"/>
      <c r="D250" s="472"/>
      <c r="E250" s="780"/>
      <c r="F250" s="780"/>
      <c r="G250" s="425"/>
      <c r="H250" s="9"/>
      <c r="I250" s="167"/>
      <c r="J250" s="9"/>
      <c r="K250" s="9"/>
      <c r="L250" s="9"/>
      <c r="M250" s="485" t="s">
        <v>789</v>
      </c>
      <c r="N250" s="248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881"/>
      <c r="AC250" s="902"/>
      <c r="AD250" s="624"/>
      <c r="AE250" s="206"/>
      <c r="AF250" s="9"/>
      <c r="AG250" s="428"/>
      <c r="AH250" s="583"/>
      <c r="AI250" s="1"/>
      <c r="AJ250" s="8"/>
      <c r="AK250" s="66"/>
      <c r="AN250" s="696"/>
      <c r="AO250" s="653"/>
      <c r="AP250" s="738"/>
      <c r="AQ250" s="286"/>
      <c r="AR250" s="286"/>
      <c r="AS250" s="286"/>
      <c r="AT250" s="286"/>
      <c r="AU250" s="286"/>
      <c r="AV250" s="286"/>
      <c r="AW250" s="286">
        <f t="shared" si="482"/>
        <v>0</v>
      </c>
      <c r="AX250" s="286"/>
      <c r="AY250" s="286"/>
      <c r="AZ250" s="286"/>
      <c r="BA250" s="286"/>
      <c r="BB250" s="286"/>
      <c r="BC250" s="286"/>
      <c r="BD250" s="286"/>
      <c r="BE250" s="548"/>
      <c r="BF250" s="548"/>
      <c r="BG250" s="658"/>
      <c r="BH250" s="656"/>
      <c r="BI250" s="286"/>
      <c r="BJ250" s="539"/>
      <c r="BK250" s="9"/>
      <c r="BL250" s="539"/>
      <c r="BM250" s="9"/>
      <c r="BN250" s="539"/>
      <c r="BO250" s="9"/>
      <c r="BP250" s="539"/>
      <c r="BQ250" s="9"/>
      <c r="BR250" s="539"/>
      <c r="BS250" s="9"/>
      <c r="BT250" s="539"/>
      <c r="BU250" s="9"/>
      <c r="BV250" s="539"/>
      <c r="BW250" s="9"/>
      <c r="BX250" s="539"/>
      <c r="BY250" s="9"/>
      <c r="BZ250" s="286"/>
      <c r="CA250" s="1">
        <f t="shared" si="483"/>
        <v>0</v>
      </c>
      <c r="CB250" s="1">
        <f t="shared" si="484"/>
        <v>0</v>
      </c>
      <c r="CC250" s="1">
        <f t="shared" si="485"/>
        <v>0</v>
      </c>
      <c r="CD250" s="1">
        <f t="shared" si="486"/>
        <v>0</v>
      </c>
      <c r="CE250" s="1035">
        <f t="shared" si="487"/>
        <v>0</v>
      </c>
      <c r="CF250" s="1">
        <f t="shared" si="488"/>
        <v>0</v>
      </c>
      <c r="CG250" s="1">
        <f t="shared" si="489"/>
        <v>0</v>
      </c>
      <c r="CH250" s="1">
        <f t="shared" si="490"/>
        <v>0</v>
      </c>
      <c r="CJ250" s="1">
        <f t="shared" si="491"/>
        <v>0</v>
      </c>
      <c r="CK250" s="1">
        <f t="shared" si="492"/>
        <v>0</v>
      </c>
      <c r="CM250" s="1">
        <f t="shared" si="493"/>
        <v>0</v>
      </c>
      <c r="CN250" s="1">
        <f t="shared" si="494"/>
        <v>0</v>
      </c>
      <c r="CO250" s="1">
        <f t="shared" si="495"/>
        <v>0</v>
      </c>
      <c r="CP250" s="1">
        <f t="shared" si="496"/>
        <v>0</v>
      </c>
      <c r="CQ250" s="1">
        <f t="shared" si="497"/>
        <v>0</v>
      </c>
      <c r="CR250" s="1">
        <f t="shared" si="498"/>
        <v>0</v>
      </c>
      <c r="CS250" s="1">
        <f t="shared" si="499"/>
        <v>0</v>
      </c>
      <c r="CT250" s="1">
        <f t="shared" si="500"/>
        <v>0</v>
      </c>
      <c r="CU250" s="1">
        <f t="shared" si="501"/>
        <v>0</v>
      </c>
      <c r="CV250" s="1">
        <f t="shared" si="502"/>
        <v>0</v>
      </c>
      <c r="CW250" s="1">
        <f t="shared" si="503"/>
        <v>0</v>
      </c>
      <c r="CX250" s="1">
        <f t="shared" si="504"/>
        <v>0</v>
      </c>
      <c r="CY250" s="1">
        <f t="shared" si="505"/>
        <v>0</v>
      </c>
      <c r="CZ250" s="1">
        <f t="shared" si="506"/>
        <v>0</v>
      </c>
      <c r="DA250" s="1">
        <f t="shared" si="507"/>
        <v>0</v>
      </c>
    </row>
    <row r="251" spans="1:105" s="1" customFormat="1" ht="65.25" customHeight="1">
      <c r="B251" s="269"/>
      <c r="C251" s="188"/>
      <c r="D251" s="1064" t="s">
        <v>533</v>
      </c>
      <c r="E251" s="1065"/>
      <c r="F251" s="1065"/>
      <c r="G251" s="1066" t="s">
        <v>1</v>
      </c>
      <c r="H251" s="1067" t="s">
        <v>631</v>
      </c>
      <c r="I251" s="1066" t="s">
        <v>688</v>
      </c>
      <c r="J251" s="1067">
        <v>1</v>
      </c>
      <c r="K251" s="1067">
        <v>6</v>
      </c>
      <c r="L251" s="1067" t="s">
        <v>6708</v>
      </c>
      <c r="M251" s="1083">
        <v>118.60128000000002</v>
      </c>
      <c r="N251" s="1069"/>
      <c r="O251" s="1069"/>
      <c r="P251" s="1069"/>
      <c r="Q251" s="1069"/>
      <c r="R251" s="1069"/>
      <c r="S251" s="1084"/>
      <c r="T251" s="1069"/>
      <c r="U251" s="1070"/>
      <c r="V251" s="1070"/>
      <c r="W251" s="1070"/>
      <c r="X251" s="1070"/>
      <c r="Y251" s="1070"/>
      <c r="Z251" s="1070"/>
      <c r="AA251" s="1070"/>
      <c r="AB251" s="1082"/>
      <c r="AC251" s="1082"/>
      <c r="AD251" s="1061" t="s">
        <v>236</v>
      </c>
      <c r="AE251" s="1062">
        <f t="shared" ref="AE251:AE253" si="551">M251*N251+M251*O251+M251*P251+M251*Q251+M251*R251+M251*S251+M251*U251+M251*W251+M251*X251+M251*Y251+M251*Z251+M251*AA251+M251*V251+(M251*AB251*1.1)+(M251*AC251*1.1)+M251*T251</f>
        <v>0</v>
      </c>
      <c r="AF251" s="1073" t="str">
        <f>IF(B251="New","Yes","No")</f>
        <v>No</v>
      </c>
      <c r="AG251" s="1120" t="str">
        <f t="shared" ref="AG251:AG254" si="552">IF(SUM(N251:AD251)&gt;0,"Yes","No")</f>
        <v>No</v>
      </c>
      <c r="AH251" s="1052" t="str">
        <f>IF(F251="P24 cat.","Yes","No")</f>
        <v>No</v>
      </c>
      <c r="AJ251" s="395">
        <v>2</v>
      </c>
      <c r="AK251" s="396">
        <f t="shared" ref="AK251:AK253" si="553">AJ251*N251+AJ251*O251+AJ251*P251+AJ251*Q251+AJ251*R251+AJ251*S251+AJ251*U251+AJ251*W251+AJ251*X251+AJ251*Y251+AJ251*Z251+AJ251*AA251+AJ251*V251+AJ251*AB251+AJ251*AC251+AJ251*T251</f>
        <v>0</v>
      </c>
      <c r="AL251" s="62"/>
      <c r="AM251" s="62"/>
      <c r="AN251" s="693">
        <v>15</v>
      </c>
      <c r="AO251" s="653">
        <f>SUM(N251:AD251)*AN251</f>
        <v>0</v>
      </c>
      <c r="AP251" s="738"/>
      <c r="AQ251" s="286">
        <f>N251*J251</f>
        <v>0</v>
      </c>
      <c r="AR251" s="286">
        <f>O251*J251</f>
        <v>0</v>
      </c>
      <c r="AS251" s="286">
        <f>P251*J251</f>
        <v>0</v>
      </c>
      <c r="AT251" s="286">
        <f>Q251*J251</f>
        <v>0</v>
      </c>
      <c r="AU251" s="286">
        <f>R251*J251</f>
        <v>0</v>
      </c>
      <c r="AV251" s="286">
        <f>S251*J251</f>
        <v>0</v>
      </c>
      <c r="AW251" s="286">
        <f t="shared" si="482"/>
        <v>0</v>
      </c>
      <c r="AX251" s="286">
        <f>U251*J251</f>
        <v>0</v>
      </c>
      <c r="AY251" s="286">
        <f>J251*V251</f>
        <v>0</v>
      </c>
      <c r="AZ251" s="286">
        <f>W251*J251</f>
        <v>0</v>
      </c>
      <c r="BA251" s="286">
        <f>X251*J251</f>
        <v>0</v>
      </c>
      <c r="BB251" s="286">
        <f>Y251*J251</f>
        <v>0</v>
      </c>
      <c r="BC251" s="286">
        <f>Z251*J251</f>
        <v>0</v>
      </c>
      <c r="BD251" s="286">
        <f>AA251*J251</f>
        <v>0</v>
      </c>
      <c r="BE251" s="548">
        <f>AB251*J251</f>
        <v>0</v>
      </c>
      <c r="BF251" s="548">
        <f>AC251*J251</f>
        <v>0</v>
      </c>
      <c r="BG251" s="658"/>
      <c r="BH251" s="656">
        <v>2</v>
      </c>
      <c r="BI251" s="286"/>
      <c r="BJ251" s="540">
        <v>12</v>
      </c>
      <c r="BK251" s="202"/>
      <c r="BL251" s="540"/>
      <c r="BM251" s="202"/>
      <c r="BN251" s="540"/>
      <c r="BO251" s="202"/>
      <c r="BP251" s="540"/>
      <c r="BQ251" s="202"/>
      <c r="BR251" s="540"/>
      <c r="BS251" s="202"/>
      <c r="BT251" s="540"/>
      <c r="BU251" s="202"/>
      <c r="BV251" s="540"/>
      <c r="BW251" s="202"/>
      <c r="BX251" s="540"/>
      <c r="BY251" s="202"/>
      <c r="BZ251" s="286"/>
      <c r="CA251" s="1">
        <f t="shared" si="483"/>
        <v>0</v>
      </c>
      <c r="CB251" s="1">
        <f t="shared" si="484"/>
        <v>0</v>
      </c>
      <c r="CC251" s="1">
        <f t="shared" si="485"/>
        <v>0</v>
      </c>
      <c r="CD251" s="1">
        <f t="shared" si="486"/>
        <v>0</v>
      </c>
      <c r="CE251" s="1035">
        <f t="shared" si="487"/>
        <v>0</v>
      </c>
      <c r="CF251" s="1">
        <f t="shared" si="488"/>
        <v>0</v>
      </c>
      <c r="CG251" s="1">
        <f t="shared" si="489"/>
        <v>0</v>
      </c>
      <c r="CH251" s="1">
        <f t="shared" si="490"/>
        <v>0</v>
      </c>
      <c r="CJ251" s="1">
        <f t="shared" si="491"/>
        <v>0</v>
      </c>
      <c r="CK251" s="1">
        <f t="shared" si="492"/>
        <v>0</v>
      </c>
      <c r="CM251" s="1">
        <f t="shared" si="493"/>
        <v>0</v>
      </c>
      <c r="CN251" s="1">
        <f t="shared" si="494"/>
        <v>0</v>
      </c>
      <c r="CO251" s="1">
        <f t="shared" si="495"/>
        <v>0</v>
      </c>
      <c r="CP251" s="1">
        <f t="shared" si="496"/>
        <v>0</v>
      </c>
      <c r="CQ251" s="1">
        <f t="shared" si="497"/>
        <v>0</v>
      </c>
      <c r="CR251" s="1">
        <f t="shared" si="498"/>
        <v>0</v>
      </c>
      <c r="CS251" s="1">
        <f t="shared" si="499"/>
        <v>0</v>
      </c>
      <c r="CT251" s="1">
        <f t="shared" si="500"/>
        <v>0</v>
      </c>
      <c r="CU251" s="1">
        <f t="shared" si="501"/>
        <v>0</v>
      </c>
      <c r="CV251" s="1">
        <f t="shared" si="502"/>
        <v>0</v>
      </c>
      <c r="CW251" s="1">
        <f t="shared" si="503"/>
        <v>0</v>
      </c>
      <c r="CX251" s="1">
        <f t="shared" si="504"/>
        <v>0</v>
      </c>
      <c r="CY251" s="1">
        <f t="shared" si="505"/>
        <v>0</v>
      </c>
      <c r="CZ251" s="1">
        <f t="shared" si="506"/>
        <v>0</v>
      </c>
      <c r="DA251" s="1">
        <f t="shared" si="507"/>
        <v>0</v>
      </c>
    </row>
    <row r="252" spans="1:105" s="62" customFormat="1" ht="65.25" customHeight="1">
      <c r="A252" s="1"/>
      <c r="B252" s="266"/>
      <c r="D252" s="472" t="s">
        <v>534</v>
      </c>
      <c r="E252" s="777"/>
      <c r="F252" s="777"/>
      <c r="G252" s="167" t="s">
        <v>1</v>
      </c>
      <c r="H252" s="62" t="s">
        <v>219</v>
      </c>
      <c r="I252" s="167" t="s">
        <v>673</v>
      </c>
      <c r="J252" s="62">
        <v>1</v>
      </c>
      <c r="K252" s="62">
        <v>14</v>
      </c>
      <c r="L252" s="62" t="s">
        <v>6708</v>
      </c>
      <c r="M252" s="962">
        <v>328.42404000000005</v>
      </c>
      <c r="N252" s="168"/>
      <c r="O252" s="168"/>
      <c r="P252" s="168"/>
      <c r="Q252" s="168"/>
      <c r="R252" s="168"/>
      <c r="S252" s="225"/>
      <c r="T252" s="168"/>
      <c r="U252" s="169"/>
      <c r="V252" s="169"/>
      <c r="W252" s="169"/>
      <c r="X252" s="169"/>
      <c r="Y252" s="169"/>
      <c r="Z252" s="169"/>
      <c r="AA252" s="169"/>
      <c r="AB252" s="662"/>
      <c r="AC252" s="662"/>
      <c r="AD252" s="913" t="s">
        <v>236</v>
      </c>
      <c r="AE252" s="170">
        <f t="shared" si="551"/>
        <v>0</v>
      </c>
      <c r="AF252" s="171" t="str">
        <f>IF(B252="New","Yes","No")</f>
        <v>No</v>
      </c>
      <c r="AG252" s="257" t="str">
        <f t="shared" si="552"/>
        <v>No</v>
      </c>
      <c r="AH252" s="172" t="str">
        <f>IF(F252="P24 cat.","Yes","No")</f>
        <v>No</v>
      </c>
      <c r="AI252" s="1"/>
      <c r="AJ252" s="397">
        <v>2</v>
      </c>
      <c r="AK252" s="396">
        <f t="shared" si="553"/>
        <v>0</v>
      </c>
      <c r="AN252" s="693">
        <v>11</v>
      </c>
      <c r="AO252" s="653">
        <f>SUM(N252:AD252)*AN252</f>
        <v>0</v>
      </c>
      <c r="AP252" s="738"/>
      <c r="AQ252" s="286">
        <f>N252*J252</f>
        <v>0</v>
      </c>
      <c r="AR252" s="286">
        <f>O252*J252</f>
        <v>0</v>
      </c>
      <c r="AS252" s="286">
        <f>P252*J252</f>
        <v>0</v>
      </c>
      <c r="AT252" s="286">
        <f>Q252*J252</f>
        <v>0</v>
      </c>
      <c r="AU252" s="286">
        <f>R252*J252</f>
        <v>0</v>
      </c>
      <c r="AV252" s="286">
        <f>S252*J252</f>
        <v>0</v>
      </c>
      <c r="AW252" s="286">
        <f t="shared" si="482"/>
        <v>0</v>
      </c>
      <c r="AX252" s="286">
        <f>U252*J252</f>
        <v>0</v>
      </c>
      <c r="AY252" s="286">
        <f>J252*V252</f>
        <v>0</v>
      </c>
      <c r="AZ252" s="286">
        <f>W252*J252</f>
        <v>0</v>
      </c>
      <c r="BA252" s="286">
        <f>X252*J252</f>
        <v>0</v>
      </c>
      <c r="BB252" s="286">
        <f>Y252*J252</f>
        <v>0</v>
      </c>
      <c r="BC252" s="286">
        <f>Z252*J252</f>
        <v>0</v>
      </c>
      <c r="BD252" s="286">
        <f>AA252*J252</f>
        <v>0</v>
      </c>
      <c r="BE252" s="548">
        <f>AB252*J252</f>
        <v>0</v>
      </c>
      <c r="BF252" s="548">
        <f>AC252*J252</f>
        <v>0</v>
      </c>
      <c r="BG252" s="658"/>
      <c r="BH252" s="656">
        <v>2</v>
      </c>
      <c r="BI252" s="286"/>
      <c r="BJ252" s="541">
        <v>8</v>
      </c>
      <c r="BL252" s="541"/>
      <c r="BN252" s="541"/>
      <c r="BP252" s="541"/>
      <c r="BR252" s="541"/>
      <c r="BT252" s="541"/>
      <c r="BV252" s="541"/>
      <c r="BX252" s="541"/>
      <c r="BZ252" s="286"/>
      <c r="CA252" s="1">
        <f t="shared" si="483"/>
        <v>0</v>
      </c>
      <c r="CB252" s="1">
        <f t="shared" si="484"/>
        <v>0</v>
      </c>
      <c r="CC252" s="1">
        <f t="shared" si="485"/>
        <v>0</v>
      </c>
      <c r="CD252" s="1">
        <f t="shared" si="486"/>
        <v>0</v>
      </c>
      <c r="CE252" s="1035">
        <f t="shared" si="487"/>
        <v>0</v>
      </c>
      <c r="CF252" s="1">
        <f t="shared" si="488"/>
        <v>0</v>
      </c>
      <c r="CG252" s="1">
        <f t="shared" si="489"/>
        <v>0</v>
      </c>
      <c r="CH252" s="1">
        <f t="shared" si="490"/>
        <v>0</v>
      </c>
      <c r="CJ252" s="1">
        <f t="shared" si="491"/>
        <v>0</v>
      </c>
      <c r="CK252" s="1">
        <f t="shared" si="492"/>
        <v>0</v>
      </c>
      <c r="CM252" s="1">
        <f t="shared" si="493"/>
        <v>0</v>
      </c>
      <c r="CN252" s="1">
        <f t="shared" si="494"/>
        <v>0</v>
      </c>
      <c r="CO252" s="1">
        <f t="shared" si="495"/>
        <v>0</v>
      </c>
      <c r="CP252" s="1">
        <f t="shared" si="496"/>
        <v>0</v>
      </c>
      <c r="CQ252" s="1">
        <f t="shared" si="497"/>
        <v>0</v>
      </c>
      <c r="CR252" s="1">
        <f t="shared" si="498"/>
        <v>0</v>
      </c>
      <c r="CS252" s="1">
        <f t="shared" si="499"/>
        <v>0</v>
      </c>
      <c r="CT252" s="1">
        <f t="shared" si="500"/>
        <v>0</v>
      </c>
      <c r="CU252" s="1">
        <f t="shared" si="501"/>
        <v>0</v>
      </c>
      <c r="CV252" s="1">
        <f t="shared" si="502"/>
        <v>0</v>
      </c>
      <c r="CW252" s="1">
        <f t="shared" si="503"/>
        <v>0</v>
      </c>
      <c r="CX252" s="1">
        <f t="shared" si="504"/>
        <v>0</v>
      </c>
      <c r="CY252" s="1">
        <f t="shared" si="505"/>
        <v>0</v>
      </c>
      <c r="CZ252" s="1">
        <f t="shared" si="506"/>
        <v>0</v>
      </c>
      <c r="DA252" s="1">
        <f t="shared" si="507"/>
        <v>0</v>
      </c>
    </row>
    <row r="253" spans="1:105" s="1" customFormat="1" ht="65.25" customHeight="1">
      <c r="B253" s="265"/>
      <c r="D253" s="1053" t="s">
        <v>535</v>
      </c>
      <c r="E253" s="1054"/>
      <c r="F253" s="1095" t="s">
        <v>6543</v>
      </c>
      <c r="G253" s="1055" t="s">
        <v>1</v>
      </c>
      <c r="H253" s="1056" t="s">
        <v>219</v>
      </c>
      <c r="I253" s="1055" t="s">
        <v>673</v>
      </c>
      <c r="J253" s="1056">
        <v>1</v>
      </c>
      <c r="K253" s="1056">
        <v>8</v>
      </c>
      <c r="L253" s="1056" t="s">
        <v>6708</v>
      </c>
      <c r="M253" s="1085">
        <v>355.79271000000006</v>
      </c>
      <c r="N253" s="1058"/>
      <c r="O253" s="1058"/>
      <c r="P253" s="1058"/>
      <c r="Q253" s="1058"/>
      <c r="R253" s="1058"/>
      <c r="S253" s="1086"/>
      <c r="T253" s="1058"/>
      <c r="U253" s="1059"/>
      <c r="V253" s="1059"/>
      <c r="W253" s="1059"/>
      <c r="X253" s="1059"/>
      <c r="Y253" s="1059"/>
      <c r="Z253" s="1059"/>
      <c r="AA253" s="1059"/>
      <c r="AB253" s="1082"/>
      <c r="AC253" s="1082"/>
      <c r="AD253" s="1061" t="s">
        <v>236</v>
      </c>
      <c r="AE253" s="1062">
        <f t="shared" si="551"/>
        <v>0</v>
      </c>
      <c r="AF253" s="1063" t="str">
        <f>IF(B253="New","Yes","No")</f>
        <v>No</v>
      </c>
      <c r="AG253" s="1107" t="str">
        <f t="shared" si="552"/>
        <v>No</v>
      </c>
      <c r="AH253" s="1052" t="str">
        <f>IF(F253="P24 cat.","Yes","No")</f>
        <v>No</v>
      </c>
      <c r="AJ253" s="397">
        <v>2</v>
      </c>
      <c r="AK253" s="396">
        <f t="shared" si="553"/>
        <v>0</v>
      </c>
      <c r="AL253" s="62"/>
      <c r="AM253" s="62"/>
      <c r="AN253" s="693">
        <v>11</v>
      </c>
      <c r="AO253" s="653">
        <f>SUM(N253:AD253)*AN253</f>
        <v>0</v>
      </c>
      <c r="AP253" s="738"/>
      <c r="AQ253" s="286">
        <f>N253*J253</f>
        <v>0</v>
      </c>
      <c r="AR253" s="286">
        <f>O253*J253</f>
        <v>0</v>
      </c>
      <c r="AS253" s="286">
        <f>P253*J253</f>
        <v>0</v>
      </c>
      <c r="AT253" s="286">
        <f>Q253*J253</f>
        <v>0</v>
      </c>
      <c r="AU253" s="286">
        <f>R253*J253</f>
        <v>0</v>
      </c>
      <c r="AV253" s="286">
        <f>S253*J253</f>
        <v>0</v>
      </c>
      <c r="AW253" s="286">
        <f t="shared" si="482"/>
        <v>0</v>
      </c>
      <c r="AX253" s="286">
        <f>U253*J253</f>
        <v>0</v>
      </c>
      <c r="AY253" s="286">
        <f>J253*V253</f>
        <v>0</v>
      </c>
      <c r="AZ253" s="286">
        <f>W253*J253</f>
        <v>0</v>
      </c>
      <c r="BA253" s="286">
        <f>X253*J253</f>
        <v>0</v>
      </c>
      <c r="BB253" s="286">
        <f>Y253*J253</f>
        <v>0</v>
      </c>
      <c r="BC253" s="286">
        <f>Z253*J253</f>
        <v>0</v>
      </c>
      <c r="BD253" s="286">
        <f>AA253*J253</f>
        <v>0</v>
      </c>
      <c r="BE253" s="548">
        <f>AB253*J253</f>
        <v>0</v>
      </c>
      <c r="BF253" s="548">
        <f>AC253*J253</f>
        <v>0</v>
      </c>
      <c r="BG253" s="658"/>
      <c r="BH253" s="656">
        <v>2</v>
      </c>
      <c r="BI253" s="286"/>
      <c r="BJ253" s="541">
        <v>12</v>
      </c>
      <c r="BK253" s="159"/>
      <c r="BL253" s="541"/>
      <c r="BM253" s="159"/>
      <c r="BN253" s="541"/>
      <c r="BO253" s="159"/>
      <c r="BP253" s="541"/>
      <c r="BQ253" s="159"/>
      <c r="BR253" s="541"/>
      <c r="BS253" s="159"/>
      <c r="BT253" s="541"/>
      <c r="BU253" s="159"/>
      <c r="BV253" s="541"/>
      <c r="BW253" s="159"/>
      <c r="BX253" s="541"/>
      <c r="BY253" s="159"/>
      <c r="BZ253" s="286"/>
      <c r="CA253" s="1">
        <f t="shared" si="483"/>
        <v>0</v>
      </c>
      <c r="CB253" s="1">
        <f t="shared" si="484"/>
        <v>0</v>
      </c>
      <c r="CC253" s="1">
        <f t="shared" si="485"/>
        <v>0</v>
      </c>
      <c r="CD253" s="1">
        <f t="shared" si="486"/>
        <v>0</v>
      </c>
      <c r="CE253" s="1035">
        <f t="shared" si="487"/>
        <v>0</v>
      </c>
      <c r="CF253" s="1">
        <f t="shared" si="488"/>
        <v>0</v>
      </c>
      <c r="CG253" s="1">
        <f t="shared" si="489"/>
        <v>0</v>
      </c>
      <c r="CH253" s="1">
        <f t="shared" si="490"/>
        <v>0</v>
      </c>
      <c r="CJ253" s="1">
        <f t="shared" si="491"/>
        <v>0</v>
      </c>
      <c r="CK253" s="1">
        <f t="shared" si="492"/>
        <v>0</v>
      </c>
      <c r="CM253" s="1">
        <f t="shared" si="493"/>
        <v>0</v>
      </c>
      <c r="CN253" s="1">
        <f t="shared" si="494"/>
        <v>0</v>
      </c>
      <c r="CO253" s="1">
        <f t="shared" si="495"/>
        <v>0</v>
      </c>
      <c r="CP253" s="1">
        <f t="shared" si="496"/>
        <v>0</v>
      </c>
      <c r="CQ253" s="1">
        <f t="shared" si="497"/>
        <v>0</v>
      </c>
      <c r="CR253" s="1">
        <f t="shared" si="498"/>
        <v>0</v>
      </c>
      <c r="CS253" s="1">
        <f t="shared" si="499"/>
        <v>0</v>
      </c>
      <c r="CT253" s="1">
        <f t="shared" si="500"/>
        <v>0</v>
      </c>
      <c r="CU253" s="1">
        <f t="shared" si="501"/>
        <v>0</v>
      </c>
      <c r="CV253" s="1">
        <f t="shared" si="502"/>
        <v>0</v>
      </c>
      <c r="CW253" s="1">
        <f t="shared" si="503"/>
        <v>0</v>
      </c>
      <c r="CX253" s="1">
        <f t="shared" si="504"/>
        <v>0</v>
      </c>
      <c r="CY253" s="1">
        <f t="shared" si="505"/>
        <v>0</v>
      </c>
      <c r="CZ253" s="1">
        <f t="shared" si="506"/>
        <v>0</v>
      </c>
      <c r="DA253" s="1">
        <f t="shared" si="507"/>
        <v>0</v>
      </c>
    </row>
    <row r="254" spans="1:105" s="1" customFormat="1" ht="65.25" customHeight="1">
      <c r="B254" s="268"/>
      <c r="C254" s="173"/>
      <c r="D254" s="471" t="s">
        <v>536</v>
      </c>
      <c r="E254" s="778"/>
      <c r="F254" s="778"/>
      <c r="G254" s="212" t="s">
        <v>1</v>
      </c>
      <c r="H254" s="175" t="s">
        <v>218</v>
      </c>
      <c r="I254" s="212" t="s">
        <v>540</v>
      </c>
      <c r="J254" s="175">
        <v>1</v>
      </c>
      <c r="K254" s="175">
        <v>0</v>
      </c>
      <c r="L254" s="175" t="s">
        <v>6708</v>
      </c>
      <c r="M254" s="978">
        <v>162.94320000000005</v>
      </c>
      <c r="N254" s="213"/>
      <c r="O254" s="916" t="s">
        <v>5180</v>
      </c>
      <c r="P254" s="916" t="s">
        <v>236</v>
      </c>
      <c r="Q254" s="916" t="s">
        <v>236</v>
      </c>
      <c r="R254" s="626"/>
      <c r="S254" s="915" t="s">
        <v>236</v>
      </c>
      <c r="T254" s="916" t="s">
        <v>236</v>
      </c>
      <c r="U254" s="627"/>
      <c r="V254" s="914" t="s">
        <v>236</v>
      </c>
      <c r="W254" s="914" t="s">
        <v>236</v>
      </c>
      <c r="X254" s="914" t="s">
        <v>236</v>
      </c>
      <c r="Y254" s="914" t="s">
        <v>236</v>
      </c>
      <c r="Z254" s="914" t="s">
        <v>236</v>
      </c>
      <c r="AA254" s="914" t="s">
        <v>236</v>
      </c>
      <c r="AB254" s="914" t="s">
        <v>236</v>
      </c>
      <c r="AC254" s="914" t="s">
        <v>236</v>
      </c>
      <c r="AD254" s="914" t="s">
        <v>236</v>
      </c>
      <c r="AE254" s="990">
        <f>M254*N254+M254*R254+M254*U254</f>
        <v>0</v>
      </c>
      <c r="AF254" s="171" t="str">
        <f>IF(B254="New","Yes","No")</f>
        <v>No</v>
      </c>
      <c r="AG254" s="257" t="str">
        <f t="shared" si="552"/>
        <v>No</v>
      </c>
      <c r="AH254" s="172" t="str">
        <f>IF(F254="P24 cat.","Yes","No")</f>
        <v>No</v>
      </c>
      <c r="AJ254" s="397">
        <v>1</v>
      </c>
      <c r="AK254" s="398">
        <f>AJ254*N254+R254*AJ254+AJ254*U254</f>
        <v>0</v>
      </c>
      <c r="AL254" s="62"/>
      <c r="AM254" s="62"/>
      <c r="AN254" s="693">
        <v>11</v>
      </c>
      <c r="AO254" s="653">
        <f>SUM(N254:AD254)*AN254</f>
        <v>0</v>
      </c>
      <c r="AP254" s="738"/>
      <c r="AQ254" s="286">
        <f>N254*J254</f>
        <v>0</v>
      </c>
      <c r="AR254" s="286"/>
      <c r="AS254" s="286"/>
      <c r="AT254" s="286"/>
      <c r="AU254" s="286">
        <f>R254*J254</f>
        <v>0</v>
      </c>
      <c r="AV254" s="286"/>
      <c r="AW254" s="286"/>
      <c r="AX254" s="286">
        <f>U254*J254</f>
        <v>0</v>
      </c>
      <c r="AY254" s="286"/>
      <c r="AZ254" s="286"/>
      <c r="BA254" s="286"/>
      <c r="BB254" s="286"/>
      <c r="BC254" s="286"/>
      <c r="BD254" s="286"/>
      <c r="BE254" s="548"/>
      <c r="BF254" s="548"/>
      <c r="BG254" s="658"/>
      <c r="BH254" s="656">
        <v>1</v>
      </c>
      <c r="BI254" s="286"/>
      <c r="BJ254" s="542">
        <v>6</v>
      </c>
      <c r="BK254" s="175"/>
      <c r="BL254" s="542"/>
      <c r="BM254" s="175"/>
      <c r="BN254" s="542"/>
      <c r="BO254" s="175"/>
      <c r="BP254" s="542"/>
      <c r="BQ254" s="175"/>
      <c r="BR254" s="542"/>
      <c r="BS254" s="175"/>
      <c r="BT254" s="542"/>
      <c r="BU254" s="175"/>
      <c r="BV254" s="542"/>
      <c r="BW254" s="175"/>
      <c r="BX254" s="542"/>
      <c r="BY254" s="175"/>
      <c r="BZ254" s="286"/>
      <c r="CA254" s="1">
        <f t="shared" si="483"/>
        <v>0</v>
      </c>
      <c r="CB254" s="1">
        <f t="shared" si="484"/>
        <v>0</v>
      </c>
      <c r="CC254" s="1">
        <f t="shared" si="485"/>
        <v>0</v>
      </c>
      <c r="CD254" s="1">
        <f t="shared" si="486"/>
        <v>0</v>
      </c>
      <c r="CE254" s="1035">
        <f t="shared" si="487"/>
        <v>0</v>
      </c>
      <c r="CF254" s="1">
        <f t="shared" si="488"/>
        <v>0</v>
      </c>
      <c r="CG254" s="1">
        <f t="shared" si="489"/>
        <v>0</v>
      </c>
      <c r="CH254" s="1">
        <f t="shared" si="490"/>
        <v>0</v>
      </c>
      <c r="CJ254" s="1">
        <f t="shared" si="491"/>
        <v>0</v>
      </c>
      <c r="CK254" s="1">
        <f t="shared" si="492"/>
        <v>0</v>
      </c>
      <c r="CM254" s="1">
        <f t="shared" si="493"/>
        <v>0</v>
      </c>
      <c r="CN254" s="1">
        <f t="shared" si="494"/>
        <v>0</v>
      </c>
      <c r="CO254" s="1">
        <f t="shared" si="495"/>
        <v>0</v>
      </c>
      <c r="CP254" s="1">
        <f t="shared" si="496"/>
        <v>0</v>
      </c>
      <c r="CQ254" s="1">
        <f t="shared" si="497"/>
        <v>0</v>
      </c>
      <c r="CR254" s="1">
        <f t="shared" si="498"/>
        <v>0</v>
      </c>
      <c r="CS254" s="1">
        <f t="shared" si="499"/>
        <v>0</v>
      </c>
      <c r="CT254" s="1">
        <f t="shared" si="500"/>
        <v>0</v>
      </c>
      <c r="CU254" s="1">
        <f t="shared" si="501"/>
        <v>0</v>
      </c>
      <c r="CV254" s="1">
        <f t="shared" si="502"/>
        <v>0</v>
      </c>
      <c r="CW254" s="1">
        <f t="shared" si="503"/>
        <v>0</v>
      </c>
      <c r="CX254" s="1">
        <f t="shared" si="504"/>
        <v>0</v>
      </c>
      <c r="CY254" s="1">
        <f t="shared" si="505"/>
        <v>0</v>
      </c>
      <c r="CZ254" s="1">
        <f t="shared" si="506"/>
        <v>0</v>
      </c>
      <c r="DA254" s="1">
        <f t="shared" si="507"/>
        <v>0</v>
      </c>
    </row>
    <row r="255" spans="1:105" ht="31.2">
      <c r="B255" s="392"/>
      <c r="D255" s="465"/>
      <c r="I255" s="140"/>
      <c r="M255" s="485" t="s">
        <v>6383</v>
      </c>
      <c r="AE255" s="157"/>
      <c r="AF255" s="157"/>
      <c r="AG255" s="434"/>
      <c r="AH255" s="583"/>
      <c r="AI255" s="137"/>
      <c r="AJ255" s="65"/>
      <c r="AK255" s="65"/>
      <c r="BI255" s="309"/>
      <c r="BZ255" s="309"/>
      <c r="CA255" s="1">
        <f t="shared" si="483"/>
        <v>0</v>
      </c>
      <c r="CB255" s="1">
        <f t="shared" si="484"/>
        <v>0</v>
      </c>
      <c r="CC255" s="1">
        <f t="shared" si="485"/>
        <v>0</v>
      </c>
      <c r="CD255" s="1">
        <f t="shared" si="486"/>
        <v>0</v>
      </c>
      <c r="CE255" s="1035">
        <f t="shared" si="487"/>
        <v>0</v>
      </c>
      <c r="CF255" s="1">
        <f t="shared" si="488"/>
        <v>0</v>
      </c>
      <c r="CG255" s="1">
        <f t="shared" si="489"/>
        <v>0</v>
      </c>
      <c r="CH255" s="1">
        <f t="shared" si="490"/>
        <v>0</v>
      </c>
      <c r="CJ255" s="1">
        <f t="shared" si="491"/>
        <v>0</v>
      </c>
      <c r="CK255" s="1">
        <f t="shared" si="492"/>
        <v>0</v>
      </c>
      <c r="CM255" s="1">
        <f t="shared" si="493"/>
        <v>0</v>
      </c>
      <c r="CN255" s="1">
        <f t="shared" si="494"/>
        <v>0</v>
      </c>
      <c r="CO255" s="1">
        <f t="shared" si="495"/>
        <v>0</v>
      </c>
      <c r="CP255" s="1">
        <f t="shared" si="496"/>
        <v>0</v>
      </c>
      <c r="CQ255" s="1">
        <f t="shared" si="497"/>
        <v>0</v>
      </c>
      <c r="CR255" s="1">
        <f t="shared" si="498"/>
        <v>0</v>
      </c>
      <c r="CS255" s="1">
        <f t="shared" si="499"/>
        <v>0</v>
      </c>
      <c r="CT255" s="1">
        <f t="shared" si="500"/>
        <v>0</v>
      </c>
      <c r="CU255" s="1">
        <f t="shared" si="501"/>
        <v>0</v>
      </c>
      <c r="CV255" s="1">
        <f t="shared" si="502"/>
        <v>0</v>
      </c>
      <c r="CW255" s="1">
        <f t="shared" si="503"/>
        <v>0</v>
      </c>
      <c r="CX255" s="1">
        <f t="shared" si="504"/>
        <v>0</v>
      </c>
      <c r="CY255" s="1">
        <f t="shared" si="505"/>
        <v>0</v>
      </c>
      <c r="CZ255" s="1">
        <f t="shared" si="506"/>
        <v>0</v>
      </c>
      <c r="DA255" s="1">
        <f t="shared" si="507"/>
        <v>0</v>
      </c>
    </row>
    <row r="256" spans="1:105" ht="65.25" customHeight="1">
      <c r="B256" s="269"/>
      <c r="C256" s="152"/>
      <c r="D256" s="1110" t="s">
        <v>557</v>
      </c>
      <c r="E256" s="1111" t="s">
        <v>90</v>
      </c>
      <c r="F256" s="1111"/>
      <c r="G256" s="1112" t="s">
        <v>720</v>
      </c>
      <c r="H256" s="1113" t="s">
        <v>6541</v>
      </c>
      <c r="I256" s="1112" t="s">
        <v>717</v>
      </c>
      <c r="J256" s="1113">
        <v>20</v>
      </c>
      <c r="K256" s="1113">
        <v>0</v>
      </c>
      <c r="L256" s="1113" t="s">
        <v>6708</v>
      </c>
      <c r="M256" s="1114">
        <v>3216.57</v>
      </c>
      <c r="N256" s="1115"/>
      <c r="O256" s="1325" t="s">
        <v>236</v>
      </c>
      <c r="P256" s="1326"/>
      <c r="Q256" s="1326"/>
      <c r="R256" s="1326"/>
      <c r="S256" s="1326"/>
      <c r="T256" s="1326"/>
      <c r="U256" s="1326"/>
      <c r="V256" s="1326"/>
      <c r="W256" s="1326"/>
      <c r="X256" s="1326"/>
      <c r="Y256" s="1326"/>
      <c r="Z256" s="1326"/>
      <c r="AA256" s="1326"/>
      <c r="AB256" s="1326"/>
      <c r="AC256" s="1326"/>
      <c r="AD256" s="1327"/>
      <c r="AE256" s="1120">
        <f t="shared" ref="AE256" si="554">M256*N256+M256*R256+M256*U256</f>
        <v>0</v>
      </c>
      <c r="AF256" s="1120" t="str">
        <f>IF(B256="New","Yes","No")</f>
        <v>No</v>
      </c>
      <c r="AG256" s="1120" t="str">
        <f t="shared" ref="AG256:AG257" si="555">IF(SUM(N256:AD256)&gt;0,"Yes","No")</f>
        <v>No</v>
      </c>
      <c r="AH256" s="1052" t="str">
        <f>IF(F256="P24 cat.","Yes","No")</f>
        <v>No</v>
      </c>
      <c r="AI256" s="688"/>
      <c r="AJ256" s="159">
        <v>20</v>
      </c>
      <c r="AK256" s="398">
        <f>AJ256*N256</f>
        <v>0</v>
      </c>
      <c r="AN256" s="956">
        <v>94.55</v>
      </c>
      <c r="AO256" s="653">
        <f>SUM(N256:AD256)*AN256</f>
        <v>0</v>
      </c>
      <c r="AQ256" s="286">
        <f>N256*J256</f>
        <v>0</v>
      </c>
      <c r="BH256" s="656">
        <v>20</v>
      </c>
      <c r="BI256" s="309"/>
      <c r="BJ256" s="540">
        <v>91</v>
      </c>
      <c r="BK256" s="202">
        <v>20</v>
      </c>
      <c r="BL256" s="540">
        <v>5</v>
      </c>
      <c r="BM256" s="202">
        <v>1</v>
      </c>
      <c r="BN256" s="540">
        <v>1</v>
      </c>
      <c r="BZ256" s="309"/>
      <c r="CA256" s="1">
        <f t="shared" si="483"/>
        <v>0</v>
      </c>
      <c r="CB256" s="1">
        <f t="shared" si="484"/>
        <v>0</v>
      </c>
      <c r="CC256" s="1">
        <f t="shared" si="485"/>
        <v>0</v>
      </c>
      <c r="CD256" s="1">
        <f t="shared" si="486"/>
        <v>0</v>
      </c>
      <c r="CE256" s="1035">
        <f t="shared" si="487"/>
        <v>0</v>
      </c>
      <c r="CF256" s="1">
        <f t="shared" si="488"/>
        <v>0</v>
      </c>
      <c r="CG256" s="1">
        <f t="shared" si="489"/>
        <v>0</v>
      </c>
      <c r="CH256" s="1">
        <f t="shared" si="490"/>
        <v>0</v>
      </c>
      <c r="CJ256" s="1">
        <f t="shared" si="491"/>
        <v>0</v>
      </c>
      <c r="CK256" s="1">
        <f t="shared" si="492"/>
        <v>0</v>
      </c>
      <c r="CM256" s="1">
        <f t="shared" si="493"/>
        <v>0</v>
      </c>
      <c r="CN256" s="1">
        <f t="shared" si="494"/>
        <v>0</v>
      </c>
      <c r="CO256" s="1">
        <f t="shared" si="495"/>
        <v>0</v>
      </c>
      <c r="CP256" s="1">
        <f t="shared" si="496"/>
        <v>0</v>
      </c>
      <c r="CQ256" s="1">
        <f t="shared" si="497"/>
        <v>0</v>
      </c>
      <c r="CR256" s="1">
        <f t="shared" si="498"/>
        <v>0</v>
      </c>
      <c r="CS256" s="1">
        <f t="shared" si="499"/>
        <v>0</v>
      </c>
      <c r="CT256" s="1">
        <f t="shared" si="500"/>
        <v>0</v>
      </c>
      <c r="CU256" s="1">
        <f t="shared" si="501"/>
        <v>0</v>
      </c>
      <c r="CV256" s="1">
        <f t="shared" si="502"/>
        <v>0</v>
      </c>
      <c r="CW256" s="1">
        <f t="shared" si="503"/>
        <v>0</v>
      </c>
      <c r="CX256" s="1">
        <f t="shared" si="504"/>
        <v>0</v>
      </c>
      <c r="CY256" s="1">
        <f t="shared" si="505"/>
        <v>0</v>
      </c>
      <c r="CZ256" s="1">
        <f t="shared" si="506"/>
        <v>0</v>
      </c>
      <c r="DA256" s="1">
        <f t="shared" si="507"/>
        <v>0</v>
      </c>
    </row>
    <row r="257" spans="2:105" ht="65.25" customHeight="1">
      <c r="B257" s="258"/>
      <c r="C257" s="175"/>
      <c r="D257" s="471" t="s">
        <v>558</v>
      </c>
      <c r="E257" s="926" t="s">
        <v>90</v>
      </c>
      <c r="F257" s="926"/>
      <c r="G257" s="212" t="s">
        <v>720</v>
      </c>
      <c r="H257" s="175" t="s">
        <v>6541</v>
      </c>
      <c r="I257" s="212" t="s">
        <v>718</v>
      </c>
      <c r="J257" s="175">
        <v>11</v>
      </c>
      <c r="K257" s="175">
        <v>0</v>
      </c>
      <c r="L257" s="175" t="s">
        <v>6708</v>
      </c>
      <c r="M257" s="981">
        <v>1580.46</v>
      </c>
      <c r="N257" s="1005" t="s">
        <v>236</v>
      </c>
      <c r="O257" s="1004"/>
      <c r="P257" s="1330" t="s">
        <v>236</v>
      </c>
      <c r="Q257" s="1331"/>
      <c r="R257" s="1331"/>
      <c r="S257" s="1331"/>
      <c r="T257" s="1331"/>
      <c r="U257" s="1331"/>
      <c r="V257" s="1331"/>
      <c r="W257" s="1331"/>
      <c r="X257" s="1331"/>
      <c r="Y257" s="1331"/>
      <c r="Z257" s="1331"/>
      <c r="AA257" s="1331"/>
      <c r="AB257" s="1331"/>
      <c r="AC257" s="1331"/>
      <c r="AD257" s="1332"/>
      <c r="AE257" s="201">
        <f>M257*O257</f>
        <v>0</v>
      </c>
      <c r="AF257" s="216" t="str">
        <f>IF(B257="New","Yes","No")</f>
        <v>No</v>
      </c>
      <c r="AG257" s="832" t="str">
        <f t="shared" si="555"/>
        <v>No</v>
      </c>
      <c r="AH257" s="217" t="str">
        <f>IF(F257="P24 cat.","Yes","No")</f>
        <v>No</v>
      </c>
      <c r="AI257" s="62"/>
      <c r="AJ257" s="399">
        <v>11</v>
      </c>
      <c r="AK257" s="400">
        <f>AJ257*O257</f>
        <v>0</v>
      </c>
      <c r="AN257" s="956">
        <v>39</v>
      </c>
      <c r="AO257" s="653">
        <f t="shared" ref="AO257" si="556">SUM(N257:AD257)*AN257</f>
        <v>0</v>
      </c>
      <c r="AR257" s="286">
        <f>O257*J257</f>
        <v>0</v>
      </c>
      <c r="BH257" s="656">
        <v>11</v>
      </c>
      <c r="BI257" s="309"/>
      <c r="BJ257" s="175">
        <v>47</v>
      </c>
      <c r="BK257" s="175"/>
      <c r="BL257" s="175">
        <v>4</v>
      </c>
      <c r="BM257" s="175">
        <v>4</v>
      </c>
      <c r="BN257" s="175">
        <v>2</v>
      </c>
      <c r="BZ257" s="309"/>
      <c r="CA257" s="1">
        <f t="shared" si="483"/>
        <v>0</v>
      </c>
      <c r="CB257" s="1">
        <f t="shared" si="484"/>
        <v>0</v>
      </c>
      <c r="CC257" s="1">
        <f t="shared" si="485"/>
        <v>0</v>
      </c>
      <c r="CD257" s="1">
        <f t="shared" si="486"/>
        <v>0</v>
      </c>
      <c r="CE257" s="1035">
        <f t="shared" si="487"/>
        <v>0</v>
      </c>
      <c r="CF257" s="1">
        <f t="shared" si="488"/>
        <v>0</v>
      </c>
      <c r="CG257" s="1">
        <f t="shared" si="489"/>
        <v>0</v>
      </c>
      <c r="CH257" s="1">
        <f t="shared" si="490"/>
        <v>0</v>
      </c>
      <c r="CJ257" s="1">
        <f t="shared" si="491"/>
        <v>0</v>
      </c>
      <c r="CK257" s="1">
        <f t="shared" si="492"/>
        <v>0</v>
      </c>
      <c r="CM257" s="1">
        <f t="shared" si="493"/>
        <v>0</v>
      </c>
      <c r="CN257" s="1">
        <f t="shared" si="494"/>
        <v>0</v>
      </c>
      <c r="CO257" s="1">
        <f t="shared" si="495"/>
        <v>0</v>
      </c>
      <c r="CP257" s="1">
        <f t="shared" si="496"/>
        <v>0</v>
      </c>
      <c r="CQ257" s="1">
        <f t="shared" si="497"/>
        <v>0</v>
      </c>
      <c r="CR257" s="1">
        <f t="shared" si="498"/>
        <v>0</v>
      </c>
      <c r="CS257" s="1">
        <f t="shared" si="499"/>
        <v>0</v>
      </c>
      <c r="CT257" s="1">
        <f t="shared" si="500"/>
        <v>0</v>
      </c>
      <c r="CU257" s="1">
        <f t="shared" si="501"/>
        <v>0</v>
      </c>
      <c r="CV257" s="1">
        <f t="shared" si="502"/>
        <v>0</v>
      </c>
      <c r="CW257" s="1">
        <f t="shared" si="503"/>
        <v>0</v>
      </c>
      <c r="CX257" s="1">
        <f t="shared" si="504"/>
        <v>0</v>
      </c>
      <c r="CY257" s="1">
        <f t="shared" si="505"/>
        <v>0</v>
      </c>
      <c r="CZ257" s="1">
        <f t="shared" si="506"/>
        <v>0</v>
      </c>
      <c r="DA257" s="1">
        <f t="shared" si="507"/>
        <v>0</v>
      </c>
    </row>
    <row r="258" spans="2:105">
      <c r="B258" s="392"/>
      <c r="D258" s="465"/>
      <c r="I258" s="140"/>
      <c r="AJ258"/>
      <c r="AK258"/>
      <c r="BI258" s="309"/>
      <c r="BZ258" s="309"/>
    </row>
    <row r="259" spans="2:105">
      <c r="B259" s="392"/>
      <c r="D259" s="465"/>
      <c r="I259" s="140"/>
      <c r="AJ259"/>
      <c r="AK259"/>
      <c r="BI259" s="309"/>
      <c r="BZ259" s="309"/>
    </row>
    <row r="260" spans="2:105">
      <c r="B260" s="392"/>
      <c r="D260" s="465"/>
      <c r="I260" s="140"/>
      <c r="AJ260"/>
      <c r="AK260"/>
      <c r="BI260" s="309"/>
      <c r="BZ260" s="309"/>
    </row>
    <row r="261" spans="2:105">
      <c r="B261" s="392"/>
      <c r="D261" s="465"/>
      <c r="I261" s="140"/>
      <c r="AJ261"/>
      <c r="AK261"/>
      <c r="BI261" s="309"/>
      <c r="BZ261" s="309"/>
    </row>
    <row r="262" spans="2:105">
      <c r="B262" s="392"/>
      <c r="D262" s="465"/>
      <c r="I262" s="140"/>
      <c r="AJ262"/>
      <c r="AK262"/>
      <c r="BI262" s="309"/>
      <c r="BZ262" s="309"/>
    </row>
    <row r="263" spans="2:105">
      <c r="B263" s="392"/>
      <c r="D263" s="465"/>
      <c r="I263" s="140"/>
      <c r="AJ263"/>
      <c r="AK263"/>
      <c r="BI263" s="309"/>
      <c r="BZ263" s="309"/>
    </row>
    <row r="264" spans="2:105">
      <c r="B264" s="392"/>
      <c r="D264" s="465"/>
      <c r="I264" s="140"/>
      <c r="AJ264"/>
      <c r="AK264"/>
      <c r="BI264" s="309"/>
      <c r="BZ264" s="309"/>
    </row>
    <row r="265" spans="2:105">
      <c r="B265" s="392"/>
      <c r="D265" s="465"/>
      <c r="I265" s="140"/>
      <c r="AJ265"/>
      <c r="AK265"/>
      <c r="BI265" s="309"/>
      <c r="BZ265" s="309"/>
    </row>
    <row r="266" spans="2:105">
      <c r="B266" s="392"/>
      <c r="D266" s="465"/>
      <c r="I266" s="140"/>
      <c r="AJ266"/>
      <c r="AK266"/>
      <c r="BI266" s="309"/>
      <c r="BZ266" s="309"/>
    </row>
    <row r="267" spans="2:105">
      <c r="B267" s="392"/>
      <c r="D267" s="465"/>
      <c r="I267" s="140"/>
      <c r="AJ267"/>
      <c r="AK267"/>
      <c r="BI267" s="309"/>
      <c r="BZ267" s="309"/>
    </row>
    <row r="268" spans="2:105">
      <c r="B268" s="392"/>
      <c r="D268" s="465"/>
      <c r="I268" s="140"/>
      <c r="AJ268"/>
      <c r="AK268"/>
      <c r="BI268" s="309"/>
      <c r="BZ268" s="309"/>
    </row>
    <row r="269" spans="2:105">
      <c r="B269" s="392"/>
      <c r="D269" s="465"/>
      <c r="I269" s="140"/>
      <c r="AJ269"/>
      <c r="AK269"/>
      <c r="BI269" s="309"/>
      <c r="BZ269" s="309"/>
    </row>
    <row r="270" spans="2:105">
      <c r="B270" s="392"/>
      <c r="D270" s="465"/>
      <c r="I270" s="140"/>
      <c r="AJ270"/>
      <c r="AK270"/>
      <c r="BI270" s="309"/>
      <c r="BZ270" s="309"/>
    </row>
    <row r="271" spans="2:105">
      <c r="B271" s="392"/>
      <c r="D271" s="465"/>
      <c r="I271" s="140"/>
      <c r="AJ271"/>
      <c r="AK271"/>
      <c r="BI271" s="309"/>
      <c r="BZ271" s="309"/>
    </row>
    <row r="272" spans="2:105">
      <c r="B272" s="392"/>
      <c r="D272" s="465"/>
      <c r="I272" s="140"/>
      <c r="AJ272"/>
      <c r="AK272"/>
      <c r="BI272" s="309"/>
      <c r="BZ272" s="309"/>
    </row>
    <row r="273" spans="2:78">
      <c r="B273" s="392"/>
      <c r="D273" s="465"/>
      <c r="I273" s="140"/>
      <c r="AJ273"/>
      <c r="AK273"/>
      <c r="BI273" s="309"/>
      <c r="BZ273" s="309"/>
    </row>
    <row r="274" spans="2:78">
      <c r="B274" s="392"/>
      <c r="D274" s="465"/>
      <c r="I274" s="140"/>
      <c r="AJ274"/>
      <c r="AK274"/>
      <c r="BI274" s="309"/>
      <c r="BZ274" s="309"/>
    </row>
    <row r="275" spans="2:78">
      <c r="B275" s="392"/>
      <c r="D275" s="465"/>
      <c r="I275" s="140"/>
      <c r="AJ275"/>
      <c r="AK275"/>
      <c r="BI275" s="309"/>
      <c r="BZ275" s="309"/>
    </row>
    <row r="276" spans="2:78">
      <c r="B276" s="392"/>
      <c r="D276" s="465"/>
      <c r="I276" s="140"/>
      <c r="AJ276"/>
      <c r="AK276"/>
      <c r="BI276" s="309"/>
      <c r="BZ276" s="309"/>
    </row>
    <row r="277" spans="2:78">
      <c r="B277" s="392"/>
      <c r="D277" s="465"/>
      <c r="I277" s="140"/>
      <c r="AJ277"/>
      <c r="AK277"/>
      <c r="BI277" s="309"/>
      <c r="BZ277" s="309"/>
    </row>
    <row r="278" spans="2:78">
      <c r="B278" s="392"/>
      <c r="D278" s="465"/>
      <c r="I278" s="140"/>
      <c r="AJ278"/>
      <c r="AK278"/>
      <c r="BI278" s="309"/>
      <c r="BZ278" s="309"/>
    </row>
    <row r="279" spans="2:78">
      <c r="B279" s="392"/>
      <c r="D279" s="465"/>
      <c r="I279" s="140"/>
      <c r="AJ279"/>
      <c r="AK279"/>
      <c r="BI279" s="309"/>
      <c r="BZ279" s="309"/>
    </row>
    <row r="280" spans="2:78">
      <c r="B280" s="392"/>
      <c r="D280" s="465"/>
      <c r="I280" s="140"/>
      <c r="AJ280"/>
      <c r="AK280"/>
      <c r="BI280" s="309"/>
      <c r="BZ280" s="309"/>
    </row>
    <row r="281" spans="2:78">
      <c r="B281" s="392"/>
      <c r="D281" s="465"/>
      <c r="I281" s="140"/>
      <c r="AJ281"/>
      <c r="AK281"/>
      <c r="BI281" s="309"/>
      <c r="BZ281" s="309"/>
    </row>
    <row r="282" spans="2:78">
      <c r="B282" s="392"/>
      <c r="D282" s="465"/>
      <c r="I282" s="140"/>
      <c r="AJ282"/>
      <c r="AK282"/>
      <c r="BI282" s="309"/>
      <c r="BZ282" s="309"/>
    </row>
    <row r="283" spans="2:78">
      <c r="B283" s="392"/>
      <c r="D283" s="465"/>
      <c r="I283" s="140"/>
      <c r="AJ283"/>
      <c r="AK283"/>
      <c r="BI283" s="309"/>
      <c r="BZ283" s="309"/>
    </row>
    <row r="284" spans="2:78">
      <c r="B284" s="392"/>
      <c r="D284" s="465"/>
      <c r="I284" s="140"/>
      <c r="AJ284"/>
      <c r="AK284"/>
      <c r="BI284" s="309"/>
      <c r="BZ284" s="309"/>
    </row>
    <row r="285" spans="2:78">
      <c r="B285" s="392"/>
      <c r="D285" s="465"/>
      <c r="I285" s="140"/>
      <c r="AJ285"/>
      <c r="AK285"/>
      <c r="BI285" s="309"/>
      <c r="BZ285" s="309"/>
    </row>
    <row r="286" spans="2:78">
      <c r="B286" s="392"/>
      <c r="D286" s="465"/>
      <c r="I286" s="140"/>
      <c r="AJ286"/>
      <c r="AK286"/>
      <c r="BI286" s="309"/>
      <c r="BZ286" s="309"/>
    </row>
    <row r="287" spans="2:78">
      <c r="B287" s="392"/>
      <c r="D287" s="465"/>
      <c r="I287" s="140"/>
      <c r="AJ287"/>
      <c r="AK287"/>
      <c r="BI287" s="309"/>
      <c r="BZ287" s="309"/>
    </row>
    <row r="288" spans="2:78">
      <c r="B288" s="392"/>
      <c r="D288" s="465"/>
      <c r="I288" s="140"/>
      <c r="AJ288"/>
      <c r="AK288"/>
      <c r="BI288" s="309"/>
      <c r="BZ288" s="309"/>
    </row>
    <row r="289" spans="2:78">
      <c r="B289" s="392"/>
      <c r="D289" s="465"/>
      <c r="I289" s="140"/>
      <c r="AJ289"/>
      <c r="AK289"/>
      <c r="BI289" s="309"/>
      <c r="BZ289" s="309"/>
    </row>
    <row r="290" spans="2:78">
      <c r="B290" s="392"/>
      <c r="D290" s="465"/>
      <c r="I290" s="140"/>
      <c r="AJ290"/>
      <c r="AK290"/>
      <c r="BI290" s="309"/>
      <c r="BZ290" s="309"/>
    </row>
    <row r="291" spans="2:78">
      <c r="B291" s="392"/>
      <c r="D291" s="465"/>
      <c r="I291" s="140"/>
      <c r="AJ291"/>
      <c r="AK291"/>
      <c r="BI291" s="309"/>
      <c r="BZ291" s="309"/>
    </row>
    <row r="292" spans="2:78">
      <c r="B292" s="392"/>
      <c r="D292" s="465"/>
      <c r="I292" s="140"/>
      <c r="AJ292"/>
      <c r="AK292"/>
      <c r="BI292" s="309"/>
      <c r="BZ292" s="309"/>
    </row>
    <row r="293" spans="2:78">
      <c r="B293" s="392"/>
      <c r="D293" s="465"/>
      <c r="I293" s="140"/>
      <c r="AJ293"/>
      <c r="AK293"/>
      <c r="BI293" s="309"/>
      <c r="BZ293" s="309"/>
    </row>
    <row r="294" spans="2:78">
      <c r="B294" s="392"/>
      <c r="D294" s="465"/>
      <c r="I294" s="140"/>
      <c r="AJ294"/>
      <c r="AK294"/>
      <c r="BI294" s="309"/>
      <c r="BZ294" s="309"/>
    </row>
    <row r="295" spans="2:78">
      <c r="B295" s="392"/>
      <c r="D295" s="465"/>
      <c r="I295" s="140"/>
      <c r="AJ295"/>
      <c r="AK295"/>
      <c r="BI295" s="309"/>
      <c r="BZ295" s="309"/>
    </row>
    <row r="296" spans="2:78">
      <c r="B296" s="392"/>
      <c r="D296" s="465"/>
      <c r="I296" s="140"/>
      <c r="AJ296"/>
      <c r="AK296"/>
      <c r="BI296" s="309"/>
      <c r="BZ296" s="309"/>
    </row>
    <row r="297" spans="2:78">
      <c r="B297" s="392"/>
      <c r="D297" s="465"/>
      <c r="I297" s="140"/>
      <c r="AJ297"/>
      <c r="AK297"/>
      <c r="BI297" s="309"/>
      <c r="BZ297" s="309"/>
    </row>
    <row r="298" spans="2:78">
      <c r="B298" s="392"/>
      <c r="D298" s="465"/>
      <c r="I298" s="140"/>
      <c r="AJ298"/>
      <c r="AK298"/>
      <c r="BI298" s="309"/>
      <c r="BZ298" s="309"/>
    </row>
    <row r="299" spans="2:78">
      <c r="B299" s="392"/>
      <c r="D299" s="465"/>
      <c r="I299" s="140"/>
      <c r="AJ299"/>
      <c r="AK299"/>
      <c r="BI299" s="309"/>
      <c r="BZ299" s="309"/>
    </row>
    <row r="300" spans="2:78">
      <c r="B300" s="392"/>
      <c r="D300" s="465"/>
      <c r="I300" s="140"/>
      <c r="AJ300"/>
      <c r="AK300"/>
      <c r="BI300" s="309"/>
      <c r="BZ300" s="309"/>
    </row>
    <row r="301" spans="2:78">
      <c r="B301" s="392"/>
      <c r="D301" s="465"/>
      <c r="I301" s="140"/>
      <c r="AJ301"/>
      <c r="AK301"/>
      <c r="BI301" s="309"/>
      <c r="BZ301" s="309"/>
    </row>
    <row r="302" spans="2:78">
      <c r="B302" s="392"/>
      <c r="D302" s="465"/>
      <c r="I302" s="140"/>
      <c r="AJ302"/>
      <c r="AK302"/>
      <c r="BI302" s="309"/>
      <c r="BZ302" s="309"/>
    </row>
    <row r="303" spans="2:78">
      <c r="B303" s="392"/>
      <c r="D303" s="465"/>
      <c r="I303" s="140"/>
      <c r="AJ303"/>
      <c r="AK303"/>
      <c r="BI303" s="309"/>
      <c r="BZ303" s="309"/>
    </row>
    <row r="304" spans="2:78">
      <c r="B304" s="392"/>
      <c r="D304" s="465"/>
      <c r="I304" s="140"/>
      <c r="AJ304"/>
      <c r="AK304"/>
      <c r="BI304" s="309"/>
      <c r="BZ304" s="309"/>
    </row>
    <row r="305" spans="2:78">
      <c r="B305" s="392"/>
      <c r="D305" s="465"/>
      <c r="I305" s="140"/>
      <c r="AJ305"/>
      <c r="AK305"/>
      <c r="BI305" s="309"/>
      <c r="BZ305" s="309"/>
    </row>
    <row r="306" spans="2:78">
      <c r="B306" s="392"/>
      <c r="D306" s="465"/>
      <c r="I306" s="140"/>
      <c r="AJ306"/>
      <c r="AK306"/>
      <c r="BI306" s="309"/>
      <c r="BZ306" s="309"/>
    </row>
    <row r="307" spans="2:78">
      <c r="B307" s="392"/>
      <c r="D307" s="465"/>
      <c r="I307" s="140"/>
      <c r="AJ307"/>
      <c r="AK307"/>
      <c r="BI307" s="309"/>
      <c r="BZ307" s="309"/>
    </row>
    <row r="308" spans="2:78">
      <c r="B308" s="392"/>
      <c r="D308" s="465"/>
      <c r="I308" s="140"/>
      <c r="AJ308"/>
      <c r="AK308"/>
      <c r="BI308" s="309"/>
      <c r="BZ308" s="309"/>
    </row>
    <row r="309" spans="2:78">
      <c r="B309" s="392"/>
      <c r="D309" s="465"/>
      <c r="I309" s="140"/>
      <c r="AJ309"/>
      <c r="AK309"/>
      <c r="BI309" s="309"/>
      <c r="BZ309" s="309"/>
    </row>
    <row r="310" spans="2:78">
      <c r="B310" s="392"/>
      <c r="D310" s="465"/>
      <c r="I310" s="140"/>
      <c r="AJ310"/>
      <c r="AK310"/>
      <c r="BI310" s="309"/>
      <c r="BZ310" s="309"/>
    </row>
    <row r="311" spans="2:78">
      <c r="B311" s="392"/>
      <c r="D311" s="465"/>
      <c r="I311" s="140"/>
      <c r="AJ311"/>
      <c r="AK311"/>
      <c r="BI311" s="309"/>
      <c r="BZ311" s="309"/>
    </row>
    <row r="312" spans="2:78">
      <c r="B312" s="392"/>
      <c r="D312" s="465"/>
      <c r="I312" s="140"/>
      <c r="AJ312"/>
      <c r="AK312"/>
      <c r="BI312" s="309"/>
      <c r="BZ312" s="309"/>
    </row>
    <row r="313" spans="2:78">
      <c r="B313" s="392"/>
      <c r="D313" s="465"/>
      <c r="I313" s="140"/>
      <c r="AJ313"/>
      <c r="AK313"/>
      <c r="BI313" s="309"/>
      <c r="BZ313" s="309"/>
    </row>
    <row r="314" spans="2:78">
      <c r="B314" s="392"/>
      <c r="D314" s="465"/>
      <c r="I314" s="140"/>
      <c r="AJ314"/>
      <c r="AK314"/>
      <c r="BI314" s="309"/>
      <c r="BZ314" s="309"/>
    </row>
    <row r="315" spans="2:78">
      <c r="B315" s="392"/>
      <c r="D315" s="465"/>
      <c r="I315" s="140"/>
      <c r="AJ315"/>
      <c r="AK315"/>
      <c r="BI315" s="309"/>
      <c r="BZ315" s="309"/>
    </row>
    <row r="316" spans="2:78">
      <c r="B316" s="392"/>
      <c r="D316" s="465"/>
      <c r="I316" s="140"/>
      <c r="AJ316"/>
      <c r="AK316"/>
      <c r="BI316" s="309"/>
      <c r="BZ316" s="309"/>
    </row>
    <row r="317" spans="2:78">
      <c r="B317" s="392"/>
      <c r="D317" s="465"/>
      <c r="I317" s="140"/>
      <c r="AJ317"/>
      <c r="AK317"/>
      <c r="BI317" s="309"/>
      <c r="BZ317" s="309"/>
    </row>
    <row r="318" spans="2:78">
      <c r="B318" s="392"/>
      <c r="D318" s="465"/>
      <c r="I318" s="140"/>
      <c r="AJ318"/>
      <c r="AK318"/>
      <c r="BI318" s="309"/>
      <c r="BZ318" s="309"/>
    </row>
    <row r="319" spans="2:78">
      <c r="B319" s="392"/>
      <c r="D319" s="465"/>
      <c r="I319" s="140"/>
      <c r="AJ319"/>
      <c r="AK319"/>
      <c r="BI319" s="309"/>
      <c r="BZ319" s="309"/>
    </row>
    <row r="320" spans="2:78">
      <c r="B320" s="392"/>
      <c r="D320" s="465"/>
      <c r="I320" s="140"/>
      <c r="AJ320"/>
      <c r="AK320"/>
      <c r="BI320" s="309"/>
      <c r="BZ320" s="309"/>
    </row>
    <row r="321" spans="2:78">
      <c r="B321" s="392"/>
      <c r="D321" s="465"/>
      <c r="I321" s="140"/>
      <c r="AJ321"/>
      <c r="AK321"/>
      <c r="BI321" s="309"/>
      <c r="BZ321" s="309"/>
    </row>
    <row r="322" spans="2:78">
      <c r="B322" s="392"/>
      <c r="D322" s="465"/>
      <c r="I322" s="140"/>
      <c r="AJ322"/>
      <c r="AK322"/>
      <c r="BI322" s="309"/>
      <c r="BZ322" s="309"/>
    </row>
    <row r="323" spans="2:78">
      <c r="B323" s="392"/>
      <c r="D323" s="465"/>
      <c r="I323" s="140"/>
      <c r="AJ323"/>
      <c r="AK323"/>
      <c r="BI323" s="309"/>
      <c r="BZ323" s="309"/>
    </row>
    <row r="324" spans="2:78">
      <c r="B324" s="392"/>
      <c r="D324" s="465"/>
      <c r="I324" s="140"/>
      <c r="AJ324"/>
      <c r="AK324"/>
      <c r="BI324" s="309"/>
      <c r="BZ324" s="309"/>
    </row>
    <row r="325" spans="2:78">
      <c r="B325" s="392"/>
      <c r="D325" s="465"/>
      <c r="I325" s="140"/>
      <c r="AJ325"/>
      <c r="AK325"/>
      <c r="BI325" s="309"/>
      <c r="BZ325" s="309"/>
    </row>
    <row r="326" spans="2:78">
      <c r="B326" s="392"/>
      <c r="D326" s="465"/>
      <c r="I326" s="140"/>
      <c r="AJ326"/>
      <c r="AK326"/>
      <c r="BI326" s="309"/>
      <c r="BZ326" s="309"/>
    </row>
    <row r="327" spans="2:78">
      <c r="B327" s="392"/>
      <c r="D327" s="465"/>
      <c r="I327" s="140"/>
      <c r="AJ327"/>
      <c r="AK327"/>
      <c r="BI327" s="309"/>
      <c r="BZ327" s="309"/>
    </row>
    <row r="328" spans="2:78">
      <c r="B328" s="392"/>
      <c r="D328" s="465"/>
      <c r="I328" s="140"/>
      <c r="AJ328"/>
      <c r="AK328"/>
      <c r="BI328" s="309"/>
      <c r="BZ328" s="309"/>
    </row>
    <row r="329" spans="2:78">
      <c r="B329" s="392"/>
      <c r="D329" s="465"/>
      <c r="I329" s="140"/>
      <c r="AJ329"/>
      <c r="AK329"/>
      <c r="BI329" s="309"/>
      <c r="BZ329" s="309"/>
    </row>
    <row r="330" spans="2:78">
      <c r="B330" s="392"/>
      <c r="D330" s="465"/>
      <c r="I330" s="140"/>
      <c r="AJ330"/>
      <c r="AK330"/>
      <c r="BI330" s="309"/>
      <c r="BZ330" s="309"/>
    </row>
    <row r="331" spans="2:78">
      <c r="B331" s="392"/>
      <c r="D331" s="465"/>
      <c r="I331" s="140"/>
      <c r="AJ331"/>
      <c r="AK331"/>
      <c r="BI331" s="309"/>
      <c r="BZ331" s="309"/>
    </row>
    <row r="332" spans="2:78">
      <c r="B332" s="392"/>
      <c r="D332" s="465"/>
      <c r="I332" s="140"/>
      <c r="AJ332"/>
      <c r="AK332"/>
      <c r="BI332" s="309"/>
      <c r="BZ332" s="309"/>
    </row>
    <row r="333" spans="2:78">
      <c r="B333" s="392"/>
      <c r="D333" s="465"/>
      <c r="I333" s="140"/>
      <c r="AJ333"/>
      <c r="AK333"/>
      <c r="BI333" s="309"/>
      <c r="BZ333" s="309"/>
    </row>
    <row r="334" spans="2:78">
      <c r="B334" s="392"/>
      <c r="D334" s="465"/>
      <c r="I334" s="140"/>
      <c r="AJ334"/>
      <c r="AK334"/>
      <c r="BI334" s="309"/>
      <c r="BZ334" s="309"/>
    </row>
    <row r="335" spans="2:78">
      <c r="B335" s="392"/>
      <c r="D335" s="465"/>
      <c r="I335" s="140"/>
      <c r="AJ335"/>
      <c r="AK335"/>
      <c r="BI335" s="309"/>
      <c r="BZ335" s="309"/>
    </row>
    <row r="336" spans="2:78">
      <c r="B336" s="392"/>
      <c r="D336" s="465"/>
      <c r="I336" s="140"/>
      <c r="AJ336"/>
      <c r="AK336"/>
      <c r="BI336" s="309"/>
      <c r="BZ336" s="309"/>
    </row>
    <row r="337" spans="2:78">
      <c r="B337" s="392"/>
      <c r="D337" s="465"/>
      <c r="I337" s="140"/>
      <c r="AJ337"/>
      <c r="AK337"/>
      <c r="BI337" s="309"/>
      <c r="BZ337" s="309"/>
    </row>
    <row r="338" spans="2:78">
      <c r="B338" s="392"/>
      <c r="D338" s="465"/>
      <c r="I338" s="140"/>
      <c r="AJ338"/>
      <c r="AK338"/>
      <c r="BI338" s="309"/>
      <c r="BZ338" s="309"/>
    </row>
    <row r="339" spans="2:78">
      <c r="B339" s="392"/>
      <c r="D339" s="465"/>
      <c r="I339" s="140"/>
      <c r="AJ339"/>
      <c r="AK339"/>
      <c r="BI339" s="309"/>
      <c r="BZ339" s="309"/>
    </row>
    <row r="340" spans="2:78">
      <c r="B340" s="392"/>
      <c r="D340" s="465"/>
      <c r="I340" s="140"/>
      <c r="AJ340"/>
      <c r="AK340"/>
      <c r="BI340" s="309"/>
      <c r="BZ340" s="309"/>
    </row>
    <row r="341" spans="2:78">
      <c r="B341" s="392"/>
      <c r="D341" s="465"/>
      <c r="I341" s="140"/>
      <c r="AJ341"/>
      <c r="AK341"/>
      <c r="BI341" s="309"/>
      <c r="BZ341" s="309"/>
    </row>
    <row r="342" spans="2:78">
      <c r="B342" s="392"/>
      <c r="D342" s="465"/>
      <c r="I342" s="140"/>
      <c r="AJ342"/>
      <c r="AK342"/>
      <c r="BI342" s="309"/>
      <c r="BZ342" s="309"/>
    </row>
    <row r="343" spans="2:78">
      <c r="B343" s="392"/>
      <c r="D343" s="465"/>
      <c r="I343" s="140"/>
      <c r="AJ343"/>
      <c r="AK343"/>
      <c r="BI343" s="309"/>
      <c r="BZ343" s="309"/>
    </row>
    <row r="344" spans="2:78">
      <c r="B344" s="392"/>
      <c r="D344" s="465"/>
      <c r="I344" s="140"/>
      <c r="AJ344"/>
      <c r="AK344"/>
      <c r="BI344" s="309"/>
      <c r="BZ344" s="309"/>
    </row>
    <row r="345" spans="2:78">
      <c r="B345" s="392"/>
      <c r="D345" s="465"/>
      <c r="I345" s="140"/>
      <c r="AJ345"/>
      <c r="AK345"/>
      <c r="BI345" s="309"/>
      <c r="BZ345" s="309"/>
    </row>
    <row r="346" spans="2:78">
      <c r="B346" s="392"/>
      <c r="D346" s="465"/>
      <c r="I346" s="140"/>
      <c r="AJ346"/>
      <c r="AK346"/>
      <c r="BI346" s="309"/>
      <c r="BZ346" s="309"/>
    </row>
    <row r="347" spans="2:78">
      <c r="B347" s="392"/>
      <c r="D347" s="465"/>
      <c r="I347" s="140"/>
      <c r="AJ347"/>
      <c r="AK347"/>
      <c r="BI347" s="309"/>
      <c r="BZ347" s="309"/>
    </row>
    <row r="348" spans="2:78">
      <c r="B348" s="392"/>
      <c r="D348" s="465"/>
      <c r="I348" s="140"/>
      <c r="AJ348"/>
      <c r="AK348"/>
      <c r="BI348" s="309"/>
      <c r="BZ348" s="309"/>
    </row>
    <row r="349" spans="2:78">
      <c r="B349" s="392"/>
      <c r="D349" s="465"/>
      <c r="I349" s="140"/>
      <c r="AJ349"/>
      <c r="AK349"/>
      <c r="BI349" s="309"/>
      <c r="BZ349" s="309"/>
    </row>
    <row r="350" spans="2:78">
      <c r="B350" s="392"/>
      <c r="D350" s="465"/>
      <c r="I350" s="140"/>
      <c r="AJ350"/>
      <c r="AK350"/>
      <c r="BI350" s="309"/>
      <c r="BZ350" s="309"/>
    </row>
    <row r="351" spans="2:78">
      <c r="B351" s="392"/>
      <c r="D351" s="465"/>
      <c r="I351" s="140"/>
      <c r="AJ351"/>
      <c r="AK351"/>
      <c r="BI351" s="309"/>
      <c r="BZ351" s="309"/>
    </row>
    <row r="352" spans="2:78">
      <c r="B352" s="392"/>
      <c r="D352" s="465"/>
      <c r="I352" s="140"/>
      <c r="AJ352"/>
      <c r="AK352"/>
      <c r="BI352" s="309"/>
      <c r="BZ352" s="309"/>
    </row>
    <row r="353" spans="2:78">
      <c r="B353" s="392"/>
      <c r="D353" s="465"/>
      <c r="I353" s="140"/>
      <c r="AJ353"/>
      <c r="AK353"/>
      <c r="BI353" s="309"/>
      <c r="BZ353" s="309"/>
    </row>
    <row r="354" spans="2:78">
      <c r="B354" s="392"/>
      <c r="D354" s="465"/>
      <c r="I354" s="140"/>
      <c r="AJ354"/>
      <c r="AK354"/>
      <c r="BI354" s="309"/>
      <c r="BZ354" s="309"/>
    </row>
    <row r="355" spans="2:78">
      <c r="B355" s="392"/>
      <c r="D355" s="465"/>
      <c r="I355" s="140"/>
      <c r="AJ355"/>
      <c r="AK355"/>
      <c r="BI355" s="309"/>
      <c r="BZ355" s="309"/>
    </row>
    <row r="356" spans="2:78">
      <c r="B356" s="392"/>
      <c r="D356" s="465"/>
      <c r="I356" s="140"/>
      <c r="AJ356"/>
      <c r="AK356"/>
      <c r="BI356" s="309"/>
      <c r="BZ356" s="309"/>
    </row>
    <row r="357" spans="2:78">
      <c r="B357" s="392"/>
      <c r="D357" s="465"/>
      <c r="I357" s="140"/>
      <c r="AJ357"/>
      <c r="AK357"/>
      <c r="BI357" s="309"/>
      <c r="BZ357" s="309"/>
    </row>
    <row r="358" spans="2:78">
      <c r="B358" s="392"/>
      <c r="D358" s="465"/>
      <c r="I358" s="140"/>
      <c r="AJ358"/>
      <c r="AK358"/>
      <c r="BI358" s="309"/>
      <c r="BZ358" s="309"/>
    </row>
    <row r="359" spans="2:78">
      <c r="B359" s="392"/>
      <c r="D359" s="465"/>
      <c r="I359" s="140"/>
      <c r="AJ359"/>
      <c r="AK359"/>
      <c r="BI359" s="309"/>
      <c r="BZ359" s="309"/>
    </row>
    <row r="360" spans="2:78">
      <c r="B360" s="392"/>
      <c r="D360" s="465"/>
      <c r="I360" s="140"/>
      <c r="AJ360"/>
      <c r="AK360"/>
      <c r="BI360" s="309"/>
      <c r="BZ360" s="309"/>
    </row>
    <row r="361" spans="2:78">
      <c r="B361" s="392"/>
      <c r="D361" s="465"/>
      <c r="I361" s="140"/>
      <c r="AJ361"/>
      <c r="AK361"/>
      <c r="BI361" s="309"/>
      <c r="BZ361" s="309"/>
    </row>
    <row r="362" spans="2:78">
      <c r="B362" s="392"/>
      <c r="D362" s="465"/>
      <c r="I362" s="140"/>
      <c r="AJ362"/>
      <c r="AK362"/>
      <c r="BI362" s="309"/>
      <c r="BZ362" s="309"/>
    </row>
    <row r="363" spans="2:78">
      <c r="B363" s="392"/>
      <c r="D363" s="465"/>
      <c r="I363" s="140"/>
      <c r="AJ363"/>
      <c r="AK363"/>
      <c r="BI363" s="309"/>
      <c r="BZ363" s="309"/>
    </row>
    <row r="364" spans="2:78">
      <c r="B364" s="392"/>
      <c r="D364" s="465"/>
      <c r="I364" s="140"/>
      <c r="AJ364"/>
      <c r="AK364"/>
      <c r="BI364" s="309"/>
      <c r="BZ364" s="309"/>
    </row>
    <row r="365" spans="2:78">
      <c r="B365" s="392"/>
      <c r="D365" s="465"/>
      <c r="I365" s="140"/>
      <c r="AJ365"/>
      <c r="AK365"/>
      <c r="BI365" s="309"/>
      <c r="BZ365" s="309"/>
    </row>
    <row r="366" spans="2:78">
      <c r="B366" s="392"/>
      <c r="D366" s="465"/>
      <c r="I366" s="140"/>
      <c r="AJ366"/>
      <c r="AK366"/>
      <c r="BI366" s="309"/>
      <c r="BZ366" s="309"/>
    </row>
    <row r="367" spans="2:78">
      <c r="B367" s="392"/>
      <c r="D367" s="465"/>
      <c r="I367" s="140"/>
      <c r="AJ367"/>
      <c r="AK367"/>
      <c r="BI367" s="309"/>
      <c r="BZ367" s="309"/>
    </row>
    <row r="368" spans="2:78">
      <c r="B368" s="392"/>
      <c r="D368" s="465"/>
      <c r="I368" s="140"/>
      <c r="AJ368"/>
      <c r="AK368"/>
      <c r="BI368" s="309"/>
      <c r="BZ368" s="309"/>
    </row>
    <row r="369" spans="2:78">
      <c r="B369" s="392"/>
      <c r="D369" s="465"/>
      <c r="I369" s="140"/>
      <c r="AJ369"/>
      <c r="AK369"/>
      <c r="BI369" s="309"/>
      <c r="BZ369" s="309"/>
    </row>
    <row r="370" spans="2:78">
      <c r="B370" s="392"/>
      <c r="D370" s="465"/>
      <c r="I370" s="140"/>
      <c r="AJ370"/>
      <c r="AK370"/>
      <c r="BI370" s="309"/>
      <c r="BZ370" s="309"/>
    </row>
    <row r="371" spans="2:78">
      <c r="B371" s="392"/>
      <c r="D371" s="465"/>
      <c r="I371" s="140"/>
      <c r="AJ371"/>
      <c r="AK371"/>
      <c r="BI371" s="309"/>
      <c r="BZ371" s="309"/>
    </row>
    <row r="372" spans="2:78">
      <c r="B372" s="392"/>
      <c r="D372" s="465"/>
      <c r="I372" s="140"/>
      <c r="AJ372"/>
      <c r="AK372"/>
      <c r="BI372" s="309"/>
      <c r="BZ372" s="309"/>
    </row>
    <row r="373" spans="2:78">
      <c r="B373" s="392"/>
      <c r="D373" s="465"/>
      <c r="I373" s="140"/>
      <c r="AJ373"/>
      <c r="AK373"/>
      <c r="BI373" s="309"/>
      <c r="BZ373" s="309"/>
    </row>
    <row r="374" spans="2:78">
      <c r="B374" s="392"/>
      <c r="D374" s="465"/>
      <c r="I374" s="140"/>
      <c r="AJ374"/>
      <c r="AK374"/>
      <c r="BI374" s="309"/>
      <c r="BZ374" s="309"/>
    </row>
    <row r="375" spans="2:78">
      <c r="B375" s="392"/>
      <c r="D375" s="465"/>
      <c r="I375" s="140"/>
      <c r="AJ375"/>
      <c r="AK375"/>
      <c r="BI375" s="309"/>
      <c r="BZ375" s="309"/>
    </row>
    <row r="376" spans="2:78">
      <c r="B376" s="392"/>
      <c r="D376" s="465"/>
      <c r="I376" s="140"/>
      <c r="AJ376"/>
      <c r="AK376"/>
      <c r="BI376" s="309"/>
      <c r="BZ376" s="309"/>
    </row>
    <row r="377" spans="2:78">
      <c r="B377" s="392"/>
      <c r="D377" s="465"/>
      <c r="I377" s="140"/>
      <c r="AJ377"/>
      <c r="AK377"/>
      <c r="BI377" s="309"/>
      <c r="BZ377" s="309"/>
    </row>
    <row r="378" spans="2:78">
      <c r="B378" s="392"/>
      <c r="D378" s="465"/>
      <c r="I378" s="140"/>
      <c r="AJ378"/>
      <c r="AK378"/>
      <c r="BI378" s="309"/>
      <c r="BZ378" s="309"/>
    </row>
    <row r="379" spans="2:78">
      <c r="B379" s="392"/>
      <c r="D379" s="465"/>
      <c r="I379" s="140"/>
      <c r="AJ379"/>
      <c r="AK379"/>
      <c r="BI379" s="309"/>
      <c r="BZ379" s="309"/>
    </row>
    <row r="380" spans="2:78">
      <c r="B380" s="392"/>
      <c r="D380" s="465"/>
      <c r="I380" s="140"/>
      <c r="AJ380"/>
      <c r="AK380"/>
      <c r="BI380" s="309"/>
      <c r="BZ380" s="309"/>
    </row>
    <row r="381" spans="2:78">
      <c r="B381" s="392"/>
      <c r="D381" s="465"/>
      <c r="I381" s="140"/>
      <c r="AJ381"/>
      <c r="AK381"/>
      <c r="BI381" s="309"/>
      <c r="BZ381" s="309"/>
    </row>
    <row r="382" spans="2:78">
      <c r="B382" s="392"/>
      <c r="D382" s="465"/>
      <c r="I382" s="140"/>
      <c r="AJ382"/>
      <c r="AK382"/>
      <c r="BI382" s="309"/>
      <c r="BZ382" s="309"/>
    </row>
    <row r="383" spans="2:78">
      <c r="B383" s="392"/>
      <c r="D383" s="465"/>
      <c r="I383" s="140"/>
      <c r="AJ383"/>
      <c r="AK383"/>
      <c r="BI383" s="309"/>
      <c r="BZ383" s="309"/>
    </row>
    <row r="384" spans="2:78">
      <c r="B384" s="392"/>
      <c r="D384" s="465"/>
      <c r="I384" s="140"/>
      <c r="AJ384"/>
      <c r="AK384"/>
      <c r="BI384" s="309"/>
      <c r="BZ384" s="309"/>
    </row>
    <row r="385" spans="2:78">
      <c r="B385" s="392"/>
      <c r="D385" s="465"/>
      <c r="I385" s="140"/>
      <c r="AJ385"/>
      <c r="AK385"/>
      <c r="BI385" s="309"/>
      <c r="BZ385" s="309"/>
    </row>
    <row r="386" spans="2:78">
      <c r="B386" s="392"/>
      <c r="D386" s="465"/>
      <c r="I386" s="140"/>
      <c r="AJ386"/>
      <c r="AK386"/>
      <c r="BI386" s="309"/>
      <c r="BZ386" s="309"/>
    </row>
    <row r="387" spans="2:78">
      <c r="B387" s="392"/>
      <c r="D387" s="465"/>
      <c r="I387" s="140"/>
      <c r="AJ387"/>
      <c r="AK387"/>
      <c r="BI387" s="309"/>
      <c r="BZ387" s="309"/>
    </row>
    <row r="388" spans="2:78">
      <c r="B388" s="392"/>
      <c r="D388" s="465"/>
      <c r="I388" s="140"/>
      <c r="AJ388"/>
      <c r="AK388"/>
      <c r="BI388" s="309"/>
      <c r="BZ388" s="309"/>
    </row>
    <row r="389" spans="2:78">
      <c r="B389" s="392"/>
      <c r="D389" s="465"/>
      <c r="I389" s="140"/>
      <c r="AJ389"/>
      <c r="AK389"/>
      <c r="BI389" s="309"/>
      <c r="BZ389" s="309"/>
    </row>
    <row r="390" spans="2:78">
      <c r="B390" s="392"/>
      <c r="D390" s="465"/>
      <c r="I390" s="140"/>
      <c r="AJ390"/>
      <c r="AK390"/>
      <c r="BI390" s="309"/>
      <c r="BZ390" s="309"/>
    </row>
    <row r="391" spans="2:78">
      <c r="B391" s="392"/>
      <c r="D391" s="465"/>
      <c r="I391" s="140"/>
      <c r="AJ391"/>
      <c r="AK391"/>
      <c r="BI391" s="309"/>
      <c r="BZ391" s="309"/>
    </row>
    <row r="392" spans="2:78">
      <c r="B392" s="392"/>
      <c r="D392" s="465"/>
      <c r="I392" s="140"/>
      <c r="AJ392"/>
      <c r="AK392"/>
      <c r="BI392" s="309"/>
      <c r="BZ392" s="309"/>
    </row>
    <row r="393" spans="2:78">
      <c r="B393" s="392"/>
      <c r="D393" s="465"/>
      <c r="I393" s="140"/>
      <c r="AJ393"/>
      <c r="AK393"/>
      <c r="BI393" s="309"/>
      <c r="BZ393" s="309"/>
    </row>
    <row r="394" spans="2:78">
      <c r="B394" s="392"/>
      <c r="D394" s="465"/>
      <c r="I394" s="140"/>
      <c r="AJ394"/>
      <c r="AK394"/>
      <c r="BI394" s="309"/>
      <c r="BZ394" s="309"/>
    </row>
    <row r="395" spans="2:78">
      <c r="B395" s="392"/>
      <c r="D395" s="465"/>
      <c r="I395" s="140"/>
      <c r="AJ395"/>
      <c r="AK395"/>
      <c r="BI395" s="309"/>
      <c r="BZ395" s="309"/>
    </row>
    <row r="396" spans="2:78">
      <c r="B396" s="392"/>
      <c r="D396" s="465"/>
      <c r="I396" s="140"/>
      <c r="AJ396"/>
      <c r="AK396"/>
      <c r="BI396" s="309"/>
      <c r="BZ396" s="309"/>
    </row>
    <row r="397" spans="2:78">
      <c r="B397" s="392"/>
      <c r="D397" s="465"/>
      <c r="I397" s="140"/>
      <c r="AJ397"/>
      <c r="AK397"/>
      <c r="BI397" s="309"/>
      <c r="BZ397" s="309"/>
    </row>
    <row r="398" spans="2:78">
      <c r="B398" s="392"/>
      <c r="D398" s="465"/>
      <c r="I398" s="140"/>
      <c r="AJ398"/>
      <c r="AK398"/>
      <c r="BI398" s="309"/>
      <c r="BZ398" s="309"/>
    </row>
    <row r="399" spans="2:78">
      <c r="B399" s="392"/>
      <c r="D399" s="465"/>
      <c r="I399" s="140"/>
      <c r="AJ399"/>
      <c r="AK399"/>
      <c r="BI399" s="309"/>
      <c r="BZ399" s="309"/>
    </row>
    <row r="400" spans="2:78">
      <c r="B400" s="392"/>
      <c r="D400" s="465"/>
      <c r="I400" s="140"/>
      <c r="AJ400"/>
      <c r="AK400"/>
      <c r="BI400" s="309"/>
      <c r="BZ400" s="309"/>
    </row>
    <row r="401" spans="2:78">
      <c r="B401" s="392"/>
      <c r="D401" s="465"/>
      <c r="I401" s="140"/>
      <c r="AJ401"/>
      <c r="AK401"/>
      <c r="BI401" s="309"/>
      <c r="BZ401" s="309"/>
    </row>
    <row r="402" spans="2:78">
      <c r="B402" s="392"/>
      <c r="D402" s="465"/>
      <c r="I402" s="140"/>
      <c r="AJ402"/>
      <c r="AK402"/>
      <c r="BI402" s="309"/>
      <c r="BZ402" s="309"/>
    </row>
    <row r="403" spans="2:78">
      <c r="B403" s="392"/>
      <c r="D403" s="465"/>
      <c r="I403" s="140"/>
      <c r="AJ403"/>
      <c r="AK403"/>
      <c r="BI403" s="309"/>
      <c r="BZ403" s="309"/>
    </row>
    <row r="404" spans="2:78">
      <c r="B404" s="392"/>
      <c r="D404" s="465"/>
      <c r="I404" s="140"/>
      <c r="AJ404"/>
      <c r="AK404"/>
      <c r="BI404" s="309"/>
      <c r="BZ404" s="309"/>
    </row>
    <row r="405" spans="2:78">
      <c r="B405" s="392"/>
      <c r="D405" s="465"/>
      <c r="I405" s="140"/>
      <c r="AJ405"/>
      <c r="AK405"/>
      <c r="BI405" s="309"/>
      <c r="BZ405" s="309"/>
    </row>
    <row r="406" spans="2:78">
      <c r="B406" s="392"/>
      <c r="D406" s="465"/>
      <c r="I406" s="140"/>
      <c r="AJ406"/>
      <c r="AK406"/>
      <c r="BI406" s="309"/>
      <c r="BZ406" s="309"/>
    </row>
    <row r="407" spans="2:78">
      <c r="B407" s="392"/>
      <c r="D407" s="465"/>
      <c r="I407" s="140"/>
      <c r="AJ407"/>
      <c r="AK407"/>
      <c r="BI407" s="309"/>
      <c r="BZ407" s="309"/>
    </row>
    <row r="408" spans="2:78">
      <c r="B408" s="392"/>
      <c r="D408" s="465"/>
      <c r="I408" s="140"/>
      <c r="AJ408"/>
      <c r="AK408"/>
      <c r="BI408" s="309"/>
      <c r="BZ408" s="309"/>
    </row>
    <row r="409" spans="2:78">
      <c r="B409" s="392"/>
      <c r="D409" s="465"/>
      <c r="I409" s="140"/>
      <c r="AJ409"/>
      <c r="AK409"/>
      <c r="BI409" s="309"/>
      <c r="BZ409" s="309"/>
    </row>
    <row r="410" spans="2:78">
      <c r="B410" s="392"/>
      <c r="D410" s="465"/>
      <c r="I410" s="140"/>
      <c r="AJ410"/>
      <c r="AK410"/>
      <c r="BI410" s="309"/>
      <c r="BZ410" s="309"/>
    </row>
    <row r="411" spans="2:78">
      <c r="B411" s="392"/>
      <c r="D411" s="465"/>
      <c r="I411" s="140"/>
      <c r="AJ411"/>
      <c r="AK411"/>
      <c r="BI411" s="309"/>
      <c r="BZ411" s="309"/>
    </row>
    <row r="412" spans="2:78">
      <c r="B412" s="392"/>
      <c r="D412" s="465"/>
      <c r="I412" s="140"/>
      <c r="AJ412"/>
      <c r="AK412"/>
      <c r="BI412" s="309"/>
      <c r="BZ412" s="309"/>
    </row>
    <row r="413" spans="2:78">
      <c r="B413" s="392"/>
      <c r="D413" s="465"/>
      <c r="I413" s="140"/>
      <c r="AJ413"/>
      <c r="AK413"/>
      <c r="BI413" s="309"/>
      <c r="BZ413" s="309"/>
    </row>
    <row r="414" spans="2:78">
      <c r="B414" s="392"/>
      <c r="D414" s="465"/>
      <c r="I414" s="140"/>
      <c r="AJ414"/>
      <c r="AK414"/>
      <c r="BI414" s="309"/>
      <c r="BZ414" s="309"/>
    </row>
    <row r="415" spans="2:78">
      <c r="B415" s="392"/>
      <c r="D415" s="465"/>
      <c r="I415" s="140"/>
      <c r="AJ415"/>
      <c r="AK415"/>
      <c r="BI415" s="309"/>
      <c r="BZ415" s="309"/>
    </row>
    <row r="416" spans="2:78">
      <c r="B416" s="392"/>
      <c r="D416" s="465"/>
      <c r="I416" s="140"/>
      <c r="AJ416"/>
      <c r="AK416"/>
      <c r="BI416" s="309"/>
      <c r="BZ416" s="309"/>
    </row>
    <row r="417" spans="2:78">
      <c r="B417" s="392"/>
      <c r="D417" s="465"/>
      <c r="I417" s="140"/>
      <c r="AJ417"/>
      <c r="AK417"/>
      <c r="BI417" s="309"/>
      <c r="BZ417" s="309"/>
    </row>
    <row r="418" spans="2:78">
      <c r="B418" s="392"/>
      <c r="D418" s="465"/>
      <c r="I418" s="140"/>
      <c r="AJ418"/>
      <c r="AK418"/>
      <c r="BI418" s="309"/>
      <c r="BZ418" s="309"/>
    </row>
    <row r="419" spans="2:78">
      <c r="B419" s="392"/>
      <c r="D419" s="465"/>
      <c r="I419" s="140"/>
      <c r="AJ419"/>
      <c r="AK419"/>
      <c r="BI419" s="309"/>
      <c r="BZ419" s="309"/>
    </row>
    <row r="420" spans="2:78">
      <c r="B420" s="392"/>
      <c r="D420" s="465"/>
      <c r="I420" s="140"/>
      <c r="AJ420"/>
      <c r="AK420"/>
      <c r="BI420" s="309"/>
      <c r="BZ420" s="309"/>
    </row>
    <row r="421" spans="2:78">
      <c r="B421" s="392"/>
      <c r="D421" s="465"/>
      <c r="I421" s="140"/>
      <c r="AJ421"/>
      <c r="AK421"/>
      <c r="BI421" s="309"/>
      <c r="BZ421" s="309"/>
    </row>
    <row r="422" spans="2:78">
      <c r="B422" s="392"/>
      <c r="D422" s="465"/>
      <c r="I422" s="140"/>
      <c r="AJ422"/>
      <c r="AK422"/>
      <c r="BI422" s="309"/>
      <c r="BZ422" s="309"/>
    </row>
    <row r="423" spans="2:78">
      <c r="B423" s="392"/>
      <c r="D423" s="465"/>
      <c r="I423" s="140"/>
      <c r="AJ423"/>
      <c r="AK423"/>
      <c r="BI423" s="309"/>
      <c r="BZ423" s="309"/>
    </row>
    <row r="424" spans="2:78">
      <c r="B424" s="392"/>
      <c r="D424" s="465"/>
      <c r="I424" s="140"/>
      <c r="AJ424"/>
      <c r="AK424"/>
      <c r="BI424" s="309"/>
      <c r="BZ424" s="309"/>
    </row>
    <row r="425" spans="2:78">
      <c r="B425" s="392"/>
      <c r="D425" s="465"/>
      <c r="I425" s="140"/>
      <c r="AJ425"/>
      <c r="AK425"/>
      <c r="BI425" s="309"/>
      <c r="BZ425" s="309"/>
    </row>
    <row r="426" spans="2:78">
      <c r="B426" s="392"/>
      <c r="D426" s="465"/>
      <c r="I426" s="140"/>
      <c r="AJ426"/>
      <c r="AK426"/>
      <c r="BI426" s="309"/>
      <c r="BZ426" s="309"/>
    </row>
    <row r="427" spans="2:78">
      <c r="B427" s="392"/>
      <c r="D427" s="465"/>
      <c r="I427" s="140"/>
      <c r="AJ427"/>
      <c r="AK427"/>
      <c r="BI427" s="309"/>
      <c r="BZ427" s="309"/>
    </row>
    <row r="428" spans="2:78">
      <c r="B428" s="392"/>
      <c r="D428" s="465"/>
      <c r="I428" s="140"/>
      <c r="AJ428"/>
      <c r="AK428"/>
      <c r="BI428" s="309"/>
      <c r="BZ428" s="309"/>
    </row>
    <row r="429" spans="2:78">
      <c r="B429" s="392"/>
      <c r="D429" s="465"/>
      <c r="I429" s="140"/>
      <c r="AJ429"/>
      <c r="AK429"/>
      <c r="BI429" s="309"/>
      <c r="BZ429" s="309"/>
    </row>
    <row r="430" spans="2:78">
      <c r="B430" s="392"/>
      <c r="D430" s="465"/>
      <c r="I430" s="140"/>
      <c r="AJ430"/>
      <c r="AK430"/>
      <c r="BI430" s="309"/>
      <c r="BZ430" s="309"/>
    </row>
    <row r="431" spans="2:78">
      <c r="B431" s="392"/>
      <c r="D431" s="465"/>
      <c r="I431" s="140"/>
      <c r="AJ431"/>
      <c r="AK431"/>
      <c r="BI431" s="309"/>
      <c r="BZ431" s="309"/>
    </row>
    <row r="432" spans="2:78">
      <c r="B432" s="392"/>
      <c r="D432" s="465"/>
      <c r="I432" s="140"/>
      <c r="AJ432"/>
      <c r="AK432"/>
      <c r="BI432" s="309"/>
      <c r="BZ432" s="309"/>
    </row>
    <row r="433" spans="2:78">
      <c r="B433" s="392"/>
      <c r="D433" s="465"/>
      <c r="I433" s="140"/>
      <c r="AJ433"/>
      <c r="AK433"/>
      <c r="BI433" s="309"/>
      <c r="BZ433" s="309"/>
    </row>
    <row r="434" spans="2:78">
      <c r="B434" s="392"/>
      <c r="D434" s="465"/>
      <c r="I434" s="140"/>
      <c r="AJ434"/>
      <c r="AK434"/>
      <c r="BI434" s="309"/>
      <c r="BZ434" s="309"/>
    </row>
    <row r="435" spans="2:78">
      <c r="B435" s="392"/>
      <c r="D435" s="465"/>
      <c r="I435" s="140"/>
      <c r="AJ435"/>
      <c r="AK435"/>
      <c r="BI435" s="309"/>
      <c r="BZ435" s="309"/>
    </row>
    <row r="436" spans="2:78">
      <c r="B436" s="392"/>
      <c r="D436" s="465"/>
      <c r="I436" s="140"/>
      <c r="AJ436"/>
      <c r="AK436"/>
      <c r="BI436" s="309"/>
      <c r="BZ436" s="309"/>
    </row>
    <row r="437" spans="2:78">
      <c r="B437" s="392"/>
      <c r="D437" s="465"/>
      <c r="I437" s="140"/>
      <c r="AJ437"/>
      <c r="AK437"/>
      <c r="BI437" s="309"/>
      <c r="BZ437" s="309"/>
    </row>
    <row r="438" spans="2:78">
      <c r="B438" s="392"/>
      <c r="D438" s="465"/>
      <c r="I438" s="140"/>
      <c r="AJ438"/>
      <c r="AK438"/>
      <c r="BI438" s="309"/>
      <c r="BZ438" s="309"/>
    </row>
    <row r="439" spans="2:78">
      <c r="B439" s="392"/>
      <c r="D439" s="465"/>
      <c r="I439" s="140"/>
      <c r="AJ439"/>
      <c r="AK439"/>
      <c r="BI439" s="309"/>
      <c r="BZ439" s="309"/>
    </row>
    <row r="440" spans="2:78">
      <c r="B440" s="392"/>
      <c r="D440" s="465"/>
      <c r="I440" s="140"/>
      <c r="AJ440"/>
      <c r="AK440"/>
      <c r="BI440" s="309"/>
      <c r="BZ440" s="309"/>
    </row>
    <row r="441" spans="2:78">
      <c r="B441" s="392"/>
      <c r="D441" s="465"/>
      <c r="I441" s="140"/>
      <c r="AJ441"/>
      <c r="AK441"/>
      <c r="BI441" s="309"/>
      <c r="BZ441" s="309"/>
    </row>
    <row r="442" spans="2:78">
      <c r="B442" s="392"/>
      <c r="D442" s="465"/>
      <c r="I442" s="140"/>
      <c r="AJ442"/>
      <c r="AK442"/>
      <c r="BI442" s="309"/>
      <c r="BZ442" s="309"/>
    </row>
    <row r="443" spans="2:78">
      <c r="B443" s="392"/>
      <c r="D443" s="465"/>
      <c r="I443" s="140"/>
      <c r="AJ443"/>
      <c r="AK443"/>
      <c r="BI443" s="309"/>
      <c r="BZ443" s="309"/>
    </row>
    <row r="444" spans="2:78">
      <c r="B444" s="392"/>
      <c r="D444" s="465"/>
      <c r="I444" s="140"/>
      <c r="AJ444"/>
      <c r="AK444"/>
      <c r="BI444" s="309"/>
      <c r="BZ444" s="309"/>
    </row>
    <row r="445" spans="2:78">
      <c r="B445" s="392"/>
      <c r="D445" s="465"/>
      <c r="I445" s="140"/>
      <c r="AJ445"/>
      <c r="AK445"/>
      <c r="BI445" s="309"/>
      <c r="BZ445" s="309"/>
    </row>
    <row r="446" spans="2:78">
      <c r="B446" s="392"/>
      <c r="D446" s="465"/>
      <c r="I446" s="140"/>
      <c r="AJ446"/>
      <c r="AK446"/>
      <c r="BI446" s="309"/>
      <c r="BZ446" s="309"/>
    </row>
    <row r="447" spans="2:78">
      <c r="B447" s="392"/>
      <c r="D447" s="465"/>
      <c r="I447" s="140"/>
      <c r="AJ447"/>
      <c r="AK447"/>
      <c r="BI447" s="309"/>
      <c r="BZ447" s="309"/>
    </row>
    <row r="448" spans="2:78">
      <c r="B448" s="392"/>
      <c r="D448" s="465"/>
      <c r="I448" s="140"/>
      <c r="AJ448"/>
      <c r="AK448"/>
      <c r="BI448" s="309"/>
      <c r="BZ448" s="309"/>
    </row>
    <row r="449" spans="2:78">
      <c r="B449" s="392"/>
      <c r="D449" s="465"/>
      <c r="I449" s="140"/>
      <c r="AJ449"/>
      <c r="AK449"/>
      <c r="BI449" s="309"/>
      <c r="BZ449" s="309"/>
    </row>
    <row r="450" spans="2:78">
      <c r="B450" s="392"/>
      <c r="D450" s="465"/>
      <c r="I450" s="140"/>
      <c r="AJ450"/>
      <c r="AK450"/>
      <c r="BI450" s="309"/>
      <c r="BZ450" s="309"/>
    </row>
    <row r="451" spans="2:78">
      <c r="B451" s="392"/>
      <c r="D451" s="465"/>
      <c r="I451" s="140"/>
      <c r="AJ451"/>
      <c r="AK451"/>
      <c r="BI451" s="309"/>
      <c r="BZ451" s="309"/>
    </row>
    <row r="452" spans="2:78">
      <c r="B452" s="392"/>
      <c r="D452" s="465"/>
      <c r="I452" s="140"/>
      <c r="AJ452"/>
      <c r="AK452"/>
      <c r="BI452" s="309"/>
      <c r="BZ452" s="309"/>
    </row>
    <row r="453" spans="2:78">
      <c r="B453" s="392"/>
      <c r="D453" s="465"/>
      <c r="I453" s="140"/>
      <c r="AJ453"/>
      <c r="AK453"/>
      <c r="BI453" s="309"/>
      <c r="BZ453" s="309"/>
    </row>
    <row r="454" spans="2:78">
      <c r="B454" s="392"/>
      <c r="D454" s="465"/>
      <c r="I454" s="140"/>
      <c r="AJ454"/>
      <c r="AK454"/>
      <c r="BI454" s="309"/>
      <c r="BZ454" s="309"/>
    </row>
    <row r="455" spans="2:78">
      <c r="B455" s="392"/>
      <c r="D455" s="465"/>
      <c r="I455" s="140"/>
      <c r="AJ455"/>
      <c r="AK455"/>
      <c r="BI455" s="309"/>
      <c r="BZ455" s="309"/>
    </row>
    <row r="456" spans="2:78">
      <c r="B456" s="392"/>
      <c r="D456" s="465"/>
      <c r="I456" s="140"/>
      <c r="AJ456"/>
      <c r="AK456"/>
      <c r="BI456" s="309"/>
      <c r="BZ456" s="309"/>
    </row>
    <row r="457" spans="2:78">
      <c r="B457" s="392"/>
      <c r="D457" s="465"/>
      <c r="I457" s="140"/>
      <c r="AJ457"/>
      <c r="AK457"/>
      <c r="BI457" s="309"/>
      <c r="BZ457" s="309"/>
    </row>
    <row r="458" spans="2:78">
      <c r="B458" s="392"/>
      <c r="D458" s="465"/>
      <c r="I458" s="140"/>
      <c r="AJ458"/>
      <c r="AK458"/>
      <c r="BI458" s="309"/>
      <c r="BZ458" s="309"/>
    </row>
    <row r="459" spans="2:78">
      <c r="B459" s="392"/>
      <c r="D459" s="465"/>
      <c r="I459" s="140"/>
      <c r="AJ459"/>
      <c r="AK459"/>
      <c r="BI459" s="309"/>
      <c r="BZ459" s="309"/>
    </row>
    <row r="460" spans="2:78">
      <c r="B460" s="392"/>
      <c r="D460" s="465"/>
      <c r="I460" s="140"/>
      <c r="AJ460"/>
      <c r="AK460"/>
      <c r="BI460" s="309"/>
      <c r="BZ460" s="309"/>
    </row>
    <row r="461" spans="2:78">
      <c r="B461" s="392"/>
      <c r="D461" s="465"/>
      <c r="I461" s="140"/>
      <c r="AJ461"/>
      <c r="AK461"/>
      <c r="BI461" s="309"/>
      <c r="BZ461" s="309"/>
    </row>
    <row r="462" spans="2:78">
      <c r="B462" s="392"/>
      <c r="D462" s="465"/>
      <c r="I462" s="140"/>
      <c r="AJ462"/>
      <c r="AK462"/>
      <c r="BI462" s="309"/>
      <c r="BZ462" s="309"/>
    </row>
    <row r="463" spans="2:78">
      <c r="B463" s="392"/>
      <c r="D463" s="465"/>
      <c r="I463" s="140"/>
      <c r="AJ463"/>
      <c r="AK463"/>
      <c r="BI463" s="309"/>
      <c r="BZ463" s="309"/>
    </row>
    <row r="464" spans="2:78">
      <c r="B464" s="392"/>
      <c r="D464" s="465"/>
      <c r="I464" s="140"/>
      <c r="AJ464"/>
      <c r="AK464"/>
      <c r="BI464" s="309"/>
      <c r="BZ464" s="309"/>
    </row>
    <row r="465" spans="2:78">
      <c r="B465" s="392"/>
      <c r="D465" s="465"/>
      <c r="I465" s="140"/>
      <c r="AJ465"/>
      <c r="AK465"/>
      <c r="BI465" s="309"/>
      <c r="BZ465" s="309"/>
    </row>
    <row r="466" spans="2:78">
      <c r="B466" s="392"/>
      <c r="D466" s="465"/>
      <c r="I466" s="140"/>
      <c r="AJ466"/>
      <c r="AK466"/>
      <c r="BI466" s="309"/>
      <c r="BZ466" s="309"/>
    </row>
    <row r="467" spans="2:78">
      <c r="B467" s="392"/>
      <c r="D467" s="465"/>
      <c r="I467" s="140"/>
      <c r="AJ467"/>
      <c r="AK467"/>
      <c r="BI467" s="309"/>
      <c r="BZ467" s="309"/>
    </row>
    <row r="468" spans="2:78">
      <c r="B468" s="392"/>
      <c r="D468" s="465"/>
      <c r="I468" s="140"/>
      <c r="AJ468"/>
      <c r="AK468"/>
      <c r="BI468" s="309"/>
      <c r="BZ468" s="309"/>
    </row>
    <row r="469" spans="2:78">
      <c r="B469" s="392"/>
      <c r="D469" s="465"/>
      <c r="I469" s="140"/>
      <c r="AJ469"/>
      <c r="AK469"/>
      <c r="BI469" s="309"/>
      <c r="BZ469" s="309"/>
    </row>
    <row r="470" spans="2:78">
      <c r="B470" s="392"/>
      <c r="D470" s="465"/>
      <c r="I470" s="140"/>
      <c r="AJ470"/>
      <c r="AK470"/>
      <c r="BI470" s="309"/>
      <c r="BZ470" s="309"/>
    </row>
    <row r="471" spans="2:78">
      <c r="B471" s="392"/>
      <c r="D471" s="465"/>
      <c r="I471" s="140"/>
      <c r="AJ471"/>
      <c r="AK471"/>
      <c r="BI471" s="309"/>
      <c r="BZ471" s="309"/>
    </row>
    <row r="472" spans="2:78">
      <c r="B472" s="392"/>
      <c r="D472" s="465"/>
      <c r="I472" s="140"/>
      <c r="AJ472"/>
      <c r="AK472"/>
      <c r="BI472" s="309"/>
      <c r="BZ472" s="309"/>
    </row>
    <row r="473" spans="2:78">
      <c r="B473" s="392"/>
      <c r="D473" s="465"/>
      <c r="I473" s="140"/>
      <c r="AJ473"/>
      <c r="AK473"/>
      <c r="BI473" s="309"/>
      <c r="BZ473" s="309"/>
    </row>
    <row r="474" spans="2:78">
      <c r="B474" s="392"/>
      <c r="D474" s="465"/>
      <c r="I474" s="140"/>
      <c r="AJ474"/>
      <c r="AK474"/>
      <c r="BI474" s="309"/>
      <c r="BZ474" s="309"/>
    </row>
    <row r="475" spans="2:78">
      <c r="B475" s="392"/>
      <c r="D475" s="465"/>
      <c r="I475" s="140"/>
      <c r="AJ475"/>
      <c r="AK475"/>
      <c r="BI475" s="309"/>
      <c r="BZ475" s="309"/>
    </row>
    <row r="476" spans="2:78">
      <c r="B476" s="392"/>
      <c r="D476" s="465"/>
      <c r="I476" s="140"/>
      <c r="AJ476"/>
      <c r="AK476"/>
      <c r="BI476" s="309"/>
      <c r="BZ476" s="309"/>
    </row>
    <row r="477" spans="2:78">
      <c r="B477" s="392"/>
      <c r="D477" s="465"/>
      <c r="I477" s="140"/>
      <c r="AJ477"/>
      <c r="AK477"/>
      <c r="BI477" s="309"/>
      <c r="BZ477" s="309"/>
    </row>
    <row r="478" spans="2:78">
      <c r="B478" s="392"/>
      <c r="D478" s="465"/>
      <c r="I478" s="140"/>
      <c r="AJ478"/>
      <c r="AK478"/>
      <c r="BI478" s="309"/>
      <c r="BZ478" s="309"/>
    </row>
    <row r="479" spans="2:78">
      <c r="B479" s="392"/>
      <c r="D479" s="465"/>
      <c r="I479" s="140"/>
      <c r="AJ479"/>
      <c r="AK479"/>
      <c r="BI479" s="309"/>
      <c r="BZ479" s="309"/>
    </row>
    <row r="480" spans="2:78">
      <c r="B480" s="392"/>
      <c r="D480" s="465"/>
      <c r="I480" s="140"/>
      <c r="AJ480"/>
      <c r="AK480"/>
      <c r="BI480" s="309"/>
      <c r="BZ480" s="309"/>
    </row>
    <row r="481" spans="2:78">
      <c r="B481" s="392"/>
      <c r="D481" s="465"/>
      <c r="I481" s="140"/>
      <c r="AJ481"/>
      <c r="AK481"/>
      <c r="BI481" s="309"/>
      <c r="BZ481" s="309"/>
    </row>
    <row r="482" spans="2:78">
      <c r="B482" s="392"/>
      <c r="D482" s="465"/>
      <c r="I482" s="140"/>
      <c r="AJ482"/>
      <c r="AK482"/>
      <c r="BI482" s="309"/>
      <c r="BZ482" s="309"/>
    </row>
    <row r="483" spans="2:78">
      <c r="B483" s="392"/>
      <c r="D483" s="465"/>
      <c r="I483" s="140"/>
      <c r="AJ483"/>
      <c r="AK483"/>
      <c r="BI483" s="309"/>
      <c r="BZ483" s="309"/>
    </row>
    <row r="484" spans="2:78">
      <c r="B484" s="392"/>
      <c r="D484" s="465"/>
      <c r="I484" s="140"/>
      <c r="AJ484"/>
      <c r="AK484"/>
      <c r="BI484" s="309"/>
      <c r="BZ484" s="309"/>
    </row>
    <row r="485" spans="2:78">
      <c r="B485" s="392"/>
      <c r="D485" s="465"/>
      <c r="I485" s="140"/>
      <c r="AJ485"/>
      <c r="AK485"/>
      <c r="BI485" s="309"/>
      <c r="BZ485" s="309"/>
    </row>
    <row r="486" spans="2:78">
      <c r="B486" s="392"/>
      <c r="D486" s="465"/>
      <c r="I486" s="140"/>
      <c r="AJ486"/>
      <c r="AK486"/>
      <c r="BI486" s="309"/>
      <c r="BZ486" s="309"/>
    </row>
    <row r="487" spans="2:78">
      <c r="B487" s="392"/>
      <c r="D487" s="465"/>
      <c r="I487" s="140"/>
      <c r="AJ487"/>
      <c r="AK487"/>
      <c r="BI487" s="309"/>
      <c r="BZ487" s="309"/>
    </row>
    <row r="488" spans="2:78">
      <c r="B488" s="392"/>
      <c r="D488" s="465"/>
      <c r="I488" s="140"/>
      <c r="AJ488"/>
      <c r="AK488"/>
      <c r="BI488" s="309"/>
      <c r="BZ488" s="309"/>
    </row>
    <row r="489" spans="2:78">
      <c r="B489" s="392"/>
      <c r="D489" s="465"/>
      <c r="I489" s="140"/>
      <c r="AJ489"/>
      <c r="AK489"/>
      <c r="BI489" s="309"/>
      <c r="BZ489" s="309"/>
    </row>
    <row r="490" spans="2:78">
      <c r="B490" s="392"/>
      <c r="D490" s="465"/>
      <c r="I490" s="140"/>
      <c r="AJ490"/>
      <c r="AK490"/>
      <c r="BI490" s="309"/>
      <c r="BZ490" s="309"/>
    </row>
    <row r="491" spans="2:78">
      <c r="B491" s="392"/>
      <c r="D491" s="465"/>
      <c r="I491" s="140"/>
      <c r="AJ491"/>
      <c r="AK491"/>
      <c r="BI491" s="309"/>
      <c r="BZ491" s="309"/>
    </row>
    <row r="492" spans="2:78">
      <c r="B492" s="392"/>
      <c r="D492" s="465"/>
      <c r="I492" s="140"/>
      <c r="AJ492"/>
      <c r="AK492"/>
      <c r="BI492" s="309"/>
      <c r="BZ492" s="309"/>
    </row>
    <row r="493" spans="2:78">
      <c r="B493" s="392"/>
      <c r="D493" s="465"/>
      <c r="I493" s="140"/>
      <c r="AJ493"/>
      <c r="AK493"/>
      <c r="BI493" s="309"/>
      <c r="BZ493" s="309"/>
    </row>
    <row r="494" spans="2:78">
      <c r="B494" s="392"/>
      <c r="D494" s="465"/>
      <c r="I494" s="140"/>
      <c r="AJ494"/>
      <c r="AK494"/>
      <c r="BI494" s="309"/>
      <c r="BZ494" s="309"/>
    </row>
    <row r="495" spans="2:78">
      <c r="B495" s="392"/>
      <c r="D495" s="465"/>
      <c r="I495" s="140"/>
      <c r="AJ495"/>
      <c r="AK495"/>
      <c r="BI495" s="309"/>
      <c r="BZ495" s="309"/>
    </row>
    <row r="496" spans="2:78">
      <c r="B496" s="392"/>
      <c r="D496" s="465"/>
      <c r="I496" s="140"/>
      <c r="AJ496"/>
      <c r="AK496"/>
      <c r="BI496" s="309"/>
      <c r="BZ496" s="309"/>
    </row>
    <row r="497" spans="2:78">
      <c r="B497" s="392"/>
      <c r="D497" s="465"/>
      <c r="I497" s="140"/>
      <c r="AJ497"/>
      <c r="AK497"/>
      <c r="BI497" s="309"/>
      <c r="BZ497" s="309"/>
    </row>
    <row r="498" spans="2:78">
      <c r="B498" s="392"/>
      <c r="D498" s="465"/>
      <c r="I498" s="140"/>
      <c r="AJ498"/>
      <c r="AK498"/>
      <c r="BI498" s="309"/>
      <c r="BZ498" s="309"/>
    </row>
    <row r="499" spans="2:78">
      <c r="B499" s="392"/>
      <c r="D499" s="465"/>
      <c r="I499" s="140"/>
      <c r="AJ499"/>
      <c r="AK499"/>
      <c r="BI499" s="309"/>
      <c r="BZ499" s="309"/>
    </row>
    <row r="500" spans="2:78">
      <c r="B500" s="392"/>
      <c r="D500" s="465"/>
      <c r="I500" s="140"/>
      <c r="AJ500"/>
      <c r="AK500"/>
      <c r="BI500" s="309"/>
      <c r="BZ500" s="309"/>
    </row>
    <row r="501" spans="2:78">
      <c r="B501" s="392"/>
      <c r="D501" s="465"/>
      <c r="I501" s="140"/>
      <c r="AJ501"/>
      <c r="AK501"/>
      <c r="BI501" s="309"/>
      <c r="BZ501" s="309"/>
    </row>
    <row r="502" spans="2:78">
      <c r="B502" s="392"/>
      <c r="D502" s="465"/>
      <c r="I502" s="140"/>
      <c r="AJ502"/>
      <c r="AK502"/>
      <c r="BI502" s="309"/>
      <c r="BZ502" s="309"/>
    </row>
    <row r="503" spans="2:78">
      <c r="B503" s="392"/>
      <c r="D503" s="465"/>
      <c r="I503" s="140"/>
      <c r="AJ503"/>
      <c r="AK503"/>
      <c r="BI503" s="309"/>
      <c r="BZ503" s="309"/>
    </row>
    <row r="504" spans="2:78">
      <c r="B504" s="392"/>
      <c r="D504" s="465"/>
      <c r="I504" s="140"/>
      <c r="AJ504"/>
      <c r="AK504"/>
      <c r="BI504" s="309"/>
      <c r="BZ504" s="309"/>
    </row>
    <row r="505" spans="2:78">
      <c r="B505" s="392"/>
      <c r="D505" s="465"/>
      <c r="I505" s="140"/>
      <c r="AJ505"/>
      <c r="AK505"/>
      <c r="BI505" s="309"/>
      <c r="BZ505" s="309"/>
    </row>
    <row r="506" spans="2:78">
      <c r="B506" s="392"/>
      <c r="D506" s="465"/>
      <c r="I506" s="140"/>
      <c r="AJ506"/>
      <c r="AK506"/>
      <c r="BI506" s="309"/>
      <c r="BZ506" s="309"/>
    </row>
    <row r="507" spans="2:78">
      <c r="B507" s="392"/>
      <c r="D507" s="465"/>
      <c r="I507" s="140"/>
      <c r="AJ507"/>
      <c r="AK507"/>
      <c r="BI507" s="309"/>
      <c r="BZ507" s="309"/>
    </row>
    <row r="508" spans="2:78">
      <c r="B508" s="392"/>
      <c r="D508" s="465"/>
      <c r="I508" s="140"/>
      <c r="AJ508"/>
      <c r="AK508"/>
      <c r="BI508" s="309"/>
      <c r="BZ508" s="309"/>
    </row>
    <row r="509" spans="2:78">
      <c r="B509" s="392"/>
      <c r="D509" s="465"/>
      <c r="I509" s="140"/>
      <c r="AJ509"/>
      <c r="AK509"/>
      <c r="BI509" s="309"/>
      <c r="BZ509" s="309"/>
    </row>
    <row r="510" spans="2:78">
      <c r="B510" s="392"/>
      <c r="D510" s="465"/>
      <c r="I510" s="140"/>
      <c r="AJ510"/>
      <c r="AK510"/>
      <c r="BI510" s="309"/>
      <c r="BZ510" s="309"/>
    </row>
    <row r="511" spans="2:78">
      <c r="B511" s="392"/>
      <c r="D511" s="465"/>
      <c r="I511" s="140"/>
      <c r="AJ511"/>
      <c r="AK511"/>
      <c r="BI511" s="309"/>
      <c r="BZ511" s="309"/>
    </row>
    <row r="512" spans="2:78">
      <c r="B512" s="392"/>
      <c r="D512" s="465"/>
      <c r="I512" s="140"/>
      <c r="AJ512"/>
      <c r="AK512"/>
      <c r="BI512" s="309"/>
      <c r="BZ512" s="309"/>
    </row>
    <row r="513" spans="2:78">
      <c r="B513" s="392"/>
      <c r="D513" s="465"/>
      <c r="I513" s="140"/>
      <c r="AJ513"/>
      <c r="AK513"/>
      <c r="BI513" s="309"/>
      <c r="BZ513" s="309"/>
    </row>
    <row r="514" spans="2:78">
      <c r="B514" s="392"/>
      <c r="D514" s="465"/>
      <c r="I514" s="140"/>
      <c r="AJ514"/>
      <c r="AK514"/>
      <c r="BI514" s="309"/>
      <c r="BZ514" s="309"/>
    </row>
    <row r="515" spans="2:78">
      <c r="B515" s="392"/>
      <c r="D515" s="465"/>
      <c r="I515" s="140"/>
      <c r="AJ515"/>
      <c r="AK515"/>
      <c r="BI515" s="309"/>
      <c r="BZ515" s="309"/>
    </row>
    <row r="516" spans="2:78">
      <c r="B516" s="392"/>
      <c r="D516" s="465"/>
      <c r="I516" s="140"/>
      <c r="AJ516"/>
      <c r="AK516"/>
      <c r="BI516" s="309"/>
      <c r="BZ516" s="309"/>
    </row>
    <row r="517" spans="2:78">
      <c r="B517" s="392"/>
      <c r="D517" s="465"/>
      <c r="I517" s="140"/>
      <c r="AJ517"/>
      <c r="AK517"/>
      <c r="BI517" s="309"/>
      <c r="BZ517" s="309"/>
    </row>
    <row r="518" spans="2:78">
      <c r="B518" s="392"/>
      <c r="D518" s="465"/>
      <c r="I518" s="140"/>
      <c r="AJ518"/>
      <c r="AK518"/>
      <c r="BI518" s="309"/>
      <c r="BZ518" s="309"/>
    </row>
    <row r="519" spans="2:78">
      <c r="B519" s="392"/>
      <c r="D519" s="465"/>
      <c r="I519" s="140"/>
      <c r="AJ519"/>
      <c r="AK519"/>
      <c r="BI519" s="309"/>
      <c r="BZ519" s="309"/>
    </row>
    <row r="520" spans="2:78">
      <c r="B520" s="392"/>
      <c r="D520" s="465"/>
      <c r="I520" s="140"/>
      <c r="AJ520"/>
      <c r="AK520"/>
      <c r="BI520" s="309"/>
      <c r="BZ520" s="309"/>
    </row>
    <row r="521" spans="2:78">
      <c r="B521" s="392"/>
      <c r="D521" s="465"/>
      <c r="I521" s="140"/>
      <c r="AJ521"/>
      <c r="AK521"/>
      <c r="BI521" s="309"/>
      <c r="BZ521" s="309"/>
    </row>
    <row r="522" spans="2:78">
      <c r="B522" s="392"/>
      <c r="D522" s="465"/>
      <c r="I522" s="140"/>
      <c r="AJ522"/>
      <c r="AK522"/>
      <c r="BI522" s="309"/>
      <c r="BZ522" s="309"/>
    </row>
    <row r="523" spans="2:78">
      <c r="B523" s="392"/>
      <c r="D523" s="465"/>
      <c r="I523" s="140"/>
      <c r="AJ523"/>
      <c r="AK523"/>
      <c r="BI523" s="309"/>
      <c r="BZ523" s="309"/>
    </row>
    <row r="524" spans="2:78">
      <c r="B524" s="392"/>
      <c r="D524" s="465"/>
      <c r="I524" s="140"/>
      <c r="AJ524"/>
      <c r="AK524"/>
      <c r="BI524" s="309"/>
      <c r="BZ524" s="309"/>
    </row>
    <row r="525" spans="2:78">
      <c r="B525" s="392"/>
      <c r="D525" s="465"/>
      <c r="I525" s="140"/>
      <c r="AJ525"/>
      <c r="AK525"/>
      <c r="BI525" s="309"/>
      <c r="BZ525" s="309"/>
    </row>
    <row r="526" spans="2:78">
      <c r="B526" s="392"/>
      <c r="D526" s="465"/>
      <c r="I526" s="140"/>
      <c r="AJ526"/>
      <c r="AK526"/>
      <c r="BI526" s="309"/>
      <c r="BZ526" s="309"/>
    </row>
    <row r="527" spans="2:78">
      <c r="B527" s="392"/>
      <c r="D527" s="465"/>
      <c r="I527" s="140"/>
      <c r="AJ527"/>
      <c r="AK527"/>
      <c r="BI527" s="309"/>
      <c r="BZ527" s="309"/>
    </row>
    <row r="528" spans="2:78">
      <c r="B528" s="392"/>
      <c r="D528" s="465"/>
      <c r="I528" s="140"/>
      <c r="AJ528"/>
      <c r="AK528"/>
      <c r="BI528" s="309"/>
      <c r="BZ528" s="309"/>
    </row>
    <row r="529" spans="2:78">
      <c r="B529" s="392"/>
      <c r="D529" s="465"/>
      <c r="I529" s="140"/>
      <c r="AJ529"/>
      <c r="AK529"/>
      <c r="BI529" s="309"/>
      <c r="BZ529" s="309"/>
    </row>
    <row r="530" spans="2:78">
      <c r="B530" s="392"/>
      <c r="D530" s="465"/>
      <c r="I530" s="140"/>
      <c r="AJ530"/>
      <c r="AK530"/>
      <c r="BI530" s="309"/>
      <c r="BZ530" s="309"/>
    </row>
    <row r="531" spans="2:78">
      <c r="B531" s="392"/>
      <c r="D531" s="465"/>
      <c r="I531" s="140"/>
      <c r="AJ531"/>
      <c r="AK531"/>
      <c r="BI531" s="309"/>
      <c r="BZ531" s="309"/>
    </row>
    <row r="532" spans="2:78">
      <c r="B532" s="392"/>
      <c r="D532" s="465"/>
      <c r="I532" s="140"/>
      <c r="AJ532"/>
      <c r="AK532"/>
      <c r="BI532" s="309"/>
      <c r="BZ532" s="309"/>
    </row>
    <row r="533" spans="2:78">
      <c r="B533" s="392"/>
      <c r="D533" s="465"/>
      <c r="I533" s="140"/>
      <c r="AJ533"/>
      <c r="AK533"/>
      <c r="BI533" s="309"/>
      <c r="BZ533" s="309"/>
    </row>
    <row r="534" spans="2:78">
      <c r="B534" s="392"/>
      <c r="D534" s="465"/>
      <c r="I534" s="140"/>
      <c r="AJ534"/>
      <c r="AK534"/>
      <c r="BI534" s="309"/>
      <c r="BZ534" s="309"/>
    </row>
    <row r="535" spans="2:78">
      <c r="B535" s="392"/>
      <c r="D535" s="465"/>
      <c r="I535" s="140"/>
      <c r="AJ535"/>
      <c r="AK535"/>
      <c r="BI535" s="309"/>
      <c r="BZ535" s="309"/>
    </row>
    <row r="536" spans="2:78">
      <c r="B536" s="392"/>
      <c r="D536" s="465"/>
      <c r="I536" s="140"/>
      <c r="AJ536"/>
      <c r="AK536"/>
      <c r="BI536" s="309"/>
      <c r="BZ536" s="309"/>
    </row>
    <row r="537" spans="2:78">
      <c r="B537" s="392"/>
      <c r="D537" s="465"/>
      <c r="I537" s="140"/>
      <c r="AJ537"/>
      <c r="AK537"/>
      <c r="BI537" s="309"/>
      <c r="BZ537" s="309"/>
    </row>
    <row r="538" spans="2:78">
      <c r="B538" s="392"/>
      <c r="D538" s="465"/>
      <c r="I538" s="140"/>
      <c r="AJ538"/>
      <c r="AK538"/>
      <c r="BI538" s="309"/>
      <c r="BZ538" s="309"/>
    </row>
    <row r="539" spans="2:78">
      <c r="B539" s="392"/>
      <c r="D539" s="465"/>
      <c r="I539" s="140"/>
      <c r="AJ539"/>
      <c r="AK539"/>
      <c r="BI539" s="309"/>
      <c r="BZ539" s="309"/>
    </row>
    <row r="540" spans="2:78">
      <c r="B540" s="392"/>
      <c r="D540" s="465"/>
      <c r="I540" s="140"/>
      <c r="AJ540"/>
      <c r="AK540"/>
      <c r="BI540" s="309"/>
      <c r="BZ540" s="309"/>
    </row>
    <row r="541" spans="2:78">
      <c r="B541" s="392"/>
      <c r="D541" s="465"/>
      <c r="I541" s="140"/>
      <c r="AJ541"/>
      <c r="AK541"/>
      <c r="BI541" s="309"/>
      <c r="BZ541" s="309"/>
    </row>
    <row r="542" spans="2:78">
      <c r="B542" s="392"/>
      <c r="D542" s="465"/>
      <c r="I542" s="140"/>
      <c r="AJ542"/>
      <c r="AK542"/>
      <c r="BI542" s="309"/>
      <c r="BZ542" s="309"/>
    </row>
    <row r="543" spans="2:78">
      <c r="B543" s="392"/>
      <c r="D543" s="465"/>
      <c r="I543" s="140"/>
      <c r="AJ543"/>
      <c r="AK543"/>
      <c r="BI543" s="309"/>
      <c r="BZ543" s="309"/>
    </row>
    <row r="544" spans="2:78">
      <c r="B544" s="392"/>
      <c r="D544" s="465"/>
      <c r="I544" s="140"/>
      <c r="AJ544"/>
      <c r="AK544"/>
      <c r="BI544" s="309"/>
      <c r="BZ544" s="309"/>
    </row>
    <row r="545" spans="2:78">
      <c r="B545" s="392"/>
      <c r="D545" s="465"/>
      <c r="I545" s="140"/>
      <c r="AJ545"/>
      <c r="AK545"/>
      <c r="BI545" s="309"/>
      <c r="BZ545" s="309"/>
    </row>
    <row r="546" spans="2:78">
      <c r="B546" s="392"/>
      <c r="D546" s="465"/>
      <c r="I546" s="140"/>
      <c r="AJ546"/>
      <c r="AK546"/>
      <c r="BI546" s="309"/>
      <c r="BZ546" s="309"/>
    </row>
    <row r="547" spans="2:78">
      <c r="B547" s="392"/>
      <c r="D547" s="465"/>
      <c r="I547" s="140"/>
      <c r="AJ547"/>
      <c r="AK547"/>
      <c r="BI547" s="309"/>
      <c r="BZ547" s="309"/>
    </row>
    <row r="548" spans="2:78">
      <c r="B548" s="392"/>
      <c r="D548" s="465"/>
      <c r="I548" s="140"/>
      <c r="AJ548"/>
      <c r="AK548"/>
      <c r="BI548" s="309"/>
      <c r="BZ548" s="309"/>
    </row>
    <row r="549" spans="2:78">
      <c r="B549" s="392"/>
      <c r="D549" s="465"/>
      <c r="I549" s="140"/>
      <c r="AJ549"/>
      <c r="AK549"/>
      <c r="BI549" s="309"/>
      <c r="BZ549" s="309"/>
    </row>
    <row r="550" spans="2:78">
      <c r="B550" s="392"/>
      <c r="D550" s="465"/>
      <c r="I550" s="140"/>
      <c r="AJ550"/>
      <c r="AK550"/>
      <c r="BI550" s="309"/>
      <c r="BZ550" s="309"/>
    </row>
    <row r="551" spans="2:78">
      <c r="B551" s="392"/>
      <c r="D551" s="465"/>
      <c r="I551" s="140"/>
      <c r="AJ551"/>
      <c r="AK551"/>
      <c r="BI551" s="309"/>
      <c r="BZ551" s="309"/>
    </row>
    <row r="552" spans="2:78">
      <c r="B552" s="392"/>
      <c r="D552" s="465"/>
      <c r="I552" s="140"/>
      <c r="AJ552"/>
      <c r="AK552"/>
      <c r="BI552" s="309"/>
      <c r="BZ552" s="309"/>
    </row>
    <row r="553" spans="2:78">
      <c r="B553" s="392"/>
      <c r="D553" s="465"/>
      <c r="I553" s="140"/>
      <c r="AJ553"/>
      <c r="AK553"/>
      <c r="BI553" s="309"/>
      <c r="BZ553" s="309"/>
    </row>
    <row r="554" spans="2:78">
      <c r="B554" s="392"/>
      <c r="D554" s="465"/>
      <c r="I554" s="140"/>
      <c r="AJ554"/>
      <c r="AK554"/>
      <c r="BI554" s="309"/>
      <c r="BZ554" s="309"/>
    </row>
    <row r="555" spans="2:78">
      <c r="B555" s="392"/>
      <c r="D555" s="465"/>
      <c r="I555" s="140"/>
      <c r="AJ555"/>
      <c r="AK555"/>
      <c r="BI555" s="309"/>
      <c r="BZ555" s="309"/>
    </row>
    <row r="556" spans="2:78">
      <c r="B556" s="392"/>
      <c r="D556" s="465"/>
      <c r="I556" s="140"/>
      <c r="AJ556"/>
      <c r="AK556"/>
      <c r="BI556" s="309"/>
      <c r="BZ556" s="309"/>
    </row>
    <row r="557" spans="2:78">
      <c r="B557" s="392"/>
      <c r="D557" s="465"/>
      <c r="I557" s="140"/>
      <c r="AJ557"/>
      <c r="AK557"/>
      <c r="BI557" s="309"/>
      <c r="BZ557" s="309"/>
    </row>
    <row r="558" spans="2:78">
      <c r="B558" s="392"/>
      <c r="D558" s="465"/>
      <c r="I558" s="140"/>
      <c r="AJ558"/>
      <c r="AK558"/>
      <c r="BI558" s="309"/>
      <c r="BZ558" s="309"/>
    </row>
    <row r="559" spans="2:78">
      <c r="B559" s="392"/>
      <c r="D559" s="465"/>
      <c r="I559" s="140"/>
      <c r="AJ559"/>
      <c r="AK559"/>
      <c r="BI559" s="309"/>
      <c r="BZ559" s="309"/>
    </row>
    <row r="560" spans="2:78">
      <c r="B560" s="392"/>
      <c r="D560" s="465"/>
      <c r="I560" s="140"/>
      <c r="AJ560"/>
      <c r="AK560"/>
      <c r="BI560" s="309"/>
      <c r="BZ560" s="309"/>
    </row>
    <row r="561" spans="2:78">
      <c r="B561" s="392"/>
      <c r="D561" s="465"/>
      <c r="I561" s="140"/>
      <c r="AJ561"/>
      <c r="AK561"/>
      <c r="BI561" s="309"/>
      <c r="BZ561" s="309"/>
    </row>
    <row r="562" spans="2:78">
      <c r="B562" s="392"/>
      <c r="D562" s="465"/>
      <c r="I562" s="140"/>
      <c r="AJ562"/>
      <c r="AK562"/>
      <c r="BI562" s="309"/>
      <c r="BZ562" s="309"/>
    </row>
    <row r="563" spans="2:78">
      <c r="B563" s="392"/>
      <c r="D563" s="465"/>
      <c r="I563" s="140"/>
      <c r="AJ563"/>
      <c r="AK563"/>
      <c r="BI563" s="309"/>
      <c r="BZ563" s="309"/>
    </row>
    <row r="564" spans="2:78">
      <c r="B564" s="392"/>
      <c r="D564" s="465"/>
      <c r="I564" s="140"/>
      <c r="AJ564"/>
      <c r="AK564"/>
      <c r="BI564" s="309"/>
      <c r="BZ564" s="309"/>
    </row>
    <row r="565" spans="2:78">
      <c r="B565" s="392"/>
      <c r="D565" s="465"/>
      <c r="I565" s="140"/>
      <c r="AJ565"/>
      <c r="AK565"/>
      <c r="BI565" s="309"/>
      <c r="BZ565" s="309"/>
    </row>
    <row r="566" spans="2:78">
      <c r="B566" s="392"/>
      <c r="D566" s="465"/>
      <c r="I566" s="140"/>
      <c r="AJ566"/>
      <c r="AK566"/>
      <c r="BI566" s="309"/>
      <c r="BZ566" s="309"/>
    </row>
    <row r="567" spans="2:78">
      <c r="B567" s="392"/>
      <c r="D567" s="465"/>
      <c r="I567" s="140"/>
      <c r="AJ567"/>
      <c r="AK567"/>
      <c r="BI567" s="309"/>
      <c r="BZ567" s="309"/>
    </row>
    <row r="568" spans="2:78">
      <c r="B568" s="392"/>
      <c r="D568" s="465"/>
      <c r="I568" s="140"/>
      <c r="AJ568"/>
      <c r="AK568"/>
      <c r="BI568" s="309"/>
      <c r="BZ568" s="309"/>
    </row>
    <row r="569" spans="2:78">
      <c r="B569" s="392"/>
      <c r="D569" s="465"/>
      <c r="I569" s="140"/>
      <c r="AJ569"/>
      <c r="AK569"/>
      <c r="BI569" s="309"/>
      <c r="BZ569" s="309"/>
    </row>
    <row r="570" spans="2:78">
      <c r="B570" s="392"/>
      <c r="D570" s="465"/>
      <c r="I570" s="140"/>
      <c r="AJ570"/>
      <c r="AK570"/>
      <c r="BI570" s="309"/>
      <c r="BZ570" s="309"/>
    </row>
    <row r="571" spans="2:78">
      <c r="B571" s="392"/>
      <c r="D571" s="465"/>
      <c r="I571" s="140"/>
      <c r="AJ571"/>
      <c r="AK571"/>
      <c r="BI571" s="309"/>
      <c r="BZ571" s="309"/>
    </row>
    <row r="572" spans="2:78">
      <c r="B572" s="392"/>
      <c r="D572" s="465"/>
      <c r="I572" s="140"/>
      <c r="AJ572"/>
      <c r="AK572"/>
      <c r="BI572" s="309"/>
      <c r="BZ572" s="309"/>
    </row>
    <row r="573" spans="2:78">
      <c r="B573" s="392"/>
      <c r="D573" s="465"/>
      <c r="I573" s="140"/>
      <c r="AJ573"/>
      <c r="AK573"/>
      <c r="BI573" s="309"/>
      <c r="BZ573" s="309"/>
    </row>
    <row r="574" spans="2:78">
      <c r="B574" s="392"/>
      <c r="D574" s="465"/>
      <c r="I574" s="140"/>
      <c r="AJ574"/>
      <c r="AK574"/>
      <c r="BI574" s="309"/>
      <c r="BZ574" s="309"/>
    </row>
    <row r="575" spans="2:78">
      <c r="B575" s="392"/>
      <c r="D575" s="465"/>
      <c r="I575" s="140"/>
      <c r="AJ575"/>
      <c r="AK575"/>
      <c r="BI575" s="309"/>
      <c r="BZ575" s="309"/>
    </row>
    <row r="576" spans="2:78">
      <c r="B576" s="392"/>
      <c r="D576" s="465"/>
      <c r="I576" s="140"/>
      <c r="AJ576"/>
      <c r="AK576"/>
      <c r="BI576" s="309"/>
      <c r="BZ576" s="309"/>
    </row>
    <row r="577" spans="2:78">
      <c r="B577" s="392"/>
      <c r="D577" s="465"/>
      <c r="I577" s="140"/>
      <c r="AJ577"/>
      <c r="AK577"/>
      <c r="BI577" s="309"/>
      <c r="BZ577" s="309"/>
    </row>
    <row r="578" spans="2:78">
      <c r="B578" s="392"/>
      <c r="D578" s="465"/>
      <c r="I578" s="140"/>
      <c r="AJ578"/>
      <c r="AK578"/>
      <c r="BI578" s="309"/>
      <c r="BZ578" s="309"/>
    </row>
    <row r="579" spans="2:78">
      <c r="B579" s="392"/>
      <c r="D579" s="465"/>
      <c r="I579" s="140"/>
      <c r="AJ579"/>
      <c r="AK579"/>
      <c r="BI579" s="309"/>
      <c r="BZ579" s="309"/>
    </row>
    <row r="580" spans="2:78">
      <c r="B580" s="392"/>
      <c r="D580" s="465"/>
      <c r="I580" s="140"/>
      <c r="AJ580"/>
      <c r="AK580"/>
      <c r="BI580" s="309"/>
      <c r="BZ580" s="309"/>
    </row>
    <row r="581" spans="2:78">
      <c r="B581" s="392"/>
      <c r="D581" s="465"/>
      <c r="I581" s="140"/>
      <c r="AJ581"/>
      <c r="AK581"/>
      <c r="BI581" s="309"/>
      <c r="BZ581" s="309"/>
    </row>
    <row r="582" spans="2:78">
      <c r="B582" s="392"/>
      <c r="D582" s="465"/>
      <c r="I582" s="140"/>
      <c r="AJ582"/>
      <c r="AK582"/>
      <c r="BI582" s="309"/>
      <c r="BZ582" s="309"/>
    </row>
    <row r="583" spans="2:78">
      <c r="B583" s="392"/>
      <c r="D583" s="465"/>
      <c r="I583" s="140"/>
      <c r="AJ583"/>
      <c r="AK583"/>
      <c r="BI583" s="309"/>
      <c r="BZ583" s="309"/>
    </row>
    <row r="584" spans="2:78">
      <c r="B584" s="392"/>
      <c r="D584" s="465"/>
      <c r="I584" s="140"/>
      <c r="AJ584"/>
      <c r="AK584"/>
      <c r="BI584" s="309"/>
      <c r="BZ584" s="309"/>
    </row>
    <row r="585" spans="2:78">
      <c r="B585" s="392"/>
      <c r="D585" s="465"/>
      <c r="I585" s="140"/>
      <c r="AJ585"/>
      <c r="AK585"/>
      <c r="BI585" s="309"/>
      <c r="BZ585" s="309"/>
    </row>
    <row r="586" spans="2:78">
      <c r="B586" s="392"/>
      <c r="D586" s="465"/>
      <c r="I586" s="140"/>
      <c r="AJ586"/>
      <c r="AK586"/>
      <c r="BI586" s="309"/>
      <c r="BZ586" s="309"/>
    </row>
    <row r="587" spans="2:78">
      <c r="B587" s="392"/>
      <c r="D587" s="465"/>
      <c r="I587" s="140"/>
      <c r="AJ587"/>
      <c r="AK587"/>
      <c r="BI587" s="309"/>
      <c r="BZ587" s="309"/>
    </row>
    <row r="588" spans="2:78">
      <c r="B588" s="392"/>
      <c r="D588" s="465"/>
      <c r="I588" s="140"/>
      <c r="AJ588"/>
      <c r="AK588"/>
      <c r="BI588" s="309"/>
      <c r="BZ588" s="309"/>
    </row>
    <row r="589" spans="2:78">
      <c r="B589" s="392"/>
      <c r="D589" s="465"/>
      <c r="I589" s="140"/>
      <c r="AJ589"/>
      <c r="AK589"/>
      <c r="BI589" s="309"/>
      <c r="BZ589" s="309"/>
    </row>
    <row r="590" spans="2:78">
      <c r="B590" s="392"/>
      <c r="D590" s="465"/>
      <c r="I590" s="140"/>
      <c r="AJ590"/>
      <c r="AK590"/>
      <c r="BI590" s="309"/>
      <c r="BZ590" s="309"/>
    </row>
    <row r="591" spans="2:78">
      <c r="B591" s="392"/>
      <c r="D591" s="465"/>
      <c r="I591" s="140"/>
      <c r="AJ591"/>
      <c r="AK591"/>
      <c r="BI591" s="309"/>
      <c r="BZ591" s="309"/>
    </row>
    <row r="592" spans="2:78">
      <c r="B592" s="392"/>
      <c r="D592" s="465"/>
      <c r="I592" s="140"/>
      <c r="AJ592"/>
      <c r="AK592"/>
      <c r="BI592" s="309"/>
      <c r="BZ592" s="309"/>
    </row>
    <row r="593" spans="2:78">
      <c r="B593" s="392"/>
      <c r="D593" s="465"/>
      <c r="I593" s="140"/>
      <c r="AJ593"/>
      <c r="AK593"/>
      <c r="BI593" s="309"/>
      <c r="BZ593" s="309"/>
    </row>
    <row r="594" spans="2:78">
      <c r="B594" s="392"/>
      <c r="D594" s="465"/>
      <c r="I594" s="140"/>
      <c r="AJ594"/>
      <c r="AK594"/>
      <c r="BI594" s="309"/>
      <c r="BZ594" s="309"/>
    </row>
    <row r="595" spans="2:78">
      <c r="B595" s="392"/>
      <c r="D595" s="465"/>
      <c r="I595" s="140"/>
      <c r="AJ595"/>
      <c r="AK595"/>
      <c r="BI595" s="309"/>
      <c r="BZ595" s="309"/>
    </row>
    <row r="596" spans="2:78">
      <c r="B596" s="392"/>
      <c r="D596" s="465"/>
      <c r="I596" s="140"/>
      <c r="AJ596"/>
      <c r="AK596"/>
      <c r="BI596" s="309"/>
      <c r="BZ596" s="309"/>
    </row>
    <row r="597" spans="2:78">
      <c r="B597" s="392"/>
      <c r="D597" s="465"/>
      <c r="I597" s="140"/>
      <c r="AJ597"/>
      <c r="AK597"/>
      <c r="BI597" s="309"/>
      <c r="BZ597" s="309"/>
    </row>
    <row r="598" spans="2:78">
      <c r="B598" s="392"/>
      <c r="D598" s="465"/>
      <c r="I598" s="140"/>
      <c r="AJ598"/>
      <c r="AK598"/>
      <c r="BI598" s="309"/>
      <c r="BZ598" s="309"/>
    </row>
    <row r="599" spans="2:78">
      <c r="B599" s="392"/>
      <c r="D599" s="465"/>
      <c r="I599" s="140"/>
      <c r="AJ599"/>
      <c r="AK599"/>
      <c r="BI599" s="309"/>
      <c r="BZ599" s="309"/>
    </row>
    <row r="600" spans="2:78">
      <c r="B600" s="392"/>
      <c r="D600" s="465"/>
      <c r="I600" s="140"/>
      <c r="AJ600"/>
      <c r="AK600"/>
      <c r="BI600" s="309"/>
      <c r="BZ600" s="309"/>
    </row>
    <row r="601" spans="2:78">
      <c r="B601" s="392"/>
      <c r="D601" s="465"/>
      <c r="I601" s="140"/>
      <c r="AJ601"/>
      <c r="AK601"/>
      <c r="BI601" s="309"/>
      <c r="BZ601" s="309"/>
    </row>
    <row r="602" spans="2:78">
      <c r="B602" s="392"/>
      <c r="D602" s="465"/>
      <c r="I602" s="140"/>
      <c r="AJ602"/>
      <c r="AK602"/>
      <c r="BI602" s="309"/>
      <c r="BZ602" s="309"/>
    </row>
    <row r="603" spans="2:78">
      <c r="B603" s="392"/>
      <c r="D603" s="465"/>
      <c r="I603" s="140"/>
      <c r="AJ603"/>
      <c r="AK603"/>
      <c r="BI603" s="309"/>
      <c r="BZ603" s="309"/>
    </row>
    <row r="604" spans="2:78">
      <c r="B604" s="392"/>
      <c r="D604" s="465"/>
      <c r="I604" s="140"/>
      <c r="AJ604"/>
      <c r="AK604"/>
      <c r="BI604" s="309"/>
      <c r="BZ604" s="309"/>
    </row>
    <row r="605" spans="2:78">
      <c r="B605" s="392"/>
      <c r="D605" s="465"/>
      <c r="I605" s="140"/>
      <c r="AJ605"/>
      <c r="AK605"/>
      <c r="BI605" s="309"/>
      <c r="BZ605" s="309"/>
    </row>
    <row r="606" spans="2:78">
      <c r="B606" s="392"/>
      <c r="D606" s="465"/>
      <c r="I606" s="140"/>
      <c r="AJ606"/>
      <c r="AK606"/>
      <c r="BI606" s="309"/>
      <c r="BZ606" s="309"/>
    </row>
    <row r="607" spans="2:78">
      <c r="B607" s="392"/>
      <c r="D607" s="465"/>
      <c r="I607" s="140"/>
      <c r="AJ607"/>
      <c r="AK607"/>
      <c r="BI607" s="309"/>
      <c r="BZ607" s="309"/>
    </row>
    <row r="608" spans="2:78">
      <c r="B608" s="392"/>
      <c r="D608" s="465"/>
      <c r="I608" s="140"/>
      <c r="AJ608"/>
      <c r="AK608"/>
      <c r="BI608" s="309"/>
      <c r="BZ608" s="309"/>
    </row>
    <row r="609" spans="2:78">
      <c r="B609" s="392"/>
      <c r="D609" s="465"/>
      <c r="I609" s="140"/>
      <c r="AJ609"/>
      <c r="AK609"/>
      <c r="BI609" s="309"/>
      <c r="BZ609" s="309"/>
    </row>
    <row r="610" spans="2:78">
      <c r="B610" s="392"/>
      <c r="D610" s="465"/>
      <c r="I610" s="140"/>
      <c r="AJ610"/>
      <c r="AK610"/>
      <c r="BI610" s="309"/>
      <c r="BZ610" s="309"/>
    </row>
    <row r="611" spans="2:78">
      <c r="B611" s="392"/>
      <c r="D611" s="465"/>
      <c r="I611" s="140"/>
      <c r="AJ611"/>
      <c r="AK611"/>
      <c r="BI611" s="309"/>
      <c r="BZ611" s="309"/>
    </row>
    <row r="612" spans="2:78">
      <c r="B612" s="392"/>
      <c r="D612" s="465"/>
      <c r="I612" s="140"/>
      <c r="AJ612"/>
      <c r="AK612"/>
      <c r="BI612" s="309"/>
      <c r="BZ612" s="309"/>
    </row>
    <row r="613" spans="2:78">
      <c r="B613" s="392"/>
      <c r="D613" s="465"/>
      <c r="I613" s="140"/>
      <c r="AJ613"/>
      <c r="AK613"/>
      <c r="BI613" s="309"/>
      <c r="BZ613" s="309"/>
    </row>
    <row r="614" spans="2:78">
      <c r="B614" s="392"/>
      <c r="D614" s="465"/>
      <c r="I614" s="140"/>
      <c r="AJ614"/>
      <c r="AK614"/>
      <c r="BI614" s="309"/>
      <c r="BZ614" s="309"/>
    </row>
    <row r="615" spans="2:78">
      <c r="B615" s="392"/>
      <c r="D615" s="465"/>
      <c r="I615" s="140"/>
      <c r="AJ615"/>
      <c r="AK615"/>
      <c r="BI615" s="309"/>
      <c r="BZ615" s="309"/>
    </row>
    <row r="616" spans="2:78">
      <c r="B616" s="392"/>
      <c r="D616" s="465"/>
      <c r="I616" s="140"/>
      <c r="AJ616"/>
      <c r="AK616"/>
      <c r="BI616" s="309"/>
      <c r="BZ616" s="309"/>
    </row>
    <row r="617" spans="2:78">
      <c r="B617" s="392"/>
      <c r="D617" s="465"/>
      <c r="I617" s="140"/>
      <c r="AJ617"/>
      <c r="AK617"/>
      <c r="BI617" s="309"/>
      <c r="BZ617" s="309"/>
    </row>
    <row r="618" spans="2:78">
      <c r="B618" s="392"/>
      <c r="D618" s="465"/>
      <c r="I618" s="140"/>
      <c r="AJ618"/>
      <c r="AK618"/>
      <c r="BI618" s="309"/>
      <c r="BZ618" s="309"/>
    </row>
    <row r="619" spans="2:78">
      <c r="B619" s="392"/>
      <c r="D619" s="465"/>
      <c r="I619" s="140"/>
      <c r="AJ619"/>
      <c r="AK619"/>
      <c r="BI619" s="309"/>
      <c r="BZ619" s="309"/>
    </row>
    <row r="620" spans="2:78">
      <c r="B620" s="392"/>
      <c r="D620" s="465"/>
      <c r="I620" s="140"/>
      <c r="AJ620"/>
      <c r="AK620"/>
      <c r="BI620" s="309"/>
      <c r="BZ620" s="309"/>
    </row>
    <row r="621" spans="2:78">
      <c r="B621" s="392"/>
      <c r="D621" s="465"/>
      <c r="I621" s="140"/>
      <c r="AJ621"/>
      <c r="AK621"/>
      <c r="BI621" s="309"/>
      <c r="BZ621" s="309"/>
    </row>
    <row r="622" spans="2:78">
      <c r="B622" s="392"/>
      <c r="D622" s="465"/>
      <c r="I622" s="140"/>
      <c r="AJ622"/>
      <c r="AK622"/>
      <c r="BI622" s="309"/>
      <c r="BZ622" s="309"/>
    </row>
    <row r="623" spans="2:78">
      <c r="B623" s="392"/>
      <c r="D623" s="465"/>
      <c r="I623" s="140"/>
      <c r="AJ623"/>
      <c r="AK623"/>
      <c r="BI623" s="309"/>
      <c r="BZ623" s="309"/>
    </row>
    <row r="624" spans="2:78">
      <c r="B624" s="392"/>
      <c r="D624" s="465"/>
      <c r="I624" s="140"/>
      <c r="AJ624"/>
      <c r="AK624"/>
      <c r="BI624" s="309"/>
      <c r="BZ624" s="309"/>
    </row>
    <row r="625" spans="2:78">
      <c r="B625" s="392"/>
      <c r="D625" s="465"/>
      <c r="I625" s="140"/>
      <c r="AJ625"/>
      <c r="AK625"/>
      <c r="BI625" s="309"/>
      <c r="BZ625" s="309"/>
    </row>
    <row r="626" spans="2:78">
      <c r="B626" s="392"/>
      <c r="D626" s="465"/>
      <c r="I626" s="140"/>
      <c r="AJ626"/>
      <c r="AK626"/>
      <c r="BI626" s="309"/>
      <c r="BZ626" s="309"/>
    </row>
    <row r="627" spans="2:78">
      <c r="B627" s="392"/>
      <c r="D627" s="465"/>
      <c r="I627" s="140"/>
      <c r="AJ627"/>
      <c r="AK627"/>
      <c r="BI627" s="309"/>
      <c r="BZ627" s="309"/>
    </row>
    <row r="628" spans="2:78">
      <c r="B628" s="392"/>
      <c r="D628" s="465"/>
      <c r="I628" s="140"/>
      <c r="AJ628"/>
      <c r="AK628"/>
      <c r="BI628" s="309"/>
      <c r="BZ628" s="309"/>
    </row>
    <row r="629" spans="2:78">
      <c r="B629" s="392"/>
      <c r="D629" s="465"/>
      <c r="I629" s="140"/>
      <c r="AJ629"/>
      <c r="AK629"/>
      <c r="BI629" s="309"/>
      <c r="BZ629" s="309"/>
    </row>
    <row r="630" spans="2:78">
      <c r="B630" s="392"/>
      <c r="D630" s="465"/>
      <c r="I630" s="140"/>
      <c r="AJ630"/>
      <c r="AK630"/>
      <c r="BI630" s="309"/>
      <c r="BZ630" s="309"/>
    </row>
    <row r="631" spans="2:78">
      <c r="B631" s="392"/>
      <c r="D631" s="465"/>
      <c r="I631" s="140"/>
      <c r="AJ631"/>
      <c r="AK631"/>
      <c r="BI631" s="309"/>
      <c r="BZ631" s="309"/>
    </row>
    <row r="632" spans="2:78">
      <c r="B632" s="392"/>
      <c r="D632" s="465"/>
      <c r="I632" s="140"/>
      <c r="AJ632"/>
      <c r="AK632"/>
      <c r="BI632" s="309"/>
      <c r="BZ632" s="309"/>
    </row>
    <row r="633" spans="2:78">
      <c r="B633" s="392"/>
      <c r="D633" s="465"/>
      <c r="I633" s="140"/>
      <c r="AJ633"/>
      <c r="AK633"/>
      <c r="BI633" s="309"/>
      <c r="BZ633" s="309"/>
    </row>
    <row r="634" spans="2:78">
      <c r="B634" s="392"/>
      <c r="D634" s="465"/>
      <c r="I634" s="140"/>
      <c r="AJ634"/>
      <c r="AK634"/>
      <c r="BI634" s="309"/>
      <c r="BZ634" s="309"/>
    </row>
    <row r="635" spans="2:78">
      <c r="B635" s="392"/>
      <c r="D635" s="465"/>
      <c r="I635" s="140"/>
      <c r="AJ635"/>
      <c r="AK635"/>
      <c r="BI635" s="309"/>
      <c r="BZ635" s="309"/>
    </row>
    <row r="636" spans="2:78">
      <c r="B636" s="392"/>
      <c r="D636" s="465"/>
      <c r="I636" s="140"/>
      <c r="AJ636"/>
      <c r="AK636"/>
      <c r="BI636" s="309"/>
      <c r="BZ636" s="309"/>
    </row>
    <row r="637" spans="2:78">
      <c r="B637" s="392"/>
      <c r="D637" s="465"/>
      <c r="I637" s="140"/>
      <c r="AJ637"/>
      <c r="AK637"/>
      <c r="BI637" s="309"/>
      <c r="BZ637" s="309"/>
    </row>
    <row r="638" spans="2:78">
      <c r="B638" s="392"/>
      <c r="D638" s="465"/>
      <c r="I638" s="140"/>
      <c r="AJ638"/>
      <c r="AK638"/>
      <c r="BI638" s="309"/>
      <c r="BZ638" s="309"/>
    </row>
    <row r="639" spans="2:78">
      <c r="B639" s="392"/>
      <c r="D639" s="465"/>
      <c r="I639" s="140"/>
      <c r="AJ639"/>
      <c r="AK639"/>
      <c r="BI639" s="309"/>
      <c r="BZ639" s="309"/>
    </row>
    <row r="640" spans="2:78">
      <c r="B640" s="392"/>
      <c r="D640" s="465"/>
      <c r="I640" s="140"/>
      <c r="AJ640"/>
      <c r="AK640"/>
      <c r="BI640" s="309"/>
      <c r="BZ640" s="309"/>
    </row>
    <row r="641" spans="2:78">
      <c r="B641" s="392"/>
      <c r="D641" s="465"/>
      <c r="I641" s="140"/>
      <c r="AJ641"/>
      <c r="AK641"/>
      <c r="BI641" s="309"/>
      <c r="BZ641" s="309"/>
    </row>
    <row r="642" spans="2:78">
      <c r="B642" s="392"/>
      <c r="D642" s="465"/>
      <c r="I642" s="140"/>
      <c r="AJ642"/>
      <c r="AK642"/>
      <c r="BI642" s="309"/>
      <c r="BZ642" s="309"/>
    </row>
    <row r="643" spans="2:78">
      <c r="B643" s="392"/>
      <c r="D643" s="465"/>
      <c r="I643" s="140"/>
      <c r="AJ643"/>
      <c r="AK643"/>
      <c r="BI643" s="309"/>
      <c r="BZ643" s="309"/>
    </row>
    <row r="644" spans="2:78">
      <c r="B644" s="392"/>
      <c r="D644" s="465"/>
      <c r="I644" s="140"/>
      <c r="AJ644"/>
      <c r="AK644"/>
      <c r="BI644" s="309"/>
      <c r="BZ644" s="309"/>
    </row>
    <row r="645" spans="2:78">
      <c r="B645" s="392"/>
      <c r="D645" s="465"/>
      <c r="I645" s="140"/>
      <c r="AJ645"/>
      <c r="AK645"/>
      <c r="BI645" s="309"/>
      <c r="BZ645" s="309"/>
    </row>
    <row r="646" spans="2:78">
      <c r="B646" s="392"/>
      <c r="D646" s="465"/>
      <c r="I646" s="140"/>
      <c r="AJ646"/>
      <c r="AK646"/>
      <c r="BI646" s="309"/>
      <c r="BZ646" s="309"/>
    </row>
    <row r="647" spans="2:78">
      <c r="B647" s="392"/>
      <c r="D647" s="465"/>
      <c r="I647" s="140"/>
      <c r="AJ647"/>
      <c r="AK647"/>
      <c r="BI647" s="309"/>
      <c r="BZ647" s="309"/>
    </row>
    <row r="648" spans="2:78">
      <c r="B648" s="392"/>
      <c r="D648" s="465"/>
      <c r="I648" s="140"/>
      <c r="AJ648"/>
      <c r="AK648"/>
      <c r="BI648" s="309"/>
      <c r="BZ648" s="309"/>
    </row>
    <row r="649" spans="2:78">
      <c r="B649" s="392"/>
      <c r="D649" s="465"/>
      <c r="I649" s="140"/>
      <c r="AJ649"/>
      <c r="AK649"/>
      <c r="BI649" s="309"/>
      <c r="BZ649" s="309"/>
    </row>
    <row r="650" spans="2:78">
      <c r="B650" s="392"/>
      <c r="D650" s="465"/>
      <c r="I650" s="140"/>
      <c r="AJ650"/>
      <c r="AK650"/>
      <c r="BI650" s="309"/>
      <c r="BZ650" s="309"/>
    </row>
    <row r="651" spans="2:78">
      <c r="B651" s="392"/>
      <c r="D651" s="465"/>
      <c r="I651" s="140"/>
      <c r="AJ651"/>
      <c r="AK651"/>
      <c r="BI651" s="309"/>
      <c r="BZ651" s="309"/>
    </row>
    <row r="652" spans="2:78">
      <c r="B652" s="392"/>
      <c r="D652" s="465"/>
      <c r="I652" s="140"/>
      <c r="AJ652"/>
      <c r="AK652"/>
      <c r="BI652" s="309"/>
      <c r="BZ652" s="309"/>
    </row>
    <row r="653" spans="2:78">
      <c r="B653" s="392"/>
      <c r="D653" s="465"/>
      <c r="I653" s="140"/>
      <c r="AJ653"/>
      <c r="AK653"/>
      <c r="BI653" s="309"/>
      <c r="BZ653" s="309"/>
    </row>
    <row r="654" spans="2:78">
      <c r="B654" s="392"/>
      <c r="D654" s="465"/>
      <c r="I654" s="140"/>
      <c r="AJ654"/>
      <c r="AK654"/>
      <c r="BI654" s="309"/>
      <c r="BZ654" s="309"/>
    </row>
    <row r="655" spans="2:78">
      <c r="B655" s="392"/>
      <c r="D655" s="465"/>
      <c r="I655" s="140"/>
      <c r="AJ655"/>
      <c r="AK655"/>
      <c r="BI655" s="309"/>
      <c r="BZ655" s="309"/>
    </row>
    <row r="656" spans="2:78">
      <c r="B656" s="392"/>
      <c r="D656" s="465"/>
      <c r="I656" s="140"/>
      <c r="AJ656"/>
      <c r="AK656"/>
      <c r="BI656" s="309"/>
      <c r="BZ656" s="309"/>
    </row>
    <row r="657" spans="2:78">
      <c r="B657" s="392"/>
      <c r="D657" s="465"/>
      <c r="I657" s="140"/>
      <c r="AJ657"/>
      <c r="AK657"/>
      <c r="BI657" s="309"/>
      <c r="BZ657" s="309"/>
    </row>
    <row r="658" spans="2:78">
      <c r="B658" s="392"/>
      <c r="D658" s="465"/>
      <c r="I658" s="140"/>
      <c r="AJ658"/>
      <c r="AK658"/>
      <c r="BI658" s="309"/>
      <c r="BZ658" s="309"/>
    </row>
    <row r="659" spans="2:78">
      <c r="B659" s="392"/>
      <c r="D659" s="465"/>
      <c r="I659" s="140"/>
      <c r="AJ659"/>
      <c r="AK659"/>
      <c r="BI659" s="309"/>
      <c r="BZ659" s="309"/>
    </row>
    <row r="660" spans="2:78">
      <c r="B660" s="392"/>
      <c r="D660" s="465"/>
      <c r="I660" s="140"/>
      <c r="AJ660"/>
      <c r="AK660"/>
      <c r="BI660" s="309"/>
      <c r="BZ660" s="309"/>
    </row>
    <row r="661" spans="2:78">
      <c r="B661" s="392"/>
      <c r="D661" s="465"/>
      <c r="I661" s="140"/>
      <c r="AJ661"/>
      <c r="AK661"/>
      <c r="BI661" s="309"/>
      <c r="BZ661" s="309"/>
    </row>
    <row r="662" spans="2:78">
      <c r="B662" s="392"/>
      <c r="D662" s="465"/>
      <c r="I662" s="140"/>
      <c r="AJ662"/>
      <c r="AK662"/>
      <c r="BI662" s="309"/>
      <c r="BZ662" s="309"/>
    </row>
    <row r="663" spans="2:78">
      <c r="B663" s="392"/>
      <c r="D663" s="465"/>
      <c r="I663" s="140"/>
      <c r="AJ663"/>
      <c r="AK663"/>
      <c r="BI663" s="309"/>
      <c r="BZ663" s="309"/>
    </row>
    <row r="664" spans="2:78">
      <c r="B664" s="392"/>
      <c r="D664" s="465"/>
      <c r="I664" s="140"/>
      <c r="AJ664"/>
      <c r="AK664"/>
      <c r="BI664" s="309"/>
      <c r="BZ664" s="309"/>
    </row>
    <row r="665" spans="2:78">
      <c r="B665" s="392"/>
      <c r="D665" s="465"/>
      <c r="I665" s="140"/>
      <c r="AJ665"/>
      <c r="AK665"/>
      <c r="BI665" s="309"/>
      <c r="BZ665" s="309"/>
    </row>
    <row r="666" spans="2:78">
      <c r="B666" s="392"/>
      <c r="D666" s="465"/>
      <c r="I666" s="140"/>
      <c r="AJ666"/>
      <c r="AK666"/>
      <c r="BI666" s="309"/>
      <c r="BZ666" s="309"/>
    </row>
    <row r="667" spans="2:78">
      <c r="B667" s="392"/>
      <c r="D667" s="465"/>
      <c r="I667" s="140"/>
      <c r="AJ667"/>
      <c r="AK667"/>
      <c r="BI667" s="309"/>
      <c r="BZ667" s="309"/>
    </row>
    <row r="668" spans="2:78">
      <c r="B668" s="392"/>
      <c r="D668" s="465"/>
      <c r="I668" s="140"/>
      <c r="AJ668"/>
      <c r="AK668"/>
      <c r="BI668" s="309"/>
      <c r="BZ668" s="309"/>
    </row>
    <row r="669" spans="2:78">
      <c r="B669" s="392"/>
      <c r="D669" s="465"/>
      <c r="I669" s="140"/>
      <c r="AJ669"/>
      <c r="AK669"/>
      <c r="BI669" s="309"/>
      <c r="BZ669" s="309"/>
    </row>
    <row r="670" spans="2:78">
      <c r="B670" s="392"/>
      <c r="D670" s="465"/>
      <c r="I670" s="140"/>
      <c r="AJ670"/>
      <c r="AK670"/>
      <c r="BI670" s="309"/>
      <c r="BZ670" s="309"/>
    </row>
    <row r="671" spans="2:78">
      <c r="B671" s="392"/>
      <c r="D671" s="465"/>
      <c r="I671" s="140"/>
      <c r="AJ671"/>
      <c r="AK671"/>
      <c r="BI671" s="309"/>
      <c r="BZ671" s="309"/>
    </row>
    <row r="672" spans="2:78">
      <c r="B672" s="392"/>
      <c r="D672" s="465"/>
      <c r="I672" s="140"/>
      <c r="AJ672"/>
      <c r="AK672"/>
      <c r="BI672" s="309"/>
      <c r="BZ672" s="309"/>
    </row>
    <row r="673" spans="2:78">
      <c r="B673" s="392"/>
      <c r="D673" s="465"/>
      <c r="I673" s="140"/>
      <c r="AJ673"/>
      <c r="AK673"/>
      <c r="BI673" s="309"/>
      <c r="BZ673" s="309"/>
    </row>
    <row r="674" spans="2:78">
      <c r="B674" s="392"/>
      <c r="D674" s="465"/>
      <c r="I674" s="140"/>
      <c r="AJ674"/>
      <c r="AK674"/>
      <c r="BI674" s="309"/>
      <c r="BZ674" s="309"/>
    </row>
    <row r="675" spans="2:78">
      <c r="B675" s="392"/>
      <c r="D675" s="465"/>
      <c r="I675" s="140"/>
      <c r="AJ675"/>
      <c r="AK675"/>
      <c r="BI675" s="309"/>
      <c r="BZ675" s="309"/>
    </row>
    <row r="676" spans="2:78">
      <c r="B676" s="392"/>
      <c r="D676" s="465"/>
      <c r="I676" s="140"/>
      <c r="AJ676"/>
      <c r="AK676"/>
      <c r="BI676" s="309"/>
      <c r="BZ676" s="309"/>
    </row>
    <row r="677" spans="2:78">
      <c r="B677" s="392"/>
      <c r="D677" s="465"/>
      <c r="I677" s="140"/>
      <c r="AJ677"/>
      <c r="AK677"/>
      <c r="BI677" s="309"/>
      <c r="BZ677" s="309"/>
    </row>
    <row r="678" spans="2:78">
      <c r="B678" s="392"/>
      <c r="D678" s="465"/>
      <c r="I678" s="140"/>
      <c r="AJ678"/>
      <c r="AK678"/>
      <c r="BI678" s="309"/>
      <c r="BZ678" s="309"/>
    </row>
    <row r="679" spans="2:78">
      <c r="B679" s="392"/>
      <c r="D679" s="465"/>
      <c r="I679" s="140"/>
      <c r="AJ679"/>
      <c r="AK679"/>
      <c r="BI679" s="309"/>
      <c r="BZ679" s="309"/>
    </row>
    <row r="680" spans="2:78">
      <c r="B680" s="392"/>
      <c r="D680" s="465"/>
      <c r="I680" s="140"/>
      <c r="AJ680"/>
      <c r="AK680"/>
      <c r="BI680" s="309"/>
      <c r="BZ680" s="309"/>
    </row>
    <row r="681" spans="2:78">
      <c r="B681" s="392"/>
      <c r="D681" s="465"/>
      <c r="I681" s="140"/>
      <c r="AJ681"/>
      <c r="AK681"/>
      <c r="BI681" s="309"/>
      <c r="BZ681" s="309"/>
    </row>
    <row r="682" spans="2:78">
      <c r="B682" s="392"/>
      <c r="D682" s="465"/>
      <c r="I682" s="140"/>
      <c r="AJ682"/>
      <c r="AK682"/>
      <c r="BI682" s="309"/>
      <c r="BZ682" s="309"/>
    </row>
    <row r="683" spans="2:78">
      <c r="B683" s="392"/>
      <c r="D683" s="465"/>
      <c r="I683" s="140"/>
      <c r="AJ683"/>
      <c r="AK683"/>
      <c r="BI683" s="309"/>
      <c r="BZ683" s="309"/>
    </row>
    <row r="684" spans="2:78">
      <c r="B684" s="392"/>
      <c r="D684" s="465"/>
      <c r="I684" s="140"/>
      <c r="AJ684"/>
      <c r="AK684"/>
      <c r="BI684" s="309"/>
      <c r="BZ684" s="309"/>
    </row>
    <row r="685" spans="2:78">
      <c r="B685" s="392"/>
      <c r="D685" s="465"/>
      <c r="I685" s="140"/>
      <c r="AJ685"/>
      <c r="AK685"/>
      <c r="BI685" s="309"/>
      <c r="BZ685" s="309"/>
    </row>
    <row r="686" spans="2:78">
      <c r="B686" s="392"/>
      <c r="D686" s="465"/>
      <c r="I686" s="140"/>
      <c r="AJ686"/>
      <c r="AK686"/>
      <c r="BI686" s="309"/>
      <c r="BZ686" s="309"/>
    </row>
    <row r="687" spans="2:78">
      <c r="B687" s="392"/>
      <c r="D687" s="465"/>
      <c r="I687" s="140"/>
      <c r="AJ687"/>
      <c r="AK687"/>
      <c r="BI687" s="309"/>
      <c r="BZ687" s="309"/>
    </row>
    <row r="688" spans="2:78">
      <c r="B688" s="392"/>
      <c r="D688" s="465"/>
      <c r="I688" s="140"/>
      <c r="AJ688"/>
      <c r="AK688"/>
      <c r="BI688" s="309"/>
      <c r="BZ688" s="309"/>
    </row>
    <row r="689" spans="2:78">
      <c r="B689" s="392"/>
      <c r="D689" s="465"/>
      <c r="I689" s="140"/>
      <c r="AJ689"/>
      <c r="AK689"/>
      <c r="BI689" s="309"/>
      <c r="BZ689" s="309"/>
    </row>
    <row r="690" spans="2:78">
      <c r="B690" s="392"/>
      <c r="D690" s="465"/>
      <c r="I690" s="140"/>
      <c r="AJ690"/>
      <c r="AK690"/>
      <c r="BI690" s="309"/>
      <c r="BZ690" s="309"/>
    </row>
    <row r="691" spans="2:78">
      <c r="B691" s="392"/>
      <c r="D691" s="465"/>
      <c r="I691" s="140"/>
      <c r="AJ691"/>
      <c r="AK691"/>
      <c r="BI691" s="309"/>
      <c r="BZ691" s="309"/>
    </row>
    <row r="692" spans="2:78">
      <c r="B692" s="392"/>
      <c r="D692" s="465"/>
      <c r="I692" s="140"/>
      <c r="AJ692"/>
      <c r="AK692"/>
      <c r="BI692" s="309"/>
      <c r="BZ692" s="309"/>
    </row>
    <row r="693" spans="2:78">
      <c r="B693" s="392"/>
      <c r="D693" s="465"/>
      <c r="I693" s="140"/>
      <c r="AJ693"/>
      <c r="AK693"/>
      <c r="BI693" s="309"/>
      <c r="BZ693" s="309"/>
    </row>
    <row r="694" spans="2:78">
      <c r="B694" s="392"/>
      <c r="D694" s="465"/>
      <c r="I694" s="140"/>
      <c r="AJ694"/>
      <c r="AK694"/>
      <c r="BI694" s="309"/>
      <c r="BZ694" s="309"/>
    </row>
    <row r="695" spans="2:78">
      <c r="B695" s="392"/>
      <c r="D695" s="465"/>
      <c r="I695" s="140"/>
      <c r="AJ695"/>
      <c r="AK695"/>
      <c r="BI695" s="309"/>
      <c r="BZ695" s="309"/>
    </row>
    <row r="696" spans="2:78">
      <c r="B696" s="392"/>
      <c r="D696" s="465"/>
      <c r="I696" s="140"/>
      <c r="AJ696"/>
      <c r="AK696"/>
      <c r="BI696" s="309"/>
      <c r="BZ696" s="309"/>
    </row>
    <row r="697" spans="2:78">
      <c r="B697" s="392"/>
      <c r="D697" s="465"/>
      <c r="I697" s="140"/>
      <c r="AJ697"/>
      <c r="AK697"/>
      <c r="BI697" s="309"/>
      <c r="BZ697" s="309"/>
    </row>
    <row r="698" spans="2:78">
      <c r="B698" s="392"/>
      <c r="D698" s="465"/>
      <c r="I698" s="140"/>
      <c r="AJ698"/>
      <c r="AK698"/>
      <c r="BI698" s="309"/>
      <c r="BZ698" s="309"/>
    </row>
    <row r="699" spans="2:78">
      <c r="B699" s="392"/>
      <c r="D699" s="465"/>
      <c r="I699" s="140"/>
      <c r="AJ699"/>
      <c r="AK699"/>
      <c r="BI699" s="309"/>
      <c r="BZ699" s="309"/>
    </row>
    <row r="700" spans="2:78">
      <c r="B700" s="392"/>
      <c r="D700" s="465"/>
      <c r="I700" s="140"/>
      <c r="AJ700"/>
      <c r="AK700"/>
      <c r="BI700" s="309"/>
      <c r="BZ700" s="309"/>
    </row>
    <row r="701" spans="2:78">
      <c r="B701" s="392"/>
      <c r="D701" s="465"/>
      <c r="I701" s="140"/>
      <c r="AJ701"/>
      <c r="AK701"/>
      <c r="BI701" s="309"/>
      <c r="BZ701" s="309"/>
    </row>
    <row r="702" spans="2:78">
      <c r="B702" s="392"/>
      <c r="D702" s="465"/>
      <c r="I702" s="140"/>
      <c r="AJ702"/>
      <c r="AK702"/>
      <c r="BI702" s="309"/>
      <c r="BZ702" s="309"/>
    </row>
    <row r="703" spans="2:78">
      <c r="B703" s="392"/>
      <c r="D703" s="465"/>
      <c r="I703" s="140"/>
      <c r="AJ703"/>
      <c r="AK703"/>
      <c r="BI703" s="309"/>
      <c r="BZ703" s="309"/>
    </row>
    <row r="704" spans="2:78">
      <c r="B704" s="392"/>
      <c r="D704" s="465"/>
      <c r="I704" s="140"/>
      <c r="AJ704"/>
      <c r="AK704"/>
      <c r="BI704" s="309"/>
      <c r="BZ704" s="309"/>
    </row>
    <row r="705" spans="2:78">
      <c r="B705" s="392"/>
      <c r="D705" s="465"/>
      <c r="I705" s="140"/>
      <c r="AJ705"/>
      <c r="AK705"/>
      <c r="BI705" s="309"/>
      <c r="BZ705" s="309"/>
    </row>
    <row r="706" spans="2:78">
      <c r="B706" s="392"/>
      <c r="D706" s="465"/>
      <c r="I706" s="140"/>
      <c r="AJ706"/>
      <c r="AK706"/>
      <c r="BI706" s="309"/>
      <c r="BZ706" s="309"/>
    </row>
    <row r="707" spans="2:78">
      <c r="B707" s="392"/>
      <c r="D707" s="465"/>
      <c r="I707" s="140"/>
      <c r="AJ707"/>
      <c r="AK707"/>
      <c r="BI707" s="309"/>
      <c r="BZ707" s="309"/>
    </row>
    <row r="708" spans="2:78">
      <c r="B708" s="392"/>
      <c r="D708" s="465"/>
      <c r="I708" s="140"/>
      <c r="AJ708"/>
      <c r="AK708"/>
      <c r="BI708" s="309"/>
      <c r="BZ708" s="309"/>
    </row>
    <row r="709" spans="2:78">
      <c r="B709" s="392"/>
      <c r="D709" s="465"/>
      <c r="I709" s="140"/>
      <c r="AJ709"/>
      <c r="AK709"/>
      <c r="BI709" s="309"/>
      <c r="BZ709" s="309"/>
    </row>
    <row r="710" spans="2:78">
      <c r="B710" s="392"/>
      <c r="D710" s="465"/>
      <c r="I710" s="140"/>
      <c r="AJ710"/>
      <c r="AK710"/>
      <c r="BI710" s="309"/>
      <c r="BZ710" s="309"/>
    </row>
    <row r="711" spans="2:78">
      <c r="B711" s="392"/>
      <c r="D711" s="465"/>
      <c r="I711" s="140"/>
      <c r="AJ711"/>
      <c r="AK711"/>
      <c r="BI711" s="309"/>
      <c r="BZ711" s="309"/>
    </row>
    <row r="712" spans="2:78">
      <c r="B712" s="392"/>
      <c r="D712" s="465"/>
      <c r="I712" s="140"/>
      <c r="AJ712"/>
      <c r="AK712"/>
      <c r="BI712" s="309"/>
      <c r="BZ712" s="309"/>
    </row>
    <row r="713" spans="2:78">
      <c r="B713" s="392"/>
      <c r="D713" s="465"/>
      <c r="I713" s="140"/>
      <c r="AJ713"/>
      <c r="AK713"/>
      <c r="BI713" s="309"/>
      <c r="BZ713" s="309"/>
    </row>
    <row r="714" spans="2:78">
      <c r="B714" s="392"/>
      <c r="D714" s="465"/>
      <c r="I714" s="140"/>
      <c r="AJ714"/>
      <c r="AK714"/>
      <c r="BI714" s="309"/>
      <c r="BZ714" s="309"/>
    </row>
    <row r="715" spans="2:78">
      <c r="B715" s="392"/>
      <c r="D715" s="465"/>
      <c r="I715" s="140"/>
      <c r="AJ715"/>
      <c r="AK715"/>
      <c r="BI715" s="309"/>
      <c r="BZ715" s="309"/>
    </row>
    <row r="716" spans="2:78">
      <c r="B716" s="392"/>
      <c r="D716" s="465"/>
      <c r="I716" s="140"/>
      <c r="AJ716"/>
      <c r="AK716"/>
      <c r="BI716" s="309"/>
      <c r="BZ716" s="309"/>
    </row>
    <row r="717" spans="2:78">
      <c r="B717" s="392"/>
      <c r="D717" s="465"/>
      <c r="I717" s="140"/>
      <c r="AJ717"/>
      <c r="AK717"/>
      <c r="BI717" s="309"/>
      <c r="BZ717" s="309"/>
    </row>
    <row r="718" spans="2:78">
      <c r="B718" s="392"/>
      <c r="D718" s="465"/>
      <c r="I718" s="140"/>
      <c r="AJ718"/>
      <c r="AK718"/>
      <c r="BI718" s="309"/>
      <c r="BZ718" s="309"/>
    </row>
    <row r="719" spans="2:78">
      <c r="B719" s="392"/>
      <c r="D719" s="465"/>
      <c r="I719" s="140"/>
      <c r="AJ719"/>
      <c r="AK719"/>
      <c r="BI719" s="309"/>
      <c r="BZ719" s="309"/>
    </row>
    <row r="720" spans="2:78">
      <c r="B720" s="392"/>
      <c r="D720" s="465"/>
      <c r="I720" s="140"/>
      <c r="AJ720"/>
      <c r="AK720"/>
      <c r="BI720" s="309"/>
      <c r="BZ720" s="309"/>
    </row>
    <row r="721" spans="2:78">
      <c r="B721" s="392"/>
      <c r="D721" s="465"/>
      <c r="I721" s="140"/>
      <c r="AJ721"/>
      <c r="AK721"/>
      <c r="BI721" s="309"/>
      <c r="BZ721" s="309"/>
    </row>
    <row r="722" spans="2:78">
      <c r="B722" s="392"/>
      <c r="D722" s="465"/>
      <c r="I722" s="140"/>
      <c r="AJ722"/>
      <c r="AK722"/>
      <c r="BI722" s="309"/>
      <c r="BZ722" s="309"/>
    </row>
    <row r="723" spans="2:78">
      <c r="B723" s="392"/>
      <c r="D723" s="465"/>
      <c r="I723" s="140"/>
      <c r="AJ723"/>
      <c r="AK723"/>
      <c r="BI723" s="309"/>
      <c r="BZ723" s="309"/>
    </row>
    <row r="724" spans="2:78">
      <c r="B724" s="392"/>
      <c r="D724" s="465"/>
      <c r="I724" s="140"/>
      <c r="AJ724"/>
      <c r="AK724"/>
      <c r="BI724" s="309"/>
      <c r="BZ724" s="309"/>
    </row>
    <row r="725" spans="2:78">
      <c r="B725" s="392"/>
      <c r="D725" s="465"/>
      <c r="I725" s="140"/>
      <c r="AJ725"/>
      <c r="AK725"/>
      <c r="BI725" s="309"/>
      <c r="BZ725" s="309"/>
    </row>
    <row r="726" spans="2:78">
      <c r="B726" s="392"/>
      <c r="D726" s="465"/>
      <c r="I726" s="140"/>
      <c r="AJ726"/>
      <c r="AK726"/>
      <c r="BI726" s="309"/>
      <c r="BZ726" s="309"/>
    </row>
    <row r="727" spans="2:78">
      <c r="B727" s="392"/>
      <c r="D727" s="465"/>
      <c r="I727" s="140"/>
      <c r="AJ727"/>
      <c r="AK727"/>
      <c r="BI727" s="309"/>
      <c r="BZ727" s="309"/>
    </row>
    <row r="728" spans="2:78">
      <c r="B728" s="392"/>
      <c r="D728" s="465"/>
      <c r="I728" s="140"/>
      <c r="AJ728"/>
      <c r="AK728"/>
      <c r="BI728" s="309"/>
      <c r="BZ728" s="309"/>
    </row>
    <row r="729" spans="2:78">
      <c r="B729" s="392"/>
      <c r="D729" s="465"/>
      <c r="I729" s="140"/>
      <c r="AJ729"/>
      <c r="AK729"/>
      <c r="BI729" s="309"/>
      <c r="BZ729" s="309"/>
    </row>
    <row r="730" spans="2:78">
      <c r="B730" s="392"/>
      <c r="D730" s="465"/>
      <c r="I730" s="140"/>
      <c r="AJ730"/>
      <c r="AK730"/>
      <c r="BI730" s="309"/>
      <c r="BZ730" s="309"/>
    </row>
    <row r="731" spans="2:78">
      <c r="B731" s="392"/>
      <c r="D731" s="465"/>
      <c r="I731" s="140"/>
      <c r="AJ731"/>
      <c r="AK731"/>
      <c r="BI731" s="309"/>
      <c r="BZ731" s="309"/>
    </row>
    <row r="732" spans="2:78">
      <c r="B732" s="392"/>
      <c r="D732" s="465"/>
      <c r="I732" s="140"/>
      <c r="AJ732"/>
      <c r="AK732"/>
      <c r="BI732" s="309"/>
      <c r="BZ732" s="309"/>
    </row>
    <row r="733" spans="2:78">
      <c r="B733" s="392"/>
      <c r="D733" s="465"/>
      <c r="I733" s="140"/>
      <c r="AJ733"/>
      <c r="AK733"/>
      <c r="BI733" s="309"/>
      <c r="BZ733" s="309"/>
    </row>
    <row r="734" spans="2:78">
      <c r="B734" s="392"/>
      <c r="D734" s="465"/>
      <c r="I734" s="140"/>
      <c r="AJ734"/>
      <c r="AK734"/>
      <c r="BI734" s="309"/>
      <c r="BZ734" s="309"/>
    </row>
    <row r="735" spans="2:78">
      <c r="B735" s="392"/>
      <c r="D735" s="465"/>
      <c r="I735" s="140"/>
      <c r="AJ735"/>
      <c r="AK735"/>
      <c r="BI735" s="309"/>
      <c r="BZ735" s="309"/>
    </row>
    <row r="736" spans="2:78">
      <c r="B736" s="392"/>
      <c r="D736" s="465"/>
      <c r="I736" s="140"/>
      <c r="AJ736"/>
      <c r="AK736"/>
      <c r="BI736" s="309"/>
      <c r="BZ736" s="309"/>
    </row>
    <row r="737" spans="2:78">
      <c r="B737" s="392"/>
      <c r="D737" s="465"/>
      <c r="I737" s="140"/>
      <c r="AJ737"/>
      <c r="AK737"/>
      <c r="BI737" s="309"/>
      <c r="BZ737" s="309"/>
    </row>
    <row r="738" spans="2:78">
      <c r="B738" s="392"/>
      <c r="D738" s="465"/>
      <c r="I738" s="140"/>
      <c r="AJ738"/>
      <c r="AK738"/>
      <c r="BI738" s="309"/>
      <c r="BZ738" s="309"/>
    </row>
    <row r="739" spans="2:78">
      <c r="B739" s="392"/>
      <c r="D739" s="465"/>
      <c r="I739" s="140"/>
      <c r="AJ739"/>
      <c r="AK739"/>
      <c r="BI739" s="309"/>
      <c r="BZ739" s="309"/>
    </row>
    <row r="740" spans="2:78">
      <c r="B740" s="392"/>
      <c r="D740" s="465"/>
      <c r="I740" s="140"/>
      <c r="AJ740"/>
      <c r="AK740"/>
      <c r="BI740" s="309"/>
      <c r="BZ740" s="309"/>
    </row>
    <row r="741" spans="2:78">
      <c r="B741" s="392"/>
      <c r="D741" s="465"/>
      <c r="I741" s="140"/>
      <c r="AJ741"/>
      <c r="AK741"/>
      <c r="BI741" s="309"/>
      <c r="BZ741" s="309"/>
    </row>
    <row r="742" spans="2:78">
      <c r="B742" s="392"/>
      <c r="D742" s="465"/>
      <c r="I742" s="140"/>
      <c r="AJ742"/>
      <c r="AK742"/>
      <c r="BI742" s="309"/>
      <c r="BZ742" s="309"/>
    </row>
    <row r="743" spans="2:78">
      <c r="B743" s="392"/>
      <c r="D743" s="465"/>
      <c r="I743" s="140"/>
      <c r="AJ743"/>
      <c r="AK743"/>
      <c r="BI743" s="309"/>
      <c r="BZ743" s="309"/>
    </row>
    <row r="744" spans="2:78">
      <c r="B744" s="392"/>
      <c r="D744" s="465"/>
      <c r="I744" s="140"/>
      <c r="AJ744"/>
      <c r="AK744"/>
      <c r="BI744" s="309"/>
      <c r="BZ744" s="309"/>
    </row>
    <row r="745" spans="2:78">
      <c r="B745" s="392"/>
      <c r="D745" s="465"/>
      <c r="I745" s="140"/>
      <c r="AJ745"/>
      <c r="AK745"/>
      <c r="BI745" s="309"/>
      <c r="BZ745" s="309"/>
    </row>
    <row r="746" spans="2:78">
      <c r="B746" s="392"/>
      <c r="D746" s="465"/>
      <c r="I746" s="140"/>
      <c r="AJ746"/>
      <c r="AK746"/>
      <c r="BI746" s="309"/>
      <c r="BZ746" s="309"/>
    </row>
    <row r="747" spans="2:78">
      <c r="B747" s="392"/>
      <c r="D747" s="465"/>
      <c r="I747" s="140"/>
      <c r="AJ747"/>
      <c r="AK747"/>
      <c r="BI747" s="309"/>
      <c r="BZ747" s="309"/>
    </row>
    <row r="748" spans="2:78">
      <c r="B748" s="392"/>
      <c r="D748" s="465"/>
      <c r="I748" s="140"/>
      <c r="AJ748"/>
      <c r="AK748"/>
      <c r="BI748" s="309"/>
      <c r="BZ748" s="309"/>
    </row>
    <row r="749" spans="2:78">
      <c r="B749" s="392"/>
      <c r="D749" s="465"/>
      <c r="I749" s="140"/>
      <c r="AJ749"/>
      <c r="AK749"/>
      <c r="BI749" s="309"/>
      <c r="BZ749" s="309"/>
    </row>
    <row r="750" spans="2:78">
      <c r="B750" s="392"/>
      <c r="D750" s="465"/>
      <c r="I750" s="140"/>
      <c r="AJ750"/>
      <c r="AK750"/>
      <c r="BI750" s="309"/>
      <c r="BZ750" s="309"/>
    </row>
    <row r="751" spans="2:78">
      <c r="B751" s="392"/>
      <c r="D751" s="465"/>
      <c r="I751" s="140"/>
      <c r="AJ751"/>
      <c r="AK751"/>
      <c r="BI751" s="309"/>
      <c r="BZ751" s="309"/>
    </row>
    <row r="752" spans="2:78">
      <c r="B752" s="392"/>
      <c r="D752" s="465"/>
      <c r="I752" s="140"/>
      <c r="AJ752"/>
      <c r="AK752"/>
      <c r="BI752" s="309"/>
      <c r="BZ752" s="309"/>
    </row>
    <row r="753" spans="2:78">
      <c r="B753" s="392"/>
      <c r="D753" s="465"/>
      <c r="I753" s="140"/>
      <c r="AJ753"/>
      <c r="AK753"/>
      <c r="BI753" s="309"/>
      <c r="BZ753" s="309"/>
    </row>
    <row r="754" spans="2:78">
      <c r="B754" s="392"/>
      <c r="D754" s="465"/>
      <c r="I754" s="140"/>
      <c r="AJ754"/>
      <c r="AK754"/>
      <c r="BI754" s="309"/>
      <c r="BZ754" s="309"/>
    </row>
    <row r="755" spans="2:78">
      <c r="B755" s="392"/>
      <c r="D755" s="465"/>
      <c r="I755" s="140"/>
      <c r="AJ755"/>
      <c r="AK755"/>
      <c r="BI755" s="309"/>
      <c r="BZ755" s="309"/>
    </row>
    <row r="756" spans="2:78">
      <c r="B756" s="392"/>
      <c r="D756" s="465"/>
      <c r="I756" s="140"/>
      <c r="AJ756"/>
      <c r="AK756"/>
      <c r="BI756" s="309"/>
      <c r="BZ756" s="309"/>
    </row>
    <row r="757" spans="2:78">
      <c r="B757" s="392"/>
      <c r="D757" s="465"/>
      <c r="I757" s="140"/>
      <c r="AJ757"/>
      <c r="AK757"/>
      <c r="BI757" s="309"/>
      <c r="BZ757" s="309"/>
    </row>
    <row r="758" spans="2:78">
      <c r="B758" s="392"/>
      <c r="D758" s="465"/>
      <c r="I758" s="140"/>
      <c r="AJ758"/>
      <c r="AK758"/>
      <c r="BI758" s="309"/>
      <c r="BZ758" s="309"/>
    </row>
    <row r="759" spans="2:78">
      <c r="B759" s="392"/>
      <c r="D759" s="465"/>
      <c r="I759" s="140"/>
      <c r="AJ759"/>
      <c r="AK759"/>
      <c r="BI759" s="309"/>
      <c r="BZ759" s="309"/>
    </row>
    <row r="760" spans="2:78">
      <c r="B760" s="392"/>
      <c r="D760" s="465"/>
      <c r="I760" s="140"/>
      <c r="AJ760"/>
      <c r="AK760"/>
      <c r="BI760" s="309"/>
      <c r="BZ760" s="309"/>
    </row>
    <row r="761" spans="2:78">
      <c r="B761" s="392"/>
      <c r="D761" s="465"/>
      <c r="I761" s="140"/>
      <c r="AJ761"/>
      <c r="AK761"/>
      <c r="BI761" s="309"/>
      <c r="BZ761" s="309"/>
    </row>
    <row r="762" spans="2:78">
      <c r="B762" s="392"/>
      <c r="D762" s="465"/>
      <c r="I762" s="140"/>
      <c r="AJ762"/>
      <c r="AK762"/>
      <c r="BI762" s="309"/>
      <c r="BZ762" s="309"/>
    </row>
    <row r="763" spans="2:78">
      <c r="B763" s="392"/>
      <c r="D763" s="465"/>
      <c r="I763" s="140"/>
      <c r="AJ763"/>
      <c r="AK763"/>
      <c r="BI763" s="309"/>
      <c r="BZ763" s="309"/>
    </row>
    <row r="764" spans="2:78">
      <c r="B764" s="392"/>
      <c r="D764" s="465"/>
      <c r="I764" s="140"/>
      <c r="AJ764"/>
      <c r="AK764"/>
      <c r="BI764" s="309"/>
      <c r="BZ764" s="309"/>
    </row>
    <row r="765" spans="2:78">
      <c r="B765" s="392"/>
      <c r="D765" s="465"/>
      <c r="I765" s="140"/>
      <c r="AJ765"/>
      <c r="AK765"/>
      <c r="BI765" s="309"/>
      <c r="BZ765" s="309"/>
    </row>
    <row r="766" spans="2:78">
      <c r="B766" s="392"/>
      <c r="D766" s="465"/>
      <c r="I766" s="140"/>
      <c r="AJ766"/>
      <c r="AK766"/>
      <c r="BI766" s="309"/>
      <c r="BZ766" s="309"/>
    </row>
    <row r="767" spans="2:78">
      <c r="B767" s="392"/>
      <c r="D767" s="465"/>
      <c r="I767" s="140"/>
      <c r="AJ767"/>
      <c r="AK767"/>
      <c r="BI767" s="309"/>
      <c r="BZ767" s="309"/>
    </row>
    <row r="768" spans="2:78">
      <c r="B768" s="392"/>
      <c r="D768" s="465"/>
      <c r="I768" s="140"/>
      <c r="AJ768"/>
      <c r="AK768"/>
      <c r="BI768" s="309"/>
      <c r="BZ768" s="309"/>
    </row>
    <row r="769" spans="2:78">
      <c r="B769" s="392"/>
      <c r="D769" s="465"/>
      <c r="I769" s="140"/>
      <c r="AJ769"/>
      <c r="AK769"/>
      <c r="BI769" s="309"/>
      <c r="BZ769" s="309"/>
    </row>
    <row r="770" spans="2:78">
      <c r="B770" s="392"/>
      <c r="D770" s="465"/>
      <c r="I770" s="140"/>
      <c r="AJ770"/>
      <c r="AK770"/>
      <c r="BI770" s="309"/>
      <c r="BZ770" s="309"/>
    </row>
    <row r="771" spans="2:78">
      <c r="B771" s="392"/>
      <c r="D771" s="465"/>
      <c r="I771" s="140"/>
      <c r="AJ771"/>
      <c r="AK771"/>
      <c r="BI771" s="309"/>
      <c r="BZ771" s="309"/>
    </row>
    <row r="772" spans="2:78">
      <c r="B772" s="392"/>
      <c r="D772" s="465"/>
      <c r="I772" s="140"/>
      <c r="AJ772"/>
      <c r="AK772"/>
      <c r="BI772" s="309"/>
      <c r="BZ772" s="309"/>
    </row>
    <row r="773" spans="2:78">
      <c r="B773" s="392"/>
      <c r="D773" s="465"/>
      <c r="I773" s="140"/>
      <c r="AJ773"/>
      <c r="AK773"/>
      <c r="BI773" s="309"/>
      <c r="BZ773" s="309"/>
    </row>
    <row r="774" spans="2:78">
      <c r="B774" s="392"/>
      <c r="D774" s="465"/>
      <c r="I774" s="140"/>
      <c r="AJ774"/>
      <c r="AK774"/>
      <c r="BI774" s="309"/>
      <c r="BZ774" s="309"/>
    </row>
    <row r="775" spans="2:78">
      <c r="B775" s="392"/>
      <c r="D775" s="465"/>
      <c r="I775" s="140"/>
      <c r="AJ775"/>
      <c r="AK775"/>
      <c r="BI775" s="309"/>
      <c r="BZ775" s="309"/>
    </row>
    <row r="776" spans="2:78">
      <c r="B776" s="392"/>
      <c r="D776" s="465"/>
      <c r="I776" s="140"/>
      <c r="AJ776"/>
      <c r="AK776"/>
      <c r="BI776" s="309"/>
      <c r="BZ776" s="309"/>
    </row>
    <row r="777" spans="2:78">
      <c r="B777" s="392"/>
      <c r="D777" s="465"/>
      <c r="I777" s="140"/>
      <c r="AJ777"/>
      <c r="AK777"/>
      <c r="BI777" s="309"/>
      <c r="BZ777" s="309"/>
    </row>
    <row r="778" spans="2:78">
      <c r="B778" s="392"/>
      <c r="D778" s="465"/>
      <c r="I778" s="140"/>
      <c r="AJ778"/>
      <c r="AK778"/>
      <c r="BI778" s="309"/>
      <c r="BZ778" s="309"/>
    </row>
    <row r="779" spans="2:78">
      <c r="B779" s="392"/>
      <c r="D779" s="465"/>
      <c r="I779" s="140"/>
      <c r="AJ779"/>
      <c r="AK779"/>
      <c r="BI779" s="309"/>
      <c r="BZ779" s="309"/>
    </row>
    <row r="780" spans="2:78">
      <c r="B780" s="392"/>
      <c r="D780" s="465"/>
      <c r="I780" s="140"/>
      <c r="AJ780"/>
      <c r="AK780"/>
      <c r="BI780" s="309"/>
      <c r="BZ780" s="309"/>
    </row>
    <row r="781" spans="2:78">
      <c r="B781" s="392"/>
      <c r="D781" s="465"/>
      <c r="I781" s="140"/>
      <c r="AJ781"/>
      <c r="AK781"/>
      <c r="BI781" s="309"/>
      <c r="BZ781" s="309"/>
    </row>
    <row r="782" spans="2:78">
      <c r="B782" s="392"/>
      <c r="D782" s="465"/>
      <c r="I782" s="140"/>
      <c r="AJ782"/>
      <c r="AK782"/>
      <c r="BI782" s="309"/>
      <c r="BZ782" s="309"/>
    </row>
    <row r="783" spans="2:78">
      <c r="B783" s="392"/>
      <c r="D783" s="465"/>
      <c r="I783" s="140"/>
      <c r="AJ783"/>
      <c r="AK783"/>
      <c r="BI783" s="309"/>
      <c r="BZ783" s="309"/>
    </row>
    <row r="784" spans="2:78">
      <c r="B784" s="392"/>
      <c r="D784" s="465"/>
      <c r="I784" s="140"/>
      <c r="AJ784"/>
      <c r="AK784"/>
      <c r="BI784" s="309"/>
      <c r="BZ784" s="309"/>
    </row>
    <row r="785" spans="2:78">
      <c r="B785" s="392"/>
      <c r="D785" s="465"/>
      <c r="I785" s="140"/>
      <c r="AJ785"/>
      <c r="AK785"/>
      <c r="BI785" s="309"/>
      <c r="BZ785" s="309"/>
    </row>
    <row r="786" spans="2:78">
      <c r="B786" s="392"/>
      <c r="D786" s="465"/>
      <c r="I786" s="140"/>
      <c r="AJ786"/>
      <c r="AK786"/>
      <c r="BI786" s="309"/>
      <c r="BZ786" s="309"/>
    </row>
    <row r="787" spans="2:78">
      <c r="B787" s="392"/>
      <c r="D787" s="465"/>
      <c r="I787" s="140"/>
      <c r="AJ787"/>
      <c r="AK787"/>
      <c r="BI787" s="309"/>
      <c r="BZ787" s="309"/>
    </row>
    <row r="788" spans="2:78">
      <c r="B788" s="392"/>
      <c r="D788" s="465"/>
      <c r="I788" s="140"/>
      <c r="AJ788"/>
      <c r="AK788"/>
      <c r="BI788" s="309"/>
      <c r="BZ788" s="309"/>
    </row>
    <row r="789" spans="2:78">
      <c r="B789" s="392"/>
      <c r="D789" s="465"/>
      <c r="I789" s="140"/>
      <c r="AJ789"/>
      <c r="AK789"/>
      <c r="BI789" s="309"/>
      <c r="BZ789" s="309"/>
    </row>
    <row r="790" spans="2:78">
      <c r="B790" s="392"/>
      <c r="D790" s="465"/>
      <c r="I790" s="140"/>
      <c r="AJ790"/>
      <c r="AK790"/>
      <c r="BI790" s="309"/>
      <c r="BZ790" s="309"/>
    </row>
    <row r="791" spans="2:78">
      <c r="B791" s="392"/>
      <c r="D791" s="465"/>
      <c r="I791" s="140"/>
      <c r="AJ791"/>
      <c r="AK791"/>
      <c r="BI791" s="309"/>
      <c r="BZ791" s="309"/>
    </row>
    <row r="792" spans="2:78">
      <c r="B792" s="392"/>
      <c r="D792" s="465"/>
      <c r="I792" s="140"/>
      <c r="AJ792"/>
      <c r="AK792"/>
      <c r="BI792" s="309"/>
      <c r="BZ792" s="309"/>
    </row>
    <row r="793" spans="2:78">
      <c r="B793" s="392"/>
      <c r="D793" s="465"/>
      <c r="I793" s="140"/>
      <c r="AJ793"/>
      <c r="AK793"/>
      <c r="BI793" s="309"/>
      <c r="BZ793" s="309"/>
    </row>
    <row r="794" spans="2:78">
      <c r="B794" s="392"/>
      <c r="D794" s="465"/>
      <c r="I794" s="140"/>
      <c r="AJ794"/>
      <c r="AK794"/>
      <c r="BI794" s="309"/>
      <c r="BZ794" s="309"/>
    </row>
    <row r="795" spans="2:78">
      <c r="B795" s="392"/>
      <c r="D795" s="465"/>
      <c r="I795" s="140"/>
      <c r="AJ795"/>
      <c r="AK795"/>
      <c r="BI795" s="309"/>
      <c r="BZ795" s="309"/>
    </row>
    <row r="796" spans="2:78">
      <c r="B796" s="392"/>
      <c r="D796" s="465"/>
      <c r="I796" s="140"/>
      <c r="AJ796"/>
      <c r="AK796"/>
      <c r="BI796" s="309"/>
      <c r="BZ796" s="309"/>
    </row>
    <row r="797" spans="2:78">
      <c r="B797" s="392"/>
      <c r="D797" s="465"/>
      <c r="I797" s="140"/>
      <c r="AJ797"/>
      <c r="AK797"/>
      <c r="BI797" s="309"/>
      <c r="BZ797" s="309"/>
    </row>
    <row r="798" spans="2:78">
      <c r="B798" s="392"/>
      <c r="D798" s="465"/>
      <c r="I798" s="140"/>
      <c r="AJ798"/>
      <c r="AK798"/>
      <c r="BI798" s="309"/>
      <c r="BZ798" s="309"/>
    </row>
    <row r="799" spans="2:78">
      <c r="B799" s="392"/>
      <c r="D799" s="465"/>
      <c r="I799" s="140"/>
      <c r="AJ799"/>
      <c r="AK799"/>
      <c r="BI799" s="309"/>
      <c r="BZ799" s="309"/>
    </row>
    <row r="800" spans="2:78">
      <c r="B800" s="392"/>
      <c r="D800" s="465"/>
      <c r="I800" s="140"/>
      <c r="AJ800"/>
      <c r="AK800"/>
      <c r="BI800" s="309"/>
      <c r="BZ800" s="309"/>
    </row>
    <row r="801" spans="2:78">
      <c r="B801" s="392"/>
      <c r="D801" s="465"/>
      <c r="I801" s="140"/>
      <c r="AJ801"/>
      <c r="AK801"/>
      <c r="BI801" s="309"/>
      <c r="BZ801" s="309"/>
    </row>
    <row r="802" spans="2:78">
      <c r="B802" s="392"/>
      <c r="D802" s="465"/>
      <c r="I802" s="140"/>
      <c r="AJ802"/>
      <c r="AK802"/>
      <c r="BI802" s="309"/>
      <c r="BZ802" s="309"/>
    </row>
    <row r="803" spans="2:78">
      <c r="B803" s="392"/>
      <c r="D803" s="465"/>
      <c r="I803" s="140"/>
      <c r="AJ803"/>
      <c r="AK803"/>
      <c r="BI803" s="309"/>
      <c r="BZ803" s="309"/>
    </row>
    <row r="804" spans="2:78">
      <c r="B804" s="392"/>
      <c r="D804" s="465"/>
      <c r="I804" s="140"/>
      <c r="AJ804"/>
      <c r="AK804"/>
      <c r="BI804" s="309"/>
      <c r="BZ804" s="309"/>
    </row>
    <row r="805" spans="2:78">
      <c r="B805" s="392"/>
      <c r="D805" s="465"/>
      <c r="I805" s="140"/>
      <c r="AJ805"/>
      <c r="AK805"/>
      <c r="BI805" s="309"/>
      <c r="BZ805" s="309"/>
    </row>
    <row r="806" spans="2:78">
      <c r="B806" s="392"/>
      <c r="D806" s="465"/>
      <c r="I806" s="140"/>
      <c r="AJ806"/>
      <c r="AK806"/>
      <c r="BI806" s="309"/>
      <c r="BZ806" s="309"/>
    </row>
    <row r="807" spans="2:78">
      <c r="B807" s="392"/>
      <c r="D807" s="465"/>
      <c r="I807" s="140"/>
      <c r="AJ807"/>
      <c r="AK807"/>
      <c r="BI807" s="309"/>
      <c r="BZ807" s="309"/>
    </row>
    <row r="808" spans="2:78">
      <c r="B808" s="392"/>
      <c r="D808" s="465"/>
      <c r="I808" s="140"/>
      <c r="AJ808"/>
      <c r="AK808"/>
      <c r="BI808" s="309"/>
      <c r="BZ808" s="309"/>
    </row>
    <row r="809" spans="2:78">
      <c r="B809" s="392"/>
      <c r="D809" s="465"/>
      <c r="I809" s="140"/>
      <c r="AJ809"/>
      <c r="AK809"/>
      <c r="BI809" s="309"/>
      <c r="BZ809" s="309"/>
    </row>
    <row r="810" spans="2:78">
      <c r="B810" s="392"/>
      <c r="D810" s="465"/>
      <c r="I810" s="140"/>
      <c r="AJ810"/>
      <c r="AK810"/>
      <c r="BI810" s="309"/>
      <c r="BZ810" s="309"/>
    </row>
    <row r="811" spans="2:78">
      <c r="B811" s="392"/>
      <c r="D811" s="465"/>
      <c r="I811" s="140"/>
      <c r="AJ811"/>
      <c r="AK811"/>
      <c r="BI811" s="309"/>
      <c r="BZ811" s="309"/>
    </row>
    <row r="812" spans="2:78">
      <c r="B812" s="392"/>
      <c r="D812" s="465"/>
      <c r="I812" s="140"/>
      <c r="AJ812"/>
      <c r="AK812"/>
      <c r="BI812" s="309"/>
      <c r="BZ812" s="309"/>
    </row>
    <row r="813" spans="2:78">
      <c r="B813" s="392"/>
      <c r="D813" s="465"/>
      <c r="I813" s="140"/>
      <c r="AJ813"/>
      <c r="AK813"/>
      <c r="BI813" s="309"/>
      <c r="BZ813" s="309"/>
    </row>
    <row r="814" spans="2:78">
      <c r="B814" s="392"/>
      <c r="D814" s="465"/>
      <c r="I814" s="140"/>
      <c r="AJ814"/>
      <c r="AK814"/>
      <c r="BI814" s="309"/>
      <c r="BZ814" s="309"/>
    </row>
    <row r="815" spans="2:78">
      <c r="B815" s="392"/>
      <c r="D815" s="465"/>
      <c r="I815" s="140"/>
      <c r="AJ815"/>
      <c r="AK815"/>
      <c r="BI815" s="309"/>
      <c r="BZ815" s="309"/>
    </row>
    <row r="816" spans="2:78">
      <c r="B816" s="392"/>
      <c r="D816" s="465"/>
      <c r="I816" s="140"/>
      <c r="AJ816"/>
      <c r="AK816"/>
      <c r="BI816" s="309"/>
      <c r="BZ816" s="309"/>
    </row>
    <row r="817" spans="2:78">
      <c r="B817" s="392"/>
      <c r="D817" s="465"/>
      <c r="I817" s="140"/>
      <c r="AJ817"/>
      <c r="AK817"/>
      <c r="BI817" s="309"/>
      <c r="BZ817" s="309"/>
    </row>
    <row r="818" spans="2:78">
      <c r="B818" s="392"/>
      <c r="D818" s="465"/>
      <c r="I818" s="140"/>
      <c r="AJ818"/>
      <c r="AK818"/>
      <c r="BI818" s="309"/>
      <c r="BZ818" s="309"/>
    </row>
    <row r="819" spans="2:78">
      <c r="B819" s="392"/>
      <c r="D819" s="465"/>
      <c r="I819" s="140"/>
      <c r="AJ819"/>
      <c r="AK819"/>
      <c r="BI819" s="309"/>
      <c r="BZ819" s="309"/>
    </row>
    <row r="820" spans="2:78">
      <c r="B820" s="392"/>
      <c r="D820" s="465"/>
      <c r="I820" s="140"/>
      <c r="AJ820"/>
      <c r="AK820"/>
      <c r="BI820" s="309"/>
      <c r="BZ820" s="309"/>
    </row>
    <row r="821" spans="2:78">
      <c r="B821" s="392"/>
      <c r="D821" s="465"/>
      <c r="I821" s="140"/>
      <c r="AJ821"/>
      <c r="AK821"/>
      <c r="BI821" s="309"/>
      <c r="BZ821" s="309"/>
    </row>
    <row r="822" spans="2:78">
      <c r="B822" s="392"/>
      <c r="D822" s="465"/>
      <c r="I822" s="140"/>
      <c r="AJ822"/>
      <c r="AK822"/>
      <c r="BI822" s="309"/>
      <c r="BZ822" s="309"/>
    </row>
    <row r="823" spans="2:78">
      <c r="B823" s="392"/>
      <c r="D823" s="465"/>
      <c r="I823" s="140"/>
      <c r="AJ823"/>
      <c r="AK823"/>
      <c r="BI823" s="309"/>
      <c r="BZ823" s="309"/>
    </row>
    <row r="824" spans="2:78">
      <c r="B824" s="392"/>
      <c r="D824" s="465"/>
      <c r="I824" s="140"/>
      <c r="AJ824"/>
      <c r="AK824"/>
      <c r="BI824" s="309"/>
      <c r="BZ824" s="309"/>
    </row>
    <row r="825" spans="2:78">
      <c r="B825" s="392"/>
      <c r="D825" s="465"/>
      <c r="I825" s="140"/>
      <c r="AJ825"/>
      <c r="AK825"/>
      <c r="BI825" s="309"/>
      <c r="BZ825" s="309"/>
    </row>
    <row r="826" spans="2:78">
      <c r="B826" s="392"/>
      <c r="D826" s="465"/>
      <c r="I826" s="140"/>
      <c r="AJ826"/>
      <c r="AK826"/>
      <c r="BI826" s="309"/>
      <c r="BZ826" s="309"/>
    </row>
    <row r="827" spans="2:78">
      <c r="B827" s="392"/>
      <c r="D827" s="465"/>
      <c r="I827" s="140"/>
      <c r="AJ827"/>
      <c r="AK827"/>
      <c r="BI827" s="309"/>
      <c r="BZ827" s="309"/>
    </row>
    <row r="828" spans="2:78">
      <c r="B828" s="392"/>
      <c r="D828" s="465"/>
      <c r="I828" s="140"/>
      <c r="AJ828"/>
      <c r="AK828"/>
      <c r="BI828" s="309"/>
      <c r="BZ828" s="309"/>
    </row>
    <row r="829" spans="2:78">
      <c r="B829" s="392"/>
      <c r="D829" s="465"/>
      <c r="I829" s="140"/>
      <c r="AJ829"/>
      <c r="AK829"/>
      <c r="BI829" s="309"/>
      <c r="BZ829" s="309"/>
    </row>
    <row r="830" spans="2:78">
      <c r="B830" s="392"/>
      <c r="D830" s="465"/>
      <c r="I830" s="140"/>
      <c r="AJ830"/>
      <c r="AK830"/>
      <c r="BI830" s="309"/>
      <c r="BZ830" s="309"/>
    </row>
    <row r="831" spans="2:78">
      <c r="B831" s="392"/>
      <c r="D831" s="465"/>
      <c r="I831" s="140"/>
      <c r="AJ831"/>
      <c r="AK831"/>
      <c r="BI831" s="309"/>
      <c r="BZ831" s="309"/>
    </row>
    <row r="832" spans="2:78">
      <c r="B832" s="392"/>
      <c r="D832" s="465"/>
      <c r="I832" s="140"/>
      <c r="AJ832"/>
      <c r="AK832"/>
      <c r="BI832" s="309"/>
      <c r="BZ832" s="309"/>
    </row>
    <row r="833" spans="2:78">
      <c r="B833" s="392"/>
      <c r="D833" s="465"/>
      <c r="I833" s="140"/>
      <c r="AJ833"/>
      <c r="AK833"/>
      <c r="BI833" s="309"/>
      <c r="BZ833" s="309"/>
    </row>
    <row r="834" spans="2:78">
      <c r="B834" s="392"/>
      <c r="D834" s="465"/>
      <c r="I834" s="140"/>
      <c r="AJ834"/>
      <c r="AK834"/>
      <c r="BI834" s="309"/>
      <c r="BZ834" s="309"/>
    </row>
    <row r="835" spans="2:78">
      <c r="B835" s="392"/>
      <c r="D835" s="465"/>
      <c r="I835" s="140"/>
      <c r="AJ835"/>
      <c r="AK835"/>
      <c r="BI835" s="309"/>
      <c r="BZ835" s="309"/>
    </row>
    <row r="836" spans="2:78">
      <c r="B836" s="392"/>
      <c r="D836" s="465"/>
      <c r="I836" s="140"/>
      <c r="AJ836"/>
      <c r="AK836"/>
      <c r="BI836" s="309"/>
      <c r="BZ836" s="309"/>
    </row>
    <row r="837" spans="2:78">
      <c r="B837" s="392"/>
      <c r="D837" s="465"/>
      <c r="I837" s="140"/>
      <c r="AJ837"/>
      <c r="AK837"/>
      <c r="BI837" s="309"/>
      <c r="BZ837" s="309"/>
    </row>
    <row r="838" spans="2:78">
      <c r="B838" s="392"/>
      <c r="D838" s="465"/>
      <c r="I838" s="140"/>
      <c r="AJ838"/>
      <c r="AK838"/>
      <c r="BI838" s="309"/>
      <c r="BZ838" s="309"/>
    </row>
  </sheetData>
  <sheetProtection algorithmName="SHA-512" hashValue="YY180GhMcRlfGjNJzWMllCmKd9LyrDCMw3RVVe9Vh8gShl1QzNYWqq6Ed55qpbVihohFTh1txycT8ttOQm5nJg==" saltValue="zUWAxD6S/VZKjV6horXYZA==" spinCount="100000" sheet="1" sort="0" autoFilter="0"/>
  <autoFilter ref="AF9:AH257" xr:uid="{00000000-0001-0000-0300-000000000000}"/>
  <mergeCells count="34">
    <mergeCell ref="I126:I127"/>
    <mergeCell ref="O256:AD256"/>
    <mergeCell ref="N3:O3"/>
    <mergeCell ref="N4:O4"/>
    <mergeCell ref="P257:AD257"/>
    <mergeCell ref="I63:I64"/>
    <mergeCell ref="I81:I82"/>
    <mergeCell ref="I154:I155"/>
    <mergeCell ref="I240:I241"/>
    <mergeCell ref="I172:I173"/>
    <mergeCell ref="I174:I175"/>
    <mergeCell ref="I128:I129"/>
    <mergeCell ref="A242:A249"/>
    <mergeCell ref="A136:A155"/>
    <mergeCell ref="A156:A175"/>
    <mergeCell ref="A114:A123"/>
    <mergeCell ref="A130:A134"/>
    <mergeCell ref="A234:A241"/>
    <mergeCell ref="DB3:DB5"/>
    <mergeCell ref="AB2:AC5"/>
    <mergeCell ref="A125:A129"/>
    <mergeCell ref="AI2:AI4"/>
    <mergeCell ref="A68:A84"/>
    <mergeCell ref="A50:A56"/>
    <mergeCell ref="A57:A66"/>
    <mergeCell ref="A22:A24"/>
    <mergeCell ref="A25:A26"/>
    <mergeCell ref="A27:A29"/>
    <mergeCell ref="I65:I66"/>
    <mergeCell ref="I83:I84"/>
    <mergeCell ref="D2:D6"/>
    <mergeCell ref="N2:O2"/>
    <mergeCell ref="A85:A91"/>
    <mergeCell ref="A92:A102"/>
  </mergeCells>
  <phoneticPr fontId="19" type="noConversion"/>
  <conditionalFormatting sqref="N12:N19">
    <cfRule type="notContainsBlanks" dxfId="133" priority="17">
      <formula>LEN(TRIM(N12))&gt;0</formula>
    </cfRule>
  </conditionalFormatting>
  <conditionalFormatting sqref="N21:N29">
    <cfRule type="notContainsBlanks" dxfId="132" priority="140">
      <formula>LEN(TRIM(N21))&gt;0</formula>
    </cfRule>
  </conditionalFormatting>
  <conditionalFormatting sqref="N31:N42">
    <cfRule type="notContainsBlanks" dxfId="131" priority="111">
      <formula>LEN(TRIM(N31))&gt;0</formula>
    </cfRule>
  </conditionalFormatting>
  <conditionalFormatting sqref="N44:N48">
    <cfRule type="notContainsBlanks" dxfId="130" priority="171">
      <formula>LEN(TRIM(N44))&gt;0</formula>
    </cfRule>
  </conditionalFormatting>
  <conditionalFormatting sqref="N50:N102">
    <cfRule type="notContainsBlanks" dxfId="129" priority="97">
      <formula>LEN(TRIM(N50))&gt;0</formula>
    </cfRule>
  </conditionalFormatting>
  <conditionalFormatting sqref="N104:N123">
    <cfRule type="notContainsBlanks" dxfId="128" priority="206">
      <formula>LEN(TRIM(N104))&gt;0</formula>
    </cfRule>
  </conditionalFormatting>
  <conditionalFormatting sqref="N125:N134 N182:N196 N198:N228 N230:N232 N234:N249 N251:N254">
    <cfRule type="notContainsBlanks" dxfId="127" priority="517">
      <formula>LEN(TRIM(N125))&gt;0</formula>
    </cfRule>
  </conditionalFormatting>
  <conditionalFormatting sqref="N136:N175">
    <cfRule type="notContainsBlanks" dxfId="126" priority="220">
      <formula>LEN(TRIM(N136))&gt;0</formula>
    </cfRule>
  </conditionalFormatting>
  <conditionalFormatting sqref="N177:N180">
    <cfRule type="notContainsBlanks" dxfId="125" priority="125">
      <formula>LEN(TRIM(N177))&gt;0</formula>
    </cfRule>
  </conditionalFormatting>
  <conditionalFormatting sqref="N256">
    <cfRule type="notContainsBlanks" dxfId="124" priority="70">
      <formula>LEN(TRIM(N256))&gt;0</formula>
    </cfRule>
  </conditionalFormatting>
  <conditionalFormatting sqref="O12:O19">
    <cfRule type="notContainsBlanks" dxfId="123" priority="16">
      <formula>LEN(TRIM(O12))&gt;0</formula>
    </cfRule>
  </conditionalFormatting>
  <conditionalFormatting sqref="O21:O29">
    <cfRule type="notContainsBlanks" dxfId="122" priority="139">
      <formula>LEN(TRIM(O21))&gt;0</formula>
    </cfRule>
  </conditionalFormatting>
  <conditionalFormatting sqref="O31:O42">
    <cfRule type="notContainsBlanks" dxfId="121" priority="110">
      <formula>LEN(TRIM(O31))&gt;0</formula>
    </cfRule>
  </conditionalFormatting>
  <conditionalFormatting sqref="O44:O48">
    <cfRule type="notContainsBlanks" dxfId="120" priority="170">
      <formula>LEN(TRIM(O44))&gt;0</formula>
    </cfRule>
  </conditionalFormatting>
  <conditionalFormatting sqref="O50:O102">
    <cfRule type="notContainsBlanks" dxfId="119" priority="96">
      <formula>LEN(TRIM(O50))&gt;0</formula>
    </cfRule>
  </conditionalFormatting>
  <conditionalFormatting sqref="O104:O123">
    <cfRule type="notContainsBlanks" dxfId="118" priority="205">
      <formula>LEN(TRIM(O104))&gt;0</formula>
    </cfRule>
  </conditionalFormatting>
  <conditionalFormatting sqref="O125:O134 O182:O196 O198:O228 O230:O232 O234:O249 O251:O253">
    <cfRule type="notContainsBlanks" dxfId="117" priority="514">
      <formula>LEN(TRIM(O125))&gt;0</formula>
    </cfRule>
  </conditionalFormatting>
  <conditionalFormatting sqref="O136:O175">
    <cfRule type="notContainsBlanks" dxfId="116" priority="219">
      <formula>LEN(TRIM(O136))&gt;0</formula>
    </cfRule>
  </conditionalFormatting>
  <conditionalFormatting sqref="O177:O180">
    <cfRule type="notContainsBlanks" dxfId="115" priority="124">
      <formula>LEN(TRIM(O177))&gt;0</formula>
    </cfRule>
  </conditionalFormatting>
  <conditionalFormatting sqref="O257">
    <cfRule type="notContainsBlanks" dxfId="114" priority="69">
      <formula>LEN(TRIM(O257))&gt;0</formula>
    </cfRule>
  </conditionalFormatting>
  <conditionalFormatting sqref="P11:P19">
    <cfRule type="notContainsBlanks" dxfId="113" priority="6">
      <formula>LEN(TRIM(P11))&gt;0</formula>
    </cfRule>
  </conditionalFormatting>
  <conditionalFormatting sqref="P21:P253">
    <cfRule type="notContainsBlanks" dxfId="112" priority="26">
      <formula>LEN(TRIM(P21))&gt;0</formula>
    </cfRule>
  </conditionalFormatting>
  <conditionalFormatting sqref="Q11:Q19">
    <cfRule type="notContainsBlanks" dxfId="111" priority="5">
      <formula>LEN(TRIM(Q11))&gt;0</formula>
    </cfRule>
  </conditionalFormatting>
  <conditionalFormatting sqref="Q21:Q253">
    <cfRule type="notContainsBlanks" dxfId="110" priority="25">
      <formula>LEN(TRIM(Q21))&gt;0</formula>
    </cfRule>
  </conditionalFormatting>
  <conditionalFormatting sqref="R11:R19">
    <cfRule type="notContainsBlanks" dxfId="109" priority="8">
      <formula>LEN(TRIM(R11))&gt;0</formula>
    </cfRule>
  </conditionalFormatting>
  <conditionalFormatting sqref="R21:R254">
    <cfRule type="notContainsBlanks" dxfId="108" priority="39">
      <formula>LEN(TRIM(R21))&gt;0</formula>
    </cfRule>
  </conditionalFormatting>
  <conditionalFormatting sqref="S11:S19">
    <cfRule type="notContainsBlanks" dxfId="107" priority="4">
      <formula>LEN(TRIM(S11))&gt;0</formula>
    </cfRule>
  </conditionalFormatting>
  <conditionalFormatting sqref="S21:S253">
    <cfRule type="notContainsBlanks" dxfId="106" priority="24">
      <formula>LEN(TRIM(S21))&gt;0</formula>
    </cfRule>
  </conditionalFormatting>
  <conditionalFormatting sqref="T11:T19">
    <cfRule type="notContainsBlanks" dxfId="105" priority="3">
      <formula>LEN(TRIM(T11))&gt;0</formula>
    </cfRule>
  </conditionalFormatting>
  <conditionalFormatting sqref="T21:T253">
    <cfRule type="notContainsBlanks" dxfId="104" priority="21">
      <formula>LEN(TRIM(T21))&gt;0</formula>
    </cfRule>
  </conditionalFormatting>
  <conditionalFormatting sqref="U12:V19">
    <cfRule type="notContainsBlanks" dxfId="103" priority="18">
      <formula>LEN(TRIM(U12))&gt;0</formula>
    </cfRule>
  </conditionalFormatting>
  <conditionalFormatting sqref="U21:V29">
    <cfRule type="notContainsBlanks" dxfId="102" priority="141">
      <formula>LEN(TRIM(U21))&gt;0</formula>
    </cfRule>
  </conditionalFormatting>
  <conditionalFormatting sqref="U31:V42">
    <cfRule type="notContainsBlanks" dxfId="101" priority="112">
      <formula>LEN(TRIM(U31))&gt;0</formula>
    </cfRule>
  </conditionalFormatting>
  <conditionalFormatting sqref="U44:V48">
    <cfRule type="notContainsBlanks" dxfId="100" priority="172">
      <formula>LEN(TRIM(U44))&gt;0</formula>
    </cfRule>
  </conditionalFormatting>
  <conditionalFormatting sqref="U50:V102">
    <cfRule type="notContainsBlanks" dxfId="99" priority="84">
      <formula>LEN(TRIM(U50))&gt;0</formula>
    </cfRule>
  </conditionalFormatting>
  <conditionalFormatting sqref="U104:V123">
    <cfRule type="notContainsBlanks" dxfId="98" priority="207">
      <formula>LEN(TRIM(U104))&gt;0</formula>
    </cfRule>
  </conditionalFormatting>
  <conditionalFormatting sqref="U125:V134 U182:V196 U198:V228 U230:V232 U234:V249 U251:V253 U254">
    <cfRule type="notContainsBlanks" dxfId="97" priority="518">
      <formula>LEN(TRIM(U125))&gt;0</formula>
    </cfRule>
  </conditionalFormatting>
  <conditionalFormatting sqref="U136:V175">
    <cfRule type="notContainsBlanks" dxfId="96" priority="221">
      <formula>LEN(TRIM(U136))&gt;0</formula>
    </cfRule>
  </conditionalFormatting>
  <conditionalFormatting sqref="U177:V180">
    <cfRule type="notContainsBlanks" dxfId="95" priority="126">
      <formula>LEN(TRIM(U177))&gt;0</formula>
    </cfRule>
  </conditionalFormatting>
  <conditionalFormatting sqref="V12:V19">
    <cfRule type="notContainsBlanks" dxfId="94" priority="11">
      <formula>LEN(TRIM(V12))&gt;0</formula>
    </cfRule>
    <cfRule type="notContainsBlanks" dxfId="93" priority="10">
      <formula>LEN(TRIM(V12))&gt;0</formula>
    </cfRule>
  </conditionalFormatting>
  <conditionalFormatting sqref="V21:V29">
    <cfRule type="notContainsBlanks" dxfId="92" priority="128">
      <formula>LEN(TRIM(V21))&gt;0</formula>
    </cfRule>
    <cfRule type="notContainsBlanks" dxfId="91" priority="129">
      <formula>LEN(TRIM(V21))&gt;0</formula>
    </cfRule>
  </conditionalFormatting>
  <conditionalFormatting sqref="V31:V42">
    <cfRule type="notContainsBlanks" dxfId="90" priority="99">
      <formula>LEN(TRIM(V31))&gt;0</formula>
    </cfRule>
    <cfRule type="notContainsBlanks" dxfId="89" priority="100">
      <formula>LEN(TRIM(V31))&gt;0</formula>
    </cfRule>
  </conditionalFormatting>
  <conditionalFormatting sqref="V44:V48">
    <cfRule type="notContainsBlanks" dxfId="88" priority="159">
      <formula>LEN(TRIM(V44))&gt;0</formula>
    </cfRule>
    <cfRule type="notContainsBlanks" dxfId="87" priority="160">
      <formula>LEN(TRIM(V44))&gt;0</formula>
    </cfRule>
  </conditionalFormatting>
  <conditionalFormatting sqref="V50:V102">
    <cfRule type="notContainsBlanks" dxfId="86" priority="85">
      <formula>LEN(TRIM(V50))&gt;0</formula>
    </cfRule>
    <cfRule type="notContainsBlanks" dxfId="85" priority="86">
      <formula>LEN(TRIM(V50))&gt;0</formula>
    </cfRule>
  </conditionalFormatting>
  <conditionalFormatting sqref="V104:V123">
    <cfRule type="notContainsBlanks" dxfId="84" priority="195">
      <formula>LEN(TRIM(V104))&gt;0</formula>
    </cfRule>
    <cfRule type="notContainsBlanks" dxfId="83" priority="194">
      <formula>LEN(TRIM(V104))&gt;0</formula>
    </cfRule>
  </conditionalFormatting>
  <conditionalFormatting sqref="V125:V175">
    <cfRule type="notContainsBlanks" dxfId="82" priority="208">
      <formula>LEN(TRIM(V125))&gt;0</formula>
    </cfRule>
  </conditionalFormatting>
  <conditionalFormatting sqref="V136:V175">
    <cfRule type="notContainsBlanks" dxfId="81" priority="209">
      <formula>LEN(TRIM(V136))&gt;0</formula>
    </cfRule>
  </conditionalFormatting>
  <conditionalFormatting sqref="V177:V180">
    <cfRule type="notContainsBlanks" dxfId="80" priority="113">
      <formula>LEN(TRIM(V177))&gt;0</formula>
    </cfRule>
    <cfRule type="notContainsBlanks" dxfId="79" priority="114">
      <formula>LEN(TRIM(V177))&gt;0</formula>
    </cfRule>
  </conditionalFormatting>
  <conditionalFormatting sqref="V182:V196 V198:V228 V230:V232 V234:V249 V251:V253">
    <cfRule type="notContainsBlanks" dxfId="78" priority="502">
      <formula>LEN(TRIM(V182))&gt;0</formula>
    </cfRule>
  </conditionalFormatting>
  <conditionalFormatting sqref="V182:V196 V198:V228 V230:V249 V251:V253 V125:V134">
    <cfRule type="notContainsBlanks" dxfId="77" priority="503">
      <formula>LEN(TRIM(V125))&gt;0</formula>
    </cfRule>
  </conditionalFormatting>
  <conditionalFormatting sqref="W11:W19">
    <cfRule type="notContainsBlanks" dxfId="76" priority="7">
      <formula>LEN(TRIM(W11))&gt;0</formula>
    </cfRule>
  </conditionalFormatting>
  <conditionalFormatting sqref="W21:W253">
    <cfRule type="notContainsBlanks" dxfId="75" priority="36">
      <formula>LEN(TRIM(W21))&gt;0</formula>
    </cfRule>
  </conditionalFormatting>
  <conditionalFormatting sqref="X12:X19">
    <cfRule type="notContainsBlanks" dxfId="74" priority="15">
      <formula>LEN(TRIM(X12))&gt;0</formula>
    </cfRule>
  </conditionalFormatting>
  <conditionalFormatting sqref="X21:X29">
    <cfRule type="notContainsBlanks" dxfId="73" priority="133">
      <formula>LEN(TRIM(X21))&gt;0</formula>
    </cfRule>
  </conditionalFormatting>
  <conditionalFormatting sqref="X31:X42">
    <cfRule type="notContainsBlanks" dxfId="72" priority="104">
      <formula>LEN(TRIM(X31))&gt;0</formula>
    </cfRule>
  </conditionalFormatting>
  <conditionalFormatting sqref="X44:X48">
    <cfRule type="notContainsBlanks" dxfId="71" priority="164">
      <formula>LEN(TRIM(X44))&gt;0</formula>
    </cfRule>
  </conditionalFormatting>
  <conditionalFormatting sqref="X50:X102">
    <cfRule type="notContainsBlanks" dxfId="70" priority="90">
      <formula>LEN(TRIM(X50))&gt;0</formula>
    </cfRule>
  </conditionalFormatting>
  <conditionalFormatting sqref="X104:X123">
    <cfRule type="notContainsBlanks" dxfId="69" priority="199">
      <formula>LEN(TRIM(X104))&gt;0</formula>
    </cfRule>
  </conditionalFormatting>
  <conditionalFormatting sqref="X125:X134 X182:X196 X198:X228 X230:X232 X234:X249 X251:X253">
    <cfRule type="notContainsBlanks" dxfId="68" priority="507">
      <formula>LEN(TRIM(X125))&gt;0</formula>
    </cfRule>
  </conditionalFormatting>
  <conditionalFormatting sqref="X136:X175">
    <cfRule type="notContainsBlanks" dxfId="67" priority="213">
      <formula>LEN(TRIM(X136))&gt;0</formula>
    </cfRule>
  </conditionalFormatting>
  <conditionalFormatting sqref="X177:X180">
    <cfRule type="notContainsBlanks" dxfId="66" priority="118">
      <formula>LEN(TRIM(X177))&gt;0</formula>
    </cfRule>
  </conditionalFormatting>
  <conditionalFormatting sqref="Y12:Y19">
    <cfRule type="notContainsBlanks" dxfId="65" priority="14">
      <formula>LEN(TRIM(Y12))&gt;0</formula>
    </cfRule>
  </conditionalFormatting>
  <conditionalFormatting sqref="Y21:Y29">
    <cfRule type="notContainsBlanks" dxfId="64" priority="132">
      <formula>LEN(TRIM(Y21))&gt;0</formula>
    </cfRule>
  </conditionalFormatting>
  <conditionalFormatting sqref="Y31:Y42">
    <cfRule type="notContainsBlanks" dxfId="63" priority="103">
      <formula>LEN(TRIM(Y31))&gt;0</formula>
    </cfRule>
  </conditionalFormatting>
  <conditionalFormatting sqref="Y44:Y48">
    <cfRule type="notContainsBlanks" dxfId="62" priority="163">
      <formula>LEN(TRIM(Y44))&gt;0</formula>
    </cfRule>
  </conditionalFormatting>
  <conditionalFormatting sqref="Y50:Y102">
    <cfRule type="notContainsBlanks" dxfId="61" priority="89">
      <formula>LEN(TRIM(Y50))&gt;0</formula>
    </cfRule>
  </conditionalFormatting>
  <conditionalFormatting sqref="Y104:Y123">
    <cfRule type="notContainsBlanks" dxfId="60" priority="198">
      <formula>LEN(TRIM(Y104))&gt;0</formula>
    </cfRule>
  </conditionalFormatting>
  <conditionalFormatting sqref="Y125:Y134 Y182:Y196 Y198:Y228 Y230:Y232 Y234:Y249 Y251:Y253">
    <cfRule type="notContainsBlanks" dxfId="59" priority="506">
      <formula>LEN(TRIM(Y125))&gt;0</formula>
    </cfRule>
  </conditionalFormatting>
  <conditionalFormatting sqref="Y136:Y175">
    <cfRule type="notContainsBlanks" dxfId="58" priority="212">
      <formula>LEN(TRIM(Y136))&gt;0</formula>
    </cfRule>
  </conditionalFormatting>
  <conditionalFormatting sqref="Y177:Y180">
    <cfRule type="notContainsBlanks" dxfId="57" priority="117">
      <formula>LEN(TRIM(Y177))&gt;0</formula>
    </cfRule>
  </conditionalFormatting>
  <conditionalFormatting sqref="Z12:Z19">
    <cfRule type="notContainsBlanks" dxfId="56" priority="13">
      <formula>LEN(TRIM(Z12))&gt;0</formula>
    </cfRule>
  </conditionalFormatting>
  <conditionalFormatting sqref="Z21:Z29">
    <cfRule type="notContainsBlanks" dxfId="55" priority="131">
      <formula>LEN(TRIM(Z21))&gt;0</formula>
    </cfRule>
  </conditionalFormatting>
  <conditionalFormatting sqref="Z31:Z42">
    <cfRule type="notContainsBlanks" dxfId="54" priority="102">
      <formula>LEN(TRIM(Z31))&gt;0</formula>
    </cfRule>
  </conditionalFormatting>
  <conditionalFormatting sqref="Z44:Z48">
    <cfRule type="notContainsBlanks" dxfId="53" priority="162">
      <formula>LEN(TRIM(Z44))&gt;0</formula>
    </cfRule>
  </conditionalFormatting>
  <conditionalFormatting sqref="Z50:Z102">
    <cfRule type="notContainsBlanks" dxfId="52" priority="88">
      <formula>LEN(TRIM(Z50))&gt;0</formula>
    </cfRule>
  </conditionalFormatting>
  <conditionalFormatting sqref="Z104:Z123">
    <cfRule type="notContainsBlanks" dxfId="51" priority="197">
      <formula>LEN(TRIM(Z104))&gt;0</formula>
    </cfRule>
  </conditionalFormatting>
  <conditionalFormatting sqref="Z125:Z134 Z182:Z196 Z198:Z228 Z230:Z232 Z234:Z249 Z251:Z253">
    <cfRule type="notContainsBlanks" dxfId="50" priority="505">
      <formula>LEN(TRIM(Z125))&gt;0</formula>
    </cfRule>
  </conditionalFormatting>
  <conditionalFormatting sqref="Z136:Z175">
    <cfRule type="notContainsBlanks" dxfId="49" priority="211">
      <formula>LEN(TRIM(Z136))&gt;0</formula>
    </cfRule>
  </conditionalFormatting>
  <conditionalFormatting sqref="Z177:Z180">
    <cfRule type="notContainsBlanks" dxfId="48" priority="116">
      <formula>LEN(TRIM(Z177))&gt;0</formula>
    </cfRule>
  </conditionalFormatting>
  <conditionalFormatting sqref="AA12:AA19">
    <cfRule type="notContainsBlanks" dxfId="47" priority="12">
      <formula>LEN(TRIM(AA12))&gt;0</formula>
    </cfRule>
  </conditionalFormatting>
  <conditionalFormatting sqref="AA21:AA29">
    <cfRule type="notContainsBlanks" dxfId="46" priority="130">
      <formula>LEN(TRIM(AA21))&gt;0</formula>
    </cfRule>
  </conditionalFormatting>
  <conditionalFormatting sqref="AA31:AA42">
    <cfRule type="notContainsBlanks" dxfId="45" priority="101">
      <formula>LEN(TRIM(AA31))&gt;0</formula>
    </cfRule>
  </conditionalFormatting>
  <conditionalFormatting sqref="AA44:AA48">
    <cfRule type="notContainsBlanks" dxfId="44" priority="161">
      <formula>LEN(TRIM(AA44))&gt;0</formula>
    </cfRule>
  </conditionalFormatting>
  <conditionalFormatting sqref="AA50:AA102">
    <cfRule type="notContainsBlanks" dxfId="43" priority="87">
      <formula>LEN(TRIM(AA50))&gt;0</formula>
    </cfRule>
  </conditionalFormatting>
  <conditionalFormatting sqref="AA104:AA123">
    <cfRule type="notContainsBlanks" dxfId="42" priority="196">
      <formula>LEN(TRIM(AA104))&gt;0</formula>
    </cfRule>
  </conditionalFormatting>
  <conditionalFormatting sqref="AA125:AA134 AA182:AA196 AA198:AA228 AA230:AA232 AA234:AA249 AA251:AA253">
    <cfRule type="notContainsBlanks" dxfId="41" priority="504">
      <formula>LEN(TRIM(AA125))&gt;0</formula>
    </cfRule>
  </conditionalFormatting>
  <conditionalFormatting sqref="AA136:AA175">
    <cfRule type="notContainsBlanks" dxfId="40" priority="210">
      <formula>LEN(TRIM(AA136))&gt;0</formula>
    </cfRule>
  </conditionalFormatting>
  <conditionalFormatting sqref="AA177:AA180">
    <cfRule type="notContainsBlanks" dxfId="39" priority="115">
      <formula>LEN(TRIM(AA177))&gt;0</formula>
    </cfRule>
  </conditionalFormatting>
  <conditionalFormatting sqref="AB12 AB14 AB16 AB18">
    <cfRule type="notContainsBlanks" dxfId="38" priority="19">
      <formula>LEN(TRIM(AB12))&gt;0</formula>
    </cfRule>
  </conditionalFormatting>
  <conditionalFormatting sqref="AB21:AB25 AB28:AB29 AB31:AB42 AB44:AB48 AB50 AB52 AB54 AB56:AB66 AB68:AB102 AB114:AB123 AB125:AB126 AB128 AB130:AB134 AB136 AB138 AB140 AB142 AB144 AB146 AB148 AB150 AB152 AB154 AB156 AB158 AB160 AB162 AB164 AB166 AB168 AB170 AB172 AB174 AB177:AB180 AB182:AB190 AB192 AB194 AB198:AB203 AB205 AB207 AB209 AB211 AB213 AB215 AB217 AB219 AB221 AB223 AB225 AB227 AB230:AB232 AB234 AB236 AB238 AB240 AB242 AB244 AB246 AB248 AB251:AB253">
    <cfRule type="notContainsBlanks" dxfId="37" priority="523">
      <formula>LEN(TRIM(AB21))&gt;0</formula>
    </cfRule>
  </conditionalFormatting>
  <conditionalFormatting sqref="AC12 AC14 AC16 AC18">
    <cfRule type="notContainsBlanks" dxfId="36" priority="20">
      <formula>LEN(TRIM(AC12))&gt;0</formula>
    </cfRule>
  </conditionalFormatting>
  <conditionalFormatting sqref="AC21:AC25 AC28:AC29 AC31:AC42 AC44:AC48 AC50 AC52 AC54 AC56:AC66 AC68:AC102 AC114:AC123 AC125:AC126 AC128 AC130:AC134 AC136 AC138 AC140 AC142 AC144 AC146 AC148 AC150 AC152 AC154 AC156 AC158 AC160 AC162 AC164 AC166 AC168 AC170 AC172 AC174 AC177:AC180 AC182:AC190 AC192 AC194 AC198:AC203 AC205 AC207 AC209 AC211 AC213 AC215 AC217 AC219 AC221 AC223 AC225 AC227 AC230:AC232 AC234 AC236 AC238 AC240 AC242 AC244 AC246 AC248 AC251:AC253">
    <cfRule type="notContainsBlanks" dxfId="35" priority="524">
      <formula>LEN(TRIM(AC21))&gt;0</formula>
    </cfRule>
  </conditionalFormatting>
  <conditionalFormatting sqref="AD11">
    <cfRule type="notContainsBlanks" dxfId="34" priority="9">
      <formula>LEN(TRIM(AD11))&gt;0</formula>
    </cfRule>
  </conditionalFormatting>
  <conditionalFormatting sqref="AD13 AD15 AD17 AD19:AD20">
    <cfRule type="notContainsBlanks" dxfId="33" priority="2">
      <formula>LEN(TRIM(AD13))&gt;0</formula>
    </cfRule>
  </conditionalFormatting>
  <conditionalFormatting sqref="AD26:AD27">
    <cfRule type="notContainsBlanks" dxfId="32" priority="127">
      <formula>LEN(TRIM(AD26))&gt;0</formula>
    </cfRule>
  </conditionalFormatting>
  <conditionalFormatting sqref="AD30">
    <cfRule type="notContainsBlanks" dxfId="31" priority="98">
      <formula>LEN(TRIM(AD30))&gt;0</formula>
    </cfRule>
  </conditionalFormatting>
  <conditionalFormatting sqref="AD43">
    <cfRule type="notContainsBlanks" dxfId="30" priority="158">
      <formula>LEN(TRIM(AD43))&gt;0</formula>
    </cfRule>
  </conditionalFormatting>
  <conditionalFormatting sqref="AD49 AD51 AD53 AD55">
    <cfRule type="notContainsBlanks" dxfId="29" priority="142">
      <formula>LEN(TRIM(AD49))&gt;0</formula>
    </cfRule>
  </conditionalFormatting>
  <conditionalFormatting sqref="AD104:AD113 AD135 AD137 AD139 AD141 AD143 AD145 AD147 AD149 AD151 AD153 AD155 AD157 AD159 AD161 AD163 AD165 AD167 AD169 AD171 AD173 AD175:AD176 AD181 AD191 AD196:AD197 AD204 AD206 AD208 AD210 AD212 AD214 AD216 AD218 AD220 AD222 AD224 AD226 AD228:AD229 AD233 AD235 AD237 AD239 AD241 AD243 AD245 AD247 AD249:AD250">
    <cfRule type="notContainsBlanks" dxfId="28" priority="193">
      <formula>LEN(TRIM(AD104))&gt;0</formula>
    </cfRule>
  </conditionalFormatting>
  <conditionalFormatting sqref="AD124 AD127 AD129">
    <cfRule type="notContainsBlanks" dxfId="27" priority="157">
      <formula>LEN(TRIM(AD124))&gt;0</formula>
    </cfRule>
  </conditionalFormatting>
  <conditionalFormatting sqref="AD193 AD195">
    <cfRule type="notContainsBlanks" dxfId="26" priority="525">
      <formula>LEN(TRIM(AD193))&gt;0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rowBreaks count="1" manualBreakCount="1">
    <brk id="255" max="16383" man="1"/>
  </rowBreaks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</sheetPr>
  <dimension ref="A1:DD161"/>
  <sheetViews>
    <sheetView showGridLines="0" showRowColHeaders="0" zoomScale="80" zoomScaleNormal="80" zoomScalePageLayoutView="75" workbookViewId="0">
      <pane ySplit="10" topLeftCell="A11" activePane="bottomLeft" state="frozen"/>
      <selection activeCell="N13" sqref="N13"/>
      <selection pane="bottomLeft" activeCell="K15" sqref="K15"/>
    </sheetView>
  </sheetViews>
  <sheetFormatPr defaultColWidth="11" defaultRowHeight="18"/>
  <cols>
    <col min="1" max="1" width="4.796875" customWidth="1"/>
    <col min="2" max="2" width="2.5" style="138" customWidth="1"/>
    <col min="3" max="3" width="14.5" customWidth="1"/>
    <col min="4" max="4" width="14.296875" style="465" customWidth="1"/>
    <col min="5" max="5" width="3.796875" style="127" customWidth="1"/>
    <col min="6" max="6" width="7" customWidth="1"/>
    <col min="7" max="7" width="9.5" style="139" customWidth="1"/>
    <col min="8" max="8" width="9" customWidth="1"/>
    <col min="9" max="9" width="11.19921875" style="139" customWidth="1"/>
    <col min="10" max="10" width="15" customWidth="1"/>
    <col min="11" max="20" width="11" style="1" customWidth="1"/>
    <col min="21" max="21" width="16.19921875" style="47" customWidth="1"/>
    <col min="22" max="22" width="9" customWidth="1"/>
    <col min="23" max="23" width="8.5" style="127" customWidth="1"/>
    <col min="24" max="24" width="8.796875" hidden="1" customWidth="1"/>
    <col min="25" max="25" width="11" style="137" hidden="1" customWidth="1"/>
    <col min="26" max="28" width="11" hidden="1" customWidth="1"/>
    <col min="29" max="29" width="8" style="288" hidden="1" customWidth="1"/>
    <col min="30" max="30" width="6.5" style="527" hidden="1" customWidth="1"/>
    <col min="31" max="31" width="6.5" style="289" hidden="1" customWidth="1"/>
    <col min="32" max="32" width="5.796875" style="289" hidden="1" customWidth="1"/>
    <col min="33" max="33" width="6" style="289" hidden="1" customWidth="1"/>
    <col min="34" max="34" width="4.796875" style="289" hidden="1" customWidth="1"/>
    <col min="35" max="35" width="7" style="289" hidden="1" customWidth="1"/>
    <col min="36" max="36" width="5" style="289" hidden="1" customWidth="1"/>
    <col min="37" max="37" width="6" style="289" hidden="1" customWidth="1"/>
    <col min="38" max="38" width="5" style="289" hidden="1" customWidth="1"/>
    <col min="39" max="42" width="7" style="289" hidden="1" customWidth="1"/>
    <col min="43" max="43" width="7.5" style="47" hidden="1" customWidth="1"/>
    <col min="44" max="44" width="8.5" style="519" hidden="1" customWidth="1"/>
    <col min="45" max="45" width="8" style="47" hidden="1" customWidth="1"/>
    <col min="46" max="46" width="8" style="519" hidden="1" customWidth="1"/>
    <col min="47" max="47" width="8" style="47" hidden="1" customWidth="1"/>
    <col min="48" max="48" width="8" style="519" hidden="1" customWidth="1"/>
    <col min="49" max="49" width="8" style="47" hidden="1" customWidth="1"/>
    <col min="50" max="50" width="8" style="519" hidden="1" customWidth="1"/>
    <col min="51" max="51" width="8" style="47" hidden="1" customWidth="1"/>
    <col min="52" max="52" width="8" style="519" hidden="1" customWidth="1"/>
    <col min="53" max="53" width="8" style="47" hidden="1" customWidth="1"/>
    <col min="54" max="54" width="8" style="519" hidden="1" customWidth="1"/>
    <col min="55" max="55" width="8" style="47" hidden="1" customWidth="1"/>
    <col min="56" max="56" width="8" style="519" hidden="1" customWidth="1"/>
    <col min="57" max="60" width="11" style="137" hidden="1" customWidth="1"/>
    <col min="61" max="84" width="11" hidden="1" customWidth="1"/>
  </cols>
  <sheetData>
    <row r="1" spans="1:108" ht="15.6" customHeight="1">
      <c r="AQ1" s="517"/>
      <c r="AS1" s="517"/>
      <c r="AU1" s="518"/>
      <c r="AW1" s="518"/>
      <c r="AY1" s="518"/>
      <c r="BA1" s="518"/>
      <c r="BC1" s="518"/>
    </row>
    <row r="2" spans="1:108" ht="18.600000000000001" customHeight="1">
      <c r="D2" s="531"/>
      <c r="E2" s="671"/>
      <c r="F2" s="456"/>
      <c r="G2" s="456"/>
      <c r="H2" s="456"/>
      <c r="I2" s="1342" t="s">
        <v>809</v>
      </c>
      <c r="J2" s="1342"/>
      <c r="K2" s="1340">
        <f>SUM(U12:U161)</f>
        <v>0</v>
      </c>
      <c r="L2" s="1340"/>
      <c r="M2" s="1014" t="s">
        <v>8</v>
      </c>
      <c r="O2" s="1007"/>
      <c r="P2" s="1007"/>
      <c r="Q2" s="1007"/>
      <c r="R2" s="32"/>
      <c r="S2" s="32"/>
      <c r="T2" s="32"/>
      <c r="U2" s="32"/>
      <c r="V2" s="1154"/>
      <c r="W2" s="1155">
        <f>Z9</f>
        <v>0</v>
      </c>
      <c r="X2" s="32"/>
      <c r="Y2" s="32"/>
      <c r="Z2" s="32"/>
      <c r="AA2" s="32"/>
      <c r="AB2" s="32"/>
      <c r="AD2" s="528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488"/>
      <c r="AR2" s="520"/>
      <c r="AS2" s="488"/>
      <c r="AT2" s="520"/>
      <c r="AU2" s="488"/>
      <c r="AV2" s="520"/>
      <c r="AW2" s="488"/>
      <c r="AX2" s="520"/>
      <c r="AY2" s="488"/>
      <c r="AZ2" s="520"/>
      <c r="BA2" s="488"/>
      <c r="BB2" s="520"/>
      <c r="BC2" s="488"/>
      <c r="BD2" s="520"/>
    </row>
    <row r="3" spans="1:108" ht="22.95" customHeight="1">
      <c r="C3" s="1339" t="s">
        <v>5570</v>
      </c>
      <c r="D3" s="1339"/>
      <c r="E3" s="671"/>
      <c r="F3" s="456"/>
      <c r="G3" s="456"/>
      <c r="H3" s="456"/>
      <c r="I3" s="135"/>
      <c r="J3" s="352" t="s">
        <v>15</v>
      </c>
      <c r="K3" s="1328">
        <f>SUM(K12:T161)</f>
        <v>0</v>
      </c>
      <c r="L3" s="1328"/>
      <c r="M3" s="238"/>
      <c r="O3" s="535"/>
      <c r="P3" s="535"/>
      <c r="Q3" s="535"/>
      <c r="R3" s="140"/>
      <c r="T3" s="535"/>
      <c r="U3" s="1"/>
      <c r="V3" s="62"/>
      <c r="W3" s="1154"/>
      <c r="X3" s="1"/>
      <c r="Y3" s="1"/>
      <c r="Z3" s="1"/>
      <c r="AA3" s="1"/>
      <c r="AB3" s="1"/>
      <c r="AD3" s="528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488"/>
      <c r="AR3" s="520"/>
      <c r="AS3" s="488"/>
      <c r="AT3" s="520"/>
      <c r="AU3" s="488"/>
      <c r="AV3" s="520"/>
      <c r="AW3" s="488"/>
      <c r="AX3" s="520"/>
      <c r="AY3" s="488"/>
      <c r="AZ3" s="520"/>
      <c r="BA3" s="488"/>
      <c r="BB3" s="520"/>
      <c r="BC3" s="488"/>
      <c r="BD3" s="520"/>
      <c r="CG3" s="1297" t="s">
        <v>601</v>
      </c>
    </row>
    <row r="4" spans="1:108">
      <c r="C4" s="1339"/>
      <c r="D4" s="1339"/>
      <c r="E4" s="671"/>
      <c r="F4" s="456"/>
      <c r="G4" s="456"/>
      <c r="H4" s="456"/>
      <c r="I4" s="135"/>
      <c r="J4" s="352" t="s">
        <v>561</v>
      </c>
      <c r="K4" s="1341">
        <f>SUM(AE:AE)</f>
        <v>0</v>
      </c>
      <c r="L4" s="1341"/>
      <c r="M4" s="238" t="s">
        <v>6</v>
      </c>
      <c r="T4" s="140"/>
      <c r="U4" s="1"/>
      <c r="V4" s="535"/>
      <c r="W4" s="1153"/>
      <c r="X4" s="62"/>
      <c r="Y4" s="1"/>
      <c r="Z4" s="1"/>
      <c r="AA4" s="1"/>
      <c r="AB4" s="1"/>
      <c r="AD4" s="528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488"/>
      <c r="AR4" s="520"/>
      <c r="AS4" s="488"/>
      <c r="AT4" s="520"/>
      <c r="AU4" s="488"/>
      <c r="AV4" s="520"/>
      <c r="AW4" s="488"/>
      <c r="AX4" s="520"/>
      <c r="AY4" s="488"/>
      <c r="AZ4" s="520"/>
      <c r="BA4" s="488"/>
      <c r="BB4" s="520"/>
      <c r="BC4" s="488"/>
      <c r="BD4" s="520"/>
      <c r="CG4" s="1298"/>
    </row>
    <row r="5" spans="1:108" ht="13.95" customHeight="1">
      <c r="C5" s="1339"/>
      <c r="D5" s="1339"/>
      <c r="E5" s="671"/>
      <c r="F5" s="456"/>
      <c r="G5" s="456"/>
      <c r="H5" s="456"/>
      <c r="I5" s="135"/>
      <c r="J5" s="32"/>
      <c r="K5" s="329"/>
      <c r="L5" s="352"/>
      <c r="M5" s="464"/>
      <c r="N5" s="238"/>
      <c r="P5" s="532"/>
      <c r="Q5" s="532"/>
      <c r="R5" s="532"/>
      <c r="S5"/>
      <c r="T5"/>
      <c r="U5" s="139"/>
      <c r="AD5" s="528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488"/>
      <c r="AR5" s="520"/>
      <c r="AS5" s="488"/>
      <c r="AT5" s="520"/>
      <c r="AU5" s="488"/>
      <c r="AV5" s="520"/>
      <c r="AW5" s="488"/>
      <c r="AX5" s="520"/>
      <c r="AY5" s="488"/>
      <c r="AZ5" s="520"/>
      <c r="BA5" s="488"/>
      <c r="BB5" s="520"/>
      <c r="BC5" s="488"/>
      <c r="BD5" s="520"/>
      <c r="CG5" s="1299"/>
    </row>
    <row r="6" spans="1:108" ht="4.2" customHeight="1">
      <c r="C6" s="1339"/>
      <c r="D6" s="1339"/>
      <c r="E6" s="671"/>
      <c r="F6" s="456"/>
      <c r="G6" s="456"/>
      <c r="H6" s="456"/>
      <c r="I6" s="135"/>
      <c r="L6" s="32"/>
      <c r="N6" s="51"/>
      <c r="O6" s="271"/>
      <c r="P6"/>
      <c r="Q6"/>
      <c r="R6"/>
      <c r="S6"/>
      <c r="T6"/>
      <c r="U6" s="139"/>
      <c r="AD6" s="528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488"/>
      <c r="AR6" s="520"/>
      <c r="AS6" s="488"/>
      <c r="AT6" s="520"/>
      <c r="AU6" s="488"/>
      <c r="AV6" s="520"/>
      <c r="AW6" s="488"/>
      <c r="AX6" s="520"/>
      <c r="AY6" s="488"/>
      <c r="AZ6" s="520"/>
      <c r="BA6" s="488"/>
      <c r="BB6" s="520"/>
      <c r="BC6" s="488"/>
      <c r="BD6" s="520"/>
    </row>
    <row r="7" spans="1:108" ht="19.05" customHeight="1">
      <c r="C7" s="1339"/>
      <c r="D7" s="1339"/>
      <c r="E7" s="671"/>
      <c r="F7" s="456"/>
      <c r="G7" s="140"/>
      <c r="J7" s="1"/>
      <c r="Q7"/>
      <c r="R7"/>
      <c r="S7" s="574"/>
      <c r="T7" s="575"/>
      <c r="U7" s="487" t="s">
        <v>808</v>
      </c>
      <c r="AD7" s="528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</row>
    <row r="8" spans="1:108" hidden="1"/>
    <row r="9" spans="1:108" ht="19.8" customHeight="1">
      <c r="B9" s="141"/>
      <c r="E9" s="672"/>
      <c r="F9" s="142"/>
      <c r="G9" s="143"/>
      <c r="J9" s="27" t="s">
        <v>807</v>
      </c>
      <c r="K9" s="454">
        <f t="shared" ref="K9:T9" si="0">SUM(AF12:AF200)</f>
        <v>0</v>
      </c>
      <c r="L9" s="455">
        <f t="shared" si="0"/>
        <v>0</v>
      </c>
      <c r="M9" s="455">
        <f t="shared" si="0"/>
        <v>0</v>
      </c>
      <c r="N9" s="455">
        <f t="shared" si="0"/>
        <v>0</v>
      </c>
      <c r="O9" s="455">
        <f t="shared" si="0"/>
        <v>0</v>
      </c>
      <c r="P9" s="455">
        <f t="shared" si="0"/>
        <v>0</v>
      </c>
      <c r="Q9" s="455">
        <f t="shared" si="0"/>
        <v>0</v>
      </c>
      <c r="R9" s="455">
        <f t="shared" si="0"/>
        <v>0</v>
      </c>
      <c r="S9" s="455">
        <f t="shared" si="0"/>
        <v>0</v>
      </c>
      <c r="T9" s="515">
        <f t="shared" si="0"/>
        <v>0</v>
      </c>
      <c r="U9" s="572">
        <f>SUM(K9:T9)</f>
        <v>0</v>
      </c>
      <c r="V9" s="142"/>
      <c r="W9" s="144"/>
      <c r="Y9" s="483" t="s">
        <v>602</v>
      </c>
      <c r="Z9" s="457">
        <f>SUM(Z12:Z230)</f>
        <v>0</v>
      </c>
      <c r="AA9" s="9"/>
      <c r="AB9" s="9"/>
      <c r="AC9" s="284"/>
      <c r="AD9" s="529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47">
        <f>SUM(SUMPRODUCT($AQ$12:$AQ$300,N12:N300)+SUMPRODUCT($AQ$12:$AQ$300,O12:O300)+SUMPRODUCT($AQ$12:$AQ$300,Q12:Q300)+SUMPRODUCT($AQ$12:$AQ$300,R12:R300)+SUMPRODUCT($AQ$12:$AQ$300,P12:P300)+SUMPRODUCT($AQ$12:$AQ$300,L12:L300)+SUMPRODUCT($AQ$12:$AQ$300,M12:M300)+SUMPRODUCT($AQ$12:$AQ$300,K12:K300)+SUMPRODUCT($AQ$12:$AQ$300,S12:S300)+SUMPRODUCT($AQ$12:$AQ$300,T12:T300))</f>
        <v>0</v>
      </c>
      <c r="AR9" s="519">
        <f>SUM(SUMPRODUCT($AR$12:$AR$300,N12:N300)+SUMPRODUCT($AR$12:$AR$300,O12:O300)+SUMPRODUCT($AR$12:$AR$300,Q12:Q300)+SUMPRODUCT($AR$12:$AR$300,R12:R300)+SUMPRODUCT($AR$12:$AR$300,P12:P300)+SUMPRODUCT($AR$12:$AR$300,L12:L300)+SUMPRODUCT($AR$12:$AR$300,M12:M300)+SUMPRODUCT($AR$12:$AR$300,K12:K300)+SUMPRODUCT($AR$12:$AR$300,S12:S300)+SUMPRODUCT($AR$12:$AR$300,T12:T300))</f>
        <v>0</v>
      </c>
      <c r="AS9" s="47">
        <f>SUM(SUMPRODUCT($AS$12:$AS$300,N12:N300)+SUMPRODUCT($AS$12:$AS$300,O12:O300)+SUMPRODUCT($AS$12:$AS$300,Q12:Q300)+SUMPRODUCT($AS$12:$AS$300,R12:R300)+SUMPRODUCT($AS$12:$AS$300,P12:P300)+SUMPRODUCT($AS$12:$AS$300,L12:L300)+SUMPRODUCT($AS$12:$AS$300,M12:M300)+SUMPRODUCT($AS$12:$AS$300,K12:K300)+SUMPRODUCT($AS$12:$AS$300,S12:S300)+SUMPRODUCT($AS$12:$AS$300,T12:T300))</f>
        <v>0</v>
      </c>
      <c r="AT9" s="519">
        <f>SUM(SUMPRODUCT($AT$12:$AT$300,N12:N300)+SUMPRODUCT($AT$12:$AT$300,O12:O300)+SUMPRODUCT($AT$12:$AT$300,Q12:Q300)+SUMPRODUCT($AT$12:$AT$300,R12:R300)+SUMPRODUCT($AT$12:$AT$300,P12:P300)+SUMPRODUCT($AT$12:$AT$300,L12:L300)+SUMPRODUCT($AT$12:$AT$300,M12:M300)+SUMPRODUCT($AT$12:$AT$300,K12:K300)+SUMPRODUCT($AT$12:$AT$300,S12:S300)+SUMPRODUCT($AT$12:$AT$300,T12:T300))</f>
        <v>0</v>
      </c>
      <c r="AU9" s="47">
        <f>SUM(SUMPRODUCT($AU$12:$AU$300,N12:N300)+SUMPRODUCT($AU$12:$AU$300,O12:O300)+SUMPRODUCT($AU$12:$AU$300,Q12:Q300)+SUMPRODUCT($AU$12:$AU$300,R12:R300)+SUMPRODUCT($AU$12:$AU$300,P12:P300)+SUMPRODUCT($AU$12:$AU$300,L12:L300)+SUMPRODUCT($AU$12:$AU$300,M12:M300)+SUMPRODUCT($AU$12:$AU$300,K12:K300)+SUMPRODUCT($AU$12:$AU$300,S12:S300)+SUMPRODUCT($AU$12:$AU$300,T12:T300))</f>
        <v>0</v>
      </c>
      <c r="AV9" s="519">
        <f>SUM(SUMPRODUCT($AV$12:$AV$300,N12:N300)+SUMPRODUCT($AV$12:$AV$300,O12:O300)+SUMPRODUCT($AV$12:$AV$300,Q12:Q300)+SUMPRODUCT($AV$12:$AV$300,R12:R300)+SUMPRODUCT($AV$12:$AV$300,P12:P300)+SUMPRODUCT($AV$12:$AV$300,L12:L300)+SUMPRODUCT($AV$12:$AV$300,M12:M300)+SUMPRODUCT($AV$12:$AV$300,K12:K300)+SUMPRODUCT($AV$12:$AV$300,S12:S300)+SUMPRODUCT($AV$12:$AV$300,T12:T300))</f>
        <v>0</v>
      </c>
      <c r="AW9" s="47">
        <f>SUM(SUMPRODUCT($AW$12:$AW$300,N12:N300)+SUMPRODUCT($AW$12:$AW$300,O12:O300)+SUMPRODUCT($AW$12:$AW$300,Q12:Q300)+SUMPRODUCT($AW$12:$AW$300,R12:R300)+SUMPRODUCT($AW$12:$AW$300,P12:P300)+SUMPRODUCT($AW$12:$AW$300,L12:L300)+SUMPRODUCT($AW$12:$AW$300,M12:M300)+SUMPRODUCT($AW$12:$AW$300,K12:K300)+SUMPRODUCT($AW$12:$AW$300,S12:S300)+SUMPRODUCT($AW$12:$AW$300,T12:T300))</f>
        <v>0</v>
      </c>
      <c r="AX9" s="519">
        <f>SUM(SUMPRODUCT($AX$12:$AX$300,N12:N300)+SUMPRODUCT($AX$12:$AX$300,O12:O300)+SUMPRODUCT($AX$12:$AX$300,Q12:Q300)+SUMPRODUCT($AX$12:$AX$300,R12:R300)+SUMPRODUCT($AX$12:$AX$300,P12:P300)+SUMPRODUCT($AX$12:$AX$300,L12:L300)+SUMPRODUCT($AX$12:$AX$300,M12:M300)+SUMPRODUCT($AX$12:$AX$300,K12:K300)+SUMPRODUCT($AX$12:$AX$300,S12:S300)+SUMPRODUCT($AX$12:$AX$300,T12:T300))</f>
        <v>0</v>
      </c>
      <c r="AY9" s="47">
        <f>SUM(SUMPRODUCT($AY$12:$AY$300,N12:N300)+SUMPRODUCT($AY$12:$AY$300,O12:O300)+SUMPRODUCT($AY$12:$AY$300,Q12:Q300)+SUMPRODUCT($AY$12:$AY$300,R12:R300)+SUMPRODUCT($AY$12:$AY$300,P12:P300)+SUMPRODUCT($AY$12:$AY$300,L12:L300)+SUMPRODUCT($AY$12:$AY$300,M12:M300)+SUMPRODUCT($AY$12:$AY$300,K12:K300)+SUMPRODUCT($AY$12:$AY$300,S12:S300)+SUMPRODUCT($AY$12:$AY$300,T12:T300))</f>
        <v>0</v>
      </c>
      <c r="AZ9" s="519">
        <f>SUM(SUMPRODUCT($AZ$12:$AZ$300,N12:N300)+SUMPRODUCT($AZ$12:$AZ$300,O12:O300)+SUMPRODUCT($AZ$12:$AZ$300,Q12:Q300)+SUMPRODUCT($AZ$12:$AZ$300,R12:R300)+SUMPRODUCT($AZ$12:$AZ$300,P12:P300)+SUMPRODUCT($AZ$12:$AZ$300,L12:L300)+SUMPRODUCT($AZ$12:$AZ$300,M12:M300)+SUMPRODUCT($AZ$12:$AZ$300,K12:K300)+SUMPRODUCT($AZ$12:$AZ$300,S12:S300)+SUMPRODUCT($AZ$12:$AZ$300,T12:T300))</f>
        <v>0</v>
      </c>
      <c r="BA9" s="47">
        <f>SUM(SUMPRODUCT($BA$12:$BA$300,N12:N300)+SUMPRODUCT($BA$12:$BA$300,O12:O300)+SUMPRODUCT($BA$12:$BA$300,Q12:Q300)+SUMPRODUCT($BA$12:$BA$300,R12:R300)+SUMPRODUCT($BA$12:$BA$300,P12:P300)+SUMPRODUCT($BA$12:$BA$300,L12:L300)+SUMPRODUCT($BA$12:$BA$300,M12:M300)+SUMPRODUCT($BA$12:$BA$300,K12:K300)+SUMPRODUCT($BA$12:$BA$300,S12:S300)+SUMPRODUCT($BA$12:$BA$300,T12:T300))</f>
        <v>0</v>
      </c>
      <c r="BB9" s="519">
        <f>SUM(SUMPRODUCT($BB$12:$BB$300,N12:N300)+SUMPRODUCT($BB$12:$BB$300,O12:O300)+SUMPRODUCT($BB$12:$BB$300,Q12:Q300)+SUMPRODUCT($BB$12:$BB$300,R12:R300)+SUMPRODUCT($BB$12:$BB$300,P12:P300)+SUMPRODUCT($BB$12:$BB$300,L12:L300)+SUMPRODUCT($BB$12:$BB$300,M12:M300)+SUMPRODUCT($BB$12:$BB$300,K12:K300)+SUMPRODUCT($BB$12:$BB$300,S12:S300)+SUMPRODUCT($BB$12:$BB$300,T12:T300))</f>
        <v>0</v>
      </c>
      <c r="BC9" s="47">
        <f>SUM(SUMPRODUCT($BC$12:$BC$300,N12:N300)+SUMPRODUCT($BC$12:$BC$300,O12:O300)+SUMPRODUCT($BC$12:$BC$300,Q12:Q300)+SUMPRODUCT($BC$12:$BC$300,R12:R300)+SUMPRODUCT($BC$12:$BC$300,P12:P300)+SUMPRODUCT($BC$12:$BC$300,L12:L300)+SUMPRODUCT($BC$12:$BC$300,M12:M300)+SUMPRODUCT($BC$12:$BC$300,K12:K300)+SUMPRODUCT($BC$12:$BC$300,S12:S300)+SUMPRODUCT($BC$12:$BC$300,T12:T300))</f>
        <v>0</v>
      </c>
      <c r="BD9" s="519">
        <f>SUM(SUMPRODUCT($BD$12:$BD$300,N12:N300)+SUMPRODUCT($BD$12:$BD$300,O12:O300)+SUMPRODUCT($BD$12:$BD$300,Q12:Q300)+SUMPRODUCT($BD$12:$BD$300,R12:R300)+SUMPRODUCT($BD$12:$BD$300,P12:P300)+SUMPRODUCT($BD$12:$BD$300,L12:L300)+SUMPRODUCT($BD$12:$BD$300,M12:M300)+SUMPRODUCT($BD$12:$BD$300,K12:K300)+SUMPRODUCT($BD$12:$BD$300,S12:S300)+SUMPRODUCT($BD$12:$BD$300,T12:T300))</f>
        <v>0</v>
      </c>
      <c r="BF9" s="62">
        <f t="shared" ref="BF9:BM9" si="1">SUM(BF12:BF300)</f>
        <v>0</v>
      </c>
      <c r="BG9" s="62">
        <f t="shared" si="1"/>
        <v>0</v>
      </c>
      <c r="BH9" s="62">
        <f t="shared" si="1"/>
        <v>0</v>
      </c>
      <c r="BI9" s="62">
        <f t="shared" si="1"/>
        <v>0</v>
      </c>
      <c r="BJ9" s="62">
        <f t="shared" si="1"/>
        <v>0</v>
      </c>
      <c r="BK9" s="62">
        <f t="shared" si="1"/>
        <v>0</v>
      </c>
      <c r="BL9" s="62">
        <f t="shared" si="1"/>
        <v>0</v>
      </c>
      <c r="BM9" s="62">
        <f t="shared" si="1"/>
        <v>0</v>
      </c>
      <c r="BN9" s="62"/>
      <c r="BO9" s="62">
        <f>SUM(BO12:BO300)</f>
        <v>0</v>
      </c>
      <c r="BP9" s="62">
        <f>SUM(BP12:BP300)</f>
        <v>0</v>
      </c>
      <c r="BQ9" s="62"/>
      <c r="BR9" s="62">
        <f t="shared" ref="BR9:CF9" si="2">SUM(BR12:BR300)</f>
        <v>0</v>
      </c>
      <c r="BS9" s="62">
        <f t="shared" si="2"/>
        <v>0</v>
      </c>
      <c r="BT9" s="62">
        <f t="shared" si="2"/>
        <v>0</v>
      </c>
      <c r="BU9" s="62">
        <f t="shared" si="2"/>
        <v>0</v>
      </c>
      <c r="BV9" s="62">
        <f t="shared" si="2"/>
        <v>0</v>
      </c>
      <c r="BW9" s="62">
        <f t="shared" si="2"/>
        <v>0</v>
      </c>
      <c r="BX9" s="62">
        <f t="shared" si="2"/>
        <v>0</v>
      </c>
      <c r="BY9" s="62">
        <f t="shared" si="2"/>
        <v>0</v>
      </c>
      <c r="BZ9" s="62">
        <f t="shared" si="2"/>
        <v>0</v>
      </c>
      <c r="CA9" s="62">
        <f t="shared" si="2"/>
        <v>0</v>
      </c>
      <c r="CB9" s="62">
        <f t="shared" si="2"/>
        <v>0</v>
      </c>
      <c r="CC9" s="62">
        <f t="shared" si="2"/>
        <v>0</v>
      </c>
      <c r="CD9" s="62">
        <f t="shared" si="2"/>
        <v>0</v>
      </c>
      <c r="CE9" s="62">
        <f t="shared" si="2"/>
        <v>0</v>
      </c>
      <c r="CF9" s="62">
        <f t="shared" si="2"/>
        <v>0</v>
      </c>
    </row>
    <row r="10" spans="1:108" s="1" customFormat="1" ht="49.95" customHeight="1">
      <c r="B10" s="452" t="s">
        <v>9</v>
      </c>
      <c r="C10" s="455"/>
      <c r="D10" s="449" t="s">
        <v>795</v>
      </c>
      <c r="E10" s="486" t="s">
        <v>228</v>
      </c>
      <c r="F10" s="455" t="s">
        <v>801</v>
      </c>
      <c r="G10" s="449" t="s">
        <v>805</v>
      </c>
      <c r="H10" s="449" t="s">
        <v>796</v>
      </c>
      <c r="I10" s="449" t="s">
        <v>804</v>
      </c>
      <c r="J10" s="449" t="s">
        <v>798</v>
      </c>
      <c r="K10" s="934" t="s">
        <v>566</v>
      </c>
      <c r="L10" s="198" t="s">
        <v>105</v>
      </c>
      <c r="M10" s="893" t="s">
        <v>229</v>
      </c>
      <c r="N10" s="903" t="s">
        <v>230</v>
      </c>
      <c r="O10" s="974" t="s">
        <v>231</v>
      </c>
      <c r="P10" s="894" t="s">
        <v>7003</v>
      </c>
      <c r="Q10" s="907" t="s">
        <v>232</v>
      </c>
      <c r="R10" s="514" t="s">
        <v>815</v>
      </c>
      <c r="S10" s="576" t="s">
        <v>5008</v>
      </c>
      <c r="T10" s="895" t="s">
        <v>814</v>
      </c>
      <c r="U10" s="1" t="s">
        <v>13</v>
      </c>
      <c r="V10" s="549" t="s">
        <v>9</v>
      </c>
      <c r="W10" s="550" t="s">
        <v>14</v>
      </c>
      <c r="X10"/>
      <c r="Y10" s="458" t="s">
        <v>600</v>
      </c>
      <c r="Z10" s="458" t="s">
        <v>601</v>
      </c>
      <c r="AA10" s="477"/>
      <c r="AB10" s="477"/>
      <c r="AC10" s="287" t="s">
        <v>0</v>
      </c>
      <c r="AD10" s="516" t="s">
        <v>6</v>
      </c>
      <c r="AE10" s="286" t="s">
        <v>7</v>
      </c>
      <c r="AF10" s="291" t="s">
        <v>3</v>
      </c>
      <c r="AG10" s="291" t="s">
        <v>4</v>
      </c>
      <c r="AH10" s="291" t="s">
        <v>11</v>
      </c>
      <c r="AI10" s="291" t="s">
        <v>12</v>
      </c>
      <c r="AJ10" s="291" t="s">
        <v>5</v>
      </c>
      <c r="AK10" s="291" t="s">
        <v>40</v>
      </c>
      <c r="AL10" s="291" t="s">
        <v>42</v>
      </c>
      <c r="AM10" s="291" t="s">
        <v>58</v>
      </c>
      <c r="AN10" s="291" t="s">
        <v>562</v>
      </c>
      <c r="AO10" s="291" t="s">
        <v>769</v>
      </c>
      <c r="AP10" s="291" t="s">
        <v>598</v>
      </c>
      <c r="AQ10" s="145" t="s">
        <v>728</v>
      </c>
      <c r="AR10" s="521" t="s">
        <v>729</v>
      </c>
      <c r="AS10" s="145" t="s">
        <v>730</v>
      </c>
      <c r="AT10" s="521" t="s">
        <v>731</v>
      </c>
      <c r="AU10" s="145" t="s">
        <v>732</v>
      </c>
      <c r="AV10" s="521" t="s">
        <v>733</v>
      </c>
      <c r="AW10" s="145" t="s">
        <v>734</v>
      </c>
      <c r="AX10" s="521" t="s">
        <v>735</v>
      </c>
      <c r="AY10" s="145" t="s">
        <v>736</v>
      </c>
      <c r="AZ10" s="521" t="s">
        <v>737</v>
      </c>
      <c r="BA10" s="145" t="s">
        <v>738</v>
      </c>
      <c r="BB10" s="521" t="s">
        <v>739</v>
      </c>
      <c r="BC10" s="145" t="s">
        <v>740</v>
      </c>
      <c r="BD10" s="521" t="s">
        <v>741</v>
      </c>
      <c r="BE10" s="62"/>
      <c r="BF10" s="8" t="s">
        <v>6535</v>
      </c>
      <c r="BG10" s="8" t="s">
        <v>6536</v>
      </c>
      <c r="BH10" s="8" t="s">
        <v>6537</v>
      </c>
      <c r="BI10" s="8" t="s">
        <v>6538</v>
      </c>
      <c r="BJ10" s="8" t="s">
        <v>6539</v>
      </c>
      <c r="BK10" s="8" t="s">
        <v>6534</v>
      </c>
      <c r="BL10" s="8" t="s">
        <v>6540</v>
      </c>
      <c r="BM10" s="8" t="s">
        <v>6541</v>
      </c>
      <c r="BO10" s="8" t="s">
        <v>6391</v>
      </c>
      <c r="BP10" s="8" t="s">
        <v>6392</v>
      </c>
      <c r="BR10" s="8" t="s">
        <v>1</v>
      </c>
      <c r="BS10" s="8" t="s">
        <v>6397</v>
      </c>
      <c r="BT10" s="8" t="s">
        <v>356</v>
      </c>
      <c r="BU10" s="8" t="s">
        <v>37</v>
      </c>
      <c r="BV10" s="8" t="s">
        <v>720</v>
      </c>
      <c r="BW10" s="8" t="s">
        <v>595</v>
      </c>
      <c r="BX10" s="8" t="s">
        <v>148</v>
      </c>
      <c r="BY10" s="8" t="s">
        <v>693</v>
      </c>
      <c r="BZ10" s="8" t="s">
        <v>563</v>
      </c>
      <c r="CA10" s="8" t="s">
        <v>723</v>
      </c>
      <c r="CB10" s="8" t="s">
        <v>719</v>
      </c>
      <c r="CC10" s="8" t="s">
        <v>721</v>
      </c>
      <c r="CD10" s="144" t="s">
        <v>6398</v>
      </c>
      <c r="CE10" s="144" t="s">
        <v>6399</v>
      </c>
      <c r="CF10" s="8" t="s">
        <v>6541</v>
      </c>
    </row>
    <row r="11" spans="1:108" s="62" customFormat="1" ht="22.5" hidden="1" customHeight="1">
      <c r="B11" s="260"/>
      <c r="C11" s="9"/>
      <c r="D11" s="220"/>
      <c r="E11" s="546"/>
      <c r="F11" s="9"/>
      <c r="G11" s="220"/>
      <c r="H11" s="220"/>
      <c r="I11" s="220"/>
      <c r="J11" s="220"/>
      <c r="K11" s="551" t="s">
        <v>829</v>
      </c>
      <c r="L11" s="551" t="s">
        <v>830</v>
      </c>
      <c r="M11" s="551" t="s">
        <v>831</v>
      </c>
      <c r="N11" s="551" t="s">
        <v>832</v>
      </c>
      <c r="O11" s="551" t="s">
        <v>833</v>
      </c>
      <c r="P11" s="551" t="s">
        <v>834</v>
      </c>
      <c r="Q11" s="551" t="s">
        <v>835</v>
      </c>
      <c r="R11" s="551" t="s">
        <v>856</v>
      </c>
      <c r="S11" s="585" t="s">
        <v>857</v>
      </c>
      <c r="T11" s="551" t="s">
        <v>5009</v>
      </c>
      <c r="U11" s="250"/>
      <c r="V11" s="547"/>
      <c r="W11" s="548"/>
      <c r="X11" s="137"/>
      <c r="Y11" s="477"/>
      <c r="Z11" s="477"/>
      <c r="AA11" s="477"/>
      <c r="AB11" s="477"/>
      <c r="AC11" s="302"/>
      <c r="AD11" s="548"/>
      <c r="AE11" s="286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</row>
    <row r="12" spans="1:108" ht="31.05" customHeight="1">
      <c r="B12" s="141"/>
      <c r="E12" s="672"/>
      <c r="F12" s="142"/>
      <c r="G12" s="146"/>
      <c r="J12" s="513" t="s">
        <v>28</v>
      </c>
      <c r="K12" s="142"/>
      <c r="L12" s="147"/>
      <c r="M12" s="142"/>
      <c r="N12" s="142"/>
      <c r="O12" s="142"/>
      <c r="P12" s="142"/>
      <c r="Q12" s="142"/>
      <c r="R12" s="142"/>
      <c r="S12" s="142"/>
      <c r="T12" s="142"/>
      <c r="U12" s="420"/>
      <c r="V12" s="149"/>
      <c r="W12" s="583"/>
      <c r="Y12" s="1"/>
      <c r="Z12" s="65"/>
      <c r="AA12" s="62"/>
      <c r="AB12" s="62"/>
      <c r="AC12" s="284"/>
      <c r="AD12" s="529"/>
      <c r="AE12" s="286">
        <f t="shared" ref="AE12:AE62" si="3">SUM(K12:T12)*AD12</f>
        <v>0</v>
      </c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BF12" s="62">
        <f t="shared" ref="BF12:BF43" si="4">IF(F12="XS",IF(SUM(K12:T12)&gt;0,SUM(K12:T12),0),0)*H12</f>
        <v>0</v>
      </c>
      <c r="BG12" s="62">
        <f t="shared" ref="BG12:BG43" si="5">IF(F12="S",IF(SUM(K12:T12)&gt;0,SUM(K12:T12),0),0)*H12</f>
        <v>0</v>
      </c>
      <c r="BH12" s="62">
        <f t="shared" ref="BH12:BH43" si="6">IF(F12="M",IF(SUM(K12:T12)&gt;0,SUM(K12:T12),0),0)*H12</f>
        <v>0</v>
      </c>
      <c r="BI12" s="62">
        <f t="shared" ref="BI12:BI43" si="7">IF(F12="L",IF(SUM(K12:T12)&gt;0,SUM(K12:T12),0),0)*H12</f>
        <v>0</v>
      </c>
      <c r="BJ12" s="62">
        <f t="shared" ref="BJ12:BJ43" si="8">IF(F12="XL",IF(SUM(K12:T12)&gt;0,SUM(K12:T12),0),0)*H12</f>
        <v>0</v>
      </c>
      <c r="BK12" s="62">
        <f t="shared" ref="BK12:BK43" si="9">IF(F12="2XL",IF(SUM(K12:T12)&gt;0,SUM(K12:T12),0),0)*H12</f>
        <v>0</v>
      </c>
      <c r="BL12" s="62">
        <f t="shared" ref="BL12:BL43" si="10">IF(F12="3XL",IF(SUM(K12:T12)&gt;0,SUM(K12:T12),0),0)*H12</f>
        <v>0</v>
      </c>
      <c r="BM12" s="62">
        <f t="shared" ref="BM12:BM43" si="11">IF(F12="various",IF(SUM(K12:T12)&gt;0,SUM(K12:T12),0),0)*H12</f>
        <v>0</v>
      </c>
      <c r="BO12" s="1">
        <f t="shared" ref="BO12:BO43" si="12">IF(E12="",IF(SUM(K12:T12)&gt;0,SUM(K12:T12),0),0)*H12</f>
        <v>0</v>
      </c>
      <c r="BP12" s="1">
        <f t="shared" ref="BP12:BP43" si="13">IF(E12="Dual Tex.",IF(SUM(K12:T12)&gt;0,SUM(K12:T12),0),0)*H12</f>
        <v>0</v>
      </c>
      <c r="BR12" s="1">
        <f t="shared" ref="BR12" si="14">IF(G12="type",IF(SUM(K12:T12)&gt;0,SUM(K12:T12),0),0)*H12</f>
        <v>0</v>
      </c>
      <c r="BS12" s="1">
        <f t="shared" ref="BS12:BS43" si="15">IF(G12="footholds",IF(SUM(K12:T12)&gt;0,SUM(K12:T12),0),0)*H12</f>
        <v>0</v>
      </c>
      <c r="BT12" s="1">
        <f t="shared" ref="BT12:BT43" si="16">IF(G12="micros",IF(SUM(K12:T12)&gt;0,SUM(K12:T12),0),0)*H12</f>
        <v>0</v>
      </c>
      <c r="BU12" s="1">
        <f t="shared" ref="BU12:BU43" si="17">IF(G12="jug",IF(SUM(K12:T12)&gt;0,SUM(K12:T12),0),0)*H12</f>
        <v>0</v>
      </c>
      <c r="BV12" s="1">
        <f t="shared" ref="BV12:BV43" si="18">IF(G12="ledge",IF(SUM(K12:T12)&gt;0,SUM(K12:T12),0),0)*H12</f>
        <v>0</v>
      </c>
      <c r="BW12" s="1">
        <f t="shared" ref="BW12:BW43" si="19">IF(G12="edge",IF(SUM(K12:T12)&gt;0,SUM(K12:T12),0),0)*H12</f>
        <v>0</v>
      </c>
      <c r="BX12" s="1">
        <f t="shared" ref="BX12:BX43" si="20">IF(G12="crimp",IF(SUM(K12:T12)&gt;0,SUM(K12:T12),0),0)*H12</f>
        <v>0</v>
      </c>
      <c r="BY12" s="1">
        <f t="shared" ref="BY12:BY43" si="21">IF(G12="incut",IF(SUM(K12:T12)&gt;0,SUM(K12:T12),0),0)*H12</f>
        <v>0</v>
      </c>
      <c r="BZ12" s="1">
        <f t="shared" ref="BZ12:BZ43" si="22">IF(G12="dish",IF(SUM(K12:T12)&gt;0,SUM(K12:T12),0),0)*H12</f>
        <v>0</v>
      </c>
      <c r="CA12" s="1">
        <f t="shared" ref="CA12:CA43" si="23">IF(G12="pinch",IF(SUM(K12:T12)&gt;0,SUM(K12:T12),0),0)*H12</f>
        <v>0</v>
      </c>
      <c r="CB12" s="1">
        <f t="shared" ref="CB12:CB43" si="24">IF(G12="pocket",IF(SUM(K12:T12)&gt;0,SUM(K12:T12),0),0)*H12</f>
        <v>0</v>
      </c>
      <c r="CC12" s="1">
        <f t="shared" ref="CC12:CC43" si="25">IF(G12="insert",IF(SUM(K12:T12)&gt;0,SUM(K12:T12),0),0)*H12</f>
        <v>0</v>
      </c>
      <c r="CD12" s="1">
        <f t="shared" ref="CD12:CD43" si="26">IF(G12="feature",IF(SUM(K12:T12)&gt;0,SUM(K12:T12),0),0)*H12</f>
        <v>0</v>
      </c>
      <c r="CE12" s="1">
        <f t="shared" ref="CE12:CE43" si="27">IF(G12="scoop",IF(SUM(K12:T12)&gt;0,SUM(K12:T12),0),0)*H12</f>
        <v>0</v>
      </c>
      <c r="CF12" s="1">
        <f t="shared" ref="CF12:CF43" si="28">IF(G12="various",IF(SUM(K12:T12)&gt;0,SUM(K12:T12),0),0)*H12</f>
        <v>0</v>
      </c>
    </row>
    <row r="13" spans="1:108" s="159" customFormat="1" ht="57" customHeight="1">
      <c r="A13" s="1"/>
      <c r="B13" s="783"/>
      <c r="C13" s="152"/>
      <c r="D13" s="466" t="s">
        <v>281</v>
      </c>
      <c r="E13" s="793"/>
      <c r="F13" s="202" t="s">
        <v>219</v>
      </c>
      <c r="G13" s="207" t="s">
        <v>6541</v>
      </c>
      <c r="H13" s="202">
        <v>3</v>
      </c>
      <c r="I13" s="207" t="s">
        <v>6708</v>
      </c>
      <c r="J13" s="732">
        <v>69.006</v>
      </c>
      <c r="K13" s="208"/>
      <c r="L13" s="208"/>
      <c r="M13" s="208"/>
      <c r="N13" s="208"/>
      <c r="O13" s="208"/>
      <c r="P13" s="208"/>
      <c r="Q13" s="208"/>
      <c r="R13" s="209"/>
      <c r="S13" s="209"/>
      <c r="T13" s="209"/>
      <c r="U13" s="164">
        <f t="shared" ref="U13:U22" si="29">J13*K13+J13*L13+J13*M13+J13*N13+J13*O13+J13*P13+J13*Q13+J13*R13+J13*S13+J13*T13</f>
        <v>0</v>
      </c>
      <c r="V13" s="211" t="str">
        <f t="shared" ref="V13:V22" si="30">IF(B13="New","Yes","No")</f>
        <v>No</v>
      </c>
      <c r="W13" s="166" t="str">
        <f t="shared" ref="W13:W22" si="31">IF(SUM(K13:T13)&gt;0,"Yes","No")</f>
        <v>No</v>
      </c>
      <c r="X13"/>
      <c r="Y13" s="395">
        <v>1</v>
      </c>
      <c r="Z13" s="398">
        <f t="shared" ref="Z13:Z22" si="32">Y13*K13+Y13*L13+Y13*M13+Y13*N13+Y13*O13+Y13*P13+Y13*Q13+Y13*R13+Y13*S13+Y13*T13</f>
        <v>0</v>
      </c>
      <c r="AA13" s="62"/>
      <c r="AB13" s="62"/>
      <c r="AC13" s="287" t="s">
        <v>144</v>
      </c>
      <c r="AD13" s="516">
        <v>1.5</v>
      </c>
      <c r="AE13" s="286">
        <f t="shared" si="3"/>
        <v>0</v>
      </c>
      <c r="AF13" s="286">
        <f t="shared" ref="AF13:AF22" si="33">K13*H13</f>
        <v>0</v>
      </c>
      <c r="AG13" s="286">
        <f t="shared" ref="AG13:AG22" si="34">L13*H13</f>
        <v>0</v>
      </c>
      <c r="AH13" s="286">
        <f t="shared" ref="AH13:AH22" si="35">M13*H13</f>
        <v>0</v>
      </c>
      <c r="AI13" s="286">
        <f t="shared" ref="AI13:AI22" si="36">N13*H13</f>
        <v>0</v>
      </c>
      <c r="AJ13" s="286">
        <f t="shared" ref="AJ13:AJ22" si="37">O13*H13</f>
        <v>0</v>
      </c>
      <c r="AK13" s="286">
        <f t="shared" ref="AK13:AK22" si="38">P13*H13</f>
        <v>0</v>
      </c>
      <c r="AL13" s="286">
        <f t="shared" ref="AL13:AL22" si="39">Q13*H13</f>
        <v>0</v>
      </c>
      <c r="AM13" s="286">
        <f t="shared" ref="AM13:AM22" si="40">R13*H13</f>
        <v>0</v>
      </c>
      <c r="AN13" s="286">
        <f t="shared" ref="AN13:AN22" si="41">S13*H13</f>
        <v>0</v>
      </c>
      <c r="AO13" s="286">
        <f t="shared" ref="AO13:AO22" si="42">T13*H13</f>
        <v>0</v>
      </c>
      <c r="AP13" s="286">
        <v>1</v>
      </c>
      <c r="AQ13" s="202"/>
      <c r="AR13" s="522">
        <v>7</v>
      </c>
      <c r="AS13" s="202"/>
      <c r="AT13" s="522"/>
      <c r="AU13" s="202"/>
      <c r="AV13" s="522"/>
      <c r="AW13" s="202"/>
      <c r="AX13" s="522"/>
      <c r="AY13" s="202"/>
      <c r="AZ13" s="522"/>
      <c r="BA13" s="202"/>
      <c r="BB13" s="522"/>
      <c r="BC13" s="202"/>
      <c r="BD13" s="522"/>
      <c r="BE13" s="62"/>
      <c r="BF13" s="62">
        <f t="shared" si="4"/>
        <v>0</v>
      </c>
      <c r="BG13" s="62">
        <f t="shared" si="5"/>
        <v>0</v>
      </c>
      <c r="BH13" s="62">
        <f t="shared" si="6"/>
        <v>0</v>
      </c>
      <c r="BI13" s="62">
        <f t="shared" si="7"/>
        <v>0</v>
      </c>
      <c r="BJ13" s="62">
        <f t="shared" si="8"/>
        <v>0</v>
      </c>
      <c r="BK13" s="62">
        <f t="shared" si="9"/>
        <v>0</v>
      </c>
      <c r="BL13" s="62">
        <f t="shared" si="10"/>
        <v>0</v>
      </c>
      <c r="BM13" s="62">
        <f t="shared" si="11"/>
        <v>0</v>
      </c>
      <c r="BN13" s="62"/>
      <c r="BO13" s="1">
        <f t="shared" si="12"/>
        <v>0</v>
      </c>
      <c r="BP13" s="1">
        <f t="shared" si="13"/>
        <v>0</v>
      </c>
      <c r="BQ13" s="62"/>
      <c r="BR13" s="1">
        <f>IF(G13="sloper",IF(SUM(K13:T13)&gt;0,SUM(K13:T13),0),0)*H13</f>
        <v>0</v>
      </c>
      <c r="BS13" s="1">
        <f t="shared" si="15"/>
        <v>0</v>
      </c>
      <c r="BT13" s="1">
        <f t="shared" si="16"/>
        <v>0</v>
      </c>
      <c r="BU13" s="1">
        <f t="shared" si="17"/>
        <v>0</v>
      </c>
      <c r="BV13" s="1">
        <f t="shared" si="18"/>
        <v>0</v>
      </c>
      <c r="BW13" s="1">
        <f t="shared" si="19"/>
        <v>0</v>
      </c>
      <c r="BX13" s="1">
        <f t="shared" si="20"/>
        <v>0</v>
      </c>
      <c r="BY13" s="1">
        <f t="shared" si="21"/>
        <v>0</v>
      </c>
      <c r="BZ13" s="1">
        <f t="shared" si="22"/>
        <v>0</v>
      </c>
      <c r="CA13" s="1">
        <f t="shared" si="23"/>
        <v>0</v>
      </c>
      <c r="CB13" s="1">
        <f t="shared" si="24"/>
        <v>0</v>
      </c>
      <c r="CC13" s="1">
        <f t="shared" si="25"/>
        <v>0</v>
      </c>
      <c r="CD13" s="1">
        <f t="shared" si="26"/>
        <v>0</v>
      </c>
      <c r="CE13" s="1">
        <f t="shared" si="27"/>
        <v>0</v>
      </c>
      <c r="CF13" s="1">
        <f t="shared" si="28"/>
        <v>0</v>
      </c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</row>
    <row r="14" spans="1:108" s="1" customFormat="1" ht="57" customHeight="1">
      <c r="B14" s="782"/>
      <c r="C14" s="62"/>
      <c r="D14" s="465" t="s">
        <v>282</v>
      </c>
      <c r="E14" s="794"/>
      <c r="F14" s="1" t="s">
        <v>629</v>
      </c>
      <c r="G14" s="140" t="s">
        <v>723</v>
      </c>
      <c r="H14" s="1">
        <v>1</v>
      </c>
      <c r="I14" s="140" t="s">
        <v>6708</v>
      </c>
      <c r="J14" s="968">
        <v>72.790200000000013</v>
      </c>
      <c r="K14" s="195"/>
      <c r="L14" s="195"/>
      <c r="M14" s="195"/>
      <c r="N14" s="195"/>
      <c r="O14" s="195"/>
      <c r="P14" s="195"/>
      <c r="Q14" s="195"/>
      <c r="R14" s="196"/>
      <c r="S14" s="169"/>
      <c r="T14" s="168"/>
      <c r="U14" s="171">
        <f t="shared" si="29"/>
        <v>0</v>
      </c>
      <c r="V14" s="197" t="str">
        <f t="shared" si="30"/>
        <v>No</v>
      </c>
      <c r="W14" s="172" t="str">
        <f t="shared" si="31"/>
        <v>No</v>
      </c>
      <c r="X14"/>
      <c r="Y14" s="397">
        <v>1</v>
      </c>
      <c r="Z14" s="398">
        <f t="shared" si="32"/>
        <v>0</v>
      </c>
      <c r="AA14" s="62"/>
      <c r="AB14" s="62"/>
      <c r="AC14" s="287" t="s">
        <v>98</v>
      </c>
      <c r="AD14" s="516">
        <v>1.7</v>
      </c>
      <c r="AE14" s="286">
        <f t="shared" si="3"/>
        <v>0</v>
      </c>
      <c r="AF14" s="286">
        <f t="shared" si="33"/>
        <v>0</v>
      </c>
      <c r="AG14" s="286">
        <f t="shared" si="34"/>
        <v>0</v>
      </c>
      <c r="AH14" s="286">
        <f t="shared" si="35"/>
        <v>0</v>
      </c>
      <c r="AI14" s="286">
        <f t="shared" si="36"/>
        <v>0</v>
      </c>
      <c r="AJ14" s="286">
        <f t="shared" si="37"/>
        <v>0</v>
      </c>
      <c r="AK14" s="286">
        <f t="shared" si="38"/>
        <v>0</v>
      </c>
      <c r="AL14" s="286">
        <f t="shared" si="39"/>
        <v>0</v>
      </c>
      <c r="AM14" s="286">
        <f t="shared" si="40"/>
        <v>0</v>
      </c>
      <c r="AN14" s="286">
        <f t="shared" si="41"/>
        <v>0</v>
      </c>
      <c r="AO14" s="286">
        <f t="shared" si="42"/>
        <v>0</v>
      </c>
      <c r="AP14" s="286">
        <v>1</v>
      </c>
      <c r="AR14" s="523"/>
      <c r="AS14" s="1">
        <v>7</v>
      </c>
      <c r="AT14" s="523"/>
      <c r="AV14" s="523"/>
      <c r="AX14" s="523"/>
      <c r="AZ14" s="523"/>
      <c r="BB14" s="523"/>
      <c r="BD14" s="523"/>
      <c r="BE14" s="62"/>
      <c r="BF14" s="62">
        <f t="shared" si="4"/>
        <v>0</v>
      </c>
      <c r="BG14" s="62">
        <f t="shared" si="5"/>
        <v>0</v>
      </c>
      <c r="BH14" s="62">
        <f t="shared" si="6"/>
        <v>0</v>
      </c>
      <c r="BI14" s="62">
        <f t="shared" si="7"/>
        <v>0</v>
      </c>
      <c r="BJ14" s="62">
        <f t="shared" si="8"/>
        <v>0</v>
      </c>
      <c r="BK14" s="62">
        <f t="shared" si="9"/>
        <v>0</v>
      </c>
      <c r="BL14" s="62">
        <f t="shared" si="10"/>
        <v>0</v>
      </c>
      <c r="BM14" s="62">
        <f t="shared" si="11"/>
        <v>0</v>
      </c>
      <c r="BN14" s="62"/>
      <c r="BO14" s="1">
        <f t="shared" si="12"/>
        <v>0</v>
      </c>
      <c r="BP14" s="1">
        <f t="shared" si="13"/>
        <v>0</v>
      </c>
      <c r="BQ14" s="62"/>
      <c r="BR14" s="1">
        <f t="shared" ref="BR14:BR77" si="43">IF(G14="sloper",IF(SUM(K14:T14)&gt;0,SUM(K14:T14),0),0)*H14</f>
        <v>0</v>
      </c>
      <c r="BS14" s="1">
        <f t="shared" ref="BS14:BS17" si="44">IF(G14="footholds",IF(SUM(K14:T14)&gt;0,SUM(K14:T14),0),0)*H14</f>
        <v>0</v>
      </c>
      <c r="BT14" s="1">
        <f t="shared" ref="BT14:BT17" si="45">IF(G14="micros",IF(SUM(K14:T14)&gt;0,SUM(K14:T14),0),0)*H14</f>
        <v>0</v>
      </c>
      <c r="BU14" s="1">
        <f t="shared" ref="BU14:BU17" si="46">IF(G14="jug",IF(SUM(K14:T14)&gt;0,SUM(K14:T14),0),0)*H14</f>
        <v>0</v>
      </c>
      <c r="BV14" s="1">
        <f t="shared" ref="BV14:BV17" si="47">IF(G14="ledge",IF(SUM(K14:T14)&gt;0,SUM(K14:T14),0),0)*H14</f>
        <v>0</v>
      </c>
      <c r="BW14" s="1">
        <f t="shared" ref="BW14:BW17" si="48">IF(G14="edge",IF(SUM(K14:T14)&gt;0,SUM(K14:T14),0),0)*H14</f>
        <v>0</v>
      </c>
      <c r="BX14" s="1">
        <f t="shared" ref="BX14:BX17" si="49">IF(G14="crimp",IF(SUM(K14:T14)&gt;0,SUM(K14:T14),0),0)*H14</f>
        <v>0</v>
      </c>
      <c r="BY14" s="1">
        <f t="shared" ref="BY14:BY17" si="50">IF(G14="incut",IF(SUM(K14:T14)&gt;0,SUM(K14:T14),0),0)*H14</f>
        <v>0</v>
      </c>
      <c r="BZ14" s="1">
        <f t="shared" ref="BZ14:BZ17" si="51">IF(G14="dish",IF(SUM(K14:T14)&gt;0,SUM(K14:T14),0),0)*H14</f>
        <v>0</v>
      </c>
      <c r="CA14" s="1">
        <f t="shared" ref="CA14:CA17" si="52">IF(G14="pinch",IF(SUM(K14:T14)&gt;0,SUM(K14:T14),0),0)*H14</f>
        <v>0</v>
      </c>
      <c r="CB14" s="1">
        <f t="shared" ref="CB14:CB17" si="53">IF(G14="pocket",IF(SUM(K14:T14)&gt;0,SUM(K14:T14),0),0)*H14</f>
        <v>0</v>
      </c>
      <c r="CC14" s="1">
        <f t="shared" ref="CC14:CC17" si="54">IF(G14="insert",IF(SUM(K14:T14)&gt;0,SUM(K14:T14),0),0)*H14</f>
        <v>0</v>
      </c>
      <c r="CD14" s="1">
        <f t="shared" ref="CD14:CD17" si="55">IF(G14="feature",IF(SUM(K14:T14)&gt;0,SUM(K14:T14),0),0)*H14</f>
        <v>0</v>
      </c>
      <c r="CE14" s="1">
        <f t="shared" ref="CE14:CE17" si="56">IF(G14="scoop",IF(SUM(K14:T14)&gt;0,SUM(K14:T14),0),0)*H14</f>
        <v>0</v>
      </c>
      <c r="CF14" s="1">
        <f t="shared" ref="CF14:CF17" si="57">IF(G14="various",IF(SUM(K14:T14)&gt;0,SUM(K14:T14),0),0)*H14</f>
        <v>0</v>
      </c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</row>
    <row r="15" spans="1:108" s="159" customFormat="1" ht="57" customHeight="1">
      <c r="A15" s="1"/>
      <c r="B15" s="782"/>
      <c r="C15" s="62"/>
      <c r="D15" s="467" t="s">
        <v>283</v>
      </c>
      <c r="E15" s="795"/>
      <c r="F15" s="159" t="s">
        <v>631</v>
      </c>
      <c r="G15" s="161" t="s">
        <v>1</v>
      </c>
      <c r="H15" s="159">
        <v>1</v>
      </c>
      <c r="I15" s="161" t="s">
        <v>6708</v>
      </c>
      <c r="J15" s="964">
        <v>70.786800000000014</v>
      </c>
      <c r="K15" s="162"/>
      <c r="L15" s="162"/>
      <c r="M15" s="162"/>
      <c r="N15" s="162"/>
      <c r="O15" s="162"/>
      <c r="P15" s="162"/>
      <c r="Q15" s="162"/>
      <c r="R15" s="163"/>
      <c r="S15" s="163"/>
      <c r="T15" s="162"/>
      <c r="U15" s="165">
        <f t="shared" si="29"/>
        <v>0</v>
      </c>
      <c r="V15" s="165" t="str">
        <f t="shared" si="30"/>
        <v>No</v>
      </c>
      <c r="W15" s="166" t="str">
        <f t="shared" si="31"/>
        <v>No</v>
      </c>
      <c r="X15"/>
      <c r="Y15" s="397">
        <v>1</v>
      </c>
      <c r="Z15" s="398">
        <f t="shared" si="32"/>
        <v>0</v>
      </c>
      <c r="AA15" s="62"/>
      <c r="AB15" s="62"/>
      <c r="AC15" s="287" t="s">
        <v>97</v>
      </c>
      <c r="AD15" s="516">
        <v>1.3</v>
      </c>
      <c r="AE15" s="286">
        <f t="shared" si="3"/>
        <v>0</v>
      </c>
      <c r="AF15" s="286">
        <f t="shared" si="33"/>
        <v>0</v>
      </c>
      <c r="AG15" s="286">
        <f t="shared" si="34"/>
        <v>0</v>
      </c>
      <c r="AH15" s="286">
        <f t="shared" si="35"/>
        <v>0</v>
      </c>
      <c r="AI15" s="286">
        <f t="shared" si="36"/>
        <v>0</v>
      </c>
      <c r="AJ15" s="286">
        <f t="shared" si="37"/>
        <v>0</v>
      </c>
      <c r="AK15" s="286">
        <f t="shared" si="38"/>
        <v>0</v>
      </c>
      <c r="AL15" s="286">
        <f t="shared" si="39"/>
        <v>0</v>
      </c>
      <c r="AM15" s="286">
        <f t="shared" si="40"/>
        <v>0</v>
      </c>
      <c r="AN15" s="286">
        <f t="shared" si="41"/>
        <v>0</v>
      </c>
      <c r="AO15" s="286">
        <f t="shared" si="42"/>
        <v>0</v>
      </c>
      <c r="AP15" s="286">
        <v>1</v>
      </c>
      <c r="AR15" s="523">
        <v>4</v>
      </c>
      <c r="AT15" s="523"/>
      <c r="AV15" s="523"/>
      <c r="AX15" s="523"/>
      <c r="AZ15" s="523"/>
      <c r="BB15" s="523"/>
      <c r="BD15" s="523"/>
      <c r="BE15" s="62"/>
      <c r="BF15" s="62">
        <f t="shared" si="4"/>
        <v>0</v>
      </c>
      <c r="BG15" s="62">
        <f t="shared" si="5"/>
        <v>0</v>
      </c>
      <c r="BH15" s="62">
        <f t="shared" si="6"/>
        <v>0</v>
      </c>
      <c r="BI15" s="62">
        <f t="shared" si="7"/>
        <v>0</v>
      </c>
      <c r="BJ15" s="62">
        <f t="shared" si="8"/>
        <v>0</v>
      </c>
      <c r="BK15" s="62">
        <f t="shared" si="9"/>
        <v>0</v>
      </c>
      <c r="BL15" s="62">
        <f t="shared" si="10"/>
        <v>0</v>
      </c>
      <c r="BM15" s="62">
        <f t="shared" si="11"/>
        <v>0</v>
      </c>
      <c r="BN15" s="62"/>
      <c r="BO15" s="1">
        <f t="shared" si="12"/>
        <v>0</v>
      </c>
      <c r="BP15" s="1">
        <f t="shared" si="13"/>
        <v>0</v>
      </c>
      <c r="BQ15" s="62"/>
      <c r="BR15" s="1">
        <f t="shared" si="43"/>
        <v>0</v>
      </c>
      <c r="BS15" s="1">
        <f t="shared" si="44"/>
        <v>0</v>
      </c>
      <c r="BT15" s="1">
        <f t="shared" si="45"/>
        <v>0</v>
      </c>
      <c r="BU15" s="1">
        <f t="shared" si="46"/>
        <v>0</v>
      </c>
      <c r="BV15" s="1">
        <f t="shared" si="47"/>
        <v>0</v>
      </c>
      <c r="BW15" s="1">
        <f t="shared" si="48"/>
        <v>0</v>
      </c>
      <c r="BX15" s="1">
        <f t="shared" si="49"/>
        <v>0</v>
      </c>
      <c r="BY15" s="1">
        <f t="shared" si="50"/>
        <v>0</v>
      </c>
      <c r="BZ15" s="1">
        <f t="shared" si="51"/>
        <v>0</v>
      </c>
      <c r="CA15" s="1">
        <f t="shared" si="52"/>
        <v>0</v>
      </c>
      <c r="CB15" s="1">
        <f t="shared" si="53"/>
        <v>0</v>
      </c>
      <c r="CC15" s="1">
        <f t="shared" si="54"/>
        <v>0</v>
      </c>
      <c r="CD15" s="1">
        <f t="shared" si="55"/>
        <v>0</v>
      </c>
      <c r="CE15" s="1">
        <f t="shared" si="56"/>
        <v>0</v>
      </c>
      <c r="CF15" s="1">
        <f t="shared" si="57"/>
        <v>0</v>
      </c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</row>
    <row r="16" spans="1:108" s="1" customFormat="1" ht="57" customHeight="1">
      <c r="B16" s="782"/>
      <c r="C16" s="62"/>
      <c r="D16" s="465" t="s">
        <v>284</v>
      </c>
      <c r="E16" s="794"/>
      <c r="F16" s="1" t="s">
        <v>631</v>
      </c>
      <c r="G16" s="140" t="s">
        <v>1</v>
      </c>
      <c r="H16" s="1">
        <v>1</v>
      </c>
      <c r="I16" s="140" t="s">
        <v>6708</v>
      </c>
      <c r="J16" s="968">
        <v>78.243900000000011</v>
      </c>
      <c r="K16" s="195"/>
      <c r="L16" s="195"/>
      <c r="M16" s="195"/>
      <c r="N16" s="195"/>
      <c r="O16" s="195"/>
      <c r="P16" s="195"/>
      <c r="Q16" s="195"/>
      <c r="R16" s="196"/>
      <c r="S16" s="169"/>
      <c r="T16" s="168"/>
      <c r="U16" s="171">
        <f t="shared" si="29"/>
        <v>0</v>
      </c>
      <c r="V16" s="197" t="str">
        <f t="shared" si="30"/>
        <v>No</v>
      </c>
      <c r="W16" s="172" t="str">
        <f t="shared" si="31"/>
        <v>No</v>
      </c>
      <c r="X16"/>
      <c r="Y16" s="397">
        <v>1</v>
      </c>
      <c r="Z16" s="398">
        <f t="shared" si="32"/>
        <v>0</v>
      </c>
      <c r="AA16" s="62"/>
      <c r="AB16" s="62"/>
      <c r="AC16" s="287" t="s">
        <v>96</v>
      </c>
      <c r="AD16" s="516">
        <v>1.4</v>
      </c>
      <c r="AE16" s="286">
        <f t="shared" si="3"/>
        <v>0</v>
      </c>
      <c r="AF16" s="286">
        <f t="shared" si="33"/>
        <v>0</v>
      </c>
      <c r="AG16" s="286">
        <f t="shared" si="34"/>
        <v>0</v>
      </c>
      <c r="AH16" s="286">
        <f t="shared" si="35"/>
        <v>0</v>
      </c>
      <c r="AI16" s="286">
        <f t="shared" si="36"/>
        <v>0</v>
      </c>
      <c r="AJ16" s="286">
        <f t="shared" si="37"/>
        <v>0</v>
      </c>
      <c r="AK16" s="286">
        <f t="shared" si="38"/>
        <v>0</v>
      </c>
      <c r="AL16" s="286">
        <f t="shared" si="39"/>
        <v>0</v>
      </c>
      <c r="AM16" s="286">
        <f t="shared" si="40"/>
        <v>0</v>
      </c>
      <c r="AN16" s="286">
        <f t="shared" si="41"/>
        <v>0</v>
      </c>
      <c r="AO16" s="286">
        <f t="shared" si="42"/>
        <v>0</v>
      </c>
      <c r="AP16" s="286">
        <v>1</v>
      </c>
      <c r="AR16" s="523">
        <v>4</v>
      </c>
      <c r="AT16" s="523"/>
      <c r="AV16" s="523"/>
      <c r="AX16" s="523"/>
      <c r="AZ16" s="523"/>
      <c r="BB16" s="523"/>
      <c r="BD16" s="523"/>
      <c r="BE16" s="62"/>
      <c r="BF16" s="62">
        <f t="shared" si="4"/>
        <v>0</v>
      </c>
      <c r="BG16" s="62">
        <f t="shared" si="5"/>
        <v>0</v>
      </c>
      <c r="BH16" s="62">
        <f t="shared" si="6"/>
        <v>0</v>
      </c>
      <c r="BI16" s="62">
        <f t="shared" si="7"/>
        <v>0</v>
      </c>
      <c r="BJ16" s="62">
        <f t="shared" si="8"/>
        <v>0</v>
      </c>
      <c r="BK16" s="62">
        <f t="shared" si="9"/>
        <v>0</v>
      </c>
      <c r="BL16" s="62">
        <f t="shared" si="10"/>
        <v>0</v>
      </c>
      <c r="BM16" s="62">
        <f t="shared" si="11"/>
        <v>0</v>
      </c>
      <c r="BN16" s="62"/>
      <c r="BO16" s="1">
        <f t="shared" si="12"/>
        <v>0</v>
      </c>
      <c r="BP16" s="1">
        <f t="shared" si="13"/>
        <v>0</v>
      </c>
      <c r="BQ16" s="62"/>
      <c r="BR16" s="1">
        <f t="shared" si="43"/>
        <v>0</v>
      </c>
      <c r="BS16" s="1">
        <f t="shared" si="44"/>
        <v>0</v>
      </c>
      <c r="BT16" s="1">
        <f t="shared" si="45"/>
        <v>0</v>
      </c>
      <c r="BU16" s="1">
        <f t="shared" si="46"/>
        <v>0</v>
      </c>
      <c r="BV16" s="1">
        <f t="shared" si="47"/>
        <v>0</v>
      </c>
      <c r="BW16" s="1">
        <f t="shared" si="48"/>
        <v>0</v>
      </c>
      <c r="BX16" s="1">
        <f t="shared" si="49"/>
        <v>0</v>
      </c>
      <c r="BY16" s="1">
        <f t="shared" si="50"/>
        <v>0</v>
      </c>
      <c r="BZ16" s="1">
        <f t="shared" si="51"/>
        <v>0</v>
      </c>
      <c r="CA16" s="1">
        <f t="shared" si="52"/>
        <v>0</v>
      </c>
      <c r="CB16" s="1">
        <f t="shared" si="53"/>
        <v>0</v>
      </c>
      <c r="CC16" s="1">
        <f t="shared" si="54"/>
        <v>0</v>
      </c>
      <c r="CD16" s="1">
        <f t="shared" si="55"/>
        <v>0</v>
      </c>
      <c r="CE16" s="1">
        <f t="shared" si="56"/>
        <v>0</v>
      </c>
      <c r="CF16" s="1">
        <f t="shared" si="57"/>
        <v>0</v>
      </c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</row>
    <row r="17" spans="1:108" s="159" customFormat="1" ht="57" customHeight="1">
      <c r="A17" s="1"/>
      <c r="B17" s="782"/>
      <c r="C17" s="62"/>
      <c r="D17" s="467" t="s">
        <v>285</v>
      </c>
      <c r="E17" s="795"/>
      <c r="F17" s="159" t="s">
        <v>629</v>
      </c>
      <c r="G17" s="161" t="s">
        <v>1</v>
      </c>
      <c r="H17" s="159">
        <v>1</v>
      </c>
      <c r="I17" s="161" t="s">
        <v>6708</v>
      </c>
      <c r="J17" s="964">
        <v>78.466500000000011</v>
      </c>
      <c r="K17" s="162"/>
      <c r="L17" s="162"/>
      <c r="M17" s="162"/>
      <c r="N17" s="162"/>
      <c r="O17" s="162"/>
      <c r="P17" s="162"/>
      <c r="Q17" s="162"/>
      <c r="R17" s="163"/>
      <c r="S17" s="163"/>
      <c r="T17" s="162"/>
      <c r="U17" s="165">
        <f t="shared" si="29"/>
        <v>0</v>
      </c>
      <c r="V17" s="165" t="str">
        <f t="shared" si="30"/>
        <v>No</v>
      </c>
      <c r="W17" s="166" t="str">
        <f t="shared" si="31"/>
        <v>No</v>
      </c>
      <c r="X17"/>
      <c r="Y17" s="397">
        <v>1</v>
      </c>
      <c r="Z17" s="398">
        <f t="shared" si="32"/>
        <v>0</v>
      </c>
      <c r="AA17" s="62"/>
      <c r="AB17" s="62"/>
      <c r="AC17" s="287" t="s">
        <v>95</v>
      </c>
      <c r="AD17" s="516">
        <v>2</v>
      </c>
      <c r="AE17" s="286">
        <f t="shared" si="3"/>
        <v>0</v>
      </c>
      <c r="AF17" s="286">
        <f t="shared" si="33"/>
        <v>0</v>
      </c>
      <c r="AG17" s="286">
        <f t="shared" si="34"/>
        <v>0</v>
      </c>
      <c r="AH17" s="286">
        <f t="shared" si="35"/>
        <v>0</v>
      </c>
      <c r="AI17" s="286">
        <f t="shared" si="36"/>
        <v>0</v>
      </c>
      <c r="AJ17" s="286">
        <f t="shared" si="37"/>
        <v>0</v>
      </c>
      <c r="AK17" s="286">
        <f t="shared" si="38"/>
        <v>0</v>
      </c>
      <c r="AL17" s="286">
        <f t="shared" si="39"/>
        <v>0</v>
      </c>
      <c r="AM17" s="286">
        <f t="shared" si="40"/>
        <v>0</v>
      </c>
      <c r="AN17" s="286">
        <f t="shared" si="41"/>
        <v>0</v>
      </c>
      <c r="AO17" s="286">
        <f t="shared" si="42"/>
        <v>0</v>
      </c>
      <c r="AP17" s="286">
        <v>1</v>
      </c>
      <c r="AR17" s="523">
        <v>7</v>
      </c>
      <c r="AT17" s="523"/>
      <c r="AV17" s="523"/>
      <c r="AX17" s="523"/>
      <c r="AZ17" s="523"/>
      <c r="BB17" s="523"/>
      <c r="BD17" s="523"/>
      <c r="BE17" s="62"/>
      <c r="BF17" s="62">
        <f t="shared" si="4"/>
        <v>0</v>
      </c>
      <c r="BG17" s="62">
        <f t="shared" si="5"/>
        <v>0</v>
      </c>
      <c r="BH17" s="62">
        <f t="shared" si="6"/>
        <v>0</v>
      </c>
      <c r="BI17" s="62">
        <f t="shared" si="7"/>
        <v>0</v>
      </c>
      <c r="BJ17" s="62">
        <f t="shared" si="8"/>
        <v>0</v>
      </c>
      <c r="BK17" s="62">
        <f t="shared" si="9"/>
        <v>0</v>
      </c>
      <c r="BL17" s="62">
        <f t="shared" si="10"/>
        <v>0</v>
      </c>
      <c r="BM17" s="62">
        <f t="shared" si="11"/>
        <v>0</v>
      </c>
      <c r="BN17" s="62"/>
      <c r="BO17" s="1">
        <f t="shared" si="12"/>
        <v>0</v>
      </c>
      <c r="BP17" s="1">
        <f t="shared" si="13"/>
        <v>0</v>
      </c>
      <c r="BQ17" s="62"/>
      <c r="BR17" s="1">
        <f t="shared" si="43"/>
        <v>0</v>
      </c>
      <c r="BS17" s="1">
        <f t="shared" si="44"/>
        <v>0</v>
      </c>
      <c r="BT17" s="1">
        <f t="shared" si="45"/>
        <v>0</v>
      </c>
      <c r="BU17" s="1">
        <f t="shared" si="46"/>
        <v>0</v>
      </c>
      <c r="BV17" s="1">
        <f t="shared" si="47"/>
        <v>0</v>
      </c>
      <c r="BW17" s="1">
        <f t="shared" si="48"/>
        <v>0</v>
      </c>
      <c r="BX17" s="1">
        <f t="shared" si="49"/>
        <v>0</v>
      </c>
      <c r="BY17" s="1">
        <f t="shared" si="50"/>
        <v>0</v>
      </c>
      <c r="BZ17" s="1">
        <f t="shared" si="51"/>
        <v>0</v>
      </c>
      <c r="CA17" s="1">
        <f t="shared" si="52"/>
        <v>0</v>
      </c>
      <c r="CB17" s="1">
        <f t="shared" si="53"/>
        <v>0</v>
      </c>
      <c r="CC17" s="1">
        <f t="shared" si="54"/>
        <v>0</v>
      </c>
      <c r="CD17" s="1">
        <f t="shared" si="55"/>
        <v>0</v>
      </c>
      <c r="CE17" s="1">
        <f t="shared" si="56"/>
        <v>0</v>
      </c>
      <c r="CF17" s="1">
        <f t="shared" si="57"/>
        <v>0</v>
      </c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</row>
    <row r="18" spans="1:108" s="1" customFormat="1" ht="57" customHeight="1">
      <c r="B18" s="784"/>
      <c r="D18" s="465" t="s">
        <v>286</v>
      </c>
      <c r="E18" s="794"/>
      <c r="F18" s="1" t="s">
        <v>631</v>
      </c>
      <c r="G18" s="140" t="s">
        <v>723</v>
      </c>
      <c r="H18" s="1">
        <v>1</v>
      </c>
      <c r="I18" s="140" t="s">
        <v>6708</v>
      </c>
      <c r="J18" s="968">
        <v>63.863940000000014</v>
      </c>
      <c r="K18" s="195"/>
      <c r="L18" s="195"/>
      <c r="M18" s="195"/>
      <c r="N18" s="195"/>
      <c r="O18" s="195"/>
      <c r="P18" s="195"/>
      <c r="Q18" s="195"/>
      <c r="R18" s="196"/>
      <c r="S18" s="169"/>
      <c r="T18" s="168"/>
      <c r="U18" s="171">
        <f t="shared" si="29"/>
        <v>0</v>
      </c>
      <c r="V18" s="197" t="str">
        <f t="shared" si="30"/>
        <v>No</v>
      </c>
      <c r="W18" s="172" t="str">
        <f t="shared" si="31"/>
        <v>No</v>
      </c>
      <c r="X18"/>
      <c r="Y18" s="397">
        <v>1</v>
      </c>
      <c r="Z18" s="398">
        <f t="shared" si="32"/>
        <v>0</v>
      </c>
      <c r="AA18" s="62"/>
      <c r="AB18" s="62"/>
      <c r="AC18" s="287" t="s">
        <v>32</v>
      </c>
      <c r="AD18" s="516">
        <v>2</v>
      </c>
      <c r="AE18" s="286">
        <f t="shared" si="3"/>
        <v>0</v>
      </c>
      <c r="AF18" s="286">
        <f t="shared" si="33"/>
        <v>0</v>
      </c>
      <c r="AG18" s="286">
        <f t="shared" si="34"/>
        <v>0</v>
      </c>
      <c r="AH18" s="286">
        <f t="shared" si="35"/>
        <v>0</v>
      </c>
      <c r="AI18" s="286">
        <f t="shared" si="36"/>
        <v>0</v>
      </c>
      <c r="AJ18" s="286">
        <f t="shared" si="37"/>
        <v>0</v>
      </c>
      <c r="AK18" s="286">
        <f t="shared" si="38"/>
        <v>0</v>
      </c>
      <c r="AL18" s="286">
        <f t="shared" si="39"/>
        <v>0</v>
      </c>
      <c r="AM18" s="286">
        <f t="shared" si="40"/>
        <v>0</v>
      </c>
      <c r="AN18" s="286">
        <f t="shared" si="41"/>
        <v>0</v>
      </c>
      <c r="AO18" s="286">
        <f t="shared" si="42"/>
        <v>0</v>
      </c>
      <c r="AP18" s="286">
        <v>1</v>
      </c>
      <c r="AR18" s="523">
        <v>4</v>
      </c>
      <c r="AT18" s="523"/>
      <c r="AV18" s="523"/>
      <c r="AX18" s="523"/>
      <c r="AZ18" s="523"/>
      <c r="BB18" s="523"/>
      <c r="BD18" s="523"/>
      <c r="BE18" s="62"/>
      <c r="BF18" s="62">
        <f t="shared" si="4"/>
        <v>0</v>
      </c>
      <c r="BG18" s="62">
        <f t="shared" si="5"/>
        <v>0</v>
      </c>
      <c r="BH18" s="62">
        <f t="shared" si="6"/>
        <v>0</v>
      </c>
      <c r="BI18" s="62">
        <f t="shared" si="7"/>
        <v>0</v>
      </c>
      <c r="BJ18" s="62">
        <f t="shared" si="8"/>
        <v>0</v>
      </c>
      <c r="BK18" s="62">
        <f t="shared" si="9"/>
        <v>0</v>
      </c>
      <c r="BL18" s="62">
        <f t="shared" si="10"/>
        <v>0</v>
      </c>
      <c r="BM18" s="62">
        <f t="shared" si="11"/>
        <v>0</v>
      </c>
      <c r="BO18" s="1">
        <f t="shared" si="12"/>
        <v>0</v>
      </c>
      <c r="BP18" s="1">
        <f t="shared" si="13"/>
        <v>0</v>
      </c>
      <c r="BR18" s="1">
        <f t="shared" si="43"/>
        <v>0</v>
      </c>
      <c r="BS18" s="1">
        <f t="shared" si="15"/>
        <v>0</v>
      </c>
      <c r="BT18" s="1">
        <f t="shared" si="16"/>
        <v>0</v>
      </c>
      <c r="BU18" s="1">
        <f t="shared" si="17"/>
        <v>0</v>
      </c>
      <c r="BV18" s="1">
        <f t="shared" si="18"/>
        <v>0</v>
      </c>
      <c r="BW18" s="1">
        <f t="shared" si="19"/>
        <v>0</v>
      </c>
      <c r="BX18" s="1">
        <f t="shared" si="20"/>
        <v>0</v>
      </c>
      <c r="BY18" s="1">
        <f t="shared" si="21"/>
        <v>0</v>
      </c>
      <c r="BZ18" s="1">
        <f t="shared" si="22"/>
        <v>0</v>
      </c>
      <c r="CA18" s="1">
        <f t="shared" si="23"/>
        <v>0</v>
      </c>
      <c r="CB18" s="1">
        <f t="shared" si="24"/>
        <v>0</v>
      </c>
      <c r="CC18" s="1">
        <f t="shared" si="25"/>
        <v>0</v>
      </c>
      <c r="CD18" s="1">
        <f t="shared" si="26"/>
        <v>0</v>
      </c>
      <c r="CE18" s="1">
        <f t="shared" si="27"/>
        <v>0</v>
      </c>
      <c r="CF18" s="1">
        <f t="shared" si="28"/>
        <v>0</v>
      </c>
    </row>
    <row r="19" spans="1:108" s="1" customFormat="1" ht="57" customHeight="1">
      <c r="B19" s="784"/>
      <c r="D19" s="467" t="s">
        <v>287</v>
      </c>
      <c r="E19" s="795"/>
      <c r="F19" s="159" t="s">
        <v>218</v>
      </c>
      <c r="G19" s="161" t="s">
        <v>595</v>
      </c>
      <c r="H19" s="159">
        <v>4</v>
      </c>
      <c r="I19" s="161" t="s">
        <v>6708</v>
      </c>
      <c r="J19" s="964">
        <v>63.852809999999998</v>
      </c>
      <c r="K19" s="162"/>
      <c r="L19" s="162"/>
      <c r="M19" s="162"/>
      <c r="N19" s="162"/>
      <c r="O19" s="162"/>
      <c r="P19" s="162"/>
      <c r="Q19" s="162"/>
      <c r="R19" s="163"/>
      <c r="S19" s="163"/>
      <c r="T19" s="162"/>
      <c r="U19" s="165">
        <f t="shared" si="29"/>
        <v>0</v>
      </c>
      <c r="V19" s="165" t="str">
        <f t="shared" si="30"/>
        <v>No</v>
      </c>
      <c r="W19" s="166" t="str">
        <f t="shared" si="31"/>
        <v>No</v>
      </c>
      <c r="X19"/>
      <c r="Y19" s="397">
        <v>1</v>
      </c>
      <c r="Z19" s="398">
        <f t="shared" si="32"/>
        <v>0</v>
      </c>
      <c r="AA19" s="62"/>
      <c r="AB19" s="62"/>
      <c r="AC19" s="287" t="s">
        <v>235</v>
      </c>
      <c r="AD19" s="516">
        <v>1.2</v>
      </c>
      <c r="AE19" s="286">
        <f t="shared" si="3"/>
        <v>0</v>
      </c>
      <c r="AF19" s="286">
        <f t="shared" si="33"/>
        <v>0</v>
      </c>
      <c r="AG19" s="286">
        <f t="shared" si="34"/>
        <v>0</v>
      </c>
      <c r="AH19" s="286">
        <f t="shared" si="35"/>
        <v>0</v>
      </c>
      <c r="AI19" s="286">
        <f t="shared" si="36"/>
        <v>0</v>
      </c>
      <c r="AJ19" s="286">
        <f t="shared" si="37"/>
        <v>0</v>
      </c>
      <c r="AK19" s="286">
        <f t="shared" si="38"/>
        <v>0</v>
      </c>
      <c r="AL19" s="286">
        <f t="shared" si="39"/>
        <v>0</v>
      </c>
      <c r="AM19" s="286">
        <f t="shared" si="40"/>
        <v>0</v>
      </c>
      <c r="AN19" s="286">
        <f t="shared" si="41"/>
        <v>0</v>
      </c>
      <c r="AO19" s="286">
        <f t="shared" si="42"/>
        <v>0</v>
      </c>
      <c r="AP19" s="286">
        <v>1</v>
      </c>
      <c r="AQ19" s="159">
        <v>4</v>
      </c>
      <c r="AR19" s="523">
        <v>4</v>
      </c>
      <c r="AS19" s="159"/>
      <c r="AT19" s="523"/>
      <c r="AU19" s="159"/>
      <c r="AV19" s="523"/>
      <c r="AW19" s="159"/>
      <c r="AX19" s="523"/>
      <c r="AY19" s="159"/>
      <c r="AZ19" s="523"/>
      <c r="BA19" s="159"/>
      <c r="BB19" s="523"/>
      <c r="BC19" s="159"/>
      <c r="BD19" s="523"/>
      <c r="BE19" s="62"/>
      <c r="BF19" s="62">
        <f t="shared" si="4"/>
        <v>0</v>
      </c>
      <c r="BG19" s="62">
        <f t="shared" si="5"/>
        <v>0</v>
      </c>
      <c r="BH19" s="62">
        <f t="shared" si="6"/>
        <v>0</v>
      </c>
      <c r="BI19" s="62">
        <f t="shared" si="7"/>
        <v>0</v>
      </c>
      <c r="BJ19" s="62">
        <f t="shared" si="8"/>
        <v>0</v>
      </c>
      <c r="BK19" s="62">
        <f t="shared" si="9"/>
        <v>0</v>
      </c>
      <c r="BL19" s="62">
        <f t="shared" si="10"/>
        <v>0</v>
      </c>
      <c r="BM19" s="62">
        <f t="shared" si="11"/>
        <v>0</v>
      </c>
      <c r="BO19" s="1">
        <f t="shared" si="12"/>
        <v>0</v>
      </c>
      <c r="BP19" s="1">
        <f t="shared" si="13"/>
        <v>0</v>
      </c>
      <c r="BR19" s="1">
        <f t="shared" si="43"/>
        <v>0</v>
      </c>
      <c r="BS19" s="1">
        <f t="shared" si="15"/>
        <v>0</v>
      </c>
      <c r="BT19" s="1">
        <f t="shared" si="16"/>
        <v>0</v>
      </c>
      <c r="BU19" s="1">
        <f t="shared" si="17"/>
        <v>0</v>
      </c>
      <c r="BV19" s="1">
        <f t="shared" si="18"/>
        <v>0</v>
      </c>
      <c r="BW19" s="1">
        <f t="shared" si="19"/>
        <v>0</v>
      </c>
      <c r="BX19" s="1">
        <f t="shared" si="20"/>
        <v>0</v>
      </c>
      <c r="BY19" s="1">
        <f t="shared" si="21"/>
        <v>0</v>
      </c>
      <c r="BZ19" s="1">
        <f t="shared" si="22"/>
        <v>0</v>
      </c>
      <c r="CA19" s="1">
        <f t="shared" si="23"/>
        <v>0</v>
      </c>
      <c r="CB19" s="1">
        <f t="shared" si="24"/>
        <v>0</v>
      </c>
      <c r="CC19" s="1">
        <f t="shared" si="25"/>
        <v>0</v>
      </c>
      <c r="CD19" s="1">
        <f t="shared" si="26"/>
        <v>0</v>
      </c>
      <c r="CE19" s="1">
        <f t="shared" si="27"/>
        <v>0</v>
      </c>
      <c r="CF19" s="1">
        <f t="shared" si="28"/>
        <v>0</v>
      </c>
    </row>
    <row r="20" spans="1:108" s="1" customFormat="1" ht="57" customHeight="1">
      <c r="B20" s="784"/>
      <c r="D20" s="465" t="s">
        <v>5251</v>
      </c>
      <c r="E20" s="814" t="s">
        <v>90</v>
      </c>
      <c r="F20" s="1" t="s">
        <v>225</v>
      </c>
      <c r="G20" s="140" t="s">
        <v>595</v>
      </c>
      <c r="H20" s="1">
        <v>2</v>
      </c>
      <c r="I20" s="140" t="s">
        <v>6708</v>
      </c>
      <c r="J20" s="968">
        <v>50.174039999999998</v>
      </c>
      <c r="K20" s="195"/>
      <c r="L20" s="195"/>
      <c r="M20" s="195"/>
      <c r="N20" s="195"/>
      <c r="O20" s="195"/>
      <c r="P20" s="195"/>
      <c r="Q20" s="195"/>
      <c r="R20" s="196"/>
      <c r="S20" s="169"/>
      <c r="T20" s="168"/>
      <c r="U20" s="171">
        <f t="shared" si="29"/>
        <v>0</v>
      </c>
      <c r="V20" s="197" t="str">
        <f t="shared" si="30"/>
        <v>No</v>
      </c>
      <c r="W20" s="172" t="str">
        <f t="shared" si="31"/>
        <v>No</v>
      </c>
      <c r="X20"/>
      <c r="Y20" s="397">
        <v>1</v>
      </c>
      <c r="Z20" s="398">
        <f t="shared" si="32"/>
        <v>0</v>
      </c>
      <c r="AA20" s="62"/>
      <c r="AB20" s="62"/>
      <c r="AC20" s="287" t="s">
        <v>30</v>
      </c>
      <c r="AD20" s="516">
        <v>1.2</v>
      </c>
      <c r="AE20" s="286">
        <f t="shared" si="3"/>
        <v>0</v>
      </c>
      <c r="AF20" s="286">
        <f t="shared" si="33"/>
        <v>0</v>
      </c>
      <c r="AG20" s="286">
        <f t="shared" si="34"/>
        <v>0</v>
      </c>
      <c r="AH20" s="286">
        <f t="shared" si="35"/>
        <v>0</v>
      </c>
      <c r="AI20" s="286">
        <f t="shared" si="36"/>
        <v>0</v>
      </c>
      <c r="AJ20" s="286">
        <f t="shared" si="37"/>
        <v>0</v>
      </c>
      <c r="AK20" s="286">
        <f t="shared" si="38"/>
        <v>0</v>
      </c>
      <c r="AL20" s="286">
        <f t="shared" si="39"/>
        <v>0</v>
      </c>
      <c r="AM20" s="286">
        <f t="shared" si="40"/>
        <v>0</v>
      </c>
      <c r="AN20" s="286">
        <f t="shared" si="41"/>
        <v>0</v>
      </c>
      <c r="AO20" s="286">
        <f t="shared" si="42"/>
        <v>0</v>
      </c>
      <c r="AP20" s="286">
        <v>1</v>
      </c>
      <c r="AQ20" s="1">
        <v>2</v>
      </c>
      <c r="AR20" s="523">
        <v>2</v>
      </c>
      <c r="AT20" s="523"/>
      <c r="AV20" s="523"/>
      <c r="AX20" s="523"/>
      <c r="AZ20" s="523"/>
      <c r="BB20" s="523"/>
      <c r="BD20" s="523"/>
      <c r="BE20" s="62"/>
      <c r="BF20" s="62">
        <f t="shared" si="4"/>
        <v>0</v>
      </c>
      <c r="BG20" s="62">
        <f t="shared" si="5"/>
        <v>0</v>
      </c>
      <c r="BH20" s="62">
        <f t="shared" si="6"/>
        <v>0</v>
      </c>
      <c r="BI20" s="62">
        <f t="shared" si="7"/>
        <v>0</v>
      </c>
      <c r="BJ20" s="62">
        <f t="shared" si="8"/>
        <v>0</v>
      </c>
      <c r="BK20" s="62">
        <f t="shared" si="9"/>
        <v>0</v>
      </c>
      <c r="BL20" s="62">
        <f t="shared" si="10"/>
        <v>0</v>
      </c>
      <c r="BM20" s="62">
        <f t="shared" si="11"/>
        <v>0</v>
      </c>
      <c r="BO20" s="1">
        <f t="shared" si="12"/>
        <v>0</v>
      </c>
      <c r="BP20" s="1">
        <f t="shared" si="13"/>
        <v>0</v>
      </c>
      <c r="BR20" s="1">
        <f t="shared" si="43"/>
        <v>0</v>
      </c>
      <c r="BS20" s="1">
        <f t="shared" si="15"/>
        <v>0</v>
      </c>
      <c r="BT20" s="1">
        <f t="shared" si="16"/>
        <v>0</v>
      </c>
      <c r="BU20" s="1">
        <f t="shared" si="17"/>
        <v>0</v>
      </c>
      <c r="BV20" s="1">
        <f t="shared" si="18"/>
        <v>0</v>
      </c>
      <c r="BW20" s="1">
        <f t="shared" si="19"/>
        <v>0</v>
      </c>
      <c r="BX20" s="1">
        <f t="shared" si="20"/>
        <v>0</v>
      </c>
      <c r="BY20" s="1">
        <f t="shared" si="21"/>
        <v>0</v>
      </c>
      <c r="BZ20" s="1">
        <f t="shared" si="22"/>
        <v>0</v>
      </c>
      <c r="CA20" s="1">
        <f t="shared" si="23"/>
        <v>0</v>
      </c>
      <c r="CB20" s="1">
        <f t="shared" si="24"/>
        <v>0</v>
      </c>
      <c r="CC20" s="1">
        <f t="shared" si="25"/>
        <v>0</v>
      </c>
      <c r="CD20" s="1">
        <f t="shared" si="26"/>
        <v>0</v>
      </c>
      <c r="CE20" s="1">
        <f t="shared" si="27"/>
        <v>0</v>
      </c>
      <c r="CF20" s="1">
        <f t="shared" si="28"/>
        <v>0</v>
      </c>
    </row>
    <row r="21" spans="1:108" s="1" customFormat="1" ht="57" customHeight="1">
      <c r="B21" s="784"/>
      <c r="D21" s="467" t="s">
        <v>288</v>
      </c>
      <c r="E21" s="795"/>
      <c r="F21" s="159" t="s">
        <v>631</v>
      </c>
      <c r="G21" s="161" t="s">
        <v>723</v>
      </c>
      <c r="H21" s="159">
        <v>1</v>
      </c>
      <c r="I21" s="161" t="s">
        <v>6708</v>
      </c>
      <c r="J21" s="964">
        <v>63.863940000000014</v>
      </c>
      <c r="K21" s="162"/>
      <c r="L21" s="162"/>
      <c r="M21" s="162"/>
      <c r="N21" s="162"/>
      <c r="O21" s="162"/>
      <c r="P21" s="162"/>
      <c r="Q21" s="162"/>
      <c r="R21" s="163"/>
      <c r="S21" s="163"/>
      <c r="T21" s="162"/>
      <c r="U21" s="165">
        <f t="shared" si="29"/>
        <v>0</v>
      </c>
      <c r="V21" s="165" t="str">
        <f t="shared" si="30"/>
        <v>No</v>
      </c>
      <c r="W21" s="166" t="str">
        <f t="shared" si="31"/>
        <v>No</v>
      </c>
      <c r="X21"/>
      <c r="Y21" s="397">
        <v>1</v>
      </c>
      <c r="Z21" s="398">
        <f t="shared" si="32"/>
        <v>0</v>
      </c>
      <c r="AA21" s="62"/>
      <c r="AB21" s="62"/>
      <c r="AC21" s="287" t="s">
        <v>31</v>
      </c>
      <c r="AD21" s="516">
        <v>1.4</v>
      </c>
      <c r="AE21" s="286">
        <f t="shared" si="3"/>
        <v>0</v>
      </c>
      <c r="AF21" s="286">
        <f t="shared" si="33"/>
        <v>0</v>
      </c>
      <c r="AG21" s="286">
        <f t="shared" si="34"/>
        <v>0</v>
      </c>
      <c r="AH21" s="286">
        <f t="shared" si="35"/>
        <v>0</v>
      </c>
      <c r="AI21" s="286">
        <f t="shared" si="36"/>
        <v>0</v>
      </c>
      <c r="AJ21" s="286">
        <f t="shared" si="37"/>
        <v>0</v>
      </c>
      <c r="AK21" s="286">
        <f t="shared" si="38"/>
        <v>0</v>
      </c>
      <c r="AL21" s="286">
        <f t="shared" si="39"/>
        <v>0</v>
      </c>
      <c r="AM21" s="286">
        <f t="shared" si="40"/>
        <v>0</v>
      </c>
      <c r="AN21" s="286">
        <f t="shared" si="41"/>
        <v>0</v>
      </c>
      <c r="AO21" s="286">
        <f t="shared" si="42"/>
        <v>0</v>
      </c>
      <c r="AP21" s="286">
        <v>1</v>
      </c>
      <c r="AQ21" s="159"/>
      <c r="AR21" s="523">
        <v>3</v>
      </c>
      <c r="AS21" s="159"/>
      <c r="AT21" s="523"/>
      <c r="AU21" s="159"/>
      <c r="AV21" s="523"/>
      <c r="AW21" s="159"/>
      <c r="AX21" s="523"/>
      <c r="AY21" s="159"/>
      <c r="AZ21" s="523"/>
      <c r="BA21" s="159"/>
      <c r="BB21" s="523"/>
      <c r="BC21" s="159"/>
      <c r="BD21" s="523"/>
      <c r="BE21" s="62"/>
      <c r="BF21" s="62">
        <f t="shared" si="4"/>
        <v>0</v>
      </c>
      <c r="BG21" s="62">
        <f t="shared" si="5"/>
        <v>0</v>
      </c>
      <c r="BH21" s="62">
        <f t="shared" si="6"/>
        <v>0</v>
      </c>
      <c r="BI21" s="62">
        <f t="shared" si="7"/>
        <v>0</v>
      </c>
      <c r="BJ21" s="62">
        <f t="shared" si="8"/>
        <v>0</v>
      </c>
      <c r="BK21" s="62">
        <f t="shared" si="9"/>
        <v>0</v>
      </c>
      <c r="BL21" s="62">
        <f t="shared" si="10"/>
        <v>0</v>
      </c>
      <c r="BM21" s="62">
        <f t="shared" si="11"/>
        <v>0</v>
      </c>
      <c r="BO21" s="1">
        <f t="shared" si="12"/>
        <v>0</v>
      </c>
      <c r="BP21" s="1">
        <f t="shared" si="13"/>
        <v>0</v>
      </c>
      <c r="BR21" s="1">
        <f t="shared" si="43"/>
        <v>0</v>
      </c>
      <c r="BS21" s="1">
        <f t="shared" si="15"/>
        <v>0</v>
      </c>
      <c r="BT21" s="1">
        <f t="shared" si="16"/>
        <v>0</v>
      </c>
      <c r="BU21" s="1">
        <f t="shared" si="17"/>
        <v>0</v>
      </c>
      <c r="BV21" s="1">
        <f t="shared" si="18"/>
        <v>0</v>
      </c>
      <c r="BW21" s="1">
        <f t="shared" si="19"/>
        <v>0</v>
      </c>
      <c r="BX21" s="1">
        <f t="shared" si="20"/>
        <v>0</v>
      </c>
      <c r="BY21" s="1">
        <f t="shared" si="21"/>
        <v>0</v>
      </c>
      <c r="BZ21" s="1">
        <f t="shared" si="22"/>
        <v>0</v>
      </c>
      <c r="CA21" s="1">
        <f t="shared" si="23"/>
        <v>0</v>
      </c>
      <c r="CB21" s="1">
        <f t="shared" si="24"/>
        <v>0</v>
      </c>
      <c r="CC21" s="1">
        <f t="shared" si="25"/>
        <v>0</v>
      </c>
      <c r="CD21" s="1">
        <f t="shared" si="26"/>
        <v>0</v>
      </c>
      <c r="CE21" s="1">
        <f t="shared" si="27"/>
        <v>0</v>
      </c>
      <c r="CF21" s="1">
        <f t="shared" si="28"/>
        <v>0</v>
      </c>
    </row>
    <row r="22" spans="1:108" s="62" customFormat="1" ht="57" customHeight="1">
      <c r="A22" s="1"/>
      <c r="B22" s="785"/>
      <c r="C22" s="175"/>
      <c r="D22" s="473" t="s">
        <v>289</v>
      </c>
      <c r="E22" s="796"/>
      <c r="F22" s="173" t="s">
        <v>219</v>
      </c>
      <c r="G22" s="198" t="s">
        <v>723</v>
      </c>
      <c r="H22" s="173">
        <v>2</v>
      </c>
      <c r="I22" s="198" t="s">
        <v>6708</v>
      </c>
      <c r="J22" s="973">
        <v>68.427240000000012</v>
      </c>
      <c r="K22" s="199"/>
      <c r="L22" s="199"/>
      <c r="M22" s="199"/>
      <c r="N22" s="199"/>
      <c r="O22" s="199"/>
      <c r="P22" s="199"/>
      <c r="Q22" s="199"/>
      <c r="R22" s="200"/>
      <c r="S22" s="169"/>
      <c r="T22" s="169"/>
      <c r="U22" s="170">
        <f t="shared" si="29"/>
        <v>0</v>
      </c>
      <c r="V22" s="201" t="str">
        <f t="shared" si="30"/>
        <v>No</v>
      </c>
      <c r="W22" s="172" t="str">
        <f t="shared" si="31"/>
        <v>No</v>
      </c>
      <c r="X22"/>
      <c r="Y22" s="399">
        <v>1</v>
      </c>
      <c r="Z22" s="398">
        <f t="shared" si="32"/>
        <v>0</v>
      </c>
      <c r="AC22" s="287" t="s">
        <v>29</v>
      </c>
      <c r="AD22" s="516">
        <v>1.8</v>
      </c>
      <c r="AE22" s="286">
        <f t="shared" si="3"/>
        <v>0</v>
      </c>
      <c r="AF22" s="286">
        <f t="shared" si="33"/>
        <v>0</v>
      </c>
      <c r="AG22" s="286">
        <f t="shared" si="34"/>
        <v>0</v>
      </c>
      <c r="AH22" s="286">
        <f t="shared" si="35"/>
        <v>0</v>
      </c>
      <c r="AI22" s="286">
        <f t="shared" si="36"/>
        <v>0</v>
      </c>
      <c r="AJ22" s="286">
        <f t="shared" si="37"/>
        <v>0</v>
      </c>
      <c r="AK22" s="286">
        <f t="shared" si="38"/>
        <v>0</v>
      </c>
      <c r="AL22" s="286">
        <f t="shared" si="39"/>
        <v>0</v>
      </c>
      <c r="AM22" s="286">
        <f t="shared" si="40"/>
        <v>0</v>
      </c>
      <c r="AN22" s="286">
        <f t="shared" si="41"/>
        <v>0</v>
      </c>
      <c r="AO22" s="286">
        <f t="shared" si="42"/>
        <v>0</v>
      </c>
      <c r="AP22" s="286">
        <v>1</v>
      </c>
      <c r="AQ22" s="173"/>
      <c r="AR22" s="524">
        <v>6</v>
      </c>
      <c r="AS22" s="173"/>
      <c r="AT22" s="524"/>
      <c r="AU22" s="173"/>
      <c r="AV22" s="524"/>
      <c r="AW22" s="173"/>
      <c r="AX22" s="524"/>
      <c r="AY22" s="173"/>
      <c r="AZ22" s="524"/>
      <c r="BA22" s="173"/>
      <c r="BB22" s="524"/>
      <c r="BC22" s="173"/>
      <c r="BD22" s="524"/>
      <c r="BF22" s="62">
        <f t="shared" si="4"/>
        <v>0</v>
      </c>
      <c r="BG22" s="62">
        <f t="shared" si="5"/>
        <v>0</v>
      </c>
      <c r="BH22" s="62">
        <f t="shared" si="6"/>
        <v>0</v>
      </c>
      <c r="BI22" s="62">
        <f t="shared" si="7"/>
        <v>0</v>
      </c>
      <c r="BJ22" s="62">
        <f t="shared" si="8"/>
        <v>0</v>
      </c>
      <c r="BK22" s="62">
        <f t="shared" si="9"/>
        <v>0</v>
      </c>
      <c r="BL22" s="62">
        <f t="shared" si="10"/>
        <v>0</v>
      </c>
      <c r="BM22" s="62">
        <f t="shared" si="11"/>
        <v>0</v>
      </c>
      <c r="BO22" s="1">
        <f t="shared" si="12"/>
        <v>0</v>
      </c>
      <c r="BP22" s="1">
        <f t="shared" si="13"/>
        <v>0</v>
      </c>
      <c r="BR22" s="1">
        <f t="shared" si="43"/>
        <v>0</v>
      </c>
      <c r="BS22" s="1">
        <f t="shared" si="15"/>
        <v>0</v>
      </c>
      <c r="BT22" s="1">
        <f t="shared" si="16"/>
        <v>0</v>
      </c>
      <c r="BU22" s="1">
        <f t="shared" si="17"/>
        <v>0</v>
      </c>
      <c r="BV22" s="1">
        <f t="shared" si="18"/>
        <v>0</v>
      </c>
      <c r="BW22" s="1">
        <f t="shared" si="19"/>
        <v>0</v>
      </c>
      <c r="BX22" s="1">
        <f t="shared" si="20"/>
        <v>0</v>
      </c>
      <c r="BY22" s="1">
        <f t="shared" si="21"/>
        <v>0</v>
      </c>
      <c r="BZ22" s="1">
        <f t="shared" si="22"/>
        <v>0</v>
      </c>
      <c r="CA22" s="1">
        <f t="shared" si="23"/>
        <v>0</v>
      </c>
      <c r="CB22" s="1">
        <f t="shared" si="24"/>
        <v>0</v>
      </c>
      <c r="CC22" s="1">
        <f t="shared" si="25"/>
        <v>0</v>
      </c>
      <c r="CD22" s="1">
        <f t="shared" si="26"/>
        <v>0</v>
      </c>
      <c r="CE22" s="1">
        <f t="shared" si="27"/>
        <v>0</v>
      </c>
      <c r="CF22" s="1">
        <f t="shared" si="28"/>
        <v>0</v>
      </c>
    </row>
    <row r="23" spans="1:108" ht="31.05" customHeight="1">
      <c r="B23" s="786"/>
      <c r="E23" s="815"/>
      <c r="F23" s="142"/>
      <c r="G23" s="146"/>
      <c r="J23" s="513" t="s">
        <v>782</v>
      </c>
      <c r="K23" s="142"/>
      <c r="L23" s="142"/>
      <c r="M23" s="142"/>
      <c r="N23" s="142"/>
      <c r="O23" s="142"/>
      <c r="P23" s="142"/>
      <c r="Q23" s="142"/>
      <c r="R23" s="142"/>
      <c r="S23" s="582"/>
      <c r="T23" s="582"/>
      <c r="U23" s="420"/>
      <c r="V23" s="149"/>
      <c r="W23" s="583"/>
      <c r="Y23" s="1"/>
      <c r="Z23" s="65"/>
      <c r="AA23" s="62"/>
      <c r="AB23" s="62"/>
      <c r="AC23" s="284"/>
      <c r="AD23" s="529"/>
      <c r="AE23" s="286">
        <f t="shared" si="3"/>
        <v>0</v>
      </c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BF23" s="62">
        <f t="shared" si="4"/>
        <v>0</v>
      </c>
      <c r="BG23" s="62">
        <f t="shared" si="5"/>
        <v>0</v>
      </c>
      <c r="BH23" s="62">
        <f t="shared" si="6"/>
        <v>0</v>
      </c>
      <c r="BI23" s="62">
        <f t="shared" si="7"/>
        <v>0</v>
      </c>
      <c r="BJ23" s="62">
        <f t="shared" si="8"/>
        <v>0</v>
      </c>
      <c r="BK23" s="62">
        <f t="shared" si="9"/>
        <v>0</v>
      </c>
      <c r="BL23" s="62">
        <f t="shared" si="10"/>
        <v>0</v>
      </c>
      <c r="BM23" s="62">
        <f t="shared" si="11"/>
        <v>0</v>
      </c>
      <c r="BO23" s="1">
        <f t="shared" si="12"/>
        <v>0</v>
      </c>
      <c r="BP23" s="1">
        <f t="shared" si="13"/>
        <v>0</v>
      </c>
      <c r="BR23" s="1">
        <f t="shared" si="43"/>
        <v>0</v>
      </c>
      <c r="BS23" s="1">
        <f t="shared" si="15"/>
        <v>0</v>
      </c>
      <c r="BT23" s="1">
        <f t="shared" si="16"/>
        <v>0</v>
      </c>
      <c r="BU23" s="1">
        <f t="shared" si="17"/>
        <v>0</v>
      </c>
      <c r="BV23" s="1">
        <f t="shared" si="18"/>
        <v>0</v>
      </c>
      <c r="BW23" s="1">
        <f t="shared" si="19"/>
        <v>0</v>
      </c>
      <c r="BX23" s="1">
        <f t="shared" si="20"/>
        <v>0</v>
      </c>
      <c r="BY23" s="1">
        <f t="shared" si="21"/>
        <v>0</v>
      </c>
      <c r="BZ23" s="1">
        <f t="shared" si="22"/>
        <v>0</v>
      </c>
      <c r="CA23" s="1">
        <f t="shared" si="23"/>
        <v>0</v>
      </c>
      <c r="CB23" s="1">
        <f t="shared" si="24"/>
        <v>0</v>
      </c>
      <c r="CC23" s="1">
        <f t="shared" si="25"/>
        <v>0</v>
      </c>
      <c r="CD23" s="1">
        <f t="shared" si="26"/>
        <v>0</v>
      </c>
      <c r="CE23" s="1">
        <f t="shared" si="27"/>
        <v>0</v>
      </c>
      <c r="CF23" s="1">
        <f t="shared" si="28"/>
        <v>0</v>
      </c>
    </row>
    <row r="24" spans="1:108" s="1" customFormat="1" ht="57" customHeight="1">
      <c r="B24" s="783"/>
      <c r="C24" s="188"/>
      <c r="D24" s="470" t="s">
        <v>325</v>
      </c>
      <c r="E24" s="797"/>
      <c r="F24" s="188" t="s">
        <v>631</v>
      </c>
      <c r="G24" s="189" t="s">
        <v>1</v>
      </c>
      <c r="H24" s="188">
        <v>1</v>
      </c>
      <c r="I24" s="189" t="s">
        <v>6712</v>
      </c>
      <c r="J24" s="970">
        <v>89.04000000000002</v>
      </c>
      <c r="K24" s="190"/>
      <c r="L24" s="190"/>
      <c r="M24" s="190"/>
      <c r="N24" s="190"/>
      <c r="O24" s="190"/>
      <c r="P24" s="190"/>
      <c r="Q24" s="190"/>
      <c r="R24" s="191"/>
      <c r="S24" s="190"/>
      <c r="T24" s="190"/>
      <c r="U24" s="171">
        <f t="shared" ref="U24:U38" si="58">J24*K24+J24*L24+J24*M24+J24*N24+J24*O24+J24*P24+J24*Q24+J24*R24+J24*S24+J24*T24</f>
        <v>0</v>
      </c>
      <c r="V24" s="192" t="str">
        <f t="shared" ref="V24:V38" si="59">IF(B24="New","Yes","No")</f>
        <v>No</v>
      </c>
      <c r="W24" s="172" t="str">
        <f t="shared" ref="W24:W38" si="60">IF(SUM(K24:T24)&gt;0,"Yes","No")</f>
        <v>No</v>
      </c>
      <c r="X24"/>
      <c r="Y24" s="395">
        <v>1</v>
      </c>
      <c r="Z24" s="398">
        <f t="shared" ref="Z24:Z38" si="61">Y24*K24+Y24*L24+Y24*M24+Y24*N24+Y24*O24+Y24*P24+Y24*Q24+Y24*R24+Y24*S24+Y24*T24</f>
        <v>0</v>
      </c>
      <c r="AA24" s="62"/>
      <c r="AB24" s="62"/>
      <c r="AC24" s="287"/>
      <c r="AD24" s="516">
        <v>1.97</v>
      </c>
      <c r="AE24" s="286">
        <f t="shared" si="3"/>
        <v>0</v>
      </c>
      <c r="AF24" s="286">
        <f t="shared" ref="AF24:AF38" si="62">K24*H24</f>
        <v>0</v>
      </c>
      <c r="AG24" s="286">
        <f t="shared" ref="AG24:AG38" si="63">L24*H24</f>
        <v>0</v>
      </c>
      <c r="AH24" s="286">
        <f t="shared" ref="AH24:AH38" si="64">M24*H24</f>
        <v>0</v>
      </c>
      <c r="AI24" s="286">
        <f t="shared" ref="AI24:AI38" si="65">N24*H24</f>
        <v>0</v>
      </c>
      <c r="AJ24" s="286">
        <f t="shared" ref="AJ24:AJ38" si="66">O24*H24</f>
        <v>0</v>
      </c>
      <c r="AK24" s="286">
        <f t="shared" ref="AK24:AK38" si="67">P24*H24</f>
        <v>0</v>
      </c>
      <c r="AL24" s="286">
        <f t="shared" ref="AL24:AL38" si="68">Q24*H24</f>
        <v>0</v>
      </c>
      <c r="AM24" s="286">
        <f t="shared" ref="AM24:AM38" si="69">R24*H24</f>
        <v>0</v>
      </c>
      <c r="AN24" s="286">
        <f t="shared" ref="AN24:AN38" si="70">S24*H24</f>
        <v>0</v>
      </c>
      <c r="AO24" s="286">
        <f t="shared" ref="AO24:AO38" si="71">T24*H24</f>
        <v>0</v>
      </c>
      <c r="AP24" s="286">
        <v>1</v>
      </c>
      <c r="AQ24" s="188">
        <v>4</v>
      </c>
      <c r="AR24" s="522"/>
      <c r="AS24" s="188"/>
      <c r="AT24" s="522"/>
      <c r="AU24" s="188"/>
      <c r="AV24" s="522"/>
      <c r="AW24" s="188"/>
      <c r="AX24" s="522"/>
      <c r="AY24" s="188">
        <v>1</v>
      </c>
      <c r="AZ24" s="522"/>
      <c r="BA24" s="188"/>
      <c r="BB24" s="522"/>
      <c r="BC24" s="188"/>
      <c r="BD24" s="522"/>
      <c r="BE24" s="62"/>
      <c r="BF24" s="62">
        <f t="shared" si="4"/>
        <v>0</v>
      </c>
      <c r="BG24" s="62">
        <f t="shared" si="5"/>
        <v>0</v>
      </c>
      <c r="BH24" s="62">
        <f t="shared" si="6"/>
        <v>0</v>
      </c>
      <c r="BI24" s="62">
        <f t="shared" si="7"/>
        <v>0</v>
      </c>
      <c r="BJ24" s="62">
        <f t="shared" si="8"/>
        <v>0</v>
      </c>
      <c r="BK24" s="62">
        <f t="shared" si="9"/>
        <v>0</v>
      </c>
      <c r="BL24" s="62">
        <f t="shared" si="10"/>
        <v>0</v>
      </c>
      <c r="BM24" s="62">
        <f t="shared" si="11"/>
        <v>0</v>
      </c>
      <c r="BO24" s="1">
        <f t="shared" si="12"/>
        <v>0</v>
      </c>
      <c r="BP24" s="1">
        <f t="shared" si="13"/>
        <v>0</v>
      </c>
      <c r="BR24" s="1">
        <f t="shared" si="43"/>
        <v>0</v>
      </c>
      <c r="BS24" s="1">
        <f t="shared" si="15"/>
        <v>0</v>
      </c>
      <c r="BT24" s="1">
        <f t="shared" si="16"/>
        <v>0</v>
      </c>
      <c r="BU24" s="1">
        <f t="shared" si="17"/>
        <v>0</v>
      </c>
      <c r="BV24" s="1">
        <f t="shared" si="18"/>
        <v>0</v>
      </c>
      <c r="BW24" s="1">
        <f t="shared" si="19"/>
        <v>0</v>
      </c>
      <c r="BX24" s="1">
        <f t="shared" si="20"/>
        <v>0</v>
      </c>
      <c r="BY24" s="1">
        <f t="shared" si="21"/>
        <v>0</v>
      </c>
      <c r="BZ24" s="1">
        <f t="shared" si="22"/>
        <v>0</v>
      </c>
      <c r="CA24" s="1">
        <f t="shared" si="23"/>
        <v>0</v>
      </c>
      <c r="CB24" s="1">
        <f t="shared" si="24"/>
        <v>0</v>
      </c>
      <c r="CC24" s="1">
        <f t="shared" si="25"/>
        <v>0</v>
      </c>
      <c r="CD24" s="1">
        <f t="shared" si="26"/>
        <v>0</v>
      </c>
      <c r="CE24" s="1">
        <f t="shared" si="27"/>
        <v>0</v>
      </c>
      <c r="CF24" s="1">
        <f t="shared" si="28"/>
        <v>0</v>
      </c>
    </row>
    <row r="25" spans="1:108" s="1" customFormat="1" ht="57" customHeight="1">
      <c r="B25" s="782"/>
      <c r="D25" s="467" t="s">
        <v>343</v>
      </c>
      <c r="E25" s="795"/>
      <c r="F25" s="159" t="s">
        <v>219</v>
      </c>
      <c r="G25" s="161" t="s">
        <v>1</v>
      </c>
      <c r="H25" s="159">
        <v>2</v>
      </c>
      <c r="I25" s="161" t="s">
        <v>6712</v>
      </c>
      <c r="J25" s="964">
        <v>74.014500000000012</v>
      </c>
      <c r="K25" s="162"/>
      <c r="L25" s="162"/>
      <c r="M25" s="162"/>
      <c r="N25" s="162"/>
      <c r="O25" s="162"/>
      <c r="P25" s="162"/>
      <c r="Q25" s="162"/>
      <c r="R25" s="163"/>
      <c r="S25" s="162"/>
      <c r="T25" s="162"/>
      <c r="U25" s="165">
        <f t="shared" si="58"/>
        <v>0</v>
      </c>
      <c r="V25" s="165" t="str">
        <f t="shared" si="59"/>
        <v>No</v>
      </c>
      <c r="W25" s="166" t="str">
        <f t="shared" si="60"/>
        <v>No</v>
      </c>
      <c r="X25"/>
      <c r="Y25" s="397">
        <v>1</v>
      </c>
      <c r="Z25" s="398">
        <f t="shared" si="61"/>
        <v>0</v>
      </c>
      <c r="AA25" s="62"/>
      <c r="AB25" s="62"/>
      <c r="AC25" s="287"/>
      <c r="AD25" s="516">
        <v>1.38</v>
      </c>
      <c r="AE25" s="286">
        <f t="shared" si="3"/>
        <v>0</v>
      </c>
      <c r="AF25" s="286">
        <f t="shared" si="62"/>
        <v>0</v>
      </c>
      <c r="AG25" s="286">
        <f t="shared" si="63"/>
        <v>0</v>
      </c>
      <c r="AH25" s="286">
        <f t="shared" si="64"/>
        <v>0</v>
      </c>
      <c r="AI25" s="286">
        <f t="shared" si="65"/>
        <v>0</v>
      </c>
      <c r="AJ25" s="286">
        <f t="shared" si="66"/>
        <v>0</v>
      </c>
      <c r="AK25" s="286">
        <f t="shared" si="67"/>
        <v>0</v>
      </c>
      <c r="AL25" s="286">
        <f t="shared" si="68"/>
        <v>0</v>
      </c>
      <c r="AM25" s="286">
        <f t="shared" si="69"/>
        <v>0</v>
      </c>
      <c r="AN25" s="286">
        <f t="shared" si="70"/>
        <v>0</v>
      </c>
      <c r="AO25" s="286">
        <f t="shared" si="71"/>
        <v>0</v>
      </c>
      <c r="AP25" s="286">
        <v>1</v>
      </c>
      <c r="AQ25" s="159">
        <v>6</v>
      </c>
      <c r="AR25" s="523"/>
      <c r="AS25" s="159"/>
      <c r="AT25" s="523"/>
      <c r="AU25" s="159"/>
      <c r="AV25" s="523"/>
      <c r="AW25" s="159">
        <v>2</v>
      </c>
      <c r="AX25" s="523"/>
      <c r="AY25" s="159"/>
      <c r="AZ25" s="523"/>
      <c r="BA25" s="159"/>
      <c r="BB25" s="523"/>
      <c r="BC25" s="159"/>
      <c r="BD25" s="523"/>
      <c r="BE25" s="62"/>
      <c r="BF25" s="62">
        <f t="shared" si="4"/>
        <v>0</v>
      </c>
      <c r="BG25" s="62">
        <f t="shared" si="5"/>
        <v>0</v>
      </c>
      <c r="BH25" s="62">
        <f t="shared" si="6"/>
        <v>0</v>
      </c>
      <c r="BI25" s="62">
        <f t="shared" si="7"/>
        <v>0</v>
      </c>
      <c r="BJ25" s="62">
        <f t="shared" si="8"/>
        <v>0</v>
      </c>
      <c r="BK25" s="62">
        <f t="shared" si="9"/>
        <v>0</v>
      </c>
      <c r="BL25" s="62">
        <f t="shared" si="10"/>
        <v>0</v>
      </c>
      <c r="BM25" s="62">
        <f t="shared" si="11"/>
        <v>0</v>
      </c>
      <c r="BO25" s="1">
        <f t="shared" si="12"/>
        <v>0</v>
      </c>
      <c r="BP25" s="1">
        <f t="shared" si="13"/>
        <v>0</v>
      </c>
      <c r="BR25" s="1">
        <f t="shared" si="43"/>
        <v>0</v>
      </c>
      <c r="BS25" s="1">
        <f t="shared" si="15"/>
        <v>0</v>
      </c>
      <c r="BT25" s="1">
        <f t="shared" si="16"/>
        <v>0</v>
      </c>
      <c r="BU25" s="1">
        <f t="shared" si="17"/>
        <v>0</v>
      </c>
      <c r="BV25" s="1">
        <f t="shared" si="18"/>
        <v>0</v>
      </c>
      <c r="BW25" s="1">
        <f t="shared" si="19"/>
        <v>0</v>
      </c>
      <c r="BX25" s="1">
        <f t="shared" si="20"/>
        <v>0</v>
      </c>
      <c r="BY25" s="1">
        <f t="shared" si="21"/>
        <v>0</v>
      </c>
      <c r="BZ25" s="1">
        <f t="shared" si="22"/>
        <v>0</v>
      </c>
      <c r="CA25" s="1">
        <f t="shared" si="23"/>
        <v>0</v>
      </c>
      <c r="CB25" s="1">
        <f t="shared" si="24"/>
        <v>0</v>
      </c>
      <c r="CC25" s="1">
        <f t="shared" si="25"/>
        <v>0</v>
      </c>
      <c r="CD25" s="1">
        <f t="shared" si="26"/>
        <v>0</v>
      </c>
      <c r="CE25" s="1">
        <f t="shared" si="27"/>
        <v>0</v>
      </c>
      <c r="CF25" s="1">
        <f t="shared" si="28"/>
        <v>0</v>
      </c>
    </row>
    <row r="26" spans="1:108" s="62" customFormat="1" ht="57" customHeight="1">
      <c r="A26" s="1"/>
      <c r="B26" s="266"/>
      <c r="D26" s="472" t="s">
        <v>634</v>
      </c>
      <c r="E26" s="798"/>
      <c r="F26" s="62" t="s">
        <v>218</v>
      </c>
      <c r="G26" s="167" t="s">
        <v>1</v>
      </c>
      <c r="H26" s="62">
        <v>4</v>
      </c>
      <c r="I26" s="167" t="s">
        <v>6712</v>
      </c>
      <c r="J26" s="733">
        <v>82.985280000000017</v>
      </c>
      <c r="K26" s="168"/>
      <c r="L26" s="168"/>
      <c r="M26" s="168"/>
      <c r="N26" s="168"/>
      <c r="O26" s="168"/>
      <c r="P26" s="168"/>
      <c r="Q26" s="168"/>
      <c r="R26" s="169"/>
      <c r="S26" s="195"/>
      <c r="T26" s="195"/>
      <c r="U26" s="171">
        <f t="shared" si="58"/>
        <v>0</v>
      </c>
      <c r="V26" s="171" t="str">
        <f t="shared" si="59"/>
        <v>No</v>
      </c>
      <c r="W26" s="172" t="str">
        <f t="shared" si="60"/>
        <v>No</v>
      </c>
      <c r="X26"/>
      <c r="Y26" s="397">
        <v>1</v>
      </c>
      <c r="Z26" s="398">
        <f t="shared" si="61"/>
        <v>0</v>
      </c>
      <c r="AC26" s="287"/>
      <c r="AD26" s="516">
        <v>1.68</v>
      </c>
      <c r="AE26" s="286">
        <f t="shared" si="3"/>
        <v>0</v>
      </c>
      <c r="AF26" s="286">
        <f t="shared" si="62"/>
        <v>0</v>
      </c>
      <c r="AG26" s="286">
        <f t="shared" si="63"/>
        <v>0</v>
      </c>
      <c r="AH26" s="286">
        <f t="shared" si="64"/>
        <v>0</v>
      </c>
      <c r="AI26" s="286">
        <f t="shared" si="65"/>
        <v>0</v>
      </c>
      <c r="AJ26" s="286">
        <f t="shared" si="66"/>
        <v>0</v>
      </c>
      <c r="AK26" s="286">
        <f t="shared" si="67"/>
        <v>0</v>
      </c>
      <c r="AL26" s="286">
        <f t="shared" si="68"/>
        <v>0</v>
      </c>
      <c r="AM26" s="286">
        <f t="shared" si="69"/>
        <v>0</v>
      </c>
      <c r="AN26" s="286">
        <f t="shared" si="70"/>
        <v>0</v>
      </c>
      <c r="AO26" s="286">
        <f t="shared" si="71"/>
        <v>0</v>
      </c>
      <c r="AP26" s="286">
        <v>1</v>
      </c>
      <c r="AQ26" s="62">
        <v>8</v>
      </c>
      <c r="AR26" s="523"/>
      <c r="AT26" s="523"/>
      <c r="AV26" s="523">
        <v>4</v>
      </c>
      <c r="AX26" s="523"/>
      <c r="AZ26" s="523"/>
      <c r="BB26" s="523"/>
      <c r="BD26" s="523"/>
      <c r="BF26" s="62">
        <f t="shared" si="4"/>
        <v>0</v>
      </c>
      <c r="BG26" s="62">
        <f t="shared" si="5"/>
        <v>0</v>
      </c>
      <c r="BH26" s="62">
        <f t="shared" si="6"/>
        <v>0</v>
      </c>
      <c r="BI26" s="62">
        <f t="shared" si="7"/>
        <v>0</v>
      </c>
      <c r="BJ26" s="62">
        <f t="shared" si="8"/>
        <v>0</v>
      </c>
      <c r="BK26" s="62">
        <f t="shared" si="9"/>
        <v>0</v>
      </c>
      <c r="BL26" s="62">
        <f t="shared" si="10"/>
        <v>0</v>
      </c>
      <c r="BM26" s="62">
        <f t="shared" si="11"/>
        <v>0</v>
      </c>
      <c r="BO26" s="1">
        <f t="shared" si="12"/>
        <v>0</v>
      </c>
      <c r="BP26" s="1">
        <f t="shared" si="13"/>
        <v>0</v>
      </c>
      <c r="BR26" s="1">
        <f t="shared" si="43"/>
        <v>0</v>
      </c>
      <c r="BS26" s="1">
        <f t="shared" si="15"/>
        <v>0</v>
      </c>
      <c r="BT26" s="1">
        <f t="shared" si="16"/>
        <v>0</v>
      </c>
      <c r="BU26" s="1">
        <f t="shared" si="17"/>
        <v>0</v>
      </c>
      <c r="BV26" s="1">
        <f t="shared" si="18"/>
        <v>0</v>
      </c>
      <c r="BW26" s="1">
        <f t="shared" si="19"/>
        <v>0</v>
      </c>
      <c r="BX26" s="1">
        <f t="shared" si="20"/>
        <v>0</v>
      </c>
      <c r="BY26" s="1">
        <f t="shared" si="21"/>
        <v>0</v>
      </c>
      <c r="BZ26" s="1">
        <f t="shared" si="22"/>
        <v>0</v>
      </c>
      <c r="CA26" s="1">
        <f t="shared" si="23"/>
        <v>0</v>
      </c>
      <c r="CB26" s="1">
        <f t="shared" si="24"/>
        <v>0</v>
      </c>
      <c r="CC26" s="1">
        <f t="shared" si="25"/>
        <v>0</v>
      </c>
      <c r="CD26" s="1">
        <f t="shared" si="26"/>
        <v>0</v>
      </c>
      <c r="CE26" s="1">
        <f t="shared" si="27"/>
        <v>0</v>
      </c>
      <c r="CF26" s="1">
        <f t="shared" si="28"/>
        <v>0</v>
      </c>
    </row>
    <row r="27" spans="1:108" s="1" customFormat="1" ht="57" customHeight="1">
      <c r="B27" s="782"/>
      <c r="D27" s="467" t="s">
        <v>565</v>
      </c>
      <c r="E27" s="795"/>
      <c r="F27" s="159" t="s">
        <v>225</v>
      </c>
      <c r="G27" s="161" t="s">
        <v>1</v>
      </c>
      <c r="H27" s="159">
        <v>6</v>
      </c>
      <c r="I27" s="161" t="s">
        <v>6714</v>
      </c>
      <c r="J27" s="964">
        <v>72.345000000000013</v>
      </c>
      <c r="K27" s="162"/>
      <c r="L27" s="162"/>
      <c r="M27" s="162"/>
      <c r="N27" s="162"/>
      <c r="O27" s="162"/>
      <c r="P27" s="162"/>
      <c r="Q27" s="162"/>
      <c r="R27" s="163"/>
      <c r="S27" s="162"/>
      <c r="T27" s="162"/>
      <c r="U27" s="165">
        <f t="shared" si="58"/>
        <v>0</v>
      </c>
      <c r="V27" s="165" t="str">
        <f t="shared" si="59"/>
        <v>No</v>
      </c>
      <c r="W27" s="166" t="str">
        <f t="shared" si="60"/>
        <v>No</v>
      </c>
      <c r="X27"/>
      <c r="Y27" s="397">
        <v>1</v>
      </c>
      <c r="Z27" s="398">
        <f t="shared" si="61"/>
        <v>0</v>
      </c>
      <c r="AA27" s="62"/>
      <c r="AB27" s="62"/>
      <c r="AC27" s="287"/>
      <c r="AD27" s="516">
        <v>0.95</v>
      </c>
      <c r="AE27" s="286">
        <f t="shared" si="3"/>
        <v>0</v>
      </c>
      <c r="AF27" s="286">
        <f t="shared" si="62"/>
        <v>0</v>
      </c>
      <c r="AG27" s="286">
        <f t="shared" si="63"/>
        <v>0</v>
      </c>
      <c r="AH27" s="286">
        <f t="shared" si="64"/>
        <v>0</v>
      </c>
      <c r="AI27" s="286">
        <f t="shared" si="65"/>
        <v>0</v>
      </c>
      <c r="AJ27" s="286">
        <f t="shared" si="66"/>
        <v>0</v>
      </c>
      <c r="AK27" s="286">
        <f t="shared" si="67"/>
        <v>0</v>
      </c>
      <c r="AL27" s="286">
        <f t="shared" si="68"/>
        <v>0</v>
      </c>
      <c r="AM27" s="286">
        <f t="shared" si="69"/>
        <v>0</v>
      </c>
      <c r="AN27" s="286">
        <f t="shared" si="70"/>
        <v>0</v>
      </c>
      <c r="AO27" s="286">
        <f t="shared" si="71"/>
        <v>0</v>
      </c>
      <c r="AP27" s="286">
        <v>1</v>
      </c>
      <c r="AQ27" s="159"/>
      <c r="AR27" s="523"/>
      <c r="AS27" s="159"/>
      <c r="AT27" s="523"/>
      <c r="AU27" s="159">
        <v>2</v>
      </c>
      <c r="AV27" s="523">
        <v>4</v>
      </c>
      <c r="AW27" s="159"/>
      <c r="AX27" s="523"/>
      <c r="AY27" s="159"/>
      <c r="AZ27" s="523"/>
      <c r="BA27" s="159"/>
      <c r="BB27" s="523"/>
      <c r="BC27" s="159"/>
      <c r="BD27" s="523"/>
      <c r="BE27" s="62"/>
      <c r="BF27" s="62">
        <f t="shared" si="4"/>
        <v>0</v>
      </c>
      <c r="BG27" s="62">
        <f t="shared" si="5"/>
        <v>0</v>
      </c>
      <c r="BH27" s="62">
        <f t="shared" si="6"/>
        <v>0</v>
      </c>
      <c r="BI27" s="62">
        <f t="shared" si="7"/>
        <v>0</v>
      </c>
      <c r="BJ27" s="62">
        <f t="shared" si="8"/>
        <v>0</v>
      </c>
      <c r="BK27" s="62">
        <f t="shared" si="9"/>
        <v>0</v>
      </c>
      <c r="BL27" s="62">
        <f t="shared" si="10"/>
        <v>0</v>
      </c>
      <c r="BM27" s="62">
        <f t="shared" si="11"/>
        <v>0</v>
      </c>
      <c r="BO27" s="1">
        <f t="shared" si="12"/>
        <v>0</v>
      </c>
      <c r="BP27" s="1">
        <f t="shared" si="13"/>
        <v>0</v>
      </c>
      <c r="BR27" s="1">
        <f t="shared" si="43"/>
        <v>0</v>
      </c>
      <c r="BS27" s="1">
        <f t="shared" si="15"/>
        <v>0</v>
      </c>
      <c r="BT27" s="1">
        <f t="shared" si="16"/>
        <v>0</v>
      </c>
      <c r="BU27" s="1">
        <f t="shared" si="17"/>
        <v>0</v>
      </c>
      <c r="BV27" s="1">
        <f t="shared" si="18"/>
        <v>0</v>
      </c>
      <c r="BW27" s="1">
        <f t="shared" si="19"/>
        <v>0</v>
      </c>
      <c r="BX27" s="1">
        <f t="shared" si="20"/>
        <v>0</v>
      </c>
      <c r="BY27" s="1">
        <f t="shared" si="21"/>
        <v>0</v>
      </c>
      <c r="BZ27" s="1">
        <f t="shared" si="22"/>
        <v>0</v>
      </c>
      <c r="CA27" s="1">
        <f t="shared" si="23"/>
        <v>0</v>
      </c>
      <c r="CB27" s="1">
        <f t="shared" si="24"/>
        <v>0</v>
      </c>
      <c r="CC27" s="1">
        <f t="shared" si="25"/>
        <v>0</v>
      </c>
      <c r="CD27" s="1">
        <f t="shared" si="26"/>
        <v>0</v>
      </c>
      <c r="CE27" s="1">
        <f t="shared" si="27"/>
        <v>0</v>
      </c>
      <c r="CF27" s="1">
        <f t="shared" si="28"/>
        <v>0</v>
      </c>
    </row>
    <row r="28" spans="1:108" s="62" customFormat="1" ht="57" customHeight="1">
      <c r="A28" s="1"/>
      <c r="B28" s="782"/>
      <c r="D28" s="472" t="s">
        <v>344</v>
      </c>
      <c r="E28" s="798"/>
      <c r="F28" s="62" t="s">
        <v>162</v>
      </c>
      <c r="G28" s="167" t="s">
        <v>695</v>
      </c>
      <c r="H28" s="62">
        <v>12</v>
      </c>
      <c r="I28" s="167" t="s">
        <v>6714</v>
      </c>
      <c r="J28" s="733">
        <v>72.979410000000001</v>
      </c>
      <c r="K28" s="168"/>
      <c r="L28" s="168"/>
      <c r="M28" s="168"/>
      <c r="N28" s="168"/>
      <c r="O28" s="168"/>
      <c r="P28" s="168"/>
      <c r="Q28" s="168"/>
      <c r="R28" s="169"/>
      <c r="S28" s="195"/>
      <c r="T28" s="195"/>
      <c r="U28" s="171">
        <f t="shared" si="58"/>
        <v>0</v>
      </c>
      <c r="V28" s="171" t="str">
        <f t="shared" si="59"/>
        <v>No</v>
      </c>
      <c r="W28" s="172" t="str">
        <f t="shared" si="60"/>
        <v>No</v>
      </c>
      <c r="X28"/>
      <c r="Y28" s="397">
        <v>1</v>
      </c>
      <c r="Z28" s="398">
        <f t="shared" si="61"/>
        <v>0</v>
      </c>
      <c r="AC28" s="287" t="s">
        <v>39</v>
      </c>
      <c r="AD28" s="516">
        <v>0.7</v>
      </c>
      <c r="AE28" s="286">
        <f t="shared" si="3"/>
        <v>0</v>
      </c>
      <c r="AF28" s="286">
        <f t="shared" si="62"/>
        <v>0</v>
      </c>
      <c r="AG28" s="286">
        <f t="shared" si="63"/>
        <v>0</v>
      </c>
      <c r="AH28" s="286">
        <f t="shared" si="64"/>
        <v>0</v>
      </c>
      <c r="AI28" s="286">
        <f t="shared" si="65"/>
        <v>0</v>
      </c>
      <c r="AJ28" s="286">
        <f t="shared" si="66"/>
        <v>0</v>
      </c>
      <c r="AK28" s="286">
        <f t="shared" si="67"/>
        <v>0</v>
      </c>
      <c r="AL28" s="286">
        <f t="shared" si="68"/>
        <v>0</v>
      </c>
      <c r="AM28" s="286">
        <f t="shared" si="69"/>
        <v>0</v>
      </c>
      <c r="AN28" s="286">
        <f t="shared" si="70"/>
        <v>0</v>
      </c>
      <c r="AO28" s="286">
        <f t="shared" si="71"/>
        <v>0</v>
      </c>
      <c r="AP28" s="286">
        <v>1</v>
      </c>
      <c r="AR28" s="523"/>
      <c r="AT28" s="523"/>
      <c r="AV28" s="523">
        <v>12</v>
      </c>
      <c r="AX28" s="523"/>
      <c r="AZ28" s="523"/>
      <c r="BB28" s="523"/>
      <c r="BD28" s="523"/>
      <c r="BF28" s="62">
        <f t="shared" si="4"/>
        <v>0</v>
      </c>
      <c r="BG28" s="62">
        <f t="shared" si="5"/>
        <v>0</v>
      </c>
      <c r="BH28" s="62">
        <f t="shared" si="6"/>
        <v>0</v>
      </c>
      <c r="BI28" s="62">
        <f t="shared" si="7"/>
        <v>0</v>
      </c>
      <c r="BJ28" s="62">
        <f t="shared" si="8"/>
        <v>0</v>
      </c>
      <c r="BK28" s="62">
        <f t="shared" si="9"/>
        <v>0</v>
      </c>
      <c r="BL28" s="62">
        <f t="shared" si="10"/>
        <v>0</v>
      </c>
      <c r="BM28" s="62">
        <f t="shared" si="11"/>
        <v>0</v>
      </c>
      <c r="BO28" s="1">
        <f t="shared" si="12"/>
        <v>0</v>
      </c>
      <c r="BP28" s="1">
        <f t="shared" si="13"/>
        <v>0</v>
      </c>
      <c r="BR28" s="1">
        <f t="shared" si="43"/>
        <v>0</v>
      </c>
      <c r="BS28" s="1">
        <f t="shared" si="15"/>
        <v>0</v>
      </c>
      <c r="BT28" s="1">
        <f t="shared" si="16"/>
        <v>0</v>
      </c>
      <c r="BU28" s="1">
        <f t="shared" si="17"/>
        <v>0</v>
      </c>
      <c r="BV28" s="1">
        <f t="shared" si="18"/>
        <v>0</v>
      </c>
      <c r="BW28" s="1">
        <f t="shared" si="19"/>
        <v>0</v>
      </c>
      <c r="BX28" s="1">
        <f t="shared" si="20"/>
        <v>0</v>
      </c>
      <c r="BY28" s="1">
        <f t="shared" si="21"/>
        <v>0</v>
      </c>
      <c r="BZ28" s="1">
        <f t="shared" si="22"/>
        <v>0</v>
      </c>
      <c r="CA28" s="1">
        <f t="shared" si="23"/>
        <v>0</v>
      </c>
      <c r="CB28" s="1">
        <f t="shared" si="24"/>
        <v>0</v>
      </c>
      <c r="CC28" s="1">
        <f t="shared" si="25"/>
        <v>0</v>
      </c>
      <c r="CD28" s="1">
        <f t="shared" si="26"/>
        <v>0</v>
      </c>
      <c r="CE28" s="1">
        <f t="shared" si="27"/>
        <v>0</v>
      </c>
      <c r="CF28" s="1">
        <f t="shared" si="28"/>
        <v>0</v>
      </c>
    </row>
    <row r="29" spans="1:108" s="1" customFormat="1" ht="57" customHeight="1">
      <c r="B29" s="782"/>
      <c r="D29" s="467" t="s">
        <v>328</v>
      </c>
      <c r="E29" s="795"/>
      <c r="F29" s="159" t="s">
        <v>225</v>
      </c>
      <c r="G29" s="161" t="s">
        <v>148</v>
      </c>
      <c r="H29" s="159">
        <v>8</v>
      </c>
      <c r="I29" s="161" t="s">
        <v>6712</v>
      </c>
      <c r="J29" s="964">
        <v>77.54271</v>
      </c>
      <c r="K29" s="162"/>
      <c r="L29" s="162"/>
      <c r="M29" s="162"/>
      <c r="N29" s="162"/>
      <c r="O29" s="162"/>
      <c r="P29" s="162"/>
      <c r="Q29" s="162"/>
      <c r="R29" s="163"/>
      <c r="S29" s="162"/>
      <c r="T29" s="162"/>
      <c r="U29" s="165">
        <f t="shared" si="58"/>
        <v>0</v>
      </c>
      <c r="V29" s="165" t="str">
        <f t="shared" si="59"/>
        <v>No</v>
      </c>
      <c r="W29" s="166" t="str">
        <f t="shared" si="60"/>
        <v>No</v>
      </c>
      <c r="X29"/>
      <c r="Y29" s="397">
        <v>1</v>
      </c>
      <c r="Z29" s="398">
        <f t="shared" si="61"/>
        <v>0</v>
      </c>
      <c r="AA29" s="62"/>
      <c r="AB29" s="62"/>
      <c r="AC29" s="287" t="s">
        <v>34</v>
      </c>
      <c r="AD29" s="516">
        <v>1</v>
      </c>
      <c r="AE29" s="286">
        <f t="shared" si="3"/>
        <v>0</v>
      </c>
      <c r="AF29" s="286">
        <f t="shared" si="62"/>
        <v>0</v>
      </c>
      <c r="AG29" s="286">
        <f t="shared" si="63"/>
        <v>0</v>
      </c>
      <c r="AH29" s="286">
        <f t="shared" si="64"/>
        <v>0</v>
      </c>
      <c r="AI29" s="286">
        <f t="shared" si="65"/>
        <v>0</v>
      </c>
      <c r="AJ29" s="286">
        <f t="shared" si="66"/>
        <v>0</v>
      </c>
      <c r="AK29" s="286">
        <f t="shared" si="67"/>
        <v>0</v>
      </c>
      <c r="AL29" s="286">
        <f t="shared" si="68"/>
        <v>0</v>
      </c>
      <c r="AM29" s="286">
        <f t="shared" si="69"/>
        <v>0</v>
      </c>
      <c r="AN29" s="286">
        <f t="shared" si="70"/>
        <v>0</v>
      </c>
      <c r="AO29" s="286">
        <f t="shared" si="71"/>
        <v>0</v>
      </c>
      <c r="AP29" s="286">
        <v>1</v>
      </c>
      <c r="AQ29" s="159">
        <v>16</v>
      </c>
      <c r="AR29" s="523"/>
      <c r="AS29" s="159"/>
      <c r="AT29" s="523">
        <v>1</v>
      </c>
      <c r="AU29" s="159">
        <v>7</v>
      </c>
      <c r="AV29" s="523"/>
      <c r="AW29" s="159"/>
      <c r="AX29" s="523"/>
      <c r="AY29" s="159"/>
      <c r="AZ29" s="523"/>
      <c r="BA29" s="159"/>
      <c r="BB29" s="523"/>
      <c r="BC29" s="159"/>
      <c r="BD29" s="523"/>
      <c r="BE29" s="62"/>
      <c r="BF29" s="62">
        <f t="shared" si="4"/>
        <v>0</v>
      </c>
      <c r="BG29" s="62">
        <f t="shared" si="5"/>
        <v>0</v>
      </c>
      <c r="BH29" s="62">
        <f t="shared" si="6"/>
        <v>0</v>
      </c>
      <c r="BI29" s="62">
        <f t="shared" si="7"/>
        <v>0</v>
      </c>
      <c r="BJ29" s="62">
        <f t="shared" si="8"/>
        <v>0</v>
      </c>
      <c r="BK29" s="62">
        <f t="shared" si="9"/>
        <v>0</v>
      </c>
      <c r="BL29" s="62">
        <f t="shared" si="10"/>
        <v>0</v>
      </c>
      <c r="BM29" s="62">
        <f t="shared" si="11"/>
        <v>0</v>
      </c>
      <c r="BO29" s="1">
        <f t="shared" si="12"/>
        <v>0</v>
      </c>
      <c r="BP29" s="1">
        <f t="shared" si="13"/>
        <v>0</v>
      </c>
      <c r="BR29" s="1">
        <f t="shared" si="43"/>
        <v>0</v>
      </c>
      <c r="BS29" s="1">
        <f t="shared" si="15"/>
        <v>0</v>
      </c>
      <c r="BT29" s="1">
        <f t="shared" si="16"/>
        <v>0</v>
      </c>
      <c r="BU29" s="1">
        <f t="shared" si="17"/>
        <v>0</v>
      </c>
      <c r="BV29" s="1">
        <f t="shared" si="18"/>
        <v>0</v>
      </c>
      <c r="BW29" s="1">
        <f t="shared" si="19"/>
        <v>0</v>
      </c>
      <c r="BX29" s="1">
        <f t="shared" si="20"/>
        <v>0</v>
      </c>
      <c r="BY29" s="1">
        <f t="shared" si="21"/>
        <v>0</v>
      </c>
      <c r="BZ29" s="1">
        <f t="shared" si="22"/>
        <v>0</v>
      </c>
      <c r="CA29" s="1">
        <f t="shared" si="23"/>
        <v>0</v>
      </c>
      <c r="CB29" s="1">
        <f t="shared" si="24"/>
        <v>0</v>
      </c>
      <c r="CC29" s="1">
        <f t="shared" si="25"/>
        <v>0</v>
      </c>
      <c r="CD29" s="1">
        <f t="shared" si="26"/>
        <v>0</v>
      </c>
      <c r="CE29" s="1">
        <f t="shared" si="27"/>
        <v>0</v>
      </c>
      <c r="CF29" s="1">
        <f t="shared" si="28"/>
        <v>0</v>
      </c>
    </row>
    <row r="30" spans="1:108" s="1" customFormat="1" ht="57" customHeight="1">
      <c r="B30" s="782"/>
      <c r="D30" s="465" t="s">
        <v>329</v>
      </c>
      <c r="E30" s="794"/>
      <c r="F30" s="1" t="s">
        <v>225</v>
      </c>
      <c r="G30" s="140" t="s">
        <v>693</v>
      </c>
      <c r="H30" s="1">
        <v>8</v>
      </c>
      <c r="I30" s="140" t="s">
        <v>6712</v>
      </c>
      <c r="J30" s="968">
        <v>82.106010000000012</v>
      </c>
      <c r="K30" s="195"/>
      <c r="L30" s="195"/>
      <c r="M30" s="195"/>
      <c r="N30" s="195"/>
      <c r="O30" s="195"/>
      <c r="P30" s="195"/>
      <c r="Q30" s="195"/>
      <c r="R30" s="196"/>
      <c r="S30" s="195"/>
      <c r="T30" s="195"/>
      <c r="U30" s="171">
        <f t="shared" si="58"/>
        <v>0</v>
      </c>
      <c r="V30" s="197" t="str">
        <f t="shared" si="59"/>
        <v>No</v>
      </c>
      <c r="W30" s="172" t="str">
        <f t="shared" si="60"/>
        <v>No</v>
      </c>
      <c r="X30"/>
      <c r="Y30" s="397">
        <v>1</v>
      </c>
      <c r="Z30" s="398">
        <f t="shared" si="61"/>
        <v>0</v>
      </c>
      <c r="AA30" s="62"/>
      <c r="AB30" s="62"/>
      <c r="AC30" s="287" t="s">
        <v>33</v>
      </c>
      <c r="AD30" s="516">
        <v>1.8</v>
      </c>
      <c r="AE30" s="286">
        <f t="shared" si="3"/>
        <v>0</v>
      </c>
      <c r="AF30" s="286">
        <f t="shared" si="62"/>
        <v>0</v>
      </c>
      <c r="AG30" s="286">
        <f t="shared" si="63"/>
        <v>0</v>
      </c>
      <c r="AH30" s="286">
        <f t="shared" si="64"/>
        <v>0</v>
      </c>
      <c r="AI30" s="286">
        <f t="shared" si="65"/>
        <v>0</v>
      </c>
      <c r="AJ30" s="286">
        <f t="shared" si="66"/>
        <v>0</v>
      </c>
      <c r="AK30" s="286">
        <f t="shared" si="67"/>
        <v>0</v>
      </c>
      <c r="AL30" s="286">
        <f t="shared" si="68"/>
        <v>0</v>
      </c>
      <c r="AM30" s="286">
        <f t="shared" si="69"/>
        <v>0</v>
      </c>
      <c r="AN30" s="286">
        <f t="shared" si="70"/>
        <v>0</v>
      </c>
      <c r="AO30" s="286">
        <f t="shared" si="71"/>
        <v>0</v>
      </c>
      <c r="AP30" s="286">
        <v>1</v>
      </c>
      <c r="AQ30" s="1">
        <v>16</v>
      </c>
      <c r="AR30" s="523"/>
      <c r="AT30" s="523"/>
      <c r="AV30" s="523">
        <v>8</v>
      </c>
      <c r="AX30" s="523"/>
      <c r="AZ30" s="523"/>
      <c r="BB30" s="523"/>
      <c r="BD30" s="523"/>
      <c r="BE30" s="62"/>
      <c r="BF30" s="62">
        <f t="shared" si="4"/>
        <v>0</v>
      </c>
      <c r="BG30" s="62">
        <f t="shared" si="5"/>
        <v>0</v>
      </c>
      <c r="BH30" s="62">
        <f t="shared" si="6"/>
        <v>0</v>
      </c>
      <c r="BI30" s="62">
        <f t="shared" si="7"/>
        <v>0</v>
      </c>
      <c r="BJ30" s="62">
        <f t="shared" si="8"/>
        <v>0</v>
      </c>
      <c r="BK30" s="62">
        <f t="shared" si="9"/>
        <v>0</v>
      </c>
      <c r="BL30" s="62">
        <f t="shared" si="10"/>
        <v>0</v>
      </c>
      <c r="BM30" s="62">
        <f t="shared" si="11"/>
        <v>0</v>
      </c>
      <c r="BO30" s="1">
        <f t="shared" si="12"/>
        <v>0</v>
      </c>
      <c r="BP30" s="1">
        <f t="shared" si="13"/>
        <v>0</v>
      </c>
      <c r="BR30" s="1">
        <f t="shared" si="43"/>
        <v>0</v>
      </c>
      <c r="BS30" s="1">
        <f t="shared" si="15"/>
        <v>0</v>
      </c>
      <c r="BT30" s="1">
        <f t="shared" si="16"/>
        <v>0</v>
      </c>
      <c r="BU30" s="1">
        <f t="shared" si="17"/>
        <v>0</v>
      </c>
      <c r="BV30" s="1">
        <f t="shared" si="18"/>
        <v>0</v>
      </c>
      <c r="BW30" s="1">
        <f t="shared" si="19"/>
        <v>0</v>
      </c>
      <c r="BX30" s="1">
        <f t="shared" si="20"/>
        <v>0</v>
      </c>
      <c r="BY30" s="1">
        <f t="shared" si="21"/>
        <v>0</v>
      </c>
      <c r="BZ30" s="1">
        <f t="shared" si="22"/>
        <v>0</v>
      </c>
      <c r="CA30" s="1">
        <f t="shared" si="23"/>
        <v>0</v>
      </c>
      <c r="CB30" s="1">
        <f t="shared" si="24"/>
        <v>0</v>
      </c>
      <c r="CC30" s="1">
        <f t="shared" si="25"/>
        <v>0</v>
      </c>
      <c r="CD30" s="1">
        <f t="shared" si="26"/>
        <v>0</v>
      </c>
      <c r="CE30" s="1">
        <f t="shared" si="27"/>
        <v>0</v>
      </c>
      <c r="CF30" s="1">
        <f t="shared" si="28"/>
        <v>0</v>
      </c>
    </row>
    <row r="31" spans="1:108" s="1" customFormat="1" ht="57" customHeight="1">
      <c r="B31" s="782"/>
      <c r="D31" s="467" t="s">
        <v>345</v>
      </c>
      <c r="E31" s="795"/>
      <c r="F31" s="159" t="s">
        <v>219</v>
      </c>
      <c r="G31" s="161" t="s">
        <v>1</v>
      </c>
      <c r="H31" s="159">
        <v>2</v>
      </c>
      <c r="I31" s="161" t="s">
        <v>6712</v>
      </c>
      <c r="J31" s="964">
        <v>82.106010000000012</v>
      </c>
      <c r="K31" s="162"/>
      <c r="L31" s="162"/>
      <c r="M31" s="162"/>
      <c r="N31" s="162"/>
      <c r="O31" s="162"/>
      <c r="P31" s="162"/>
      <c r="Q31" s="162"/>
      <c r="R31" s="163"/>
      <c r="S31" s="162"/>
      <c r="T31" s="162"/>
      <c r="U31" s="165">
        <f t="shared" si="58"/>
        <v>0</v>
      </c>
      <c r="V31" s="165" t="str">
        <f t="shared" si="59"/>
        <v>No</v>
      </c>
      <c r="W31" s="166" t="str">
        <f t="shared" si="60"/>
        <v>No</v>
      </c>
      <c r="X31"/>
      <c r="Y31" s="397">
        <v>1</v>
      </c>
      <c r="Z31" s="398">
        <f t="shared" si="61"/>
        <v>0</v>
      </c>
      <c r="AA31" s="62"/>
      <c r="AB31" s="62"/>
      <c r="AC31" s="287" t="s">
        <v>347</v>
      </c>
      <c r="AD31" s="516">
        <v>2.2999999999999998</v>
      </c>
      <c r="AE31" s="286">
        <f t="shared" si="3"/>
        <v>0</v>
      </c>
      <c r="AF31" s="286">
        <f t="shared" si="62"/>
        <v>0</v>
      </c>
      <c r="AG31" s="286">
        <f t="shared" si="63"/>
        <v>0</v>
      </c>
      <c r="AH31" s="286">
        <f t="shared" si="64"/>
        <v>0</v>
      </c>
      <c r="AI31" s="286">
        <f t="shared" si="65"/>
        <v>0</v>
      </c>
      <c r="AJ31" s="286">
        <f t="shared" si="66"/>
        <v>0</v>
      </c>
      <c r="AK31" s="286">
        <f t="shared" si="67"/>
        <v>0</v>
      </c>
      <c r="AL31" s="286">
        <f t="shared" si="68"/>
        <v>0</v>
      </c>
      <c r="AM31" s="286">
        <f t="shared" si="69"/>
        <v>0</v>
      </c>
      <c r="AN31" s="286">
        <f t="shared" si="70"/>
        <v>0</v>
      </c>
      <c r="AO31" s="286">
        <f t="shared" si="71"/>
        <v>0</v>
      </c>
      <c r="AP31" s="286">
        <v>1</v>
      </c>
      <c r="AQ31" s="159">
        <v>4</v>
      </c>
      <c r="AR31" s="523"/>
      <c r="AS31" s="159"/>
      <c r="AT31" s="523"/>
      <c r="AU31" s="159"/>
      <c r="AV31" s="523">
        <v>1</v>
      </c>
      <c r="AW31" s="159"/>
      <c r="AX31" s="523">
        <v>1</v>
      </c>
      <c r="AY31" s="159"/>
      <c r="AZ31" s="523"/>
      <c r="BA31" s="159"/>
      <c r="BB31" s="523"/>
      <c r="BC31" s="159"/>
      <c r="BD31" s="523"/>
      <c r="BE31" s="62"/>
      <c r="BF31" s="62">
        <f t="shared" si="4"/>
        <v>0</v>
      </c>
      <c r="BG31" s="62">
        <f t="shared" si="5"/>
        <v>0</v>
      </c>
      <c r="BH31" s="62">
        <f t="shared" si="6"/>
        <v>0</v>
      </c>
      <c r="BI31" s="62">
        <f t="shared" si="7"/>
        <v>0</v>
      </c>
      <c r="BJ31" s="62">
        <f t="shared" si="8"/>
        <v>0</v>
      </c>
      <c r="BK31" s="62">
        <f t="shared" si="9"/>
        <v>0</v>
      </c>
      <c r="BL31" s="62">
        <f t="shared" si="10"/>
        <v>0</v>
      </c>
      <c r="BM31" s="62">
        <f t="shared" si="11"/>
        <v>0</v>
      </c>
      <c r="BO31" s="1">
        <f t="shared" si="12"/>
        <v>0</v>
      </c>
      <c r="BP31" s="1">
        <f t="shared" si="13"/>
        <v>0</v>
      </c>
      <c r="BR31" s="1">
        <f t="shared" si="43"/>
        <v>0</v>
      </c>
      <c r="BS31" s="1">
        <f t="shared" si="15"/>
        <v>0</v>
      </c>
      <c r="BT31" s="1">
        <f t="shared" si="16"/>
        <v>0</v>
      </c>
      <c r="BU31" s="1">
        <f t="shared" si="17"/>
        <v>0</v>
      </c>
      <c r="BV31" s="1">
        <f t="shared" si="18"/>
        <v>0</v>
      </c>
      <c r="BW31" s="1">
        <f t="shared" si="19"/>
        <v>0</v>
      </c>
      <c r="BX31" s="1">
        <f t="shared" si="20"/>
        <v>0</v>
      </c>
      <c r="BY31" s="1">
        <f t="shared" si="21"/>
        <v>0</v>
      </c>
      <c r="BZ31" s="1">
        <f t="shared" si="22"/>
        <v>0</v>
      </c>
      <c r="CA31" s="1">
        <f t="shared" si="23"/>
        <v>0</v>
      </c>
      <c r="CB31" s="1">
        <f t="shared" si="24"/>
        <v>0</v>
      </c>
      <c r="CC31" s="1">
        <f t="shared" si="25"/>
        <v>0</v>
      </c>
      <c r="CD31" s="1">
        <f t="shared" si="26"/>
        <v>0</v>
      </c>
      <c r="CE31" s="1">
        <f t="shared" si="27"/>
        <v>0</v>
      </c>
      <c r="CF31" s="1">
        <f t="shared" si="28"/>
        <v>0</v>
      </c>
    </row>
    <row r="32" spans="1:108" s="1" customFormat="1" ht="57" customHeight="1">
      <c r="B32" s="782"/>
      <c r="D32" s="465" t="s">
        <v>346</v>
      </c>
      <c r="E32" s="794"/>
      <c r="F32" s="1" t="s">
        <v>219</v>
      </c>
      <c r="G32" s="140" t="s">
        <v>595</v>
      </c>
      <c r="H32" s="1">
        <v>1</v>
      </c>
      <c r="I32" s="140" t="s">
        <v>6712</v>
      </c>
      <c r="J32" s="968">
        <v>68.427240000000012</v>
      </c>
      <c r="K32" s="195"/>
      <c r="L32" s="195"/>
      <c r="M32" s="195"/>
      <c r="N32" s="195"/>
      <c r="O32" s="195"/>
      <c r="P32" s="195"/>
      <c r="Q32" s="195"/>
      <c r="R32" s="196"/>
      <c r="S32" s="195"/>
      <c r="T32" s="195"/>
      <c r="U32" s="171">
        <f t="shared" si="58"/>
        <v>0</v>
      </c>
      <c r="V32" s="197" t="str">
        <f t="shared" si="59"/>
        <v>No</v>
      </c>
      <c r="W32" s="172" t="str">
        <f t="shared" si="60"/>
        <v>No</v>
      </c>
      <c r="X32"/>
      <c r="Y32" s="397">
        <v>1</v>
      </c>
      <c r="Z32" s="398">
        <f t="shared" si="61"/>
        <v>0</v>
      </c>
      <c r="AA32" s="62"/>
      <c r="AB32" s="62"/>
      <c r="AC32" s="287" t="s">
        <v>348</v>
      </c>
      <c r="AD32" s="516">
        <v>1.8</v>
      </c>
      <c r="AE32" s="286">
        <f t="shared" si="3"/>
        <v>0</v>
      </c>
      <c r="AF32" s="286">
        <f t="shared" si="62"/>
        <v>0</v>
      </c>
      <c r="AG32" s="286">
        <f t="shared" si="63"/>
        <v>0</v>
      </c>
      <c r="AH32" s="286">
        <f t="shared" si="64"/>
        <v>0</v>
      </c>
      <c r="AI32" s="286">
        <f t="shared" si="65"/>
        <v>0</v>
      </c>
      <c r="AJ32" s="286">
        <f t="shared" si="66"/>
        <v>0</v>
      </c>
      <c r="AK32" s="286">
        <f t="shared" si="67"/>
        <v>0</v>
      </c>
      <c r="AL32" s="286">
        <f t="shared" si="68"/>
        <v>0</v>
      </c>
      <c r="AM32" s="286">
        <f t="shared" si="69"/>
        <v>0</v>
      </c>
      <c r="AN32" s="286">
        <f t="shared" si="70"/>
        <v>0</v>
      </c>
      <c r="AO32" s="286">
        <f t="shared" si="71"/>
        <v>0</v>
      </c>
      <c r="AP32" s="286">
        <v>1</v>
      </c>
      <c r="AQ32" s="1">
        <v>3</v>
      </c>
      <c r="AR32" s="523"/>
      <c r="AT32" s="523"/>
      <c r="AV32" s="523"/>
      <c r="AX32" s="523">
        <v>1</v>
      </c>
      <c r="AZ32" s="523"/>
      <c r="BB32" s="523"/>
      <c r="BD32" s="523"/>
      <c r="BE32" s="62"/>
      <c r="BF32" s="62">
        <f t="shared" si="4"/>
        <v>0</v>
      </c>
      <c r="BG32" s="62">
        <f t="shared" si="5"/>
        <v>0</v>
      </c>
      <c r="BH32" s="62">
        <f t="shared" si="6"/>
        <v>0</v>
      </c>
      <c r="BI32" s="62">
        <f t="shared" si="7"/>
        <v>0</v>
      </c>
      <c r="BJ32" s="62">
        <f t="shared" si="8"/>
        <v>0</v>
      </c>
      <c r="BK32" s="62">
        <f t="shared" si="9"/>
        <v>0</v>
      </c>
      <c r="BL32" s="62">
        <f t="shared" si="10"/>
        <v>0</v>
      </c>
      <c r="BM32" s="62">
        <f t="shared" si="11"/>
        <v>0</v>
      </c>
      <c r="BO32" s="1">
        <f t="shared" si="12"/>
        <v>0</v>
      </c>
      <c r="BP32" s="1">
        <f t="shared" si="13"/>
        <v>0</v>
      </c>
      <c r="BR32" s="1">
        <f t="shared" si="43"/>
        <v>0</v>
      </c>
      <c r="BS32" s="1">
        <f t="shared" si="15"/>
        <v>0</v>
      </c>
      <c r="BT32" s="1">
        <f t="shared" si="16"/>
        <v>0</v>
      </c>
      <c r="BU32" s="1">
        <f t="shared" si="17"/>
        <v>0</v>
      </c>
      <c r="BV32" s="1">
        <f t="shared" si="18"/>
        <v>0</v>
      </c>
      <c r="BW32" s="1">
        <f t="shared" si="19"/>
        <v>0</v>
      </c>
      <c r="BX32" s="1">
        <f t="shared" si="20"/>
        <v>0</v>
      </c>
      <c r="BY32" s="1">
        <f t="shared" si="21"/>
        <v>0</v>
      </c>
      <c r="BZ32" s="1">
        <f t="shared" si="22"/>
        <v>0</v>
      </c>
      <c r="CA32" s="1">
        <f t="shared" si="23"/>
        <v>0</v>
      </c>
      <c r="CB32" s="1">
        <f t="shared" si="24"/>
        <v>0</v>
      </c>
      <c r="CC32" s="1">
        <f t="shared" si="25"/>
        <v>0</v>
      </c>
      <c r="CD32" s="1">
        <f t="shared" si="26"/>
        <v>0</v>
      </c>
      <c r="CE32" s="1">
        <f t="shared" si="27"/>
        <v>0</v>
      </c>
      <c r="CF32" s="1">
        <f t="shared" si="28"/>
        <v>0</v>
      </c>
    </row>
    <row r="33" spans="1:84" s="1" customFormat="1" ht="57" customHeight="1">
      <c r="B33" s="782"/>
      <c r="D33" s="467" t="s">
        <v>326</v>
      </c>
      <c r="E33" s="795"/>
      <c r="F33" s="159" t="s">
        <v>219</v>
      </c>
      <c r="G33" s="161" t="s">
        <v>37</v>
      </c>
      <c r="H33" s="159">
        <v>1</v>
      </c>
      <c r="I33" s="161" t="s">
        <v>6712</v>
      </c>
      <c r="J33" s="964">
        <v>63.863940000000014</v>
      </c>
      <c r="K33" s="162"/>
      <c r="L33" s="162"/>
      <c r="M33" s="162"/>
      <c r="N33" s="162"/>
      <c r="O33" s="162"/>
      <c r="P33" s="162"/>
      <c r="Q33" s="162"/>
      <c r="R33" s="163"/>
      <c r="S33" s="162"/>
      <c r="T33" s="162"/>
      <c r="U33" s="165">
        <f t="shared" si="58"/>
        <v>0</v>
      </c>
      <c r="V33" s="165" t="str">
        <f t="shared" si="59"/>
        <v>No</v>
      </c>
      <c r="W33" s="166" t="str">
        <f t="shared" si="60"/>
        <v>No</v>
      </c>
      <c r="X33"/>
      <c r="Y33" s="397">
        <v>1</v>
      </c>
      <c r="Z33" s="398">
        <f t="shared" si="61"/>
        <v>0</v>
      </c>
      <c r="AA33" s="62"/>
      <c r="AB33" s="62"/>
      <c r="AC33" s="287" t="s">
        <v>38</v>
      </c>
      <c r="AD33" s="516">
        <v>1.2</v>
      </c>
      <c r="AE33" s="286">
        <f t="shared" si="3"/>
        <v>0</v>
      </c>
      <c r="AF33" s="286">
        <f t="shared" si="62"/>
        <v>0</v>
      </c>
      <c r="AG33" s="286">
        <f t="shared" si="63"/>
        <v>0</v>
      </c>
      <c r="AH33" s="286">
        <f t="shared" si="64"/>
        <v>0</v>
      </c>
      <c r="AI33" s="286">
        <f t="shared" si="65"/>
        <v>0</v>
      </c>
      <c r="AJ33" s="286">
        <f t="shared" si="66"/>
        <v>0</v>
      </c>
      <c r="AK33" s="286">
        <f t="shared" si="67"/>
        <v>0</v>
      </c>
      <c r="AL33" s="286">
        <f t="shared" si="68"/>
        <v>0</v>
      </c>
      <c r="AM33" s="286">
        <f t="shared" si="69"/>
        <v>0</v>
      </c>
      <c r="AN33" s="286">
        <f t="shared" si="70"/>
        <v>0</v>
      </c>
      <c r="AO33" s="286">
        <f t="shared" si="71"/>
        <v>0</v>
      </c>
      <c r="AP33" s="286">
        <v>1</v>
      </c>
      <c r="AQ33" s="159">
        <v>3</v>
      </c>
      <c r="AR33" s="523"/>
      <c r="AS33" s="159"/>
      <c r="AT33" s="523"/>
      <c r="AU33" s="159"/>
      <c r="AV33" s="523"/>
      <c r="AW33" s="159"/>
      <c r="AX33" s="523">
        <v>1</v>
      </c>
      <c r="AY33" s="159"/>
      <c r="AZ33" s="523"/>
      <c r="BA33" s="159"/>
      <c r="BB33" s="523"/>
      <c r="BC33" s="159"/>
      <c r="BD33" s="523"/>
      <c r="BE33" s="62"/>
      <c r="BF33" s="62">
        <f t="shared" si="4"/>
        <v>0</v>
      </c>
      <c r="BG33" s="62">
        <f t="shared" si="5"/>
        <v>0</v>
      </c>
      <c r="BH33" s="62">
        <f t="shared" si="6"/>
        <v>0</v>
      </c>
      <c r="BI33" s="62">
        <f t="shared" si="7"/>
        <v>0</v>
      </c>
      <c r="BJ33" s="62">
        <f t="shared" si="8"/>
        <v>0</v>
      </c>
      <c r="BK33" s="62">
        <f t="shared" si="9"/>
        <v>0</v>
      </c>
      <c r="BL33" s="62">
        <f t="shared" si="10"/>
        <v>0</v>
      </c>
      <c r="BM33" s="62">
        <f t="shared" si="11"/>
        <v>0</v>
      </c>
      <c r="BO33" s="1">
        <f t="shared" si="12"/>
        <v>0</v>
      </c>
      <c r="BP33" s="1">
        <f t="shared" si="13"/>
        <v>0</v>
      </c>
      <c r="BR33" s="1">
        <f t="shared" si="43"/>
        <v>0</v>
      </c>
      <c r="BS33" s="1">
        <f t="shared" si="15"/>
        <v>0</v>
      </c>
      <c r="BT33" s="1">
        <f t="shared" si="16"/>
        <v>0</v>
      </c>
      <c r="BU33" s="1">
        <f t="shared" si="17"/>
        <v>0</v>
      </c>
      <c r="BV33" s="1">
        <f t="shared" si="18"/>
        <v>0</v>
      </c>
      <c r="BW33" s="1">
        <f t="shared" si="19"/>
        <v>0</v>
      </c>
      <c r="BX33" s="1">
        <f t="shared" si="20"/>
        <v>0</v>
      </c>
      <c r="BY33" s="1">
        <f t="shared" si="21"/>
        <v>0</v>
      </c>
      <c r="BZ33" s="1">
        <f t="shared" si="22"/>
        <v>0</v>
      </c>
      <c r="CA33" s="1">
        <f t="shared" si="23"/>
        <v>0</v>
      </c>
      <c r="CB33" s="1">
        <f t="shared" si="24"/>
        <v>0</v>
      </c>
      <c r="CC33" s="1">
        <f t="shared" si="25"/>
        <v>0</v>
      </c>
      <c r="CD33" s="1">
        <f t="shared" si="26"/>
        <v>0</v>
      </c>
      <c r="CE33" s="1">
        <f t="shared" si="27"/>
        <v>0</v>
      </c>
      <c r="CF33" s="1">
        <f t="shared" si="28"/>
        <v>0</v>
      </c>
    </row>
    <row r="34" spans="1:84" s="1" customFormat="1" ht="57" customHeight="1">
      <c r="B34" s="782"/>
      <c r="D34" s="465" t="s">
        <v>327</v>
      </c>
      <c r="E34" s="794"/>
      <c r="F34" s="1" t="s">
        <v>225</v>
      </c>
      <c r="G34" s="140" t="s">
        <v>37</v>
      </c>
      <c r="H34" s="1">
        <v>6</v>
      </c>
      <c r="I34" s="140" t="s">
        <v>6712</v>
      </c>
      <c r="J34" s="968">
        <v>77.54271</v>
      </c>
      <c r="K34" s="195"/>
      <c r="L34" s="195"/>
      <c r="M34" s="195"/>
      <c r="N34" s="195"/>
      <c r="O34" s="195"/>
      <c r="P34" s="195"/>
      <c r="Q34" s="195"/>
      <c r="R34" s="196"/>
      <c r="S34" s="195"/>
      <c r="T34" s="195"/>
      <c r="U34" s="171">
        <f t="shared" si="58"/>
        <v>0</v>
      </c>
      <c r="V34" s="197" t="str">
        <f t="shared" si="59"/>
        <v>No</v>
      </c>
      <c r="W34" s="172" t="str">
        <f t="shared" si="60"/>
        <v>No</v>
      </c>
      <c r="X34"/>
      <c r="Y34" s="397">
        <v>1</v>
      </c>
      <c r="Z34" s="398">
        <f t="shared" si="61"/>
        <v>0</v>
      </c>
      <c r="AA34" s="62"/>
      <c r="AB34" s="62"/>
      <c r="AC34" s="287" t="s">
        <v>39</v>
      </c>
      <c r="AD34" s="516">
        <v>1.9</v>
      </c>
      <c r="AE34" s="286">
        <f t="shared" si="3"/>
        <v>0</v>
      </c>
      <c r="AF34" s="286">
        <f t="shared" si="62"/>
        <v>0</v>
      </c>
      <c r="AG34" s="286">
        <f t="shared" si="63"/>
        <v>0</v>
      </c>
      <c r="AH34" s="286">
        <f t="shared" si="64"/>
        <v>0</v>
      </c>
      <c r="AI34" s="286">
        <f t="shared" si="65"/>
        <v>0</v>
      </c>
      <c r="AJ34" s="286">
        <f t="shared" si="66"/>
        <v>0</v>
      </c>
      <c r="AK34" s="286">
        <f t="shared" si="67"/>
        <v>0</v>
      </c>
      <c r="AL34" s="286">
        <f t="shared" si="68"/>
        <v>0</v>
      </c>
      <c r="AM34" s="286">
        <f t="shared" si="69"/>
        <v>0</v>
      </c>
      <c r="AN34" s="286">
        <f t="shared" si="70"/>
        <v>0</v>
      </c>
      <c r="AO34" s="286">
        <f t="shared" si="71"/>
        <v>0</v>
      </c>
      <c r="AP34" s="286">
        <v>1</v>
      </c>
      <c r="AQ34" s="1">
        <v>6</v>
      </c>
      <c r="AR34" s="523"/>
      <c r="AT34" s="523"/>
      <c r="AV34" s="523">
        <v>6</v>
      </c>
      <c r="AX34" s="523"/>
      <c r="AZ34" s="523"/>
      <c r="BB34" s="523"/>
      <c r="BD34" s="523"/>
      <c r="BE34" s="62"/>
      <c r="BF34" s="62">
        <f t="shared" si="4"/>
        <v>0</v>
      </c>
      <c r="BG34" s="62">
        <f t="shared" si="5"/>
        <v>0</v>
      </c>
      <c r="BH34" s="62">
        <f t="shared" si="6"/>
        <v>0</v>
      </c>
      <c r="BI34" s="62">
        <f t="shared" si="7"/>
        <v>0</v>
      </c>
      <c r="BJ34" s="62">
        <f t="shared" si="8"/>
        <v>0</v>
      </c>
      <c r="BK34" s="62">
        <f t="shared" si="9"/>
        <v>0</v>
      </c>
      <c r="BL34" s="62">
        <f t="shared" si="10"/>
        <v>0</v>
      </c>
      <c r="BM34" s="62">
        <f t="shared" si="11"/>
        <v>0</v>
      </c>
      <c r="BO34" s="1">
        <f t="shared" si="12"/>
        <v>0</v>
      </c>
      <c r="BP34" s="1">
        <f t="shared" si="13"/>
        <v>0</v>
      </c>
      <c r="BR34" s="1">
        <f t="shared" si="43"/>
        <v>0</v>
      </c>
      <c r="BS34" s="1">
        <f t="shared" si="15"/>
        <v>0</v>
      </c>
      <c r="BT34" s="1">
        <f t="shared" si="16"/>
        <v>0</v>
      </c>
      <c r="BU34" s="1">
        <f t="shared" si="17"/>
        <v>0</v>
      </c>
      <c r="BV34" s="1">
        <f t="shared" si="18"/>
        <v>0</v>
      </c>
      <c r="BW34" s="1">
        <f t="shared" si="19"/>
        <v>0</v>
      </c>
      <c r="BX34" s="1">
        <f t="shared" si="20"/>
        <v>0</v>
      </c>
      <c r="BY34" s="1">
        <f t="shared" si="21"/>
        <v>0</v>
      </c>
      <c r="BZ34" s="1">
        <f t="shared" si="22"/>
        <v>0</v>
      </c>
      <c r="CA34" s="1">
        <f t="shared" si="23"/>
        <v>0</v>
      </c>
      <c r="CB34" s="1">
        <f t="shared" si="24"/>
        <v>0</v>
      </c>
      <c r="CC34" s="1">
        <f t="shared" si="25"/>
        <v>0</v>
      </c>
      <c r="CD34" s="1">
        <f t="shared" si="26"/>
        <v>0</v>
      </c>
      <c r="CE34" s="1">
        <f t="shared" si="27"/>
        <v>0</v>
      </c>
      <c r="CF34" s="1">
        <f t="shared" si="28"/>
        <v>0</v>
      </c>
    </row>
    <row r="35" spans="1:84" s="1" customFormat="1" ht="57" customHeight="1">
      <c r="B35" s="782"/>
      <c r="D35" s="467" t="s">
        <v>349</v>
      </c>
      <c r="E35" s="795"/>
      <c r="F35" s="159" t="s">
        <v>218</v>
      </c>
      <c r="G35" s="161" t="s">
        <v>1</v>
      </c>
      <c r="H35" s="159">
        <v>4</v>
      </c>
      <c r="I35" s="161" t="s">
        <v>6712</v>
      </c>
      <c r="J35" s="964">
        <v>74.571000000000012</v>
      </c>
      <c r="K35" s="162"/>
      <c r="L35" s="162"/>
      <c r="M35" s="162"/>
      <c r="N35" s="162"/>
      <c r="O35" s="162"/>
      <c r="P35" s="162"/>
      <c r="Q35" s="162"/>
      <c r="R35" s="163"/>
      <c r="S35" s="162"/>
      <c r="T35" s="162"/>
      <c r="U35" s="165">
        <f t="shared" si="58"/>
        <v>0</v>
      </c>
      <c r="V35" s="165" t="str">
        <f t="shared" si="59"/>
        <v>No</v>
      </c>
      <c r="W35" s="166" t="str">
        <f t="shared" si="60"/>
        <v>No</v>
      </c>
      <c r="X35"/>
      <c r="Y35" s="397">
        <v>1</v>
      </c>
      <c r="Z35" s="398">
        <f t="shared" si="61"/>
        <v>0</v>
      </c>
      <c r="AA35" s="62"/>
      <c r="AB35" s="62"/>
      <c r="AC35" s="287"/>
      <c r="AD35" s="516">
        <v>1.83</v>
      </c>
      <c r="AE35" s="286">
        <f t="shared" si="3"/>
        <v>0</v>
      </c>
      <c r="AF35" s="286">
        <f t="shared" si="62"/>
        <v>0</v>
      </c>
      <c r="AG35" s="286">
        <f t="shared" si="63"/>
        <v>0</v>
      </c>
      <c r="AH35" s="286">
        <f t="shared" si="64"/>
        <v>0</v>
      </c>
      <c r="AI35" s="286">
        <f t="shared" si="65"/>
        <v>0</v>
      </c>
      <c r="AJ35" s="286">
        <f t="shared" si="66"/>
        <v>0</v>
      </c>
      <c r="AK35" s="286">
        <f t="shared" si="67"/>
        <v>0</v>
      </c>
      <c r="AL35" s="286">
        <f t="shared" si="68"/>
        <v>0</v>
      </c>
      <c r="AM35" s="286">
        <f t="shared" si="69"/>
        <v>0</v>
      </c>
      <c r="AN35" s="286">
        <f t="shared" si="70"/>
        <v>0</v>
      </c>
      <c r="AO35" s="286">
        <f t="shared" si="71"/>
        <v>0</v>
      </c>
      <c r="AP35" s="286">
        <v>1</v>
      </c>
      <c r="AQ35" s="159">
        <v>8</v>
      </c>
      <c r="AR35" s="523"/>
      <c r="AS35" s="159"/>
      <c r="AT35" s="523"/>
      <c r="AU35" s="159"/>
      <c r="AV35" s="523">
        <v>4</v>
      </c>
      <c r="AW35" s="159"/>
      <c r="AX35" s="523"/>
      <c r="AY35" s="159"/>
      <c r="AZ35" s="523"/>
      <c r="BA35" s="159"/>
      <c r="BB35" s="523"/>
      <c r="BC35" s="159"/>
      <c r="BD35" s="523"/>
      <c r="BE35" s="62"/>
      <c r="BF35" s="62">
        <f t="shared" si="4"/>
        <v>0</v>
      </c>
      <c r="BG35" s="62">
        <f t="shared" si="5"/>
        <v>0</v>
      </c>
      <c r="BH35" s="62">
        <f t="shared" si="6"/>
        <v>0</v>
      </c>
      <c r="BI35" s="62">
        <f t="shared" si="7"/>
        <v>0</v>
      </c>
      <c r="BJ35" s="62">
        <f t="shared" si="8"/>
        <v>0</v>
      </c>
      <c r="BK35" s="62">
        <f t="shared" si="9"/>
        <v>0</v>
      </c>
      <c r="BL35" s="62">
        <f t="shared" si="10"/>
        <v>0</v>
      </c>
      <c r="BM35" s="62">
        <f t="shared" si="11"/>
        <v>0</v>
      </c>
      <c r="BO35" s="1">
        <f t="shared" si="12"/>
        <v>0</v>
      </c>
      <c r="BP35" s="1">
        <f t="shared" si="13"/>
        <v>0</v>
      </c>
      <c r="BR35" s="1">
        <f t="shared" si="43"/>
        <v>0</v>
      </c>
      <c r="BS35" s="1">
        <f t="shared" si="15"/>
        <v>0</v>
      </c>
      <c r="BT35" s="1">
        <f t="shared" si="16"/>
        <v>0</v>
      </c>
      <c r="BU35" s="1">
        <f t="shared" si="17"/>
        <v>0</v>
      </c>
      <c r="BV35" s="1">
        <f t="shared" si="18"/>
        <v>0</v>
      </c>
      <c r="BW35" s="1">
        <f t="shared" si="19"/>
        <v>0</v>
      </c>
      <c r="BX35" s="1">
        <f t="shared" si="20"/>
        <v>0</v>
      </c>
      <c r="BY35" s="1">
        <f t="shared" si="21"/>
        <v>0</v>
      </c>
      <c r="BZ35" s="1">
        <f t="shared" si="22"/>
        <v>0</v>
      </c>
      <c r="CA35" s="1">
        <f t="shared" si="23"/>
        <v>0</v>
      </c>
      <c r="CB35" s="1">
        <f t="shared" si="24"/>
        <v>0</v>
      </c>
      <c r="CC35" s="1">
        <f t="shared" si="25"/>
        <v>0</v>
      </c>
      <c r="CD35" s="1">
        <f t="shared" si="26"/>
        <v>0</v>
      </c>
      <c r="CE35" s="1">
        <f t="shared" si="27"/>
        <v>0</v>
      </c>
      <c r="CF35" s="1">
        <f t="shared" si="28"/>
        <v>0</v>
      </c>
    </row>
    <row r="36" spans="1:84" s="1" customFormat="1" ht="57" customHeight="1">
      <c r="B36" s="782"/>
      <c r="D36" s="465" t="s">
        <v>330</v>
      </c>
      <c r="E36" s="794"/>
      <c r="F36" s="1" t="s">
        <v>218</v>
      </c>
      <c r="G36" s="140" t="s">
        <v>37</v>
      </c>
      <c r="H36" s="1">
        <v>4</v>
      </c>
      <c r="I36" s="140" t="s">
        <v>6712</v>
      </c>
      <c r="J36" s="968">
        <v>68.427240000000012</v>
      </c>
      <c r="K36" s="195"/>
      <c r="L36" s="195"/>
      <c r="M36" s="195"/>
      <c r="N36" s="195"/>
      <c r="O36" s="195"/>
      <c r="P36" s="195"/>
      <c r="Q36" s="195"/>
      <c r="R36" s="196"/>
      <c r="S36" s="195"/>
      <c r="T36" s="195"/>
      <c r="U36" s="171">
        <f t="shared" si="58"/>
        <v>0</v>
      </c>
      <c r="V36" s="197" t="str">
        <f t="shared" si="59"/>
        <v>No</v>
      </c>
      <c r="W36" s="172" t="str">
        <f t="shared" si="60"/>
        <v>No</v>
      </c>
      <c r="X36"/>
      <c r="Y36" s="397">
        <v>1</v>
      </c>
      <c r="Z36" s="398">
        <f t="shared" si="61"/>
        <v>0</v>
      </c>
      <c r="AA36" s="62"/>
      <c r="AB36" s="62"/>
      <c r="AC36" s="287" t="s">
        <v>35</v>
      </c>
      <c r="AD36" s="516">
        <v>2</v>
      </c>
      <c r="AE36" s="286">
        <f t="shared" si="3"/>
        <v>0</v>
      </c>
      <c r="AF36" s="286">
        <f t="shared" si="62"/>
        <v>0</v>
      </c>
      <c r="AG36" s="286">
        <f t="shared" si="63"/>
        <v>0</v>
      </c>
      <c r="AH36" s="286">
        <f t="shared" si="64"/>
        <v>0</v>
      </c>
      <c r="AI36" s="286">
        <f t="shared" si="65"/>
        <v>0</v>
      </c>
      <c r="AJ36" s="286">
        <f t="shared" si="66"/>
        <v>0</v>
      </c>
      <c r="AK36" s="286">
        <f t="shared" si="67"/>
        <v>0</v>
      </c>
      <c r="AL36" s="286">
        <f t="shared" si="68"/>
        <v>0</v>
      </c>
      <c r="AM36" s="286">
        <f t="shared" si="69"/>
        <v>0</v>
      </c>
      <c r="AN36" s="286">
        <f t="shared" si="70"/>
        <v>0</v>
      </c>
      <c r="AO36" s="286">
        <f t="shared" si="71"/>
        <v>0</v>
      </c>
      <c r="AP36" s="286">
        <v>1</v>
      </c>
      <c r="AQ36" s="1">
        <v>4</v>
      </c>
      <c r="AR36" s="523"/>
      <c r="AT36" s="523"/>
      <c r="AV36" s="523"/>
      <c r="AW36" s="1">
        <v>4</v>
      </c>
      <c r="AX36" s="523"/>
      <c r="AZ36" s="523"/>
      <c r="BB36" s="523"/>
      <c r="BD36" s="523"/>
      <c r="BE36" s="62"/>
      <c r="BF36" s="62">
        <f t="shared" si="4"/>
        <v>0</v>
      </c>
      <c r="BG36" s="62">
        <f t="shared" si="5"/>
        <v>0</v>
      </c>
      <c r="BH36" s="62">
        <f t="shared" si="6"/>
        <v>0</v>
      </c>
      <c r="BI36" s="62">
        <f t="shared" si="7"/>
        <v>0</v>
      </c>
      <c r="BJ36" s="62">
        <f t="shared" si="8"/>
        <v>0</v>
      </c>
      <c r="BK36" s="62">
        <f t="shared" si="9"/>
        <v>0</v>
      </c>
      <c r="BL36" s="62">
        <f t="shared" si="10"/>
        <v>0</v>
      </c>
      <c r="BM36" s="62">
        <f t="shared" si="11"/>
        <v>0</v>
      </c>
      <c r="BO36" s="1">
        <f t="shared" si="12"/>
        <v>0</v>
      </c>
      <c r="BP36" s="1">
        <f t="shared" si="13"/>
        <v>0</v>
      </c>
      <c r="BR36" s="1">
        <f t="shared" si="43"/>
        <v>0</v>
      </c>
      <c r="BS36" s="1">
        <f t="shared" si="15"/>
        <v>0</v>
      </c>
      <c r="BT36" s="1">
        <f t="shared" si="16"/>
        <v>0</v>
      </c>
      <c r="BU36" s="1">
        <f t="shared" si="17"/>
        <v>0</v>
      </c>
      <c r="BV36" s="1">
        <f t="shared" si="18"/>
        <v>0</v>
      </c>
      <c r="BW36" s="1">
        <f t="shared" si="19"/>
        <v>0</v>
      </c>
      <c r="BX36" s="1">
        <f t="shared" si="20"/>
        <v>0</v>
      </c>
      <c r="BY36" s="1">
        <f t="shared" si="21"/>
        <v>0</v>
      </c>
      <c r="BZ36" s="1">
        <f t="shared" si="22"/>
        <v>0</v>
      </c>
      <c r="CA36" s="1">
        <f t="shared" si="23"/>
        <v>0</v>
      </c>
      <c r="CB36" s="1">
        <f t="shared" si="24"/>
        <v>0</v>
      </c>
      <c r="CC36" s="1">
        <f t="shared" si="25"/>
        <v>0</v>
      </c>
      <c r="CD36" s="1">
        <f t="shared" si="26"/>
        <v>0</v>
      </c>
      <c r="CE36" s="1">
        <f t="shared" si="27"/>
        <v>0</v>
      </c>
      <c r="CF36" s="1">
        <f t="shared" si="28"/>
        <v>0</v>
      </c>
    </row>
    <row r="37" spans="1:84" s="1" customFormat="1" ht="57" customHeight="1">
      <c r="B37" s="782"/>
      <c r="D37" s="467" t="s">
        <v>331</v>
      </c>
      <c r="E37" s="795"/>
      <c r="F37" s="159" t="s">
        <v>219</v>
      </c>
      <c r="G37" s="161" t="s">
        <v>37</v>
      </c>
      <c r="H37" s="159">
        <v>1</v>
      </c>
      <c r="I37" s="161" t="s">
        <v>6712</v>
      </c>
      <c r="J37" s="964">
        <v>59.300640000000008</v>
      </c>
      <c r="K37" s="162"/>
      <c r="L37" s="162"/>
      <c r="M37" s="162"/>
      <c r="N37" s="162"/>
      <c r="O37" s="162"/>
      <c r="P37" s="162"/>
      <c r="Q37" s="162"/>
      <c r="R37" s="163"/>
      <c r="S37" s="162"/>
      <c r="T37" s="162"/>
      <c r="U37" s="165">
        <f t="shared" si="58"/>
        <v>0</v>
      </c>
      <c r="V37" s="165" t="str">
        <f t="shared" si="59"/>
        <v>No</v>
      </c>
      <c r="W37" s="166" t="str">
        <f t="shared" si="60"/>
        <v>No</v>
      </c>
      <c r="X37"/>
      <c r="Y37" s="397">
        <v>1</v>
      </c>
      <c r="Z37" s="398">
        <f t="shared" si="61"/>
        <v>0</v>
      </c>
      <c r="AA37" s="62"/>
      <c r="AB37" s="62"/>
      <c r="AC37" s="287" t="s">
        <v>36</v>
      </c>
      <c r="AD37" s="516">
        <v>2.8</v>
      </c>
      <c r="AE37" s="286">
        <f t="shared" si="3"/>
        <v>0</v>
      </c>
      <c r="AF37" s="286">
        <f t="shared" si="62"/>
        <v>0</v>
      </c>
      <c r="AG37" s="286">
        <f t="shared" si="63"/>
        <v>0</v>
      </c>
      <c r="AH37" s="286">
        <f t="shared" si="64"/>
        <v>0</v>
      </c>
      <c r="AI37" s="286">
        <f t="shared" si="65"/>
        <v>0</v>
      </c>
      <c r="AJ37" s="286">
        <f t="shared" si="66"/>
        <v>0</v>
      </c>
      <c r="AK37" s="286">
        <f t="shared" si="67"/>
        <v>0</v>
      </c>
      <c r="AL37" s="286">
        <f t="shared" si="68"/>
        <v>0</v>
      </c>
      <c r="AM37" s="286">
        <f t="shared" si="69"/>
        <v>0</v>
      </c>
      <c r="AN37" s="286">
        <f t="shared" si="70"/>
        <v>0</v>
      </c>
      <c r="AO37" s="286">
        <f t="shared" si="71"/>
        <v>0</v>
      </c>
      <c r="AP37" s="286">
        <v>1</v>
      </c>
      <c r="AQ37" s="159">
        <v>4</v>
      </c>
      <c r="AR37" s="523"/>
      <c r="AS37" s="159"/>
      <c r="AT37" s="523"/>
      <c r="AU37" s="159"/>
      <c r="AV37" s="523"/>
      <c r="AW37" s="159"/>
      <c r="AX37" s="523">
        <v>1</v>
      </c>
      <c r="AY37" s="159"/>
      <c r="AZ37" s="523"/>
      <c r="BA37" s="159"/>
      <c r="BB37" s="523"/>
      <c r="BC37" s="159"/>
      <c r="BD37" s="523"/>
      <c r="BE37" s="62"/>
      <c r="BF37" s="62">
        <f t="shared" si="4"/>
        <v>0</v>
      </c>
      <c r="BG37" s="62">
        <f t="shared" si="5"/>
        <v>0</v>
      </c>
      <c r="BH37" s="62">
        <f t="shared" si="6"/>
        <v>0</v>
      </c>
      <c r="BI37" s="62">
        <f t="shared" si="7"/>
        <v>0</v>
      </c>
      <c r="BJ37" s="62">
        <f t="shared" si="8"/>
        <v>0</v>
      </c>
      <c r="BK37" s="62">
        <f t="shared" si="9"/>
        <v>0</v>
      </c>
      <c r="BL37" s="62">
        <f t="shared" si="10"/>
        <v>0</v>
      </c>
      <c r="BM37" s="62">
        <f t="shared" si="11"/>
        <v>0</v>
      </c>
      <c r="BO37" s="1">
        <f t="shared" si="12"/>
        <v>0</v>
      </c>
      <c r="BP37" s="1">
        <f t="shared" si="13"/>
        <v>0</v>
      </c>
      <c r="BR37" s="1">
        <f t="shared" si="43"/>
        <v>0</v>
      </c>
      <c r="BS37" s="1">
        <f t="shared" si="15"/>
        <v>0</v>
      </c>
      <c r="BT37" s="1">
        <f t="shared" si="16"/>
        <v>0</v>
      </c>
      <c r="BU37" s="1">
        <f t="shared" si="17"/>
        <v>0</v>
      </c>
      <c r="BV37" s="1">
        <f t="shared" si="18"/>
        <v>0</v>
      </c>
      <c r="BW37" s="1">
        <f t="shared" si="19"/>
        <v>0</v>
      </c>
      <c r="BX37" s="1">
        <f t="shared" si="20"/>
        <v>0</v>
      </c>
      <c r="BY37" s="1">
        <f t="shared" si="21"/>
        <v>0</v>
      </c>
      <c r="BZ37" s="1">
        <f t="shared" si="22"/>
        <v>0</v>
      </c>
      <c r="CA37" s="1">
        <f t="shared" si="23"/>
        <v>0</v>
      </c>
      <c r="CB37" s="1">
        <f t="shared" si="24"/>
        <v>0</v>
      </c>
      <c r="CC37" s="1">
        <f t="shared" si="25"/>
        <v>0</v>
      </c>
      <c r="CD37" s="1">
        <f t="shared" si="26"/>
        <v>0</v>
      </c>
      <c r="CE37" s="1">
        <f t="shared" si="27"/>
        <v>0</v>
      </c>
      <c r="CF37" s="1">
        <f t="shared" si="28"/>
        <v>0</v>
      </c>
    </row>
    <row r="38" spans="1:84" s="1" customFormat="1" ht="57" customHeight="1">
      <c r="B38" s="787"/>
      <c r="C38" s="173"/>
      <c r="D38" s="473" t="s">
        <v>350</v>
      </c>
      <c r="E38" s="796"/>
      <c r="F38" s="173" t="s">
        <v>218</v>
      </c>
      <c r="G38" s="198" t="s">
        <v>37</v>
      </c>
      <c r="H38" s="173">
        <v>2</v>
      </c>
      <c r="I38" s="198" t="s">
        <v>6712</v>
      </c>
      <c r="J38" s="973">
        <v>77.54271</v>
      </c>
      <c r="K38" s="199"/>
      <c r="L38" s="199"/>
      <c r="M38" s="199"/>
      <c r="N38" s="199"/>
      <c r="O38" s="199"/>
      <c r="P38" s="199"/>
      <c r="Q38" s="199"/>
      <c r="R38" s="200"/>
      <c r="S38" s="199"/>
      <c r="T38" s="199"/>
      <c r="U38" s="171">
        <f t="shared" si="58"/>
        <v>0</v>
      </c>
      <c r="V38" s="201" t="str">
        <f t="shared" si="59"/>
        <v>No</v>
      </c>
      <c r="W38" s="172" t="str">
        <f t="shared" si="60"/>
        <v>No</v>
      </c>
      <c r="X38"/>
      <c r="Y38" s="399">
        <v>1</v>
      </c>
      <c r="Z38" s="398">
        <f t="shared" si="61"/>
        <v>0</v>
      </c>
      <c r="AA38" s="62"/>
      <c r="AB38" s="62"/>
      <c r="AC38" s="287" t="s">
        <v>351</v>
      </c>
      <c r="AD38" s="516">
        <v>1.8</v>
      </c>
      <c r="AE38" s="286">
        <f t="shared" si="3"/>
        <v>0</v>
      </c>
      <c r="AF38" s="286">
        <f t="shared" si="62"/>
        <v>0</v>
      </c>
      <c r="AG38" s="286">
        <f t="shared" si="63"/>
        <v>0</v>
      </c>
      <c r="AH38" s="286">
        <f t="shared" si="64"/>
        <v>0</v>
      </c>
      <c r="AI38" s="286">
        <f t="shared" si="65"/>
        <v>0</v>
      </c>
      <c r="AJ38" s="286">
        <f t="shared" si="66"/>
        <v>0</v>
      </c>
      <c r="AK38" s="286">
        <f t="shared" si="67"/>
        <v>0</v>
      </c>
      <c r="AL38" s="286">
        <f t="shared" si="68"/>
        <v>0</v>
      </c>
      <c r="AM38" s="286">
        <f t="shared" si="69"/>
        <v>0</v>
      </c>
      <c r="AN38" s="286">
        <f t="shared" si="70"/>
        <v>0</v>
      </c>
      <c r="AO38" s="286">
        <f t="shared" si="71"/>
        <v>0</v>
      </c>
      <c r="AP38" s="286">
        <v>1</v>
      </c>
      <c r="AQ38" s="173">
        <v>7</v>
      </c>
      <c r="AR38" s="524"/>
      <c r="AS38" s="173"/>
      <c r="AT38" s="524"/>
      <c r="AU38" s="173"/>
      <c r="AV38" s="524"/>
      <c r="AW38" s="173">
        <v>2</v>
      </c>
      <c r="AX38" s="524"/>
      <c r="AY38" s="173"/>
      <c r="AZ38" s="524"/>
      <c r="BA38" s="173"/>
      <c r="BB38" s="524"/>
      <c r="BC38" s="173"/>
      <c r="BD38" s="524"/>
      <c r="BE38" s="62"/>
      <c r="BF38" s="62">
        <f t="shared" si="4"/>
        <v>0</v>
      </c>
      <c r="BG38" s="62">
        <f t="shared" si="5"/>
        <v>0</v>
      </c>
      <c r="BH38" s="62">
        <f t="shared" si="6"/>
        <v>0</v>
      </c>
      <c r="BI38" s="62">
        <f t="shared" si="7"/>
        <v>0</v>
      </c>
      <c r="BJ38" s="62">
        <f t="shared" si="8"/>
        <v>0</v>
      </c>
      <c r="BK38" s="62">
        <f t="shared" si="9"/>
        <v>0</v>
      </c>
      <c r="BL38" s="62">
        <f t="shared" si="10"/>
        <v>0</v>
      </c>
      <c r="BM38" s="62">
        <f t="shared" si="11"/>
        <v>0</v>
      </c>
      <c r="BO38" s="1">
        <f t="shared" si="12"/>
        <v>0</v>
      </c>
      <c r="BP38" s="1">
        <f t="shared" si="13"/>
        <v>0</v>
      </c>
      <c r="BR38" s="1">
        <f t="shared" si="43"/>
        <v>0</v>
      </c>
      <c r="BS38" s="1">
        <f t="shared" si="15"/>
        <v>0</v>
      </c>
      <c r="BT38" s="1">
        <f t="shared" si="16"/>
        <v>0</v>
      </c>
      <c r="BU38" s="1">
        <f t="shared" si="17"/>
        <v>0</v>
      </c>
      <c r="BV38" s="1">
        <f t="shared" si="18"/>
        <v>0</v>
      </c>
      <c r="BW38" s="1">
        <f t="shared" si="19"/>
        <v>0</v>
      </c>
      <c r="BX38" s="1">
        <f t="shared" si="20"/>
        <v>0</v>
      </c>
      <c r="BY38" s="1">
        <f t="shared" si="21"/>
        <v>0</v>
      </c>
      <c r="BZ38" s="1">
        <f t="shared" si="22"/>
        <v>0</v>
      </c>
      <c r="CA38" s="1">
        <f t="shared" si="23"/>
        <v>0</v>
      </c>
      <c r="CB38" s="1">
        <f t="shared" si="24"/>
        <v>0</v>
      </c>
      <c r="CC38" s="1">
        <f t="shared" si="25"/>
        <v>0</v>
      </c>
      <c r="CD38" s="1">
        <f t="shared" si="26"/>
        <v>0</v>
      </c>
      <c r="CE38" s="1">
        <f t="shared" si="27"/>
        <v>0</v>
      </c>
      <c r="CF38" s="1">
        <f t="shared" si="28"/>
        <v>0</v>
      </c>
    </row>
    <row r="39" spans="1:84" ht="31.05" customHeight="1">
      <c r="B39" s="786"/>
      <c r="E39" s="815"/>
      <c r="F39" s="142"/>
      <c r="G39" s="146"/>
      <c r="J39" s="513" t="s">
        <v>783</v>
      </c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420"/>
      <c r="V39" s="149"/>
      <c r="W39" s="583"/>
      <c r="Y39" s="1"/>
      <c r="Z39" s="65"/>
      <c r="AA39" s="62"/>
      <c r="AB39" s="62"/>
      <c r="AC39" s="284"/>
      <c r="AD39" s="529"/>
      <c r="AE39" s="286">
        <f t="shared" si="3"/>
        <v>0</v>
      </c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BF39" s="62">
        <f t="shared" si="4"/>
        <v>0</v>
      </c>
      <c r="BG39" s="62">
        <f t="shared" si="5"/>
        <v>0</v>
      </c>
      <c r="BH39" s="62">
        <f t="shared" si="6"/>
        <v>0</v>
      </c>
      <c r="BI39" s="62">
        <f t="shared" si="7"/>
        <v>0</v>
      </c>
      <c r="BJ39" s="62">
        <f t="shared" si="8"/>
        <v>0</v>
      </c>
      <c r="BK39" s="62">
        <f t="shared" si="9"/>
        <v>0</v>
      </c>
      <c r="BL39" s="62">
        <f t="shared" si="10"/>
        <v>0</v>
      </c>
      <c r="BM39" s="62">
        <f t="shared" si="11"/>
        <v>0</v>
      </c>
      <c r="BO39" s="1">
        <f t="shared" si="12"/>
        <v>0</v>
      </c>
      <c r="BP39" s="1">
        <f t="shared" si="13"/>
        <v>0</v>
      </c>
      <c r="BR39" s="1">
        <f t="shared" si="43"/>
        <v>0</v>
      </c>
      <c r="BS39" s="1">
        <f t="shared" si="15"/>
        <v>0</v>
      </c>
      <c r="BT39" s="1">
        <f t="shared" si="16"/>
        <v>0</v>
      </c>
      <c r="BU39" s="1">
        <f t="shared" si="17"/>
        <v>0</v>
      </c>
      <c r="BV39" s="1">
        <f t="shared" si="18"/>
        <v>0</v>
      </c>
      <c r="BW39" s="1">
        <f t="shared" si="19"/>
        <v>0</v>
      </c>
      <c r="BX39" s="1">
        <f t="shared" si="20"/>
        <v>0</v>
      </c>
      <c r="BY39" s="1">
        <f t="shared" si="21"/>
        <v>0</v>
      </c>
      <c r="BZ39" s="1">
        <f t="shared" si="22"/>
        <v>0</v>
      </c>
      <c r="CA39" s="1">
        <f t="shared" si="23"/>
        <v>0</v>
      </c>
      <c r="CB39" s="1">
        <f t="shared" si="24"/>
        <v>0</v>
      </c>
      <c r="CC39" s="1">
        <f t="shared" si="25"/>
        <v>0</v>
      </c>
      <c r="CD39" s="1">
        <f t="shared" si="26"/>
        <v>0</v>
      </c>
      <c r="CE39" s="1">
        <f t="shared" si="27"/>
        <v>0</v>
      </c>
      <c r="CF39" s="1">
        <f t="shared" si="28"/>
        <v>0</v>
      </c>
    </row>
    <row r="40" spans="1:84" s="1" customFormat="1" ht="57" customHeight="1">
      <c r="B40" s="783"/>
      <c r="C40" s="188"/>
      <c r="D40" s="466" t="s">
        <v>306</v>
      </c>
      <c r="E40" s="793"/>
      <c r="F40" s="202" t="s">
        <v>219</v>
      </c>
      <c r="G40" s="207" t="s">
        <v>37</v>
      </c>
      <c r="H40" s="202">
        <v>1</v>
      </c>
      <c r="I40" s="207" t="s">
        <v>6712</v>
      </c>
      <c r="J40" s="732">
        <v>55.872600000000006</v>
      </c>
      <c r="K40" s="208"/>
      <c r="L40" s="208"/>
      <c r="M40" s="208"/>
      <c r="N40" s="208"/>
      <c r="O40" s="208"/>
      <c r="P40" s="208"/>
      <c r="Q40" s="208"/>
      <c r="R40" s="209"/>
      <c r="S40" s="209"/>
      <c r="T40" s="208"/>
      <c r="U40" s="165">
        <f t="shared" ref="U40:U59" si="72">J40*K40+J40*L40+J40*M40+J40*N40+J40*O40+J40*P40+J40*Q40+J40*R40+J40*S40+J40*T40</f>
        <v>0</v>
      </c>
      <c r="V40" s="211" t="str">
        <f t="shared" ref="V40:V59" si="73">IF(B40="New","Yes","No")</f>
        <v>No</v>
      </c>
      <c r="W40" s="166" t="str">
        <f t="shared" ref="W40:W59" si="74">IF(SUM(K40:T40)&gt;0,"Yes","No")</f>
        <v>No</v>
      </c>
      <c r="X40"/>
      <c r="Y40" s="395">
        <v>1</v>
      </c>
      <c r="Z40" s="398">
        <f t="shared" ref="Z40:Z59" si="75">Y40*K40+Y40*L40+Y40*M40+Y40*N40+Y40*O40+Y40*P40+Y40*Q40+Y40*R40+Y40*S40+Y40*T40</f>
        <v>0</v>
      </c>
      <c r="AA40" s="62"/>
      <c r="AB40" s="62"/>
      <c r="AC40" s="287" t="s">
        <v>207</v>
      </c>
      <c r="AD40" s="516">
        <v>1.1000000000000001</v>
      </c>
      <c r="AE40" s="286">
        <f t="shared" si="3"/>
        <v>0</v>
      </c>
      <c r="AF40" s="286">
        <f t="shared" ref="AF40:AF59" si="76">K40*H40</f>
        <v>0</v>
      </c>
      <c r="AG40" s="286">
        <f t="shared" ref="AG40:AG59" si="77">L40*H40</f>
        <v>0</v>
      </c>
      <c r="AH40" s="286">
        <f t="shared" ref="AH40:AH59" si="78">M40*H40</f>
        <v>0</v>
      </c>
      <c r="AI40" s="286">
        <f t="shared" ref="AI40:AI59" si="79">N40*H40</f>
        <v>0</v>
      </c>
      <c r="AJ40" s="286">
        <f t="shared" ref="AJ40:AJ59" si="80">O40*H40</f>
        <v>0</v>
      </c>
      <c r="AK40" s="286">
        <f t="shared" ref="AK40:AK59" si="81">P40*H40</f>
        <v>0</v>
      </c>
      <c r="AL40" s="286">
        <f t="shared" ref="AL40:AL59" si="82">Q40*H40</f>
        <v>0</v>
      </c>
      <c r="AM40" s="286">
        <f t="shared" ref="AM40:AM59" si="83">R40*H40</f>
        <v>0</v>
      </c>
      <c r="AN40" s="286">
        <f t="shared" ref="AN40:AN59" si="84">S40*H40</f>
        <v>0</v>
      </c>
      <c r="AO40" s="286">
        <f t="shared" ref="AO40:AO59" si="85">T40*H40</f>
        <v>0</v>
      </c>
      <c r="AP40" s="286">
        <v>1</v>
      </c>
      <c r="AQ40" s="202">
        <v>3</v>
      </c>
      <c r="AR40" s="522"/>
      <c r="AS40" s="202"/>
      <c r="AT40" s="522"/>
      <c r="AU40" s="202"/>
      <c r="AV40" s="522"/>
      <c r="AW40" s="202"/>
      <c r="AX40" s="522">
        <v>1</v>
      </c>
      <c r="AY40" s="202"/>
      <c r="AZ40" s="522"/>
      <c r="BA40" s="202"/>
      <c r="BB40" s="522"/>
      <c r="BC40" s="202"/>
      <c r="BD40" s="522"/>
      <c r="BE40" s="62"/>
      <c r="BF40" s="62">
        <f t="shared" si="4"/>
        <v>0</v>
      </c>
      <c r="BG40" s="62">
        <f t="shared" si="5"/>
        <v>0</v>
      </c>
      <c r="BH40" s="62">
        <f t="shared" si="6"/>
        <v>0</v>
      </c>
      <c r="BI40" s="62">
        <f t="shared" si="7"/>
        <v>0</v>
      </c>
      <c r="BJ40" s="62">
        <f t="shared" si="8"/>
        <v>0</v>
      </c>
      <c r="BK40" s="62">
        <f t="shared" si="9"/>
        <v>0</v>
      </c>
      <c r="BL40" s="62">
        <f t="shared" si="10"/>
        <v>0</v>
      </c>
      <c r="BM40" s="62">
        <f t="shared" si="11"/>
        <v>0</v>
      </c>
      <c r="BO40" s="1">
        <f t="shared" si="12"/>
        <v>0</v>
      </c>
      <c r="BP40" s="1">
        <f t="shared" si="13"/>
        <v>0</v>
      </c>
      <c r="BR40" s="1">
        <f t="shared" si="43"/>
        <v>0</v>
      </c>
      <c r="BS40" s="1">
        <f t="shared" si="15"/>
        <v>0</v>
      </c>
      <c r="BT40" s="1">
        <f t="shared" si="16"/>
        <v>0</v>
      </c>
      <c r="BU40" s="1">
        <f t="shared" si="17"/>
        <v>0</v>
      </c>
      <c r="BV40" s="1">
        <f t="shared" si="18"/>
        <v>0</v>
      </c>
      <c r="BW40" s="1">
        <f t="shared" si="19"/>
        <v>0</v>
      </c>
      <c r="BX40" s="1">
        <f t="shared" si="20"/>
        <v>0</v>
      </c>
      <c r="BY40" s="1">
        <f t="shared" si="21"/>
        <v>0</v>
      </c>
      <c r="BZ40" s="1">
        <f t="shared" si="22"/>
        <v>0</v>
      </c>
      <c r="CA40" s="1">
        <f t="shared" si="23"/>
        <v>0</v>
      </c>
      <c r="CB40" s="1">
        <f t="shared" si="24"/>
        <v>0</v>
      </c>
      <c r="CC40" s="1">
        <f t="shared" si="25"/>
        <v>0</v>
      </c>
      <c r="CD40" s="1">
        <f t="shared" si="26"/>
        <v>0</v>
      </c>
      <c r="CE40" s="1">
        <f t="shared" si="27"/>
        <v>0</v>
      </c>
      <c r="CF40" s="1">
        <f t="shared" si="28"/>
        <v>0</v>
      </c>
    </row>
    <row r="41" spans="1:84" s="62" customFormat="1" ht="57" customHeight="1">
      <c r="A41" s="1"/>
      <c r="B41" s="782"/>
      <c r="D41" s="465" t="s">
        <v>307</v>
      </c>
      <c r="E41" s="794"/>
      <c r="F41" s="1" t="s">
        <v>218</v>
      </c>
      <c r="G41" s="140" t="s">
        <v>37</v>
      </c>
      <c r="H41" s="1">
        <v>3</v>
      </c>
      <c r="I41" s="140" t="s">
        <v>6712</v>
      </c>
      <c r="J41" s="968">
        <v>72.456299999999999</v>
      </c>
      <c r="K41" s="195"/>
      <c r="L41" s="195"/>
      <c r="M41" s="195"/>
      <c r="N41" s="195"/>
      <c r="O41" s="195"/>
      <c r="P41" s="195"/>
      <c r="Q41" s="195"/>
      <c r="R41" s="196"/>
      <c r="S41" s="169"/>
      <c r="T41" s="168"/>
      <c r="U41" s="171">
        <f t="shared" si="72"/>
        <v>0</v>
      </c>
      <c r="V41" s="197" t="str">
        <f t="shared" si="73"/>
        <v>No</v>
      </c>
      <c r="W41" s="172" t="str">
        <f t="shared" si="74"/>
        <v>No</v>
      </c>
      <c r="X41"/>
      <c r="Y41" s="397">
        <v>1</v>
      </c>
      <c r="Z41" s="398">
        <f t="shared" si="75"/>
        <v>0</v>
      </c>
      <c r="AC41" s="287" t="s">
        <v>208</v>
      </c>
      <c r="AD41" s="516">
        <v>1.8</v>
      </c>
      <c r="AE41" s="286">
        <f t="shared" si="3"/>
        <v>0</v>
      </c>
      <c r="AF41" s="286">
        <f t="shared" si="76"/>
        <v>0</v>
      </c>
      <c r="AG41" s="286">
        <f t="shared" si="77"/>
        <v>0</v>
      </c>
      <c r="AH41" s="286">
        <f t="shared" si="78"/>
        <v>0</v>
      </c>
      <c r="AI41" s="286">
        <f t="shared" si="79"/>
        <v>0</v>
      </c>
      <c r="AJ41" s="286">
        <f t="shared" si="80"/>
        <v>0</v>
      </c>
      <c r="AK41" s="286">
        <f t="shared" si="81"/>
        <v>0</v>
      </c>
      <c r="AL41" s="286">
        <f t="shared" si="82"/>
        <v>0</v>
      </c>
      <c r="AM41" s="286">
        <f t="shared" si="83"/>
        <v>0</v>
      </c>
      <c r="AN41" s="286">
        <f t="shared" si="84"/>
        <v>0</v>
      </c>
      <c r="AO41" s="286">
        <f t="shared" si="85"/>
        <v>0</v>
      </c>
      <c r="AP41" s="286">
        <v>1</v>
      </c>
      <c r="AQ41" s="1">
        <v>5</v>
      </c>
      <c r="AR41" s="523"/>
      <c r="AS41" s="1"/>
      <c r="AT41" s="523"/>
      <c r="AU41" s="1">
        <v>1</v>
      </c>
      <c r="AV41" s="523">
        <v>2</v>
      </c>
      <c r="AW41" s="1"/>
      <c r="AX41" s="523"/>
      <c r="AY41" s="1"/>
      <c r="AZ41" s="523"/>
      <c r="BA41" s="1"/>
      <c r="BB41" s="523"/>
      <c r="BC41" s="1"/>
      <c r="BD41" s="523"/>
      <c r="BF41" s="62">
        <f t="shared" si="4"/>
        <v>0</v>
      </c>
      <c r="BG41" s="62">
        <f t="shared" si="5"/>
        <v>0</v>
      </c>
      <c r="BH41" s="62">
        <f t="shared" si="6"/>
        <v>0</v>
      </c>
      <c r="BI41" s="62">
        <f t="shared" si="7"/>
        <v>0</v>
      </c>
      <c r="BJ41" s="62">
        <f t="shared" si="8"/>
        <v>0</v>
      </c>
      <c r="BK41" s="62">
        <f t="shared" si="9"/>
        <v>0</v>
      </c>
      <c r="BL41" s="62">
        <f t="shared" si="10"/>
        <v>0</v>
      </c>
      <c r="BM41" s="62">
        <f t="shared" si="11"/>
        <v>0</v>
      </c>
      <c r="BO41" s="1">
        <f t="shared" si="12"/>
        <v>0</v>
      </c>
      <c r="BP41" s="1">
        <f t="shared" si="13"/>
        <v>0</v>
      </c>
      <c r="BR41" s="1">
        <f t="shared" si="43"/>
        <v>0</v>
      </c>
      <c r="BS41" s="1">
        <f t="shared" si="15"/>
        <v>0</v>
      </c>
      <c r="BT41" s="1">
        <f t="shared" si="16"/>
        <v>0</v>
      </c>
      <c r="BU41" s="1">
        <f t="shared" si="17"/>
        <v>0</v>
      </c>
      <c r="BV41" s="1">
        <f t="shared" si="18"/>
        <v>0</v>
      </c>
      <c r="BW41" s="1">
        <f t="shared" si="19"/>
        <v>0</v>
      </c>
      <c r="BX41" s="1">
        <f t="shared" si="20"/>
        <v>0</v>
      </c>
      <c r="BY41" s="1">
        <f t="shared" si="21"/>
        <v>0</v>
      </c>
      <c r="BZ41" s="1">
        <f t="shared" si="22"/>
        <v>0</v>
      </c>
      <c r="CA41" s="1">
        <f t="shared" si="23"/>
        <v>0</v>
      </c>
      <c r="CB41" s="1">
        <f t="shared" si="24"/>
        <v>0</v>
      </c>
      <c r="CC41" s="1">
        <f t="shared" si="25"/>
        <v>0</v>
      </c>
      <c r="CD41" s="1">
        <f t="shared" si="26"/>
        <v>0</v>
      </c>
      <c r="CE41" s="1">
        <f t="shared" si="27"/>
        <v>0</v>
      </c>
      <c r="CF41" s="1">
        <f t="shared" si="28"/>
        <v>0</v>
      </c>
    </row>
    <row r="42" spans="1:84" s="1" customFormat="1" ht="57" customHeight="1">
      <c r="B42" s="782"/>
      <c r="D42" s="467" t="s">
        <v>308</v>
      </c>
      <c r="E42" s="795"/>
      <c r="F42" s="159" t="s">
        <v>219</v>
      </c>
      <c r="G42" s="161" t="s">
        <v>1</v>
      </c>
      <c r="H42" s="159">
        <v>2</v>
      </c>
      <c r="I42" s="161" t="s">
        <v>6712</v>
      </c>
      <c r="J42" s="964">
        <v>82.139399999999995</v>
      </c>
      <c r="K42" s="162"/>
      <c r="L42" s="162"/>
      <c r="M42" s="162"/>
      <c r="N42" s="162"/>
      <c r="O42" s="162"/>
      <c r="P42" s="162"/>
      <c r="Q42" s="162"/>
      <c r="R42" s="163"/>
      <c r="S42" s="163"/>
      <c r="T42" s="162"/>
      <c r="U42" s="165">
        <f t="shared" si="72"/>
        <v>0</v>
      </c>
      <c r="V42" s="165" t="str">
        <f t="shared" si="73"/>
        <v>No</v>
      </c>
      <c r="W42" s="166" t="str">
        <f t="shared" si="74"/>
        <v>No</v>
      </c>
      <c r="X42"/>
      <c r="Y42" s="397">
        <v>1</v>
      </c>
      <c r="Z42" s="398">
        <f t="shared" si="75"/>
        <v>0</v>
      </c>
      <c r="AA42" s="62"/>
      <c r="AB42" s="62"/>
      <c r="AC42" s="287" t="s">
        <v>209</v>
      </c>
      <c r="AD42" s="516">
        <v>2.4</v>
      </c>
      <c r="AE42" s="286">
        <f t="shared" si="3"/>
        <v>0</v>
      </c>
      <c r="AF42" s="286">
        <f t="shared" si="76"/>
        <v>0</v>
      </c>
      <c r="AG42" s="286">
        <f t="shared" si="77"/>
        <v>0</v>
      </c>
      <c r="AH42" s="286">
        <f t="shared" si="78"/>
        <v>0</v>
      </c>
      <c r="AI42" s="286">
        <f t="shared" si="79"/>
        <v>0</v>
      </c>
      <c r="AJ42" s="286">
        <f t="shared" si="80"/>
        <v>0</v>
      </c>
      <c r="AK42" s="286">
        <f t="shared" si="81"/>
        <v>0</v>
      </c>
      <c r="AL42" s="286">
        <f t="shared" si="82"/>
        <v>0</v>
      </c>
      <c r="AM42" s="286">
        <f t="shared" si="83"/>
        <v>0</v>
      </c>
      <c r="AN42" s="286">
        <f t="shared" si="84"/>
        <v>0</v>
      </c>
      <c r="AO42" s="286">
        <f t="shared" si="85"/>
        <v>0</v>
      </c>
      <c r="AP42" s="286">
        <v>1</v>
      </c>
      <c r="AQ42" s="159">
        <v>5</v>
      </c>
      <c r="AR42" s="523"/>
      <c r="AS42" s="159"/>
      <c r="AT42" s="523"/>
      <c r="AU42" s="159"/>
      <c r="AV42" s="523">
        <v>2</v>
      </c>
      <c r="AW42" s="159"/>
      <c r="AX42" s="523"/>
      <c r="AY42" s="159"/>
      <c r="AZ42" s="523"/>
      <c r="BA42" s="159"/>
      <c r="BB42" s="523"/>
      <c r="BC42" s="159"/>
      <c r="BD42" s="523"/>
      <c r="BE42" s="62"/>
      <c r="BF42" s="62">
        <f t="shared" si="4"/>
        <v>0</v>
      </c>
      <c r="BG42" s="62">
        <f t="shared" si="5"/>
        <v>0</v>
      </c>
      <c r="BH42" s="62">
        <f t="shared" si="6"/>
        <v>0</v>
      </c>
      <c r="BI42" s="62">
        <f t="shared" si="7"/>
        <v>0</v>
      </c>
      <c r="BJ42" s="62">
        <f t="shared" si="8"/>
        <v>0</v>
      </c>
      <c r="BK42" s="62">
        <f t="shared" si="9"/>
        <v>0</v>
      </c>
      <c r="BL42" s="62">
        <f t="shared" si="10"/>
        <v>0</v>
      </c>
      <c r="BM42" s="62">
        <f t="shared" si="11"/>
        <v>0</v>
      </c>
      <c r="BO42" s="1">
        <f t="shared" si="12"/>
        <v>0</v>
      </c>
      <c r="BP42" s="1">
        <f t="shared" si="13"/>
        <v>0</v>
      </c>
      <c r="BR42" s="1">
        <f t="shared" si="43"/>
        <v>0</v>
      </c>
      <c r="BS42" s="1">
        <f t="shared" si="15"/>
        <v>0</v>
      </c>
      <c r="BT42" s="1">
        <f t="shared" si="16"/>
        <v>0</v>
      </c>
      <c r="BU42" s="1">
        <f t="shared" si="17"/>
        <v>0</v>
      </c>
      <c r="BV42" s="1">
        <f t="shared" si="18"/>
        <v>0</v>
      </c>
      <c r="BW42" s="1">
        <f t="shared" si="19"/>
        <v>0</v>
      </c>
      <c r="BX42" s="1">
        <f t="shared" si="20"/>
        <v>0</v>
      </c>
      <c r="BY42" s="1">
        <f t="shared" si="21"/>
        <v>0</v>
      </c>
      <c r="BZ42" s="1">
        <f t="shared" si="22"/>
        <v>0</v>
      </c>
      <c r="CA42" s="1">
        <f t="shared" si="23"/>
        <v>0</v>
      </c>
      <c r="CB42" s="1">
        <f t="shared" si="24"/>
        <v>0</v>
      </c>
      <c r="CC42" s="1">
        <f t="shared" si="25"/>
        <v>0</v>
      </c>
      <c r="CD42" s="1">
        <f t="shared" si="26"/>
        <v>0</v>
      </c>
      <c r="CE42" s="1">
        <f t="shared" si="27"/>
        <v>0</v>
      </c>
      <c r="CF42" s="1">
        <f t="shared" si="28"/>
        <v>0</v>
      </c>
    </row>
    <row r="43" spans="1:84" s="1" customFormat="1" ht="57" customHeight="1">
      <c r="B43" s="782"/>
      <c r="D43" s="465" t="s">
        <v>309</v>
      </c>
      <c r="E43" s="794"/>
      <c r="F43" s="1" t="s">
        <v>162</v>
      </c>
      <c r="G43" s="140" t="s">
        <v>695</v>
      </c>
      <c r="H43" s="1">
        <v>30</v>
      </c>
      <c r="I43" s="140" t="s">
        <v>6714</v>
      </c>
      <c r="J43" s="968">
        <v>106.4028</v>
      </c>
      <c r="K43" s="195"/>
      <c r="L43" s="168"/>
      <c r="M43" s="195"/>
      <c r="N43" s="195"/>
      <c r="O43" s="195"/>
      <c r="P43" s="195"/>
      <c r="Q43" s="195"/>
      <c r="R43" s="196"/>
      <c r="S43" s="169"/>
      <c r="T43" s="168"/>
      <c r="U43" s="171">
        <f t="shared" si="72"/>
        <v>0</v>
      </c>
      <c r="V43" s="197" t="str">
        <f t="shared" si="73"/>
        <v>No</v>
      </c>
      <c r="W43" s="172" t="str">
        <f t="shared" si="74"/>
        <v>No</v>
      </c>
      <c r="X43"/>
      <c r="Y43" s="397">
        <v>1</v>
      </c>
      <c r="Z43" s="398">
        <f t="shared" si="75"/>
        <v>0</v>
      </c>
      <c r="AA43" s="62"/>
      <c r="AB43" s="62"/>
      <c r="AC43" s="287" t="s">
        <v>210</v>
      </c>
      <c r="AD43" s="516">
        <v>1.8</v>
      </c>
      <c r="AE43" s="286">
        <f t="shared" si="3"/>
        <v>0</v>
      </c>
      <c r="AF43" s="286">
        <f t="shared" si="76"/>
        <v>0</v>
      </c>
      <c r="AG43" s="286">
        <f t="shared" si="77"/>
        <v>0</v>
      </c>
      <c r="AH43" s="286">
        <f t="shared" si="78"/>
        <v>0</v>
      </c>
      <c r="AI43" s="286">
        <f t="shared" si="79"/>
        <v>0</v>
      </c>
      <c r="AJ43" s="286">
        <f t="shared" si="80"/>
        <v>0</v>
      </c>
      <c r="AK43" s="286">
        <f t="shared" si="81"/>
        <v>0</v>
      </c>
      <c r="AL43" s="286">
        <f t="shared" si="82"/>
        <v>0</v>
      </c>
      <c r="AM43" s="286">
        <f t="shared" si="83"/>
        <v>0</v>
      </c>
      <c r="AN43" s="286">
        <f t="shared" si="84"/>
        <v>0</v>
      </c>
      <c r="AO43" s="286">
        <f t="shared" si="85"/>
        <v>0</v>
      </c>
      <c r="AP43" s="286">
        <v>1</v>
      </c>
      <c r="AR43" s="523"/>
      <c r="AT43" s="523"/>
      <c r="AU43" s="1">
        <v>30</v>
      </c>
      <c r="AV43" s="523"/>
      <c r="AX43" s="523"/>
      <c r="AZ43" s="523"/>
      <c r="BB43" s="523"/>
      <c r="BD43" s="523"/>
      <c r="BE43" s="62"/>
      <c r="BF43" s="62">
        <f t="shared" si="4"/>
        <v>0</v>
      </c>
      <c r="BG43" s="62">
        <f t="shared" si="5"/>
        <v>0</v>
      </c>
      <c r="BH43" s="62">
        <f t="shared" si="6"/>
        <v>0</v>
      </c>
      <c r="BI43" s="62">
        <f t="shared" si="7"/>
        <v>0</v>
      </c>
      <c r="BJ43" s="62">
        <f t="shared" si="8"/>
        <v>0</v>
      </c>
      <c r="BK43" s="62">
        <f t="shared" si="9"/>
        <v>0</v>
      </c>
      <c r="BL43" s="62">
        <f t="shared" si="10"/>
        <v>0</v>
      </c>
      <c r="BM43" s="62">
        <f t="shared" si="11"/>
        <v>0</v>
      </c>
      <c r="BO43" s="1">
        <f t="shared" si="12"/>
        <v>0</v>
      </c>
      <c r="BP43" s="1">
        <f t="shared" si="13"/>
        <v>0</v>
      </c>
      <c r="BR43" s="1">
        <f t="shared" si="43"/>
        <v>0</v>
      </c>
      <c r="BS43" s="1">
        <f t="shared" si="15"/>
        <v>0</v>
      </c>
      <c r="BT43" s="1">
        <f t="shared" si="16"/>
        <v>0</v>
      </c>
      <c r="BU43" s="1">
        <f t="shared" si="17"/>
        <v>0</v>
      </c>
      <c r="BV43" s="1">
        <f t="shared" si="18"/>
        <v>0</v>
      </c>
      <c r="BW43" s="1">
        <f t="shared" si="19"/>
        <v>0</v>
      </c>
      <c r="BX43" s="1">
        <f t="shared" si="20"/>
        <v>0</v>
      </c>
      <c r="BY43" s="1">
        <f t="shared" si="21"/>
        <v>0</v>
      </c>
      <c r="BZ43" s="1">
        <f t="shared" si="22"/>
        <v>0</v>
      </c>
      <c r="CA43" s="1">
        <f t="shared" si="23"/>
        <v>0</v>
      </c>
      <c r="CB43" s="1">
        <f t="shared" si="24"/>
        <v>0</v>
      </c>
      <c r="CC43" s="1">
        <f t="shared" si="25"/>
        <v>0</v>
      </c>
      <c r="CD43" s="1">
        <f t="shared" si="26"/>
        <v>0</v>
      </c>
      <c r="CE43" s="1">
        <f t="shared" si="27"/>
        <v>0</v>
      </c>
      <c r="CF43" s="1">
        <f t="shared" si="28"/>
        <v>0</v>
      </c>
    </row>
    <row r="44" spans="1:84" s="1" customFormat="1" ht="57" customHeight="1">
      <c r="B44" s="782"/>
      <c r="D44" s="467" t="s">
        <v>310</v>
      </c>
      <c r="E44" s="795"/>
      <c r="F44" s="159" t="s">
        <v>162</v>
      </c>
      <c r="G44" s="161" t="s">
        <v>37</v>
      </c>
      <c r="H44" s="159">
        <v>23</v>
      </c>
      <c r="I44" s="161" t="s">
        <v>6712</v>
      </c>
      <c r="J44" s="964">
        <v>117.42150000000002</v>
      </c>
      <c r="K44" s="162"/>
      <c r="L44" s="162"/>
      <c r="M44" s="162"/>
      <c r="N44" s="162"/>
      <c r="O44" s="162"/>
      <c r="P44" s="162"/>
      <c r="Q44" s="162"/>
      <c r="R44" s="163"/>
      <c r="S44" s="163"/>
      <c r="T44" s="162"/>
      <c r="U44" s="165">
        <f t="shared" si="72"/>
        <v>0</v>
      </c>
      <c r="V44" s="165" t="str">
        <f t="shared" si="73"/>
        <v>No</v>
      </c>
      <c r="W44" s="166" t="str">
        <f t="shared" si="74"/>
        <v>No</v>
      </c>
      <c r="X44"/>
      <c r="Y44" s="397">
        <v>1</v>
      </c>
      <c r="Z44" s="398">
        <f t="shared" si="75"/>
        <v>0</v>
      </c>
      <c r="AA44" s="62"/>
      <c r="AB44" s="62"/>
      <c r="AC44" s="287" t="s">
        <v>211</v>
      </c>
      <c r="AD44" s="516">
        <v>3</v>
      </c>
      <c r="AE44" s="286">
        <f t="shared" si="3"/>
        <v>0</v>
      </c>
      <c r="AF44" s="286">
        <f t="shared" si="76"/>
        <v>0</v>
      </c>
      <c r="AG44" s="286">
        <f t="shared" si="77"/>
        <v>0</v>
      </c>
      <c r="AH44" s="286">
        <f t="shared" si="78"/>
        <v>0</v>
      </c>
      <c r="AI44" s="286">
        <f t="shared" si="79"/>
        <v>0</v>
      </c>
      <c r="AJ44" s="286">
        <f t="shared" si="80"/>
        <v>0</v>
      </c>
      <c r="AK44" s="286">
        <f t="shared" si="81"/>
        <v>0</v>
      </c>
      <c r="AL44" s="286">
        <f t="shared" si="82"/>
        <v>0</v>
      </c>
      <c r="AM44" s="286">
        <f t="shared" si="83"/>
        <v>0</v>
      </c>
      <c r="AN44" s="286">
        <f t="shared" si="84"/>
        <v>0</v>
      </c>
      <c r="AO44" s="286">
        <f t="shared" si="85"/>
        <v>0</v>
      </c>
      <c r="AP44" s="286">
        <v>1</v>
      </c>
      <c r="AQ44" s="159">
        <v>1</v>
      </c>
      <c r="AR44" s="523"/>
      <c r="AS44" s="159"/>
      <c r="AT44" s="523"/>
      <c r="AU44" s="159">
        <v>13</v>
      </c>
      <c r="AV44" s="523">
        <v>10</v>
      </c>
      <c r="AW44" s="159"/>
      <c r="AX44" s="523"/>
      <c r="AY44" s="159"/>
      <c r="AZ44" s="523"/>
      <c r="BA44" s="159"/>
      <c r="BB44" s="523"/>
      <c r="BC44" s="159"/>
      <c r="BD44" s="523"/>
      <c r="BE44" s="62"/>
      <c r="BF44" s="62">
        <f t="shared" ref="BF44:BF75" si="86">IF(F44="XS",IF(SUM(K44:T44)&gt;0,SUM(K44:T44),0),0)*H44</f>
        <v>0</v>
      </c>
      <c r="BG44" s="62">
        <f t="shared" ref="BG44:BG75" si="87">IF(F44="S",IF(SUM(K44:T44)&gt;0,SUM(K44:T44),0),0)*H44</f>
        <v>0</v>
      </c>
      <c r="BH44" s="62">
        <f t="shared" ref="BH44:BH75" si="88">IF(F44="M",IF(SUM(K44:T44)&gt;0,SUM(K44:T44),0),0)*H44</f>
        <v>0</v>
      </c>
      <c r="BI44" s="62">
        <f t="shared" ref="BI44:BI75" si="89">IF(F44="L",IF(SUM(K44:T44)&gt;0,SUM(K44:T44),0),0)*H44</f>
        <v>0</v>
      </c>
      <c r="BJ44" s="62">
        <f t="shared" ref="BJ44:BJ75" si="90">IF(F44="XL",IF(SUM(K44:T44)&gt;0,SUM(K44:T44),0),0)*H44</f>
        <v>0</v>
      </c>
      <c r="BK44" s="62">
        <f t="shared" ref="BK44:BK75" si="91">IF(F44="2XL",IF(SUM(K44:T44)&gt;0,SUM(K44:T44),0),0)*H44</f>
        <v>0</v>
      </c>
      <c r="BL44" s="62">
        <f t="shared" ref="BL44:BL75" si="92">IF(F44="3XL",IF(SUM(K44:T44)&gt;0,SUM(K44:T44),0),0)*H44</f>
        <v>0</v>
      </c>
      <c r="BM44" s="62">
        <f t="shared" ref="BM44:BM75" si="93">IF(F44="various",IF(SUM(K44:T44)&gt;0,SUM(K44:T44),0),0)*H44</f>
        <v>0</v>
      </c>
      <c r="BO44" s="1">
        <f t="shared" ref="BO44:BO75" si="94">IF(E44="",IF(SUM(K44:T44)&gt;0,SUM(K44:T44),0),0)*H44</f>
        <v>0</v>
      </c>
      <c r="BP44" s="1">
        <f t="shared" ref="BP44:BP75" si="95">IF(E44="Dual Tex.",IF(SUM(K44:T44)&gt;0,SUM(K44:T44),0),0)*H44</f>
        <v>0</v>
      </c>
      <c r="BR44" s="1">
        <f t="shared" si="43"/>
        <v>0</v>
      </c>
      <c r="BS44" s="1">
        <f t="shared" ref="BS44:BS75" si="96">IF(G44="footholds",IF(SUM(K44:T44)&gt;0,SUM(K44:T44),0),0)*H44</f>
        <v>0</v>
      </c>
      <c r="BT44" s="1">
        <f t="shared" ref="BT44:BT75" si="97">IF(G44="micros",IF(SUM(K44:T44)&gt;0,SUM(K44:T44),0),0)*H44</f>
        <v>0</v>
      </c>
      <c r="BU44" s="1">
        <f t="shared" ref="BU44:BU75" si="98">IF(G44="jug",IF(SUM(K44:T44)&gt;0,SUM(K44:T44),0),0)*H44</f>
        <v>0</v>
      </c>
      <c r="BV44" s="1">
        <f t="shared" ref="BV44:BV75" si="99">IF(G44="ledge",IF(SUM(K44:T44)&gt;0,SUM(K44:T44),0),0)*H44</f>
        <v>0</v>
      </c>
      <c r="BW44" s="1">
        <f t="shared" ref="BW44:BW75" si="100">IF(G44="edge",IF(SUM(K44:T44)&gt;0,SUM(K44:T44),0),0)*H44</f>
        <v>0</v>
      </c>
      <c r="BX44" s="1">
        <f t="shared" ref="BX44:BX75" si="101">IF(G44="crimp",IF(SUM(K44:T44)&gt;0,SUM(K44:T44),0),0)*H44</f>
        <v>0</v>
      </c>
      <c r="BY44" s="1">
        <f t="shared" ref="BY44:BY75" si="102">IF(G44="incut",IF(SUM(K44:T44)&gt;0,SUM(K44:T44),0),0)*H44</f>
        <v>0</v>
      </c>
      <c r="BZ44" s="1">
        <f t="shared" ref="BZ44:BZ75" si="103">IF(G44="dish",IF(SUM(K44:T44)&gt;0,SUM(K44:T44),0),0)*H44</f>
        <v>0</v>
      </c>
      <c r="CA44" s="1">
        <f t="shared" ref="CA44:CA75" si="104">IF(G44="pinch",IF(SUM(K44:T44)&gt;0,SUM(K44:T44),0),0)*H44</f>
        <v>0</v>
      </c>
      <c r="CB44" s="1">
        <f t="shared" ref="CB44:CB75" si="105">IF(G44="pocket",IF(SUM(K44:T44)&gt;0,SUM(K44:T44),0),0)*H44</f>
        <v>0</v>
      </c>
      <c r="CC44" s="1">
        <f t="shared" ref="CC44:CC75" si="106">IF(G44="insert",IF(SUM(K44:T44)&gt;0,SUM(K44:T44),0),0)*H44</f>
        <v>0</v>
      </c>
      <c r="CD44" s="1">
        <f t="shared" ref="CD44:CD75" si="107">IF(G44="feature",IF(SUM(K44:T44)&gt;0,SUM(K44:T44),0),0)*H44</f>
        <v>0</v>
      </c>
      <c r="CE44" s="1">
        <f t="shared" ref="CE44:CE75" si="108">IF(G44="scoop",IF(SUM(K44:T44)&gt;0,SUM(K44:T44),0),0)*H44</f>
        <v>0</v>
      </c>
      <c r="CF44" s="1">
        <f t="shared" ref="CF44:CF75" si="109">IF(G44="various",IF(SUM(K44:T44)&gt;0,SUM(K44:T44),0),0)*H44</f>
        <v>0</v>
      </c>
    </row>
    <row r="45" spans="1:84" s="1" customFormat="1" ht="57" customHeight="1">
      <c r="B45" s="782"/>
      <c r="D45" s="465" t="s">
        <v>311</v>
      </c>
      <c r="E45" s="794"/>
      <c r="F45" s="1" t="s">
        <v>162</v>
      </c>
      <c r="G45" s="140" t="s">
        <v>37</v>
      </c>
      <c r="H45" s="1">
        <v>11</v>
      </c>
      <c r="I45" s="140" t="s">
        <v>6714</v>
      </c>
      <c r="J45" s="968">
        <v>72.567600000000013</v>
      </c>
      <c r="K45" s="195"/>
      <c r="L45" s="195"/>
      <c r="M45" s="195"/>
      <c r="N45" s="195"/>
      <c r="O45" s="195"/>
      <c r="P45" s="195"/>
      <c r="Q45" s="195"/>
      <c r="R45" s="196"/>
      <c r="S45" s="169"/>
      <c r="T45" s="168"/>
      <c r="U45" s="171">
        <f t="shared" si="72"/>
        <v>0</v>
      </c>
      <c r="V45" s="197" t="str">
        <f t="shared" si="73"/>
        <v>No</v>
      </c>
      <c r="W45" s="172" t="str">
        <f t="shared" si="74"/>
        <v>No</v>
      </c>
      <c r="X45"/>
      <c r="Y45" s="397">
        <v>1</v>
      </c>
      <c r="Z45" s="398">
        <f t="shared" si="75"/>
        <v>0</v>
      </c>
      <c r="AA45" s="62"/>
      <c r="AB45" s="62"/>
      <c r="AC45" s="287" t="s">
        <v>212</v>
      </c>
      <c r="AD45" s="516">
        <v>1.1000000000000001</v>
      </c>
      <c r="AE45" s="286">
        <f t="shared" si="3"/>
        <v>0</v>
      </c>
      <c r="AF45" s="286">
        <f t="shared" si="76"/>
        <v>0</v>
      </c>
      <c r="AG45" s="286">
        <f t="shared" si="77"/>
        <v>0</v>
      </c>
      <c r="AH45" s="286">
        <f t="shared" si="78"/>
        <v>0</v>
      </c>
      <c r="AI45" s="286">
        <f t="shared" si="79"/>
        <v>0</v>
      </c>
      <c r="AJ45" s="286">
        <f t="shared" si="80"/>
        <v>0</v>
      </c>
      <c r="AK45" s="286">
        <f t="shared" si="81"/>
        <v>0</v>
      </c>
      <c r="AL45" s="286">
        <f t="shared" si="82"/>
        <v>0</v>
      </c>
      <c r="AM45" s="286">
        <f t="shared" si="83"/>
        <v>0</v>
      </c>
      <c r="AN45" s="286">
        <f t="shared" si="84"/>
        <v>0</v>
      </c>
      <c r="AO45" s="286">
        <f t="shared" si="85"/>
        <v>0</v>
      </c>
      <c r="AP45" s="286">
        <v>1</v>
      </c>
      <c r="AR45" s="523"/>
      <c r="AT45" s="523">
        <v>1</v>
      </c>
      <c r="AU45" s="1">
        <v>5</v>
      </c>
      <c r="AV45" s="523">
        <v>6</v>
      </c>
      <c r="AX45" s="523"/>
      <c r="AZ45" s="523"/>
      <c r="BB45" s="523"/>
      <c r="BD45" s="523"/>
      <c r="BE45" s="62"/>
      <c r="BF45" s="62">
        <f t="shared" si="86"/>
        <v>0</v>
      </c>
      <c r="BG45" s="62">
        <f t="shared" si="87"/>
        <v>0</v>
      </c>
      <c r="BH45" s="62">
        <f t="shared" si="88"/>
        <v>0</v>
      </c>
      <c r="BI45" s="62">
        <f t="shared" si="89"/>
        <v>0</v>
      </c>
      <c r="BJ45" s="62">
        <f t="shared" si="90"/>
        <v>0</v>
      </c>
      <c r="BK45" s="62">
        <f t="shared" si="91"/>
        <v>0</v>
      </c>
      <c r="BL45" s="62">
        <f t="shared" si="92"/>
        <v>0</v>
      </c>
      <c r="BM45" s="62">
        <f t="shared" si="93"/>
        <v>0</v>
      </c>
      <c r="BO45" s="1">
        <f t="shared" si="94"/>
        <v>0</v>
      </c>
      <c r="BP45" s="1">
        <f t="shared" si="95"/>
        <v>0</v>
      </c>
      <c r="BR45" s="1">
        <f t="shared" si="43"/>
        <v>0</v>
      </c>
      <c r="BS45" s="1">
        <f t="shared" si="96"/>
        <v>0</v>
      </c>
      <c r="BT45" s="1">
        <f t="shared" si="97"/>
        <v>0</v>
      </c>
      <c r="BU45" s="1">
        <f t="shared" si="98"/>
        <v>0</v>
      </c>
      <c r="BV45" s="1">
        <f t="shared" si="99"/>
        <v>0</v>
      </c>
      <c r="BW45" s="1">
        <f t="shared" si="100"/>
        <v>0</v>
      </c>
      <c r="BX45" s="1">
        <f t="shared" si="101"/>
        <v>0</v>
      </c>
      <c r="BY45" s="1">
        <f t="shared" si="102"/>
        <v>0</v>
      </c>
      <c r="BZ45" s="1">
        <f t="shared" si="103"/>
        <v>0</v>
      </c>
      <c r="CA45" s="1">
        <f t="shared" si="104"/>
        <v>0</v>
      </c>
      <c r="CB45" s="1">
        <f t="shared" si="105"/>
        <v>0</v>
      </c>
      <c r="CC45" s="1">
        <f t="shared" si="106"/>
        <v>0</v>
      </c>
      <c r="CD45" s="1">
        <f t="shared" si="107"/>
        <v>0</v>
      </c>
      <c r="CE45" s="1">
        <f t="shared" si="108"/>
        <v>0</v>
      </c>
      <c r="CF45" s="1">
        <f t="shared" si="109"/>
        <v>0</v>
      </c>
    </row>
    <row r="46" spans="1:84" s="1" customFormat="1" ht="57" customHeight="1">
      <c r="B46" s="782"/>
      <c r="D46" s="467" t="s">
        <v>312</v>
      </c>
      <c r="E46" s="795"/>
      <c r="F46" s="159" t="s">
        <v>225</v>
      </c>
      <c r="G46" s="161" t="s">
        <v>1</v>
      </c>
      <c r="H46" s="159">
        <v>12</v>
      </c>
      <c r="I46" s="161" t="s">
        <v>6712</v>
      </c>
      <c r="J46" s="964">
        <v>106.51410000000001</v>
      </c>
      <c r="K46" s="162"/>
      <c r="L46" s="162"/>
      <c r="M46" s="162"/>
      <c r="N46" s="162"/>
      <c r="O46" s="162"/>
      <c r="P46" s="162"/>
      <c r="Q46" s="162"/>
      <c r="R46" s="163"/>
      <c r="S46" s="163"/>
      <c r="T46" s="162"/>
      <c r="U46" s="165">
        <f t="shared" si="72"/>
        <v>0</v>
      </c>
      <c r="V46" s="165" t="str">
        <f t="shared" si="73"/>
        <v>No</v>
      </c>
      <c r="W46" s="166" t="str">
        <f t="shared" si="74"/>
        <v>No</v>
      </c>
      <c r="X46"/>
      <c r="Y46" s="397">
        <v>1</v>
      </c>
      <c r="Z46" s="398">
        <f t="shared" si="75"/>
        <v>0</v>
      </c>
      <c r="AA46" s="62"/>
      <c r="AB46" s="62"/>
      <c r="AC46" s="287" t="s">
        <v>213</v>
      </c>
      <c r="AD46" s="516">
        <v>3.1</v>
      </c>
      <c r="AE46" s="286">
        <f t="shared" si="3"/>
        <v>0</v>
      </c>
      <c r="AF46" s="286">
        <f t="shared" si="76"/>
        <v>0</v>
      </c>
      <c r="AG46" s="286">
        <f t="shared" si="77"/>
        <v>0</v>
      </c>
      <c r="AH46" s="286">
        <f t="shared" si="78"/>
        <v>0</v>
      </c>
      <c r="AI46" s="286">
        <f t="shared" si="79"/>
        <v>0</v>
      </c>
      <c r="AJ46" s="286">
        <f t="shared" si="80"/>
        <v>0</v>
      </c>
      <c r="AK46" s="286">
        <f t="shared" si="81"/>
        <v>0</v>
      </c>
      <c r="AL46" s="286">
        <f t="shared" si="82"/>
        <v>0</v>
      </c>
      <c r="AM46" s="286">
        <f t="shared" si="83"/>
        <v>0</v>
      </c>
      <c r="AN46" s="286">
        <f t="shared" si="84"/>
        <v>0</v>
      </c>
      <c r="AO46" s="286">
        <f t="shared" si="85"/>
        <v>0</v>
      </c>
      <c r="AP46" s="286">
        <v>1</v>
      </c>
      <c r="AQ46" s="159">
        <v>12</v>
      </c>
      <c r="AR46" s="523"/>
      <c r="AS46" s="159"/>
      <c r="AT46" s="523"/>
      <c r="AU46" s="159">
        <v>5</v>
      </c>
      <c r="AV46" s="523">
        <v>7</v>
      </c>
      <c r="AW46" s="159"/>
      <c r="AX46" s="523"/>
      <c r="AY46" s="159"/>
      <c r="AZ46" s="523"/>
      <c r="BA46" s="159"/>
      <c r="BB46" s="523"/>
      <c r="BC46" s="159"/>
      <c r="BD46" s="523"/>
      <c r="BE46" s="62"/>
      <c r="BF46" s="62">
        <f t="shared" si="86"/>
        <v>0</v>
      </c>
      <c r="BG46" s="62">
        <f t="shared" si="87"/>
        <v>0</v>
      </c>
      <c r="BH46" s="62">
        <f t="shared" si="88"/>
        <v>0</v>
      </c>
      <c r="BI46" s="62">
        <f t="shared" si="89"/>
        <v>0</v>
      </c>
      <c r="BJ46" s="62">
        <f t="shared" si="90"/>
        <v>0</v>
      </c>
      <c r="BK46" s="62">
        <f t="shared" si="91"/>
        <v>0</v>
      </c>
      <c r="BL46" s="62">
        <f t="shared" si="92"/>
        <v>0</v>
      </c>
      <c r="BM46" s="62">
        <f t="shared" si="93"/>
        <v>0</v>
      </c>
      <c r="BO46" s="1">
        <f t="shared" si="94"/>
        <v>0</v>
      </c>
      <c r="BP46" s="1">
        <f t="shared" si="95"/>
        <v>0</v>
      </c>
      <c r="BR46" s="1">
        <f t="shared" si="43"/>
        <v>0</v>
      </c>
      <c r="BS46" s="1">
        <f t="shared" si="96"/>
        <v>0</v>
      </c>
      <c r="BT46" s="1">
        <f t="shared" si="97"/>
        <v>0</v>
      </c>
      <c r="BU46" s="1">
        <f t="shared" si="98"/>
        <v>0</v>
      </c>
      <c r="BV46" s="1">
        <f t="shared" si="99"/>
        <v>0</v>
      </c>
      <c r="BW46" s="1">
        <f t="shared" si="100"/>
        <v>0</v>
      </c>
      <c r="BX46" s="1">
        <f t="shared" si="101"/>
        <v>0</v>
      </c>
      <c r="BY46" s="1">
        <f t="shared" si="102"/>
        <v>0</v>
      </c>
      <c r="BZ46" s="1">
        <f t="shared" si="103"/>
        <v>0</v>
      </c>
      <c r="CA46" s="1">
        <f t="shared" si="104"/>
        <v>0</v>
      </c>
      <c r="CB46" s="1">
        <f t="shared" si="105"/>
        <v>0</v>
      </c>
      <c r="CC46" s="1">
        <f t="shared" si="106"/>
        <v>0</v>
      </c>
      <c r="CD46" s="1">
        <f t="shared" si="107"/>
        <v>0</v>
      </c>
      <c r="CE46" s="1">
        <f t="shared" si="108"/>
        <v>0</v>
      </c>
      <c r="CF46" s="1">
        <f t="shared" si="109"/>
        <v>0</v>
      </c>
    </row>
    <row r="47" spans="1:84" s="1" customFormat="1" ht="57" customHeight="1">
      <c r="B47" s="782"/>
      <c r="D47" s="465" t="s">
        <v>313</v>
      </c>
      <c r="E47" s="794"/>
      <c r="F47" s="1" t="s">
        <v>225</v>
      </c>
      <c r="G47" s="140" t="s">
        <v>37</v>
      </c>
      <c r="H47" s="1">
        <v>17</v>
      </c>
      <c r="I47" s="140" t="s">
        <v>6712</v>
      </c>
      <c r="J47" s="968">
        <v>122.31870000000002</v>
      </c>
      <c r="K47" s="195"/>
      <c r="L47" s="195"/>
      <c r="M47" s="195"/>
      <c r="N47" s="195"/>
      <c r="O47" s="195"/>
      <c r="P47" s="195"/>
      <c r="Q47" s="195"/>
      <c r="R47" s="196"/>
      <c r="S47" s="169"/>
      <c r="T47" s="168"/>
      <c r="U47" s="171">
        <f t="shared" si="72"/>
        <v>0</v>
      </c>
      <c r="V47" s="197" t="str">
        <f t="shared" si="73"/>
        <v>No</v>
      </c>
      <c r="W47" s="172" t="str">
        <f t="shared" si="74"/>
        <v>No</v>
      </c>
      <c r="X47"/>
      <c r="Y47" s="397">
        <v>1</v>
      </c>
      <c r="Z47" s="398">
        <f t="shared" si="75"/>
        <v>0</v>
      </c>
      <c r="AA47" s="62"/>
      <c r="AB47" s="62"/>
      <c r="AC47" s="287" t="s">
        <v>214</v>
      </c>
      <c r="AD47" s="516">
        <v>3.2</v>
      </c>
      <c r="AE47" s="286">
        <f t="shared" si="3"/>
        <v>0</v>
      </c>
      <c r="AF47" s="286">
        <f t="shared" si="76"/>
        <v>0</v>
      </c>
      <c r="AG47" s="286">
        <f t="shared" si="77"/>
        <v>0</v>
      </c>
      <c r="AH47" s="286">
        <f t="shared" si="78"/>
        <v>0</v>
      </c>
      <c r="AI47" s="286">
        <f t="shared" si="79"/>
        <v>0</v>
      </c>
      <c r="AJ47" s="286">
        <f t="shared" si="80"/>
        <v>0</v>
      </c>
      <c r="AK47" s="286">
        <f t="shared" si="81"/>
        <v>0</v>
      </c>
      <c r="AL47" s="286">
        <f t="shared" si="82"/>
        <v>0</v>
      </c>
      <c r="AM47" s="286">
        <f t="shared" si="83"/>
        <v>0</v>
      </c>
      <c r="AN47" s="286">
        <f t="shared" si="84"/>
        <v>0</v>
      </c>
      <c r="AO47" s="286">
        <f t="shared" si="85"/>
        <v>0</v>
      </c>
      <c r="AP47" s="286">
        <v>1</v>
      </c>
      <c r="AQ47" s="1">
        <v>1</v>
      </c>
      <c r="AR47" s="523"/>
      <c r="AT47" s="523"/>
      <c r="AU47" s="1">
        <v>10</v>
      </c>
      <c r="AV47" s="523">
        <v>7</v>
      </c>
      <c r="AX47" s="523"/>
      <c r="AZ47" s="523"/>
      <c r="BB47" s="523"/>
      <c r="BD47" s="523"/>
      <c r="BE47" s="62"/>
      <c r="BF47" s="62">
        <f t="shared" si="86"/>
        <v>0</v>
      </c>
      <c r="BG47" s="62">
        <f t="shared" si="87"/>
        <v>0</v>
      </c>
      <c r="BH47" s="62">
        <f t="shared" si="88"/>
        <v>0</v>
      </c>
      <c r="BI47" s="62">
        <f t="shared" si="89"/>
        <v>0</v>
      </c>
      <c r="BJ47" s="62">
        <f t="shared" si="90"/>
        <v>0</v>
      </c>
      <c r="BK47" s="62">
        <f t="shared" si="91"/>
        <v>0</v>
      </c>
      <c r="BL47" s="62">
        <f t="shared" si="92"/>
        <v>0</v>
      </c>
      <c r="BM47" s="62">
        <f t="shared" si="93"/>
        <v>0</v>
      </c>
      <c r="BO47" s="1">
        <f t="shared" si="94"/>
        <v>0</v>
      </c>
      <c r="BP47" s="1">
        <f t="shared" si="95"/>
        <v>0</v>
      </c>
      <c r="BR47" s="1">
        <f t="shared" si="43"/>
        <v>0</v>
      </c>
      <c r="BS47" s="1">
        <f t="shared" si="96"/>
        <v>0</v>
      </c>
      <c r="BT47" s="1">
        <f t="shared" si="97"/>
        <v>0</v>
      </c>
      <c r="BU47" s="1">
        <f t="shared" si="98"/>
        <v>0</v>
      </c>
      <c r="BV47" s="1">
        <f t="shared" si="99"/>
        <v>0</v>
      </c>
      <c r="BW47" s="1">
        <f t="shared" si="100"/>
        <v>0</v>
      </c>
      <c r="BX47" s="1">
        <f t="shared" si="101"/>
        <v>0</v>
      </c>
      <c r="BY47" s="1">
        <f t="shared" si="102"/>
        <v>0</v>
      </c>
      <c r="BZ47" s="1">
        <f t="shared" si="103"/>
        <v>0</v>
      </c>
      <c r="CA47" s="1">
        <f t="shared" si="104"/>
        <v>0</v>
      </c>
      <c r="CB47" s="1">
        <f t="shared" si="105"/>
        <v>0</v>
      </c>
      <c r="CC47" s="1">
        <f t="shared" si="106"/>
        <v>0</v>
      </c>
      <c r="CD47" s="1">
        <f t="shared" si="107"/>
        <v>0</v>
      </c>
      <c r="CE47" s="1">
        <f t="shared" si="108"/>
        <v>0</v>
      </c>
      <c r="CF47" s="1">
        <f t="shared" si="109"/>
        <v>0</v>
      </c>
    </row>
    <row r="48" spans="1:84" s="1" customFormat="1" ht="57" customHeight="1">
      <c r="B48" s="782"/>
      <c r="D48" s="467" t="s">
        <v>314</v>
      </c>
      <c r="E48" s="795"/>
      <c r="F48" s="159" t="s">
        <v>225</v>
      </c>
      <c r="G48" s="161" t="s">
        <v>37</v>
      </c>
      <c r="H48" s="159">
        <v>15</v>
      </c>
      <c r="I48" s="161" t="s">
        <v>6714</v>
      </c>
      <c r="J48" s="964">
        <v>105.73500000000001</v>
      </c>
      <c r="K48" s="162"/>
      <c r="L48" s="162"/>
      <c r="M48" s="162"/>
      <c r="N48" s="162"/>
      <c r="O48" s="162"/>
      <c r="P48" s="162"/>
      <c r="Q48" s="162"/>
      <c r="R48" s="163"/>
      <c r="S48" s="163"/>
      <c r="T48" s="162"/>
      <c r="U48" s="165">
        <f t="shared" si="72"/>
        <v>0</v>
      </c>
      <c r="V48" s="165" t="str">
        <f t="shared" si="73"/>
        <v>No</v>
      </c>
      <c r="W48" s="166" t="str">
        <f t="shared" si="74"/>
        <v>No</v>
      </c>
      <c r="X48"/>
      <c r="Y48" s="397">
        <v>1</v>
      </c>
      <c r="Z48" s="398">
        <f t="shared" si="75"/>
        <v>0</v>
      </c>
      <c r="AA48" s="62"/>
      <c r="AB48" s="62"/>
      <c r="AC48" s="287" t="s">
        <v>215</v>
      </c>
      <c r="AD48" s="516">
        <v>2.5</v>
      </c>
      <c r="AE48" s="286">
        <f t="shared" si="3"/>
        <v>0</v>
      </c>
      <c r="AF48" s="286">
        <f t="shared" si="76"/>
        <v>0</v>
      </c>
      <c r="AG48" s="286">
        <f t="shared" si="77"/>
        <v>0</v>
      </c>
      <c r="AH48" s="286">
        <f t="shared" si="78"/>
        <v>0</v>
      </c>
      <c r="AI48" s="286">
        <f t="shared" si="79"/>
        <v>0</v>
      </c>
      <c r="AJ48" s="286">
        <f t="shared" si="80"/>
        <v>0</v>
      </c>
      <c r="AK48" s="286">
        <f t="shared" si="81"/>
        <v>0</v>
      </c>
      <c r="AL48" s="286">
        <f t="shared" si="82"/>
        <v>0</v>
      </c>
      <c r="AM48" s="286">
        <f t="shared" si="83"/>
        <v>0</v>
      </c>
      <c r="AN48" s="286">
        <f t="shared" si="84"/>
        <v>0</v>
      </c>
      <c r="AO48" s="286">
        <f t="shared" si="85"/>
        <v>0</v>
      </c>
      <c r="AP48" s="286">
        <v>1</v>
      </c>
      <c r="AQ48" s="159"/>
      <c r="AR48" s="523"/>
      <c r="AS48" s="159"/>
      <c r="AT48" s="523"/>
      <c r="AU48" s="159">
        <v>12</v>
      </c>
      <c r="AV48" s="523">
        <v>3</v>
      </c>
      <c r="AW48" s="159"/>
      <c r="AX48" s="523"/>
      <c r="AY48" s="159"/>
      <c r="AZ48" s="523"/>
      <c r="BA48" s="159"/>
      <c r="BB48" s="523"/>
      <c r="BC48" s="159"/>
      <c r="BD48" s="523"/>
      <c r="BE48" s="62"/>
      <c r="BF48" s="62">
        <f t="shared" si="86"/>
        <v>0</v>
      </c>
      <c r="BG48" s="62">
        <f t="shared" si="87"/>
        <v>0</v>
      </c>
      <c r="BH48" s="62">
        <f t="shared" si="88"/>
        <v>0</v>
      </c>
      <c r="BI48" s="62">
        <f t="shared" si="89"/>
        <v>0</v>
      </c>
      <c r="BJ48" s="62">
        <f t="shared" si="90"/>
        <v>0</v>
      </c>
      <c r="BK48" s="62">
        <f t="shared" si="91"/>
        <v>0</v>
      </c>
      <c r="BL48" s="62">
        <f t="shared" si="92"/>
        <v>0</v>
      </c>
      <c r="BM48" s="62">
        <f t="shared" si="93"/>
        <v>0</v>
      </c>
      <c r="BO48" s="1">
        <f t="shared" si="94"/>
        <v>0</v>
      </c>
      <c r="BP48" s="1">
        <f t="shared" si="95"/>
        <v>0</v>
      </c>
      <c r="BR48" s="1">
        <f t="shared" si="43"/>
        <v>0</v>
      </c>
      <c r="BS48" s="1">
        <f t="shared" si="96"/>
        <v>0</v>
      </c>
      <c r="BT48" s="1">
        <f t="shared" si="97"/>
        <v>0</v>
      </c>
      <c r="BU48" s="1">
        <f t="shared" si="98"/>
        <v>0</v>
      </c>
      <c r="BV48" s="1">
        <f t="shared" si="99"/>
        <v>0</v>
      </c>
      <c r="BW48" s="1">
        <f t="shared" si="100"/>
        <v>0</v>
      </c>
      <c r="BX48" s="1">
        <f t="shared" si="101"/>
        <v>0</v>
      </c>
      <c r="BY48" s="1">
        <f t="shared" si="102"/>
        <v>0</v>
      </c>
      <c r="BZ48" s="1">
        <f t="shared" si="103"/>
        <v>0</v>
      </c>
      <c r="CA48" s="1">
        <f t="shared" si="104"/>
        <v>0</v>
      </c>
      <c r="CB48" s="1">
        <f t="shared" si="105"/>
        <v>0</v>
      </c>
      <c r="CC48" s="1">
        <f t="shared" si="106"/>
        <v>0</v>
      </c>
      <c r="CD48" s="1">
        <f t="shared" si="107"/>
        <v>0</v>
      </c>
      <c r="CE48" s="1">
        <f t="shared" si="108"/>
        <v>0</v>
      </c>
      <c r="CF48" s="1">
        <f t="shared" si="109"/>
        <v>0</v>
      </c>
    </row>
    <row r="49" spans="1:84" s="1" customFormat="1" ht="57" customHeight="1">
      <c r="B49" s="782"/>
      <c r="D49" s="465" t="s">
        <v>315</v>
      </c>
      <c r="E49" s="794"/>
      <c r="F49" s="1" t="s">
        <v>225</v>
      </c>
      <c r="G49" s="140" t="s">
        <v>1</v>
      </c>
      <c r="H49" s="1">
        <v>10</v>
      </c>
      <c r="I49" s="140" t="s">
        <v>6712</v>
      </c>
      <c r="J49" s="968">
        <v>72.979410000000001</v>
      </c>
      <c r="K49" s="195"/>
      <c r="L49" s="195"/>
      <c r="M49" s="195"/>
      <c r="N49" s="195"/>
      <c r="O49" s="195"/>
      <c r="P49" s="195"/>
      <c r="Q49" s="195"/>
      <c r="R49" s="196"/>
      <c r="S49" s="169"/>
      <c r="T49" s="168"/>
      <c r="U49" s="171">
        <f t="shared" si="72"/>
        <v>0</v>
      </c>
      <c r="V49" s="197" t="str">
        <f t="shared" si="73"/>
        <v>No</v>
      </c>
      <c r="W49" s="172" t="str">
        <f t="shared" si="74"/>
        <v>No</v>
      </c>
      <c r="X49"/>
      <c r="Y49" s="397">
        <v>1</v>
      </c>
      <c r="Z49" s="398">
        <f t="shared" si="75"/>
        <v>0</v>
      </c>
      <c r="AA49" s="62"/>
      <c r="AB49" s="62"/>
      <c r="AC49" s="287" t="s">
        <v>23</v>
      </c>
      <c r="AD49" s="516">
        <v>1.3</v>
      </c>
      <c r="AE49" s="286">
        <f t="shared" si="3"/>
        <v>0</v>
      </c>
      <c r="AF49" s="286">
        <f t="shared" si="76"/>
        <v>0</v>
      </c>
      <c r="AG49" s="286">
        <f t="shared" si="77"/>
        <v>0</v>
      </c>
      <c r="AH49" s="286">
        <f t="shared" si="78"/>
        <v>0</v>
      </c>
      <c r="AI49" s="286">
        <f t="shared" si="79"/>
        <v>0</v>
      </c>
      <c r="AJ49" s="286">
        <f t="shared" si="80"/>
        <v>0</v>
      </c>
      <c r="AK49" s="286">
        <f t="shared" si="81"/>
        <v>0</v>
      </c>
      <c r="AL49" s="286">
        <f t="shared" si="82"/>
        <v>0</v>
      </c>
      <c r="AM49" s="286">
        <f t="shared" si="83"/>
        <v>0</v>
      </c>
      <c r="AN49" s="286">
        <f t="shared" si="84"/>
        <v>0</v>
      </c>
      <c r="AO49" s="286">
        <f t="shared" si="85"/>
        <v>0</v>
      </c>
      <c r="AP49" s="286">
        <v>1</v>
      </c>
      <c r="AQ49" s="1">
        <v>10</v>
      </c>
      <c r="AR49" s="523"/>
      <c r="AT49" s="523">
        <v>1</v>
      </c>
      <c r="AU49" s="1">
        <v>5</v>
      </c>
      <c r="AV49" s="523">
        <v>4</v>
      </c>
      <c r="AX49" s="523"/>
      <c r="AZ49" s="523"/>
      <c r="BB49" s="523"/>
      <c r="BD49" s="523"/>
      <c r="BE49" s="62"/>
      <c r="BF49" s="62">
        <f t="shared" si="86"/>
        <v>0</v>
      </c>
      <c r="BG49" s="62">
        <f t="shared" si="87"/>
        <v>0</v>
      </c>
      <c r="BH49" s="62">
        <f t="shared" si="88"/>
        <v>0</v>
      </c>
      <c r="BI49" s="62">
        <f t="shared" si="89"/>
        <v>0</v>
      </c>
      <c r="BJ49" s="62">
        <f t="shared" si="90"/>
        <v>0</v>
      </c>
      <c r="BK49" s="62">
        <f t="shared" si="91"/>
        <v>0</v>
      </c>
      <c r="BL49" s="62">
        <f t="shared" si="92"/>
        <v>0</v>
      </c>
      <c r="BM49" s="62">
        <f t="shared" si="93"/>
        <v>0</v>
      </c>
      <c r="BO49" s="1">
        <f t="shared" si="94"/>
        <v>0</v>
      </c>
      <c r="BP49" s="1">
        <f t="shared" si="95"/>
        <v>0</v>
      </c>
      <c r="BR49" s="1">
        <f t="shared" si="43"/>
        <v>0</v>
      </c>
      <c r="BS49" s="1">
        <f t="shared" si="96"/>
        <v>0</v>
      </c>
      <c r="BT49" s="1">
        <f t="shared" si="97"/>
        <v>0</v>
      </c>
      <c r="BU49" s="1">
        <f t="shared" si="98"/>
        <v>0</v>
      </c>
      <c r="BV49" s="1">
        <f t="shared" si="99"/>
        <v>0</v>
      </c>
      <c r="BW49" s="1">
        <f t="shared" si="100"/>
        <v>0</v>
      </c>
      <c r="BX49" s="1">
        <f t="shared" si="101"/>
        <v>0</v>
      </c>
      <c r="BY49" s="1">
        <f t="shared" si="102"/>
        <v>0</v>
      </c>
      <c r="BZ49" s="1">
        <f t="shared" si="103"/>
        <v>0</v>
      </c>
      <c r="CA49" s="1">
        <f t="shared" si="104"/>
        <v>0</v>
      </c>
      <c r="CB49" s="1">
        <f t="shared" si="105"/>
        <v>0</v>
      </c>
      <c r="CC49" s="1">
        <f t="shared" si="106"/>
        <v>0</v>
      </c>
      <c r="CD49" s="1">
        <f t="shared" si="107"/>
        <v>0</v>
      </c>
      <c r="CE49" s="1">
        <f t="shared" si="108"/>
        <v>0</v>
      </c>
      <c r="CF49" s="1">
        <f t="shared" si="109"/>
        <v>0</v>
      </c>
    </row>
    <row r="50" spans="1:84" s="62" customFormat="1" ht="57" customHeight="1">
      <c r="A50" s="1"/>
      <c r="B50" s="782"/>
      <c r="D50" s="467" t="s">
        <v>316</v>
      </c>
      <c r="E50" s="795"/>
      <c r="F50" s="159" t="s">
        <v>219</v>
      </c>
      <c r="G50" s="161" t="s">
        <v>1</v>
      </c>
      <c r="H50" s="159">
        <v>1</v>
      </c>
      <c r="I50" s="161" t="s">
        <v>6712</v>
      </c>
      <c r="J50" s="964">
        <v>77.54271</v>
      </c>
      <c r="K50" s="162"/>
      <c r="L50" s="162"/>
      <c r="M50" s="162"/>
      <c r="N50" s="162"/>
      <c r="O50" s="162"/>
      <c r="P50" s="162"/>
      <c r="Q50" s="162"/>
      <c r="R50" s="163"/>
      <c r="S50" s="163"/>
      <c r="T50" s="162"/>
      <c r="U50" s="165">
        <f t="shared" si="72"/>
        <v>0</v>
      </c>
      <c r="V50" s="165" t="str">
        <f t="shared" si="73"/>
        <v>No</v>
      </c>
      <c r="W50" s="166" t="str">
        <f t="shared" si="74"/>
        <v>No</v>
      </c>
      <c r="X50"/>
      <c r="Y50" s="397">
        <v>1</v>
      </c>
      <c r="Z50" s="398">
        <f t="shared" si="75"/>
        <v>0</v>
      </c>
      <c r="AC50" s="287" t="s">
        <v>24</v>
      </c>
      <c r="AD50" s="516">
        <v>1.75</v>
      </c>
      <c r="AE50" s="286">
        <f t="shared" si="3"/>
        <v>0</v>
      </c>
      <c r="AF50" s="286">
        <f t="shared" si="76"/>
        <v>0</v>
      </c>
      <c r="AG50" s="286">
        <f t="shared" si="77"/>
        <v>0</v>
      </c>
      <c r="AH50" s="286">
        <f t="shared" si="78"/>
        <v>0</v>
      </c>
      <c r="AI50" s="286">
        <f t="shared" si="79"/>
        <v>0</v>
      </c>
      <c r="AJ50" s="286">
        <f t="shared" si="80"/>
        <v>0</v>
      </c>
      <c r="AK50" s="286">
        <f t="shared" si="81"/>
        <v>0</v>
      </c>
      <c r="AL50" s="286">
        <f t="shared" si="82"/>
        <v>0</v>
      </c>
      <c r="AM50" s="286">
        <f t="shared" si="83"/>
        <v>0</v>
      </c>
      <c r="AN50" s="286">
        <f t="shared" si="84"/>
        <v>0</v>
      </c>
      <c r="AO50" s="286">
        <f t="shared" si="85"/>
        <v>0</v>
      </c>
      <c r="AP50" s="286">
        <v>1</v>
      </c>
      <c r="AQ50" s="159">
        <v>3</v>
      </c>
      <c r="AR50" s="523"/>
      <c r="AS50" s="159"/>
      <c r="AT50" s="523">
        <v>1</v>
      </c>
      <c r="AU50" s="159"/>
      <c r="AV50" s="523"/>
      <c r="AW50" s="159"/>
      <c r="AX50" s="523"/>
      <c r="AY50" s="159"/>
      <c r="AZ50" s="523"/>
      <c r="BA50" s="159"/>
      <c r="BB50" s="523"/>
      <c r="BC50" s="159"/>
      <c r="BD50" s="523"/>
      <c r="BF50" s="62">
        <f t="shared" si="86"/>
        <v>0</v>
      </c>
      <c r="BG50" s="62">
        <f t="shared" si="87"/>
        <v>0</v>
      </c>
      <c r="BH50" s="62">
        <f t="shared" si="88"/>
        <v>0</v>
      </c>
      <c r="BI50" s="62">
        <f t="shared" si="89"/>
        <v>0</v>
      </c>
      <c r="BJ50" s="62">
        <f t="shared" si="90"/>
        <v>0</v>
      </c>
      <c r="BK50" s="62">
        <f t="shared" si="91"/>
        <v>0</v>
      </c>
      <c r="BL50" s="62">
        <f t="shared" si="92"/>
        <v>0</v>
      </c>
      <c r="BM50" s="62">
        <f t="shared" si="93"/>
        <v>0</v>
      </c>
      <c r="BO50" s="1">
        <f t="shared" si="94"/>
        <v>0</v>
      </c>
      <c r="BP50" s="1">
        <f t="shared" si="95"/>
        <v>0</v>
      </c>
      <c r="BR50" s="1">
        <f t="shared" si="43"/>
        <v>0</v>
      </c>
      <c r="BS50" s="1">
        <f t="shared" si="96"/>
        <v>0</v>
      </c>
      <c r="BT50" s="1">
        <f t="shared" si="97"/>
        <v>0</v>
      </c>
      <c r="BU50" s="1">
        <f t="shared" si="98"/>
        <v>0</v>
      </c>
      <c r="BV50" s="1">
        <f t="shared" si="99"/>
        <v>0</v>
      </c>
      <c r="BW50" s="1">
        <f t="shared" si="100"/>
        <v>0</v>
      </c>
      <c r="BX50" s="1">
        <f t="shared" si="101"/>
        <v>0</v>
      </c>
      <c r="BY50" s="1">
        <f t="shared" si="102"/>
        <v>0</v>
      </c>
      <c r="BZ50" s="1">
        <f t="shared" si="103"/>
        <v>0</v>
      </c>
      <c r="CA50" s="1">
        <f t="shared" si="104"/>
        <v>0</v>
      </c>
      <c r="CB50" s="1">
        <f t="shared" si="105"/>
        <v>0</v>
      </c>
      <c r="CC50" s="1">
        <f t="shared" si="106"/>
        <v>0</v>
      </c>
      <c r="CD50" s="1">
        <f t="shared" si="107"/>
        <v>0</v>
      </c>
      <c r="CE50" s="1">
        <f t="shared" si="108"/>
        <v>0</v>
      </c>
      <c r="CF50" s="1">
        <f t="shared" si="109"/>
        <v>0</v>
      </c>
    </row>
    <row r="51" spans="1:84" s="1" customFormat="1" ht="57" customHeight="1">
      <c r="B51" s="782"/>
      <c r="D51" s="465" t="s">
        <v>317</v>
      </c>
      <c r="E51" s="794"/>
      <c r="F51" s="1" t="s">
        <v>219</v>
      </c>
      <c r="G51" s="140" t="s">
        <v>1</v>
      </c>
      <c r="H51" s="1">
        <v>2</v>
      </c>
      <c r="I51" s="140" t="s">
        <v>6712</v>
      </c>
      <c r="J51" s="968">
        <v>77.54271</v>
      </c>
      <c r="K51" s="195"/>
      <c r="L51" s="195"/>
      <c r="M51" s="195"/>
      <c r="N51" s="195"/>
      <c r="O51" s="195"/>
      <c r="P51" s="195"/>
      <c r="Q51" s="195"/>
      <c r="R51" s="196"/>
      <c r="S51" s="169"/>
      <c r="T51" s="168"/>
      <c r="U51" s="171">
        <f t="shared" si="72"/>
        <v>0</v>
      </c>
      <c r="V51" s="197" t="str">
        <f t="shared" si="73"/>
        <v>No</v>
      </c>
      <c r="W51" s="172" t="str">
        <f t="shared" si="74"/>
        <v>No</v>
      </c>
      <c r="X51"/>
      <c r="Y51" s="397">
        <v>1</v>
      </c>
      <c r="Z51" s="398">
        <f t="shared" si="75"/>
        <v>0</v>
      </c>
      <c r="AA51" s="62"/>
      <c r="AB51" s="62"/>
      <c r="AC51" s="287" t="s">
        <v>25</v>
      </c>
      <c r="AD51" s="516">
        <v>1.5</v>
      </c>
      <c r="AE51" s="286">
        <f t="shared" si="3"/>
        <v>0</v>
      </c>
      <c r="AF51" s="286">
        <f t="shared" si="76"/>
        <v>0</v>
      </c>
      <c r="AG51" s="286">
        <f t="shared" si="77"/>
        <v>0</v>
      </c>
      <c r="AH51" s="286">
        <f t="shared" si="78"/>
        <v>0</v>
      </c>
      <c r="AI51" s="286">
        <f t="shared" si="79"/>
        <v>0</v>
      </c>
      <c r="AJ51" s="286">
        <f t="shared" si="80"/>
        <v>0</v>
      </c>
      <c r="AK51" s="286">
        <f t="shared" si="81"/>
        <v>0</v>
      </c>
      <c r="AL51" s="286">
        <f t="shared" si="82"/>
        <v>0</v>
      </c>
      <c r="AM51" s="286">
        <f t="shared" si="83"/>
        <v>0</v>
      </c>
      <c r="AN51" s="286">
        <f t="shared" si="84"/>
        <v>0</v>
      </c>
      <c r="AO51" s="286">
        <f t="shared" si="85"/>
        <v>0</v>
      </c>
      <c r="AP51" s="286">
        <v>1</v>
      </c>
      <c r="AQ51" s="1">
        <v>6</v>
      </c>
      <c r="AR51" s="523"/>
      <c r="AT51" s="523"/>
      <c r="AV51" s="523"/>
      <c r="AW51" s="1">
        <v>1</v>
      </c>
      <c r="AX51" s="523"/>
      <c r="AY51" s="1">
        <v>1</v>
      </c>
      <c r="AZ51" s="523"/>
      <c r="BB51" s="523"/>
      <c r="BD51" s="523"/>
      <c r="BE51" s="62"/>
      <c r="BF51" s="62">
        <f t="shared" si="86"/>
        <v>0</v>
      </c>
      <c r="BG51" s="62">
        <f t="shared" si="87"/>
        <v>0</v>
      </c>
      <c r="BH51" s="62">
        <f t="shared" si="88"/>
        <v>0</v>
      </c>
      <c r="BI51" s="62">
        <f t="shared" si="89"/>
        <v>0</v>
      </c>
      <c r="BJ51" s="62">
        <f t="shared" si="90"/>
        <v>0</v>
      </c>
      <c r="BK51" s="62">
        <f t="shared" si="91"/>
        <v>0</v>
      </c>
      <c r="BL51" s="62">
        <f t="shared" si="92"/>
        <v>0</v>
      </c>
      <c r="BM51" s="62">
        <f t="shared" si="93"/>
        <v>0</v>
      </c>
      <c r="BO51" s="1">
        <f t="shared" si="94"/>
        <v>0</v>
      </c>
      <c r="BP51" s="1">
        <f t="shared" si="95"/>
        <v>0</v>
      </c>
      <c r="BR51" s="1">
        <f t="shared" si="43"/>
        <v>0</v>
      </c>
      <c r="BS51" s="1">
        <f t="shared" si="96"/>
        <v>0</v>
      </c>
      <c r="BT51" s="1">
        <f t="shared" si="97"/>
        <v>0</v>
      </c>
      <c r="BU51" s="1">
        <f t="shared" si="98"/>
        <v>0</v>
      </c>
      <c r="BV51" s="1">
        <f t="shared" si="99"/>
        <v>0</v>
      </c>
      <c r="BW51" s="1">
        <f t="shared" si="100"/>
        <v>0</v>
      </c>
      <c r="BX51" s="1">
        <f t="shared" si="101"/>
        <v>0</v>
      </c>
      <c r="BY51" s="1">
        <f t="shared" si="102"/>
        <v>0</v>
      </c>
      <c r="BZ51" s="1">
        <f t="shared" si="103"/>
        <v>0</v>
      </c>
      <c r="CA51" s="1">
        <f t="shared" si="104"/>
        <v>0</v>
      </c>
      <c r="CB51" s="1">
        <f t="shared" si="105"/>
        <v>0</v>
      </c>
      <c r="CC51" s="1">
        <f t="shared" si="106"/>
        <v>0</v>
      </c>
      <c r="CD51" s="1">
        <f t="shared" si="107"/>
        <v>0</v>
      </c>
      <c r="CE51" s="1">
        <f t="shared" si="108"/>
        <v>0</v>
      </c>
      <c r="CF51" s="1">
        <f t="shared" si="109"/>
        <v>0</v>
      </c>
    </row>
    <row r="52" spans="1:84" s="1" customFormat="1" ht="57" customHeight="1">
      <c r="B52" s="782"/>
      <c r="D52" s="467" t="s">
        <v>318</v>
      </c>
      <c r="E52" s="795"/>
      <c r="F52" s="159" t="s">
        <v>225</v>
      </c>
      <c r="G52" s="161" t="s">
        <v>148</v>
      </c>
      <c r="H52" s="159">
        <v>6</v>
      </c>
      <c r="I52" s="161" t="s">
        <v>6712</v>
      </c>
      <c r="J52" s="964">
        <v>77.54271</v>
      </c>
      <c r="K52" s="162"/>
      <c r="L52" s="162"/>
      <c r="M52" s="162"/>
      <c r="N52" s="162"/>
      <c r="O52" s="162"/>
      <c r="P52" s="162"/>
      <c r="Q52" s="162"/>
      <c r="R52" s="163"/>
      <c r="S52" s="163"/>
      <c r="T52" s="162"/>
      <c r="U52" s="165">
        <f t="shared" si="72"/>
        <v>0</v>
      </c>
      <c r="V52" s="165" t="str">
        <f t="shared" si="73"/>
        <v>No</v>
      </c>
      <c r="W52" s="166" t="str">
        <f t="shared" si="74"/>
        <v>No</v>
      </c>
      <c r="X52"/>
      <c r="Y52" s="397">
        <v>1</v>
      </c>
      <c r="Z52" s="398">
        <f t="shared" si="75"/>
        <v>0</v>
      </c>
      <c r="AA52" s="62"/>
      <c r="AB52" s="62"/>
      <c r="AC52" s="287" t="s">
        <v>26</v>
      </c>
      <c r="AD52" s="516">
        <v>1.85</v>
      </c>
      <c r="AE52" s="286">
        <f t="shared" si="3"/>
        <v>0</v>
      </c>
      <c r="AF52" s="286">
        <f t="shared" si="76"/>
        <v>0</v>
      </c>
      <c r="AG52" s="286">
        <f t="shared" si="77"/>
        <v>0</v>
      </c>
      <c r="AH52" s="286">
        <f t="shared" si="78"/>
        <v>0</v>
      </c>
      <c r="AI52" s="286">
        <f t="shared" si="79"/>
        <v>0</v>
      </c>
      <c r="AJ52" s="286">
        <f t="shared" si="80"/>
        <v>0</v>
      </c>
      <c r="AK52" s="286">
        <f t="shared" si="81"/>
        <v>0</v>
      </c>
      <c r="AL52" s="286">
        <f t="shared" si="82"/>
        <v>0</v>
      </c>
      <c r="AM52" s="286">
        <f t="shared" si="83"/>
        <v>0</v>
      </c>
      <c r="AN52" s="286">
        <f t="shared" si="84"/>
        <v>0</v>
      </c>
      <c r="AO52" s="286">
        <f t="shared" si="85"/>
        <v>0</v>
      </c>
      <c r="AP52" s="286">
        <v>1</v>
      </c>
      <c r="AQ52" s="159">
        <v>12</v>
      </c>
      <c r="AR52" s="523"/>
      <c r="AS52" s="159"/>
      <c r="AT52" s="523"/>
      <c r="AU52" s="159"/>
      <c r="AV52" s="523">
        <v>6</v>
      </c>
      <c r="AW52" s="159"/>
      <c r="AX52" s="523"/>
      <c r="AY52" s="159"/>
      <c r="AZ52" s="523"/>
      <c r="BA52" s="159"/>
      <c r="BB52" s="523"/>
      <c r="BC52" s="159"/>
      <c r="BD52" s="523"/>
      <c r="BE52" s="62"/>
      <c r="BF52" s="62">
        <f t="shared" si="86"/>
        <v>0</v>
      </c>
      <c r="BG52" s="62">
        <f t="shared" si="87"/>
        <v>0</v>
      </c>
      <c r="BH52" s="62">
        <f t="shared" si="88"/>
        <v>0</v>
      </c>
      <c r="BI52" s="62">
        <f t="shared" si="89"/>
        <v>0</v>
      </c>
      <c r="BJ52" s="62">
        <f t="shared" si="90"/>
        <v>0</v>
      </c>
      <c r="BK52" s="62">
        <f t="shared" si="91"/>
        <v>0</v>
      </c>
      <c r="BL52" s="62">
        <f t="shared" si="92"/>
        <v>0</v>
      </c>
      <c r="BM52" s="62">
        <f t="shared" si="93"/>
        <v>0</v>
      </c>
      <c r="BO52" s="1">
        <f t="shared" si="94"/>
        <v>0</v>
      </c>
      <c r="BP52" s="1">
        <f t="shared" si="95"/>
        <v>0</v>
      </c>
      <c r="BR52" s="1">
        <f t="shared" si="43"/>
        <v>0</v>
      </c>
      <c r="BS52" s="1">
        <f t="shared" si="96"/>
        <v>0</v>
      </c>
      <c r="BT52" s="1">
        <f t="shared" si="97"/>
        <v>0</v>
      </c>
      <c r="BU52" s="1">
        <f t="shared" si="98"/>
        <v>0</v>
      </c>
      <c r="BV52" s="1">
        <f t="shared" si="99"/>
        <v>0</v>
      </c>
      <c r="BW52" s="1">
        <f t="shared" si="100"/>
        <v>0</v>
      </c>
      <c r="BX52" s="1">
        <f t="shared" si="101"/>
        <v>0</v>
      </c>
      <c r="BY52" s="1">
        <f t="shared" si="102"/>
        <v>0</v>
      </c>
      <c r="BZ52" s="1">
        <f t="shared" si="103"/>
        <v>0</v>
      </c>
      <c r="CA52" s="1">
        <f t="shared" si="104"/>
        <v>0</v>
      </c>
      <c r="CB52" s="1">
        <f t="shared" si="105"/>
        <v>0</v>
      </c>
      <c r="CC52" s="1">
        <f t="shared" si="106"/>
        <v>0</v>
      </c>
      <c r="CD52" s="1">
        <f t="shared" si="107"/>
        <v>0</v>
      </c>
      <c r="CE52" s="1">
        <f t="shared" si="108"/>
        <v>0</v>
      </c>
      <c r="CF52" s="1">
        <f t="shared" si="109"/>
        <v>0</v>
      </c>
    </row>
    <row r="53" spans="1:84" s="1" customFormat="1" ht="57" customHeight="1">
      <c r="B53" s="782"/>
      <c r="D53" s="465" t="s">
        <v>319</v>
      </c>
      <c r="E53" s="794"/>
      <c r="F53" s="1" t="s">
        <v>631</v>
      </c>
      <c r="G53" s="140" t="s">
        <v>1</v>
      </c>
      <c r="H53" s="1">
        <v>1</v>
      </c>
      <c r="I53" s="140" t="s">
        <v>6712</v>
      </c>
      <c r="J53" s="968">
        <v>100.34808</v>
      </c>
      <c r="K53" s="195"/>
      <c r="L53" s="195"/>
      <c r="M53" s="195"/>
      <c r="N53" s="195"/>
      <c r="O53" s="195"/>
      <c r="P53" s="195"/>
      <c r="Q53" s="195"/>
      <c r="R53" s="196"/>
      <c r="S53" s="169"/>
      <c r="T53" s="168"/>
      <c r="U53" s="171">
        <f t="shared" si="72"/>
        <v>0</v>
      </c>
      <c r="V53" s="197" t="str">
        <f t="shared" si="73"/>
        <v>No</v>
      </c>
      <c r="W53" s="172" t="str">
        <f t="shared" si="74"/>
        <v>No</v>
      </c>
      <c r="X53"/>
      <c r="Y53" s="397">
        <v>1</v>
      </c>
      <c r="Z53" s="398">
        <f t="shared" si="75"/>
        <v>0</v>
      </c>
      <c r="AA53" s="62"/>
      <c r="AB53" s="62"/>
      <c r="AC53" s="287" t="s">
        <v>27</v>
      </c>
      <c r="AD53" s="516">
        <v>1.7</v>
      </c>
      <c r="AE53" s="286">
        <f t="shared" si="3"/>
        <v>0</v>
      </c>
      <c r="AF53" s="286">
        <f t="shared" si="76"/>
        <v>0</v>
      </c>
      <c r="AG53" s="286">
        <f t="shared" si="77"/>
        <v>0</v>
      </c>
      <c r="AH53" s="286">
        <f t="shared" si="78"/>
        <v>0</v>
      </c>
      <c r="AI53" s="286">
        <f t="shared" si="79"/>
        <v>0</v>
      </c>
      <c r="AJ53" s="286">
        <f t="shared" si="80"/>
        <v>0</v>
      </c>
      <c r="AK53" s="286">
        <f t="shared" si="81"/>
        <v>0</v>
      </c>
      <c r="AL53" s="286">
        <f t="shared" si="82"/>
        <v>0</v>
      </c>
      <c r="AM53" s="286">
        <f t="shared" si="83"/>
        <v>0</v>
      </c>
      <c r="AN53" s="286">
        <f t="shared" si="84"/>
        <v>0</v>
      </c>
      <c r="AO53" s="286">
        <f t="shared" si="85"/>
        <v>0</v>
      </c>
      <c r="AP53" s="286">
        <v>1</v>
      </c>
      <c r="AQ53" s="1">
        <v>3</v>
      </c>
      <c r="AR53" s="523"/>
      <c r="AT53" s="523"/>
      <c r="AV53" s="523"/>
      <c r="AW53" s="1">
        <v>1</v>
      </c>
      <c r="AX53" s="523"/>
      <c r="AZ53" s="523"/>
      <c r="BB53" s="523"/>
      <c r="BD53" s="523"/>
      <c r="BE53" s="62"/>
      <c r="BF53" s="62">
        <f t="shared" si="86"/>
        <v>0</v>
      </c>
      <c r="BG53" s="62">
        <f t="shared" si="87"/>
        <v>0</v>
      </c>
      <c r="BH53" s="62">
        <f t="shared" si="88"/>
        <v>0</v>
      </c>
      <c r="BI53" s="62">
        <f t="shared" si="89"/>
        <v>0</v>
      </c>
      <c r="BJ53" s="62">
        <f t="shared" si="90"/>
        <v>0</v>
      </c>
      <c r="BK53" s="62">
        <f t="shared" si="91"/>
        <v>0</v>
      </c>
      <c r="BL53" s="62">
        <f t="shared" si="92"/>
        <v>0</v>
      </c>
      <c r="BM53" s="62">
        <f t="shared" si="93"/>
        <v>0</v>
      </c>
      <c r="BO53" s="1">
        <f t="shared" si="94"/>
        <v>0</v>
      </c>
      <c r="BP53" s="1">
        <f t="shared" si="95"/>
        <v>0</v>
      </c>
      <c r="BR53" s="1">
        <f t="shared" si="43"/>
        <v>0</v>
      </c>
      <c r="BS53" s="1">
        <f t="shared" si="96"/>
        <v>0</v>
      </c>
      <c r="BT53" s="1">
        <f t="shared" si="97"/>
        <v>0</v>
      </c>
      <c r="BU53" s="1">
        <f t="shared" si="98"/>
        <v>0</v>
      </c>
      <c r="BV53" s="1">
        <f t="shared" si="99"/>
        <v>0</v>
      </c>
      <c r="BW53" s="1">
        <f t="shared" si="100"/>
        <v>0</v>
      </c>
      <c r="BX53" s="1">
        <f t="shared" si="101"/>
        <v>0</v>
      </c>
      <c r="BY53" s="1">
        <f t="shared" si="102"/>
        <v>0</v>
      </c>
      <c r="BZ53" s="1">
        <f t="shared" si="103"/>
        <v>0</v>
      </c>
      <c r="CA53" s="1">
        <f t="shared" si="104"/>
        <v>0</v>
      </c>
      <c r="CB53" s="1">
        <f t="shared" si="105"/>
        <v>0</v>
      </c>
      <c r="CC53" s="1">
        <f t="shared" si="106"/>
        <v>0</v>
      </c>
      <c r="CD53" s="1">
        <f t="shared" si="107"/>
        <v>0</v>
      </c>
      <c r="CE53" s="1">
        <f t="shared" si="108"/>
        <v>0</v>
      </c>
      <c r="CF53" s="1">
        <f t="shared" si="109"/>
        <v>0</v>
      </c>
    </row>
    <row r="54" spans="1:84" s="1" customFormat="1" ht="57" customHeight="1">
      <c r="B54" s="782"/>
      <c r="D54" s="467" t="s">
        <v>320</v>
      </c>
      <c r="E54" s="795"/>
      <c r="F54" s="159" t="s">
        <v>629</v>
      </c>
      <c r="G54" s="161" t="s">
        <v>1</v>
      </c>
      <c r="H54" s="159">
        <v>1</v>
      </c>
      <c r="I54" s="161" t="s">
        <v>6712</v>
      </c>
      <c r="J54" s="964">
        <v>100.34808</v>
      </c>
      <c r="K54" s="162"/>
      <c r="L54" s="162"/>
      <c r="M54" s="162"/>
      <c r="N54" s="162"/>
      <c r="O54" s="162"/>
      <c r="P54" s="162"/>
      <c r="Q54" s="162"/>
      <c r="R54" s="163"/>
      <c r="S54" s="163"/>
      <c r="T54" s="162"/>
      <c r="U54" s="165">
        <f t="shared" si="72"/>
        <v>0</v>
      </c>
      <c r="V54" s="165" t="str">
        <f t="shared" si="73"/>
        <v>No</v>
      </c>
      <c r="W54" s="166" t="str">
        <f t="shared" si="74"/>
        <v>No</v>
      </c>
      <c r="X54"/>
      <c r="Y54" s="397">
        <v>1</v>
      </c>
      <c r="Z54" s="398">
        <f t="shared" si="75"/>
        <v>0</v>
      </c>
      <c r="AA54" s="62"/>
      <c r="AB54" s="62"/>
      <c r="AC54" s="287" t="s">
        <v>48</v>
      </c>
      <c r="AD54" s="516">
        <v>1.45</v>
      </c>
      <c r="AE54" s="286">
        <f t="shared" si="3"/>
        <v>0</v>
      </c>
      <c r="AF54" s="286">
        <f t="shared" si="76"/>
        <v>0</v>
      </c>
      <c r="AG54" s="286">
        <f t="shared" si="77"/>
        <v>0</v>
      </c>
      <c r="AH54" s="286">
        <f t="shared" si="78"/>
        <v>0</v>
      </c>
      <c r="AI54" s="286">
        <f t="shared" si="79"/>
        <v>0</v>
      </c>
      <c r="AJ54" s="286">
        <f t="shared" si="80"/>
        <v>0</v>
      </c>
      <c r="AK54" s="286">
        <f t="shared" si="81"/>
        <v>0</v>
      </c>
      <c r="AL54" s="286">
        <f t="shared" si="82"/>
        <v>0</v>
      </c>
      <c r="AM54" s="286">
        <f t="shared" si="83"/>
        <v>0</v>
      </c>
      <c r="AN54" s="286">
        <f t="shared" si="84"/>
        <v>0</v>
      </c>
      <c r="AO54" s="286">
        <f t="shared" si="85"/>
        <v>0</v>
      </c>
      <c r="AP54" s="286">
        <v>1</v>
      </c>
      <c r="AQ54" s="159">
        <v>4</v>
      </c>
      <c r="AR54" s="523"/>
      <c r="AS54" s="159"/>
      <c r="AT54" s="523"/>
      <c r="AU54" s="159"/>
      <c r="AV54" s="523"/>
      <c r="AW54" s="159"/>
      <c r="AX54" s="523">
        <v>1</v>
      </c>
      <c r="AY54" s="159"/>
      <c r="AZ54" s="523"/>
      <c r="BA54" s="159"/>
      <c r="BB54" s="523"/>
      <c r="BC54" s="159"/>
      <c r="BD54" s="523"/>
      <c r="BE54" s="62"/>
      <c r="BF54" s="62">
        <f t="shared" si="86"/>
        <v>0</v>
      </c>
      <c r="BG54" s="62">
        <f t="shared" si="87"/>
        <v>0</v>
      </c>
      <c r="BH54" s="62">
        <f t="shared" si="88"/>
        <v>0</v>
      </c>
      <c r="BI54" s="62">
        <f t="shared" si="89"/>
        <v>0</v>
      </c>
      <c r="BJ54" s="62">
        <f t="shared" si="90"/>
        <v>0</v>
      </c>
      <c r="BK54" s="62">
        <f t="shared" si="91"/>
        <v>0</v>
      </c>
      <c r="BL54" s="62">
        <f t="shared" si="92"/>
        <v>0</v>
      </c>
      <c r="BM54" s="62">
        <f t="shared" si="93"/>
        <v>0</v>
      </c>
      <c r="BO54" s="1">
        <f t="shared" si="94"/>
        <v>0</v>
      </c>
      <c r="BP54" s="1">
        <f t="shared" si="95"/>
        <v>0</v>
      </c>
      <c r="BR54" s="1">
        <f t="shared" si="43"/>
        <v>0</v>
      </c>
      <c r="BS54" s="1">
        <f t="shared" si="96"/>
        <v>0</v>
      </c>
      <c r="BT54" s="1">
        <f t="shared" si="97"/>
        <v>0</v>
      </c>
      <c r="BU54" s="1">
        <f t="shared" si="98"/>
        <v>0</v>
      </c>
      <c r="BV54" s="1">
        <f t="shared" si="99"/>
        <v>0</v>
      </c>
      <c r="BW54" s="1">
        <f t="shared" si="100"/>
        <v>0</v>
      </c>
      <c r="BX54" s="1">
        <f t="shared" si="101"/>
        <v>0</v>
      </c>
      <c r="BY54" s="1">
        <f t="shared" si="102"/>
        <v>0</v>
      </c>
      <c r="BZ54" s="1">
        <f t="shared" si="103"/>
        <v>0</v>
      </c>
      <c r="CA54" s="1">
        <f t="shared" si="104"/>
        <v>0</v>
      </c>
      <c r="CB54" s="1">
        <f t="shared" si="105"/>
        <v>0</v>
      </c>
      <c r="CC54" s="1">
        <f t="shared" si="106"/>
        <v>0</v>
      </c>
      <c r="CD54" s="1">
        <f t="shared" si="107"/>
        <v>0</v>
      </c>
      <c r="CE54" s="1">
        <f t="shared" si="108"/>
        <v>0</v>
      </c>
      <c r="CF54" s="1">
        <f t="shared" si="109"/>
        <v>0</v>
      </c>
    </row>
    <row r="55" spans="1:84" s="1" customFormat="1" ht="57" customHeight="1">
      <c r="B55" s="782"/>
      <c r="D55" s="472" t="s">
        <v>321</v>
      </c>
      <c r="E55" s="798"/>
      <c r="F55" s="62" t="s">
        <v>162</v>
      </c>
      <c r="G55" s="167" t="s">
        <v>695</v>
      </c>
      <c r="H55" s="62">
        <v>15</v>
      </c>
      <c r="I55" s="167" t="s">
        <v>6714</v>
      </c>
      <c r="J55" s="733">
        <v>72.979410000000001</v>
      </c>
      <c r="K55" s="168"/>
      <c r="L55" s="168"/>
      <c r="M55" s="168"/>
      <c r="N55" s="168"/>
      <c r="O55" s="168"/>
      <c r="P55" s="168"/>
      <c r="Q55" s="168"/>
      <c r="R55" s="169"/>
      <c r="S55" s="169"/>
      <c r="T55" s="168"/>
      <c r="U55" s="171">
        <f t="shared" si="72"/>
        <v>0</v>
      </c>
      <c r="V55" s="171" t="str">
        <f t="shared" si="73"/>
        <v>No</v>
      </c>
      <c r="W55" s="172" t="str">
        <f t="shared" si="74"/>
        <v>No</v>
      </c>
      <c r="X55"/>
      <c r="Y55" s="397">
        <v>1</v>
      </c>
      <c r="Z55" s="398">
        <f t="shared" si="75"/>
        <v>0</v>
      </c>
      <c r="AA55" s="62"/>
      <c r="AB55" s="62"/>
      <c r="AC55" s="287" t="s">
        <v>22</v>
      </c>
      <c r="AD55" s="516">
        <v>0.5</v>
      </c>
      <c r="AE55" s="286">
        <f t="shared" si="3"/>
        <v>0</v>
      </c>
      <c r="AF55" s="286">
        <f t="shared" si="76"/>
        <v>0</v>
      </c>
      <c r="AG55" s="286">
        <f t="shared" si="77"/>
        <v>0</v>
      </c>
      <c r="AH55" s="286">
        <f t="shared" si="78"/>
        <v>0</v>
      </c>
      <c r="AI55" s="286">
        <f t="shared" si="79"/>
        <v>0</v>
      </c>
      <c r="AJ55" s="286">
        <f t="shared" si="80"/>
        <v>0</v>
      </c>
      <c r="AK55" s="286">
        <f t="shared" si="81"/>
        <v>0</v>
      </c>
      <c r="AL55" s="286">
        <f t="shared" si="82"/>
        <v>0</v>
      </c>
      <c r="AM55" s="286">
        <f t="shared" si="83"/>
        <v>0</v>
      </c>
      <c r="AN55" s="286">
        <f t="shared" si="84"/>
        <v>0</v>
      </c>
      <c r="AO55" s="286">
        <f t="shared" si="85"/>
        <v>0</v>
      </c>
      <c r="AP55" s="286">
        <v>1</v>
      </c>
      <c r="AQ55" s="62"/>
      <c r="AR55" s="523"/>
      <c r="AS55" s="62"/>
      <c r="AT55" s="523"/>
      <c r="AU55" s="62">
        <v>15</v>
      </c>
      <c r="AV55" s="523"/>
      <c r="AW55" s="62"/>
      <c r="AX55" s="523"/>
      <c r="AY55" s="62"/>
      <c r="AZ55" s="523"/>
      <c r="BA55" s="62"/>
      <c r="BB55" s="523"/>
      <c r="BC55" s="62"/>
      <c r="BD55" s="523"/>
      <c r="BE55" s="62"/>
      <c r="BF55" s="62">
        <f t="shared" si="86"/>
        <v>0</v>
      </c>
      <c r="BG55" s="62">
        <f t="shared" si="87"/>
        <v>0</v>
      </c>
      <c r="BH55" s="62">
        <f t="shared" si="88"/>
        <v>0</v>
      </c>
      <c r="BI55" s="62">
        <f t="shared" si="89"/>
        <v>0</v>
      </c>
      <c r="BJ55" s="62">
        <f t="shared" si="90"/>
        <v>0</v>
      </c>
      <c r="BK55" s="62">
        <f t="shared" si="91"/>
        <v>0</v>
      </c>
      <c r="BL55" s="62">
        <f t="shared" si="92"/>
        <v>0</v>
      </c>
      <c r="BM55" s="62">
        <f t="shared" si="93"/>
        <v>0</v>
      </c>
      <c r="BO55" s="1">
        <f t="shared" si="94"/>
        <v>0</v>
      </c>
      <c r="BP55" s="1">
        <f t="shared" si="95"/>
        <v>0</v>
      </c>
      <c r="BR55" s="1">
        <f t="shared" si="43"/>
        <v>0</v>
      </c>
      <c r="BS55" s="1">
        <f t="shared" si="96"/>
        <v>0</v>
      </c>
      <c r="BT55" s="1">
        <f t="shared" si="97"/>
        <v>0</v>
      </c>
      <c r="BU55" s="1">
        <f t="shared" si="98"/>
        <v>0</v>
      </c>
      <c r="BV55" s="1">
        <f t="shared" si="99"/>
        <v>0</v>
      </c>
      <c r="BW55" s="1">
        <f t="shared" si="100"/>
        <v>0</v>
      </c>
      <c r="BX55" s="1">
        <f t="shared" si="101"/>
        <v>0</v>
      </c>
      <c r="BY55" s="1">
        <f t="shared" si="102"/>
        <v>0</v>
      </c>
      <c r="BZ55" s="1">
        <f t="shared" si="103"/>
        <v>0</v>
      </c>
      <c r="CA55" s="1">
        <f t="shared" si="104"/>
        <v>0</v>
      </c>
      <c r="CB55" s="1">
        <f t="shared" si="105"/>
        <v>0</v>
      </c>
      <c r="CC55" s="1">
        <f t="shared" si="106"/>
        <v>0</v>
      </c>
      <c r="CD55" s="1">
        <f t="shared" si="107"/>
        <v>0</v>
      </c>
      <c r="CE55" s="1">
        <f t="shared" si="108"/>
        <v>0</v>
      </c>
      <c r="CF55" s="1">
        <f t="shared" si="109"/>
        <v>0</v>
      </c>
    </row>
    <row r="56" spans="1:84" s="1" customFormat="1" ht="57" customHeight="1">
      <c r="B56" s="782"/>
      <c r="D56" s="467" t="s">
        <v>6707</v>
      </c>
      <c r="E56" s="795"/>
      <c r="F56" s="159" t="s">
        <v>219</v>
      </c>
      <c r="G56" s="161" t="s">
        <v>37</v>
      </c>
      <c r="H56" s="159">
        <v>1</v>
      </c>
      <c r="I56" s="161" t="s">
        <v>6715</v>
      </c>
      <c r="J56" s="961">
        <v>84</v>
      </c>
      <c r="K56" s="162"/>
      <c r="L56" s="162"/>
      <c r="M56" s="162"/>
      <c r="N56" s="162"/>
      <c r="O56" s="162"/>
      <c r="P56" s="162"/>
      <c r="Q56" s="162"/>
      <c r="R56" s="163"/>
      <c r="S56" s="163"/>
      <c r="T56" s="162"/>
      <c r="U56" s="165">
        <f t="shared" ref="U56" si="110">J56*K56+J56*L56+J56*M56+J56*N56+J56*O56+J56*P56+J56*Q56+J56*R56+J56*S56+J56*T56</f>
        <v>0</v>
      </c>
      <c r="V56" s="165" t="str">
        <f t="shared" si="73"/>
        <v>No</v>
      </c>
      <c r="W56" s="166" t="str">
        <f t="shared" ref="W56" si="111">IF(SUM(K56:T56)&gt;0,"Yes","No")</f>
        <v>No</v>
      </c>
      <c r="X56"/>
      <c r="Y56" s="397">
        <v>1</v>
      </c>
      <c r="Z56" s="398">
        <f t="shared" si="75"/>
        <v>0</v>
      </c>
      <c r="AA56" s="62"/>
      <c r="AB56" s="62"/>
      <c r="AC56" s="287"/>
      <c r="AD56" s="516">
        <v>1.5</v>
      </c>
      <c r="AE56" s="286">
        <f t="shared" si="3"/>
        <v>0</v>
      </c>
      <c r="AF56" s="286">
        <f t="shared" si="76"/>
        <v>0</v>
      </c>
      <c r="AG56" s="286">
        <f t="shared" si="77"/>
        <v>0</v>
      </c>
      <c r="AH56" s="286">
        <f t="shared" si="78"/>
        <v>0</v>
      </c>
      <c r="AI56" s="286">
        <f t="shared" si="79"/>
        <v>0</v>
      </c>
      <c r="AJ56" s="286">
        <f t="shared" si="80"/>
        <v>0</v>
      </c>
      <c r="AK56" s="286">
        <f t="shared" si="81"/>
        <v>0</v>
      </c>
      <c r="AL56" s="286">
        <f t="shared" si="82"/>
        <v>0</v>
      </c>
      <c r="AM56" s="286">
        <f t="shared" si="83"/>
        <v>0</v>
      </c>
      <c r="AN56" s="286">
        <f t="shared" si="84"/>
        <v>0</v>
      </c>
      <c r="AO56" s="286">
        <f t="shared" si="85"/>
        <v>0</v>
      </c>
      <c r="AP56" s="286">
        <v>1</v>
      </c>
      <c r="AQ56" s="62">
        <v>3</v>
      </c>
      <c r="AR56" s="523"/>
      <c r="AS56" s="62"/>
      <c r="AT56" s="523"/>
      <c r="AU56" s="62"/>
      <c r="AV56" s="523"/>
      <c r="AW56" s="62">
        <v>1</v>
      </c>
      <c r="AX56" s="523"/>
      <c r="AY56" s="62"/>
      <c r="AZ56" s="523"/>
      <c r="BA56" s="62"/>
      <c r="BB56" s="523"/>
      <c r="BC56" s="62"/>
      <c r="BD56" s="523"/>
      <c r="BE56" s="62"/>
      <c r="BF56" s="62">
        <f t="shared" si="86"/>
        <v>0</v>
      </c>
      <c r="BG56" s="62">
        <f t="shared" si="87"/>
        <v>0</v>
      </c>
      <c r="BH56" s="62">
        <f t="shared" si="88"/>
        <v>0</v>
      </c>
      <c r="BI56" s="62">
        <f t="shared" si="89"/>
        <v>0</v>
      </c>
      <c r="BJ56" s="62">
        <f t="shared" si="90"/>
        <v>0</v>
      </c>
      <c r="BK56" s="62">
        <f t="shared" si="91"/>
        <v>0</v>
      </c>
      <c r="BL56" s="62">
        <f t="shared" si="92"/>
        <v>0</v>
      </c>
      <c r="BM56" s="62">
        <f t="shared" si="93"/>
        <v>0</v>
      </c>
      <c r="BO56" s="1">
        <f t="shared" si="94"/>
        <v>0</v>
      </c>
      <c r="BP56" s="1">
        <f t="shared" si="95"/>
        <v>0</v>
      </c>
      <c r="BR56" s="1">
        <f t="shared" si="43"/>
        <v>0</v>
      </c>
      <c r="BS56" s="1">
        <f t="shared" si="96"/>
        <v>0</v>
      </c>
      <c r="BT56" s="1">
        <f t="shared" si="97"/>
        <v>0</v>
      </c>
      <c r="BU56" s="1">
        <f t="shared" si="98"/>
        <v>0</v>
      </c>
      <c r="BV56" s="1">
        <f t="shared" si="99"/>
        <v>0</v>
      </c>
      <c r="BW56" s="1">
        <f t="shared" si="100"/>
        <v>0</v>
      </c>
      <c r="BX56" s="1">
        <f t="shared" si="101"/>
        <v>0</v>
      </c>
      <c r="BY56" s="1">
        <f t="shared" si="102"/>
        <v>0</v>
      </c>
      <c r="BZ56" s="1">
        <f t="shared" si="103"/>
        <v>0</v>
      </c>
      <c r="CA56" s="1">
        <f t="shared" si="104"/>
        <v>0</v>
      </c>
      <c r="CB56" s="1">
        <f t="shared" si="105"/>
        <v>0</v>
      </c>
      <c r="CC56" s="1">
        <f t="shared" si="106"/>
        <v>0</v>
      </c>
      <c r="CD56" s="1">
        <f t="shared" si="107"/>
        <v>0</v>
      </c>
      <c r="CE56" s="1">
        <f t="shared" si="108"/>
        <v>0</v>
      </c>
      <c r="CF56" s="1">
        <f t="shared" si="109"/>
        <v>0</v>
      </c>
    </row>
    <row r="57" spans="1:84" s="1" customFormat="1" ht="57" customHeight="1">
      <c r="B57" s="782"/>
      <c r="D57" s="472" t="s">
        <v>322</v>
      </c>
      <c r="E57" s="798"/>
      <c r="F57" s="62" t="s">
        <v>225</v>
      </c>
      <c r="G57" s="167" t="s">
        <v>148</v>
      </c>
      <c r="H57" s="62">
        <v>8</v>
      </c>
      <c r="I57" s="167" t="s">
        <v>6712</v>
      </c>
      <c r="J57" s="733">
        <v>75.127499999999998</v>
      </c>
      <c r="K57" s="168"/>
      <c r="L57" s="168"/>
      <c r="M57" s="168"/>
      <c r="N57" s="168"/>
      <c r="O57" s="168"/>
      <c r="P57" s="168"/>
      <c r="Q57" s="168"/>
      <c r="R57" s="169"/>
      <c r="S57" s="169"/>
      <c r="T57" s="168"/>
      <c r="U57" s="171">
        <f t="shared" si="72"/>
        <v>0</v>
      </c>
      <c r="V57" s="171" t="str">
        <f t="shared" si="73"/>
        <v>No</v>
      </c>
      <c r="W57" s="172" t="str">
        <f t="shared" si="74"/>
        <v>No</v>
      </c>
      <c r="X57"/>
      <c r="Y57" s="397">
        <v>1</v>
      </c>
      <c r="Z57" s="398">
        <f t="shared" si="75"/>
        <v>0</v>
      </c>
      <c r="AA57" s="62"/>
      <c r="AB57" s="62"/>
      <c r="AC57" s="287" t="s">
        <v>84</v>
      </c>
      <c r="AD57" s="516">
        <v>1.5</v>
      </c>
      <c r="AE57" s="286">
        <f t="shared" si="3"/>
        <v>0</v>
      </c>
      <c r="AF57" s="286">
        <f t="shared" si="76"/>
        <v>0</v>
      </c>
      <c r="AG57" s="286">
        <f t="shared" si="77"/>
        <v>0</v>
      </c>
      <c r="AH57" s="286">
        <f t="shared" si="78"/>
        <v>0</v>
      </c>
      <c r="AI57" s="286">
        <f t="shared" si="79"/>
        <v>0</v>
      </c>
      <c r="AJ57" s="286">
        <f t="shared" si="80"/>
        <v>0</v>
      </c>
      <c r="AK57" s="286">
        <f t="shared" si="81"/>
        <v>0</v>
      </c>
      <c r="AL57" s="286">
        <f t="shared" si="82"/>
        <v>0</v>
      </c>
      <c r="AM57" s="286">
        <f t="shared" si="83"/>
        <v>0</v>
      </c>
      <c r="AN57" s="286">
        <f t="shared" si="84"/>
        <v>0</v>
      </c>
      <c r="AO57" s="286">
        <f t="shared" si="85"/>
        <v>0</v>
      </c>
      <c r="AP57" s="286">
        <v>1</v>
      </c>
      <c r="AQ57" s="159">
        <v>13</v>
      </c>
      <c r="AR57" s="523"/>
      <c r="AS57" s="159"/>
      <c r="AT57" s="523"/>
      <c r="AU57" s="159">
        <v>5</v>
      </c>
      <c r="AV57" s="523">
        <v>3</v>
      </c>
      <c r="AW57" s="159"/>
      <c r="AX57" s="523"/>
      <c r="AY57" s="159"/>
      <c r="AZ57" s="523"/>
      <c r="BA57" s="159"/>
      <c r="BB57" s="523"/>
      <c r="BC57" s="159"/>
      <c r="BD57" s="523"/>
      <c r="BE57" s="62"/>
      <c r="BF57" s="62">
        <f t="shared" si="86"/>
        <v>0</v>
      </c>
      <c r="BG57" s="62">
        <f t="shared" si="87"/>
        <v>0</v>
      </c>
      <c r="BH57" s="62">
        <f t="shared" si="88"/>
        <v>0</v>
      </c>
      <c r="BI57" s="62">
        <f t="shared" si="89"/>
        <v>0</v>
      </c>
      <c r="BJ57" s="62">
        <f t="shared" si="90"/>
        <v>0</v>
      </c>
      <c r="BK57" s="62">
        <f t="shared" si="91"/>
        <v>0</v>
      </c>
      <c r="BL57" s="62">
        <f t="shared" si="92"/>
        <v>0</v>
      </c>
      <c r="BM57" s="62">
        <f t="shared" si="93"/>
        <v>0</v>
      </c>
      <c r="BO57" s="1">
        <f t="shared" si="94"/>
        <v>0</v>
      </c>
      <c r="BP57" s="1">
        <f t="shared" si="95"/>
        <v>0</v>
      </c>
      <c r="BR57" s="1">
        <f t="shared" si="43"/>
        <v>0</v>
      </c>
      <c r="BS57" s="1">
        <f t="shared" si="96"/>
        <v>0</v>
      </c>
      <c r="BT57" s="1">
        <f t="shared" si="97"/>
        <v>0</v>
      </c>
      <c r="BU57" s="1">
        <f t="shared" si="98"/>
        <v>0</v>
      </c>
      <c r="BV57" s="1">
        <f t="shared" si="99"/>
        <v>0</v>
      </c>
      <c r="BW57" s="1">
        <f t="shared" si="100"/>
        <v>0</v>
      </c>
      <c r="BX57" s="1">
        <f t="shared" si="101"/>
        <v>0</v>
      </c>
      <c r="BY57" s="1">
        <f t="shared" si="102"/>
        <v>0</v>
      </c>
      <c r="BZ57" s="1">
        <f t="shared" si="103"/>
        <v>0</v>
      </c>
      <c r="CA57" s="1">
        <f t="shared" si="104"/>
        <v>0</v>
      </c>
      <c r="CB57" s="1">
        <f t="shared" si="105"/>
        <v>0</v>
      </c>
      <c r="CC57" s="1">
        <f t="shared" si="106"/>
        <v>0</v>
      </c>
      <c r="CD57" s="1">
        <f t="shared" si="107"/>
        <v>0</v>
      </c>
      <c r="CE57" s="1">
        <f t="shared" si="108"/>
        <v>0</v>
      </c>
      <c r="CF57" s="1">
        <f t="shared" si="109"/>
        <v>0</v>
      </c>
    </row>
    <row r="58" spans="1:84" s="1" customFormat="1" ht="57" customHeight="1">
      <c r="B58" s="782"/>
      <c r="D58" s="467" t="s">
        <v>323</v>
      </c>
      <c r="E58" s="795"/>
      <c r="F58" s="159" t="s">
        <v>218</v>
      </c>
      <c r="G58" s="161" t="s">
        <v>595</v>
      </c>
      <c r="H58" s="159">
        <v>5</v>
      </c>
      <c r="I58" s="161" t="s">
        <v>6712</v>
      </c>
      <c r="J58" s="964">
        <v>66.334800000000001</v>
      </c>
      <c r="K58" s="162"/>
      <c r="L58" s="162"/>
      <c r="M58" s="162"/>
      <c r="N58" s="162"/>
      <c r="O58" s="162"/>
      <c r="P58" s="162"/>
      <c r="Q58" s="162"/>
      <c r="R58" s="163"/>
      <c r="S58" s="163"/>
      <c r="T58" s="162"/>
      <c r="U58" s="165">
        <f t="shared" si="72"/>
        <v>0</v>
      </c>
      <c r="V58" s="165" t="str">
        <f t="shared" si="73"/>
        <v>No</v>
      </c>
      <c r="W58" s="166" t="str">
        <f t="shared" si="74"/>
        <v>No</v>
      </c>
      <c r="X58"/>
      <c r="Y58" s="397">
        <v>1</v>
      </c>
      <c r="Z58" s="398">
        <f t="shared" si="75"/>
        <v>0</v>
      </c>
      <c r="AA58" s="62"/>
      <c r="AB58" s="62"/>
      <c r="AC58" s="287" t="s">
        <v>85</v>
      </c>
      <c r="AD58" s="516">
        <v>1.3</v>
      </c>
      <c r="AE58" s="286">
        <f t="shared" si="3"/>
        <v>0</v>
      </c>
      <c r="AF58" s="286">
        <f t="shared" si="76"/>
        <v>0</v>
      </c>
      <c r="AG58" s="286">
        <f t="shared" si="77"/>
        <v>0</v>
      </c>
      <c r="AH58" s="286">
        <f t="shared" si="78"/>
        <v>0</v>
      </c>
      <c r="AI58" s="286">
        <f t="shared" si="79"/>
        <v>0</v>
      </c>
      <c r="AJ58" s="286">
        <f t="shared" si="80"/>
        <v>0</v>
      </c>
      <c r="AK58" s="286">
        <f t="shared" si="81"/>
        <v>0</v>
      </c>
      <c r="AL58" s="286">
        <f t="shared" si="82"/>
        <v>0</v>
      </c>
      <c r="AM58" s="286">
        <f t="shared" si="83"/>
        <v>0</v>
      </c>
      <c r="AN58" s="286">
        <f t="shared" si="84"/>
        <v>0</v>
      </c>
      <c r="AO58" s="286">
        <f t="shared" si="85"/>
        <v>0</v>
      </c>
      <c r="AP58" s="286">
        <v>1</v>
      </c>
      <c r="AQ58" s="62">
        <v>10</v>
      </c>
      <c r="AR58" s="523"/>
      <c r="AS58" s="62"/>
      <c r="AT58" s="523"/>
      <c r="AU58" s="62">
        <v>3</v>
      </c>
      <c r="AV58" s="523">
        <v>1</v>
      </c>
      <c r="AW58" s="62"/>
      <c r="AX58" s="523"/>
      <c r="AY58" s="62"/>
      <c r="AZ58" s="523"/>
      <c r="BA58" s="62"/>
      <c r="BB58" s="523"/>
      <c r="BC58" s="62"/>
      <c r="BD58" s="523"/>
      <c r="BE58" s="62"/>
      <c r="BF58" s="62">
        <f t="shared" si="86"/>
        <v>0</v>
      </c>
      <c r="BG58" s="62">
        <f t="shared" si="87"/>
        <v>0</v>
      </c>
      <c r="BH58" s="62">
        <f t="shared" si="88"/>
        <v>0</v>
      </c>
      <c r="BI58" s="62">
        <f t="shared" si="89"/>
        <v>0</v>
      </c>
      <c r="BJ58" s="62">
        <f t="shared" si="90"/>
        <v>0</v>
      </c>
      <c r="BK58" s="62">
        <f t="shared" si="91"/>
        <v>0</v>
      </c>
      <c r="BL58" s="62">
        <f t="shared" si="92"/>
        <v>0</v>
      </c>
      <c r="BM58" s="62">
        <f t="shared" si="93"/>
        <v>0</v>
      </c>
      <c r="BO58" s="1">
        <f t="shared" si="94"/>
        <v>0</v>
      </c>
      <c r="BP58" s="1">
        <f t="shared" si="95"/>
        <v>0</v>
      </c>
      <c r="BR58" s="1">
        <f t="shared" si="43"/>
        <v>0</v>
      </c>
      <c r="BS58" s="1">
        <f t="shared" si="96"/>
        <v>0</v>
      </c>
      <c r="BT58" s="1">
        <f t="shared" si="97"/>
        <v>0</v>
      </c>
      <c r="BU58" s="1">
        <f t="shared" si="98"/>
        <v>0</v>
      </c>
      <c r="BV58" s="1">
        <f t="shared" si="99"/>
        <v>0</v>
      </c>
      <c r="BW58" s="1">
        <f t="shared" si="100"/>
        <v>0</v>
      </c>
      <c r="BX58" s="1">
        <f t="shared" si="101"/>
        <v>0</v>
      </c>
      <c r="BY58" s="1">
        <f t="shared" si="102"/>
        <v>0</v>
      </c>
      <c r="BZ58" s="1">
        <f t="shared" si="103"/>
        <v>0</v>
      </c>
      <c r="CA58" s="1">
        <f t="shared" si="104"/>
        <v>0</v>
      </c>
      <c r="CB58" s="1">
        <f t="shared" si="105"/>
        <v>0</v>
      </c>
      <c r="CC58" s="1">
        <f t="shared" si="106"/>
        <v>0</v>
      </c>
      <c r="CD58" s="1">
        <f t="shared" si="107"/>
        <v>0</v>
      </c>
      <c r="CE58" s="1">
        <f t="shared" si="108"/>
        <v>0</v>
      </c>
      <c r="CF58" s="1">
        <f t="shared" si="109"/>
        <v>0</v>
      </c>
    </row>
    <row r="59" spans="1:84" s="1" customFormat="1" ht="57" customHeight="1">
      <c r="B59" s="787"/>
      <c r="C59" s="173"/>
      <c r="D59" s="471" t="s">
        <v>324</v>
      </c>
      <c r="E59" s="813"/>
      <c r="F59" s="175" t="s">
        <v>162</v>
      </c>
      <c r="G59" s="212" t="s">
        <v>148</v>
      </c>
      <c r="H59" s="175">
        <v>12</v>
      </c>
      <c r="I59" s="212" t="s">
        <v>6712</v>
      </c>
      <c r="J59" s="965">
        <v>72.979410000000001</v>
      </c>
      <c r="K59" s="213"/>
      <c r="L59" s="213"/>
      <c r="M59" s="213"/>
      <c r="N59" s="213"/>
      <c r="O59" s="213"/>
      <c r="P59" s="213"/>
      <c r="Q59" s="213"/>
      <c r="R59" s="214"/>
      <c r="S59" s="214"/>
      <c r="T59" s="213"/>
      <c r="U59" s="171">
        <f t="shared" si="72"/>
        <v>0</v>
      </c>
      <c r="V59" s="216" t="str">
        <f t="shared" si="73"/>
        <v>No</v>
      </c>
      <c r="W59" s="172" t="str">
        <f t="shared" si="74"/>
        <v>No</v>
      </c>
      <c r="X59"/>
      <c r="Y59" s="399">
        <v>1</v>
      </c>
      <c r="Z59" s="398">
        <f t="shared" si="75"/>
        <v>0</v>
      </c>
      <c r="AA59" s="62"/>
      <c r="AB59" s="62"/>
      <c r="AC59" s="287" t="s">
        <v>246</v>
      </c>
      <c r="AD59" s="516">
        <v>0.8</v>
      </c>
      <c r="AE59" s="286">
        <f t="shared" si="3"/>
        <v>0</v>
      </c>
      <c r="AF59" s="286">
        <f t="shared" si="76"/>
        <v>0</v>
      </c>
      <c r="AG59" s="286">
        <f t="shared" si="77"/>
        <v>0</v>
      </c>
      <c r="AH59" s="286">
        <f t="shared" si="78"/>
        <v>0</v>
      </c>
      <c r="AI59" s="286">
        <f t="shared" si="79"/>
        <v>0</v>
      </c>
      <c r="AJ59" s="286">
        <f t="shared" si="80"/>
        <v>0</v>
      </c>
      <c r="AK59" s="286">
        <f t="shared" si="81"/>
        <v>0</v>
      </c>
      <c r="AL59" s="286">
        <f t="shared" si="82"/>
        <v>0</v>
      </c>
      <c r="AM59" s="286">
        <f t="shared" si="83"/>
        <v>0</v>
      </c>
      <c r="AN59" s="286">
        <f t="shared" si="84"/>
        <v>0</v>
      </c>
      <c r="AO59" s="286">
        <f t="shared" si="85"/>
        <v>0</v>
      </c>
      <c r="AP59" s="286">
        <v>1</v>
      </c>
      <c r="AQ59" s="174">
        <v>12</v>
      </c>
      <c r="AR59" s="524"/>
      <c r="AS59" s="174"/>
      <c r="AT59" s="524"/>
      <c r="AU59" s="174">
        <v>12</v>
      </c>
      <c r="AV59" s="524"/>
      <c r="AW59" s="174"/>
      <c r="AX59" s="524"/>
      <c r="AY59" s="174"/>
      <c r="AZ59" s="524"/>
      <c r="BA59" s="174"/>
      <c r="BB59" s="524"/>
      <c r="BC59" s="174"/>
      <c r="BD59" s="524"/>
      <c r="BE59" s="62"/>
      <c r="BF59" s="62">
        <f t="shared" si="86"/>
        <v>0</v>
      </c>
      <c r="BG59" s="62">
        <f t="shared" si="87"/>
        <v>0</v>
      </c>
      <c r="BH59" s="62">
        <f t="shared" si="88"/>
        <v>0</v>
      </c>
      <c r="BI59" s="62">
        <f t="shared" si="89"/>
        <v>0</v>
      </c>
      <c r="BJ59" s="62">
        <f t="shared" si="90"/>
        <v>0</v>
      </c>
      <c r="BK59" s="62">
        <f t="shared" si="91"/>
        <v>0</v>
      </c>
      <c r="BL59" s="62">
        <f t="shared" si="92"/>
        <v>0</v>
      </c>
      <c r="BM59" s="62">
        <f t="shared" si="93"/>
        <v>0</v>
      </c>
      <c r="BO59" s="1">
        <f t="shared" si="94"/>
        <v>0</v>
      </c>
      <c r="BP59" s="1">
        <f t="shared" si="95"/>
        <v>0</v>
      </c>
      <c r="BR59" s="1">
        <f t="shared" si="43"/>
        <v>0</v>
      </c>
      <c r="BS59" s="1">
        <f t="shared" si="96"/>
        <v>0</v>
      </c>
      <c r="BT59" s="1">
        <f t="shared" si="97"/>
        <v>0</v>
      </c>
      <c r="BU59" s="1">
        <f t="shared" si="98"/>
        <v>0</v>
      </c>
      <c r="BV59" s="1">
        <f t="shared" si="99"/>
        <v>0</v>
      </c>
      <c r="BW59" s="1">
        <f t="shared" si="100"/>
        <v>0</v>
      </c>
      <c r="BX59" s="1">
        <f t="shared" si="101"/>
        <v>0</v>
      </c>
      <c r="BY59" s="1">
        <f t="shared" si="102"/>
        <v>0</v>
      </c>
      <c r="BZ59" s="1">
        <f t="shared" si="103"/>
        <v>0</v>
      </c>
      <c r="CA59" s="1">
        <f t="shared" si="104"/>
        <v>0</v>
      </c>
      <c r="CB59" s="1">
        <f t="shared" si="105"/>
        <v>0</v>
      </c>
      <c r="CC59" s="1">
        <f t="shared" si="106"/>
        <v>0</v>
      </c>
      <c r="CD59" s="1">
        <f t="shared" si="107"/>
        <v>0</v>
      </c>
      <c r="CE59" s="1">
        <f t="shared" si="108"/>
        <v>0</v>
      </c>
      <c r="CF59" s="1">
        <f t="shared" si="109"/>
        <v>0</v>
      </c>
    </row>
    <row r="60" spans="1:84" ht="31.05" customHeight="1">
      <c r="B60" s="786"/>
      <c r="E60" s="815"/>
      <c r="F60" s="142"/>
      <c r="G60" s="146"/>
      <c r="J60" s="513" t="s">
        <v>780</v>
      </c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420"/>
      <c r="V60" s="149"/>
      <c r="W60" s="583"/>
      <c r="Y60" s="1"/>
      <c r="Z60" s="65"/>
      <c r="AA60" s="62"/>
      <c r="AB60" s="62"/>
      <c r="AC60" s="284"/>
      <c r="AD60" s="529"/>
      <c r="AE60" s="286">
        <f t="shared" si="3"/>
        <v>0</v>
      </c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BF60" s="62">
        <f t="shared" si="86"/>
        <v>0</v>
      </c>
      <c r="BG60" s="62">
        <f t="shared" si="87"/>
        <v>0</v>
      </c>
      <c r="BH60" s="62">
        <f t="shared" si="88"/>
        <v>0</v>
      </c>
      <c r="BI60" s="62">
        <f t="shared" si="89"/>
        <v>0</v>
      </c>
      <c r="BJ60" s="62">
        <f t="shared" si="90"/>
        <v>0</v>
      </c>
      <c r="BK60" s="62">
        <f t="shared" si="91"/>
        <v>0</v>
      </c>
      <c r="BL60" s="62">
        <f t="shared" si="92"/>
        <v>0</v>
      </c>
      <c r="BM60" s="62">
        <f t="shared" si="93"/>
        <v>0</v>
      </c>
      <c r="BO60" s="1">
        <f t="shared" si="94"/>
        <v>0</v>
      </c>
      <c r="BP60" s="1">
        <f t="shared" si="95"/>
        <v>0</v>
      </c>
      <c r="BR60" s="1">
        <f t="shared" si="43"/>
        <v>0</v>
      </c>
      <c r="BS60" s="1">
        <f t="shared" si="96"/>
        <v>0</v>
      </c>
      <c r="BT60" s="1">
        <f t="shared" si="97"/>
        <v>0</v>
      </c>
      <c r="BU60" s="1">
        <f t="shared" si="98"/>
        <v>0</v>
      </c>
      <c r="BV60" s="1">
        <f t="shared" si="99"/>
        <v>0</v>
      </c>
      <c r="BW60" s="1">
        <f t="shared" si="100"/>
        <v>0</v>
      </c>
      <c r="BX60" s="1">
        <f t="shared" si="101"/>
        <v>0</v>
      </c>
      <c r="BY60" s="1">
        <f t="shared" si="102"/>
        <v>0</v>
      </c>
      <c r="BZ60" s="1">
        <f t="shared" si="103"/>
        <v>0</v>
      </c>
      <c r="CA60" s="1">
        <f t="shared" si="104"/>
        <v>0</v>
      </c>
      <c r="CB60" s="1">
        <f t="shared" si="105"/>
        <v>0</v>
      </c>
      <c r="CC60" s="1">
        <f t="shared" si="106"/>
        <v>0</v>
      </c>
      <c r="CD60" s="1">
        <f t="shared" si="107"/>
        <v>0</v>
      </c>
      <c r="CE60" s="1">
        <f t="shared" si="108"/>
        <v>0</v>
      </c>
      <c r="CF60" s="1">
        <f t="shared" si="109"/>
        <v>0</v>
      </c>
    </row>
    <row r="61" spans="1:84" s="1" customFormat="1" ht="57" customHeight="1">
      <c r="B61" s="783"/>
      <c r="C61" s="188"/>
      <c r="D61" s="470" t="s">
        <v>352</v>
      </c>
      <c r="E61" s="797"/>
      <c r="F61" s="188" t="s">
        <v>631</v>
      </c>
      <c r="G61" s="189" t="s">
        <v>37</v>
      </c>
      <c r="H61" s="188">
        <v>4</v>
      </c>
      <c r="I61" s="189" t="s">
        <v>6708</v>
      </c>
      <c r="J61" s="970">
        <v>82.361999999999995</v>
      </c>
      <c r="K61" s="190"/>
      <c r="L61" s="190"/>
      <c r="M61" s="190"/>
      <c r="N61" s="190"/>
      <c r="O61" s="190"/>
      <c r="P61" s="190"/>
      <c r="Q61" s="190"/>
      <c r="R61" s="191"/>
      <c r="S61" s="190"/>
      <c r="T61" s="190"/>
      <c r="U61" s="171">
        <f t="shared" ref="U61:U68" si="112">J61*K61+J61*L61+J61*M61+J61*N61+J61*O61+J61*P61+J61*Q61+J61*R61+J61*S61+J61*T61</f>
        <v>0</v>
      </c>
      <c r="V61" s="192" t="str">
        <f t="shared" ref="V61:V69" si="113">IF(B61="New","Yes","No")</f>
        <v>No</v>
      </c>
      <c r="W61" s="172" t="str">
        <f t="shared" ref="W61:W69" si="114">IF(SUM(K61:T61)&gt;0,"Yes","No")</f>
        <v>No</v>
      </c>
      <c r="X61"/>
      <c r="Y61" s="395">
        <v>1</v>
      </c>
      <c r="Z61" s="398">
        <f t="shared" ref="Z61:Z68" si="115">Y61*K61+Y61*L61+Y61*M61+Y61*N61+Y61*O61+Y61*P61+Y61*Q61+Y61*R61+Y61*S61+Y61*T61</f>
        <v>0</v>
      </c>
      <c r="AA61" s="62"/>
      <c r="AB61" s="62"/>
      <c r="AC61" s="287"/>
      <c r="AD61" s="516">
        <v>2.5299999999999998</v>
      </c>
      <c r="AE61" s="286">
        <f t="shared" si="3"/>
        <v>0</v>
      </c>
      <c r="AF61" s="286">
        <f t="shared" ref="AF61:AF69" si="116">K61*H61</f>
        <v>0</v>
      </c>
      <c r="AG61" s="286">
        <f t="shared" ref="AG61:AG69" si="117">L61*H61</f>
        <v>0</v>
      </c>
      <c r="AH61" s="286">
        <f t="shared" ref="AH61:AH69" si="118">M61*H61</f>
        <v>0</v>
      </c>
      <c r="AI61" s="286">
        <f t="shared" ref="AI61:AI69" si="119">N61*H61</f>
        <v>0</v>
      </c>
      <c r="AJ61" s="286">
        <f t="shared" ref="AJ61:AJ69" si="120">O61*H61</f>
        <v>0</v>
      </c>
      <c r="AK61" s="286">
        <f t="shared" ref="AK61:AK69" si="121">P61*H61</f>
        <v>0</v>
      </c>
      <c r="AL61" s="286">
        <f t="shared" ref="AL61:AL69" si="122">Q61*H61</f>
        <v>0</v>
      </c>
      <c r="AM61" s="286">
        <f t="shared" ref="AM61:AM69" si="123">R61*H61</f>
        <v>0</v>
      </c>
      <c r="AN61" s="286">
        <f t="shared" ref="AN61:AN69" si="124">S61*H61</f>
        <v>0</v>
      </c>
      <c r="AO61" s="286">
        <f t="shared" ref="AO61:AO69" si="125">T61*H61</f>
        <v>0</v>
      </c>
      <c r="AP61" s="286">
        <v>1</v>
      </c>
      <c r="AQ61" s="188">
        <v>16</v>
      </c>
      <c r="AR61" s="522">
        <v>3</v>
      </c>
      <c r="AS61" s="188"/>
      <c r="AT61" s="522"/>
      <c r="AU61" s="188"/>
      <c r="AV61" s="522"/>
      <c r="AW61" s="188"/>
      <c r="AX61" s="522"/>
      <c r="AY61" s="188"/>
      <c r="AZ61" s="522"/>
      <c r="BA61" s="188"/>
      <c r="BB61" s="522"/>
      <c r="BC61" s="188"/>
      <c r="BD61" s="522"/>
      <c r="BE61" s="62"/>
      <c r="BF61" s="62">
        <f t="shared" si="86"/>
        <v>0</v>
      </c>
      <c r="BG61" s="62">
        <f t="shared" si="87"/>
        <v>0</v>
      </c>
      <c r="BH61" s="62">
        <f t="shared" si="88"/>
        <v>0</v>
      </c>
      <c r="BI61" s="62">
        <f t="shared" si="89"/>
        <v>0</v>
      </c>
      <c r="BJ61" s="62">
        <f t="shared" si="90"/>
        <v>0</v>
      </c>
      <c r="BK61" s="62">
        <f t="shared" si="91"/>
        <v>0</v>
      </c>
      <c r="BL61" s="62">
        <f t="shared" si="92"/>
        <v>0</v>
      </c>
      <c r="BM61" s="62">
        <f t="shared" si="93"/>
        <v>0</v>
      </c>
      <c r="BO61" s="1">
        <f t="shared" si="94"/>
        <v>0</v>
      </c>
      <c r="BP61" s="1">
        <f t="shared" si="95"/>
        <v>0</v>
      </c>
      <c r="BR61" s="1">
        <f t="shared" si="43"/>
        <v>0</v>
      </c>
      <c r="BS61" s="1">
        <f t="shared" si="96"/>
        <v>0</v>
      </c>
      <c r="BT61" s="1">
        <f t="shared" si="97"/>
        <v>0</v>
      </c>
      <c r="BU61" s="1">
        <f t="shared" si="98"/>
        <v>0</v>
      </c>
      <c r="BV61" s="1">
        <f t="shared" si="99"/>
        <v>0</v>
      </c>
      <c r="BW61" s="1">
        <f t="shared" si="100"/>
        <v>0</v>
      </c>
      <c r="BX61" s="1">
        <f t="shared" si="101"/>
        <v>0</v>
      </c>
      <c r="BY61" s="1">
        <f t="shared" si="102"/>
        <v>0</v>
      </c>
      <c r="BZ61" s="1">
        <f t="shared" si="103"/>
        <v>0</v>
      </c>
      <c r="CA61" s="1">
        <f t="shared" si="104"/>
        <v>0</v>
      </c>
      <c r="CB61" s="1">
        <f t="shared" si="105"/>
        <v>0</v>
      </c>
      <c r="CC61" s="1">
        <f t="shared" si="106"/>
        <v>0</v>
      </c>
      <c r="CD61" s="1">
        <f t="shared" si="107"/>
        <v>0</v>
      </c>
      <c r="CE61" s="1">
        <f t="shared" si="108"/>
        <v>0</v>
      </c>
      <c r="CF61" s="1">
        <f t="shared" si="109"/>
        <v>0</v>
      </c>
    </row>
    <row r="62" spans="1:84" s="1" customFormat="1" ht="57" customHeight="1">
      <c r="B62" s="782"/>
      <c r="D62" s="467" t="s">
        <v>353</v>
      </c>
      <c r="E62" s="795"/>
      <c r="F62" s="159" t="s">
        <v>631</v>
      </c>
      <c r="G62" s="161" t="s">
        <v>37</v>
      </c>
      <c r="H62" s="159">
        <v>4</v>
      </c>
      <c r="I62" s="161" t="s">
        <v>6708</v>
      </c>
      <c r="J62" s="964">
        <v>70.119</v>
      </c>
      <c r="K62" s="162"/>
      <c r="L62" s="162"/>
      <c r="M62" s="162"/>
      <c r="N62" s="162"/>
      <c r="O62" s="162"/>
      <c r="P62" s="162"/>
      <c r="Q62" s="162"/>
      <c r="R62" s="163"/>
      <c r="S62" s="162"/>
      <c r="T62" s="162"/>
      <c r="U62" s="165">
        <f t="shared" si="112"/>
        <v>0</v>
      </c>
      <c r="V62" s="165" t="str">
        <f t="shared" si="113"/>
        <v>No</v>
      </c>
      <c r="W62" s="166" t="str">
        <f t="shared" si="114"/>
        <v>No</v>
      </c>
      <c r="X62"/>
      <c r="Y62" s="397">
        <v>1</v>
      </c>
      <c r="Z62" s="398">
        <f t="shared" si="115"/>
        <v>0</v>
      </c>
      <c r="AA62" s="62"/>
      <c r="AB62" s="62"/>
      <c r="AC62" s="287"/>
      <c r="AD62" s="516">
        <v>1.3</v>
      </c>
      <c r="AE62" s="286">
        <f t="shared" si="3"/>
        <v>0</v>
      </c>
      <c r="AF62" s="286">
        <f t="shared" si="116"/>
        <v>0</v>
      </c>
      <c r="AG62" s="286">
        <f t="shared" si="117"/>
        <v>0</v>
      </c>
      <c r="AH62" s="286">
        <f t="shared" si="118"/>
        <v>0</v>
      </c>
      <c r="AI62" s="286">
        <f t="shared" si="119"/>
        <v>0</v>
      </c>
      <c r="AJ62" s="286">
        <f t="shared" si="120"/>
        <v>0</v>
      </c>
      <c r="AK62" s="286">
        <f t="shared" si="121"/>
        <v>0</v>
      </c>
      <c r="AL62" s="286">
        <f t="shared" si="122"/>
        <v>0</v>
      </c>
      <c r="AM62" s="286">
        <f t="shared" si="123"/>
        <v>0</v>
      </c>
      <c r="AN62" s="286">
        <f t="shared" si="124"/>
        <v>0</v>
      </c>
      <c r="AO62" s="286">
        <f t="shared" si="125"/>
        <v>0</v>
      </c>
      <c r="AP62" s="286">
        <v>1</v>
      </c>
      <c r="AQ62" s="159">
        <v>17</v>
      </c>
      <c r="AR62" s="523"/>
      <c r="AS62" s="159"/>
      <c r="AT62" s="523"/>
      <c r="AU62" s="159"/>
      <c r="AV62" s="523"/>
      <c r="AW62" s="159"/>
      <c r="AX62" s="523"/>
      <c r="AY62" s="159"/>
      <c r="AZ62" s="523"/>
      <c r="BA62" s="159"/>
      <c r="BB62" s="523"/>
      <c r="BC62" s="159"/>
      <c r="BD62" s="523"/>
      <c r="BE62" s="62"/>
      <c r="BF62" s="62">
        <f t="shared" si="86"/>
        <v>0</v>
      </c>
      <c r="BG62" s="62">
        <f t="shared" si="87"/>
        <v>0</v>
      </c>
      <c r="BH62" s="62">
        <f t="shared" si="88"/>
        <v>0</v>
      </c>
      <c r="BI62" s="62">
        <f t="shared" si="89"/>
        <v>0</v>
      </c>
      <c r="BJ62" s="62">
        <f t="shared" si="90"/>
        <v>0</v>
      </c>
      <c r="BK62" s="62">
        <f t="shared" si="91"/>
        <v>0</v>
      </c>
      <c r="BL62" s="62">
        <f t="shared" si="92"/>
        <v>0</v>
      </c>
      <c r="BM62" s="62">
        <f t="shared" si="93"/>
        <v>0</v>
      </c>
      <c r="BO62" s="1">
        <f t="shared" si="94"/>
        <v>0</v>
      </c>
      <c r="BP62" s="1">
        <f t="shared" si="95"/>
        <v>0</v>
      </c>
      <c r="BR62" s="1">
        <f t="shared" si="43"/>
        <v>0</v>
      </c>
      <c r="BS62" s="1">
        <f t="shared" si="96"/>
        <v>0</v>
      </c>
      <c r="BT62" s="1">
        <f t="shared" si="97"/>
        <v>0</v>
      </c>
      <c r="BU62" s="1">
        <f t="shared" si="98"/>
        <v>0</v>
      </c>
      <c r="BV62" s="1">
        <f t="shared" si="99"/>
        <v>0</v>
      </c>
      <c r="BW62" s="1">
        <f t="shared" si="100"/>
        <v>0</v>
      </c>
      <c r="BX62" s="1">
        <f t="shared" si="101"/>
        <v>0</v>
      </c>
      <c r="BY62" s="1">
        <f t="shared" si="102"/>
        <v>0</v>
      </c>
      <c r="BZ62" s="1">
        <f t="shared" si="103"/>
        <v>0</v>
      </c>
      <c r="CA62" s="1">
        <f t="shared" si="104"/>
        <v>0</v>
      </c>
      <c r="CB62" s="1">
        <f t="shared" si="105"/>
        <v>0</v>
      </c>
      <c r="CC62" s="1">
        <f t="shared" si="106"/>
        <v>0</v>
      </c>
      <c r="CD62" s="1">
        <f t="shared" si="107"/>
        <v>0</v>
      </c>
      <c r="CE62" s="1">
        <f t="shared" si="108"/>
        <v>0</v>
      </c>
      <c r="CF62" s="1">
        <f t="shared" si="109"/>
        <v>0</v>
      </c>
    </row>
    <row r="63" spans="1:84" s="62" customFormat="1" ht="57" customHeight="1">
      <c r="A63" s="1"/>
      <c r="B63" s="782"/>
      <c r="D63" s="465" t="s">
        <v>357</v>
      </c>
      <c r="E63" s="794"/>
      <c r="F63" s="1" t="s">
        <v>218</v>
      </c>
      <c r="G63" s="140" t="s">
        <v>693</v>
      </c>
      <c r="H63" s="1">
        <v>6</v>
      </c>
      <c r="I63" s="140" t="s">
        <v>6708</v>
      </c>
      <c r="J63" s="968">
        <v>73.458000000000013</v>
      </c>
      <c r="K63" s="195"/>
      <c r="L63" s="195"/>
      <c r="M63" s="195"/>
      <c r="N63" s="195"/>
      <c r="O63" s="195"/>
      <c r="P63" s="195"/>
      <c r="Q63" s="195"/>
      <c r="R63" s="196"/>
      <c r="S63" s="195"/>
      <c r="T63" s="195"/>
      <c r="U63" s="171">
        <f t="shared" si="112"/>
        <v>0</v>
      </c>
      <c r="V63" s="197" t="str">
        <f t="shared" si="113"/>
        <v>No</v>
      </c>
      <c r="W63" s="172" t="str">
        <f t="shared" si="114"/>
        <v>No</v>
      </c>
      <c r="X63"/>
      <c r="Y63" s="397">
        <v>1</v>
      </c>
      <c r="Z63" s="398">
        <f t="shared" si="115"/>
        <v>0</v>
      </c>
      <c r="AC63" s="287"/>
      <c r="AD63" s="516">
        <v>1</v>
      </c>
      <c r="AE63" s="286">
        <f t="shared" ref="AE63:AE126" si="126">SUM(K63:T63)*AD63</f>
        <v>0</v>
      </c>
      <c r="AF63" s="286">
        <f t="shared" si="116"/>
        <v>0</v>
      </c>
      <c r="AG63" s="286">
        <f t="shared" si="117"/>
        <v>0</v>
      </c>
      <c r="AH63" s="286">
        <f t="shared" si="118"/>
        <v>0</v>
      </c>
      <c r="AI63" s="286">
        <f t="shared" si="119"/>
        <v>0</v>
      </c>
      <c r="AJ63" s="286">
        <f t="shared" si="120"/>
        <v>0</v>
      </c>
      <c r="AK63" s="286">
        <f t="shared" si="121"/>
        <v>0</v>
      </c>
      <c r="AL63" s="286">
        <f t="shared" si="122"/>
        <v>0</v>
      </c>
      <c r="AM63" s="286">
        <f t="shared" si="123"/>
        <v>0</v>
      </c>
      <c r="AN63" s="286">
        <f t="shared" si="124"/>
        <v>0</v>
      </c>
      <c r="AO63" s="286">
        <f t="shared" si="125"/>
        <v>0</v>
      </c>
      <c r="AP63" s="286">
        <v>1</v>
      </c>
      <c r="AQ63" s="1">
        <v>20</v>
      </c>
      <c r="AR63" s="523"/>
      <c r="AS63" s="1"/>
      <c r="AT63" s="523"/>
      <c r="AU63" s="1"/>
      <c r="AV63" s="523"/>
      <c r="AW63" s="1"/>
      <c r="AX63" s="523"/>
      <c r="AY63" s="1"/>
      <c r="AZ63" s="523"/>
      <c r="BA63" s="1"/>
      <c r="BB63" s="523"/>
      <c r="BC63" s="1"/>
      <c r="BD63" s="523"/>
      <c r="BF63" s="62">
        <f t="shared" si="86"/>
        <v>0</v>
      </c>
      <c r="BG63" s="62">
        <f t="shared" si="87"/>
        <v>0</v>
      </c>
      <c r="BH63" s="62">
        <f t="shared" si="88"/>
        <v>0</v>
      </c>
      <c r="BI63" s="62">
        <f t="shared" si="89"/>
        <v>0</v>
      </c>
      <c r="BJ63" s="62">
        <f t="shared" si="90"/>
        <v>0</v>
      </c>
      <c r="BK63" s="62">
        <f t="shared" si="91"/>
        <v>0</v>
      </c>
      <c r="BL63" s="62">
        <f t="shared" si="92"/>
        <v>0</v>
      </c>
      <c r="BM63" s="62">
        <f t="shared" si="93"/>
        <v>0</v>
      </c>
      <c r="BO63" s="1">
        <f t="shared" si="94"/>
        <v>0</v>
      </c>
      <c r="BP63" s="1">
        <f t="shared" si="95"/>
        <v>0</v>
      </c>
      <c r="BR63" s="1">
        <f t="shared" si="43"/>
        <v>0</v>
      </c>
      <c r="BS63" s="1">
        <f t="shared" si="96"/>
        <v>0</v>
      </c>
      <c r="BT63" s="1">
        <f t="shared" si="97"/>
        <v>0</v>
      </c>
      <c r="BU63" s="1">
        <f t="shared" si="98"/>
        <v>0</v>
      </c>
      <c r="BV63" s="1">
        <f t="shared" si="99"/>
        <v>0</v>
      </c>
      <c r="BW63" s="1">
        <f t="shared" si="100"/>
        <v>0</v>
      </c>
      <c r="BX63" s="1">
        <f t="shared" si="101"/>
        <v>0</v>
      </c>
      <c r="BY63" s="1">
        <f t="shared" si="102"/>
        <v>0</v>
      </c>
      <c r="BZ63" s="1">
        <f t="shared" si="103"/>
        <v>0</v>
      </c>
      <c r="CA63" s="1">
        <f t="shared" si="104"/>
        <v>0</v>
      </c>
      <c r="CB63" s="1">
        <f t="shared" si="105"/>
        <v>0</v>
      </c>
      <c r="CC63" s="1">
        <f t="shared" si="106"/>
        <v>0</v>
      </c>
      <c r="CD63" s="1">
        <f t="shared" si="107"/>
        <v>0</v>
      </c>
      <c r="CE63" s="1">
        <f t="shared" si="108"/>
        <v>0</v>
      </c>
      <c r="CF63" s="1">
        <f t="shared" si="109"/>
        <v>0</v>
      </c>
    </row>
    <row r="64" spans="1:84" s="1" customFormat="1" ht="57" customHeight="1">
      <c r="B64" s="782"/>
      <c r="D64" s="467" t="s">
        <v>300</v>
      </c>
      <c r="E64" s="795"/>
      <c r="F64" s="159" t="s">
        <v>162</v>
      </c>
      <c r="G64" s="161" t="s">
        <v>356</v>
      </c>
      <c r="H64" s="159">
        <v>15</v>
      </c>
      <c r="I64" s="161" t="s">
        <v>6708</v>
      </c>
      <c r="J64" s="964">
        <v>72.979410000000001</v>
      </c>
      <c r="K64" s="162"/>
      <c r="L64" s="162"/>
      <c r="M64" s="162"/>
      <c r="N64" s="162"/>
      <c r="O64" s="162"/>
      <c r="P64" s="162"/>
      <c r="Q64" s="162"/>
      <c r="R64" s="163"/>
      <c r="S64" s="162"/>
      <c r="T64" s="162"/>
      <c r="U64" s="165">
        <f t="shared" si="112"/>
        <v>0</v>
      </c>
      <c r="V64" s="165" t="str">
        <f t="shared" si="113"/>
        <v>No</v>
      </c>
      <c r="W64" s="166" t="str">
        <f t="shared" si="114"/>
        <v>No</v>
      </c>
      <c r="X64"/>
      <c r="Y64" s="397">
        <v>1</v>
      </c>
      <c r="Z64" s="398">
        <f t="shared" si="115"/>
        <v>0</v>
      </c>
      <c r="AA64" s="62"/>
      <c r="AB64" s="62"/>
      <c r="AC64" s="287" t="s">
        <v>21</v>
      </c>
      <c r="AD64" s="516">
        <v>0.7</v>
      </c>
      <c r="AE64" s="286">
        <f t="shared" si="126"/>
        <v>0</v>
      </c>
      <c r="AF64" s="286">
        <f t="shared" si="116"/>
        <v>0</v>
      </c>
      <c r="AG64" s="286">
        <f t="shared" si="117"/>
        <v>0</v>
      </c>
      <c r="AH64" s="286">
        <f t="shared" si="118"/>
        <v>0</v>
      </c>
      <c r="AI64" s="286">
        <f t="shared" si="119"/>
        <v>0</v>
      </c>
      <c r="AJ64" s="286">
        <f t="shared" si="120"/>
        <v>0</v>
      </c>
      <c r="AK64" s="286">
        <f t="shared" si="121"/>
        <v>0</v>
      </c>
      <c r="AL64" s="286">
        <f t="shared" si="122"/>
        <v>0</v>
      </c>
      <c r="AM64" s="286">
        <f t="shared" si="123"/>
        <v>0</v>
      </c>
      <c r="AN64" s="286">
        <f t="shared" si="124"/>
        <v>0</v>
      </c>
      <c r="AO64" s="286">
        <f t="shared" si="125"/>
        <v>0</v>
      </c>
      <c r="AP64" s="286">
        <v>1</v>
      </c>
      <c r="AQ64" s="159">
        <v>30</v>
      </c>
      <c r="AR64" s="523"/>
      <c r="AS64" s="159"/>
      <c r="AT64" s="523"/>
      <c r="AU64" s="159"/>
      <c r="AV64" s="523"/>
      <c r="AW64" s="159"/>
      <c r="AX64" s="523"/>
      <c r="AY64" s="159"/>
      <c r="AZ64" s="523"/>
      <c r="BA64" s="159"/>
      <c r="BB64" s="523"/>
      <c r="BC64" s="159"/>
      <c r="BD64" s="523"/>
      <c r="BE64" s="62"/>
      <c r="BF64" s="62">
        <f t="shared" si="86"/>
        <v>0</v>
      </c>
      <c r="BG64" s="62">
        <f t="shared" si="87"/>
        <v>0</v>
      </c>
      <c r="BH64" s="62">
        <f t="shared" si="88"/>
        <v>0</v>
      </c>
      <c r="BI64" s="62">
        <f t="shared" si="89"/>
        <v>0</v>
      </c>
      <c r="BJ64" s="62">
        <f t="shared" si="90"/>
        <v>0</v>
      </c>
      <c r="BK64" s="62">
        <f t="shared" si="91"/>
        <v>0</v>
      </c>
      <c r="BL64" s="62">
        <f t="shared" si="92"/>
        <v>0</v>
      </c>
      <c r="BM64" s="62">
        <f t="shared" si="93"/>
        <v>0</v>
      </c>
      <c r="BO64" s="1">
        <f t="shared" si="94"/>
        <v>0</v>
      </c>
      <c r="BP64" s="1">
        <f t="shared" si="95"/>
        <v>0</v>
      </c>
      <c r="BR64" s="1">
        <f t="shared" si="43"/>
        <v>0</v>
      </c>
      <c r="BS64" s="1">
        <f t="shared" si="96"/>
        <v>0</v>
      </c>
      <c r="BT64" s="1">
        <f t="shared" si="97"/>
        <v>0</v>
      </c>
      <c r="BU64" s="1">
        <f t="shared" si="98"/>
        <v>0</v>
      </c>
      <c r="BV64" s="1">
        <f t="shared" si="99"/>
        <v>0</v>
      </c>
      <c r="BW64" s="1">
        <f t="shared" si="100"/>
        <v>0</v>
      </c>
      <c r="BX64" s="1">
        <f t="shared" si="101"/>
        <v>0</v>
      </c>
      <c r="BY64" s="1">
        <f t="shared" si="102"/>
        <v>0</v>
      </c>
      <c r="BZ64" s="1">
        <f t="shared" si="103"/>
        <v>0</v>
      </c>
      <c r="CA64" s="1">
        <f t="shared" si="104"/>
        <v>0</v>
      </c>
      <c r="CB64" s="1">
        <f t="shared" si="105"/>
        <v>0</v>
      </c>
      <c r="CC64" s="1">
        <f t="shared" si="106"/>
        <v>0</v>
      </c>
      <c r="CD64" s="1">
        <f t="shared" si="107"/>
        <v>0</v>
      </c>
      <c r="CE64" s="1">
        <f t="shared" si="108"/>
        <v>0</v>
      </c>
      <c r="CF64" s="1">
        <f t="shared" si="109"/>
        <v>0</v>
      </c>
    </row>
    <row r="65" spans="1:108" s="1" customFormat="1" ht="57" customHeight="1">
      <c r="B65" s="782"/>
      <c r="D65" s="465" t="s">
        <v>301</v>
      </c>
      <c r="E65" s="794"/>
      <c r="F65" s="1" t="s">
        <v>219</v>
      </c>
      <c r="G65" s="140" t="s">
        <v>595</v>
      </c>
      <c r="H65" s="1">
        <v>6</v>
      </c>
      <c r="I65" s="140" t="s">
        <v>6708</v>
      </c>
      <c r="J65" s="968">
        <v>68.427240000000012</v>
      </c>
      <c r="K65" s="195"/>
      <c r="L65" s="195"/>
      <c r="M65" s="195"/>
      <c r="N65" s="195"/>
      <c r="O65" s="195"/>
      <c r="P65" s="195"/>
      <c r="Q65" s="195"/>
      <c r="R65" s="196"/>
      <c r="S65" s="195"/>
      <c r="T65" s="195"/>
      <c r="U65" s="171">
        <f t="shared" si="112"/>
        <v>0</v>
      </c>
      <c r="V65" s="197" t="str">
        <f t="shared" si="113"/>
        <v>No</v>
      </c>
      <c r="W65" s="172" t="str">
        <f t="shared" si="114"/>
        <v>No</v>
      </c>
      <c r="X65"/>
      <c r="Y65" s="397">
        <v>1</v>
      </c>
      <c r="Z65" s="398">
        <f t="shared" si="115"/>
        <v>0</v>
      </c>
      <c r="AA65" s="62"/>
      <c r="AB65" s="62"/>
      <c r="AC65" s="287" t="s">
        <v>18</v>
      </c>
      <c r="AD65" s="516">
        <v>0.7</v>
      </c>
      <c r="AE65" s="286">
        <f t="shared" si="126"/>
        <v>0</v>
      </c>
      <c r="AF65" s="286">
        <f t="shared" si="116"/>
        <v>0</v>
      </c>
      <c r="AG65" s="286">
        <f t="shared" si="117"/>
        <v>0</v>
      </c>
      <c r="AH65" s="286">
        <f t="shared" si="118"/>
        <v>0</v>
      </c>
      <c r="AI65" s="286">
        <f t="shared" si="119"/>
        <v>0</v>
      </c>
      <c r="AJ65" s="286">
        <f t="shared" si="120"/>
        <v>0</v>
      </c>
      <c r="AK65" s="286">
        <f t="shared" si="121"/>
        <v>0</v>
      </c>
      <c r="AL65" s="286">
        <f t="shared" si="122"/>
        <v>0</v>
      </c>
      <c r="AM65" s="286">
        <f t="shared" si="123"/>
        <v>0</v>
      </c>
      <c r="AN65" s="286">
        <f t="shared" si="124"/>
        <v>0</v>
      </c>
      <c r="AO65" s="286">
        <f t="shared" si="125"/>
        <v>0</v>
      </c>
      <c r="AP65" s="286">
        <v>1</v>
      </c>
      <c r="AQ65" s="1">
        <v>18</v>
      </c>
      <c r="AR65" s="523"/>
      <c r="AT65" s="523"/>
      <c r="AV65" s="523"/>
      <c r="AX65" s="523"/>
      <c r="AZ65" s="523"/>
      <c r="BB65" s="523"/>
      <c r="BD65" s="523"/>
      <c r="BE65" s="62"/>
      <c r="BF65" s="62">
        <f t="shared" si="86"/>
        <v>0</v>
      </c>
      <c r="BG65" s="62">
        <f t="shared" si="87"/>
        <v>0</v>
      </c>
      <c r="BH65" s="62">
        <f t="shared" si="88"/>
        <v>0</v>
      </c>
      <c r="BI65" s="62">
        <f t="shared" si="89"/>
        <v>0</v>
      </c>
      <c r="BJ65" s="62">
        <f t="shared" si="90"/>
        <v>0</v>
      </c>
      <c r="BK65" s="62">
        <f t="shared" si="91"/>
        <v>0</v>
      </c>
      <c r="BL65" s="62">
        <f t="shared" si="92"/>
        <v>0</v>
      </c>
      <c r="BM65" s="62">
        <f t="shared" si="93"/>
        <v>0</v>
      </c>
      <c r="BO65" s="1">
        <f t="shared" si="94"/>
        <v>0</v>
      </c>
      <c r="BP65" s="1">
        <f t="shared" si="95"/>
        <v>0</v>
      </c>
      <c r="BR65" s="1">
        <f t="shared" si="43"/>
        <v>0</v>
      </c>
      <c r="BS65" s="1">
        <f t="shared" si="96"/>
        <v>0</v>
      </c>
      <c r="BT65" s="1">
        <f t="shared" si="97"/>
        <v>0</v>
      </c>
      <c r="BU65" s="1">
        <f t="shared" si="98"/>
        <v>0</v>
      </c>
      <c r="BV65" s="1">
        <f t="shared" si="99"/>
        <v>0</v>
      </c>
      <c r="BW65" s="1">
        <f t="shared" si="100"/>
        <v>0</v>
      </c>
      <c r="BX65" s="1">
        <f t="shared" si="101"/>
        <v>0</v>
      </c>
      <c r="BY65" s="1">
        <f t="shared" si="102"/>
        <v>0</v>
      </c>
      <c r="BZ65" s="1">
        <f t="shared" si="103"/>
        <v>0</v>
      </c>
      <c r="CA65" s="1">
        <f t="shared" si="104"/>
        <v>0</v>
      </c>
      <c r="CB65" s="1">
        <f t="shared" si="105"/>
        <v>0</v>
      </c>
      <c r="CC65" s="1">
        <f t="shared" si="106"/>
        <v>0</v>
      </c>
      <c r="CD65" s="1">
        <f t="shared" si="107"/>
        <v>0</v>
      </c>
      <c r="CE65" s="1">
        <f t="shared" si="108"/>
        <v>0</v>
      </c>
      <c r="CF65" s="1">
        <f t="shared" si="109"/>
        <v>0</v>
      </c>
    </row>
    <row r="66" spans="1:108" s="1" customFormat="1" ht="57" customHeight="1">
      <c r="B66" s="782"/>
      <c r="D66" s="467" t="s">
        <v>302</v>
      </c>
      <c r="E66" s="795"/>
      <c r="F66" s="159" t="s">
        <v>219</v>
      </c>
      <c r="G66" s="161" t="s">
        <v>694</v>
      </c>
      <c r="H66" s="159">
        <v>6</v>
      </c>
      <c r="I66" s="161" t="s">
        <v>6708</v>
      </c>
      <c r="J66" s="964">
        <v>68.427240000000012</v>
      </c>
      <c r="K66" s="162"/>
      <c r="L66" s="162"/>
      <c r="M66" s="162"/>
      <c r="N66" s="162"/>
      <c r="O66" s="162"/>
      <c r="P66" s="162"/>
      <c r="Q66" s="162"/>
      <c r="R66" s="163"/>
      <c r="S66" s="162"/>
      <c r="T66" s="162"/>
      <c r="U66" s="165">
        <f t="shared" si="112"/>
        <v>0</v>
      </c>
      <c r="V66" s="165" t="str">
        <f t="shared" si="113"/>
        <v>No</v>
      </c>
      <c r="W66" s="166" t="str">
        <f t="shared" si="114"/>
        <v>No</v>
      </c>
      <c r="X66"/>
      <c r="Y66" s="397">
        <v>1</v>
      </c>
      <c r="Z66" s="398">
        <f t="shared" si="115"/>
        <v>0</v>
      </c>
      <c r="AA66" s="62"/>
      <c r="AB66" s="62"/>
      <c r="AC66" s="287" t="s">
        <v>20</v>
      </c>
      <c r="AD66" s="516">
        <v>0.7</v>
      </c>
      <c r="AE66" s="286">
        <f t="shared" si="126"/>
        <v>0</v>
      </c>
      <c r="AF66" s="286">
        <f t="shared" si="116"/>
        <v>0</v>
      </c>
      <c r="AG66" s="286">
        <f t="shared" si="117"/>
        <v>0</v>
      </c>
      <c r="AH66" s="286">
        <f t="shared" si="118"/>
        <v>0</v>
      </c>
      <c r="AI66" s="286">
        <f t="shared" si="119"/>
        <v>0</v>
      </c>
      <c r="AJ66" s="286">
        <f t="shared" si="120"/>
        <v>0</v>
      </c>
      <c r="AK66" s="286">
        <f t="shared" si="121"/>
        <v>0</v>
      </c>
      <c r="AL66" s="286">
        <f t="shared" si="122"/>
        <v>0</v>
      </c>
      <c r="AM66" s="286">
        <f t="shared" si="123"/>
        <v>0</v>
      </c>
      <c r="AN66" s="286">
        <f t="shared" si="124"/>
        <v>0</v>
      </c>
      <c r="AO66" s="286">
        <f t="shared" si="125"/>
        <v>0</v>
      </c>
      <c r="AP66" s="286">
        <v>1</v>
      </c>
      <c r="AQ66" s="159">
        <v>16</v>
      </c>
      <c r="AR66" s="523"/>
      <c r="AS66" s="159"/>
      <c r="AT66" s="523"/>
      <c r="AU66" s="159"/>
      <c r="AV66" s="523"/>
      <c r="AW66" s="159"/>
      <c r="AX66" s="523"/>
      <c r="AY66" s="159"/>
      <c r="AZ66" s="523"/>
      <c r="BA66" s="159"/>
      <c r="BB66" s="523"/>
      <c r="BC66" s="159"/>
      <c r="BD66" s="523"/>
      <c r="BE66" s="62"/>
      <c r="BF66" s="62">
        <f t="shared" si="86"/>
        <v>0</v>
      </c>
      <c r="BG66" s="62">
        <f t="shared" si="87"/>
        <v>0</v>
      </c>
      <c r="BH66" s="62">
        <f t="shared" si="88"/>
        <v>0</v>
      </c>
      <c r="BI66" s="62">
        <f t="shared" si="89"/>
        <v>0</v>
      </c>
      <c r="BJ66" s="62">
        <f t="shared" si="90"/>
        <v>0</v>
      </c>
      <c r="BK66" s="62">
        <f t="shared" si="91"/>
        <v>0</v>
      </c>
      <c r="BL66" s="62">
        <f t="shared" si="92"/>
        <v>0</v>
      </c>
      <c r="BM66" s="62">
        <f t="shared" si="93"/>
        <v>0</v>
      </c>
      <c r="BO66" s="1">
        <f t="shared" si="94"/>
        <v>0</v>
      </c>
      <c r="BP66" s="1">
        <f t="shared" si="95"/>
        <v>0</v>
      </c>
      <c r="BR66" s="1">
        <f t="shared" si="43"/>
        <v>0</v>
      </c>
      <c r="BS66" s="1">
        <f t="shared" si="96"/>
        <v>0</v>
      </c>
      <c r="BT66" s="1">
        <f t="shared" si="97"/>
        <v>0</v>
      </c>
      <c r="BU66" s="1">
        <f t="shared" si="98"/>
        <v>0</v>
      </c>
      <c r="BV66" s="1">
        <f t="shared" si="99"/>
        <v>0</v>
      </c>
      <c r="BW66" s="1">
        <f t="shared" si="100"/>
        <v>0</v>
      </c>
      <c r="BX66" s="1">
        <f t="shared" si="101"/>
        <v>0</v>
      </c>
      <c r="BY66" s="1">
        <f t="shared" si="102"/>
        <v>0</v>
      </c>
      <c r="BZ66" s="1">
        <f t="shared" si="103"/>
        <v>0</v>
      </c>
      <c r="CA66" s="1">
        <f t="shared" si="104"/>
        <v>0</v>
      </c>
      <c r="CB66" s="1">
        <f t="shared" si="105"/>
        <v>0</v>
      </c>
      <c r="CC66" s="1">
        <f t="shared" si="106"/>
        <v>0</v>
      </c>
      <c r="CD66" s="1">
        <f t="shared" si="107"/>
        <v>0</v>
      </c>
      <c r="CE66" s="1">
        <f t="shared" si="108"/>
        <v>0</v>
      </c>
      <c r="CF66" s="1">
        <f t="shared" si="109"/>
        <v>0</v>
      </c>
    </row>
    <row r="67" spans="1:108" s="62" customFormat="1" ht="57" customHeight="1">
      <c r="A67" s="1"/>
      <c r="B67" s="782"/>
      <c r="D67" s="465" t="s">
        <v>303</v>
      </c>
      <c r="E67" s="794"/>
      <c r="F67" s="1" t="s">
        <v>219</v>
      </c>
      <c r="G67" s="140" t="s">
        <v>595</v>
      </c>
      <c r="H67" s="1">
        <v>4</v>
      </c>
      <c r="I67" s="140" t="s">
        <v>6708</v>
      </c>
      <c r="J67" s="968">
        <v>68.427240000000012</v>
      </c>
      <c r="K67" s="195"/>
      <c r="L67" s="195"/>
      <c r="M67" s="195"/>
      <c r="N67" s="195"/>
      <c r="O67" s="195"/>
      <c r="P67" s="195"/>
      <c r="Q67" s="195"/>
      <c r="R67" s="196"/>
      <c r="S67" s="195"/>
      <c r="T67" s="195"/>
      <c r="U67" s="171">
        <f t="shared" si="112"/>
        <v>0</v>
      </c>
      <c r="V67" s="197" t="str">
        <f t="shared" si="113"/>
        <v>No</v>
      </c>
      <c r="W67" s="172" t="str">
        <f t="shared" si="114"/>
        <v>No</v>
      </c>
      <c r="X67"/>
      <c r="Y67" s="397">
        <v>1</v>
      </c>
      <c r="Z67" s="398">
        <f t="shared" si="115"/>
        <v>0</v>
      </c>
      <c r="AC67" s="287" t="s">
        <v>17</v>
      </c>
      <c r="AD67" s="516">
        <v>0.7</v>
      </c>
      <c r="AE67" s="286">
        <f t="shared" si="126"/>
        <v>0</v>
      </c>
      <c r="AF67" s="286">
        <f t="shared" si="116"/>
        <v>0</v>
      </c>
      <c r="AG67" s="286">
        <f t="shared" si="117"/>
        <v>0</v>
      </c>
      <c r="AH67" s="286">
        <f t="shared" si="118"/>
        <v>0</v>
      </c>
      <c r="AI67" s="286">
        <f t="shared" si="119"/>
        <v>0</v>
      </c>
      <c r="AJ67" s="286">
        <f t="shared" si="120"/>
        <v>0</v>
      </c>
      <c r="AK67" s="286">
        <f t="shared" si="121"/>
        <v>0</v>
      </c>
      <c r="AL67" s="286">
        <f t="shared" si="122"/>
        <v>0</v>
      </c>
      <c r="AM67" s="286">
        <f t="shared" si="123"/>
        <v>0</v>
      </c>
      <c r="AN67" s="286">
        <f t="shared" si="124"/>
        <v>0</v>
      </c>
      <c r="AO67" s="286">
        <f t="shared" si="125"/>
        <v>0</v>
      </c>
      <c r="AP67" s="286">
        <v>1</v>
      </c>
      <c r="AQ67" s="1">
        <v>10</v>
      </c>
      <c r="AR67" s="523"/>
      <c r="AS67" s="1"/>
      <c r="AT67" s="523"/>
      <c r="AU67" s="1"/>
      <c r="AV67" s="523"/>
      <c r="AW67" s="1"/>
      <c r="AX67" s="523"/>
      <c r="AY67" s="1"/>
      <c r="AZ67" s="523"/>
      <c r="BA67" s="1"/>
      <c r="BB67" s="523"/>
      <c r="BC67" s="1"/>
      <c r="BD67" s="523"/>
      <c r="BF67" s="62">
        <f t="shared" si="86"/>
        <v>0</v>
      </c>
      <c r="BG67" s="62">
        <f t="shared" si="87"/>
        <v>0</v>
      </c>
      <c r="BH67" s="62">
        <f t="shared" si="88"/>
        <v>0</v>
      </c>
      <c r="BI67" s="62">
        <f t="shared" si="89"/>
        <v>0</v>
      </c>
      <c r="BJ67" s="62">
        <f t="shared" si="90"/>
        <v>0</v>
      </c>
      <c r="BK67" s="62">
        <f t="shared" si="91"/>
        <v>0</v>
      </c>
      <c r="BL67" s="62">
        <f t="shared" si="92"/>
        <v>0</v>
      </c>
      <c r="BM67" s="62">
        <f t="shared" si="93"/>
        <v>0</v>
      </c>
      <c r="BO67" s="1">
        <f t="shared" si="94"/>
        <v>0</v>
      </c>
      <c r="BP67" s="1">
        <f t="shared" si="95"/>
        <v>0</v>
      </c>
      <c r="BR67" s="1">
        <f t="shared" si="43"/>
        <v>0</v>
      </c>
      <c r="BS67" s="1">
        <f t="shared" si="96"/>
        <v>0</v>
      </c>
      <c r="BT67" s="1">
        <f t="shared" si="97"/>
        <v>0</v>
      </c>
      <c r="BU67" s="1">
        <f t="shared" si="98"/>
        <v>0</v>
      </c>
      <c r="BV67" s="1">
        <f t="shared" si="99"/>
        <v>0</v>
      </c>
      <c r="BW67" s="1">
        <f t="shared" si="100"/>
        <v>0</v>
      </c>
      <c r="BX67" s="1">
        <f t="shared" si="101"/>
        <v>0</v>
      </c>
      <c r="BY67" s="1">
        <f t="shared" si="102"/>
        <v>0</v>
      </c>
      <c r="BZ67" s="1">
        <f t="shared" si="103"/>
        <v>0</v>
      </c>
      <c r="CA67" s="1">
        <f t="shared" si="104"/>
        <v>0</v>
      </c>
      <c r="CB67" s="1">
        <f t="shared" si="105"/>
        <v>0</v>
      </c>
      <c r="CC67" s="1">
        <f t="shared" si="106"/>
        <v>0</v>
      </c>
      <c r="CD67" s="1">
        <f t="shared" si="107"/>
        <v>0</v>
      </c>
      <c r="CE67" s="1">
        <f t="shared" si="108"/>
        <v>0</v>
      </c>
      <c r="CF67" s="1">
        <f t="shared" si="109"/>
        <v>0</v>
      </c>
    </row>
    <row r="68" spans="1:108" s="1" customFormat="1" ht="57" customHeight="1">
      <c r="B68" s="782"/>
      <c r="D68" s="467" t="s">
        <v>304</v>
      </c>
      <c r="E68" s="795"/>
      <c r="F68" s="159" t="s">
        <v>631</v>
      </c>
      <c r="G68" s="161" t="s">
        <v>595</v>
      </c>
      <c r="H68" s="159">
        <v>4</v>
      </c>
      <c r="I68" s="161" t="s">
        <v>6708</v>
      </c>
      <c r="J68" s="964">
        <v>91.232610000000008</v>
      </c>
      <c r="K68" s="162"/>
      <c r="L68" s="162"/>
      <c r="M68" s="162"/>
      <c r="N68" s="162"/>
      <c r="O68" s="162"/>
      <c r="P68" s="162"/>
      <c r="Q68" s="162"/>
      <c r="R68" s="163"/>
      <c r="S68" s="162"/>
      <c r="T68" s="162"/>
      <c r="U68" s="165">
        <f t="shared" si="112"/>
        <v>0</v>
      </c>
      <c r="V68" s="165" t="str">
        <f t="shared" si="113"/>
        <v>No</v>
      </c>
      <c r="W68" s="166" t="str">
        <f t="shared" si="114"/>
        <v>No</v>
      </c>
      <c r="X68"/>
      <c r="Y68" s="397">
        <v>1</v>
      </c>
      <c r="Z68" s="398">
        <f t="shared" si="115"/>
        <v>0</v>
      </c>
      <c r="AA68" s="62"/>
      <c r="AB68" s="62"/>
      <c r="AC68" s="287" t="s">
        <v>19</v>
      </c>
      <c r="AD68" s="516">
        <v>1.5</v>
      </c>
      <c r="AE68" s="286">
        <f t="shared" si="126"/>
        <v>0</v>
      </c>
      <c r="AF68" s="286">
        <f t="shared" si="116"/>
        <v>0</v>
      </c>
      <c r="AG68" s="286">
        <f t="shared" si="117"/>
        <v>0</v>
      </c>
      <c r="AH68" s="286">
        <f t="shared" si="118"/>
        <v>0</v>
      </c>
      <c r="AI68" s="286">
        <f t="shared" si="119"/>
        <v>0</v>
      </c>
      <c r="AJ68" s="286">
        <f t="shared" si="120"/>
        <v>0</v>
      </c>
      <c r="AK68" s="286">
        <f t="shared" si="121"/>
        <v>0</v>
      </c>
      <c r="AL68" s="286">
        <f t="shared" si="122"/>
        <v>0</v>
      </c>
      <c r="AM68" s="286">
        <f t="shared" si="123"/>
        <v>0</v>
      </c>
      <c r="AN68" s="286">
        <f t="shared" si="124"/>
        <v>0</v>
      </c>
      <c r="AO68" s="286">
        <f t="shared" si="125"/>
        <v>0</v>
      </c>
      <c r="AP68" s="286">
        <v>1</v>
      </c>
      <c r="AQ68" s="159">
        <v>16</v>
      </c>
      <c r="AR68" s="523"/>
      <c r="AS68" s="159"/>
      <c r="AT68" s="523"/>
      <c r="AU68" s="159"/>
      <c r="AV68" s="523"/>
      <c r="AW68" s="159"/>
      <c r="AX68" s="523"/>
      <c r="AY68" s="159"/>
      <c r="AZ68" s="523"/>
      <c r="BA68" s="159"/>
      <c r="BB68" s="523"/>
      <c r="BC68" s="159"/>
      <c r="BD68" s="523"/>
      <c r="BE68" s="62"/>
      <c r="BF68" s="62">
        <f t="shared" si="86"/>
        <v>0</v>
      </c>
      <c r="BG68" s="62">
        <f t="shared" si="87"/>
        <v>0</v>
      </c>
      <c r="BH68" s="62">
        <f t="shared" si="88"/>
        <v>0</v>
      </c>
      <c r="BI68" s="62">
        <f t="shared" si="89"/>
        <v>0</v>
      </c>
      <c r="BJ68" s="62">
        <f t="shared" si="90"/>
        <v>0</v>
      </c>
      <c r="BK68" s="62">
        <f t="shared" si="91"/>
        <v>0</v>
      </c>
      <c r="BL68" s="62">
        <f t="shared" si="92"/>
        <v>0</v>
      </c>
      <c r="BM68" s="62">
        <f t="shared" si="93"/>
        <v>0</v>
      </c>
      <c r="BO68" s="1">
        <f t="shared" si="94"/>
        <v>0</v>
      </c>
      <c r="BP68" s="1">
        <f t="shared" si="95"/>
        <v>0</v>
      </c>
      <c r="BR68" s="1">
        <f t="shared" si="43"/>
        <v>0</v>
      </c>
      <c r="BS68" s="1">
        <f t="shared" si="96"/>
        <v>0</v>
      </c>
      <c r="BT68" s="1">
        <f t="shared" si="97"/>
        <v>0</v>
      </c>
      <c r="BU68" s="1">
        <f t="shared" si="98"/>
        <v>0</v>
      </c>
      <c r="BV68" s="1">
        <f t="shared" si="99"/>
        <v>0</v>
      </c>
      <c r="BW68" s="1">
        <f t="shared" si="100"/>
        <v>0</v>
      </c>
      <c r="BX68" s="1">
        <f t="shared" si="101"/>
        <v>0</v>
      </c>
      <c r="BY68" s="1">
        <f t="shared" si="102"/>
        <v>0</v>
      </c>
      <c r="BZ68" s="1">
        <f t="shared" si="103"/>
        <v>0</v>
      </c>
      <c r="CA68" s="1">
        <f t="shared" si="104"/>
        <v>0</v>
      </c>
      <c r="CB68" s="1">
        <f t="shared" si="105"/>
        <v>0</v>
      </c>
      <c r="CC68" s="1">
        <f t="shared" si="106"/>
        <v>0</v>
      </c>
      <c r="CD68" s="1">
        <f t="shared" si="107"/>
        <v>0</v>
      </c>
      <c r="CE68" s="1">
        <f t="shared" si="108"/>
        <v>0</v>
      </c>
      <c r="CF68" s="1">
        <f t="shared" si="109"/>
        <v>0</v>
      </c>
    </row>
    <row r="69" spans="1:108" s="1" customFormat="1" ht="57" customHeight="1">
      <c r="B69" s="787"/>
      <c r="C69" s="173"/>
      <c r="D69" s="473" t="s">
        <v>305</v>
      </c>
      <c r="E69" s="796"/>
      <c r="F69" s="173" t="s">
        <v>631</v>
      </c>
      <c r="G69" s="198" t="s">
        <v>595</v>
      </c>
      <c r="H69" s="173">
        <v>3</v>
      </c>
      <c r="I69" s="198" t="s">
        <v>6708</v>
      </c>
      <c r="J69" s="973">
        <v>123.16458</v>
      </c>
      <c r="K69" s="199"/>
      <c r="L69" s="199"/>
      <c r="M69" s="199"/>
      <c r="N69" s="199"/>
      <c r="O69" s="199"/>
      <c r="P69" s="199"/>
      <c r="Q69" s="199"/>
      <c r="R69" s="200"/>
      <c r="S69" s="213"/>
      <c r="T69" s="213"/>
      <c r="U69" s="171">
        <f>J69*K69+J69*L69+J69*M69+J69*N69+J69*O69+J69*P69+J69*Q69+J69*R69+J69*S69+J69*T69</f>
        <v>0</v>
      </c>
      <c r="V69" s="201" t="str">
        <f t="shared" si="113"/>
        <v>No</v>
      </c>
      <c r="W69" s="172" t="str">
        <f t="shared" si="114"/>
        <v>No</v>
      </c>
      <c r="X69"/>
      <c r="Y69" s="399">
        <v>1</v>
      </c>
      <c r="Z69" s="398">
        <f>Y69*K69+Y69*L69+Y69*M69+Y69*N69+Y69*O69+Y69*P69+Y69*Q69+Y69*R69+Y69*S69+Y69*T69</f>
        <v>0</v>
      </c>
      <c r="AA69" s="62"/>
      <c r="AB69" s="62"/>
      <c r="AC69" s="287" t="s">
        <v>16</v>
      </c>
      <c r="AD69" s="516">
        <v>4</v>
      </c>
      <c r="AE69" s="286">
        <f t="shared" si="126"/>
        <v>0</v>
      </c>
      <c r="AF69" s="286">
        <f t="shared" si="116"/>
        <v>0</v>
      </c>
      <c r="AG69" s="286">
        <f t="shared" si="117"/>
        <v>0</v>
      </c>
      <c r="AH69" s="286">
        <f t="shared" si="118"/>
        <v>0</v>
      </c>
      <c r="AI69" s="286">
        <f t="shared" si="119"/>
        <v>0</v>
      </c>
      <c r="AJ69" s="286">
        <f t="shared" si="120"/>
        <v>0</v>
      </c>
      <c r="AK69" s="286">
        <f t="shared" si="121"/>
        <v>0</v>
      </c>
      <c r="AL69" s="286">
        <f t="shared" si="122"/>
        <v>0</v>
      </c>
      <c r="AM69" s="286">
        <f t="shared" si="123"/>
        <v>0</v>
      </c>
      <c r="AN69" s="286">
        <f t="shared" si="124"/>
        <v>0</v>
      </c>
      <c r="AO69" s="286">
        <f t="shared" si="125"/>
        <v>0</v>
      </c>
      <c r="AP69" s="286">
        <v>1</v>
      </c>
      <c r="AQ69" s="173">
        <v>13</v>
      </c>
      <c r="AR69" s="524"/>
      <c r="AS69" s="173"/>
      <c r="AT69" s="524"/>
      <c r="AU69" s="173"/>
      <c r="AV69" s="524"/>
      <c r="AW69" s="173"/>
      <c r="AX69" s="524"/>
      <c r="AY69" s="173"/>
      <c r="AZ69" s="524"/>
      <c r="BA69" s="173"/>
      <c r="BB69" s="524"/>
      <c r="BC69" s="173"/>
      <c r="BD69" s="524"/>
      <c r="BE69" s="62"/>
      <c r="BF69" s="62">
        <f t="shared" si="86"/>
        <v>0</v>
      </c>
      <c r="BG69" s="62">
        <f t="shared" si="87"/>
        <v>0</v>
      </c>
      <c r="BH69" s="62">
        <f t="shared" si="88"/>
        <v>0</v>
      </c>
      <c r="BI69" s="62">
        <f t="shared" si="89"/>
        <v>0</v>
      </c>
      <c r="BJ69" s="62">
        <f t="shared" si="90"/>
        <v>0</v>
      </c>
      <c r="BK69" s="62">
        <f t="shared" si="91"/>
        <v>0</v>
      </c>
      <c r="BL69" s="62">
        <f t="shared" si="92"/>
        <v>0</v>
      </c>
      <c r="BM69" s="62">
        <f t="shared" si="93"/>
        <v>0</v>
      </c>
      <c r="BO69" s="1">
        <f t="shared" si="94"/>
        <v>0</v>
      </c>
      <c r="BP69" s="1">
        <f t="shared" si="95"/>
        <v>0</v>
      </c>
      <c r="BR69" s="1">
        <f t="shared" si="43"/>
        <v>0</v>
      </c>
      <c r="BS69" s="1">
        <f t="shared" si="96"/>
        <v>0</v>
      </c>
      <c r="BT69" s="1">
        <f t="shared" si="97"/>
        <v>0</v>
      </c>
      <c r="BU69" s="1">
        <f t="shared" si="98"/>
        <v>0</v>
      </c>
      <c r="BV69" s="1">
        <f t="shared" si="99"/>
        <v>0</v>
      </c>
      <c r="BW69" s="1">
        <f t="shared" si="100"/>
        <v>0</v>
      </c>
      <c r="BX69" s="1">
        <f t="shared" si="101"/>
        <v>0</v>
      </c>
      <c r="BY69" s="1">
        <f t="shared" si="102"/>
        <v>0</v>
      </c>
      <c r="BZ69" s="1">
        <f t="shared" si="103"/>
        <v>0</v>
      </c>
      <c r="CA69" s="1">
        <f t="shared" si="104"/>
        <v>0</v>
      </c>
      <c r="CB69" s="1">
        <f t="shared" si="105"/>
        <v>0</v>
      </c>
      <c r="CC69" s="1">
        <f t="shared" si="106"/>
        <v>0</v>
      </c>
      <c r="CD69" s="1">
        <f t="shared" si="107"/>
        <v>0</v>
      </c>
      <c r="CE69" s="1">
        <f t="shared" si="108"/>
        <v>0</v>
      </c>
      <c r="CF69" s="1">
        <f t="shared" si="109"/>
        <v>0</v>
      </c>
    </row>
    <row r="70" spans="1:108" ht="31.05" customHeight="1">
      <c r="B70" s="786"/>
      <c r="E70" s="815"/>
      <c r="F70" s="142"/>
      <c r="G70" s="146"/>
      <c r="J70" s="513" t="s">
        <v>779</v>
      </c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420"/>
      <c r="V70" s="149"/>
      <c r="W70" s="583"/>
      <c r="Y70" s="1"/>
      <c r="Z70" s="65"/>
      <c r="AA70" s="62"/>
      <c r="AB70" s="62"/>
      <c r="AC70" s="284"/>
      <c r="AD70" s="529"/>
      <c r="AE70" s="286">
        <f t="shared" si="126"/>
        <v>0</v>
      </c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BF70" s="62">
        <f t="shared" si="86"/>
        <v>0</v>
      </c>
      <c r="BG70" s="62">
        <f t="shared" si="87"/>
        <v>0</v>
      </c>
      <c r="BH70" s="62">
        <f t="shared" si="88"/>
        <v>0</v>
      </c>
      <c r="BI70" s="62">
        <f t="shared" si="89"/>
        <v>0</v>
      </c>
      <c r="BJ70" s="62">
        <f t="shared" si="90"/>
        <v>0</v>
      </c>
      <c r="BK70" s="62">
        <f t="shared" si="91"/>
        <v>0</v>
      </c>
      <c r="BL70" s="62">
        <f t="shared" si="92"/>
        <v>0</v>
      </c>
      <c r="BM70" s="62">
        <f t="shared" si="93"/>
        <v>0</v>
      </c>
      <c r="BO70" s="1">
        <f t="shared" si="94"/>
        <v>0</v>
      </c>
      <c r="BP70" s="1">
        <f t="shared" si="95"/>
        <v>0</v>
      </c>
      <c r="BR70" s="1">
        <f t="shared" si="43"/>
        <v>0</v>
      </c>
      <c r="BS70" s="1">
        <f t="shared" si="96"/>
        <v>0</v>
      </c>
      <c r="BT70" s="1">
        <f t="shared" si="97"/>
        <v>0</v>
      </c>
      <c r="BU70" s="1">
        <f t="shared" si="98"/>
        <v>0</v>
      </c>
      <c r="BV70" s="1">
        <f t="shared" si="99"/>
        <v>0</v>
      </c>
      <c r="BW70" s="1">
        <f t="shared" si="100"/>
        <v>0</v>
      </c>
      <c r="BX70" s="1">
        <f t="shared" si="101"/>
        <v>0</v>
      </c>
      <c r="BY70" s="1">
        <f t="shared" si="102"/>
        <v>0</v>
      </c>
      <c r="BZ70" s="1">
        <f t="shared" si="103"/>
        <v>0</v>
      </c>
      <c r="CA70" s="1">
        <f t="shared" si="104"/>
        <v>0</v>
      </c>
      <c r="CB70" s="1">
        <f t="shared" si="105"/>
        <v>0</v>
      </c>
      <c r="CC70" s="1">
        <f t="shared" si="106"/>
        <v>0</v>
      </c>
      <c r="CD70" s="1">
        <f t="shared" si="107"/>
        <v>0</v>
      </c>
      <c r="CE70" s="1">
        <f t="shared" si="108"/>
        <v>0</v>
      </c>
      <c r="CF70" s="1">
        <f t="shared" si="109"/>
        <v>0</v>
      </c>
    </row>
    <row r="71" spans="1:108" s="1" customFormat="1" ht="57" customHeight="1">
      <c r="B71" s="783"/>
      <c r="C71" s="188"/>
      <c r="D71" s="470" t="s">
        <v>354</v>
      </c>
      <c r="E71" s="797"/>
      <c r="F71" s="188" t="s">
        <v>225</v>
      </c>
      <c r="G71" s="189" t="s">
        <v>1</v>
      </c>
      <c r="H71" s="188">
        <v>5</v>
      </c>
      <c r="I71" s="189" t="s">
        <v>6712</v>
      </c>
      <c r="J71" s="970">
        <v>73.458000000000013</v>
      </c>
      <c r="K71" s="190"/>
      <c r="L71" s="190"/>
      <c r="M71" s="190"/>
      <c r="N71" s="190"/>
      <c r="O71" s="190"/>
      <c r="P71" s="190"/>
      <c r="Q71" s="190"/>
      <c r="R71" s="191"/>
      <c r="S71" s="191"/>
      <c r="T71" s="191"/>
      <c r="U71" s="170">
        <f t="shared" ref="U71:U72" si="127">J71*K71+J71*L71+J71*M71+J71*N71+J71*O71+J71*P71+J71*Q71+J71*R71+J71*S71+J71*T71</f>
        <v>0</v>
      </c>
      <c r="V71" s="192" t="str">
        <f>IF(B71="New","Yes","No")</f>
        <v>No</v>
      </c>
      <c r="W71" s="172" t="str">
        <f t="shared" ref="W71:W72" si="128">IF(SUM(K71:T71)&gt;0,"Yes","No")</f>
        <v>No</v>
      </c>
      <c r="X71"/>
      <c r="Y71" s="395">
        <v>1</v>
      </c>
      <c r="Z71" s="398">
        <f t="shared" ref="Z71:Z72" si="129">Y71*K71+Y71*L71+Y71*M71+Y71*N71+Y71*O71+Y71*P71+Y71*Q71+Y71*R71+Y71*S71+Y71*T71</f>
        <v>0</v>
      </c>
      <c r="AA71" s="62"/>
      <c r="AB71" s="62"/>
      <c r="AC71" s="287"/>
      <c r="AD71" s="516">
        <v>1.66</v>
      </c>
      <c r="AE71" s="286">
        <f t="shared" si="126"/>
        <v>0</v>
      </c>
      <c r="AF71" s="286">
        <f>K71*H71</f>
        <v>0</v>
      </c>
      <c r="AG71" s="286">
        <f>L71*H71</f>
        <v>0</v>
      </c>
      <c r="AH71" s="286">
        <f>M71*H71</f>
        <v>0</v>
      </c>
      <c r="AI71" s="286">
        <f>N71*H71</f>
        <v>0</v>
      </c>
      <c r="AJ71" s="286">
        <f>O71*H71</f>
        <v>0</v>
      </c>
      <c r="AK71" s="286">
        <f>P71*H71</f>
        <v>0</v>
      </c>
      <c r="AL71" s="286">
        <f>Q71*H71</f>
        <v>0</v>
      </c>
      <c r="AM71" s="286">
        <f>R71*H71</f>
        <v>0</v>
      </c>
      <c r="AN71" s="286">
        <f>S71*H71</f>
        <v>0</v>
      </c>
      <c r="AO71" s="286">
        <f>T71*H71</f>
        <v>0</v>
      </c>
      <c r="AP71" s="286">
        <v>1</v>
      </c>
      <c r="AQ71" s="188">
        <v>9</v>
      </c>
      <c r="AR71" s="522"/>
      <c r="AS71" s="188"/>
      <c r="AT71" s="522"/>
      <c r="AU71" s="188"/>
      <c r="AV71" s="522">
        <v>5</v>
      </c>
      <c r="AW71" s="188"/>
      <c r="AX71" s="522"/>
      <c r="AY71" s="188"/>
      <c r="AZ71" s="522"/>
      <c r="BA71" s="188"/>
      <c r="BB71" s="522"/>
      <c r="BC71" s="188"/>
      <c r="BD71" s="522"/>
      <c r="BE71" s="62"/>
      <c r="BF71" s="62">
        <f t="shared" si="86"/>
        <v>0</v>
      </c>
      <c r="BG71" s="62">
        <f t="shared" si="87"/>
        <v>0</v>
      </c>
      <c r="BH71" s="62">
        <f t="shared" si="88"/>
        <v>0</v>
      </c>
      <c r="BI71" s="62">
        <f t="shared" si="89"/>
        <v>0</v>
      </c>
      <c r="BJ71" s="62">
        <f t="shared" si="90"/>
        <v>0</v>
      </c>
      <c r="BK71" s="62">
        <f t="shared" si="91"/>
        <v>0</v>
      </c>
      <c r="BL71" s="62">
        <f t="shared" si="92"/>
        <v>0</v>
      </c>
      <c r="BM71" s="62">
        <f t="shared" si="93"/>
        <v>0</v>
      </c>
      <c r="BO71" s="1">
        <f t="shared" si="94"/>
        <v>0</v>
      </c>
      <c r="BP71" s="1">
        <f t="shared" si="95"/>
        <v>0</v>
      </c>
      <c r="BR71" s="1">
        <f t="shared" si="43"/>
        <v>0</v>
      </c>
      <c r="BS71" s="1">
        <f t="shared" si="96"/>
        <v>0</v>
      </c>
      <c r="BT71" s="1">
        <f t="shared" si="97"/>
        <v>0</v>
      </c>
      <c r="BU71" s="1">
        <f t="shared" si="98"/>
        <v>0</v>
      </c>
      <c r="BV71" s="1">
        <f t="shared" si="99"/>
        <v>0</v>
      </c>
      <c r="BW71" s="1">
        <f t="shared" si="100"/>
        <v>0</v>
      </c>
      <c r="BX71" s="1">
        <f t="shared" si="101"/>
        <v>0</v>
      </c>
      <c r="BY71" s="1">
        <f t="shared" si="102"/>
        <v>0</v>
      </c>
      <c r="BZ71" s="1">
        <f t="shared" si="103"/>
        <v>0</v>
      </c>
      <c r="CA71" s="1">
        <f t="shared" si="104"/>
        <v>0</v>
      </c>
      <c r="CB71" s="1">
        <f t="shared" si="105"/>
        <v>0</v>
      </c>
      <c r="CC71" s="1">
        <f t="shared" si="106"/>
        <v>0</v>
      </c>
      <c r="CD71" s="1">
        <f t="shared" si="107"/>
        <v>0</v>
      </c>
      <c r="CE71" s="1">
        <f t="shared" si="108"/>
        <v>0</v>
      </c>
      <c r="CF71" s="1">
        <f t="shared" si="109"/>
        <v>0</v>
      </c>
    </row>
    <row r="72" spans="1:108" s="1" customFormat="1" ht="57" customHeight="1">
      <c r="B72" s="787"/>
      <c r="C72" s="173"/>
      <c r="D72" s="468" t="s">
        <v>355</v>
      </c>
      <c r="E72" s="799"/>
      <c r="F72" s="174" t="s">
        <v>227</v>
      </c>
      <c r="G72" s="176" t="s">
        <v>356</v>
      </c>
      <c r="H72" s="174">
        <v>10</v>
      </c>
      <c r="I72" s="176" t="s">
        <v>6708</v>
      </c>
      <c r="J72" s="734">
        <v>63.441000000000003</v>
      </c>
      <c r="K72" s="177"/>
      <c r="L72" s="177"/>
      <c r="M72" s="177"/>
      <c r="N72" s="177"/>
      <c r="O72" s="177"/>
      <c r="P72" s="177"/>
      <c r="Q72" s="177"/>
      <c r="R72" s="178"/>
      <c r="S72" s="178"/>
      <c r="T72" s="178"/>
      <c r="U72" s="164">
        <f t="shared" si="127"/>
        <v>0</v>
      </c>
      <c r="V72" s="180" t="str">
        <f>IF(B72="New","Yes","No")</f>
        <v>No</v>
      </c>
      <c r="W72" s="166" t="str">
        <f t="shared" si="128"/>
        <v>No</v>
      </c>
      <c r="X72"/>
      <c r="Y72" s="399">
        <v>1</v>
      </c>
      <c r="Z72" s="398">
        <f t="shared" si="129"/>
        <v>0</v>
      </c>
      <c r="AA72" s="62"/>
      <c r="AB72" s="62"/>
      <c r="AC72" s="287"/>
      <c r="AD72" s="516">
        <v>0.12</v>
      </c>
      <c r="AE72" s="286">
        <f t="shared" si="126"/>
        <v>0</v>
      </c>
      <c r="AF72" s="286">
        <f>K72*H72</f>
        <v>0</v>
      </c>
      <c r="AG72" s="286">
        <f>L72*H72</f>
        <v>0</v>
      </c>
      <c r="AH72" s="286">
        <f>M72*H72</f>
        <v>0</v>
      </c>
      <c r="AI72" s="286">
        <f>N72*H72</f>
        <v>0</v>
      </c>
      <c r="AJ72" s="286">
        <f>O72*H72</f>
        <v>0</v>
      </c>
      <c r="AK72" s="286">
        <f>P72*H72</f>
        <v>0</v>
      </c>
      <c r="AL72" s="286">
        <f>Q72*H72</f>
        <v>0</v>
      </c>
      <c r="AM72" s="286">
        <f>R72*H72</f>
        <v>0</v>
      </c>
      <c r="AN72" s="286">
        <f>S72*H72</f>
        <v>0</v>
      </c>
      <c r="AO72" s="286">
        <f>T72*H72</f>
        <v>0</v>
      </c>
      <c r="AP72" s="286">
        <v>1</v>
      </c>
      <c r="AQ72" s="174">
        <v>20</v>
      </c>
      <c r="AR72" s="524"/>
      <c r="AS72" s="174"/>
      <c r="AT72" s="524"/>
      <c r="AU72" s="174"/>
      <c r="AV72" s="524"/>
      <c r="AW72" s="174"/>
      <c r="AX72" s="524"/>
      <c r="AY72" s="174"/>
      <c r="AZ72" s="524"/>
      <c r="BA72" s="174"/>
      <c r="BB72" s="524"/>
      <c r="BC72" s="174"/>
      <c r="BD72" s="524"/>
      <c r="BE72" s="62"/>
      <c r="BF72" s="62">
        <f t="shared" si="86"/>
        <v>0</v>
      </c>
      <c r="BG72" s="62">
        <f t="shared" si="87"/>
        <v>0</v>
      </c>
      <c r="BH72" s="62">
        <f t="shared" si="88"/>
        <v>0</v>
      </c>
      <c r="BI72" s="62">
        <f t="shared" si="89"/>
        <v>0</v>
      </c>
      <c r="BJ72" s="62">
        <f t="shared" si="90"/>
        <v>0</v>
      </c>
      <c r="BK72" s="62">
        <f t="shared" si="91"/>
        <v>0</v>
      </c>
      <c r="BL72" s="62">
        <f t="shared" si="92"/>
        <v>0</v>
      </c>
      <c r="BM72" s="62">
        <f t="shared" si="93"/>
        <v>0</v>
      </c>
      <c r="BO72" s="1">
        <f t="shared" si="94"/>
        <v>0</v>
      </c>
      <c r="BP72" s="1">
        <f t="shared" si="95"/>
        <v>0</v>
      </c>
      <c r="BR72" s="1">
        <f t="shared" si="43"/>
        <v>0</v>
      </c>
      <c r="BS72" s="1">
        <f t="shared" si="96"/>
        <v>0</v>
      </c>
      <c r="BT72" s="1">
        <f t="shared" si="97"/>
        <v>0</v>
      </c>
      <c r="BU72" s="1">
        <f t="shared" si="98"/>
        <v>0</v>
      </c>
      <c r="BV72" s="1">
        <f t="shared" si="99"/>
        <v>0</v>
      </c>
      <c r="BW72" s="1">
        <f t="shared" si="100"/>
        <v>0</v>
      </c>
      <c r="BX72" s="1">
        <f t="shared" si="101"/>
        <v>0</v>
      </c>
      <c r="BY72" s="1">
        <f t="shared" si="102"/>
        <v>0</v>
      </c>
      <c r="BZ72" s="1">
        <f t="shared" si="103"/>
        <v>0</v>
      </c>
      <c r="CA72" s="1">
        <f t="shared" si="104"/>
        <v>0</v>
      </c>
      <c r="CB72" s="1">
        <f t="shared" si="105"/>
        <v>0</v>
      </c>
      <c r="CC72" s="1">
        <f t="shared" si="106"/>
        <v>0</v>
      </c>
      <c r="CD72" s="1">
        <f t="shared" si="107"/>
        <v>0</v>
      </c>
      <c r="CE72" s="1">
        <f t="shared" si="108"/>
        <v>0</v>
      </c>
      <c r="CF72" s="1">
        <f t="shared" si="109"/>
        <v>0</v>
      </c>
    </row>
    <row r="73" spans="1:108" ht="31.05" customHeight="1">
      <c r="B73" s="786"/>
      <c r="E73" s="815"/>
      <c r="F73" s="142"/>
      <c r="G73" s="146"/>
      <c r="J73" s="513" t="s">
        <v>778</v>
      </c>
      <c r="K73" s="142"/>
      <c r="L73" s="147"/>
      <c r="M73" s="142"/>
      <c r="N73" s="142"/>
      <c r="O73" s="142"/>
      <c r="P73" s="142"/>
      <c r="Q73" s="142"/>
      <c r="R73" s="142"/>
      <c r="S73" s="142"/>
      <c r="T73" s="142"/>
      <c r="U73" s="420"/>
      <c r="V73" s="149"/>
      <c r="W73" s="583"/>
      <c r="Y73" s="1"/>
      <c r="Z73" s="65"/>
      <c r="AA73" s="62"/>
      <c r="AB73" s="62"/>
      <c r="AC73" s="284"/>
      <c r="AD73" s="529"/>
      <c r="AE73" s="286">
        <f t="shared" si="126"/>
        <v>0</v>
      </c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BF73" s="62">
        <f t="shared" si="86"/>
        <v>0</v>
      </c>
      <c r="BG73" s="62">
        <f t="shared" si="87"/>
        <v>0</v>
      </c>
      <c r="BH73" s="62">
        <f t="shared" si="88"/>
        <v>0</v>
      </c>
      <c r="BI73" s="62">
        <f t="shared" si="89"/>
        <v>0</v>
      </c>
      <c r="BJ73" s="62">
        <f t="shared" si="90"/>
        <v>0</v>
      </c>
      <c r="BK73" s="62">
        <f t="shared" si="91"/>
        <v>0</v>
      </c>
      <c r="BL73" s="62">
        <f t="shared" si="92"/>
        <v>0</v>
      </c>
      <c r="BM73" s="62">
        <f t="shared" si="93"/>
        <v>0</v>
      </c>
      <c r="BO73" s="1">
        <f t="shared" si="94"/>
        <v>0</v>
      </c>
      <c r="BP73" s="1">
        <f t="shared" si="95"/>
        <v>0</v>
      </c>
      <c r="BR73" s="1">
        <f t="shared" si="43"/>
        <v>0</v>
      </c>
      <c r="BS73" s="1">
        <f t="shared" si="96"/>
        <v>0</v>
      </c>
      <c r="BT73" s="1">
        <f t="shared" si="97"/>
        <v>0</v>
      </c>
      <c r="BU73" s="1">
        <f t="shared" si="98"/>
        <v>0</v>
      </c>
      <c r="BV73" s="1">
        <f t="shared" si="99"/>
        <v>0</v>
      </c>
      <c r="BW73" s="1">
        <f t="shared" si="100"/>
        <v>0</v>
      </c>
      <c r="BX73" s="1">
        <f t="shared" si="101"/>
        <v>0</v>
      </c>
      <c r="BY73" s="1">
        <f t="shared" si="102"/>
        <v>0</v>
      </c>
      <c r="BZ73" s="1">
        <f t="shared" si="103"/>
        <v>0</v>
      </c>
      <c r="CA73" s="1">
        <f t="shared" si="104"/>
        <v>0</v>
      </c>
      <c r="CB73" s="1">
        <f t="shared" si="105"/>
        <v>0</v>
      </c>
      <c r="CC73" s="1">
        <f t="shared" si="106"/>
        <v>0</v>
      </c>
      <c r="CD73" s="1">
        <f t="shared" si="107"/>
        <v>0</v>
      </c>
      <c r="CE73" s="1">
        <f t="shared" si="108"/>
        <v>0</v>
      </c>
      <c r="CF73" s="1">
        <f t="shared" si="109"/>
        <v>0</v>
      </c>
    </row>
    <row r="74" spans="1:108" s="159" customFormat="1" ht="57" customHeight="1">
      <c r="A74" s="1"/>
      <c r="B74" s="783"/>
      <c r="C74" s="152"/>
      <c r="D74" s="466" t="s">
        <v>564</v>
      </c>
      <c r="E74" s="793"/>
      <c r="F74" s="202" t="s">
        <v>6541</v>
      </c>
      <c r="G74" s="207" t="s">
        <v>1</v>
      </c>
      <c r="H74" s="202">
        <v>6</v>
      </c>
      <c r="I74" s="207" t="s">
        <v>6712</v>
      </c>
      <c r="J74" s="732">
        <v>64.554000000000002</v>
      </c>
      <c r="K74" s="208"/>
      <c r="L74" s="208"/>
      <c r="M74" s="208"/>
      <c r="N74" s="208"/>
      <c r="O74" s="208"/>
      <c r="P74" s="208"/>
      <c r="Q74" s="208"/>
      <c r="R74" s="209"/>
      <c r="S74" s="209"/>
      <c r="T74" s="209"/>
      <c r="U74" s="164">
        <f t="shared" ref="U74:U76" si="130">J74*K74+J74*L74+J74*M74+J74*N74+J74*O74+J74*P74+J74*Q74+J74*R74+J74*S74+J74*T74</f>
        <v>0</v>
      </c>
      <c r="V74" s="211" t="str">
        <f>IF(B74="New","Yes","No")</f>
        <v>No</v>
      </c>
      <c r="W74" s="166" t="str">
        <f t="shared" ref="W74:W76" si="131">IF(SUM(K74:T74)&gt;0,"Yes","No")</f>
        <v>No</v>
      </c>
      <c r="X74"/>
      <c r="Y74" s="395">
        <v>1</v>
      </c>
      <c r="Z74" s="398">
        <f t="shared" ref="Z74:Z76" si="132">Y74*K74+Y74*L74+Y74*M74+Y74*N74+Y74*O74+Y74*P74+Y74*Q74+Y74*R74+Y74*S74+Y74*T74</f>
        <v>0</v>
      </c>
      <c r="AA74" s="62"/>
      <c r="AB74" s="62"/>
      <c r="AC74" s="287"/>
      <c r="AD74" s="516">
        <v>1.55</v>
      </c>
      <c r="AE74" s="286">
        <f t="shared" si="126"/>
        <v>0</v>
      </c>
      <c r="AF74" s="286">
        <f>K74*H74</f>
        <v>0</v>
      </c>
      <c r="AG74" s="286">
        <f>L74*H74</f>
        <v>0</v>
      </c>
      <c r="AH74" s="286">
        <f>M74*H74</f>
        <v>0</v>
      </c>
      <c r="AI74" s="286">
        <f>N74*H74</f>
        <v>0</v>
      </c>
      <c r="AJ74" s="286">
        <f>O74*H74</f>
        <v>0</v>
      </c>
      <c r="AK74" s="286">
        <f>P74*H74</f>
        <v>0</v>
      </c>
      <c r="AL74" s="286">
        <f>Q74*H74</f>
        <v>0</v>
      </c>
      <c r="AM74" s="286">
        <f>R74*H74</f>
        <v>0</v>
      </c>
      <c r="AN74" s="286">
        <f>S74*H74</f>
        <v>0</v>
      </c>
      <c r="AO74" s="286">
        <f>T74*H74</f>
        <v>0</v>
      </c>
      <c r="AP74" s="286">
        <v>1</v>
      </c>
      <c r="AQ74" s="202">
        <v>10</v>
      </c>
      <c r="AR74" s="522"/>
      <c r="AS74" s="202"/>
      <c r="AT74" s="522">
        <v>1</v>
      </c>
      <c r="AU74" s="202">
        <v>1</v>
      </c>
      <c r="AV74" s="522">
        <v>3</v>
      </c>
      <c r="AW74" s="202">
        <v>1</v>
      </c>
      <c r="AX74" s="522"/>
      <c r="AY74" s="202"/>
      <c r="AZ74" s="522"/>
      <c r="BA74" s="202"/>
      <c r="BB74" s="522"/>
      <c r="BC74" s="202"/>
      <c r="BD74" s="522"/>
      <c r="BE74" s="62"/>
      <c r="BF74" s="62">
        <f t="shared" si="86"/>
        <v>0</v>
      </c>
      <c r="BG74" s="62">
        <f t="shared" si="87"/>
        <v>0</v>
      </c>
      <c r="BH74" s="62">
        <f t="shared" si="88"/>
        <v>0</v>
      </c>
      <c r="BI74" s="62">
        <f t="shared" si="89"/>
        <v>0</v>
      </c>
      <c r="BJ74" s="62">
        <f t="shared" si="90"/>
        <v>0</v>
      </c>
      <c r="BK74" s="62">
        <f t="shared" si="91"/>
        <v>0</v>
      </c>
      <c r="BL74" s="62">
        <f t="shared" si="92"/>
        <v>0</v>
      </c>
      <c r="BM74" s="62">
        <f t="shared" si="93"/>
        <v>0</v>
      </c>
      <c r="BN74" s="62"/>
      <c r="BO74" s="1">
        <f t="shared" si="94"/>
        <v>0</v>
      </c>
      <c r="BP74" s="1">
        <f t="shared" si="95"/>
        <v>0</v>
      </c>
      <c r="BQ74" s="62"/>
      <c r="BR74" s="1">
        <f t="shared" si="43"/>
        <v>0</v>
      </c>
      <c r="BS74" s="1">
        <f t="shared" si="96"/>
        <v>0</v>
      </c>
      <c r="BT74" s="1">
        <f t="shared" si="97"/>
        <v>0</v>
      </c>
      <c r="BU74" s="1">
        <f t="shared" si="98"/>
        <v>0</v>
      </c>
      <c r="BV74" s="1">
        <f t="shared" si="99"/>
        <v>0</v>
      </c>
      <c r="BW74" s="1">
        <f t="shared" si="100"/>
        <v>0</v>
      </c>
      <c r="BX74" s="1">
        <f t="shared" si="101"/>
        <v>0</v>
      </c>
      <c r="BY74" s="1">
        <f t="shared" si="102"/>
        <v>0</v>
      </c>
      <c r="BZ74" s="1">
        <f t="shared" si="103"/>
        <v>0</v>
      </c>
      <c r="CA74" s="1">
        <f t="shared" si="104"/>
        <v>0</v>
      </c>
      <c r="CB74" s="1">
        <f t="shared" si="105"/>
        <v>0</v>
      </c>
      <c r="CC74" s="1">
        <f t="shared" si="106"/>
        <v>0</v>
      </c>
      <c r="CD74" s="1">
        <f t="shared" si="107"/>
        <v>0</v>
      </c>
      <c r="CE74" s="1">
        <f t="shared" si="108"/>
        <v>0</v>
      </c>
      <c r="CF74" s="1">
        <f t="shared" si="109"/>
        <v>0</v>
      </c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</row>
    <row r="75" spans="1:108" s="159" customFormat="1" ht="57" customHeight="1">
      <c r="A75" s="1"/>
      <c r="B75" s="782"/>
      <c r="C75" s="62"/>
      <c r="D75" s="465" t="s">
        <v>358</v>
      </c>
      <c r="E75" s="794"/>
      <c r="F75" s="1" t="s">
        <v>225</v>
      </c>
      <c r="G75" s="140" t="s">
        <v>1</v>
      </c>
      <c r="H75" s="1">
        <v>6</v>
      </c>
      <c r="I75" s="140" t="s">
        <v>6712</v>
      </c>
      <c r="J75" s="968">
        <v>67.893000000000001</v>
      </c>
      <c r="K75" s="195"/>
      <c r="L75" s="195"/>
      <c r="M75" s="195"/>
      <c r="N75" s="195"/>
      <c r="O75" s="195"/>
      <c r="P75" s="195"/>
      <c r="Q75" s="195"/>
      <c r="R75" s="196"/>
      <c r="S75" s="196"/>
      <c r="T75" s="196"/>
      <c r="U75" s="170">
        <f>J75*K75+J75*L75+J75*M75+J75*N75+J75*O75+J75*P75+J75*Q75+J75*R75+J75*S75+J75*T75</f>
        <v>0</v>
      </c>
      <c r="V75" s="197" t="str">
        <f>IF(B75="New","Yes","No")</f>
        <v>No</v>
      </c>
      <c r="W75" s="172" t="str">
        <f>IF(SUM(K75:T75)&gt;0,"Yes","No")</f>
        <v>No</v>
      </c>
      <c r="X75"/>
      <c r="Y75" s="397">
        <v>1</v>
      </c>
      <c r="Z75" s="398">
        <f>Y75*K75+Y75*L75+Y75*M75+Y75*N75+Y75*O75+Y75*P75+Y75*Q75+Y75*R75+Y75*S75+Y75*T75</f>
        <v>0</v>
      </c>
      <c r="AA75" s="62"/>
      <c r="AB75" s="62"/>
      <c r="AC75" s="287"/>
      <c r="AD75" s="516">
        <v>1.6</v>
      </c>
      <c r="AE75" s="286">
        <f t="shared" si="126"/>
        <v>0</v>
      </c>
      <c r="AF75" s="286">
        <f>K75*H75</f>
        <v>0</v>
      </c>
      <c r="AG75" s="286">
        <f>L75*H75</f>
        <v>0</v>
      </c>
      <c r="AH75" s="286">
        <f>M75*H75</f>
        <v>0</v>
      </c>
      <c r="AI75" s="286">
        <f>N75*H75</f>
        <v>0</v>
      </c>
      <c r="AJ75" s="286">
        <f>O75*H75</f>
        <v>0</v>
      </c>
      <c r="AK75" s="286">
        <f>P75*H75</f>
        <v>0</v>
      </c>
      <c r="AL75" s="286">
        <f>Q75*H75</f>
        <v>0</v>
      </c>
      <c r="AM75" s="286">
        <f>R75*H75</f>
        <v>0</v>
      </c>
      <c r="AN75" s="286">
        <f>S75*H75</f>
        <v>0</v>
      </c>
      <c r="AO75" s="286">
        <f>T75*H75</f>
        <v>0</v>
      </c>
      <c r="AP75" s="286">
        <v>1</v>
      </c>
      <c r="AQ75" s="1">
        <v>10</v>
      </c>
      <c r="AR75" s="523"/>
      <c r="AS75" s="1"/>
      <c r="AT75" s="523">
        <v>1</v>
      </c>
      <c r="AU75" s="1">
        <v>1</v>
      </c>
      <c r="AV75" s="523">
        <v>1</v>
      </c>
      <c r="AW75" s="1">
        <v>3</v>
      </c>
      <c r="AX75" s="523"/>
      <c r="AY75" s="1"/>
      <c r="AZ75" s="523"/>
      <c r="BA75" s="1"/>
      <c r="BB75" s="523"/>
      <c r="BC75" s="1"/>
      <c r="BD75" s="523"/>
      <c r="BE75" s="62"/>
      <c r="BF75" s="62">
        <f t="shared" si="86"/>
        <v>0</v>
      </c>
      <c r="BG75" s="62">
        <f t="shared" si="87"/>
        <v>0</v>
      </c>
      <c r="BH75" s="62">
        <f t="shared" si="88"/>
        <v>0</v>
      </c>
      <c r="BI75" s="62">
        <f t="shared" si="89"/>
        <v>0</v>
      </c>
      <c r="BJ75" s="62">
        <f t="shared" si="90"/>
        <v>0</v>
      </c>
      <c r="BK75" s="62">
        <f t="shared" si="91"/>
        <v>0</v>
      </c>
      <c r="BL75" s="62">
        <f t="shared" si="92"/>
        <v>0</v>
      </c>
      <c r="BM75" s="62">
        <f t="shared" si="93"/>
        <v>0</v>
      </c>
      <c r="BN75" s="62"/>
      <c r="BO75" s="1">
        <f t="shared" si="94"/>
        <v>0</v>
      </c>
      <c r="BP75" s="1">
        <f t="shared" si="95"/>
        <v>0</v>
      </c>
      <c r="BQ75" s="62"/>
      <c r="BR75" s="1">
        <f t="shared" si="43"/>
        <v>0</v>
      </c>
      <c r="BS75" s="1">
        <f t="shared" si="96"/>
        <v>0</v>
      </c>
      <c r="BT75" s="1">
        <f t="shared" si="97"/>
        <v>0</v>
      </c>
      <c r="BU75" s="1">
        <f t="shared" si="98"/>
        <v>0</v>
      </c>
      <c r="BV75" s="1">
        <f t="shared" si="99"/>
        <v>0</v>
      </c>
      <c r="BW75" s="1">
        <f t="shared" si="100"/>
        <v>0</v>
      </c>
      <c r="BX75" s="1">
        <f t="shared" si="101"/>
        <v>0</v>
      </c>
      <c r="BY75" s="1">
        <f t="shared" si="102"/>
        <v>0</v>
      </c>
      <c r="BZ75" s="1">
        <f t="shared" si="103"/>
        <v>0</v>
      </c>
      <c r="CA75" s="1">
        <f t="shared" si="104"/>
        <v>0</v>
      </c>
      <c r="CB75" s="1">
        <f t="shared" si="105"/>
        <v>0</v>
      </c>
      <c r="CC75" s="1">
        <f t="shared" si="106"/>
        <v>0</v>
      </c>
      <c r="CD75" s="1">
        <f t="shared" si="107"/>
        <v>0</v>
      </c>
      <c r="CE75" s="1">
        <f t="shared" si="108"/>
        <v>0</v>
      </c>
      <c r="CF75" s="1">
        <f t="shared" si="109"/>
        <v>0</v>
      </c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</row>
    <row r="76" spans="1:108" s="159" customFormat="1" ht="57" customHeight="1">
      <c r="A76" s="1"/>
      <c r="B76" s="787"/>
      <c r="C76" s="175"/>
      <c r="D76" s="468" t="s">
        <v>280</v>
      </c>
      <c r="E76" s="799"/>
      <c r="F76" s="174" t="s">
        <v>227</v>
      </c>
      <c r="G76" s="176" t="s">
        <v>356</v>
      </c>
      <c r="H76" s="174">
        <v>9</v>
      </c>
      <c r="I76" s="176" t="s">
        <v>6708</v>
      </c>
      <c r="J76" s="734">
        <v>57.876000000000005</v>
      </c>
      <c r="K76" s="177"/>
      <c r="L76" s="177"/>
      <c r="M76" s="177"/>
      <c r="N76" s="177"/>
      <c r="O76" s="177"/>
      <c r="P76" s="177"/>
      <c r="Q76" s="177"/>
      <c r="R76" s="178"/>
      <c r="S76" s="178"/>
      <c r="T76" s="178"/>
      <c r="U76" s="164">
        <f t="shared" si="130"/>
        <v>0</v>
      </c>
      <c r="V76" s="180" t="str">
        <f>IF(B76="New","Yes","No")</f>
        <v>No</v>
      </c>
      <c r="W76" s="166" t="str">
        <f t="shared" si="131"/>
        <v>No</v>
      </c>
      <c r="X76"/>
      <c r="Y76" s="399">
        <v>1</v>
      </c>
      <c r="Z76" s="398">
        <f t="shared" si="132"/>
        <v>0</v>
      </c>
      <c r="AA76" s="62"/>
      <c r="AB76" s="62"/>
      <c r="AC76" s="287" t="s">
        <v>158</v>
      </c>
      <c r="AD76" s="516">
        <v>0.5</v>
      </c>
      <c r="AE76" s="286">
        <f t="shared" si="126"/>
        <v>0</v>
      </c>
      <c r="AF76" s="286">
        <f>K76*H76</f>
        <v>0</v>
      </c>
      <c r="AG76" s="286">
        <f>L76*H76</f>
        <v>0</v>
      </c>
      <c r="AH76" s="286">
        <f>M76*H76</f>
        <v>0</v>
      </c>
      <c r="AI76" s="286">
        <f>N76*H76</f>
        <v>0</v>
      </c>
      <c r="AJ76" s="286">
        <f>O76*H76</f>
        <v>0</v>
      </c>
      <c r="AK76" s="286">
        <f>P76*H76</f>
        <v>0</v>
      </c>
      <c r="AL76" s="286">
        <f>Q76*H76</f>
        <v>0</v>
      </c>
      <c r="AM76" s="286">
        <f>R76*H76</f>
        <v>0</v>
      </c>
      <c r="AN76" s="286">
        <f>S76*H76</f>
        <v>0</v>
      </c>
      <c r="AO76" s="286">
        <f>T76*H76</f>
        <v>0</v>
      </c>
      <c r="AP76" s="286">
        <v>1</v>
      </c>
      <c r="AQ76" s="174">
        <v>18</v>
      </c>
      <c r="AR76" s="524"/>
      <c r="AS76" s="174"/>
      <c r="AT76" s="524"/>
      <c r="AU76" s="174"/>
      <c r="AV76" s="524"/>
      <c r="AW76" s="174"/>
      <c r="AX76" s="524"/>
      <c r="AY76" s="174"/>
      <c r="AZ76" s="524"/>
      <c r="BA76" s="174"/>
      <c r="BB76" s="524"/>
      <c r="BC76" s="174"/>
      <c r="BD76" s="524"/>
      <c r="BE76" s="62"/>
      <c r="BF76" s="62">
        <f t="shared" ref="BF76:BF107" si="133">IF(F76="XS",IF(SUM(K76:T76)&gt;0,SUM(K76:T76),0),0)*H76</f>
        <v>0</v>
      </c>
      <c r="BG76" s="62">
        <f t="shared" ref="BG76:BG107" si="134">IF(F76="S",IF(SUM(K76:T76)&gt;0,SUM(K76:T76),0),0)*H76</f>
        <v>0</v>
      </c>
      <c r="BH76" s="62">
        <f t="shared" ref="BH76:BH107" si="135">IF(F76="M",IF(SUM(K76:T76)&gt;0,SUM(K76:T76),0),0)*H76</f>
        <v>0</v>
      </c>
      <c r="BI76" s="62">
        <f t="shared" ref="BI76:BI107" si="136">IF(F76="L",IF(SUM(K76:T76)&gt;0,SUM(K76:T76),0),0)*H76</f>
        <v>0</v>
      </c>
      <c r="BJ76" s="62">
        <f t="shared" ref="BJ76:BJ107" si="137">IF(F76="XL",IF(SUM(K76:T76)&gt;0,SUM(K76:T76),0),0)*H76</f>
        <v>0</v>
      </c>
      <c r="BK76" s="62">
        <f t="shared" ref="BK76:BK107" si="138">IF(F76="2XL",IF(SUM(K76:T76)&gt;0,SUM(K76:T76),0),0)*H76</f>
        <v>0</v>
      </c>
      <c r="BL76" s="62">
        <f t="shared" ref="BL76:BL107" si="139">IF(F76="3XL",IF(SUM(K76:T76)&gt;0,SUM(K76:T76),0),0)*H76</f>
        <v>0</v>
      </c>
      <c r="BM76" s="62">
        <f t="shared" ref="BM76:BM107" si="140">IF(F76="various",IF(SUM(K76:T76)&gt;0,SUM(K76:T76),0),0)*H76</f>
        <v>0</v>
      </c>
      <c r="BN76" s="62"/>
      <c r="BO76" s="1">
        <f t="shared" ref="BO76:BO107" si="141">IF(E76="",IF(SUM(K76:T76)&gt;0,SUM(K76:T76),0),0)*H76</f>
        <v>0</v>
      </c>
      <c r="BP76" s="1">
        <f t="shared" ref="BP76:BP107" si="142">IF(E76="Dual Tex.",IF(SUM(K76:T76)&gt;0,SUM(K76:T76),0),0)*H76</f>
        <v>0</v>
      </c>
      <c r="BQ76" s="62"/>
      <c r="BR76" s="1">
        <f t="shared" si="43"/>
        <v>0</v>
      </c>
      <c r="BS76" s="1">
        <f t="shared" ref="BS76:BS107" si="143">IF(G76="footholds",IF(SUM(K76:T76)&gt;0,SUM(K76:T76),0),0)*H76</f>
        <v>0</v>
      </c>
      <c r="BT76" s="1">
        <f t="shared" ref="BT76:BT107" si="144">IF(G76="micros",IF(SUM(K76:T76)&gt;0,SUM(K76:T76),0),0)*H76</f>
        <v>0</v>
      </c>
      <c r="BU76" s="1">
        <f t="shared" ref="BU76:BU107" si="145">IF(G76="jug",IF(SUM(K76:T76)&gt;0,SUM(K76:T76),0),0)*H76</f>
        <v>0</v>
      </c>
      <c r="BV76" s="1">
        <f t="shared" ref="BV76:BV107" si="146">IF(G76="ledge",IF(SUM(K76:T76)&gt;0,SUM(K76:T76),0),0)*H76</f>
        <v>0</v>
      </c>
      <c r="BW76" s="1">
        <f t="shared" ref="BW76:BW107" si="147">IF(G76="edge",IF(SUM(K76:T76)&gt;0,SUM(K76:T76),0),0)*H76</f>
        <v>0</v>
      </c>
      <c r="BX76" s="1">
        <f t="shared" ref="BX76:BX107" si="148">IF(G76="crimp",IF(SUM(K76:T76)&gt;0,SUM(K76:T76),0),0)*H76</f>
        <v>0</v>
      </c>
      <c r="BY76" s="1">
        <f t="shared" ref="BY76:BY107" si="149">IF(G76="incut",IF(SUM(K76:T76)&gt;0,SUM(K76:T76),0),0)*H76</f>
        <v>0</v>
      </c>
      <c r="BZ76" s="1">
        <f t="shared" ref="BZ76:BZ107" si="150">IF(G76="dish",IF(SUM(K76:T76)&gt;0,SUM(K76:T76),0),0)*H76</f>
        <v>0</v>
      </c>
      <c r="CA76" s="1">
        <f t="shared" ref="CA76:CA107" si="151">IF(G76="pinch",IF(SUM(K76:T76)&gt;0,SUM(K76:T76),0),0)*H76</f>
        <v>0</v>
      </c>
      <c r="CB76" s="1">
        <f t="shared" ref="CB76:CB107" si="152">IF(G76="pocket",IF(SUM(K76:T76)&gt;0,SUM(K76:T76),0),0)*H76</f>
        <v>0</v>
      </c>
      <c r="CC76" s="1">
        <f t="shared" ref="CC76:CC107" si="153">IF(G76="insert",IF(SUM(K76:T76)&gt;0,SUM(K76:T76),0),0)*H76</f>
        <v>0</v>
      </c>
      <c r="CD76" s="1">
        <f t="shared" ref="CD76:CD107" si="154">IF(G76="feature",IF(SUM(K76:T76)&gt;0,SUM(K76:T76),0),0)*H76</f>
        <v>0</v>
      </c>
      <c r="CE76" s="1">
        <f t="shared" ref="CE76:CE107" si="155">IF(G76="scoop",IF(SUM(K76:T76)&gt;0,SUM(K76:T76),0),0)*H76</f>
        <v>0</v>
      </c>
      <c r="CF76" s="1">
        <f t="shared" ref="CF76:CF107" si="156">IF(G76="various",IF(SUM(K76:T76)&gt;0,SUM(K76:T76),0),0)*H76</f>
        <v>0</v>
      </c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</row>
    <row r="77" spans="1:108" ht="31.05" customHeight="1">
      <c r="B77" s="786"/>
      <c r="E77" s="815"/>
      <c r="F77" s="142"/>
      <c r="G77" s="146"/>
      <c r="J77" s="513" t="s">
        <v>777</v>
      </c>
      <c r="K77" s="142"/>
      <c r="L77" s="147"/>
      <c r="M77" s="142"/>
      <c r="N77" s="142"/>
      <c r="O77" s="142"/>
      <c r="P77" s="142"/>
      <c r="Q77" s="142"/>
      <c r="R77" s="142"/>
      <c r="S77" s="142"/>
      <c r="T77" s="142"/>
      <c r="U77" s="420"/>
      <c r="V77" s="149"/>
      <c r="W77" s="583"/>
      <c r="Y77" s="1"/>
      <c r="Z77" s="65"/>
      <c r="AA77" s="62"/>
      <c r="AB77" s="62"/>
      <c r="AC77" s="284"/>
      <c r="AD77" s="529"/>
      <c r="AE77" s="286">
        <f t="shared" si="126"/>
        <v>0</v>
      </c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BF77" s="62">
        <f t="shared" si="133"/>
        <v>0</v>
      </c>
      <c r="BG77" s="62">
        <f t="shared" si="134"/>
        <v>0</v>
      </c>
      <c r="BH77" s="62">
        <f t="shared" si="135"/>
        <v>0</v>
      </c>
      <c r="BI77" s="62">
        <f t="shared" si="136"/>
        <v>0</v>
      </c>
      <c r="BJ77" s="62">
        <f t="shared" si="137"/>
        <v>0</v>
      </c>
      <c r="BK77" s="62">
        <f t="shared" si="138"/>
        <v>0</v>
      </c>
      <c r="BL77" s="62">
        <f t="shared" si="139"/>
        <v>0</v>
      </c>
      <c r="BM77" s="62">
        <f t="shared" si="140"/>
        <v>0</v>
      </c>
      <c r="BO77" s="1">
        <f t="shared" si="141"/>
        <v>0</v>
      </c>
      <c r="BP77" s="1">
        <f t="shared" si="142"/>
        <v>0</v>
      </c>
      <c r="BR77" s="1">
        <f t="shared" si="43"/>
        <v>0</v>
      </c>
      <c r="BS77" s="1">
        <f t="shared" si="143"/>
        <v>0</v>
      </c>
      <c r="BT77" s="1">
        <f t="shared" si="144"/>
        <v>0</v>
      </c>
      <c r="BU77" s="1">
        <f t="shared" si="145"/>
        <v>0</v>
      </c>
      <c r="BV77" s="1">
        <f t="shared" si="146"/>
        <v>0</v>
      </c>
      <c r="BW77" s="1">
        <f t="shared" si="147"/>
        <v>0</v>
      </c>
      <c r="BX77" s="1">
        <f t="shared" si="148"/>
        <v>0</v>
      </c>
      <c r="BY77" s="1">
        <f t="shared" si="149"/>
        <v>0</v>
      </c>
      <c r="BZ77" s="1">
        <f t="shared" si="150"/>
        <v>0</v>
      </c>
      <c r="CA77" s="1">
        <f t="shared" si="151"/>
        <v>0</v>
      </c>
      <c r="CB77" s="1">
        <f t="shared" si="152"/>
        <v>0</v>
      </c>
      <c r="CC77" s="1">
        <f t="shared" si="153"/>
        <v>0</v>
      </c>
      <c r="CD77" s="1">
        <f t="shared" si="154"/>
        <v>0</v>
      </c>
      <c r="CE77" s="1">
        <f t="shared" si="155"/>
        <v>0</v>
      </c>
      <c r="CF77" s="1">
        <f t="shared" si="156"/>
        <v>0</v>
      </c>
    </row>
    <row r="78" spans="1:108" s="159" customFormat="1" ht="57" customHeight="1">
      <c r="A78" s="1"/>
      <c r="B78" s="783"/>
      <c r="C78" s="152"/>
      <c r="D78" s="469" t="s">
        <v>836</v>
      </c>
      <c r="E78" s="804" t="s">
        <v>90</v>
      </c>
      <c r="F78" s="152" t="s">
        <v>629</v>
      </c>
      <c r="G78" s="153" t="s">
        <v>37</v>
      </c>
      <c r="H78" s="152">
        <v>1</v>
      </c>
      <c r="I78" s="153" t="s">
        <v>6712</v>
      </c>
      <c r="J78" s="963">
        <v>116.86500000000002</v>
      </c>
      <c r="K78" s="155"/>
      <c r="L78" s="155"/>
      <c r="M78" s="155"/>
      <c r="N78" s="155"/>
      <c r="O78" s="155"/>
      <c r="P78" s="155"/>
      <c r="Q78" s="155"/>
      <c r="R78" s="156"/>
      <c r="S78" s="156"/>
      <c r="T78" s="155"/>
      <c r="U78" s="170">
        <f t="shared" ref="U78:U92" si="157">J78*K78+J78*L78+J78*M78+J78*N78+J78*O78+J78*P78+J78*Q78+J78*R78+J78*S78+J78*T78</f>
        <v>0</v>
      </c>
      <c r="V78" s="157" t="str">
        <f t="shared" ref="V78:V92" si="158">IF(B78="New","Yes","No")</f>
        <v>No</v>
      </c>
      <c r="W78" s="172" t="str">
        <f t="shared" ref="W78:W92" si="159">IF(SUM(K78:T78)&gt;0,"Yes","No")</f>
        <v>No</v>
      </c>
      <c r="X78"/>
      <c r="Y78" s="395">
        <v>1</v>
      </c>
      <c r="Z78" s="398">
        <f t="shared" ref="Z78:Z92" si="160">Y78*K78+Y78*L78+Y78*M78+Y78*N78+Y78*O78+Y78*P78+Y78*Q78+Y78*R78+Y78*S78+Y78*T78</f>
        <v>0</v>
      </c>
      <c r="AA78" s="62"/>
      <c r="AB78" s="62"/>
      <c r="AC78" s="287"/>
      <c r="AD78" s="516">
        <v>4.5</v>
      </c>
      <c r="AE78" s="286">
        <f t="shared" si="126"/>
        <v>0</v>
      </c>
      <c r="AF78" s="286">
        <f t="shared" ref="AF78:AF92" si="161">K78*H78</f>
        <v>0</v>
      </c>
      <c r="AG78" s="286">
        <f t="shared" ref="AG78:AG92" si="162">L78*H78</f>
        <v>0</v>
      </c>
      <c r="AH78" s="286">
        <f t="shared" ref="AH78:AH92" si="163">M78*H78</f>
        <v>0</v>
      </c>
      <c r="AI78" s="286">
        <f t="shared" ref="AI78:AI92" si="164">N78*H78</f>
        <v>0</v>
      </c>
      <c r="AJ78" s="286">
        <f t="shared" ref="AJ78:AJ92" si="165">O78*H78</f>
        <v>0</v>
      </c>
      <c r="AK78" s="286">
        <f t="shared" ref="AK78:AK92" si="166">P78*H78</f>
        <v>0</v>
      </c>
      <c r="AL78" s="286">
        <f t="shared" ref="AL78:AL92" si="167">Q78*H78</f>
        <v>0</v>
      </c>
      <c r="AM78" s="286">
        <f t="shared" ref="AM78:AM92" si="168">R78*H78</f>
        <v>0</v>
      </c>
      <c r="AN78" s="286">
        <f t="shared" ref="AN78:AN92" si="169">S78*H78</f>
        <v>0</v>
      </c>
      <c r="AO78" s="286">
        <f t="shared" ref="AO78:AO92" si="170">T78*H78</f>
        <v>0</v>
      </c>
      <c r="AP78" s="286">
        <v>1</v>
      </c>
      <c r="AQ78" s="152">
        <v>5</v>
      </c>
      <c r="AR78" s="522"/>
      <c r="AS78" s="152"/>
      <c r="AT78" s="522"/>
      <c r="AU78" s="152"/>
      <c r="AV78" s="522"/>
      <c r="AW78" s="152"/>
      <c r="AX78" s="522"/>
      <c r="AY78" s="152"/>
      <c r="AZ78" s="522">
        <v>1</v>
      </c>
      <c r="BA78" s="152"/>
      <c r="BB78" s="522"/>
      <c r="BC78" s="152"/>
      <c r="BD78" s="522"/>
      <c r="BE78" s="62"/>
      <c r="BF78" s="62">
        <f t="shared" si="133"/>
        <v>0</v>
      </c>
      <c r="BG78" s="62">
        <f t="shared" si="134"/>
        <v>0</v>
      </c>
      <c r="BH78" s="62">
        <f t="shared" si="135"/>
        <v>0</v>
      </c>
      <c r="BI78" s="62">
        <f t="shared" si="136"/>
        <v>0</v>
      </c>
      <c r="BJ78" s="62">
        <f t="shared" si="137"/>
        <v>0</v>
      </c>
      <c r="BK78" s="62">
        <f t="shared" si="138"/>
        <v>0</v>
      </c>
      <c r="BL78" s="62">
        <f t="shared" si="139"/>
        <v>0</v>
      </c>
      <c r="BM78" s="62">
        <f t="shared" si="140"/>
        <v>0</v>
      </c>
      <c r="BN78" s="62"/>
      <c r="BO78" s="1">
        <f t="shared" si="141"/>
        <v>0</v>
      </c>
      <c r="BP78" s="1">
        <f t="shared" si="142"/>
        <v>0</v>
      </c>
      <c r="BQ78" s="62"/>
      <c r="BR78" s="1">
        <f t="shared" ref="BR78:BR141" si="171">IF(G78="sloper",IF(SUM(K78:T78)&gt;0,SUM(K78:T78),0),0)*H78</f>
        <v>0</v>
      </c>
      <c r="BS78" s="1">
        <f t="shared" si="143"/>
        <v>0</v>
      </c>
      <c r="BT78" s="1">
        <f t="shared" si="144"/>
        <v>0</v>
      </c>
      <c r="BU78" s="1">
        <f t="shared" si="145"/>
        <v>0</v>
      </c>
      <c r="BV78" s="1">
        <f t="shared" si="146"/>
        <v>0</v>
      </c>
      <c r="BW78" s="1">
        <f t="shared" si="147"/>
        <v>0</v>
      </c>
      <c r="BX78" s="1">
        <f t="shared" si="148"/>
        <v>0</v>
      </c>
      <c r="BY78" s="1">
        <f t="shared" si="149"/>
        <v>0</v>
      </c>
      <c r="BZ78" s="1">
        <f t="shared" si="150"/>
        <v>0</v>
      </c>
      <c r="CA78" s="1">
        <f t="shared" si="151"/>
        <v>0</v>
      </c>
      <c r="CB78" s="1">
        <f t="shared" si="152"/>
        <v>0</v>
      </c>
      <c r="CC78" s="1">
        <f t="shared" si="153"/>
        <v>0</v>
      </c>
      <c r="CD78" s="1">
        <f t="shared" si="154"/>
        <v>0</v>
      </c>
      <c r="CE78" s="1">
        <f t="shared" si="155"/>
        <v>0</v>
      </c>
      <c r="CF78" s="1">
        <f t="shared" si="156"/>
        <v>0</v>
      </c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</row>
    <row r="79" spans="1:108" s="1" customFormat="1" ht="57" customHeight="1">
      <c r="B79" s="782"/>
      <c r="C79" s="62"/>
      <c r="D79" s="467" t="s">
        <v>837</v>
      </c>
      <c r="E79" s="805" t="s">
        <v>90</v>
      </c>
      <c r="F79" s="159" t="s">
        <v>631</v>
      </c>
      <c r="G79" s="161" t="s">
        <v>37</v>
      </c>
      <c r="H79" s="159">
        <v>1</v>
      </c>
      <c r="I79" s="161" t="s">
        <v>6712</v>
      </c>
      <c r="J79" s="964">
        <v>102.39600000000002</v>
      </c>
      <c r="K79" s="162"/>
      <c r="L79" s="162"/>
      <c r="M79" s="162"/>
      <c r="N79" s="162"/>
      <c r="O79" s="162"/>
      <c r="P79" s="162"/>
      <c r="Q79" s="162"/>
      <c r="R79" s="163"/>
      <c r="S79" s="163"/>
      <c r="T79" s="162"/>
      <c r="U79" s="165">
        <f t="shared" si="157"/>
        <v>0</v>
      </c>
      <c r="V79" s="165" t="str">
        <f t="shared" si="158"/>
        <v>No</v>
      </c>
      <c r="W79" s="166" t="str">
        <f t="shared" si="159"/>
        <v>No</v>
      </c>
      <c r="X79"/>
      <c r="Y79" s="397">
        <v>1</v>
      </c>
      <c r="Z79" s="398">
        <f t="shared" si="160"/>
        <v>0</v>
      </c>
      <c r="AA79" s="62"/>
      <c r="AB79" s="62"/>
      <c r="AC79" s="287"/>
      <c r="AD79" s="516">
        <v>4.18</v>
      </c>
      <c r="AE79" s="286">
        <f t="shared" si="126"/>
        <v>0</v>
      </c>
      <c r="AF79" s="286">
        <f t="shared" si="161"/>
        <v>0</v>
      </c>
      <c r="AG79" s="286">
        <f t="shared" si="162"/>
        <v>0</v>
      </c>
      <c r="AH79" s="286">
        <f t="shared" si="163"/>
        <v>0</v>
      </c>
      <c r="AI79" s="286">
        <f t="shared" si="164"/>
        <v>0</v>
      </c>
      <c r="AJ79" s="286">
        <f t="shared" si="165"/>
        <v>0</v>
      </c>
      <c r="AK79" s="286">
        <f t="shared" si="166"/>
        <v>0</v>
      </c>
      <c r="AL79" s="286">
        <f t="shared" si="167"/>
        <v>0</v>
      </c>
      <c r="AM79" s="286">
        <f t="shared" si="168"/>
        <v>0</v>
      </c>
      <c r="AN79" s="286">
        <f t="shared" si="169"/>
        <v>0</v>
      </c>
      <c r="AO79" s="286">
        <f t="shared" si="170"/>
        <v>0</v>
      </c>
      <c r="AP79" s="286">
        <v>1</v>
      </c>
      <c r="AQ79" s="159">
        <v>5</v>
      </c>
      <c r="AR79" s="523"/>
      <c r="AS79" s="159"/>
      <c r="AT79" s="523"/>
      <c r="AU79" s="159"/>
      <c r="AV79" s="523"/>
      <c r="AW79" s="159"/>
      <c r="AX79" s="523"/>
      <c r="AY79" s="159"/>
      <c r="AZ79" s="523">
        <v>1</v>
      </c>
      <c r="BA79" s="159"/>
      <c r="BB79" s="523"/>
      <c r="BC79" s="159"/>
      <c r="BD79" s="523"/>
      <c r="BE79" s="62"/>
      <c r="BF79" s="62">
        <f t="shared" si="133"/>
        <v>0</v>
      </c>
      <c r="BG79" s="62">
        <f t="shared" si="134"/>
        <v>0</v>
      </c>
      <c r="BH79" s="62">
        <f t="shared" si="135"/>
        <v>0</v>
      </c>
      <c r="BI79" s="62">
        <f t="shared" si="136"/>
        <v>0</v>
      </c>
      <c r="BJ79" s="62">
        <f t="shared" si="137"/>
        <v>0</v>
      </c>
      <c r="BK79" s="62">
        <f t="shared" si="138"/>
        <v>0</v>
      </c>
      <c r="BL79" s="62">
        <f t="shared" si="139"/>
        <v>0</v>
      </c>
      <c r="BM79" s="62">
        <f t="shared" si="140"/>
        <v>0</v>
      </c>
      <c r="BN79" s="62"/>
      <c r="BO79" s="1">
        <f t="shared" si="141"/>
        <v>0</v>
      </c>
      <c r="BP79" s="1">
        <f t="shared" si="142"/>
        <v>0</v>
      </c>
      <c r="BQ79" s="62"/>
      <c r="BR79" s="1">
        <f t="shared" si="171"/>
        <v>0</v>
      </c>
      <c r="BS79" s="1">
        <f t="shared" si="143"/>
        <v>0</v>
      </c>
      <c r="BT79" s="1">
        <f t="shared" si="144"/>
        <v>0</v>
      </c>
      <c r="BU79" s="1">
        <f t="shared" si="145"/>
        <v>0</v>
      </c>
      <c r="BV79" s="1">
        <f t="shared" si="146"/>
        <v>0</v>
      </c>
      <c r="BW79" s="1">
        <f t="shared" si="147"/>
        <v>0</v>
      </c>
      <c r="BX79" s="1">
        <f t="shared" si="148"/>
        <v>0</v>
      </c>
      <c r="BY79" s="1">
        <f t="shared" si="149"/>
        <v>0</v>
      </c>
      <c r="BZ79" s="1">
        <f t="shared" si="150"/>
        <v>0</v>
      </c>
      <c r="CA79" s="1">
        <f t="shared" si="151"/>
        <v>0</v>
      </c>
      <c r="CB79" s="1">
        <f t="shared" si="152"/>
        <v>0</v>
      </c>
      <c r="CC79" s="1">
        <f t="shared" si="153"/>
        <v>0</v>
      </c>
      <c r="CD79" s="1">
        <f t="shared" si="154"/>
        <v>0</v>
      </c>
      <c r="CE79" s="1">
        <f t="shared" si="155"/>
        <v>0</v>
      </c>
      <c r="CF79" s="1">
        <f t="shared" si="156"/>
        <v>0</v>
      </c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</row>
    <row r="80" spans="1:108" s="159" customFormat="1" ht="57" customHeight="1">
      <c r="A80" s="1"/>
      <c r="B80" s="782"/>
      <c r="C80" s="62"/>
      <c r="D80" s="472" t="s">
        <v>838</v>
      </c>
      <c r="E80" s="814" t="s">
        <v>90</v>
      </c>
      <c r="F80" s="62" t="s">
        <v>219</v>
      </c>
      <c r="G80" s="167" t="s">
        <v>37</v>
      </c>
      <c r="H80" s="62">
        <v>1</v>
      </c>
      <c r="I80" s="167" t="s">
        <v>6712</v>
      </c>
      <c r="J80" s="733">
        <v>77.353500000000011</v>
      </c>
      <c r="K80" s="168"/>
      <c r="L80" s="168"/>
      <c r="M80" s="168"/>
      <c r="N80" s="168"/>
      <c r="O80" s="168"/>
      <c r="P80" s="168"/>
      <c r="Q80" s="168"/>
      <c r="R80" s="169"/>
      <c r="S80" s="169"/>
      <c r="T80" s="168"/>
      <c r="U80" s="171">
        <f t="shared" si="157"/>
        <v>0</v>
      </c>
      <c r="V80" s="171" t="str">
        <f t="shared" si="158"/>
        <v>No</v>
      </c>
      <c r="W80" s="172" t="str">
        <f t="shared" si="159"/>
        <v>No</v>
      </c>
      <c r="X80"/>
      <c r="Y80" s="397">
        <v>1</v>
      </c>
      <c r="Z80" s="398">
        <f t="shared" si="160"/>
        <v>0</v>
      </c>
      <c r="AA80" s="62"/>
      <c r="AB80" s="62"/>
      <c r="AC80" s="287"/>
      <c r="AD80" s="516">
        <v>2.5299999999999998</v>
      </c>
      <c r="AE80" s="286">
        <f t="shared" si="126"/>
        <v>0</v>
      </c>
      <c r="AF80" s="286">
        <f t="shared" si="161"/>
        <v>0</v>
      </c>
      <c r="AG80" s="286">
        <f t="shared" si="162"/>
        <v>0</v>
      </c>
      <c r="AH80" s="286">
        <f t="shared" si="163"/>
        <v>0</v>
      </c>
      <c r="AI80" s="286">
        <f t="shared" si="164"/>
        <v>0</v>
      </c>
      <c r="AJ80" s="286">
        <f t="shared" si="165"/>
        <v>0</v>
      </c>
      <c r="AK80" s="286">
        <f t="shared" si="166"/>
        <v>0</v>
      </c>
      <c r="AL80" s="286">
        <f t="shared" si="167"/>
        <v>0</v>
      </c>
      <c r="AM80" s="286">
        <f t="shared" si="168"/>
        <v>0</v>
      </c>
      <c r="AN80" s="286">
        <f t="shared" si="169"/>
        <v>0</v>
      </c>
      <c r="AO80" s="286">
        <f t="shared" si="170"/>
        <v>0</v>
      </c>
      <c r="AP80" s="286">
        <v>1</v>
      </c>
      <c r="AQ80" s="62">
        <v>4</v>
      </c>
      <c r="AR80" s="523"/>
      <c r="AS80" s="62"/>
      <c r="AT80" s="523"/>
      <c r="AU80" s="62"/>
      <c r="AV80" s="523"/>
      <c r="AW80" s="62"/>
      <c r="AX80" s="523"/>
      <c r="AY80" s="62"/>
      <c r="AZ80" s="523"/>
      <c r="BA80" s="62"/>
      <c r="BB80" s="523">
        <v>1</v>
      </c>
      <c r="BC80" s="62"/>
      <c r="BD80" s="523"/>
      <c r="BE80" s="62"/>
      <c r="BF80" s="62">
        <f t="shared" si="133"/>
        <v>0</v>
      </c>
      <c r="BG80" s="62">
        <f t="shared" si="134"/>
        <v>0</v>
      </c>
      <c r="BH80" s="62">
        <f t="shared" si="135"/>
        <v>0</v>
      </c>
      <c r="BI80" s="62">
        <f t="shared" si="136"/>
        <v>0</v>
      </c>
      <c r="BJ80" s="62">
        <f t="shared" si="137"/>
        <v>0</v>
      </c>
      <c r="BK80" s="62">
        <f t="shared" si="138"/>
        <v>0</v>
      </c>
      <c r="BL80" s="62">
        <f t="shared" si="139"/>
        <v>0</v>
      </c>
      <c r="BM80" s="62">
        <f t="shared" si="140"/>
        <v>0</v>
      </c>
      <c r="BN80" s="62"/>
      <c r="BO80" s="1">
        <f t="shared" si="141"/>
        <v>0</v>
      </c>
      <c r="BP80" s="1">
        <f t="shared" si="142"/>
        <v>0</v>
      </c>
      <c r="BQ80" s="62"/>
      <c r="BR80" s="1">
        <f t="shared" si="171"/>
        <v>0</v>
      </c>
      <c r="BS80" s="1">
        <f t="shared" si="143"/>
        <v>0</v>
      </c>
      <c r="BT80" s="1">
        <f t="shared" si="144"/>
        <v>0</v>
      </c>
      <c r="BU80" s="1">
        <f t="shared" si="145"/>
        <v>0</v>
      </c>
      <c r="BV80" s="1">
        <f t="shared" si="146"/>
        <v>0</v>
      </c>
      <c r="BW80" s="1">
        <f t="shared" si="147"/>
        <v>0</v>
      </c>
      <c r="BX80" s="1">
        <f t="shared" si="148"/>
        <v>0</v>
      </c>
      <c r="BY80" s="1">
        <f t="shared" si="149"/>
        <v>0</v>
      </c>
      <c r="BZ80" s="1">
        <f t="shared" si="150"/>
        <v>0</v>
      </c>
      <c r="CA80" s="1">
        <f t="shared" si="151"/>
        <v>0</v>
      </c>
      <c r="CB80" s="1">
        <f t="shared" si="152"/>
        <v>0</v>
      </c>
      <c r="CC80" s="1">
        <f t="shared" si="153"/>
        <v>0</v>
      </c>
      <c r="CD80" s="1">
        <f t="shared" si="154"/>
        <v>0</v>
      </c>
      <c r="CE80" s="1">
        <f t="shared" si="155"/>
        <v>0</v>
      </c>
      <c r="CF80" s="1">
        <f t="shared" si="156"/>
        <v>0</v>
      </c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</row>
    <row r="81" spans="1:108" s="1" customFormat="1" ht="57" customHeight="1">
      <c r="B81" s="782"/>
      <c r="C81" s="62"/>
      <c r="D81" s="467" t="s">
        <v>839</v>
      </c>
      <c r="E81" s="805" t="s">
        <v>90</v>
      </c>
      <c r="F81" s="159" t="s">
        <v>219</v>
      </c>
      <c r="G81" s="161" t="s">
        <v>37</v>
      </c>
      <c r="H81" s="159">
        <v>2</v>
      </c>
      <c r="I81" s="161" t="s">
        <v>6712</v>
      </c>
      <c r="J81" s="964">
        <v>84.588000000000008</v>
      </c>
      <c r="K81" s="162"/>
      <c r="L81" s="162"/>
      <c r="M81" s="162"/>
      <c r="N81" s="162"/>
      <c r="O81" s="162"/>
      <c r="P81" s="162"/>
      <c r="Q81" s="162"/>
      <c r="R81" s="163"/>
      <c r="S81" s="163"/>
      <c r="T81" s="162"/>
      <c r="U81" s="165">
        <f t="shared" si="157"/>
        <v>0</v>
      </c>
      <c r="V81" s="165" t="str">
        <f t="shared" si="158"/>
        <v>No</v>
      </c>
      <c r="W81" s="166" t="str">
        <f t="shared" si="159"/>
        <v>No</v>
      </c>
      <c r="X81"/>
      <c r="Y81" s="397">
        <v>1</v>
      </c>
      <c r="Z81" s="398">
        <f t="shared" si="160"/>
        <v>0</v>
      </c>
      <c r="AA81" s="62"/>
      <c r="AB81" s="62"/>
      <c r="AC81" s="287"/>
      <c r="AD81" s="516">
        <v>2.8</v>
      </c>
      <c r="AE81" s="286">
        <f t="shared" si="126"/>
        <v>0</v>
      </c>
      <c r="AF81" s="286">
        <f t="shared" si="161"/>
        <v>0</v>
      </c>
      <c r="AG81" s="286">
        <f t="shared" si="162"/>
        <v>0</v>
      </c>
      <c r="AH81" s="286">
        <f t="shared" si="163"/>
        <v>0</v>
      </c>
      <c r="AI81" s="286">
        <f t="shared" si="164"/>
        <v>0</v>
      </c>
      <c r="AJ81" s="286">
        <f t="shared" si="165"/>
        <v>0</v>
      </c>
      <c r="AK81" s="286">
        <f t="shared" si="166"/>
        <v>0</v>
      </c>
      <c r="AL81" s="286">
        <f t="shared" si="167"/>
        <v>0</v>
      </c>
      <c r="AM81" s="286">
        <f t="shared" si="168"/>
        <v>0</v>
      </c>
      <c r="AN81" s="286">
        <f t="shared" si="169"/>
        <v>0</v>
      </c>
      <c r="AO81" s="286">
        <f t="shared" si="170"/>
        <v>0</v>
      </c>
      <c r="AP81" s="286">
        <v>1</v>
      </c>
      <c r="AQ81" s="159">
        <v>6</v>
      </c>
      <c r="AR81" s="523"/>
      <c r="AS81" s="159"/>
      <c r="AT81" s="523"/>
      <c r="AU81" s="159"/>
      <c r="AV81" s="523"/>
      <c r="AW81" s="159"/>
      <c r="AX81" s="523"/>
      <c r="AY81" s="159">
        <v>2</v>
      </c>
      <c r="AZ81" s="523"/>
      <c r="BA81" s="159"/>
      <c r="BB81" s="523"/>
      <c r="BC81" s="159"/>
      <c r="BD81" s="523"/>
      <c r="BE81" s="62"/>
      <c r="BF81" s="62">
        <f t="shared" si="133"/>
        <v>0</v>
      </c>
      <c r="BG81" s="62">
        <f t="shared" si="134"/>
        <v>0</v>
      </c>
      <c r="BH81" s="62">
        <f t="shared" si="135"/>
        <v>0</v>
      </c>
      <c r="BI81" s="62">
        <f t="shared" si="136"/>
        <v>0</v>
      </c>
      <c r="BJ81" s="62">
        <f t="shared" si="137"/>
        <v>0</v>
      </c>
      <c r="BK81" s="62">
        <f t="shared" si="138"/>
        <v>0</v>
      </c>
      <c r="BL81" s="62">
        <f t="shared" si="139"/>
        <v>0</v>
      </c>
      <c r="BM81" s="62">
        <f t="shared" si="140"/>
        <v>0</v>
      </c>
      <c r="BN81" s="62"/>
      <c r="BO81" s="1">
        <f t="shared" si="141"/>
        <v>0</v>
      </c>
      <c r="BP81" s="1">
        <f t="shared" si="142"/>
        <v>0</v>
      </c>
      <c r="BQ81" s="62"/>
      <c r="BR81" s="1">
        <f t="shared" si="171"/>
        <v>0</v>
      </c>
      <c r="BS81" s="1">
        <f t="shared" si="143"/>
        <v>0</v>
      </c>
      <c r="BT81" s="1">
        <f t="shared" si="144"/>
        <v>0</v>
      </c>
      <c r="BU81" s="1">
        <f t="shared" si="145"/>
        <v>0</v>
      </c>
      <c r="BV81" s="1">
        <f t="shared" si="146"/>
        <v>0</v>
      </c>
      <c r="BW81" s="1">
        <f t="shared" si="147"/>
        <v>0</v>
      </c>
      <c r="BX81" s="1">
        <f t="shared" si="148"/>
        <v>0</v>
      </c>
      <c r="BY81" s="1">
        <f t="shared" si="149"/>
        <v>0</v>
      </c>
      <c r="BZ81" s="1">
        <f t="shared" si="150"/>
        <v>0</v>
      </c>
      <c r="CA81" s="1">
        <f t="shared" si="151"/>
        <v>0</v>
      </c>
      <c r="CB81" s="1">
        <f t="shared" si="152"/>
        <v>0</v>
      </c>
      <c r="CC81" s="1">
        <f t="shared" si="153"/>
        <v>0</v>
      </c>
      <c r="CD81" s="1">
        <f t="shared" si="154"/>
        <v>0</v>
      </c>
      <c r="CE81" s="1">
        <f t="shared" si="155"/>
        <v>0</v>
      </c>
      <c r="CF81" s="1">
        <f t="shared" si="156"/>
        <v>0</v>
      </c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</row>
    <row r="82" spans="1:108" s="1" customFormat="1" ht="57" customHeight="1">
      <c r="B82" s="782"/>
      <c r="C82" s="62"/>
      <c r="D82" s="472" t="s">
        <v>840</v>
      </c>
      <c r="E82" s="814" t="s">
        <v>90</v>
      </c>
      <c r="F82" s="62" t="s">
        <v>219</v>
      </c>
      <c r="G82" s="167" t="s">
        <v>37</v>
      </c>
      <c r="H82" s="62">
        <v>2</v>
      </c>
      <c r="I82" s="167" t="s">
        <v>6712</v>
      </c>
      <c r="J82" s="733">
        <v>70.119</v>
      </c>
      <c r="K82" s="168"/>
      <c r="L82" s="168"/>
      <c r="M82" s="168"/>
      <c r="N82" s="168"/>
      <c r="O82" s="168"/>
      <c r="P82" s="168"/>
      <c r="Q82" s="168"/>
      <c r="R82" s="169"/>
      <c r="S82" s="169"/>
      <c r="T82" s="168"/>
      <c r="U82" s="171">
        <f t="shared" si="157"/>
        <v>0</v>
      </c>
      <c r="V82" s="171" t="str">
        <f t="shared" si="158"/>
        <v>No</v>
      </c>
      <c r="W82" s="172" t="str">
        <f t="shared" si="159"/>
        <v>No</v>
      </c>
      <c r="X82"/>
      <c r="Y82" s="397">
        <v>1</v>
      </c>
      <c r="Z82" s="398">
        <f t="shared" si="160"/>
        <v>0</v>
      </c>
      <c r="AA82" s="62"/>
      <c r="AB82" s="62"/>
      <c r="AC82" s="287"/>
      <c r="AD82" s="516">
        <v>2.0699999999999998</v>
      </c>
      <c r="AE82" s="286">
        <f t="shared" si="126"/>
        <v>0</v>
      </c>
      <c r="AF82" s="286">
        <f t="shared" si="161"/>
        <v>0</v>
      </c>
      <c r="AG82" s="286">
        <f t="shared" si="162"/>
        <v>0</v>
      </c>
      <c r="AH82" s="286">
        <f t="shared" si="163"/>
        <v>0</v>
      </c>
      <c r="AI82" s="286">
        <f t="shared" si="164"/>
        <v>0</v>
      </c>
      <c r="AJ82" s="286">
        <f t="shared" si="165"/>
        <v>0</v>
      </c>
      <c r="AK82" s="286">
        <f t="shared" si="166"/>
        <v>0</v>
      </c>
      <c r="AL82" s="286">
        <f t="shared" si="167"/>
        <v>0</v>
      </c>
      <c r="AM82" s="286">
        <f t="shared" si="168"/>
        <v>0</v>
      </c>
      <c r="AN82" s="286">
        <f t="shared" si="169"/>
        <v>0</v>
      </c>
      <c r="AO82" s="286">
        <f t="shared" si="170"/>
        <v>0</v>
      </c>
      <c r="AP82" s="286">
        <v>1</v>
      </c>
      <c r="AQ82" s="62">
        <v>8</v>
      </c>
      <c r="AR82" s="523"/>
      <c r="AS82" s="62"/>
      <c r="AT82" s="523"/>
      <c r="AU82" s="62"/>
      <c r="AV82" s="523"/>
      <c r="AW82" s="62">
        <v>2</v>
      </c>
      <c r="AX82" s="523"/>
      <c r="AY82" s="62"/>
      <c r="AZ82" s="523"/>
      <c r="BA82" s="62"/>
      <c r="BB82" s="523"/>
      <c r="BC82" s="62"/>
      <c r="BD82" s="523"/>
      <c r="BE82" s="62"/>
      <c r="BF82" s="62">
        <f t="shared" si="133"/>
        <v>0</v>
      </c>
      <c r="BG82" s="62">
        <f t="shared" si="134"/>
        <v>0</v>
      </c>
      <c r="BH82" s="62">
        <f t="shared" si="135"/>
        <v>0</v>
      </c>
      <c r="BI82" s="62">
        <f t="shared" si="136"/>
        <v>0</v>
      </c>
      <c r="BJ82" s="62">
        <f t="shared" si="137"/>
        <v>0</v>
      </c>
      <c r="BK82" s="62">
        <f t="shared" si="138"/>
        <v>0</v>
      </c>
      <c r="BL82" s="62">
        <f t="shared" si="139"/>
        <v>0</v>
      </c>
      <c r="BM82" s="62">
        <f t="shared" si="140"/>
        <v>0</v>
      </c>
      <c r="BN82" s="62"/>
      <c r="BO82" s="1">
        <f t="shared" si="141"/>
        <v>0</v>
      </c>
      <c r="BP82" s="1">
        <f t="shared" si="142"/>
        <v>0</v>
      </c>
      <c r="BQ82" s="62"/>
      <c r="BR82" s="1">
        <f t="shared" si="171"/>
        <v>0</v>
      </c>
      <c r="BS82" s="1">
        <f t="shared" si="143"/>
        <v>0</v>
      </c>
      <c r="BT82" s="1">
        <f t="shared" si="144"/>
        <v>0</v>
      </c>
      <c r="BU82" s="1">
        <f t="shared" si="145"/>
        <v>0</v>
      </c>
      <c r="BV82" s="1">
        <f t="shared" si="146"/>
        <v>0</v>
      </c>
      <c r="BW82" s="1">
        <f t="shared" si="147"/>
        <v>0</v>
      </c>
      <c r="BX82" s="1">
        <f t="shared" si="148"/>
        <v>0</v>
      </c>
      <c r="BY82" s="1">
        <f t="shared" si="149"/>
        <v>0</v>
      </c>
      <c r="BZ82" s="1">
        <f t="shared" si="150"/>
        <v>0</v>
      </c>
      <c r="CA82" s="1">
        <f t="shared" si="151"/>
        <v>0</v>
      </c>
      <c r="CB82" s="1">
        <f t="shared" si="152"/>
        <v>0</v>
      </c>
      <c r="CC82" s="1">
        <f t="shared" si="153"/>
        <v>0</v>
      </c>
      <c r="CD82" s="1">
        <f t="shared" si="154"/>
        <v>0</v>
      </c>
      <c r="CE82" s="1">
        <f t="shared" si="155"/>
        <v>0</v>
      </c>
      <c r="CF82" s="1">
        <f t="shared" si="156"/>
        <v>0</v>
      </c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</row>
    <row r="83" spans="1:108" s="159" customFormat="1" ht="57" customHeight="1">
      <c r="A83" s="1"/>
      <c r="B83" s="782"/>
      <c r="C83" s="62"/>
      <c r="D83" s="467" t="s">
        <v>841</v>
      </c>
      <c r="E83" s="805" t="s">
        <v>90</v>
      </c>
      <c r="F83" s="159" t="s">
        <v>6541</v>
      </c>
      <c r="G83" s="161" t="s">
        <v>148</v>
      </c>
      <c r="H83" s="159">
        <v>12</v>
      </c>
      <c r="I83" s="161" t="s">
        <v>6708</v>
      </c>
      <c r="J83" s="964">
        <v>96.831000000000003</v>
      </c>
      <c r="K83" s="162"/>
      <c r="L83" s="162"/>
      <c r="M83" s="162"/>
      <c r="N83" s="162"/>
      <c r="O83" s="162"/>
      <c r="P83" s="162"/>
      <c r="Q83" s="162"/>
      <c r="R83" s="163"/>
      <c r="S83" s="163"/>
      <c r="T83" s="162"/>
      <c r="U83" s="165">
        <f t="shared" si="157"/>
        <v>0</v>
      </c>
      <c r="V83" s="165" t="str">
        <f t="shared" si="158"/>
        <v>No</v>
      </c>
      <c r="W83" s="166" t="str">
        <f t="shared" si="159"/>
        <v>No</v>
      </c>
      <c r="X83"/>
      <c r="Y83" s="397">
        <v>1</v>
      </c>
      <c r="Z83" s="398">
        <f t="shared" si="160"/>
        <v>0</v>
      </c>
      <c r="AA83" s="62"/>
      <c r="AB83" s="62"/>
      <c r="AC83" s="287"/>
      <c r="AD83" s="516">
        <v>1.76</v>
      </c>
      <c r="AE83" s="286">
        <f t="shared" si="126"/>
        <v>0</v>
      </c>
      <c r="AF83" s="286">
        <f t="shared" si="161"/>
        <v>0</v>
      </c>
      <c r="AG83" s="286">
        <f t="shared" si="162"/>
        <v>0</v>
      </c>
      <c r="AH83" s="286">
        <f t="shared" si="163"/>
        <v>0</v>
      </c>
      <c r="AI83" s="286">
        <f t="shared" si="164"/>
        <v>0</v>
      </c>
      <c r="AJ83" s="286">
        <f t="shared" si="165"/>
        <v>0</v>
      </c>
      <c r="AK83" s="286">
        <f t="shared" si="166"/>
        <v>0</v>
      </c>
      <c r="AL83" s="286">
        <f t="shared" si="167"/>
        <v>0</v>
      </c>
      <c r="AM83" s="286">
        <f t="shared" si="168"/>
        <v>0</v>
      </c>
      <c r="AN83" s="286">
        <f t="shared" si="169"/>
        <v>0</v>
      </c>
      <c r="AO83" s="286">
        <f t="shared" si="170"/>
        <v>0</v>
      </c>
      <c r="AP83" s="286">
        <v>1</v>
      </c>
      <c r="AQ83" s="159">
        <v>27</v>
      </c>
      <c r="AR83" s="523"/>
      <c r="AT83" s="523"/>
      <c r="AV83" s="523"/>
      <c r="AX83" s="523"/>
      <c r="AZ83" s="523"/>
      <c r="BB83" s="523"/>
      <c r="BD83" s="523"/>
      <c r="BE83" s="62"/>
      <c r="BF83" s="62">
        <f t="shared" si="133"/>
        <v>0</v>
      </c>
      <c r="BG83" s="62">
        <f t="shared" si="134"/>
        <v>0</v>
      </c>
      <c r="BH83" s="62">
        <f t="shared" si="135"/>
        <v>0</v>
      </c>
      <c r="BI83" s="62">
        <f t="shared" si="136"/>
        <v>0</v>
      </c>
      <c r="BJ83" s="62">
        <f t="shared" si="137"/>
        <v>0</v>
      </c>
      <c r="BK83" s="62">
        <f t="shared" si="138"/>
        <v>0</v>
      </c>
      <c r="BL83" s="62">
        <f t="shared" si="139"/>
        <v>0</v>
      </c>
      <c r="BM83" s="62">
        <f t="shared" si="140"/>
        <v>0</v>
      </c>
      <c r="BN83" s="62"/>
      <c r="BO83" s="1">
        <f t="shared" si="141"/>
        <v>0</v>
      </c>
      <c r="BP83" s="1">
        <f t="shared" si="142"/>
        <v>0</v>
      </c>
      <c r="BQ83" s="62"/>
      <c r="BR83" s="1">
        <f t="shared" si="171"/>
        <v>0</v>
      </c>
      <c r="BS83" s="1">
        <f t="shared" si="143"/>
        <v>0</v>
      </c>
      <c r="BT83" s="1">
        <f t="shared" si="144"/>
        <v>0</v>
      </c>
      <c r="BU83" s="1">
        <f t="shared" si="145"/>
        <v>0</v>
      </c>
      <c r="BV83" s="1">
        <f t="shared" si="146"/>
        <v>0</v>
      </c>
      <c r="BW83" s="1">
        <f t="shared" si="147"/>
        <v>0</v>
      </c>
      <c r="BX83" s="1">
        <f t="shared" si="148"/>
        <v>0</v>
      </c>
      <c r="BY83" s="1">
        <f t="shared" si="149"/>
        <v>0</v>
      </c>
      <c r="BZ83" s="1">
        <f t="shared" si="150"/>
        <v>0</v>
      </c>
      <c r="CA83" s="1">
        <f t="shared" si="151"/>
        <v>0</v>
      </c>
      <c r="CB83" s="1">
        <f t="shared" si="152"/>
        <v>0</v>
      </c>
      <c r="CC83" s="1">
        <f t="shared" si="153"/>
        <v>0</v>
      </c>
      <c r="CD83" s="1">
        <f t="shared" si="154"/>
        <v>0</v>
      </c>
      <c r="CE83" s="1">
        <f t="shared" si="155"/>
        <v>0</v>
      </c>
      <c r="CF83" s="1">
        <f t="shared" si="156"/>
        <v>0</v>
      </c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</row>
    <row r="84" spans="1:108" s="1" customFormat="1" ht="57" customHeight="1">
      <c r="B84" s="788"/>
      <c r="D84" s="465" t="s">
        <v>359</v>
      </c>
      <c r="E84" s="800"/>
      <c r="F84" s="1" t="s">
        <v>219</v>
      </c>
      <c r="G84" s="140" t="s">
        <v>37</v>
      </c>
      <c r="H84" s="1">
        <v>1</v>
      </c>
      <c r="I84" s="140" t="s">
        <v>6712</v>
      </c>
      <c r="J84" s="968">
        <v>71.232000000000014</v>
      </c>
      <c r="K84" s="195"/>
      <c r="L84" s="195"/>
      <c r="M84" s="195"/>
      <c r="N84" s="195"/>
      <c r="O84" s="195"/>
      <c r="P84" s="195"/>
      <c r="Q84" s="195"/>
      <c r="R84" s="196"/>
      <c r="S84" s="169"/>
      <c r="T84" s="168"/>
      <c r="U84" s="171">
        <f t="shared" si="157"/>
        <v>0</v>
      </c>
      <c r="V84" s="197" t="str">
        <f t="shared" si="158"/>
        <v>No</v>
      </c>
      <c r="W84" s="172" t="str">
        <f t="shared" si="159"/>
        <v>No</v>
      </c>
      <c r="X84"/>
      <c r="Y84" s="397">
        <v>1</v>
      </c>
      <c r="Z84" s="398">
        <f t="shared" si="160"/>
        <v>0</v>
      </c>
      <c r="AA84" s="62"/>
      <c r="AB84" s="62"/>
      <c r="AC84" s="287"/>
      <c r="AD84" s="516">
        <v>3.06</v>
      </c>
      <c r="AE84" s="286">
        <f t="shared" si="126"/>
        <v>0</v>
      </c>
      <c r="AF84" s="309">
        <f t="shared" si="161"/>
        <v>0</v>
      </c>
      <c r="AG84" s="309">
        <f t="shared" si="162"/>
        <v>0</v>
      </c>
      <c r="AH84" s="309">
        <f t="shared" si="163"/>
        <v>0</v>
      </c>
      <c r="AI84" s="309">
        <f t="shared" si="164"/>
        <v>0</v>
      </c>
      <c r="AJ84" s="309">
        <f t="shared" si="165"/>
        <v>0</v>
      </c>
      <c r="AK84" s="309">
        <f t="shared" si="166"/>
        <v>0</v>
      </c>
      <c r="AL84" s="309">
        <f t="shared" si="167"/>
        <v>0</v>
      </c>
      <c r="AM84" s="309">
        <f t="shared" si="168"/>
        <v>0</v>
      </c>
      <c r="AN84" s="286">
        <f t="shared" si="169"/>
        <v>0</v>
      </c>
      <c r="AO84" s="286">
        <f t="shared" si="170"/>
        <v>0</v>
      </c>
      <c r="AP84" s="309">
        <v>1</v>
      </c>
      <c r="AQ84" s="1">
        <v>5</v>
      </c>
      <c r="AR84" s="523"/>
      <c r="AT84" s="523"/>
      <c r="AV84" s="523"/>
      <c r="AX84" s="523"/>
      <c r="AZ84" s="523"/>
      <c r="BB84" s="523"/>
      <c r="BC84" s="1">
        <v>1</v>
      </c>
      <c r="BD84" s="523"/>
      <c r="BF84" s="62">
        <f t="shared" si="133"/>
        <v>0</v>
      </c>
      <c r="BG84" s="62">
        <f t="shared" si="134"/>
        <v>0</v>
      </c>
      <c r="BH84" s="62">
        <f t="shared" si="135"/>
        <v>0</v>
      </c>
      <c r="BI84" s="62">
        <f t="shared" si="136"/>
        <v>0</v>
      </c>
      <c r="BJ84" s="62">
        <f t="shared" si="137"/>
        <v>0</v>
      </c>
      <c r="BK84" s="62">
        <f t="shared" si="138"/>
        <v>0</v>
      </c>
      <c r="BL84" s="62">
        <f t="shared" si="139"/>
        <v>0</v>
      </c>
      <c r="BM84" s="62">
        <f t="shared" si="140"/>
        <v>0</v>
      </c>
      <c r="BO84" s="1">
        <f t="shared" si="141"/>
        <v>0</v>
      </c>
      <c r="BP84" s="1">
        <f t="shared" si="142"/>
        <v>0</v>
      </c>
      <c r="BR84" s="1">
        <f t="shared" si="171"/>
        <v>0</v>
      </c>
      <c r="BS84" s="1">
        <f t="shared" si="143"/>
        <v>0</v>
      </c>
      <c r="BT84" s="1">
        <f t="shared" si="144"/>
        <v>0</v>
      </c>
      <c r="BU84" s="1">
        <f t="shared" si="145"/>
        <v>0</v>
      </c>
      <c r="BV84" s="1">
        <f t="shared" si="146"/>
        <v>0</v>
      </c>
      <c r="BW84" s="1">
        <f t="shared" si="147"/>
        <v>0</v>
      </c>
      <c r="BX84" s="1">
        <f t="shared" si="148"/>
        <v>0</v>
      </c>
      <c r="BY84" s="1">
        <f t="shared" si="149"/>
        <v>0</v>
      </c>
      <c r="BZ84" s="1">
        <f t="shared" si="150"/>
        <v>0</v>
      </c>
      <c r="CA84" s="1">
        <f t="shared" si="151"/>
        <v>0</v>
      </c>
      <c r="CB84" s="1">
        <f t="shared" si="152"/>
        <v>0</v>
      </c>
      <c r="CC84" s="1">
        <f t="shared" si="153"/>
        <v>0</v>
      </c>
      <c r="CD84" s="1">
        <f t="shared" si="154"/>
        <v>0</v>
      </c>
      <c r="CE84" s="1">
        <f t="shared" si="155"/>
        <v>0</v>
      </c>
      <c r="CF84" s="1">
        <f t="shared" si="156"/>
        <v>0</v>
      </c>
    </row>
    <row r="85" spans="1:108" s="1" customFormat="1" ht="57" customHeight="1">
      <c r="B85" s="782"/>
      <c r="D85" s="467" t="s">
        <v>272</v>
      </c>
      <c r="E85" s="795"/>
      <c r="F85" s="159" t="s">
        <v>225</v>
      </c>
      <c r="G85" s="161" t="s">
        <v>6541</v>
      </c>
      <c r="H85" s="159">
        <v>8</v>
      </c>
      <c r="I85" s="161" t="s">
        <v>6712</v>
      </c>
      <c r="J85" s="964">
        <v>82.695899999999995</v>
      </c>
      <c r="K85" s="162"/>
      <c r="L85" s="162"/>
      <c r="M85" s="162"/>
      <c r="N85" s="162"/>
      <c r="O85" s="162"/>
      <c r="P85" s="162"/>
      <c r="Q85" s="162"/>
      <c r="R85" s="163"/>
      <c r="S85" s="163"/>
      <c r="T85" s="162"/>
      <c r="U85" s="165">
        <f t="shared" si="157"/>
        <v>0</v>
      </c>
      <c r="V85" s="165" t="str">
        <f t="shared" si="158"/>
        <v>No</v>
      </c>
      <c r="W85" s="166" t="str">
        <f t="shared" si="159"/>
        <v>No</v>
      </c>
      <c r="X85"/>
      <c r="Y85" s="397">
        <v>1</v>
      </c>
      <c r="Z85" s="398">
        <f t="shared" si="160"/>
        <v>0</v>
      </c>
      <c r="AA85" s="62"/>
      <c r="AB85" s="62"/>
      <c r="AC85" s="287" t="s">
        <v>129</v>
      </c>
      <c r="AD85" s="516">
        <v>1.9</v>
      </c>
      <c r="AE85" s="286">
        <f t="shared" si="126"/>
        <v>0</v>
      </c>
      <c r="AF85" s="309">
        <f t="shared" si="161"/>
        <v>0</v>
      </c>
      <c r="AG85" s="309">
        <f t="shared" si="162"/>
        <v>0</v>
      </c>
      <c r="AH85" s="309">
        <f t="shared" si="163"/>
        <v>0</v>
      </c>
      <c r="AI85" s="309">
        <f t="shared" si="164"/>
        <v>0</v>
      </c>
      <c r="AJ85" s="309">
        <f t="shared" si="165"/>
        <v>0</v>
      </c>
      <c r="AK85" s="309">
        <f t="shared" si="166"/>
        <v>0</v>
      </c>
      <c r="AL85" s="309">
        <f t="shared" si="167"/>
        <v>0</v>
      </c>
      <c r="AM85" s="309">
        <f t="shared" si="168"/>
        <v>0</v>
      </c>
      <c r="AN85" s="286">
        <f t="shared" si="169"/>
        <v>0</v>
      </c>
      <c r="AO85" s="286">
        <f t="shared" si="170"/>
        <v>0</v>
      </c>
      <c r="AP85" s="309">
        <v>1</v>
      </c>
      <c r="AQ85" s="159">
        <v>16</v>
      </c>
      <c r="AR85" s="523"/>
      <c r="AS85" s="159"/>
      <c r="AT85" s="523"/>
      <c r="AU85" s="159">
        <v>1</v>
      </c>
      <c r="AV85" s="523">
        <v>3</v>
      </c>
      <c r="AW85" s="159"/>
      <c r="AX85" s="523"/>
      <c r="AY85" s="159"/>
      <c r="AZ85" s="523"/>
      <c r="BA85" s="159"/>
      <c r="BB85" s="523"/>
      <c r="BC85" s="159"/>
      <c r="BD85" s="523"/>
      <c r="BF85" s="62">
        <f t="shared" si="133"/>
        <v>0</v>
      </c>
      <c r="BG85" s="62">
        <f t="shared" si="134"/>
        <v>0</v>
      </c>
      <c r="BH85" s="62">
        <f t="shared" si="135"/>
        <v>0</v>
      </c>
      <c r="BI85" s="62">
        <f t="shared" si="136"/>
        <v>0</v>
      </c>
      <c r="BJ85" s="62">
        <f t="shared" si="137"/>
        <v>0</v>
      </c>
      <c r="BK85" s="62">
        <f t="shared" si="138"/>
        <v>0</v>
      </c>
      <c r="BL85" s="62">
        <f t="shared" si="139"/>
        <v>0</v>
      </c>
      <c r="BM85" s="62">
        <f t="shared" si="140"/>
        <v>0</v>
      </c>
      <c r="BO85" s="1">
        <f t="shared" si="141"/>
        <v>0</v>
      </c>
      <c r="BP85" s="1">
        <f t="shared" si="142"/>
        <v>0</v>
      </c>
      <c r="BR85" s="1">
        <f t="shared" si="171"/>
        <v>0</v>
      </c>
      <c r="BS85" s="1">
        <f t="shared" si="143"/>
        <v>0</v>
      </c>
      <c r="BT85" s="1">
        <f t="shared" si="144"/>
        <v>0</v>
      </c>
      <c r="BU85" s="1">
        <f t="shared" si="145"/>
        <v>0</v>
      </c>
      <c r="BV85" s="1">
        <f t="shared" si="146"/>
        <v>0</v>
      </c>
      <c r="BW85" s="1">
        <f t="shared" si="147"/>
        <v>0</v>
      </c>
      <c r="BX85" s="1">
        <f t="shared" si="148"/>
        <v>0</v>
      </c>
      <c r="BY85" s="1">
        <f t="shared" si="149"/>
        <v>0</v>
      </c>
      <c r="BZ85" s="1">
        <f t="shared" si="150"/>
        <v>0</v>
      </c>
      <c r="CA85" s="1">
        <f t="shared" si="151"/>
        <v>0</v>
      </c>
      <c r="CB85" s="1">
        <f t="shared" si="152"/>
        <v>0</v>
      </c>
      <c r="CC85" s="1">
        <f t="shared" si="153"/>
        <v>0</v>
      </c>
      <c r="CD85" s="1">
        <f t="shared" si="154"/>
        <v>0</v>
      </c>
      <c r="CE85" s="1">
        <f t="shared" si="155"/>
        <v>0</v>
      </c>
      <c r="CF85" s="1">
        <f t="shared" si="156"/>
        <v>0</v>
      </c>
    </row>
    <row r="86" spans="1:108" s="1" customFormat="1" ht="57" customHeight="1">
      <c r="B86" s="782"/>
      <c r="D86" s="465" t="s">
        <v>273</v>
      </c>
      <c r="E86" s="794"/>
      <c r="F86" s="1" t="s">
        <v>225</v>
      </c>
      <c r="G86" s="140" t="s">
        <v>6541</v>
      </c>
      <c r="H86" s="1">
        <v>6</v>
      </c>
      <c r="I86" s="140" t="s">
        <v>6708</v>
      </c>
      <c r="J86" s="968">
        <v>73.569300000000013</v>
      </c>
      <c r="K86" s="195"/>
      <c r="L86" s="195"/>
      <c r="M86" s="195"/>
      <c r="N86" s="195"/>
      <c r="O86" s="195"/>
      <c r="P86" s="195"/>
      <c r="Q86" s="195"/>
      <c r="R86" s="196"/>
      <c r="S86" s="169"/>
      <c r="T86" s="168"/>
      <c r="U86" s="171">
        <f t="shared" si="157"/>
        <v>0</v>
      </c>
      <c r="V86" s="197" t="str">
        <f t="shared" si="158"/>
        <v>No</v>
      </c>
      <c r="W86" s="172" t="str">
        <f t="shared" si="159"/>
        <v>No</v>
      </c>
      <c r="X86"/>
      <c r="Y86" s="397">
        <v>1</v>
      </c>
      <c r="Z86" s="398">
        <f t="shared" si="160"/>
        <v>0</v>
      </c>
      <c r="AA86" s="62"/>
      <c r="AB86" s="62"/>
      <c r="AC86" s="287" t="s">
        <v>130</v>
      </c>
      <c r="AD86" s="516">
        <v>1.3</v>
      </c>
      <c r="AE86" s="286">
        <f t="shared" si="126"/>
        <v>0</v>
      </c>
      <c r="AF86" s="309">
        <f t="shared" si="161"/>
        <v>0</v>
      </c>
      <c r="AG86" s="309">
        <f t="shared" si="162"/>
        <v>0</v>
      </c>
      <c r="AH86" s="309">
        <f t="shared" si="163"/>
        <v>0</v>
      </c>
      <c r="AI86" s="309">
        <f t="shared" si="164"/>
        <v>0</v>
      </c>
      <c r="AJ86" s="309">
        <f t="shared" si="165"/>
        <v>0</v>
      </c>
      <c r="AK86" s="309">
        <f t="shared" si="166"/>
        <v>0</v>
      </c>
      <c r="AL86" s="309">
        <f t="shared" si="167"/>
        <v>0</v>
      </c>
      <c r="AM86" s="309">
        <f t="shared" si="168"/>
        <v>0</v>
      </c>
      <c r="AN86" s="286">
        <f t="shared" si="169"/>
        <v>0</v>
      </c>
      <c r="AO86" s="286">
        <f t="shared" si="170"/>
        <v>0</v>
      </c>
      <c r="AP86" s="309">
        <v>1</v>
      </c>
      <c r="AQ86" s="1">
        <v>14</v>
      </c>
      <c r="AR86" s="523"/>
      <c r="AT86" s="523"/>
      <c r="AV86" s="523"/>
      <c r="AX86" s="523"/>
      <c r="AZ86" s="523"/>
      <c r="BB86" s="523"/>
      <c r="BD86" s="523"/>
      <c r="BF86" s="62">
        <f t="shared" si="133"/>
        <v>0</v>
      </c>
      <c r="BG86" s="62">
        <f t="shared" si="134"/>
        <v>0</v>
      </c>
      <c r="BH86" s="62">
        <f t="shared" si="135"/>
        <v>0</v>
      </c>
      <c r="BI86" s="62">
        <f t="shared" si="136"/>
        <v>0</v>
      </c>
      <c r="BJ86" s="62">
        <f t="shared" si="137"/>
        <v>0</v>
      </c>
      <c r="BK86" s="62">
        <f t="shared" si="138"/>
        <v>0</v>
      </c>
      <c r="BL86" s="62">
        <f t="shared" si="139"/>
        <v>0</v>
      </c>
      <c r="BM86" s="62">
        <f t="shared" si="140"/>
        <v>0</v>
      </c>
      <c r="BO86" s="1">
        <f t="shared" si="141"/>
        <v>0</v>
      </c>
      <c r="BP86" s="1">
        <f t="shared" si="142"/>
        <v>0</v>
      </c>
      <c r="BR86" s="1">
        <f t="shared" si="171"/>
        <v>0</v>
      </c>
      <c r="BS86" s="1">
        <f t="shared" si="143"/>
        <v>0</v>
      </c>
      <c r="BT86" s="1">
        <f t="shared" si="144"/>
        <v>0</v>
      </c>
      <c r="BU86" s="1">
        <f t="shared" si="145"/>
        <v>0</v>
      </c>
      <c r="BV86" s="1">
        <f t="shared" si="146"/>
        <v>0</v>
      </c>
      <c r="BW86" s="1">
        <f t="shared" si="147"/>
        <v>0</v>
      </c>
      <c r="BX86" s="1">
        <f t="shared" si="148"/>
        <v>0</v>
      </c>
      <c r="BY86" s="1">
        <f t="shared" si="149"/>
        <v>0</v>
      </c>
      <c r="BZ86" s="1">
        <f t="shared" si="150"/>
        <v>0</v>
      </c>
      <c r="CA86" s="1">
        <f t="shared" si="151"/>
        <v>0</v>
      </c>
      <c r="CB86" s="1">
        <f t="shared" si="152"/>
        <v>0</v>
      </c>
      <c r="CC86" s="1">
        <f t="shared" si="153"/>
        <v>0</v>
      </c>
      <c r="CD86" s="1">
        <f t="shared" si="154"/>
        <v>0</v>
      </c>
      <c r="CE86" s="1">
        <f t="shared" si="155"/>
        <v>0</v>
      </c>
      <c r="CF86" s="1">
        <f t="shared" si="156"/>
        <v>0</v>
      </c>
    </row>
    <row r="87" spans="1:108" s="1" customFormat="1" ht="57" customHeight="1">
      <c r="B87" s="782"/>
      <c r="D87" s="467" t="s">
        <v>274</v>
      </c>
      <c r="E87" s="795"/>
      <c r="F87" s="159" t="s">
        <v>225</v>
      </c>
      <c r="G87" s="161" t="s">
        <v>6541</v>
      </c>
      <c r="H87" s="159">
        <v>5</v>
      </c>
      <c r="I87" s="161" t="s">
        <v>6708</v>
      </c>
      <c r="J87" s="964">
        <v>71.899799999999999</v>
      </c>
      <c r="K87" s="162"/>
      <c r="L87" s="162"/>
      <c r="M87" s="162"/>
      <c r="N87" s="162"/>
      <c r="O87" s="162"/>
      <c r="P87" s="162"/>
      <c r="Q87" s="162"/>
      <c r="R87" s="163"/>
      <c r="S87" s="163"/>
      <c r="T87" s="162"/>
      <c r="U87" s="165">
        <f t="shared" si="157"/>
        <v>0</v>
      </c>
      <c r="V87" s="165" t="str">
        <f t="shared" si="158"/>
        <v>No</v>
      </c>
      <c r="W87" s="166" t="str">
        <f t="shared" si="159"/>
        <v>No</v>
      </c>
      <c r="X87"/>
      <c r="Y87" s="397">
        <v>1</v>
      </c>
      <c r="Z87" s="398">
        <f t="shared" si="160"/>
        <v>0</v>
      </c>
      <c r="AA87" s="62"/>
      <c r="AB87" s="62"/>
      <c r="AC87" s="287" t="s">
        <v>131</v>
      </c>
      <c r="AD87" s="516">
        <v>1.3</v>
      </c>
      <c r="AE87" s="286">
        <f t="shared" si="126"/>
        <v>0</v>
      </c>
      <c r="AF87" s="309">
        <f t="shared" si="161"/>
        <v>0</v>
      </c>
      <c r="AG87" s="309">
        <f t="shared" si="162"/>
        <v>0</v>
      </c>
      <c r="AH87" s="309">
        <f t="shared" si="163"/>
        <v>0</v>
      </c>
      <c r="AI87" s="309">
        <f t="shared" si="164"/>
        <v>0</v>
      </c>
      <c r="AJ87" s="309">
        <f t="shared" si="165"/>
        <v>0</v>
      </c>
      <c r="AK87" s="309">
        <f t="shared" si="166"/>
        <v>0</v>
      </c>
      <c r="AL87" s="309">
        <f t="shared" si="167"/>
        <v>0</v>
      </c>
      <c r="AM87" s="309">
        <f t="shared" si="168"/>
        <v>0</v>
      </c>
      <c r="AN87" s="286">
        <f t="shared" si="169"/>
        <v>0</v>
      </c>
      <c r="AO87" s="286">
        <f t="shared" si="170"/>
        <v>0</v>
      </c>
      <c r="AP87" s="309">
        <v>1</v>
      </c>
      <c r="AQ87" s="159">
        <v>8</v>
      </c>
      <c r="AR87" s="523">
        <v>6</v>
      </c>
      <c r="AS87" s="159"/>
      <c r="AT87" s="523"/>
      <c r="AU87" s="159"/>
      <c r="AV87" s="523"/>
      <c r="AW87" s="159"/>
      <c r="AX87" s="523"/>
      <c r="AY87" s="159"/>
      <c r="AZ87" s="523"/>
      <c r="BA87" s="159"/>
      <c r="BB87" s="523"/>
      <c r="BC87" s="159"/>
      <c r="BD87" s="523"/>
      <c r="BF87" s="62">
        <f t="shared" si="133"/>
        <v>0</v>
      </c>
      <c r="BG87" s="62">
        <f t="shared" si="134"/>
        <v>0</v>
      </c>
      <c r="BH87" s="62">
        <f t="shared" si="135"/>
        <v>0</v>
      </c>
      <c r="BI87" s="62">
        <f t="shared" si="136"/>
        <v>0</v>
      </c>
      <c r="BJ87" s="62">
        <f t="shared" si="137"/>
        <v>0</v>
      </c>
      <c r="BK87" s="62">
        <f t="shared" si="138"/>
        <v>0</v>
      </c>
      <c r="BL87" s="62">
        <f t="shared" si="139"/>
        <v>0</v>
      </c>
      <c r="BM87" s="62">
        <f t="shared" si="140"/>
        <v>0</v>
      </c>
      <c r="BO87" s="1">
        <f t="shared" si="141"/>
        <v>0</v>
      </c>
      <c r="BP87" s="1">
        <f t="shared" si="142"/>
        <v>0</v>
      </c>
      <c r="BR87" s="1">
        <f t="shared" si="171"/>
        <v>0</v>
      </c>
      <c r="BS87" s="1">
        <f t="shared" si="143"/>
        <v>0</v>
      </c>
      <c r="BT87" s="1">
        <f t="shared" si="144"/>
        <v>0</v>
      </c>
      <c r="BU87" s="1">
        <f t="shared" si="145"/>
        <v>0</v>
      </c>
      <c r="BV87" s="1">
        <f t="shared" si="146"/>
        <v>0</v>
      </c>
      <c r="BW87" s="1">
        <f t="shared" si="147"/>
        <v>0</v>
      </c>
      <c r="BX87" s="1">
        <f t="shared" si="148"/>
        <v>0</v>
      </c>
      <c r="BY87" s="1">
        <f t="shared" si="149"/>
        <v>0</v>
      </c>
      <c r="BZ87" s="1">
        <f t="shared" si="150"/>
        <v>0</v>
      </c>
      <c r="CA87" s="1">
        <f t="shared" si="151"/>
        <v>0</v>
      </c>
      <c r="CB87" s="1">
        <f t="shared" si="152"/>
        <v>0</v>
      </c>
      <c r="CC87" s="1">
        <f t="shared" si="153"/>
        <v>0</v>
      </c>
      <c r="CD87" s="1">
        <f t="shared" si="154"/>
        <v>0</v>
      </c>
      <c r="CE87" s="1">
        <f t="shared" si="155"/>
        <v>0</v>
      </c>
      <c r="CF87" s="1">
        <f t="shared" si="156"/>
        <v>0</v>
      </c>
    </row>
    <row r="88" spans="1:108" s="1" customFormat="1" ht="57" customHeight="1">
      <c r="B88" s="782"/>
      <c r="D88" s="465" t="s">
        <v>275</v>
      </c>
      <c r="E88" s="794"/>
      <c r="F88" s="1" t="s">
        <v>225</v>
      </c>
      <c r="G88" s="140" t="s">
        <v>6541</v>
      </c>
      <c r="H88" s="1">
        <v>10</v>
      </c>
      <c r="I88" s="140" t="s">
        <v>6712</v>
      </c>
      <c r="J88" s="968">
        <v>74.682299999999998</v>
      </c>
      <c r="K88" s="195"/>
      <c r="L88" s="195"/>
      <c r="M88" s="195"/>
      <c r="N88" s="195"/>
      <c r="O88" s="195"/>
      <c r="P88" s="195"/>
      <c r="Q88" s="195"/>
      <c r="R88" s="196"/>
      <c r="S88" s="169"/>
      <c r="T88" s="168"/>
      <c r="U88" s="171">
        <f t="shared" si="157"/>
        <v>0</v>
      </c>
      <c r="V88" s="197" t="str">
        <f t="shared" si="158"/>
        <v>No</v>
      </c>
      <c r="W88" s="172" t="str">
        <f t="shared" si="159"/>
        <v>No</v>
      </c>
      <c r="X88"/>
      <c r="Y88" s="397">
        <v>1</v>
      </c>
      <c r="Z88" s="398">
        <f t="shared" si="160"/>
        <v>0</v>
      </c>
      <c r="AA88" s="62"/>
      <c r="AB88" s="62"/>
      <c r="AC88" s="287" t="s">
        <v>145</v>
      </c>
      <c r="AD88" s="516">
        <v>1.3</v>
      </c>
      <c r="AE88" s="286">
        <f t="shared" si="126"/>
        <v>0</v>
      </c>
      <c r="AF88" s="309">
        <f t="shared" si="161"/>
        <v>0</v>
      </c>
      <c r="AG88" s="309">
        <f t="shared" si="162"/>
        <v>0</v>
      </c>
      <c r="AH88" s="309">
        <f t="shared" si="163"/>
        <v>0</v>
      </c>
      <c r="AI88" s="309">
        <f t="shared" si="164"/>
        <v>0</v>
      </c>
      <c r="AJ88" s="309">
        <f t="shared" si="165"/>
        <v>0</v>
      </c>
      <c r="AK88" s="309">
        <f t="shared" si="166"/>
        <v>0</v>
      </c>
      <c r="AL88" s="309">
        <f t="shared" si="167"/>
        <v>0</v>
      </c>
      <c r="AM88" s="309">
        <f t="shared" si="168"/>
        <v>0</v>
      </c>
      <c r="AN88" s="286">
        <f t="shared" si="169"/>
        <v>0</v>
      </c>
      <c r="AO88" s="286">
        <f t="shared" si="170"/>
        <v>0</v>
      </c>
      <c r="AP88" s="309">
        <v>1</v>
      </c>
      <c r="AQ88" s="1">
        <v>20</v>
      </c>
      <c r="AR88" s="523"/>
      <c r="AT88" s="523">
        <v>1</v>
      </c>
      <c r="AU88" s="1">
        <v>2</v>
      </c>
      <c r="AV88" s="523">
        <v>1</v>
      </c>
      <c r="AW88" s="1">
        <v>1</v>
      </c>
      <c r="AX88" s="523"/>
      <c r="AZ88" s="523"/>
      <c r="BB88" s="523"/>
      <c r="BD88" s="523"/>
      <c r="BF88" s="62">
        <f t="shared" si="133"/>
        <v>0</v>
      </c>
      <c r="BG88" s="62">
        <f t="shared" si="134"/>
        <v>0</v>
      </c>
      <c r="BH88" s="62">
        <f t="shared" si="135"/>
        <v>0</v>
      </c>
      <c r="BI88" s="62">
        <f t="shared" si="136"/>
        <v>0</v>
      </c>
      <c r="BJ88" s="62">
        <f t="shared" si="137"/>
        <v>0</v>
      </c>
      <c r="BK88" s="62">
        <f t="shared" si="138"/>
        <v>0</v>
      </c>
      <c r="BL88" s="62">
        <f t="shared" si="139"/>
        <v>0</v>
      </c>
      <c r="BM88" s="62">
        <f t="shared" si="140"/>
        <v>0</v>
      </c>
      <c r="BO88" s="1">
        <f t="shared" si="141"/>
        <v>0</v>
      </c>
      <c r="BP88" s="1">
        <f t="shared" si="142"/>
        <v>0</v>
      </c>
      <c r="BR88" s="1">
        <f t="shared" si="171"/>
        <v>0</v>
      </c>
      <c r="BS88" s="1">
        <f t="shared" si="143"/>
        <v>0</v>
      </c>
      <c r="BT88" s="1">
        <f t="shared" si="144"/>
        <v>0</v>
      </c>
      <c r="BU88" s="1">
        <f t="shared" si="145"/>
        <v>0</v>
      </c>
      <c r="BV88" s="1">
        <f t="shared" si="146"/>
        <v>0</v>
      </c>
      <c r="BW88" s="1">
        <f t="shared" si="147"/>
        <v>0</v>
      </c>
      <c r="BX88" s="1">
        <f t="shared" si="148"/>
        <v>0</v>
      </c>
      <c r="BY88" s="1">
        <f t="shared" si="149"/>
        <v>0</v>
      </c>
      <c r="BZ88" s="1">
        <f t="shared" si="150"/>
        <v>0</v>
      </c>
      <c r="CA88" s="1">
        <f t="shared" si="151"/>
        <v>0</v>
      </c>
      <c r="CB88" s="1">
        <f t="shared" si="152"/>
        <v>0</v>
      </c>
      <c r="CC88" s="1">
        <f t="shared" si="153"/>
        <v>0</v>
      </c>
      <c r="CD88" s="1">
        <f t="shared" si="154"/>
        <v>0</v>
      </c>
      <c r="CE88" s="1">
        <f t="shared" si="155"/>
        <v>0</v>
      </c>
      <c r="CF88" s="1">
        <f t="shared" si="156"/>
        <v>0</v>
      </c>
    </row>
    <row r="89" spans="1:108" s="1" customFormat="1" ht="57" customHeight="1">
      <c r="B89" s="782"/>
      <c r="D89" s="467" t="s">
        <v>276</v>
      </c>
      <c r="E89" s="795"/>
      <c r="F89" s="159" t="s">
        <v>225</v>
      </c>
      <c r="G89" s="161" t="s">
        <v>6541</v>
      </c>
      <c r="H89" s="159">
        <v>8</v>
      </c>
      <c r="I89" s="161" t="s">
        <v>6708</v>
      </c>
      <c r="J89" s="964">
        <v>80.80380000000001</v>
      </c>
      <c r="K89" s="162"/>
      <c r="L89" s="162"/>
      <c r="M89" s="162"/>
      <c r="N89" s="162"/>
      <c r="O89" s="162"/>
      <c r="P89" s="162"/>
      <c r="Q89" s="162"/>
      <c r="R89" s="163"/>
      <c r="S89" s="163"/>
      <c r="T89" s="162"/>
      <c r="U89" s="165">
        <f t="shared" si="157"/>
        <v>0</v>
      </c>
      <c r="V89" s="165" t="str">
        <f t="shared" si="158"/>
        <v>No</v>
      </c>
      <c r="W89" s="166" t="str">
        <f t="shared" si="159"/>
        <v>No</v>
      </c>
      <c r="X89"/>
      <c r="Y89" s="397">
        <v>1</v>
      </c>
      <c r="Z89" s="398">
        <f t="shared" si="160"/>
        <v>0</v>
      </c>
      <c r="AA89" s="62"/>
      <c r="AB89" s="62"/>
      <c r="AC89" s="287" t="s">
        <v>132</v>
      </c>
      <c r="AD89" s="516">
        <v>1.8</v>
      </c>
      <c r="AE89" s="286">
        <f t="shared" si="126"/>
        <v>0</v>
      </c>
      <c r="AF89" s="309">
        <f t="shared" si="161"/>
        <v>0</v>
      </c>
      <c r="AG89" s="309">
        <f t="shared" si="162"/>
        <v>0</v>
      </c>
      <c r="AH89" s="309">
        <f t="shared" si="163"/>
        <v>0</v>
      </c>
      <c r="AI89" s="309">
        <f t="shared" si="164"/>
        <v>0</v>
      </c>
      <c r="AJ89" s="309">
        <f t="shared" si="165"/>
        <v>0</v>
      </c>
      <c r="AK89" s="309">
        <f t="shared" si="166"/>
        <v>0</v>
      </c>
      <c r="AL89" s="309">
        <f t="shared" si="167"/>
        <v>0</v>
      </c>
      <c r="AM89" s="309">
        <f t="shared" si="168"/>
        <v>0</v>
      </c>
      <c r="AN89" s="286">
        <f t="shared" si="169"/>
        <v>0</v>
      </c>
      <c r="AO89" s="286">
        <f t="shared" si="170"/>
        <v>0</v>
      </c>
      <c r="AP89" s="309">
        <v>1</v>
      </c>
      <c r="AQ89" s="159">
        <v>16</v>
      </c>
      <c r="AR89" s="523"/>
      <c r="AS89" s="159"/>
      <c r="AT89" s="523"/>
      <c r="AU89" s="159"/>
      <c r="AV89" s="523"/>
      <c r="AW89" s="159"/>
      <c r="AX89" s="523"/>
      <c r="AY89" s="159"/>
      <c r="AZ89" s="523"/>
      <c r="BA89" s="159"/>
      <c r="BB89" s="523"/>
      <c r="BC89" s="159"/>
      <c r="BD89" s="523"/>
      <c r="BF89" s="62">
        <f t="shared" si="133"/>
        <v>0</v>
      </c>
      <c r="BG89" s="62">
        <f t="shared" si="134"/>
        <v>0</v>
      </c>
      <c r="BH89" s="62">
        <f t="shared" si="135"/>
        <v>0</v>
      </c>
      <c r="BI89" s="62">
        <f t="shared" si="136"/>
        <v>0</v>
      </c>
      <c r="BJ89" s="62">
        <f t="shared" si="137"/>
        <v>0</v>
      </c>
      <c r="BK89" s="62">
        <f t="shared" si="138"/>
        <v>0</v>
      </c>
      <c r="BL89" s="62">
        <f t="shared" si="139"/>
        <v>0</v>
      </c>
      <c r="BM89" s="62">
        <f t="shared" si="140"/>
        <v>0</v>
      </c>
      <c r="BO89" s="1">
        <f t="shared" si="141"/>
        <v>0</v>
      </c>
      <c r="BP89" s="1">
        <f t="shared" si="142"/>
        <v>0</v>
      </c>
      <c r="BR89" s="1">
        <f t="shared" si="171"/>
        <v>0</v>
      </c>
      <c r="BS89" s="1">
        <f t="shared" si="143"/>
        <v>0</v>
      </c>
      <c r="BT89" s="1">
        <f t="shared" si="144"/>
        <v>0</v>
      </c>
      <c r="BU89" s="1">
        <f t="shared" si="145"/>
        <v>0</v>
      </c>
      <c r="BV89" s="1">
        <f t="shared" si="146"/>
        <v>0</v>
      </c>
      <c r="BW89" s="1">
        <f t="shared" si="147"/>
        <v>0</v>
      </c>
      <c r="BX89" s="1">
        <f t="shared" si="148"/>
        <v>0</v>
      </c>
      <c r="BY89" s="1">
        <f t="shared" si="149"/>
        <v>0</v>
      </c>
      <c r="BZ89" s="1">
        <f t="shared" si="150"/>
        <v>0</v>
      </c>
      <c r="CA89" s="1">
        <f t="shared" si="151"/>
        <v>0</v>
      </c>
      <c r="CB89" s="1">
        <f t="shared" si="152"/>
        <v>0</v>
      </c>
      <c r="CC89" s="1">
        <f t="shared" si="153"/>
        <v>0</v>
      </c>
      <c r="CD89" s="1">
        <f t="shared" si="154"/>
        <v>0</v>
      </c>
      <c r="CE89" s="1">
        <f t="shared" si="155"/>
        <v>0</v>
      </c>
      <c r="CF89" s="1">
        <f t="shared" si="156"/>
        <v>0</v>
      </c>
    </row>
    <row r="90" spans="1:108" s="1" customFormat="1" ht="57" customHeight="1">
      <c r="B90" s="782"/>
      <c r="D90" s="465" t="s">
        <v>277</v>
      </c>
      <c r="E90" s="794"/>
      <c r="F90" s="1" t="s">
        <v>162</v>
      </c>
      <c r="G90" s="140" t="s">
        <v>148</v>
      </c>
      <c r="H90" s="1">
        <v>8</v>
      </c>
      <c r="I90" s="140" t="s">
        <v>6708</v>
      </c>
      <c r="J90" s="968">
        <v>58.098600000000012</v>
      </c>
      <c r="K90" s="195"/>
      <c r="L90" s="195"/>
      <c r="M90" s="195"/>
      <c r="N90" s="195"/>
      <c r="O90" s="195"/>
      <c r="P90" s="195"/>
      <c r="Q90" s="195"/>
      <c r="R90" s="196"/>
      <c r="S90" s="169"/>
      <c r="T90" s="168"/>
      <c r="U90" s="171">
        <f t="shared" si="157"/>
        <v>0</v>
      </c>
      <c r="V90" s="197" t="str">
        <f t="shared" si="158"/>
        <v>No</v>
      </c>
      <c r="W90" s="172" t="str">
        <f t="shared" si="159"/>
        <v>No</v>
      </c>
      <c r="X90"/>
      <c r="Y90" s="397">
        <v>1</v>
      </c>
      <c r="Z90" s="398">
        <f t="shared" si="160"/>
        <v>0</v>
      </c>
      <c r="AA90" s="62"/>
      <c r="AB90" s="62"/>
      <c r="AC90" s="287" t="s">
        <v>133</v>
      </c>
      <c r="AD90" s="516">
        <v>0.6</v>
      </c>
      <c r="AE90" s="286">
        <f t="shared" si="126"/>
        <v>0</v>
      </c>
      <c r="AF90" s="309">
        <f t="shared" si="161"/>
        <v>0</v>
      </c>
      <c r="AG90" s="309">
        <f t="shared" si="162"/>
        <v>0</v>
      </c>
      <c r="AH90" s="309">
        <f t="shared" si="163"/>
        <v>0</v>
      </c>
      <c r="AI90" s="309">
        <f t="shared" si="164"/>
        <v>0</v>
      </c>
      <c r="AJ90" s="309">
        <f t="shared" si="165"/>
        <v>0</v>
      </c>
      <c r="AK90" s="309">
        <f t="shared" si="166"/>
        <v>0</v>
      </c>
      <c r="AL90" s="309">
        <f t="shared" si="167"/>
        <v>0</v>
      </c>
      <c r="AM90" s="309">
        <f t="shared" si="168"/>
        <v>0</v>
      </c>
      <c r="AN90" s="286">
        <f t="shared" si="169"/>
        <v>0</v>
      </c>
      <c r="AO90" s="286">
        <f t="shared" si="170"/>
        <v>0</v>
      </c>
      <c r="AP90" s="309">
        <v>1</v>
      </c>
      <c r="AQ90" s="1">
        <v>16</v>
      </c>
      <c r="AR90" s="523"/>
      <c r="AT90" s="523"/>
      <c r="AV90" s="523"/>
      <c r="AX90" s="523"/>
      <c r="AZ90" s="523"/>
      <c r="BB90" s="523"/>
      <c r="BD90" s="523"/>
      <c r="BF90" s="62">
        <f t="shared" si="133"/>
        <v>0</v>
      </c>
      <c r="BG90" s="62">
        <f t="shared" si="134"/>
        <v>0</v>
      </c>
      <c r="BH90" s="62">
        <f t="shared" si="135"/>
        <v>0</v>
      </c>
      <c r="BI90" s="62">
        <f t="shared" si="136"/>
        <v>0</v>
      </c>
      <c r="BJ90" s="62">
        <f t="shared" si="137"/>
        <v>0</v>
      </c>
      <c r="BK90" s="62">
        <f t="shared" si="138"/>
        <v>0</v>
      </c>
      <c r="BL90" s="62">
        <f t="shared" si="139"/>
        <v>0</v>
      </c>
      <c r="BM90" s="62">
        <f t="shared" si="140"/>
        <v>0</v>
      </c>
      <c r="BO90" s="1">
        <f t="shared" si="141"/>
        <v>0</v>
      </c>
      <c r="BP90" s="1">
        <f t="shared" si="142"/>
        <v>0</v>
      </c>
      <c r="BR90" s="1">
        <f t="shared" si="171"/>
        <v>0</v>
      </c>
      <c r="BS90" s="1">
        <f t="shared" si="143"/>
        <v>0</v>
      </c>
      <c r="BT90" s="1">
        <f t="shared" si="144"/>
        <v>0</v>
      </c>
      <c r="BU90" s="1">
        <f t="shared" si="145"/>
        <v>0</v>
      </c>
      <c r="BV90" s="1">
        <f t="shared" si="146"/>
        <v>0</v>
      </c>
      <c r="BW90" s="1">
        <f t="shared" si="147"/>
        <v>0</v>
      </c>
      <c r="BX90" s="1">
        <f t="shared" si="148"/>
        <v>0</v>
      </c>
      <c r="BY90" s="1">
        <f t="shared" si="149"/>
        <v>0</v>
      </c>
      <c r="BZ90" s="1">
        <f t="shared" si="150"/>
        <v>0</v>
      </c>
      <c r="CA90" s="1">
        <f t="shared" si="151"/>
        <v>0</v>
      </c>
      <c r="CB90" s="1">
        <f t="shared" si="152"/>
        <v>0</v>
      </c>
      <c r="CC90" s="1">
        <f t="shared" si="153"/>
        <v>0</v>
      </c>
      <c r="CD90" s="1">
        <f t="shared" si="154"/>
        <v>0</v>
      </c>
      <c r="CE90" s="1">
        <f t="shared" si="155"/>
        <v>0</v>
      </c>
      <c r="CF90" s="1">
        <f t="shared" si="156"/>
        <v>0</v>
      </c>
    </row>
    <row r="91" spans="1:108" s="1" customFormat="1" ht="57" customHeight="1">
      <c r="B91" s="788"/>
      <c r="D91" s="467" t="s">
        <v>278</v>
      </c>
      <c r="E91" s="795"/>
      <c r="F91" s="159" t="s">
        <v>162</v>
      </c>
      <c r="G91" s="161" t="s">
        <v>148</v>
      </c>
      <c r="H91" s="159">
        <v>16</v>
      </c>
      <c r="I91" s="161" t="s">
        <v>6708</v>
      </c>
      <c r="J91" s="964">
        <v>80.80380000000001</v>
      </c>
      <c r="K91" s="162"/>
      <c r="L91" s="162"/>
      <c r="M91" s="162"/>
      <c r="N91" s="162"/>
      <c r="O91" s="162"/>
      <c r="P91" s="162"/>
      <c r="Q91" s="162"/>
      <c r="R91" s="163"/>
      <c r="S91" s="163"/>
      <c r="T91" s="162"/>
      <c r="U91" s="165">
        <f t="shared" si="157"/>
        <v>0</v>
      </c>
      <c r="V91" s="165" t="str">
        <f t="shared" si="158"/>
        <v>No</v>
      </c>
      <c r="W91" s="166" t="str">
        <f t="shared" si="159"/>
        <v>No</v>
      </c>
      <c r="X91"/>
      <c r="Y91" s="397">
        <v>1</v>
      </c>
      <c r="Z91" s="398">
        <f t="shared" si="160"/>
        <v>0</v>
      </c>
      <c r="AA91" s="62"/>
      <c r="AB91" s="62"/>
      <c r="AC91" s="287" t="s">
        <v>134</v>
      </c>
      <c r="AD91" s="516">
        <v>0.8</v>
      </c>
      <c r="AE91" s="286">
        <f t="shared" si="126"/>
        <v>0</v>
      </c>
      <c r="AF91" s="309">
        <f t="shared" si="161"/>
        <v>0</v>
      </c>
      <c r="AG91" s="309">
        <f t="shared" si="162"/>
        <v>0</v>
      </c>
      <c r="AH91" s="309">
        <f t="shared" si="163"/>
        <v>0</v>
      </c>
      <c r="AI91" s="309">
        <f t="shared" si="164"/>
        <v>0</v>
      </c>
      <c r="AJ91" s="309">
        <f t="shared" si="165"/>
        <v>0</v>
      </c>
      <c r="AK91" s="309">
        <f t="shared" si="166"/>
        <v>0</v>
      </c>
      <c r="AL91" s="309">
        <f t="shared" si="167"/>
        <v>0</v>
      </c>
      <c r="AM91" s="309">
        <f t="shared" si="168"/>
        <v>0</v>
      </c>
      <c r="AN91" s="286">
        <f t="shared" si="169"/>
        <v>0</v>
      </c>
      <c r="AO91" s="286">
        <f t="shared" si="170"/>
        <v>0</v>
      </c>
      <c r="AP91" s="309">
        <v>1</v>
      </c>
      <c r="AQ91" s="159">
        <v>32</v>
      </c>
      <c r="AR91" s="523"/>
      <c r="AS91" s="159"/>
      <c r="AT91" s="523"/>
      <c r="AU91" s="159"/>
      <c r="AV91" s="523"/>
      <c r="AW91" s="159"/>
      <c r="AX91" s="523"/>
      <c r="AY91" s="159"/>
      <c r="AZ91" s="523"/>
      <c r="BA91" s="159"/>
      <c r="BB91" s="523"/>
      <c r="BC91" s="159"/>
      <c r="BD91" s="523"/>
      <c r="BF91" s="62">
        <f t="shared" si="133"/>
        <v>0</v>
      </c>
      <c r="BG91" s="62">
        <f t="shared" si="134"/>
        <v>0</v>
      </c>
      <c r="BH91" s="62">
        <f t="shared" si="135"/>
        <v>0</v>
      </c>
      <c r="BI91" s="62">
        <f t="shared" si="136"/>
        <v>0</v>
      </c>
      <c r="BJ91" s="62">
        <f t="shared" si="137"/>
        <v>0</v>
      </c>
      <c r="BK91" s="62">
        <f t="shared" si="138"/>
        <v>0</v>
      </c>
      <c r="BL91" s="62">
        <f t="shared" si="139"/>
        <v>0</v>
      </c>
      <c r="BM91" s="62">
        <f t="shared" si="140"/>
        <v>0</v>
      </c>
      <c r="BO91" s="1">
        <f t="shared" si="141"/>
        <v>0</v>
      </c>
      <c r="BP91" s="1">
        <f t="shared" si="142"/>
        <v>0</v>
      </c>
      <c r="BR91" s="1">
        <f t="shared" si="171"/>
        <v>0</v>
      </c>
      <c r="BS91" s="1">
        <f t="shared" si="143"/>
        <v>0</v>
      </c>
      <c r="BT91" s="1">
        <f t="shared" si="144"/>
        <v>0</v>
      </c>
      <c r="BU91" s="1">
        <f t="shared" si="145"/>
        <v>0</v>
      </c>
      <c r="BV91" s="1">
        <f t="shared" si="146"/>
        <v>0</v>
      </c>
      <c r="BW91" s="1">
        <f t="shared" si="147"/>
        <v>0</v>
      </c>
      <c r="BX91" s="1">
        <f t="shared" si="148"/>
        <v>0</v>
      </c>
      <c r="BY91" s="1">
        <f t="shared" si="149"/>
        <v>0</v>
      </c>
      <c r="BZ91" s="1">
        <f t="shared" si="150"/>
        <v>0</v>
      </c>
      <c r="CA91" s="1">
        <f t="shared" si="151"/>
        <v>0</v>
      </c>
      <c r="CB91" s="1">
        <f t="shared" si="152"/>
        <v>0</v>
      </c>
      <c r="CC91" s="1">
        <f t="shared" si="153"/>
        <v>0</v>
      </c>
      <c r="CD91" s="1">
        <f t="shared" si="154"/>
        <v>0</v>
      </c>
      <c r="CE91" s="1">
        <f t="shared" si="155"/>
        <v>0</v>
      </c>
      <c r="CF91" s="1">
        <f t="shared" si="156"/>
        <v>0</v>
      </c>
    </row>
    <row r="92" spans="1:108" s="1" customFormat="1" ht="57" customHeight="1">
      <c r="B92" s="789"/>
      <c r="C92" s="173"/>
      <c r="D92" s="473" t="s">
        <v>279</v>
      </c>
      <c r="E92" s="796"/>
      <c r="F92" s="173" t="s">
        <v>227</v>
      </c>
      <c r="G92" s="198" t="s">
        <v>148</v>
      </c>
      <c r="H92" s="173">
        <v>16</v>
      </c>
      <c r="I92" s="198" t="s">
        <v>6708</v>
      </c>
      <c r="J92" s="973">
        <v>73.235400000000013</v>
      </c>
      <c r="K92" s="199"/>
      <c r="L92" s="199"/>
      <c r="M92" s="199"/>
      <c r="N92" s="199"/>
      <c r="O92" s="199"/>
      <c r="P92" s="199"/>
      <c r="Q92" s="199"/>
      <c r="R92" s="200"/>
      <c r="S92" s="213"/>
      <c r="T92" s="213"/>
      <c r="U92" s="170">
        <f t="shared" si="157"/>
        <v>0</v>
      </c>
      <c r="V92" s="201" t="str">
        <f t="shared" si="158"/>
        <v>No</v>
      </c>
      <c r="W92" s="172" t="str">
        <f t="shared" si="159"/>
        <v>No</v>
      </c>
      <c r="X92"/>
      <c r="Y92" s="399">
        <v>1</v>
      </c>
      <c r="Z92" s="398">
        <f t="shared" si="160"/>
        <v>0</v>
      </c>
      <c r="AA92" s="62"/>
      <c r="AB92" s="62"/>
      <c r="AC92" s="287" t="s">
        <v>135</v>
      </c>
      <c r="AD92" s="516">
        <v>0.4</v>
      </c>
      <c r="AE92" s="286">
        <f t="shared" si="126"/>
        <v>0</v>
      </c>
      <c r="AF92" s="309">
        <f t="shared" si="161"/>
        <v>0</v>
      </c>
      <c r="AG92" s="309">
        <f t="shared" si="162"/>
        <v>0</v>
      </c>
      <c r="AH92" s="309">
        <f t="shared" si="163"/>
        <v>0</v>
      </c>
      <c r="AI92" s="309">
        <f t="shared" si="164"/>
        <v>0</v>
      </c>
      <c r="AJ92" s="309">
        <f t="shared" si="165"/>
        <v>0</v>
      </c>
      <c r="AK92" s="309">
        <f t="shared" si="166"/>
        <v>0</v>
      </c>
      <c r="AL92" s="309">
        <f t="shared" si="167"/>
        <v>0</v>
      </c>
      <c r="AM92" s="309">
        <f t="shared" si="168"/>
        <v>0</v>
      </c>
      <c r="AN92" s="286">
        <f t="shared" si="169"/>
        <v>0</v>
      </c>
      <c r="AO92" s="286">
        <f t="shared" si="170"/>
        <v>0</v>
      </c>
      <c r="AP92" s="309">
        <v>1</v>
      </c>
      <c r="AQ92" s="173">
        <v>32</v>
      </c>
      <c r="AR92" s="524"/>
      <c r="AS92" s="173"/>
      <c r="AT92" s="524"/>
      <c r="AU92" s="173"/>
      <c r="AV92" s="524"/>
      <c r="AW92" s="173"/>
      <c r="AX92" s="524"/>
      <c r="AY92" s="173"/>
      <c r="AZ92" s="524"/>
      <c r="BA92" s="173"/>
      <c r="BB92" s="524"/>
      <c r="BC92" s="173"/>
      <c r="BD92" s="524"/>
      <c r="BF92" s="62">
        <f t="shared" si="133"/>
        <v>0</v>
      </c>
      <c r="BG92" s="62">
        <f t="shared" si="134"/>
        <v>0</v>
      </c>
      <c r="BH92" s="62">
        <f t="shared" si="135"/>
        <v>0</v>
      </c>
      <c r="BI92" s="62">
        <f t="shared" si="136"/>
        <v>0</v>
      </c>
      <c r="BJ92" s="62">
        <f t="shared" si="137"/>
        <v>0</v>
      </c>
      <c r="BK92" s="62">
        <f t="shared" si="138"/>
        <v>0</v>
      </c>
      <c r="BL92" s="62">
        <f t="shared" si="139"/>
        <v>0</v>
      </c>
      <c r="BM92" s="62">
        <f t="shared" si="140"/>
        <v>0</v>
      </c>
      <c r="BO92" s="1">
        <f t="shared" si="141"/>
        <v>0</v>
      </c>
      <c r="BP92" s="1">
        <f t="shared" si="142"/>
        <v>0</v>
      </c>
      <c r="BR92" s="1">
        <f t="shared" si="171"/>
        <v>0</v>
      </c>
      <c r="BS92" s="1">
        <f t="shared" si="143"/>
        <v>0</v>
      </c>
      <c r="BT92" s="1">
        <f t="shared" si="144"/>
        <v>0</v>
      </c>
      <c r="BU92" s="1">
        <f t="shared" si="145"/>
        <v>0</v>
      </c>
      <c r="BV92" s="1">
        <f t="shared" si="146"/>
        <v>0</v>
      </c>
      <c r="BW92" s="1">
        <f t="shared" si="147"/>
        <v>0</v>
      </c>
      <c r="BX92" s="1">
        <f t="shared" si="148"/>
        <v>0</v>
      </c>
      <c r="BY92" s="1">
        <f t="shared" si="149"/>
        <v>0</v>
      </c>
      <c r="BZ92" s="1">
        <f t="shared" si="150"/>
        <v>0</v>
      </c>
      <c r="CA92" s="1">
        <f t="shared" si="151"/>
        <v>0</v>
      </c>
      <c r="CB92" s="1">
        <f t="shared" si="152"/>
        <v>0</v>
      </c>
      <c r="CC92" s="1">
        <f t="shared" si="153"/>
        <v>0</v>
      </c>
      <c r="CD92" s="1">
        <f t="shared" si="154"/>
        <v>0</v>
      </c>
      <c r="CE92" s="1">
        <f t="shared" si="155"/>
        <v>0</v>
      </c>
      <c r="CF92" s="1">
        <f t="shared" si="156"/>
        <v>0</v>
      </c>
    </row>
    <row r="93" spans="1:108" ht="31.05" customHeight="1">
      <c r="B93" s="786"/>
      <c r="E93" s="815"/>
      <c r="F93" s="142"/>
      <c r="G93" s="146"/>
      <c r="J93" s="513" t="s">
        <v>781</v>
      </c>
      <c r="K93" s="142"/>
      <c r="L93" s="142"/>
      <c r="M93" s="142"/>
      <c r="N93" s="142"/>
      <c r="O93" s="142"/>
      <c r="P93" s="142"/>
      <c r="Q93" s="142"/>
      <c r="R93" s="142"/>
      <c r="S93" s="579"/>
      <c r="T93" s="579"/>
      <c r="U93" s="420"/>
      <c r="V93" s="149"/>
      <c r="W93" s="583"/>
      <c r="Y93" s="1"/>
      <c r="Z93" s="65"/>
      <c r="AA93" s="62"/>
      <c r="AB93" s="62"/>
      <c r="AC93" s="284"/>
      <c r="AD93" s="529"/>
      <c r="AE93" s="286">
        <f t="shared" si="126"/>
        <v>0</v>
      </c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BF93" s="62">
        <f t="shared" si="133"/>
        <v>0</v>
      </c>
      <c r="BG93" s="62">
        <f t="shared" si="134"/>
        <v>0</v>
      </c>
      <c r="BH93" s="62">
        <f t="shared" si="135"/>
        <v>0</v>
      </c>
      <c r="BI93" s="62">
        <f t="shared" si="136"/>
        <v>0</v>
      </c>
      <c r="BJ93" s="62">
        <f t="shared" si="137"/>
        <v>0</v>
      </c>
      <c r="BK93" s="62">
        <f t="shared" si="138"/>
        <v>0</v>
      </c>
      <c r="BL93" s="62">
        <f t="shared" si="139"/>
        <v>0</v>
      </c>
      <c r="BM93" s="62">
        <f t="shared" si="140"/>
        <v>0</v>
      </c>
      <c r="BO93" s="1">
        <f t="shared" si="141"/>
        <v>0</v>
      </c>
      <c r="BP93" s="1">
        <f t="shared" si="142"/>
        <v>0</v>
      </c>
      <c r="BR93" s="1">
        <f t="shared" si="171"/>
        <v>0</v>
      </c>
      <c r="BS93" s="1">
        <f t="shared" si="143"/>
        <v>0</v>
      </c>
      <c r="BT93" s="1">
        <f t="shared" si="144"/>
        <v>0</v>
      </c>
      <c r="BU93" s="1">
        <f t="shared" si="145"/>
        <v>0</v>
      </c>
      <c r="BV93" s="1">
        <f t="shared" si="146"/>
        <v>0</v>
      </c>
      <c r="BW93" s="1">
        <f t="shared" si="147"/>
        <v>0</v>
      </c>
      <c r="BX93" s="1">
        <f t="shared" si="148"/>
        <v>0</v>
      </c>
      <c r="BY93" s="1">
        <f t="shared" si="149"/>
        <v>0</v>
      </c>
      <c r="BZ93" s="1">
        <f t="shared" si="150"/>
        <v>0</v>
      </c>
      <c r="CA93" s="1">
        <f t="shared" si="151"/>
        <v>0</v>
      </c>
      <c r="CB93" s="1">
        <f t="shared" si="152"/>
        <v>0</v>
      </c>
      <c r="CC93" s="1">
        <f t="shared" si="153"/>
        <v>0</v>
      </c>
      <c r="CD93" s="1">
        <f t="shared" si="154"/>
        <v>0</v>
      </c>
      <c r="CE93" s="1">
        <f t="shared" si="155"/>
        <v>0</v>
      </c>
      <c r="CF93" s="1">
        <f t="shared" si="156"/>
        <v>0</v>
      </c>
    </row>
    <row r="94" spans="1:108" s="1" customFormat="1" ht="57" customHeight="1">
      <c r="B94" s="790"/>
      <c r="C94" s="66"/>
      <c r="D94" s="474" t="s">
        <v>290</v>
      </c>
      <c r="E94" s="801"/>
      <c r="F94" s="182" t="s">
        <v>219</v>
      </c>
      <c r="G94" s="183" t="s">
        <v>37</v>
      </c>
      <c r="H94" s="182">
        <v>1</v>
      </c>
      <c r="I94" s="183" t="s">
        <v>6712</v>
      </c>
      <c r="J94" s="972">
        <v>44.631300000000003</v>
      </c>
      <c r="K94" s="184"/>
      <c r="L94" s="184"/>
      <c r="M94" s="184"/>
      <c r="N94" s="184"/>
      <c r="O94" s="184"/>
      <c r="P94" s="184"/>
      <c r="Q94" s="184"/>
      <c r="R94" s="185"/>
      <c r="S94" s="185"/>
      <c r="T94" s="185"/>
      <c r="U94" s="186">
        <f t="shared" ref="U94" si="172">J94*K94+J94*L94+J94*M94+J94*N94+J94*O94+J94*P94+J94*Q94+J94*R94+J94*S94+J94*T94</f>
        <v>0</v>
      </c>
      <c r="V94" s="187" t="str">
        <f>IF(B94="New","Yes","No")</f>
        <v>No</v>
      </c>
      <c r="W94" s="166" t="str">
        <f t="shared" ref="W94" si="173">IF(SUM(K94:T94)&gt;0,"Yes","No")</f>
        <v>No</v>
      </c>
      <c r="X94"/>
      <c r="Y94" s="401">
        <v>1</v>
      </c>
      <c r="Z94" s="398">
        <f t="shared" ref="Z94" si="174">Y94*K94+Y94*L94+Y94*M94+Y94*N94+Y94*O94+Y94*P94+Y94*Q94+Y94*R94+Y94*S94+Y94*T94</f>
        <v>0</v>
      </c>
      <c r="AA94" s="62"/>
      <c r="AB94" s="62"/>
      <c r="AC94" s="287" t="s">
        <v>99</v>
      </c>
      <c r="AD94" s="516">
        <v>1.1000000000000001</v>
      </c>
      <c r="AE94" s="286">
        <f t="shared" si="126"/>
        <v>0</v>
      </c>
      <c r="AF94" s="286">
        <f>K94*H94</f>
        <v>0</v>
      </c>
      <c r="AG94" s="286">
        <f>L94*H94</f>
        <v>0</v>
      </c>
      <c r="AH94" s="286">
        <f>M94*H94</f>
        <v>0</v>
      </c>
      <c r="AI94" s="286">
        <f>N94*H94</f>
        <v>0</v>
      </c>
      <c r="AJ94" s="286">
        <f>O94*H94</f>
        <v>0</v>
      </c>
      <c r="AK94" s="286">
        <f>P94*H94</f>
        <v>0</v>
      </c>
      <c r="AL94" s="286">
        <f>Q94*H94</f>
        <v>0</v>
      </c>
      <c r="AM94" s="286">
        <f>R94*H94</f>
        <v>0</v>
      </c>
      <c r="AN94" s="286">
        <f t="shared" ref="AN94:AN106" si="175">S94*H94</f>
        <v>0</v>
      </c>
      <c r="AO94" s="286">
        <f>T94*H94</f>
        <v>0</v>
      </c>
      <c r="AP94" s="286">
        <v>1</v>
      </c>
      <c r="AQ94" s="182">
        <v>1</v>
      </c>
      <c r="AR94" s="525"/>
      <c r="AS94" s="182"/>
      <c r="AT94" s="525"/>
      <c r="AU94" s="182">
        <v>1</v>
      </c>
      <c r="AV94" s="525"/>
      <c r="AW94" s="182"/>
      <c r="AX94" s="525"/>
      <c r="AY94" s="182"/>
      <c r="AZ94" s="525"/>
      <c r="BA94" s="182"/>
      <c r="BB94" s="525"/>
      <c r="BC94" s="182"/>
      <c r="BD94" s="525"/>
      <c r="BE94" s="62"/>
      <c r="BF94" s="62">
        <f t="shared" si="133"/>
        <v>0</v>
      </c>
      <c r="BG94" s="62">
        <f t="shared" si="134"/>
        <v>0</v>
      </c>
      <c r="BH94" s="62">
        <f t="shared" si="135"/>
        <v>0</v>
      </c>
      <c r="BI94" s="62">
        <f t="shared" si="136"/>
        <v>0</v>
      </c>
      <c r="BJ94" s="62">
        <f t="shared" si="137"/>
        <v>0</v>
      </c>
      <c r="BK94" s="62">
        <f t="shared" si="138"/>
        <v>0</v>
      </c>
      <c r="BL94" s="62">
        <f t="shared" si="139"/>
        <v>0</v>
      </c>
      <c r="BM94" s="62">
        <f t="shared" si="140"/>
        <v>0</v>
      </c>
      <c r="BO94" s="1">
        <f t="shared" si="141"/>
        <v>0</v>
      </c>
      <c r="BP94" s="1">
        <f t="shared" si="142"/>
        <v>0</v>
      </c>
      <c r="BR94" s="1">
        <f t="shared" si="171"/>
        <v>0</v>
      </c>
      <c r="BS94" s="1">
        <f t="shared" si="143"/>
        <v>0</v>
      </c>
      <c r="BT94" s="1">
        <f t="shared" si="144"/>
        <v>0</v>
      </c>
      <c r="BU94" s="1">
        <f t="shared" si="145"/>
        <v>0</v>
      </c>
      <c r="BV94" s="1">
        <f t="shared" si="146"/>
        <v>0</v>
      </c>
      <c r="BW94" s="1">
        <f t="shared" si="147"/>
        <v>0</v>
      </c>
      <c r="BX94" s="1">
        <f t="shared" si="148"/>
        <v>0</v>
      </c>
      <c r="BY94" s="1">
        <f t="shared" si="149"/>
        <v>0</v>
      </c>
      <c r="BZ94" s="1">
        <f t="shared" si="150"/>
        <v>0</v>
      </c>
      <c r="CA94" s="1">
        <f t="shared" si="151"/>
        <v>0</v>
      </c>
      <c r="CB94" s="1">
        <f t="shared" si="152"/>
        <v>0</v>
      </c>
      <c r="CC94" s="1">
        <f t="shared" si="153"/>
        <v>0</v>
      </c>
      <c r="CD94" s="1">
        <f t="shared" si="154"/>
        <v>0</v>
      </c>
      <c r="CE94" s="1">
        <f t="shared" si="155"/>
        <v>0</v>
      </c>
      <c r="CF94" s="1">
        <f t="shared" si="156"/>
        <v>0</v>
      </c>
    </row>
    <row r="95" spans="1:108" ht="31.05" customHeight="1">
      <c r="B95" s="786"/>
      <c r="E95" s="815"/>
      <c r="F95" s="142"/>
      <c r="G95" s="146"/>
      <c r="J95" s="513" t="s">
        <v>6995</v>
      </c>
      <c r="K95" s="136"/>
      <c r="L95" s="142"/>
      <c r="M95" s="142"/>
      <c r="N95" s="142"/>
      <c r="O95" s="142"/>
      <c r="P95" s="142"/>
      <c r="Q95" s="142"/>
      <c r="R95" s="142"/>
      <c r="S95" s="142"/>
      <c r="T95" s="142"/>
      <c r="U95" s="420"/>
      <c r="V95" s="149"/>
      <c r="W95" s="583"/>
      <c r="Y95" s="1"/>
      <c r="Z95" s="65"/>
      <c r="AA95" s="62"/>
      <c r="AB95" s="62"/>
      <c r="AC95" s="284"/>
      <c r="AD95" s="529"/>
      <c r="AE95" s="286">
        <f t="shared" si="126"/>
        <v>0</v>
      </c>
      <c r="AF95" s="286"/>
      <c r="AG95" s="286"/>
      <c r="AH95" s="286"/>
      <c r="AI95" s="286"/>
      <c r="AJ95" s="286"/>
      <c r="AK95" s="286"/>
      <c r="AL95" s="286"/>
      <c r="AM95" s="286"/>
      <c r="AN95" s="286">
        <f t="shared" si="175"/>
        <v>0</v>
      </c>
      <c r="AO95" s="286"/>
      <c r="AP95" s="286"/>
      <c r="BF95" s="62">
        <f t="shared" si="133"/>
        <v>0</v>
      </c>
      <c r="BG95" s="62">
        <f t="shared" si="134"/>
        <v>0</v>
      </c>
      <c r="BH95" s="62">
        <f t="shared" si="135"/>
        <v>0</v>
      </c>
      <c r="BI95" s="62">
        <f t="shared" si="136"/>
        <v>0</v>
      </c>
      <c r="BJ95" s="62">
        <f t="shared" si="137"/>
        <v>0</v>
      </c>
      <c r="BK95" s="62">
        <f t="shared" si="138"/>
        <v>0</v>
      </c>
      <c r="BL95" s="62">
        <f t="shared" si="139"/>
        <v>0</v>
      </c>
      <c r="BM95" s="62">
        <f t="shared" si="140"/>
        <v>0</v>
      </c>
      <c r="BO95" s="1">
        <f t="shared" si="141"/>
        <v>0</v>
      </c>
      <c r="BP95" s="1">
        <f t="shared" si="142"/>
        <v>0</v>
      </c>
      <c r="BR95" s="1">
        <f t="shared" si="171"/>
        <v>0</v>
      </c>
      <c r="BS95" s="1">
        <f t="shared" si="143"/>
        <v>0</v>
      </c>
      <c r="BT95" s="1">
        <f t="shared" si="144"/>
        <v>0</v>
      </c>
      <c r="BU95" s="1">
        <f t="shared" si="145"/>
        <v>0</v>
      </c>
      <c r="BV95" s="1">
        <f t="shared" si="146"/>
        <v>0</v>
      </c>
      <c r="BW95" s="1">
        <f t="shared" si="147"/>
        <v>0</v>
      </c>
      <c r="BX95" s="1">
        <f t="shared" si="148"/>
        <v>0</v>
      </c>
      <c r="BY95" s="1">
        <f t="shared" si="149"/>
        <v>0</v>
      </c>
      <c r="BZ95" s="1">
        <f t="shared" si="150"/>
        <v>0</v>
      </c>
      <c r="CA95" s="1">
        <f t="shared" si="151"/>
        <v>0</v>
      </c>
      <c r="CB95" s="1">
        <f t="shared" si="152"/>
        <v>0</v>
      </c>
      <c r="CC95" s="1">
        <f t="shared" si="153"/>
        <v>0</v>
      </c>
      <c r="CD95" s="1">
        <f t="shared" si="154"/>
        <v>0</v>
      </c>
      <c r="CE95" s="1">
        <f t="shared" si="155"/>
        <v>0</v>
      </c>
      <c r="CF95" s="1">
        <f t="shared" si="156"/>
        <v>0</v>
      </c>
    </row>
    <row r="96" spans="1:108" s="1" customFormat="1" ht="57" customHeight="1">
      <c r="B96" s="783"/>
      <c r="C96" s="188"/>
      <c r="D96" s="466" t="s">
        <v>568</v>
      </c>
      <c r="E96" s="793"/>
      <c r="F96" s="202" t="s">
        <v>631</v>
      </c>
      <c r="G96" s="207" t="s">
        <v>1</v>
      </c>
      <c r="H96" s="202">
        <v>1</v>
      </c>
      <c r="I96" s="207" t="s">
        <v>6708</v>
      </c>
      <c r="J96" s="732">
        <v>48.90522</v>
      </c>
      <c r="K96" s="208"/>
      <c r="L96" s="208"/>
      <c r="M96" s="208"/>
      <c r="N96" s="208"/>
      <c r="O96" s="208"/>
      <c r="P96" s="208"/>
      <c r="Q96" s="208"/>
      <c r="R96" s="209"/>
      <c r="S96" s="209"/>
      <c r="T96" s="209"/>
      <c r="U96" s="164">
        <f t="shared" ref="U96:U104" si="176">J96*K96+J96*L96+J96*M96+J96*N96+J96*O96+J96*P96+J96*Q96+J96*R96+J96*S96+J96*T96</f>
        <v>0</v>
      </c>
      <c r="V96" s="211" t="str">
        <f t="shared" ref="V96:V104" si="177">IF(B96="New","Yes","No")</f>
        <v>No</v>
      </c>
      <c r="W96" s="166" t="str">
        <f t="shared" ref="W96:W104" si="178">IF(SUM(K96:T96)&gt;0,"Yes","No")</f>
        <v>No</v>
      </c>
      <c r="X96"/>
      <c r="Y96" s="395">
        <v>1</v>
      </c>
      <c r="Z96" s="398">
        <f t="shared" ref="Z96:Z104" si="179">Y96*K96+Y96*L96+Y96*M96+Y96*N96+Y96*O96+Y96*P96+Y96*Q96+Y96*R96+Y96*S96+Y96*T96</f>
        <v>0</v>
      </c>
      <c r="AA96" s="62"/>
      <c r="AB96" s="62"/>
      <c r="AC96" s="287" t="s">
        <v>569</v>
      </c>
      <c r="AD96" s="516">
        <v>1.32</v>
      </c>
      <c r="AE96" s="286">
        <f t="shared" si="126"/>
        <v>0</v>
      </c>
      <c r="AF96" s="286">
        <f t="shared" ref="AF96:AF104" si="180">K96*H96</f>
        <v>0</v>
      </c>
      <c r="AG96" s="286">
        <f t="shared" ref="AG96:AG104" si="181">L96*H96</f>
        <v>0</v>
      </c>
      <c r="AH96" s="286">
        <f t="shared" ref="AH96:AH104" si="182">M96*H96</f>
        <v>0</v>
      </c>
      <c r="AI96" s="286">
        <f t="shared" ref="AI96:AI104" si="183">N96*H96</f>
        <v>0</v>
      </c>
      <c r="AJ96" s="286">
        <f t="shared" ref="AJ96:AJ104" si="184">O96*H96</f>
        <v>0</v>
      </c>
      <c r="AK96" s="286">
        <f t="shared" ref="AK96:AK104" si="185">P96*H96</f>
        <v>0</v>
      </c>
      <c r="AL96" s="286">
        <f t="shared" ref="AL96:AL104" si="186">Q96*H96</f>
        <v>0</v>
      </c>
      <c r="AM96" s="286">
        <f t="shared" ref="AM96:AM104" si="187">R96*H96</f>
        <v>0</v>
      </c>
      <c r="AN96" s="286">
        <f t="shared" si="175"/>
        <v>0</v>
      </c>
      <c r="AO96" s="286">
        <f t="shared" ref="AO96:AO104" si="188">T96*H96</f>
        <v>0</v>
      </c>
      <c r="AP96" s="286">
        <v>1</v>
      </c>
      <c r="AQ96" s="202">
        <v>3</v>
      </c>
      <c r="AR96" s="522"/>
      <c r="AS96" s="202"/>
      <c r="AT96" s="522"/>
      <c r="AU96" s="202"/>
      <c r="AV96" s="522"/>
      <c r="AW96" s="202"/>
      <c r="AX96" s="522"/>
      <c r="AY96" s="202"/>
      <c r="AZ96" s="522"/>
      <c r="BA96" s="202"/>
      <c r="BB96" s="522"/>
      <c r="BC96" s="202"/>
      <c r="BD96" s="522"/>
      <c r="BE96" s="62"/>
      <c r="BF96" s="62">
        <f t="shared" si="133"/>
        <v>0</v>
      </c>
      <c r="BG96" s="62">
        <f t="shared" si="134"/>
        <v>0</v>
      </c>
      <c r="BH96" s="62">
        <f t="shared" si="135"/>
        <v>0</v>
      </c>
      <c r="BI96" s="62">
        <f t="shared" si="136"/>
        <v>0</v>
      </c>
      <c r="BJ96" s="62">
        <f t="shared" si="137"/>
        <v>0</v>
      </c>
      <c r="BK96" s="62">
        <f t="shared" si="138"/>
        <v>0</v>
      </c>
      <c r="BL96" s="62">
        <f t="shared" si="139"/>
        <v>0</v>
      </c>
      <c r="BM96" s="62">
        <f t="shared" si="140"/>
        <v>0</v>
      </c>
      <c r="BO96" s="1">
        <f t="shared" si="141"/>
        <v>0</v>
      </c>
      <c r="BP96" s="1">
        <f t="shared" si="142"/>
        <v>0</v>
      </c>
      <c r="BR96" s="1">
        <f t="shared" si="171"/>
        <v>0</v>
      </c>
      <c r="BS96" s="1">
        <f t="shared" si="143"/>
        <v>0</v>
      </c>
      <c r="BT96" s="1">
        <f t="shared" si="144"/>
        <v>0</v>
      </c>
      <c r="BU96" s="1">
        <f t="shared" si="145"/>
        <v>0</v>
      </c>
      <c r="BV96" s="1">
        <f t="shared" si="146"/>
        <v>0</v>
      </c>
      <c r="BW96" s="1">
        <f t="shared" si="147"/>
        <v>0</v>
      </c>
      <c r="BX96" s="1">
        <f t="shared" si="148"/>
        <v>0</v>
      </c>
      <c r="BY96" s="1">
        <f t="shared" si="149"/>
        <v>0</v>
      </c>
      <c r="BZ96" s="1">
        <f t="shared" si="150"/>
        <v>0</v>
      </c>
      <c r="CA96" s="1">
        <f t="shared" si="151"/>
        <v>0</v>
      </c>
      <c r="CB96" s="1">
        <f t="shared" si="152"/>
        <v>0</v>
      </c>
      <c r="CC96" s="1">
        <f t="shared" si="153"/>
        <v>0</v>
      </c>
      <c r="CD96" s="1">
        <f t="shared" si="154"/>
        <v>0</v>
      </c>
      <c r="CE96" s="1">
        <f t="shared" si="155"/>
        <v>0</v>
      </c>
      <c r="CF96" s="1">
        <f t="shared" si="156"/>
        <v>0</v>
      </c>
    </row>
    <row r="97" spans="1:108" s="1" customFormat="1" ht="57" customHeight="1">
      <c r="B97" s="782"/>
      <c r="D97" s="465" t="s">
        <v>291</v>
      </c>
      <c r="E97" s="794"/>
      <c r="F97" s="1" t="s">
        <v>631</v>
      </c>
      <c r="G97" s="140" t="s">
        <v>148</v>
      </c>
      <c r="H97" s="1">
        <v>1</v>
      </c>
      <c r="I97" s="140" t="s">
        <v>6708</v>
      </c>
      <c r="J97" s="968">
        <v>42.739200000000004</v>
      </c>
      <c r="K97" s="195"/>
      <c r="L97" s="195"/>
      <c r="M97" s="195"/>
      <c r="N97" s="195"/>
      <c r="O97" s="195"/>
      <c r="P97" s="195"/>
      <c r="Q97" s="195"/>
      <c r="R97" s="196"/>
      <c r="S97" s="168"/>
      <c r="T97" s="168"/>
      <c r="U97" s="171">
        <f t="shared" si="176"/>
        <v>0</v>
      </c>
      <c r="V97" s="197" t="str">
        <f t="shared" si="177"/>
        <v>No</v>
      </c>
      <c r="W97" s="172" t="str">
        <f t="shared" si="178"/>
        <v>No</v>
      </c>
      <c r="X97"/>
      <c r="Y97" s="397">
        <v>1</v>
      </c>
      <c r="Z97" s="398">
        <f t="shared" si="179"/>
        <v>0</v>
      </c>
      <c r="AA97" s="62"/>
      <c r="AB97" s="62"/>
      <c r="AC97" s="287" t="s">
        <v>146</v>
      </c>
      <c r="AD97" s="516">
        <v>0.7</v>
      </c>
      <c r="AE97" s="286">
        <f t="shared" si="126"/>
        <v>0</v>
      </c>
      <c r="AF97" s="286">
        <f t="shared" si="180"/>
        <v>0</v>
      </c>
      <c r="AG97" s="286">
        <f t="shared" si="181"/>
        <v>0</v>
      </c>
      <c r="AH97" s="286">
        <f t="shared" si="182"/>
        <v>0</v>
      </c>
      <c r="AI97" s="286">
        <f t="shared" si="183"/>
        <v>0</v>
      </c>
      <c r="AJ97" s="286">
        <f t="shared" si="184"/>
        <v>0</v>
      </c>
      <c r="AK97" s="286">
        <f t="shared" si="185"/>
        <v>0</v>
      </c>
      <c r="AL97" s="286">
        <f t="shared" si="186"/>
        <v>0</v>
      </c>
      <c r="AM97" s="286">
        <f t="shared" si="187"/>
        <v>0</v>
      </c>
      <c r="AN97" s="286">
        <f t="shared" si="175"/>
        <v>0</v>
      </c>
      <c r="AO97" s="286">
        <f t="shared" si="188"/>
        <v>0</v>
      </c>
      <c r="AP97" s="286">
        <v>1</v>
      </c>
      <c r="AQ97" s="1">
        <v>3</v>
      </c>
      <c r="AR97" s="523"/>
      <c r="AT97" s="523"/>
      <c r="AV97" s="523"/>
      <c r="AX97" s="523"/>
      <c r="AZ97" s="523"/>
      <c r="BB97" s="523"/>
      <c r="BD97" s="523"/>
      <c r="BE97" s="62"/>
      <c r="BF97" s="62">
        <f t="shared" si="133"/>
        <v>0</v>
      </c>
      <c r="BG97" s="62">
        <f t="shared" si="134"/>
        <v>0</v>
      </c>
      <c r="BH97" s="62">
        <f t="shared" si="135"/>
        <v>0</v>
      </c>
      <c r="BI97" s="62">
        <f t="shared" si="136"/>
        <v>0</v>
      </c>
      <c r="BJ97" s="62">
        <f t="shared" si="137"/>
        <v>0</v>
      </c>
      <c r="BK97" s="62">
        <f t="shared" si="138"/>
        <v>0</v>
      </c>
      <c r="BL97" s="62">
        <f t="shared" si="139"/>
        <v>0</v>
      </c>
      <c r="BM97" s="62">
        <f t="shared" si="140"/>
        <v>0</v>
      </c>
      <c r="BO97" s="1">
        <f t="shared" si="141"/>
        <v>0</v>
      </c>
      <c r="BP97" s="1">
        <f t="shared" si="142"/>
        <v>0</v>
      </c>
      <c r="BR97" s="1">
        <f t="shared" si="171"/>
        <v>0</v>
      </c>
      <c r="BS97" s="1">
        <f t="shared" si="143"/>
        <v>0</v>
      </c>
      <c r="BT97" s="1">
        <f t="shared" si="144"/>
        <v>0</v>
      </c>
      <c r="BU97" s="1">
        <f t="shared" si="145"/>
        <v>0</v>
      </c>
      <c r="BV97" s="1">
        <f t="shared" si="146"/>
        <v>0</v>
      </c>
      <c r="BW97" s="1">
        <f t="shared" si="147"/>
        <v>0</v>
      </c>
      <c r="BX97" s="1">
        <f t="shared" si="148"/>
        <v>0</v>
      </c>
      <c r="BY97" s="1">
        <f t="shared" si="149"/>
        <v>0</v>
      </c>
      <c r="BZ97" s="1">
        <f t="shared" si="150"/>
        <v>0</v>
      </c>
      <c r="CA97" s="1">
        <f t="shared" si="151"/>
        <v>0</v>
      </c>
      <c r="CB97" s="1">
        <f t="shared" si="152"/>
        <v>0</v>
      </c>
      <c r="CC97" s="1">
        <f t="shared" si="153"/>
        <v>0</v>
      </c>
      <c r="CD97" s="1">
        <f t="shared" si="154"/>
        <v>0</v>
      </c>
      <c r="CE97" s="1">
        <f t="shared" si="155"/>
        <v>0</v>
      </c>
      <c r="CF97" s="1">
        <f t="shared" si="156"/>
        <v>0</v>
      </c>
    </row>
    <row r="98" spans="1:108" s="1" customFormat="1" ht="57" customHeight="1">
      <c r="B98" s="782"/>
      <c r="D98" s="467" t="s">
        <v>292</v>
      </c>
      <c r="E98" s="795"/>
      <c r="F98" s="159" t="s">
        <v>631</v>
      </c>
      <c r="G98" s="161" t="s">
        <v>6541</v>
      </c>
      <c r="H98" s="159">
        <v>2</v>
      </c>
      <c r="I98" s="161" t="s">
        <v>6708</v>
      </c>
      <c r="J98" s="964">
        <v>59.545500000000004</v>
      </c>
      <c r="K98" s="162"/>
      <c r="L98" s="162"/>
      <c r="M98" s="162"/>
      <c r="N98" s="162"/>
      <c r="O98" s="162"/>
      <c r="P98" s="162"/>
      <c r="Q98" s="162"/>
      <c r="R98" s="163"/>
      <c r="S98" s="162"/>
      <c r="T98" s="162"/>
      <c r="U98" s="165">
        <f t="shared" si="176"/>
        <v>0</v>
      </c>
      <c r="V98" s="165" t="str">
        <f t="shared" si="177"/>
        <v>No</v>
      </c>
      <c r="W98" s="166" t="str">
        <f t="shared" si="178"/>
        <v>No</v>
      </c>
      <c r="X98"/>
      <c r="Y98" s="397">
        <v>1</v>
      </c>
      <c r="Z98" s="398">
        <f t="shared" si="179"/>
        <v>0</v>
      </c>
      <c r="AA98" s="62"/>
      <c r="AB98" s="62"/>
      <c r="AC98" s="287" t="s">
        <v>147</v>
      </c>
      <c r="AD98" s="516">
        <v>1.5</v>
      </c>
      <c r="AE98" s="286">
        <f t="shared" si="126"/>
        <v>0</v>
      </c>
      <c r="AF98" s="286">
        <f t="shared" si="180"/>
        <v>0</v>
      </c>
      <c r="AG98" s="286">
        <f t="shared" si="181"/>
        <v>0</v>
      </c>
      <c r="AH98" s="286">
        <f t="shared" si="182"/>
        <v>0</v>
      </c>
      <c r="AI98" s="286">
        <f t="shared" si="183"/>
        <v>0</v>
      </c>
      <c r="AJ98" s="286">
        <f t="shared" si="184"/>
        <v>0</v>
      </c>
      <c r="AK98" s="286">
        <f t="shared" si="185"/>
        <v>0</v>
      </c>
      <c r="AL98" s="286">
        <f t="shared" si="186"/>
        <v>0</v>
      </c>
      <c r="AM98" s="286">
        <f t="shared" si="187"/>
        <v>0</v>
      </c>
      <c r="AN98" s="286">
        <f t="shared" si="175"/>
        <v>0</v>
      </c>
      <c r="AO98" s="286">
        <f t="shared" si="188"/>
        <v>0</v>
      </c>
      <c r="AP98" s="286">
        <v>1</v>
      </c>
      <c r="AQ98" s="159">
        <v>6</v>
      </c>
      <c r="AR98" s="523"/>
      <c r="AS98" s="159"/>
      <c r="AT98" s="523"/>
      <c r="AU98" s="159"/>
      <c r="AV98" s="523"/>
      <c r="AW98" s="159"/>
      <c r="AX98" s="523"/>
      <c r="AY98" s="159"/>
      <c r="AZ98" s="523"/>
      <c r="BA98" s="159"/>
      <c r="BB98" s="523"/>
      <c r="BC98" s="159"/>
      <c r="BD98" s="523"/>
      <c r="BE98" s="62"/>
      <c r="BF98" s="62">
        <f t="shared" si="133"/>
        <v>0</v>
      </c>
      <c r="BG98" s="62">
        <f t="shared" si="134"/>
        <v>0</v>
      </c>
      <c r="BH98" s="62">
        <f t="shared" si="135"/>
        <v>0</v>
      </c>
      <c r="BI98" s="62">
        <f t="shared" si="136"/>
        <v>0</v>
      </c>
      <c r="BJ98" s="62">
        <f t="shared" si="137"/>
        <v>0</v>
      </c>
      <c r="BK98" s="62">
        <f t="shared" si="138"/>
        <v>0</v>
      </c>
      <c r="BL98" s="62">
        <f t="shared" si="139"/>
        <v>0</v>
      </c>
      <c r="BM98" s="62">
        <f t="shared" si="140"/>
        <v>0</v>
      </c>
      <c r="BO98" s="1">
        <f t="shared" si="141"/>
        <v>0</v>
      </c>
      <c r="BP98" s="1">
        <f t="shared" si="142"/>
        <v>0</v>
      </c>
      <c r="BR98" s="1">
        <f t="shared" si="171"/>
        <v>0</v>
      </c>
      <c r="BS98" s="1">
        <f t="shared" si="143"/>
        <v>0</v>
      </c>
      <c r="BT98" s="1">
        <f t="shared" si="144"/>
        <v>0</v>
      </c>
      <c r="BU98" s="1">
        <f t="shared" si="145"/>
        <v>0</v>
      </c>
      <c r="BV98" s="1">
        <f t="shared" si="146"/>
        <v>0</v>
      </c>
      <c r="BW98" s="1">
        <f t="shared" si="147"/>
        <v>0</v>
      </c>
      <c r="BX98" s="1">
        <f t="shared" si="148"/>
        <v>0</v>
      </c>
      <c r="BY98" s="1">
        <f t="shared" si="149"/>
        <v>0</v>
      </c>
      <c r="BZ98" s="1">
        <f t="shared" si="150"/>
        <v>0</v>
      </c>
      <c r="CA98" s="1">
        <f t="shared" si="151"/>
        <v>0</v>
      </c>
      <c r="CB98" s="1">
        <f t="shared" si="152"/>
        <v>0</v>
      </c>
      <c r="CC98" s="1">
        <f t="shared" si="153"/>
        <v>0</v>
      </c>
      <c r="CD98" s="1">
        <f t="shared" si="154"/>
        <v>0</v>
      </c>
      <c r="CE98" s="1">
        <f t="shared" si="155"/>
        <v>0</v>
      </c>
      <c r="CF98" s="1">
        <f t="shared" si="156"/>
        <v>0</v>
      </c>
    </row>
    <row r="99" spans="1:108" s="1" customFormat="1" ht="57" customHeight="1">
      <c r="B99" s="782"/>
      <c r="D99" s="465" t="s">
        <v>293</v>
      </c>
      <c r="E99" s="794"/>
      <c r="F99" s="1" t="s">
        <v>218</v>
      </c>
      <c r="G99" s="140" t="s">
        <v>595</v>
      </c>
      <c r="H99" s="1">
        <v>5</v>
      </c>
      <c r="I99" s="140" t="s">
        <v>6708</v>
      </c>
      <c r="J99" s="968">
        <v>72.979410000000001</v>
      </c>
      <c r="K99" s="195"/>
      <c r="L99" s="195"/>
      <c r="M99" s="195"/>
      <c r="N99" s="195"/>
      <c r="O99" s="195"/>
      <c r="P99" s="195"/>
      <c r="Q99" s="195"/>
      <c r="R99" s="196"/>
      <c r="S99" s="168"/>
      <c r="T99" s="168"/>
      <c r="U99" s="171">
        <f t="shared" si="176"/>
        <v>0</v>
      </c>
      <c r="V99" s="197" t="str">
        <f t="shared" si="177"/>
        <v>No</v>
      </c>
      <c r="W99" s="172" t="str">
        <f t="shared" si="178"/>
        <v>No</v>
      </c>
      <c r="X99"/>
      <c r="Y99" s="397">
        <v>1</v>
      </c>
      <c r="Z99" s="398">
        <f t="shared" si="179"/>
        <v>0</v>
      </c>
      <c r="AA99" s="62"/>
      <c r="AB99" s="62"/>
      <c r="AC99" s="287" t="s">
        <v>56</v>
      </c>
      <c r="AD99" s="516">
        <v>0.6</v>
      </c>
      <c r="AE99" s="286">
        <f t="shared" si="126"/>
        <v>0</v>
      </c>
      <c r="AF99" s="286">
        <f t="shared" si="180"/>
        <v>0</v>
      </c>
      <c r="AG99" s="286">
        <f t="shared" si="181"/>
        <v>0</v>
      </c>
      <c r="AH99" s="286">
        <f t="shared" si="182"/>
        <v>0</v>
      </c>
      <c r="AI99" s="286">
        <f t="shared" si="183"/>
        <v>0</v>
      </c>
      <c r="AJ99" s="286">
        <f t="shared" si="184"/>
        <v>0</v>
      </c>
      <c r="AK99" s="286">
        <f t="shared" si="185"/>
        <v>0</v>
      </c>
      <c r="AL99" s="286">
        <f t="shared" si="186"/>
        <v>0</v>
      </c>
      <c r="AM99" s="286">
        <f t="shared" si="187"/>
        <v>0</v>
      </c>
      <c r="AN99" s="286">
        <f t="shared" si="175"/>
        <v>0</v>
      </c>
      <c r="AO99" s="286">
        <f t="shared" si="188"/>
        <v>0</v>
      </c>
      <c r="AP99" s="286">
        <v>1</v>
      </c>
      <c r="AQ99" s="1">
        <v>14</v>
      </c>
      <c r="AR99" s="523"/>
      <c r="AT99" s="523"/>
      <c r="AV99" s="523"/>
      <c r="AX99" s="523"/>
      <c r="AZ99" s="523"/>
      <c r="BB99" s="523"/>
      <c r="BD99" s="523"/>
      <c r="BE99" s="62"/>
      <c r="BF99" s="62">
        <f t="shared" si="133"/>
        <v>0</v>
      </c>
      <c r="BG99" s="62">
        <f t="shared" si="134"/>
        <v>0</v>
      </c>
      <c r="BH99" s="62">
        <f t="shared" si="135"/>
        <v>0</v>
      </c>
      <c r="BI99" s="62">
        <f t="shared" si="136"/>
        <v>0</v>
      </c>
      <c r="BJ99" s="62">
        <f t="shared" si="137"/>
        <v>0</v>
      </c>
      <c r="BK99" s="62">
        <f t="shared" si="138"/>
        <v>0</v>
      </c>
      <c r="BL99" s="62">
        <f t="shared" si="139"/>
        <v>0</v>
      </c>
      <c r="BM99" s="62">
        <f t="shared" si="140"/>
        <v>0</v>
      </c>
      <c r="BO99" s="1">
        <f t="shared" si="141"/>
        <v>0</v>
      </c>
      <c r="BP99" s="1">
        <f t="shared" si="142"/>
        <v>0</v>
      </c>
      <c r="BR99" s="1">
        <f t="shared" si="171"/>
        <v>0</v>
      </c>
      <c r="BS99" s="1">
        <f t="shared" si="143"/>
        <v>0</v>
      </c>
      <c r="BT99" s="1">
        <f t="shared" si="144"/>
        <v>0</v>
      </c>
      <c r="BU99" s="1">
        <f t="shared" si="145"/>
        <v>0</v>
      </c>
      <c r="BV99" s="1">
        <f t="shared" si="146"/>
        <v>0</v>
      </c>
      <c r="BW99" s="1">
        <f t="shared" si="147"/>
        <v>0</v>
      </c>
      <c r="BX99" s="1">
        <f t="shared" si="148"/>
        <v>0</v>
      </c>
      <c r="BY99" s="1">
        <f t="shared" si="149"/>
        <v>0</v>
      </c>
      <c r="BZ99" s="1">
        <f t="shared" si="150"/>
        <v>0</v>
      </c>
      <c r="CA99" s="1">
        <f t="shared" si="151"/>
        <v>0</v>
      </c>
      <c r="CB99" s="1">
        <f t="shared" si="152"/>
        <v>0</v>
      </c>
      <c r="CC99" s="1">
        <f t="shared" si="153"/>
        <v>0</v>
      </c>
      <c r="CD99" s="1">
        <f t="shared" si="154"/>
        <v>0</v>
      </c>
      <c r="CE99" s="1">
        <f t="shared" si="155"/>
        <v>0</v>
      </c>
      <c r="CF99" s="1">
        <f t="shared" si="156"/>
        <v>0</v>
      </c>
    </row>
    <row r="100" spans="1:108" s="1" customFormat="1" ht="57" customHeight="1">
      <c r="B100" s="782"/>
      <c r="D100" s="467" t="s">
        <v>294</v>
      </c>
      <c r="E100" s="795"/>
      <c r="F100" s="159" t="s">
        <v>218</v>
      </c>
      <c r="G100" s="161" t="s">
        <v>1</v>
      </c>
      <c r="H100" s="159">
        <v>4</v>
      </c>
      <c r="I100" s="161" t="s">
        <v>6708</v>
      </c>
      <c r="J100" s="964">
        <v>86.66931000000001</v>
      </c>
      <c r="K100" s="162"/>
      <c r="L100" s="162"/>
      <c r="M100" s="162"/>
      <c r="N100" s="162"/>
      <c r="O100" s="162"/>
      <c r="P100" s="162"/>
      <c r="Q100" s="162"/>
      <c r="R100" s="163"/>
      <c r="S100" s="162"/>
      <c r="T100" s="162"/>
      <c r="U100" s="165">
        <f t="shared" si="176"/>
        <v>0</v>
      </c>
      <c r="V100" s="165" t="str">
        <f t="shared" si="177"/>
        <v>No</v>
      </c>
      <c r="W100" s="166" t="str">
        <f t="shared" si="178"/>
        <v>No</v>
      </c>
      <c r="X100"/>
      <c r="Y100" s="397">
        <v>1</v>
      </c>
      <c r="Z100" s="398">
        <f t="shared" si="179"/>
        <v>0</v>
      </c>
      <c r="AA100" s="62"/>
      <c r="AB100" s="62"/>
      <c r="AC100" s="287" t="s">
        <v>55</v>
      </c>
      <c r="AD100" s="516">
        <v>1.8</v>
      </c>
      <c r="AE100" s="286">
        <f t="shared" si="126"/>
        <v>0</v>
      </c>
      <c r="AF100" s="286">
        <f t="shared" si="180"/>
        <v>0</v>
      </c>
      <c r="AG100" s="286">
        <f t="shared" si="181"/>
        <v>0</v>
      </c>
      <c r="AH100" s="286">
        <f t="shared" si="182"/>
        <v>0</v>
      </c>
      <c r="AI100" s="286">
        <f t="shared" si="183"/>
        <v>0</v>
      </c>
      <c r="AJ100" s="286">
        <f t="shared" si="184"/>
        <v>0</v>
      </c>
      <c r="AK100" s="286">
        <f t="shared" si="185"/>
        <v>0</v>
      </c>
      <c r="AL100" s="286">
        <f t="shared" si="186"/>
        <v>0</v>
      </c>
      <c r="AM100" s="286">
        <f t="shared" si="187"/>
        <v>0</v>
      </c>
      <c r="AN100" s="286">
        <f t="shared" si="175"/>
        <v>0</v>
      </c>
      <c r="AO100" s="286">
        <f t="shared" si="188"/>
        <v>0</v>
      </c>
      <c r="AP100" s="286">
        <v>1</v>
      </c>
      <c r="AQ100" s="159">
        <v>11</v>
      </c>
      <c r="AR100" s="523"/>
      <c r="AS100" s="159"/>
      <c r="AT100" s="523"/>
      <c r="AU100" s="159"/>
      <c r="AV100" s="523"/>
      <c r="AW100" s="159"/>
      <c r="AX100" s="523"/>
      <c r="AY100" s="159"/>
      <c r="AZ100" s="523"/>
      <c r="BA100" s="159"/>
      <c r="BB100" s="523"/>
      <c r="BC100" s="159"/>
      <c r="BD100" s="523"/>
      <c r="BE100" s="62"/>
      <c r="BF100" s="62">
        <f t="shared" si="133"/>
        <v>0</v>
      </c>
      <c r="BG100" s="62">
        <f t="shared" si="134"/>
        <v>0</v>
      </c>
      <c r="BH100" s="62">
        <f t="shared" si="135"/>
        <v>0</v>
      </c>
      <c r="BI100" s="62">
        <f t="shared" si="136"/>
        <v>0</v>
      </c>
      <c r="BJ100" s="62">
        <f t="shared" si="137"/>
        <v>0</v>
      </c>
      <c r="BK100" s="62">
        <f t="shared" si="138"/>
        <v>0</v>
      </c>
      <c r="BL100" s="62">
        <f t="shared" si="139"/>
        <v>0</v>
      </c>
      <c r="BM100" s="62">
        <f t="shared" si="140"/>
        <v>0</v>
      </c>
      <c r="BO100" s="1">
        <f t="shared" si="141"/>
        <v>0</v>
      </c>
      <c r="BP100" s="1">
        <f t="shared" si="142"/>
        <v>0</v>
      </c>
      <c r="BR100" s="1">
        <f t="shared" si="171"/>
        <v>0</v>
      </c>
      <c r="BS100" s="1">
        <f t="shared" si="143"/>
        <v>0</v>
      </c>
      <c r="BT100" s="1">
        <f t="shared" si="144"/>
        <v>0</v>
      </c>
      <c r="BU100" s="1">
        <f t="shared" si="145"/>
        <v>0</v>
      </c>
      <c r="BV100" s="1">
        <f t="shared" si="146"/>
        <v>0</v>
      </c>
      <c r="BW100" s="1">
        <f t="shared" si="147"/>
        <v>0</v>
      </c>
      <c r="BX100" s="1">
        <f t="shared" si="148"/>
        <v>0</v>
      </c>
      <c r="BY100" s="1">
        <f t="shared" si="149"/>
        <v>0</v>
      </c>
      <c r="BZ100" s="1">
        <f t="shared" si="150"/>
        <v>0</v>
      </c>
      <c r="CA100" s="1">
        <f t="shared" si="151"/>
        <v>0</v>
      </c>
      <c r="CB100" s="1">
        <f t="shared" si="152"/>
        <v>0</v>
      </c>
      <c r="CC100" s="1">
        <f t="shared" si="153"/>
        <v>0</v>
      </c>
      <c r="CD100" s="1">
        <f t="shared" si="154"/>
        <v>0</v>
      </c>
      <c r="CE100" s="1">
        <f t="shared" si="155"/>
        <v>0</v>
      </c>
      <c r="CF100" s="1">
        <f t="shared" si="156"/>
        <v>0</v>
      </c>
    </row>
    <row r="101" spans="1:108" s="1" customFormat="1" ht="57" customHeight="1">
      <c r="B101" s="782"/>
      <c r="D101" s="465" t="s">
        <v>295</v>
      </c>
      <c r="E101" s="794"/>
      <c r="F101" s="1" t="s">
        <v>219</v>
      </c>
      <c r="G101" s="140" t="s">
        <v>1</v>
      </c>
      <c r="H101" s="1">
        <v>3</v>
      </c>
      <c r="I101" s="140" t="s">
        <v>6708</v>
      </c>
      <c r="J101" s="733">
        <v>82.106010000000012</v>
      </c>
      <c r="K101" s="195"/>
      <c r="L101" s="195"/>
      <c r="M101" s="195"/>
      <c r="N101" s="195"/>
      <c r="O101" s="195"/>
      <c r="P101" s="195"/>
      <c r="Q101" s="195"/>
      <c r="R101" s="196"/>
      <c r="S101" s="168"/>
      <c r="T101" s="168"/>
      <c r="U101" s="171">
        <f t="shared" si="176"/>
        <v>0</v>
      </c>
      <c r="V101" s="197" t="str">
        <f t="shared" si="177"/>
        <v>No</v>
      </c>
      <c r="W101" s="172" t="str">
        <f t="shared" si="178"/>
        <v>No</v>
      </c>
      <c r="X101"/>
      <c r="Y101" s="397">
        <v>1</v>
      </c>
      <c r="Z101" s="398">
        <f t="shared" si="179"/>
        <v>0</v>
      </c>
      <c r="AA101" s="62"/>
      <c r="AB101" s="62"/>
      <c r="AC101" s="287" t="s">
        <v>54</v>
      </c>
      <c r="AD101" s="516">
        <v>1.2</v>
      </c>
      <c r="AE101" s="286">
        <f t="shared" si="126"/>
        <v>0</v>
      </c>
      <c r="AF101" s="286">
        <f t="shared" si="180"/>
        <v>0</v>
      </c>
      <c r="AG101" s="286">
        <f t="shared" si="181"/>
        <v>0</v>
      </c>
      <c r="AH101" s="286">
        <f t="shared" si="182"/>
        <v>0</v>
      </c>
      <c r="AI101" s="286">
        <f t="shared" si="183"/>
        <v>0</v>
      </c>
      <c r="AJ101" s="286">
        <f t="shared" si="184"/>
        <v>0</v>
      </c>
      <c r="AK101" s="286">
        <f t="shared" si="185"/>
        <v>0</v>
      </c>
      <c r="AL101" s="286">
        <f t="shared" si="186"/>
        <v>0</v>
      </c>
      <c r="AM101" s="286">
        <f t="shared" si="187"/>
        <v>0</v>
      </c>
      <c r="AN101" s="286">
        <f t="shared" si="175"/>
        <v>0</v>
      </c>
      <c r="AO101" s="286">
        <f t="shared" si="188"/>
        <v>0</v>
      </c>
      <c r="AP101" s="286">
        <v>1</v>
      </c>
      <c r="AQ101" s="1">
        <v>10</v>
      </c>
      <c r="AR101" s="523"/>
      <c r="AT101" s="523"/>
      <c r="AV101" s="523"/>
      <c r="AX101" s="523"/>
      <c r="AZ101" s="523"/>
      <c r="BB101" s="523"/>
      <c r="BD101" s="523"/>
      <c r="BE101" s="62"/>
      <c r="BF101" s="62">
        <f t="shared" si="133"/>
        <v>0</v>
      </c>
      <c r="BG101" s="62">
        <f t="shared" si="134"/>
        <v>0</v>
      </c>
      <c r="BH101" s="62">
        <f t="shared" si="135"/>
        <v>0</v>
      </c>
      <c r="BI101" s="62">
        <f t="shared" si="136"/>
        <v>0</v>
      </c>
      <c r="BJ101" s="62">
        <f t="shared" si="137"/>
        <v>0</v>
      </c>
      <c r="BK101" s="62">
        <f t="shared" si="138"/>
        <v>0</v>
      </c>
      <c r="BL101" s="62">
        <f t="shared" si="139"/>
        <v>0</v>
      </c>
      <c r="BM101" s="62">
        <f t="shared" si="140"/>
        <v>0</v>
      </c>
      <c r="BO101" s="1">
        <f t="shared" si="141"/>
        <v>0</v>
      </c>
      <c r="BP101" s="1">
        <f t="shared" si="142"/>
        <v>0</v>
      </c>
      <c r="BR101" s="1">
        <f t="shared" si="171"/>
        <v>0</v>
      </c>
      <c r="BS101" s="1">
        <f t="shared" si="143"/>
        <v>0</v>
      </c>
      <c r="BT101" s="1">
        <f t="shared" si="144"/>
        <v>0</v>
      </c>
      <c r="BU101" s="1">
        <f t="shared" si="145"/>
        <v>0</v>
      </c>
      <c r="BV101" s="1">
        <f t="shared" si="146"/>
        <v>0</v>
      </c>
      <c r="BW101" s="1">
        <f t="shared" si="147"/>
        <v>0</v>
      </c>
      <c r="BX101" s="1">
        <f t="shared" si="148"/>
        <v>0</v>
      </c>
      <c r="BY101" s="1">
        <f t="shared" si="149"/>
        <v>0</v>
      </c>
      <c r="BZ101" s="1">
        <f t="shared" si="150"/>
        <v>0</v>
      </c>
      <c r="CA101" s="1">
        <f t="shared" si="151"/>
        <v>0</v>
      </c>
      <c r="CB101" s="1">
        <f t="shared" si="152"/>
        <v>0</v>
      </c>
      <c r="CC101" s="1">
        <f t="shared" si="153"/>
        <v>0</v>
      </c>
      <c r="CD101" s="1">
        <f t="shared" si="154"/>
        <v>0</v>
      </c>
      <c r="CE101" s="1">
        <f t="shared" si="155"/>
        <v>0</v>
      </c>
      <c r="CF101" s="1">
        <f t="shared" si="156"/>
        <v>0</v>
      </c>
    </row>
    <row r="102" spans="1:108" s="1" customFormat="1" ht="57" customHeight="1">
      <c r="B102" s="782"/>
      <c r="D102" s="467" t="s">
        <v>296</v>
      </c>
      <c r="E102" s="795"/>
      <c r="F102" s="159" t="s">
        <v>631</v>
      </c>
      <c r="G102" s="161" t="s">
        <v>1</v>
      </c>
      <c r="H102" s="159">
        <v>1</v>
      </c>
      <c r="I102" s="161" t="s">
        <v>6708</v>
      </c>
      <c r="J102" s="964">
        <v>72.979410000000001</v>
      </c>
      <c r="K102" s="162"/>
      <c r="L102" s="162"/>
      <c r="M102" s="162"/>
      <c r="N102" s="162"/>
      <c r="O102" s="162"/>
      <c r="P102" s="162"/>
      <c r="Q102" s="162"/>
      <c r="R102" s="163"/>
      <c r="S102" s="162"/>
      <c r="T102" s="162"/>
      <c r="U102" s="165">
        <f t="shared" si="176"/>
        <v>0</v>
      </c>
      <c r="V102" s="165" t="str">
        <f t="shared" si="177"/>
        <v>No</v>
      </c>
      <c r="W102" s="166" t="str">
        <f t="shared" si="178"/>
        <v>No</v>
      </c>
      <c r="X102"/>
      <c r="Y102" s="397">
        <v>1</v>
      </c>
      <c r="Z102" s="398">
        <f t="shared" si="179"/>
        <v>0</v>
      </c>
      <c r="AA102" s="62"/>
      <c r="AB102" s="62"/>
      <c r="AC102" s="287" t="s">
        <v>53</v>
      </c>
      <c r="AD102" s="516">
        <v>0.9</v>
      </c>
      <c r="AE102" s="286">
        <f t="shared" si="126"/>
        <v>0</v>
      </c>
      <c r="AF102" s="286">
        <f t="shared" si="180"/>
        <v>0</v>
      </c>
      <c r="AG102" s="286">
        <f t="shared" si="181"/>
        <v>0</v>
      </c>
      <c r="AH102" s="286">
        <f t="shared" si="182"/>
        <v>0</v>
      </c>
      <c r="AI102" s="286">
        <f t="shared" si="183"/>
        <v>0</v>
      </c>
      <c r="AJ102" s="286">
        <f t="shared" si="184"/>
        <v>0</v>
      </c>
      <c r="AK102" s="286">
        <f t="shared" si="185"/>
        <v>0</v>
      </c>
      <c r="AL102" s="286">
        <f t="shared" si="186"/>
        <v>0</v>
      </c>
      <c r="AM102" s="286">
        <f t="shared" si="187"/>
        <v>0</v>
      </c>
      <c r="AN102" s="286">
        <f t="shared" si="175"/>
        <v>0</v>
      </c>
      <c r="AO102" s="286">
        <f t="shared" si="188"/>
        <v>0</v>
      </c>
      <c r="AP102" s="286">
        <v>1</v>
      </c>
      <c r="AQ102" s="159">
        <v>3</v>
      </c>
      <c r="AR102" s="523"/>
      <c r="AS102" s="159"/>
      <c r="AT102" s="523"/>
      <c r="AU102" s="159"/>
      <c r="AV102" s="523"/>
      <c r="AW102" s="159"/>
      <c r="AX102" s="523"/>
      <c r="AY102" s="159"/>
      <c r="AZ102" s="523"/>
      <c r="BA102" s="159"/>
      <c r="BB102" s="523"/>
      <c r="BC102" s="159"/>
      <c r="BD102" s="523"/>
      <c r="BE102" s="62"/>
      <c r="BF102" s="62">
        <f t="shared" si="133"/>
        <v>0</v>
      </c>
      <c r="BG102" s="62">
        <f t="shared" si="134"/>
        <v>0</v>
      </c>
      <c r="BH102" s="62">
        <f t="shared" si="135"/>
        <v>0</v>
      </c>
      <c r="BI102" s="62">
        <f t="shared" si="136"/>
        <v>0</v>
      </c>
      <c r="BJ102" s="62">
        <f t="shared" si="137"/>
        <v>0</v>
      </c>
      <c r="BK102" s="62">
        <f t="shared" si="138"/>
        <v>0</v>
      </c>
      <c r="BL102" s="62">
        <f t="shared" si="139"/>
        <v>0</v>
      </c>
      <c r="BM102" s="62">
        <f t="shared" si="140"/>
        <v>0</v>
      </c>
      <c r="BO102" s="1">
        <f t="shared" si="141"/>
        <v>0</v>
      </c>
      <c r="BP102" s="1">
        <f t="shared" si="142"/>
        <v>0</v>
      </c>
      <c r="BR102" s="1">
        <f t="shared" si="171"/>
        <v>0</v>
      </c>
      <c r="BS102" s="1">
        <f t="shared" si="143"/>
        <v>0</v>
      </c>
      <c r="BT102" s="1">
        <f t="shared" si="144"/>
        <v>0</v>
      </c>
      <c r="BU102" s="1">
        <f t="shared" si="145"/>
        <v>0</v>
      </c>
      <c r="BV102" s="1">
        <f t="shared" si="146"/>
        <v>0</v>
      </c>
      <c r="BW102" s="1">
        <f t="shared" si="147"/>
        <v>0</v>
      </c>
      <c r="BX102" s="1">
        <f t="shared" si="148"/>
        <v>0</v>
      </c>
      <c r="BY102" s="1">
        <f t="shared" si="149"/>
        <v>0</v>
      </c>
      <c r="BZ102" s="1">
        <f t="shared" si="150"/>
        <v>0</v>
      </c>
      <c r="CA102" s="1">
        <f t="shared" si="151"/>
        <v>0</v>
      </c>
      <c r="CB102" s="1">
        <f t="shared" si="152"/>
        <v>0</v>
      </c>
      <c r="CC102" s="1">
        <f t="shared" si="153"/>
        <v>0</v>
      </c>
      <c r="CD102" s="1">
        <f t="shared" si="154"/>
        <v>0</v>
      </c>
      <c r="CE102" s="1">
        <f t="shared" si="155"/>
        <v>0</v>
      </c>
      <c r="CF102" s="1">
        <f t="shared" si="156"/>
        <v>0</v>
      </c>
    </row>
    <row r="103" spans="1:108" s="1" customFormat="1" ht="57" customHeight="1">
      <c r="B103" s="782"/>
      <c r="D103" s="465" t="s">
        <v>297</v>
      </c>
      <c r="E103" s="794"/>
      <c r="F103" s="1" t="s">
        <v>631</v>
      </c>
      <c r="G103" s="140" t="s">
        <v>595</v>
      </c>
      <c r="H103" s="1">
        <v>1</v>
      </c>
      <c r="I103" s="140" t="s">
        <v>6708</v>
      </c>
      <c r="J103" s="968">
        <v>72.979410000000001</v>
      </c>
      <c r="K103" s="195"/>
      <c r="L103" s="195"/>
      <c r="M103" s="195"/>
      <c r="N103" s="195"/>
      <c r="O103" s="195"/>
      <c r="P103" s="195"/>
      <c r="Q103" s="195"/>
      <c r="R103" s="196"/>
      <c r="S103" s="168"/>
      <c r="T103" s="168"/>
      <c r="U103" s="171">
        <f t="shared" si="176"/>
        <v>0</v>
      </c>
      <c r="V103" s="197" t="str">
        <f t="shared" si="177"/>
        <v>No</v>
      </c>
      <c r="W103" s="172" t="str">
        <f t="shared" si="178"/>
        <v>No</v>
      </c>
      <c r="X103"/>
      <c r="Y103" s="397">
        <v>1</v>
      </c>
      <c r="Z103" s="398">
        <f t="shared" si="179"/>
        <v>0</v>
      </c>
      <c r="AA103" s="62"/>
      <c r="AB103" s="62"/>
      <c r="AC103" s="287" t="s">
        <v>52</v>
      </c>
      <c r="AD103" s="516">
        <v>1</v>
      </c>
      <c r="AE103" s="286">
        <f t="shared" si="126"/>
        <v>0</v>
      </c>
      <c r="AF103" s="286">
        <f t="shared" si="180"/>
        <v>0</v>
      </c>
      <c r="AG103" s="286">
        <f t="shared" si="181"/>
        <v>0</v>
      </c>
      <c r="AH103" s="286">
        <f t="shared" si="182"/>
        <v>0</v>
      </c>
      <c r="AI103" s="286">
        <f t="shared" si="183"/>
        <v>0</v>
      </c>
      <c r="AJ103" s="286">
        <f t="shared" si="184"/>
        <v>0</v>
      </c>
      <c r="AK103" s="286">
        <f t="shared" si="185"/>
        <v>0</v>
      </c>
      <c r="AL103" s="286">
        <f t="shared" si="186"/>
        <v>0</v>
      </c>
      <c r="AM103" s="286">
        <f t="shared" si="187"/>
        <v>0</v>
      </c>
      <c r="AN103" s="286">
        <f t="shared" si="175"/>
        <v>0</v>
      </c>
      <c r="AO103" s="286">
        <f t="shared" si="188"/>
        <v>0</v>
      </c>
      <c r="AP103" s="286">
        <v>1</v>
      </c>
      <c r="AQ103" s="1">
        <v>4</v>
      </c>
      <c r="AR103" s="523"/>
      <c r="AT103" s="523"/>
      <c r="AV103" s="523"/>
      <c r="AX103" s="523"/>
      <c r="AZ103" s="523"/>
      <c r="BB103" s="523"/>
      <c r="BD103" s="523"/>
      <c r="BE103" s="62"/>
      <c r="BF103" s="62">
        <f t="shared" si="133"/>
        <v>0</v>
      </c>
      <c r="BG103" s="62">
        <f t="shared" si="134"/>
        <v>0</v>
      </c>
      <c r="BH103" s="62">
        <f t="shared" si="135"/>
        <v>0</v>
      </c>
      <c r="BI103" s="62">
        <f t="shared" si="136"/>
        <v>0</v>
      </c>
      <c r="BJ103" s="62">
        <f t="shared" si="137"/>
        <v>0</v>
      </c>
      <c r="BK103" s="62">
        <f t="shared" si="138"/>
        <v>0</v>
      </c>
      <c r="BL103" s="62">
        <f t="shared" si="139"/>
        <v>0</v>
      </c>
      <c r="BM103" s="62">
        <f t="shared" si="140"/>
        <v>0</v>
      </c>
      <c r="BO103" s="1">
        <f t="shared" si="141"/>
        <v>0</v>
      </c>
      <c r="BP103" s="1">
        <f t="shared" si="142"/>
        <v>0</v>
      </c>
      <c r="BR103" s="1">
        <f t="shared" si="171"/>
        <v>0</v>
      </c>
      <c r="BS103" s="1">
        <f t="shared" si="143"/>
        <v>0</v>
      </c>
      <c r="BT103" s="1">
        <f t="shared" si="144"/>
        <v>0</v>
      </c>
      <c r="BU103" s="1">
        <f t="shared" si="145"/>
        <v>0</v>
      </c>
      <c r="BV103" s="1">
        <f t="shared" si="146"/>
        <v>0</v>
      </c>
      <c r="BW103" s="1">
        <f t="shared" si="147"/>
        <v>0</v>
      </c>
      <c r="BX103" s="1">
        <f t="shared" si="148"/>
        <v>0</v>
      </c>
      <c r="BY103" s="1">
        <f t="shared" si="149"/>
        <v>0</v>
      </c>
      <c r="BZ103" s="1">
        <f t="shared" si="150"/>
        <v>0</v>
      </c>
      <c r="CA103" s="1">
        <f t="shared" si="151"/>
        <v>0</v>
      </c>
      <c r="CB103" s="1">
        <f t="shared" si="152"/>
        <v>0</v>
      </c>
      <c r="CC103" s="1">
        <f t="shared" si="153"/>
        <v>0</v>
      </c>
      <c r="CD103" s="1">
        <f t="shared" si="154"/>
        <v>0</v>
      </c>
      <c r="CE103" s="1">
        <f t="shared" si="155"/>
        <v>0</v>
      </c>
      <c r="CF103" s="1">
        <f t="shared" si="156"/>
        <v>0</v>
      </c>
    </row>
    <row r="104" spans="1:108" s="1" customFormat="1" ht="57" customHeight="1">
      <c r="B104" s="787"/>
      <c r="C104" s="173"/>
      <c r="D104" s="468" t="s">
        <v>298</v>
      </c>
      <c r="E104" s="802"/>
      <c r="F104" s="176" t="s">
        <v>631</v>
      </c>
      <c r="G104" s="176" t="s">
        <v>37</v>
      </c>
      <c r="H104" s="174">
        <v>1</v>
      </c>
      <c r="I104" s="176" t="s">
        <v>6708</v>
      </c>
      <c r="J104" s="734">
        <v>77.54271</v>
      </c>
      <c r="K104" s="177"/>
      <c r="L104" s="177"/>
      <c r="M104" s="177"/>
      <c r="N104" s="177"/>
      <c r="O104" s="177"/>
      <c r="P104" s="177"/>
      <c r="Q104" s="177"/>
      <c r="R104" s="178"/>
      <c r="S104" s="177"/>
      <c r="T104" s="177"/>
      <c r="U104" s="179">
        <f t="shared" si="176"/>
        <v>0</v>
      </c>
      <c r="V104" s="180" t="str">
        <f t="shared" si="177"/>
        <v>No</v>
      </c>
      <c r="W104" s="181" t="str">
        <f t="shared" si="178"/>
        <v>No</v>
      </c>
      <c r="X104"/>
      <c r="Y104" s="399">
        <v>1</v>
      </c>
      <c r="Z104" s="398">
        <f t="shared" si="179"/>
        <v>0</v>
      </c>
      <c r="AA104" s="62"/>
      <c r="AB104" s="62"/>
      <c r="AC104" s="287" t="s">
        <v>51</v>
      </c>
      <c r="AD104" s="516">
        <v>1.7</v>
      </c>
      <c r="AE104" s="286">
        <f t="shared" si="126"/>
        <v>0</v>
      </c>
      <c r="AF104" s="286">
        <f t="shared" si="180"/>
        <v>0</v>
      </c>
      <c r="AG104" s="286">
        <f t="shared" si="181"/>
        <v>0</v>
      </c>
      <c r="AH104" s="286">
        <f t="shared" si="182"/>
        <v>0</v>
      </c>
      <c r="AI104" s="286">
        <f t="shared" si="183"/>
        <v>0</v>
      </c>
      <c r="AJ104" s="286">
        <f t="shared" si="184"/>
        <v>0</v>
      </c>
      <c r="AK104" s="286">
        <f t="shared" si="185"/>
        <v>0</v>
      </c>
      <c r="AL104" s="286">
        <f t="shared" si="186"/>
        <v>0</v>
      </c>
      <c r="AM104" s="286">
        <f t="shared" si="187"/>
        <v>0</v>
      </c>
      <c r="AN104" s="286">
        <f t="shared" si="175"/>
        <v>0</v>
      </c>
      <c r="AO104" s="286">
        <f t="shared" si="188"/>
        <v>0</v>
      </c>
      <c r="AP104" s="286">
        <v>1</v>
      </c>
      <c r="AQ104" s="174">
        <v>3</v>
      </c>
      <c r="AR104" s="524">
        <v>1</v>
      </c>
      <c r="AS104" s="174"/>
      <c r="AT104" s="524"/>
      <c r="AU104" s="174"/>
      <c r="AV104" s="524"/>
      <c r="AW104" s="174"/>
      <c r="AX104" s="524"/>
      <c r="AY104" s="174"/>
      <c r="AZ104" s="524"/>
      <c r="BA104" s="174"/>
      <c r="BB104" s="524"/>
      <c r="BC104" s="174"/>
      <c r="BD104" s="524"/>
      <c r="BE104" s="62"/>
      <c r="BF104" s="62">
        <f t="shared" si="133"/>
        <v>0</v>
      </c>
      <c r="BG104" s="62">
        <f t="shared" si="134"/>
        <v>0</v>
      </c>
      <c r="BH104" s="62">
        <f t="shared" si="135"/>
        <v>0</v>
      </c>
      <c r="BI104" s="62">
        <f t="shared" si="136"/>
        <v>0</v>
      </c>
      <c r="BJ104" s="62">
        <f t="shared" si="137"/>
        <v>0</v>
      </c>
      <c r="BK104" s="62">
        <f t="shared" si="138"/>
        <v>0</v>
      </c>
      <c r="BL104" s="62">
        <f t="shared" si="139"/>
        <v>0</v>
      </c>
      <c r="BM104" s="62">
        <f t="shared" si="140"/>
        <v>0</v>
      </c>
      <c r="BO104" s="1">
        <f t="shared" si="141"/>
        <v>0</v>
      </c>
      <c r="BP104" s="1">
        <f t="shared" si="142"/>
        <v>0</v>
      </c>
      <c r="BR104" s="1">
        <f t="shared" si="171"/>
        <v>0</v>
      </c>
      <c r="BS104" s="1">
        <f t="shared" si="143"/>
        <v>0</v>
      </c>
      <c r="BT104" s="1">
        <f t="shared" si="144"/>
        <v>0</v>
      </c>
      <c r="BU104" s="1">
        <f t="shared" si="145"/>
        <v>0</v>
      </c>
      <c r="BV104" s="1">
        <f t="shared" si="146"/>
        <v>0</v>
      </c>
      <c r="BW104" s="1">
        <f t="shared" si="147"/>
        <v>0</v>
      </c>
      <c r="BX104" s="1">
        <f t="shared" si="148"/>
        <v>0</v>
      </c>
      <c r="BY104" s="1">
        <f t="shared" si="149"/>
        <v>0</v>
      </c>
      <c r="BZ104" s="1">
        <f t="shared" si="150"/>
        <v>0</v>
      </c>
      <c r="CA104" s="1">
        <f t="shared" si="151"/>
        <v>0</v>
      </c>
      <c r="CB104" s="1">
        <f t="shared" si="152"/>
        <v>0</v>
      </c>
      <c r="CC104" s="1">
        <f t="shared" si="153"/>
        <v>0</v>
      </c>
      <c r="CD104" s="1">
        <f t="shared" si="154"/>
        <v>0</v>
      </c>
      <c r="CE104" s="1">
        <f t="shared" si="155"/>
        <v>0</v>
      </c>
      <c r="CF104" s="1">
        <f t="shared" si="156"/>
        <v>0</v>
      </c>
    </row>
    <row r="105" spans="1:108" ht="31.05" customHeight="1">
      <c r="B105" s="786"/>
      <c r="E105" s="815"/>
      <c r="F105" s="142"/>
      <c r="G105" s="146"/>
      <c r="J105" s="513" t="s">
        <v>784</v>
      </c>
      <c r="K105" s="142"/>
      <c r="L105" s="142"/>
      <c r="M105" s="142"/>
      <c r="N105" s="142"/>
      <c r="O105" s="142"/>
      <c r="P105" s="142"/>
      <c r="Q105" s="142"/>
      <c r="R105" s="142"/>
      <c r="S105" s="227"/>
      <c r="T105" s="227"/>
      <c r="U105" s="216"/>
      <c r="V105" s="149"/>
      <c r="W105" s="433"/>
      <c r="Y105" s="1"/>
      <c r="Z105" s="65"/>
      <c r="AA105" s="62"/>
      <c r="AB105" s="62"/>
      <c r="AC105" s="284"/>
      <c r="AD105" s="529"/>
      <c r="AE105" s="286">
        <f t="shared" si="126"/>
        <v>0</v>
      </c>
      <c r="AF105" s="286"/>
      <c r="AG105" s="286"/>
      <c r="AH105" s="286"/>
      <c r="AI105" s="286"/>
      <c r="AJ105" s="286"/>
      <c r="AK105" s="286"/>
      <c r="AL105" s="286"/>
      <c r="AM105" s="286"/>
      <c r="AN105" s="286">
        <f t="shared" si="175"/>
        <v>0</v>
      </c>
      <c r="AO105" s="286"/>
      <c r="AP105" s="286"/>
      <c r="BF105" s="62">
        <f t="shared" si="133"/>
        <v>0</v>
      </c>
      <c r="BG105" s="62">
        <f t="shared" si="134"/>
        <v>0</v>
      </c>
      <c r="BH105" s="62">
        <f t="shared" si="135"/>
        <v>0</v>
      </c>
      <c r="BI105" s="62">
        <f t="shared" si="136"/>
        <v>0</v>
      </c>
      <c r="BJ105" s="62">
        <f t="shared" si="137"/>
        <v>0</v>
      </c>
      <c r="BK105" s="62">
        <f t="shared" si="138"/>
        <v>0</v>
      </c>
      <c r="BL105" s="62">
        <f t="shared" si="139"/>
        <v>0</v>
      </c>
      <c r="BM105" s="62">
        <f t="shared" si="140"/>
        <v>0</v>
      </c>
      <c r="BO105" s="1">
        <f t="shared" si="141"/>
        <v>0</v>
      </c>
      <c r="BP105" s="1">
        <f t="shared" si="142"/>
        <v>0</v>
      </c>
      <c r="BR105" s="1">
        <f t="shared" si="171"/>
        <v>0</v>
      </c>
      <c r="BS105" s="1">
        <f t="shared" si="143"/>
        <v>0</v>
      </c>
      <c r="BT105" s="1">
        <f t="shared" si="144"/>
        <v>0</v>
      </c>
      <c r="BU105" s="1">
        <f t="shared" si="145"/>
        <v>0</v>
      </c>
      <c r="BV105" s="1">
        <f t="shared" si="146"/>
        <v>0</v>
      </c>
      <c r="BW105" s="1">
        <f t="shared" si="147"/>
        <v>0</v>
      </c>
      <c r="BX105" s="1">
        <f t="shared" si="148"/>
        <v>0</v>
      </c>
      <c r="BY105" s="1">
        <f t="shared" si="149"/>
        <v>0</v>
      </c>
      <c r="BZ105" s="1">
        <f t="shared" si="150"/>
        <v>0</v>
      </c>
      <c r="CA105" s="1">
        <f t="shared" si="151"/>
        <v>0</v>
      </c>
      <c r="CB105" s="1">
        <f t="shared" si="152"/>
        <v>0</v>
      </c>
      <c r="CC105" s="1">
        <f t="shared" si="153"/>
        <v>0</v>
      </c>
      <c r="CD105" s="1">
        <f t="shared" si="154"/>
        <v>0</v>
      </c>
      <c r="CE105" s="1">
        <f t="shared" si="155"/>
        <v>0</v>
      </c>
      <c r="CF105" s="1">
        <f t="shared" si="156"/>
        <v>0</v>
      </c>
    </row>
    <row r="106" spans="1:108" s="1" customFormat="1" ht="57" customHeight="1">
      <c r="B106" s="790"/>
      <c r="C106" s="66"/>
      <c r="D106" s="475" t="s">
        <v>299</v>
      </c>
      <c r="E106" s="803"/>
      <c r="F106" s="66" t="s">
        <v>162</v>
      </c>
      <c r="G106" s="145" t="s">
        <v>356</v>
      </c>
      <c r="H106" s="66">
        <v>9</v>
      </c>
      <c r="I106" s="145" t="s">
        <v>6708</v>
      </c>
      <c r="J106" s="971">
        <v>72.979410000000001</v>
      </c>
      <c r="K106" s="204"/>
      <c r="L106" s="204"/>
      <c r="M106" s="204"/>
      <c r="N106" s="204"/>
      <c r="O106" s="204"/>
      <c r="P106" s="204"/>
      <c r="Q106" s="204"/>
      <c r="R106" s="205"/>
      <c r="S106" s="200"/>
      <c r="T106" s="200"/>
      <c r="U106" s="170">
        <f t="shared" ref="U106" si="189">J106*K106+J106*L106+J106*M106+J106*N106+J106*O106+J106*P106+J106*Q106+J106*R106+J106*S106+J106*T106</f>
        <v>0</v>
      </c>
      <c r="V106" s="206" t="str">
        <f>IF(B106="New","Yes","No")</f>
        <v>No</v>
      </c>
      <c r="W106" s="584" t="str">
        <f t="shared" ref="W106" si="190">IF(SUM(K106:T106)&gt;0,"Yes","No")</f>
        <v>No</v>
      </c>
      <c r="X106"/>
      <c r="Y106" s="401">
        <v>1</v>
      </c>
      <c r="Z106" s="398">
        <f t="shared" ref="Z106" si="191">Y106*K106+Y106*L106+Y106*M106+Y106*N106+Y106*O106+Y106*P106+Y106*Q106+Y106*R106+Y106*S106+Y106*T106</f>
        <v>0</v>
      </c>
      <c r="AA106" s="62"/>
      <c r="AB106" s="62"/>
      <c r="AC106" s="287" t="s">
        <v>57</v>
      </c>
      <c r="AD106" s="516">
        <v>0.4</v>
      </c>
      <c r="AE106" s="286">
        <f t="shared" si="126"/>
        <v>0</v>
      </c>
      <c r="AF106" s="286">
        <f>K106*H106</f>
        <v>0</v>
      </c>
      <c r="AG106" s="286">
        <f>L106*H106</f>
        <v>0</v>
      </c>
      <c r="AH106" s="286">
        <f>M106*H106</f>
        <v>0</v>
      </c>
      <c r="AI106" s="286">
        <f>N106*H106</f>
        <v>0</v>
      </c>
      <c r="AJ106" s="286">
        <f>O106*H106</f>
        <v>0</v>
      </c>
      <c r="AK106" s="286">
        <f>P106*H106</f>
        <v>0</v>
      </c>
      <c r="AL106" s="286">
        <f>Q106*H106</f>
        <v>0</v>
      </c>
      <c r="AM106" s="286">
        <f>R106*H106</f>
        <v>0</v>
      </c>
      <c r="AN106" s="286">
        <f t="shared" si="175"/>
        <v>0</v>
      </c>
      <c r="AO106" s="286">
        <f>T106*H106</f>
        <v>0</v>
      </c>
      <c r="AP106" s="286">
        <v>1</v>
      </c>
      <c r="AQ106" s="66">
        <v>18</v>
      </c>
      <c r="AR106" s="525"/>
      <c r="AS106" s="66"/>
      <c r="AT106" s="525"/>
      <c r="AU106" s="66"/>
      <c r="AV106" s="525"/>
      <c r="AW106" s="66"/>
      <c r="AX106" s="525"/>
      <c r="AY106" s="66"/>
      <c r="AZ106" s="525"/>
      <c r="BA106" s="66"/>
      <c r="BB106" s="525"/>
      <c r="BC106" s="66"/>
      <c r="BD106" s="525"/>
      <c r="BE106" s="62"/>
      <c r="BF106" s="62">
        <f t="shared" si="133"/>
        <v>0</v>
      </c>
      <c r="BG106" s="62">
        <f t="shared" si="134"/>
        <v>0</v>
      </c>
      <c r="BH106" s="62">
        <f t="shared" si="135"/>
        <v>0</v>
      </c>
      <c r="BI106" s="62">
        <f t="shared" si="136"/>
        <v>0</v>
      </c>
      <c r="BJ106" s="62">
        <f t="shared" si="137"/>
        <v>0</v>
      </c>
      <c r="BK106" s="62">
        <f t="shared" si="138"/>
        <v>0</v>
      </c>
      <c r="BL106" s="62">
        <f t="shared" si="139"/>
        <v>0</v>
      </c>
      <c r="BM106" s="62">
        <f t="shared" si="140"/>
        <v>0</v>
      </c>
      <c r="BO106" s="1">
        <f t="shared" si="141"/>
        <v>0</v>
      </c>
      <c r="BP106" s="1">
        <f t="shared" si="142"/>
        <v>0</v>
      </c>
      <c r="BR106" s="1">
        <f t="shared" si="171"/>
        <v>0</v>
      </c>
      <c r="BS106" s="1">
        <f t="shared" si="143"/>
        <v>0</v>
      </c>
      <c r="BT106" s="1">
        <f t="shared" si="144"/>
        <v>0</v>
      </c>
      <c r="BU106" s="1">
        <f t="shared" si="145"/>
        <v>0</v>
      </c>
      <c r="BV106" s="1">
        <f t="shared" si="146"/>
        <v>0</v>
      </c>
      <c r="BW106" s="1">
        <f t="shared" si="147"/>
        <v>0</v>
      </c>
      <c r="BX106" s="1">
        <f t="shared" si="148"/>
        <v>0</v>
      </c>
      <c r="BY106" s="1">
        <f t="shared" si="149"/>
        <v>0</v>
      </c>
      <c r="BZ106" s="1">
        <f t="shared" si="150"/>
        <v>0</v>
      </c>
      <c r="CA106" s="1">
        <f t="shared" si="151"/>
        <v>0</v>
      </c>
      <c r="CB106" s="1">
        <f t="shared" si="152"/>
        <v>0</v>
      </c>
      <c r="CC106" s="1">
        <f t="shared" si="153"/>
        <v>0</v>
      </c>
      <c r="CD106" s="1">
        <f t="shared" si="154"/>
        <v>0</v>
      </c>
      <c r="CE106" s="1">
        <f t="shared" si="155"/>
        <v>0</v>
      </c>
      <c r="CF106" s="1">
        <f t="shared" si="156"/>
        <v>0</v>
      </c>
    </row>
    <row r="107" spans="1:108" ht="31.05" customHeight="1">
      <c r="B107" s="786"/>
      <c r="E107" s="815"/>
      <c r="F107" s="142"/>
      <c r="G107" s="146"/>
      <c r="J107" s="513" t="s">
        <v>775</v>
      </c>
      <c r="K107" s="142"/>
      <c r="L107" s="147"/>
      <c r="M107" s="142"/>
      <c r="N107" s="142"/>
      <c r="O107" s="142"/>
      <c r="P107" s="142"/>
      <c r="Q107" s="142"/>
      <c r="R107" s="142"/>
      <c r="S107" s="142"/>
      <c r="T107" s="142"/>
      <c r="U107" s="420"/>
      <c r="V107" s="149"/>
      <c r="W107" s="583"/>
      <c r="Z107" s="65"/>
      <c r="AA107" s="137"/>
      <c r="AB107" s="137"/>
      <c r="AC107" s="284"/>
      <c r="AD107" s="529"/>
      <c r="AE107" s="286">
        <f t="shared" si="126"/>
        <v>0</v>
      </c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BF107" s="62">
        <f t="shared" si="133"/>
        <v>0</v>
      </c>
      <c r="BG107" s="62">
        <f t="shared" si="134"/>
        <v>0</v>
      </c>
      <c r="BH107" s="62">
        <f t="shared" si="135"/>
        <v>0</v>
      </c>
      <c r="BI107" s="62">
        <f t="shared" si="136"/>
        <v>0</v>
      </c>
      <c r="BJ107" s="62">
        <f t="shared" si="137"/>
        <v>0</v>
      </c>
      <c r="BK107" s="62">
        <f t="shared" si="138"/>
        <v>0</v>
      </c>
      <c r="BL107" s="62">
        <f t="shared" si="139"/>
        <v>0</v>
      </c>
      <c r="BM107" s="62">
        <f t="shared" si="140"/>
        <v>0</v>
      </c>
      <c r="BO107" s="1">
        <f t="shared" si="141"/>
        <v>0</v>
      </c>
      <c r="BP107" s="1">
        <f t="shared" si="142"/>
        <v>0</v>
      </c>
      <c r="BR107" s="1">
        <f t="shared" si="171"/>
        <v>0</v>
      </c>
      <c r="BS107" s="1">
        <f t="shared" si="143"/>
        <v>0</v>
      </c>
      <c r="BT107" s="1">
        <f t="shared" si="144"/>
        <v>0</v>
      </c>
      <c r="BU107" s="1">
        <f t="shared" si="145"/>
        <v>0</v>
      </c>
      <c r="BV107" s="1">
        <f t="shared" si="146"/>
        <v>0</v>
      </c>
      <c r="BW107" s="1">
        <f t="shared" si="147"/>
        <v>0</v>
      </c>
      <c r="BX107" s="1">
        <f t="shared" si="148"/>
        <v>0</v>
      </c>
      <c r="BY107" s="1">
        <f t="shared" si="149"/>
        <v>0</v>
      </c>
      <c r="BZ107" s="1">
        <f t="shared" si="150"/>
        <v>0</v>
      </c>
      <c r="CA107" s="1">
        <f t="shared" si="151"/>
        <v>0</v>
      </c>
      <c r="CB107" s="1">
        <f t="shared" si="152"/>
        <v>0</v>
      </c>
      <c r="CC107" s="1">
        <f t="shared" si="153"/>
        <v>0</v>
      </c>
      <c r="CD107" s="1">
        <f t="shared" si="154"/>
        <v>0</v>
      </c>
      <c r="CE107" s="1">
        <f t="shared" si="155"/>
        <v>0</v>
      </c>
      <c r="CF107" s="1">
        <f t="shared" si="156"/>
        <v>0</v>
      </c>
    </row>
    <row r="108" spans="1:108" s="159" customFormat="1" ht="57" customHeight="1">
      <c r="A108" s="1"/>
      <c r="B108" s="783"/>
      <c r="C108" s="152"/>
      <c r="D108" s="470" t="s">
        <v>573</v>
      </c>
      <c r="E108" s="797"/>
      <c r="F108" s="188" t="s">
        <v>631</v>
      </c>
      <c r="G108" s="188" t="s">
        <v>595</v>
      </c>
      <c r="H108" s="188">
        <v>1</v>
      </c>
      <c r="I108" s="189" t="s">
        <v>6712</v>
      </c>
      <c r="J108" s="960">
        <v>86.814000000000007</v>
      </c>
      <c r="K108" s="191"/>
      <c r="L108" s="190"/>
      <c r="M108" s="229"/>
      <c r="N108" s="190"/>
      <c r="O108" s="229"/>
      <c r="P108" s="190"/>
      <c r="Q108" s="229"/>
      <c r="R108" s="190"/>
      <c r="S108" s="191"/>
      <c r="T108" s="191"/>
      <c r="U108" s="170">
        <f t="shared" ref="U108:U128" si="192">J108*K108+J108*L108+J108*M108+J108*N108+J108*O108+J108*P108+J108*Q108+J108*R108+J108*S108+J108*T108</f>
        <v>0</v>
      </c>
      <c r="V108" s="192" t="str">
        <f t="shared" ref="V108:V113" si="193">IF(B108="New","Yes","No")</f>
        <v>No</v>
      </c>
      <c r="W108" s="172" t="str">
        <f t="shared" ref="W108:W128" si="194">IF(SUM(K108:T108)&gt;0,"Yes","No")</f>
        <v>No</v>
      </c>
      <c r="X108"/>
      <c r="Y108" s="395">
        <v>1</v>
      </c>
      <c r="Z108" s="398">
        <f t="shared" ref="Z108:Z128" si="195">Y108*K108+Y108*L108+Y108*M108+Y108*N108+Y108*O108+Y108*P108+Y108*Q108+Y108*R108+Y108*S108+Y108*T108</f>
        <v>0</v>
      </c>
      <c r="AA108" s="62"/>
      <c r="AB108" s="62"/>
      <c r="AC108" s="287"/>
      <c r="AD108" s="516">
        <v>2.1</v>
      </c>
      <c r="AE108" s="286">
        <f t="shared" si="126"/>
        <v>0</v>
      </c>
      <c r="AF108" s="286">
        <f t="shared" ref="AF108:AF113" si="196">K108*H108</f>
        <v>0</v>
      </c>
      <c r="AG108" s="286">
        <f t="shared" ref="AG108:AG113" si="197">L108*H108</f>
        <v>0</v>
      </c>
      <c r="AH108" s="286">
        <f t="shared" ref="AH108:AH113" si="198">M108*H108</f>
        <v>0</v>
      </c>
      <c r="AI108" s="286">
        <f t="shared" ref="AI108:AI113" si="199">N108*H108</f>
        <v>0</v>
      </c>
      <c r="AJ108" s="286">
        <f t="shared" ref="AJ108:AJ113" si="200">O108*H108</f>
        <v>0</v>
      </c>
      <c r="AK108" s="286">
        <f t="shared" ref="AK108:AK113" si="201">P108*H108</f>
        <v>0</v>
      </c>
      <c r="AL108" s="286">
        <f t="shared" ref="AL108:AL113" si="202">Q108*H108</f>
        <v>0</v>
      </c>
      <c r="AM108" s="286">
        <f t="shared" ref="AM108:AM113" si="203">R108*H108</f>
        <v>0</v>
      </c>
      <c r="AN108" s="286">
        <f t="shared" ref="AN108:AN113" si="204">S108*H108</f>
        <v>0</v>
      </c>
      <c r="AO108" s="286">
        <f t="shared" ref="AO108:AO113" si="205">T108*H108</f>
        <v>0</v>
      </c>
      <c r="AP108" s="286">
        <v>1</v>
      </c>
      <c r="AQ108" s="188">
        <v>3</v>
      </c>
      <c r="AR108" s="522"/>
      <c r="AS108" s="188"/>
      <c r="AT108" s="522"/>
      <c r="AU108" s="188"/>
      <c r="AV108" s="522"/>
      <c r="AW108" s="188">
        <v>1</v>
      </c>
      <c r="AX108" s="522"/>
      <c r="AY108" s="188"/>
      <c r="AZ108" s="522"/>
      <c r="BA108" s="188"/>
      <c r="BB108" s="522"/>
      <c r="BC108" s="188"/>
      <c r="BD108" s="522"/>
      <c r="BE108" s="62"/>
      <c r="BF108" s="62">
        <f t="shared" ref="BF108:BF139" si="206">IF(F108="XS",IF(SUM(K108:T108)&gt;0,SUM(K108:T108),0),0)*H108</f>
        <v>0</v>
      </c>
      <c r="BG108" s="62">
        <f t="shared" ref="BG108:BG139" si="207">IF(F108="S",IF(SUM(K108:T108)&gt;0,SUM(K108:T108),0),0)*H108</f>
        <v>0</v>
      </c>
      <c r="BH108" s="62">
        <f t="shared" ref="BH108:BH139" si="208">IF(F108="M",IF(SUM(K108:T108)&gt;0,SUM(K108:T108),0),0)*H108</f>
        <v>0</v>
      </c>
      <c r="BI108" s="62">
        <f t="shared" ref="BI108:BI139" si="209">IF(F108="L",IF(SUM(K108:T108)&gt;0,SUM(K108:T108),0),0)*H108</f>
        <v>0</v>
      </c>
      <c r="BJ108" s="62">
        <f t="shared" ref="BJ108:BJ139" si="210">IF(F108="XL",IF(SUM(K108:T108)&gt;0,SUM(K108:T108),0),0)*H108</f>
        <v>0</v>
      </c>
      <c r="BK108" s="62">
        <f t="shared" ref="BK108:BK139" si="211">IF(F108="2XL",IF(SUM(K108:T108)&gt;0,SUM(K108:T108),0),0)*H108</f>
        <v>0</v>
      </c>
      <c r="BL108" s="62">
        <f t="shared" ref="BL108:BL139" si="212">IF(F108="3XL",IF(SUM(K108:T108)&gt;0,SUM(K108:T108),0),0)*H108</f>
        <v>0</v>
      </c>
      <c r="BM108" s="62">
        <f t="shared" ref="BM108:BM139" si="213">IF(F108="various",IF(SUM(K108:T108)&gt;0,SUM(K108:T108),0),0)*H108</f>
        <v>0</v>
      </c>
      <c r="BN108" s="62"/>
      <c r="BO108" s="1">
        <f t="shared" ref="BO108:BO139" si="214">IF(E108="",IF(SUM(K108:T108)&gt;0,SUM(K108:T108),0),0)*H108</f>
        <v>0</v>
      </c>
      <c r="BP108" s="1">
        <f t="shared" ref="BP108:BP139" si="215">IF(E108="Dual Tex.",IF(SUM(K108:T108)&gt;0,SUM(K108:T108),0),0)*H108</f>
        <v>0</v>
      </c>
      <c r="BQ108" s="62"/>
      <c r="BR108" s="1">
        <f t="shared" si="171"/>
        <v>0</v>
      </c>
      <c r="BS108" s="1">
        <f t="shared" ref="BS108:BS139" si="216">IF(G108="footholds",IF(SUM(K108:T108)&gt;0,SUM(K108:T108),0),0)*H108</f>
        <v>0</v>
      </c>
      <c r="BT108" s="1">
        <f t="shared" ref="BT108:BT139" si="217">IF(G108="micros",IF(SUM(K108:T108)&gt;0,SUM(K108:T108),0),0)*H108</f>
        <v>0</v>
      </c>
      <c r="BU108" s="1">
        <f t="shared" ref="BU108:BU139" si="218">IF(G108="jug",IF(SUM(K108:T108)&gt;0,SUM(K108:T108),0),0)*H108</f>
        <v>0</v>
      </c>
      <c r="BV108" s="1">
        <f t="shared" ref="BV108:BV139" si="219">IF(G108="ledge",IF(SUM(K108:T108)&gt;0,SUM(K108:T108),0),0)*H108</f>
        <v>0</v>
      </c>
      <c r="BW108" s="1">
        <f t="shared" ref="BW108:BW139" si="220">IF(G108="edge",IF(SUM(K108:T108)&gt;0,SUM(K108:T108),0),0)*H108</f>
        <v>0</v>
      </c>
      <c r="BX108" s="1">
        <f t="shared" ref="BX108:BX139" si="221">IF(G108="crimp",IF(SUM(K108:T108)&gt;0,SUM(K108:T108),0),0)*H108</f>
        <v>0</v>
      </c>
      <c r="BY108" s="1">
        <f t="shared" ref="BY108:BY139" si="222">IF(G108="incut",IF(SUM(K108:T108)&gt;0,SUM(K108:T108),0),0)*H108</f>
        <v>0</v>
      </c>
      <c r="BZ108" s="1">
        <f t="shared" ref="BZ108:BZ139" si="223">IF(G108="dish",IF(SUM(K108:T108)&gt;0,SUM(K108:T108),0),0)*H108</f>
        <v>0</v>
      </c>
      <c r="CA108" s="1">
        <f t="shared" ref="CA108:CA139" si="224">IF(G108="pinch",IF(SUM(K108:T108)&gt;0,SUM(K108:T108),0),0)*H108</f>
        <v>0</v>
      </c>
      <c r="CB108" s="1">
        <f t="shared" ref="CB108:CB139" si="225">IF(G108="pocket",IF(SUM(K108:T108)&gt;0,SUM(K108:T108),0),0)*H108</f>
        <v>0</v>
      </c>
      <c r="CC108" s="1">
        <f t="shared" ref="CC108:CC139" si="226">IF(G108="insert",IF(SUM(K108:T108)&gt;0,SUM(K108:T108),0),0)*H108</f>
        <v>0</v>
      </c>
      <c r="CD108" s="1">
        <f t="shared" ref="CD108:CD139" si="227">IF(G108="feature",IF(SUM(K108:T108)&gt;0,SUM(K108:T108),0),0)*H108</f>
        <v>0</v>
      </c>
      <c r="CE108" s="1">
        <f t="shared" ref="CE108:CE139" si="228">IF(G108="scoop",IF(SUM(K108:T108)&gt;0,SUM(K108:T108),0),0)*H108</f>
        <v>0</v>
      </c>
      <c r="CF108" s="1">
        <f t="shared" ref="CF108:CF139" si="229">IF(G108="various",IF(SUM(K108:T108)&gt;0,SUM(K108:T108),0),0)*H108</f>
        <v>0</v>
      </c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</row>
    <row r="109" spans="1:108" s="159" customFormat="1" ht="57" customHeight="1">
      <c r="A109" s="1"/>
      <c r="B109" s="782"/>
      <c r="C109" s="62"/>
      <c r="D109" s="467" t="s">
        <v>574</v>
      </c>
      <c r="E109" s="795"/>
      <c r="F109" s="159" t="s">
        <v>219</v>
      </c>
      <c r="G109" s="159" t="s">
        <v>595</v>
      </c>
      <c r="H109" s="159">
        <v>1</v>
      </c>
      <c r="I109" s="161" t="s">
        <v>6712</v>
      </c>
      <c r="J109" s="961">
        <v>53.424000000000007</v>
      </c>
      <c r="K109" s="163"/>
      <c r="L109" s="162"/>
      <c r="M109" s="226"/>
      <c r="N109" s="162"/>
      <c r="O109" s="226"/>
      <c r="P109" s="162"/>
      <c r="Q109" s="226"/>
      <c r="R109" s="163"/>
      <c r="S109" s="163"/>
      <c r="T109" s="162"/>
      <c r="U109" s="165">
        <f t="shared" si="192"/>
        <v>0</v>
      </c>
      <c r="V109" s="165" t="str">
        <f t="shared" si="193"/>
        <v>No</v>
      </c>
      <c r="W109" s="166" t="str">
        <f t="shared" si="194"/>
        <v>No</v>
      </c>
      <c r="X109"/>
      <c r="Y109" s="397">
        <v>1</v>
      </c>
      <c r="Z109" s="398">
        <f t="shared" si="195"/>
        <v>0</v>
      </c>
      <c r="AA109" s="62"/>
      <c r="AB109" s="62"/>
      <c r="AC109" s="287"/>
      <c r="AD109" s="516">
        <v>1.1000000000000001</v>
      </c>
      <c r="AE109" s="286">
        <f t="shared" si="126"/>
        <v>0</v>
      </c>
      <c r="AF109" s="286">
        <f t="shared" si="196"/>
        <v>0</v>
      </c>
      <c r="AG109" s="286">
        <f t="shared" si="197"/>
        <v>0</v>
      </c>
      <c r="AH109" s="286">
        <f t="shared" si="198"/>
        <v>0</v>
      </c>
      <c r="AI109" s="286">
        <f t="shared" si="199"/>
        <v>0</v>
      </c>
      <c r="AJ109" s="286">
        <f t="shared" si="200"/>
        <v>0</v>
      </c>
      <c r="AK109" s="286">
        <f t="shared" si="201"/>
        <v>0</v>
      </c>
      <c r="AL109" s="286">
        <f t="shared" si="202"/>
        <v>0</v>
      </c>
      <c r="AM109" s="286">
        <f t="shared" si="203"/>
        <v>0</v>
      </c>
      <c r="AN109" s="286">
        <f t="shared" si="204"/>
        <v>0</v>
      </c>
      <c r="AO109" s="286">
        <f t="shared" si="205"/>
        <v>0</v>
      </c>
      <c r="AP109" s="286">
        <v>1</v>
      </c>
      <c r="AQ109" s="159">
        <v>3</v>
      </c>
      <c r="AR109" s="523"/>
      <c r="AT109" s="523"/>
      <c r="AV109" s="523"/>
      <c r="AX109" s="523"/>
      <c r="AY109" s="159">
        <v>1</v>
      </c>
      <c r="AZ109" s="523"/>
      <c r="BB109" s="523"/>
      <c r="BD109" s="523"/>
      <c r="BE109" s="62"/>
      <c r="BF109" s="62">
        <f t="shared" si="206"/>
        <v>0</v>
      </c>
      <c r="BG109" s="62">
        <f t="shared" si="207"/>
        <v>0</v>
      </c>
      <c r="BH109" s="62">
        <f t="shared" si="208"/>
        <v>0</v>
      </c>
      <c r="BI109" s="62">
        <f t="shared" si="209"/>
        <v>0</v>
      </c>
      <c r="BJ109" s="62">
        <f t="shared" si="210"/>
        <v>0</v>
      </c>
      <c r="BK109" s="62">
        <f t="shared" si="211"/>
        <v>0</v>
      </c>
      <c r="BL109" s="62">
        <f t="shared" si="212"/>
        <v>0</v>
      </c>
      <c r="BM109" s="62">
        <f t="shared" si="213"/>
        <v>0</v>
      </c>
      <c r="BN109" s="62"/>
      <c r="BO109" s="1">
        <f t="shared" si="214"/>
        <v>0</v>
      </c>
      <c r="BP109" s="1">
        <f t="shared" si="215"/>
        <v>0</v>
      </c>
      <c r="BQ109" s="62"/>
      <c r="BR109" s="1">
        <f t="shared" si="171"/>
        <v>0</v>
      </c>
      <c r="BS109" s="1">
        <f t="shared" si="216"/>
        <v>0</v>
      </c>
      <c r="BT109" s="1">
        <f t="shared" si="217"/>
        <v>0</v>
      </c>
      <c r="BU109" s="1">
        <f t="shared" si="218"/>
        <v>0</v>
      </c>
      <c r="BV109" s="1">
        <f t="shared" si="219"/>
        <v>0</v>
      </c>
      <c r="BW109" s="1">
        <f t="shared" si="220"/>
        <v>0</v>
      </c>
      <c r="BX109" s="1">
        <f t="shared" si="221"/>
        <v>0</v>
      </c>
      <c r="BY109" s="1">
        <f t="shared" si="222"/>
        <v>0</v>
      </c>
      <c r="BZ109" s="1">
        <f t="shared" si="223"/>
        <v>0</v>
      </c>
      <c r="CA109" s="1">
        <f t="shared" si="224"/>
        <v>0</v>
      </c>
      <c r="CB109" s="1">
        <f t="shared" si="225"/>
        <v>0</v>
      </c>
      <c r="CC109" s="1">
        <f t="shared" si="226"/>
        <v>0</v>
      </c>
      <c r="CD109" s="1">
        <f t="shared" si="227"/>
        <v>0</v>
      </c>
      <c r="CE109" s="1">
        <f t="shared" si="228"/>
        <v>0</v>
      </c>
      <c r="CF109" s="1">
        <f t="shared" si="229"/>
        <v>0</v>
      </c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</row>
    <row r="110" spans="1:108" s="159" customFormat="1" ht="57" customHeight="1">
      <c r="A110" s="1"/>
      <c r="B110" s="782"/>
      <c r="C110" s="62"/>
      <c r="D110" s="465" t="s">
        <v>571</v>
      </c>
      <c r="E110" s="794"/>
      <c r="F110" s="1" t="s">
        <v>219</v>
      </c>
      <c r="G110" s="1" t="s">
        <v>595</v>
      </c>
      <c r="H110" s="1">
        <v>2</v>
      </c>
      <c r="I110" s="140" t="s">
        <v>6712</v>
      </c>
      <c r="J110" s="962">
        <v>58.989000000000004</v>
      </c>
      <c r="K110" s="196"/>
      <c r="L110" s="195"/>
      <c r="M110" s="224"/>
      <c r="N110" s="195"/>
      <c r="O110" s="224"/>
      <c r="P110" s="195"/>
      <c r="Q110" s="224"/>
      <c r="R110" s="196"/>
      <c r="S110" s="196"/>
      <c r="T110" s="195"/>
      <c r="U110" s="171">
        <f t="shared" si="192"/>
        <v>0</v>
      </c>
      <c r="V110" s="197" t="str">
        <f t="shared" si="193"/>
        <v>No</v>
      </c>
      <c r="W110" s="172" t="str">
        <f t="shared" si="194"/>
        <v>No</v>
      </c>
      <c r="X110"/>
      <c r="Y110" s="397">
        <v>1</v>
      </c>
      <c r="Z110" s="398">
        <f t="shared" si="195"/>
        <v>0</v>
      </c>
      <c r="AA110" s="62"/>
      <c r="AB110" s="62"/>
      <c r="AC110" s="287"/>
      <c r="AD110" s="516">
        <v>1.2</v>
      </c>
      <c r="AE110" s="286">
        <f t="shared" si="126"/>
        <v>0</v>
      </c>
      <c r="AF110" s="286">
        <f t="shared" si="196"/>
        <v>0</v>
      </c>
      <c r="AG110" s="286">
        <f t="shared" si="197"/>
        <v>0</v>
      </c>
      <c r="AH110" s="286">
        <f t="shared" si="198"/>
        <v>0</v>
      </c>
      <c r="AI110" s="286">
        <f t="shared" si="199"/>
        <v>0</v>
      </c>
      <c r="AJ110" s="286">
        <f t="shared" si="200"/>
        <v>0</v>
      </c>
      <c r="AK110" s="286">
        <f t="shared" si="201"/>
        <v>0</v>
      </c>
      <c r="AL110" s="286">
        <f t="shared" si="202"/>
        <v>0</v>
      </c>
      <c r="AM110" s="286">
        <f t="shared" si="203"/>
        <v>0</v>
      </c>
      <c r="AN110" s="286">
        <f t="shared" si="204"/>
        <v>0</v>
      </c>
      <c r="AO110" s="286">
        <f t="shared" si="205"/>
        <v>0</v>
      </c>
      <c r="AP110" s="286">
        <v>1</v>
      </c>
      <c r="AQ110" s="1">
        <v>4</v>
      </c>
      <c r="AR110" s="523"/>
      <c r="AS110" s="1"/>
      <c r="AT110" s="523"/>
      <c r="AU110" s="1"/>
      <c r="AV110" s="523">
        <v>2</v>
      </c>
      <c r="AW110" s="1"/>
      <c r="AX110" s="523"/>
      <c r="AY110" s="1"/>
      <c r="AZ110" s="523"/>
      <c r="BA110" s="1"/>
      <c r="BB110" s="523"/>
      <c r="BC110" s="1"/>
      <c r="BD110" s="523"/>
      <c r="BE110" s="62"/>
      <c r="BF110" s="62">
        <f t="shared" si="206"/>
        <v>0</v>
      </c>
      <c r="BG110" s="62">
        <f t="shared" si="207"/>
        <v>0</v>
      </c>
      <c r="BH110" s="62">
        <f t="shared" si="208"/>
        <v>0</v>
      </c>
      <c r="BI110" s="62">
        <f t="shared" si="209"/>
        <v>0</v>
      </c>
      <c r="BJ110" s="62">
        <f t="shared" si="210"/>
        <v>0</v>
      </c>
      <c r="BK110" s="62">
        <f t="shared" si="211"/>
        <v>0</v>
      </c>
      <c r="BL110" s="62">
        <f t="shared" si="212"/>
        <v>0</v>
      </c>
      <c r="BM110" s="62">
        <f t="shared" si="213"/>
        <v>0</v>
      </c>
      <c r="BN110" s="62"/>
      <c r="BO110" s="1">
        <f t="shared" si="214"/>
        <v>0</v>
      </c>
      <c r="BP110" s="1">
        <f t="shared" si="215"/>
        <v>0</v>
      </c>
      <c r="BQ110" s="62"/>
      <c r="BR110" s="1">
        <f t="shared" si="171"/>
        <v>0</v>
      </c>
      <c r="BS110" s="1">
        <f t="shared" si="216"/>
        <v>0</v>
      </c>
      <c r="BT110" s="1">
        <f t="shared" si="217"/>
        <v>0</v>
      </c>
      <c r="BU110" s="1">
        <f t="shared" si="218"/>
        <v>0</v>
      </c>
      <c r="BV110" s="1">
        <f t="shared" si="219"/>
        <v>0</v>
      </c>
      <c r="BW110" s="1">
        <f t="shared" si="220"/>
        <v>0</v>
      </c>
      <c r="BX110" s="1">
        <f t="shared" si="221"/>
        <v>0</v>
      </c>
      <c r="BY110" s="1">
        <f t="shared" si="222"/>
        <v>0</v>
      </c>
      <c r="BZ110" s="1">
        <f t="shared" si="223"/>
        <v>0</v>
      </c>
      <c r="CA110" s="1">
        <f t="shared" si="224"/>
        <v>0</v>
      </c>
      <c r="CB110" s="1">
        <f t="shared" si="225"/>
        <v>0</v>
      </c>
      <c r="CC110" s="1">
        <f t="shared" si="226"/>
        <v>0</v>
      </c>
      <c r="CD110" s="1">
        <f t="shared" si="227"/>
        <v>0</v>
      </c>
      <c r="CE110" s="1">
        <f t="shared" si="228"/>
        <v>0</v>
      </c>
      <c r="CF110" s="1">
        <f t="shared" si="229"/>
        <v>0</v>
      </c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</row>
    <row r="111" spans="1:108" s="159" customFormat="1" ht="57" customHeight="1">
      <c r="A111" s="1"/>
      <c r="B111" s="782"/>
      <c r="C111" s="62"/>
      <c r="D111" s="467" t="s">
        <v>572</v>
      </c>
      <c r="E111" s="795"/>
      <c r="F111" s="159" t="s">
        <v>219</v>
      </c>
      <c r="G111" s="159" t="s">
        <v>595</v>
      </c>
      <c r="H111" s="159">
        <v>2</v>
      </c>
      <c r="I111" s="161" t="s">
        <v>6708</v>
      </c>
      <c r="J111" s="961">
        <v>53.424000000000007</v>
      </c>
      <c r="K111" s="163"/>
      <c r="L111" s="162"/>
      <c r="M111" s="226"/>
      <c r="N111" s="162"/>
      <c r="O111" s="226"/>
      <c r="P111" s="162"/>
      <c r="Q111" s="226"/>
      <c r="R111" s="163"/>
      <c r="S111" s="163"/>
      <c r="T111" s="162"/>
      <c r="U111" s="165">
        <f t="shared" si="192"/>
        <v>0</v>
      </c>
      <c r="V111" s="165" t="str">
        <f t="shared" si="193"/>
        <v>No</v>
      </c>
      <c r="W111" s="166" t="str">
        <f t="shared" si="194"/>
        <v>No</v>
      </c>
      <c r="X111"/>
      <c r="Y111" s="397">
        <v>1</v>
      </c>
      <c r="Z111" s="398">
        <f t="shared" si="195"/>
        <v>0</v>
      </c>
      <c r="AA111" s="62"/>
      <c r="AB111" s="62"/>
      <c r="AC111" s="287"/>
      <c r="AD111" s="516">
        <v>0.92</v>
      </c>
      <c r="AE111" s="286">
        <f t="shared" si="126"/>
        <v>0</v>
      </c>
      <c r="AF111" s="286">
        <f t="shared" si="196"/>
        <v>0</v>
      </c>
      <c r="AG111" s="286">
        <f t="shared" si="197"/>
        <v>0</v>
      </c>
      <c r="AH111" s="286">
        <f t="shared" si="198"/>
        <v>0</v>
      </c>
      <c r="AI111" s="286">
        <f t="shared" si="199"/>
        <v>0</v>
      </c>
      <c r="AJ111" s="286">
        <f t="shared" si="200"/>
        <v>0</v>
      </c>
      <c r="AK111" s="286">
        <f t="shared" si="201"/>
        <v>0</v>
      </c>
      <c r="AL111" s="286">
        <f t="shared" si="202"/>
        <v>0</v>
      </c>
      <c r="AM111" s="286">
        <f t="shared" si="203"/>
        <v>0</v>
      </c>
      <c r="AN111" s="286">
        <f t="shared" si="204"/>
        <v>0</v>
      </c>
      <c r="AO111" s="286">
        <f t="shared" si="205"/>
        <v>0</v>
      </c>
      <c r="AP111" s="286">
        <v>1</v>
      </c>
      <c r="AQ111" s="159">
        <v>6</v>
      </c>
      <c r="AR111" s="523"/>
      <c r="AT111" s="523"/>
      <c r="AV111" s="523"/>
      <c r="AX111" s="523"/>
      <c r="AZ111" s="523"/>
      <c r="BB111" s="523"/>
      <c r="BD111" s="523"/>
      <c r="BE111" s="62"/>
      <c r="BF111" s="62">
        <f t="shared" si="206"/>
        <v>0</v>
      </c>
      <c r="BG111" s="62">
        <f t="shared" si="207"/>
        <v>0</v>
      </c>
      <c r="BH111" s="62">
        <f t="shared" si="208"/>
        <v>0</v>
      </c>
      <c r="BI111" s="62">
        <f t="shared" si="209"/>
        <v>0</v>
      </c>
      <c r="BJ111" s="62">
        <f t="shared" si="210"/>
        <v>0</v>
      </c>
      <c r="BK111" s="62">
        <f t="shared" si="211"/>
        <v>0</v>
      </c>
      <c r="BL111" s="62">
        <f t="shared" si="212"/>
        <v>0</v>
      </c>
      <c r="BM111" s="62">
        <f t="shared" si="213"/>
        <v>0</v>
      </c>
      <c r="BN111" s="62"/>
      <c r="BO111" s="1">
        <f t="shared" si="214"/>
        <v>0</v>
      </c>
      <c r="BP111" s="1">
        <f t="shared" si="215"/>
        <v>0</v>
      </c>
      <c r="BQ111" s="62"/>
      <c r="BR111" s="1">
        <f t="shared" si="171"/>
        <v>0</v>
      </c>
      <c r="BS111" s="1">
        <f t="shared" si="216"/>
        <v>0</v>
      </c>
      <c r="BT111" s="1">
        <f t="shared" si="217"/>
        <v>0</v>
      </c>
      <c r="BU111" s="1">
        <f t="shared" si="218"/>
        <v>0</v>
      </c>
      <c r="BV111" s="1">
        <f t="shared" si="219"/>
        <v>0</v>
      </c>
      <c r="BW111" s="1">
        <f t="shared" si="220"/>
        <v>0</v>
      </c>
      <c r="BX111" s="1">
        <f t="shared" si="221"/>
        <v>0</v>
      </c>
      <c r="BY111" s="1">
        <f t="shared" si="222"/>
        <v>0</v>
      </c>
      <c r="BZ111" s="1">
        <f t="shared" si="223"/>
        <v>0</v>
      </c>
      <c r="CA111" s="1">
        <f t="shared" si="224"/>
        <v>0</v>
      </c>
      <c r="CB111" s="1">
        <f t="shared" si="225"/>
        <v>0</v>
      </c>
      <c r="CC111" s="1">
        <f t="shared" si="226"/>
        <v>0</v>
      </c>
      <c r="CD111" s="1">
        <f t="shared" si="227"/>
        <v>0</v>
      </c>
      <c r="CE111" s="1">
        <f t="shared" si="228"/>
        <v>0</v>
      </c>
      <c r="CF111" s="1">
        <f t="shared" si="229"/>
        <v>0</v>
      </c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</row>
    <row r="112" spans="1:108" s="159" customFormat="1" ht="57" customHeight="1">
      <c r="A112" s="1"/>
      <c r="B112" s="782"/>
      <c r="C112" s="62"/>
      <c r="D112" s="465" t="s">
        <v>360</v>
      </c>
      <c r="E112" s="794"/>
      <c r="F112" s="1" t="s">
        <v>225</v>
      </c>
      <c r="G112" s="140" t="s">
        <v>595</v>
      </c>
      <c r="H112" s="1">
        <v>4</v>
      </c>
      <c r="I112" s="140" t="s">
        <v>6708</v>
      </c>
      <c r="J112" s="968">
        <v>65.667000000000016</v>
      </c>
      <c r="K112" s="196"/>
      <c r="L112" s="195"/>
      <c r="M112" s="224"/>
      <c r="N112" s="195"/>
      <c r="O112" s="224"/>
      <c r="P112" s="195"/>
      <c r="Q112" s="224"/>
      <c r="R112" s="196"/>
      <c r="S112" s="196"/>
      <c r="T112" s="195"/>
      <c r="U112" s="171">
        <f t="shared" si="192"/>
        <v>0</v>
      </c>
      <c r="V112" s="197" t="str">
        <f t="shared" si="193"/>
        <v>No</v>
      </c>
      <c r="W112" s="172" t="str">
        <f t="shared" si="194"/>
        <v>No</v>
      </c>
      <c r="X112"/>
      <c r="Y112" s="397">
        <v>1</v>
      </c>
      <c r="Z112" s="398">
        <f t="shared" si="195"/>
        <v>0</v>
      </c>
      <c r="AA112" s="62"/>
      <c r="AB112" s="62"/>
      <c r="AC112" s="287"/>
      <c r="AD112" s="516">
        <v>1.38</v>
      </c>
      <c r="AE112" s="286">
        <f t="shared" si="126"/>
        <v>0</v>
      </c>
      <c r="AF112" s="286">
        <f t="shared" si="196"/>
        <v>0</v>
      </c>
      <c r="AG112" s="286">
        <f t="shared" si="197"/>
        <v>0</v>
      </c>
      <c r="AH112" s="286">
        <f t="shared" si="198"/>
        <v>0</v>
      </c>
      <c r="AI112" s="286">
        <f t="shared" si="199"/>
        <v>0</v>
      </c>
      <c r="AJ112" s="286">
        <f t="shared" si="200"/>
        <v>0</v>
      </c>
      <c r="AK112" s="286">
        <f t="shared" si="201"/>
        <v>0</v>
      </c>
      <c r="AL112" s="286">
        <f t="shared" si="202"/>
        <v>0</v>
      </c>
      <c r="AM112" s="286">
        <f t="shared" si="203"/>
        <v>0</v>
      </c>
      <c r="AN112" s="286">
        <f t="shared" si="204"/>
        <v>0</v>
      </c>
      <c r="AO112" s="286">
        <f t="shared" si="205"/>
        <v>0</v>
      </c>
      <c r="AP112" s="286">
        <v>1</v>
      </c>
      <c r="AQ112" s="1">
        <v>8</v>
      </c>
      <c r="AR112" s="523">
        <v>4</v>
      </c>
      <c r="AS112" s="1"/>
      <c r="AT112" s="523"/>
      <c r="AU112" s="1"/>
      <c r="AV112" s="523"/>
      <c r="AW112" s="1"/>
      <c r="AX112" s="523"/>
      <c r="AY112" s="1"/>
      <c r="AZ112" s="523"/>
      <c r="BA112" s="1"/>
      <c r="BB112" s="523"/>
      <c r="BC112" s="1"/>
      <c r="BD112" s="523"/>
      <c r="BE112" s="62"/>
      <c r="BF112" s="62">
        <f t="shared" si="206"/>
        <v>0</v>
      </c>
      <c r="BG112" s="62">
        <f t="shared" si="207"/>
        <v>0</v>
      </c>
      <c r="BH112" s="62">
        <f t="shared" si="208"/>
        <v>0</v>
      </c>
      <c r="BI112" s="62">
        <f t="shared" si="209"/>
        <v>0</v>
      </c>
      <c r="BJ112" s="62">
        <f t="shared" si="210"/>
        <v>0</v>
      </c>
      <c r="BK112" s="62">
        <f t="shared" si="211"/>
        <v>0</v>
      </c>
      <c r="BL112" s="62">
        <f t="shared" si="212"/>
        <v>0</v>
      </c>
      <c r="BM112" s="62">
        <f t="shared" si="213"/>
        <v>0</v>
      </c>
      <c r="BN112" s="62"/>
      <c r="BO112" s="1">
        <f t="shared" si="214"/>
        <v>0</v>
      </c>
      <c r="BP112" s="1">
        <f t="shared" si="215"/>
        <v>0</v>
      </c>
      <c r="BQ112" s="62"/>
      <c r="BR112" s="1">
        <f t="shared" si="171"/>
        <v>0</v>
      </c>
      <c r="BS112" s="1">
        <f t="shared" si="216"/>
        <v>0</v>
      </c>
      <c r="BT112" s="1">
        <f t="shared" si="217"/>
        <v>0</v>
      </c>
      <c r="BU112" s="1">
        <f t="shared" si="218"/>
        <v>0</v>
      </c>
      <c r="BV112" s="1">
        <f t="shared" si="219"/>
        <v>0</v>
      </c>
      <c r="BW112" s="1">
        <f t="shared" si="220"/>
        <v>0</v>
      </c>
      <c r="BX112" s="1">
        <f t="shared" si="221"/>
        <v>0</v>
      </c>
      <c r="BY112" s="1">
        <f t="shared" si="222"/>
        <v>0</v>
      </c>
      <c r="BZ112" s="1">
        <f t="shared" si="223"/>
        <v>0</v>
      </c>
      <c r="CA112" s="1">
        <f t="shared" si="224"/>
        <v>0</v>
      </c>
      <c r="CB112" s="1">
        <f t="shared" si="225"/>
        <v>0</v>
      </c>
      <c r="CC112" s="1">
        <f t="shared" si="226"/>
        <v>0</v>
      </c>
      <c r="CD112" s="1">
        <f t="shared" si="227"/>
        <v>0</v>
      </c>
      <c r="CE112" s="1">
        <f t="shared" si="228"/>
        <v>0</v>
      </c>
      <c r="CF112" s="1">
        <f t="shared" si="229"/>
        <v>0</v>
      </c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</row>
    <row r="113" spans="1:108" s="159" customFormat="1" ht="57" customHeight="1">
      <c r="A113" s="1"/>
      <c r="B113" s="787"/>
      <c r="C113" s="175"/>
      <c r="D113" s="468" t="s">
        <v>361</v>
      </c>
      <c r="E113" s="799"/>
      <c r="F113" s="174" t="s">
        <v>6541</v>
      </c>
      <c r="G113" s="176" t="s">
        <v>595</v>
      </c>
      <c r="H113" s="174">
        <v>8</v>
      </c>
      <c r="I113" s="176" t="s">
        <v>6708</v>
      </c>
      <c r="J113" s="734">
        <v>70.119</v>
      </c>
      <c r="K113" s="178"/>
      <c r="L113" s="177"/>
      <c r="M113" s="230"/>
      <c r="N113" s="177"/>
      <c r="O113" s="230"/>
      <c r="P113" s="177"/>
      <c r="Q113" s="230"/>
      <c r="R113" s="177"/>
      <c r="S113" s="178"/>
      <c r="T113" s="178"/>
      <c r="U113" s="179">
        <f t="shared" si="192"/>
        <v>0</v>
      </c>
      <c r="V113" s="180" t="str">
        <f t="shared" si="193"/>
        <v>No</v>
      </c>
      <c r="W113" s="181" t="str">
        <f t="shared" si="194"/>
        <v>No</v>
      </c>
      <c r="X113"/>
      <c r="Y113" s="399">
        <v>1</v>
      </c>
      <c r="Z113" s="400">
        <f t="shared" si="195"/>
        <v>0</v>
      </c>
      <c r="AA113" s="62"/>
      <c r="AB113" s="62"/>
      <c r="AC113" s="287"/>
      <c r="AD113" s="516">
        <v>0.7</v>
      </c>
      <c r="AE113" s="286">
        <f t="shared" si="126"/>
        <v>0</v>
      </c>
      <c r="AF113" s="286">
        <f t="shared" si="196"/>
        <v>0</v>
      </c>
      <c r="AG113" s="286">
        <f t="shared" si="197"/>
        <v>0</v>
      </c>
      <c r="AH113" s="286">
        <f t="shared" si="198"/>
        <v>0</v>
      </c>
      <c r="AI113" s="286">
        <f t="shared" si="199"/>
        <v>0</v>
      </c>
      <c r="AJ113" s="286">
        <f t="shared" si="200"/>
        <v>0</v>
      </c>
      <c r="AK113" s="286">
        <f t="shared" si="201"/>
        <v>0</v>
      </c>
      <c r="AL113" s="286">
        <f t="shared" si="202"/>
        <v>0</v>
      </c>
      <c r="AM113" s="286">
        <f t="shared" si="203"/>
        <v>0</v>
      </c>
      <c r="AN113" s="286">
        <f t="shared" si="204"/>
        <v>0</v>
      </c>
      <c r="AO113" s="286">
        <f t="shared" si="205"/>
        <v>0</v>
      </c>
      <c r="AP113" s="286">
        <v>1</v>
      </c>
      <c r="AQ113" s="174">
        <v>20</v>
      </c>
      <c r="AR113" s="524"/>
      <c r="AS113" s="174"/>
      <c r="AT113" s="524"/>
      <c r="AU113" s="174"/>
      <c r="AV113" s="524"/>
      <c r="AW113" s="174"/>
      <c r="AX113" s="524"/>
      <c r="AY113" s="174"/>
      <c r="AZ113" s="524"/>
      <c r="BA113" s="174"/>
      <c r="BB113" s="524"/>
      <c r="BC113" s="174"/>
      <c r="BD113" s="524"/>
      <c r="BE113" s="62"/>
      <c r="BF113" s="62">
        <f t="shared" si="206"/>
        <v>0</v>
      </c>
      <c r="BG113" s="62">
        <f t="shared" si="207"/>
        <v>0</v>
      </c>
      <c r="BH113" s="62">
        <f t="shared" si="208"/>
        <v>0</v>
      </c>
      <c r="BI113" s="62">
        <f t="shared" si="209"/>
        <v>0</v>
      </c>
      <c r="BJ113" s="62">
        <f t="shared" si="210"/>
        <v>0</v>
      </c>
      <c r="BK113" s="62">
        <f t="shared" si="211"/>
        <v>0</v>
      </c>
      <c r="BL113" s="62">
        <f t="shared" si="212"/>
        <v>0</v>
      </c>
      <c r="BM113" s="62">
        <f t="shared" si="213"/>
        <v>0</v>
      </c>
      <c r="BN113" s="62"/>
      <c r="BO113" s="1">
        <f t="shared" si="214"/>
        <v>0</v>
      </c>
      <c r="BP113" s="1">
        <f t="shared" si="215"/>
        <v>0</v>
      </c>
      <c r="BQ113" s="62"/>
      <c r="BR113" s="1">
        <f t="shared" si="171"/>
        <v>0</v>
      </c>
      <c r="BS113" s="1">
        <f t="shared" si="216"/>
        <v>0</v>
      </c>
      <c r="BT113" s="1">
        <f t="shared" si="217"/>
        <v>0</v>
      </c>
      <c r="BU113" s="1">
        <f t="shared" si="218"/>
        <v>0</v>
      </c>
      <c r="BV113" s="1">
        <f t="shared" si="219"/>
        <v>0</v>
      </c>
      <c r="BW113" s="1">
        <f t="shared" si="220"/>
        <v>0</v>
      </c>
      <c r="BX113" s="1">
        <f t="shared" si="221"/>
        <v>0</v>
      </c>
      <c r="BY113" s="1">
        <f t="shared" si="222"/>
        <v>0</v>
      </c>
      <c r="BZ113" s="1">
        <f t="shared" si="223"/>
        <v>0</v>
      </c>
      <c r="CA113" s="1">
        <f t="shared" si="224"/>
        <v>0</v>
      </c>
      <c r="CB113" s="1">
        <f t="shared" si="225"/>
        <v>0</v>
      </c>
      <c r="CC113" s="1">
        <f t="shared" si="226"/>
        <v>0</v>
      </c>
      <c r="CD113" s="1">
        <f t="shared" si="227"/>
        <v>0</v>
      </c>
      <c r="CE113" s="1">
        <f t="shared" si="228"/>
        <v>0</v>
      </c>
      <c r="CF113" s="1">
        <f t="shared" si="229"/>
        <v>0</v>
      </c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</row>
    <row r="114" spans="1:108" ht="31.05" customHeight="1">
      <c r="B114" s="786"/>
      <c r="E114" s="815"/>
      <c r="F114" s="142"/>
      <c r="G114" s="142"/>
      <c r="J114" s="513" t="s">
        <v>774</v>
      </c>
      <c r="K114" s="227"/>
      <c r="L114" s="227"/>
      <c r="M114" s="227"/>
      <c r="N114" s="227"/>
      <c r="O114" s="227"/>
      <c r="P114" s="227"/>
      <c r="Q114" s="227"/>
      <c r="R114" s="216"/>
      <c r="S114" s="216"/>
      <c r="T114" s="216"/>
      <c r="U114" s="3"/>
      <c r="V114" s="216"/>
      <c r="W114" s="433"/>
      <c r="Y114" s="62"/>
      <c r="Z114" s="175"/>
      <c r="AA114" s="62"/>
      <c r="AB114" s="62"/>
      <c r="AC114" s="284"/>
      <c r="AD114" s="529"/>
      <c r="AE114" s="286">
        <f t="shared" si="126"/>
        <v>0</v>
      </c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BF114" s="62">
        <f t="shared" si="206"/>
        <v>0</v>
      </c>
      <c r="BG114" s="62">
        <f t="shared" si="207"/>
        <v>0</v>
      </c>
      <c r="BH114" s="62">
        <f t="shared" si="208"/>
        <v>0</v>
      </c>
      <c r="BI114" s="62">
        <f t="shared" si="209"/>
        <v>0</v>
      </c>
      <c r="BJ114" s="62">
        <f t="shared" si="210"/>
        <v>0</v>
      </c>
      <c r="BK114" s="62">
        <f t="shared" si="211"/>
        <v>0</v>
      </c>
      <c r="BL114" s="62">
        <f t="shared" si="212"/>
        <v>0</v>
      </c>
      <c r="BM114" s="62">
        <f t="shared" si="213"/>
        <v>0</v>
      </c>
      <c r="BO114" s="1">
        <f t="shared" si="214"/>
        <v>0</v>
      </c>
      <c r="BP114" s="1">
        <f t="shared" si="215"/>
        <v>0</v>
      </c>
      <c r="BR114" s="1">
        <f t="shared" si="171"/>
        <v>0</v>
      </c>
      <c r="BS114" s="1">
        <f t="shared" si="216"/>
        <v>0</v>
      </c>
      <c r="BT114" s="1">
        <f t="shared" si="217"/>
        <v>0</v>
      </c>
      <c r="BU114" s="1">
        <f t="shared" si="218"/>
        <v>0</v>
      </c>
      <c r="BV114" s="1">
        <f t="shared" si="219"/>
        <v>0</v>
      </c>
      <c r="BW114" s="1">
        <f t="shared" si="220"/>
        <v>0</v>
      </c>
      <c r="BX114" s="1">
        <f t="shared" si="221"/>
        <v>0</v>
      </c>
      <c r="BY114" s="1">
        <f t="shared" si="222"/>
        <v>0</v>
      </c>
      <c r="BZ114" s="1">
        <f t="shared" si="223"/>
        <v>0</v>
      </c>
      <c r="CA114" s="1">
        <f t="shared" si="224"/>
        <v>0</v>
      </c>
      <c r="CB114" s="1">
        <f t="shared" si="225"/>
        <v>0</v>
      </c>
      <c r="CC114" s="1">
        <f t="shared" si="226"/>
        <v>0</v>
      </c>
      <c r="CD114" s="1">
        <f t="shared" si="227"/>
        <v>0</v>
      </c>
      <c r="CE114" s="1">
        <f t="shared" si="228"/>
        <v>0</v>
      </c>
      <c r="CF114" s="1">
        <f t="shared" si="229"/>
        <v>0</v>
      </c>
    </row>
    <row r="115" spans="1:108" s="159" customFormat="1" ht="57" customHeight="1">
      <c r="A115" s="1"/>
      <c r="B115" s="269"/>
      <c r="C115" s="152"/>
      <c r="D115" s="469" t="s">
        <v>605</v>
      </c>
      <c r="E115" s="804"/>
      <c r="F115" s="152" t="s">
        <v>219</v>
      </c>
      <c r="G115" s="152" t="s">
        <v>595</v>
      </c>
      <c r="H115" s="152">
        <v>3</v>
      </c>
      <c r="I115" s="153" t="s">
        <v>6712</v>
      </c>
      <c r="J115" s="960">
        <v>94.605000000000018</v>
      </c>
      <c r="K115" s="168"/>
      <c r="L115" s="168"/>
      <c r="M115" s="168"/>
      <c r="N115" s="168"/>
      <c r="O115" s="168"/>
      <c r="P115" s="168"/>
      <c r="Q115" s="168"/>
      <c r="R115" s="169"/>
      <c r="S115" s="169"/>
      <c r="T115" s="169"/>
      <c r="U115" s="170">
        <f>J115*K115+J115*L115+J115*M115+J115*N115+J115*O115+J115*P115+J115*Q115+J115*R115+J115*S115+J115*T115</f>
        <v>0</v>
      </c>
      <c r="V115" s="171" t="str">
        <f t="shared" ref="V115:V124" si="230">IF(B115="New","Yes","No")</f>
        <v>No</v>
      </c>
      <c r="W115" s="172" t="str">
        <f>IF(SUM(K115:T115)&gt;0,"Yes","No")</f>
        <v>No</v>
      </c>
      <c r="X115"/>
      <c r="Y115" s="395">
        <v>1</v>
      </c>
      <c r="Z115" s="398">
        <f>Y115*K115+Y115*L115+Y115*M115+Y115*N115+Y115*O115+Y115*P115+Y115*Q115+Y115*R115+Y115*S115+Y115*T115</f>
        <v>0</v>
      </c>
      <c r="AA115" s="62"/>
      <c r="AB115" s="62"/>
      <c r="AC115" s="287"/>
      <c r="AD115" s="516">
        <v>2.5499999999999998</v>
      </c>
      <c r="AE115" s="286">
        <f t="shared" si="126"/>
        <v>0</v>
      </c>
      <c r="AF115" s="286">
        <f t="shared" ref="AF115:AF124" si="231">K115*H115</f>
        <v>0</v>
      </c>
      <c r="AG115" s="286">
        <f t="shared" ref="AG115:AG124" si="232">L115*H115</f>
        <v>0</v>
      </c>
      <c r="AH115" s="286">
        <f t="shared" ref="AH115:AH124" si="233">M115*H115</f>
        <v>0</v>
      </c>
      <c r="AI115" s="286">
        <f t="shared" ref="AI115:AI124" si="234">N115*H115</f>
        <v>0</v>
      </c>
      <c r="AJ115" s="286">
        <f t="shared" ref="AJ115:AJ124" si="235">O115*H115</f>
        <v>0</v>
      </c>
      <c r="AK115" s="286">
        <f t="shared" ref="AK115:AK124" si="236">P115*H115</f>
        <v>0</v>
      </c>
      <c r="AL115" s="286">
        <f t="shared" ref="AL115:AL124" si="237">Q115*H115</f>
        <v>0</v>
      </c>
      <c r="AM115" s="286">
        <f t="shared" ref="AM115:AM124" si="238">R115*H115</f>
        <v>0</v>
      </c>
      <c r="AN115" s="286">
        <f t="shared" ref="AN115:AN124" si="239">S115*H115</f>
        <v>0</v>
      </c>
      <c r="AO115" s="286">
        <f t="shared" ref="AO115:AO124" si="240">T115*H115</f>
        <v>0</v>
      </c>
      <c r="AP115" s="286">
        <v>1</v>
      </c>
      <c r="AQ115" s="152">
        <v>7</v>
      </c>
      <c r="AR115" s="522"/>
      <c r="AS115" s="152"/>
      <c r="AT115" s="522"/>
      <c r="AU115" s="152"/>
      <c r="AV115" s="522"/>
      <c r="AW115" s="152">
        <v>1</v>
      </c>
      <c r="AX115" s="522"/>
      <c r="AY115" s="152"/>
      <c r="AZ115" s="522">
        <v>2</v>
      </c>
      <c r="BA115" s="152"/>
      <c r="BB115" s="522"/>
      <c r="BC115" s="152"/>
      <c r="BD115" s="522"/>
      <c r="BE115" s="62"/>
      <c r="BF115" s="62">
        <f t="shared" si="206"/>
        <v>0</v>
      </c>
      <c r="BG115" s="62">
        <f t="shared" si="207"/>
        <v>0</v>
      </c>
      <c r="BH115" s="62">
        <f t="shared" si="208"/>
        <v>0</v>
      </c>
      <c r="BI115" s="62">
        <f t="shared" si="209"/>
        <v>0</v>
      </c>
      <c r="BJ115" s="62">
        <f t="shared" si="210"/>
        <v>0</v>
      </c>
      <c r="BK115" s="62">
        <f t="shared" si="211"/>
        <v>0</v>
      </c>
      <c r="BL115" s="62">
        <f t="shared" si="212"/>
        <v>0</v>
      </c>
      <c r="BM115" s="62">
        <f t="shared" si="213"/>
        <v>0</v>
      </c>
      <c r="BN115" s="62"/>
      <c r="BO115" s="1">
        <f t="shared" si="214"/>
        <v>0</v>
      </c>
      <c r="BP115" s="1">
        <f t="shared" si="215"/>
        <v>0</v>
      </c>
      <c r="BQ115" s="62"/>
      <c r="BR115" s="1">
        <f t="shared" si="171"/>
        <v>0</v>
      </c>
      <c r="BS115" s="1">
        <f t="shared" si="216"/>
        <v>0</v>
      </c>
      <c r="BT115" s="1">
        <f t="shared" si="217"/>
        <v>0</v>
      </c>
      <c r="BU115" s="1">
        <f t="shared" si="218"/>
        <v>0</v>
      </c>
      <c r="BV115" s="1">
        <f t="shared" si="219"/>
        <v>0</v>
      </c>
      <c r="BW115" s="1">
        <f t="shared" si="220"/>
        <v>0</v>
      </c>
      <c r="BX115" s="1">
        <f t="shared" si="221"/>
        <v>0</v>
      </c>
      <c r="BY115" s="1">
        <f t="shared" si="222"/>
        <v>0</v>
      </c>
      <c r="BZ115" s="1">
        <f t="shared" si="223"/>
        <v>0</v>
      </c>
      <c r="CA115" s="1">
        <f t="shared" si="224"/>
        <v>0</v>
      </c>
      <c r="CB115" s="1">
        <f t="shared" si="225"/>
        <v>0</v>
      </c>
      <c r="CC115" s="1">
        <f t="shared" si="226"/>
        <v>0</v>
      </c>
      <c r="CD115" s="1">
        <f t="shared" si="227"/>
        <v>0</v>
      </c>
      <c r="CE115" s="1">
        <f t="shared" si="228"/>
        <v>0</v>
      </c>
      <c r="CF115" s="1">
        <f t="shared" si="229"/>
        <v>0</v>
      </c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</row>
    <row r="116" spans="1:108" s="159" customFormat="1" ht="57" customHeight="1">
      <c r="A116" s="1"/>
      <c r="B116" s="266"/>
      <c r="C116" s="62"/>
      <c r="D116" s="467" t="s">
        <v>606</v>
      </c>
      <c r="E116" s="795"/>
      <c r="F116" s="159" t="s">
        <v>219</v>
      </c>
      <c r="G116" s="159" t="s">
        <v>595</v>
      </c>
      <c r="H116" s="159">
        <v>3</v>
      </c>
      <c r="I116" s="161" t="s">
        <v>6712</v>
      </c>
      <c r="J116" s="961">
        <v>80.13600000000001</v>
      </c>
      <c r="K116" s="163"/>
      <c r="L116" s="162"/>
      <c r="M116" s="226"/>
      <c r="N116" s="162"/>
      <c r="O116" s="226"/>
      <c r="P116" s="162"/>
      <c r="Q116" s="226"/>
      <c r="R116" s="162"/>
      <c r="S116" s="163"/>
      <c r="T116" s="163"/>
      <c r="U116" s="164">
        <f t="shared" ref="U116:U124" si="241">J116*K116+J116*L116+J116*M116+J116*N116+J116*O116+J116*P116+J116*Q116+J116*R116+J116*S116+J116*T116</f>
        <v>0</v>
      </c>
      <c r="V116" s="165" t="str">
        <f t="shared" si="230"/>
        <v>No</v>
      </c>
      <c r="W116" s="166" t="str">
        <f t="shared" ref="W116:W124" si="242">IF(SUM(K116:T116)&gt;0,"Yes","No")</f>
        <v>No</v>
      </c>
      <c r="X116"/>
      <c r="Y116" s="397">
        <v>1</v>
      </c>
      <c r="Z116" s="398">
        <f>Y116*K116+Y116*L116+Y116*M116+Y116*N116+Y116*O116+Y116*P116+Y116*Q116+Y116*R116+Y116*S116+Y116*T116</f>
        <v>0</v>
      </c>
      <c r="AA116" s="62"/>
      <c r="AB116" s="62"/>
      <c r="AC116" s="287"/>
      <c r="AD116" s="516">
        <v>1.95</v>
      </c>
      <c r="AE116" s="286">
        <f t="shared" si="126"/>
        <v>0</v>
      </c>
      <c r="AF116" s="286">
        <f t="shared" si="231"/>
        <v>0</v>
      </c>
      <c r="AG116" s="286">
        <f t="shared" si="232"/>
        <v>0</v>
      </c>
      <c r="AH116" s="286">
        <f t="shared" si="233"/>
        <v>0</v>
      </c>
      <c r="AI116" s="286">
        <f t="shared" si="234"/>
        <v>0</v>
      </c>
      <c r="AJ116" s="286">
        <f t="shared" si="235"/>
        <v>0</v>
      </c>
      <c r="AK116" s="286">
        <f t="shared" si="236"/>
        <v>0</v>
      </c>
      <c r="AL116" s="286">
        <f t="shared" si="237"/>
        <v>0</v>
      </c>
      <c r="AM116" s="286">
        <f t="shared" si="238"/>
        <v>0</v>
      </c>
      <c r="AN116" s="286">
        <f t="shared" si="239"/>
        <v>0</v>
      </c>
      <c r="AO116" s="286">
        <f t="shared" si="240"/>
        <v>0</v>
      </c>
      <c r="AP116" s="286">
        <v>1</v>
      </c>
      <c r="AQ116" s="159">
        <v>6</v>
      </c>
      <c r="AR116" s="523"/>
      <c r="AT116" s="523"/>
      <c r="AV116" s="523"/>
      <c r="AX116" s="523">
        <v>1</v>
      </c>
      <c r="AY116" s="159">
        <v>1</v>
      </c>
      <c r="AZ116" s="523">
        <v>1</v>
      </c>
      <c r="BB116" s="523"/>
      <c r="BD116" s="523"/>
      <c r="BE116" s="62"/>
      <c r="BF116" s="62">
        <f t="shared" si="206"/>
        <v>0</v>
      </c>
      <c r="BG116" s="62">
        <f t="shared" si="207"/>
        <v>0</v>
      </c>
      <c r="BH116" s="62">
        <f t="shared" si="208"/>
        <v>0</v>
      </c>
      <c r="BI116" s="62">
        <f t="shared" si="209"/>
        <v>0</v>
      </c>
      <c r="BJ116" s="62">
        <f t="shared" si="210"/>
        <v>0</v>
      </c>
      <c r="BK116" s="62">
        <f t="shared" si="211"/>
        <v>0</v>
      </c>
      <c r="BL116" s="62">
        <f t="shared" si="212"/>
        <v>0</v>
      </c>
      <c r="BM116" s="62">
        <f t="shared" si="213"/>
        <v>0</v>
      </c>
      <c r="BN116" s="62"/>
      <c r="BO116" s="1">
        <f t="shared" si="214"/>
        <v>0</v>
      </c>
      <c r="BP116" s="1">
        <f t="shared" si="215"/>
        <v>0</v>
      </c>
      <c r="BQ116" s="62"/>
      <c r="BR116" s="1">
        <f t="shared" si="171"/>
        <v>0</v>
      </c>
      <c r="BS116" s="1">
        <f t="shared" si="216"/>
        <v>0</v>
      </c>
      <c r="BT116" s="1">
        <f t="shared" si="217"/>
        <v>0</v>
      </c>
      <c r="BU116" s="1">
        <f t="shared" si="218"/>
        <v>0</v>
      </c>
      <c r="BV116" s="1">
        <f t="shared" si="219"/>
        <v>0</v>
      </c>
      <c r="BW116" s="1">
        <f t="shared" si="220"/>
        <v>0</v>
      </c>
      <c r="BX116" s="1">
        <f t="shared" si="221"/>
        <v>0</v>
      </c>
      <c r="BY116" s="1">
        <f t="shared" si="222"/>
        <v>0</v>
      </c>
      <c r="BZ116" s="1">
        <f t="shared" si="223"/>
        <v>0</v>
      </c>
      <c r="CA116" s="1">
        <f t="shared" si="224"/>
        <v>0</v>
      </c>
      <c r="CB116" s="1">
        <f t="shared" si="225"/>
        <v>0</v>
      </c>
      <c r="CC116" s="1">
        <f t="shared" si="226"/>
        <v>0</v>
      </c>
      <c r="CD116" s="1">
        <f t="shared" si="227"/>
        <v>0</v>
      </c>
      <c r="CE116" s="1">
        <f t="shared" si="228"/>
        <v>0</v>
      </c>
      <c r="CF116" s="1">
        <f t="shared" si="229"/>
        <v>0</v>
      </c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</row>
    <row r="117" spans="1:108" s="159" customFormat="1" ht="57" customHeight="1">
      <c r="A117" s="1"/>
      <c r="B117" s="266"/>
      <c r="C117" s="62"/>
      <c r="D117" s="465" t="s">
        <v>607</v>
      </c>
      <c r="E117" s="794"/>
      <c r="F117" s="1" t="s">
        <v>219</v>
      </c>
      <c r="G117" s="1" t="s">
        <v>595</v>
      </c>
      <c r="H117" s="1">
        <v>6</v>
      </c>
      <c r="I117" s="140" t="s">
        <v>6712</v>
      </c>
      <c r="J117" s="962">
        <v>69.006</v>
      </c>
      <c r="K117" s="196"/>
      <c r="L117" s="195"/>
      <c r="M117" s="224"/>
      <c r="N117" s="195"/>
      <c r="O117" s="224"/>
      <c r="P117" s="195"/>
      <c r="Q117" s="224"/>
      <c r="R117" s="195"/>
      <c r="S117" s="169"/>
      <c r="T117" s="169"/>
      <c r="U117" s="170">
        <f t="shared" si="241"/>
        <v>0</v>
      </c>
      <c r="V117" s="197" t="str">
        <f t="shared" si="230"/>
        <v>No</v>
      </c>
      <c r="W117" s="172" t="str">
        <f t="shared" si="242"/>
        <v>No</v>
      </c>
      <c r="X117"/>
      <c r="Y117" s="397">
        <v>1</v>
      </c>
      <c r="Z117" s="398">
        <f>Y117*K117+Y117*L117+Y117*M117+Y117*N117+Y117*O117+Y117*P117+Y117*Q117+Y117*R117+Y117*S117+Y117*T117</f>
        <v>0</v>
      </c>
      <c r="AA117" s="62"/>
      <c r="AB117" s="62"/>
      <c r="AC117" s="287"/>
      <c r="AD117" s="516">
        <v>0.8</v>
      </c>
      <c r="AE117" s="286">
        <f t="shared" si="126"/>
        <v>0</v>
      </c>
      <c r="AF117" s="286">
        <f t="shared" si="231"/>
        <v>0</v>
      </c>
      <c r="AG117" s="286">
        <f t="shared" si="232"/>
        <v>0</v>
      </c>
      <c r="AH117" s="286">
        <f t="shared" si="233"/>
        <v>0</v>
      </c>
      <c r="AI117" s="286">
        <f t="shared" si="234"/>
        <v>0</v>
      </c>
      <c r="AJ117" s="286">
        <f t="shared" si="235"/>
        <v>0</v>
      </c>
      <c r="AK117" s="286">
        <f t="shared" si="236"/>
        <v>0</v>
      </c>
      <c r="AL117" s="286">
        <f t="shared" si="237"/>
        <v>0</v>
      </c>
      <c r="AM117" s="286">
        <f t="shared" si="238"/>
        <v>0</v>
      </c>
      <c r="AN117" s="286">
        <f t="shared" si="239"/>
        <v>0</v>
      </c>
      <c r="AO117" s="286">
        <f t="shared" si="240"/>
        <v>0</v>
      </c>
      <c r="AP117" s="286">
        <v>1</v>
      </c>
      <c r="AQ117" s="1">
        <v>13</v>
      </c>
      <c r="AR117" s="523"/>
      <c r="AS117" s="1"/>
      <c r="AT117" s="523">
        <v>1</v>
      </c>
      <c r="AU117" s="1">
        <v>2</v>
      </c>
      <c r="AV117" s="523"/>
      <c r="AW117" s="1">
        <v>3</v>
      </c>
      <c r="AX117" s="523"/>
      <c r="AY117" s="1"/>
      <c r="AZ117" s="523"/>
      <c r="BA117" s="1"/>
      <c r="BB117" s="523"/>
      <c r="BC117" s="1"/>
      <c r="BD117" s="523"/>
      <c r="BE117" s="62"/>
      <c r="BF117" s="62">
        <f t="shared" si="206"/>
        <v>0</v>
      </c>
      <c r="BG117" s="62">
        <f t="shared" si="207"/>
        <v>0</v>
      </c>
      <c r="BH117" s="62">
        <f t="shared" si="208"/>
        <v>0</v>
      </c>
      <c r="BI117" s="62">
        <f t="shared" si="209"/>
        <v>0</v>
      </c>
      <c r="BJ117" s="62">
        <f t="shared" si="210"/>
        <v>0</v>
      </c>
      <c r="BK117" s="62">
        <f t="shared" si="211"/>
        <v>0</v>
      </c>
      <c r="BL117" s="62">
        <f t="shared" si="212"/>
        <v>0</v>
      </c>
      <c r="BM117" s="62">
        <f t="shared" si="213"/>
        <v>0</v>
      </c>
      <c r="BN117" s="62"/>
      <c r="BO117" s="1">
        <f t="shared" si="214"/>
        <v>0</v>
      </c>
      <c r="BP117" s="1">
        <f t="shared" si="215"/>
        <v>0</v>
      </c>
      <c r="BQ117" s="62"/>
      <c r="BR117" s="1">
        <f t="shared" si="171"/>
        <v>0</v>
      </c>
      <c r="BS117" s="1">
        <f t="shared" si="216"/>
        <v>0</v>
      </c>
      <c r="BT117" s="1">
        <f t="shared" si="217"/>
        <v>0</v>
      </c>
      <c r="BU117" s="1">
        <f t="shared" si="218"/>
        <v>0</v>
      </c>
      <c r="BV117" s="1">
        <f t="shared" si="219"/>
        <v>0</v>
      </c>
      <c r="BW117" s="1">
        <f t="shared" si="220"/>
        <v>0</v>
      </c>
      <c r="BX117" s="1">
        <f t="shared" si="221"/>
        <v>0</v>
      </c>
      <c r="BY117" s="1">
        <f t="shared" si="222"/>
        <v>0</v>
      </c>
      <c r="BZ117" s="1">
        <f t="shared" si="223"/>
        <v>0</v>
      </c>
      <c r="CA117" s="1">
        <f t="shared" si="224"/>
        <v>0</v>
      </c>
      <c r="CB117" s="1">
        <f t="shared" si="225"/>
        <v>0</v>
      </c>
      <c r="CC117" s="1">
        <f t="shared" si="226"/>
        <v>0</v>
      </c>
      <c r="CD117" s="1">
        <f t="shared" si="227"/>
        <v>0</v>
      </c>
      <c r="CE117" s="1">
        <f t="shared" si="228"/>
        <v>0</v>
      </c>
      <c r="CF117" s="1">
        <f t="shared" si="229"/>
        <v>0</v>
      </c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</row>
    <row r="118" spans="1:108" s="159" customFormat="1" ht="57" customHeight="1">
      <c r="A118" s="1"/>
      <c r="B118" s="266"/>
      <c r="C118" s="62"/>
      <c r="D118" s="467" t="s">
        <v>608</v>
      </c>
      <c r="E118" s="795"/>
      <c r="F118" s="159" t="s">
        <v>219</v>
      </c>
      <c r="G118" s="159" t="s">
        <v>595</v>
      </c>
      <c r="H118" s="159">
        <v>2</v>
      </c>
      <c r="I118" s="161" t="s">
        <v>6712</v>
      </c>
      <c r="J118" s="961">
        <v>77.910000000000011</v>
      </c>
      <c r="K118" s="163"/>
      <c r="L118" s="162"/>
      <c r="M118" s="226"/>
      <c r="N118" s="162"/>
      <c r="O118" s="226"/>
      <c r="P118" s="162"/>
      <c r="Q118" s="226"/>
      <c r="R118" s="162"/>
      <c r="S118" s="163"/>
      <c r="T118" s="163"/>
      <c r="U118" s="164">
        <f t="shared" si="241"/>
        <v>0</v>
      </c>
      <c r="V118" s="165" t="str">
        <f t="shared" si="230"/>
        <v>No</v>
      </c>
      <c r="W118" s="166" t="str">
        <f t="shared" si="242"/>
        <v>No</v>
      </c>
      <c r="X118"/>
      <c r="Y118" s="397">
        <v>1</v>
      </c>
      <c r="Z118" s="398">
        <f t="shared" ref="Z118:Z124" si="243">Y118*K118+Y118*L118+Y118*M118+Y118*N118+Y118*O118+Y118*P118+Y118*Q118+Y118*R118+Y118*S118+Y118*T118</f>
        <v>0</v>
      </c>
      <c r="AA118" s="62"/>
      <c r="AB118" s="62"/>
      <c r="AC118" s="287"/>
      <c r="AD118" s="516">
        <v>1.7</v>
      </c>
      <c r="AE118" s="286">
        <f t="shared" si="126"/>
        <v>0</v>
      </c>
      <c r="AF118" s="286">
        <f t="shared" si="231"/>
        <v>0</v>
      </c>
      <c r="AG118" s="286">
        <f t="shared" si="232"/>
        <v>0</v>
      </c>
      <c r="AH118" s="286">
        <f t="shared" si="233"/>
        <v>0</v>
      </c>
      <c r="AI118" s="286">
        <f t="shared" si="234"/>
        <v>0</v>
      </c>
      <c r="AJ118" s="286">
        <f t="shared" si="235"/>
        <v>0</v>
      </c>
      <c r="AK118" s="286">
        <f t="shared" si="236"/>
        <v>0</v>
      </c>
      <c r="AL118" s="286">
        <f t="shared" si="237"/>
        <v>0</v>
      </c>
      <c r="AM118" s="286">
        <f t="shared" si="238"/>
        <v>0</v>
      </c>
      <c r="AN118" s="286">
        <f t="shared" si="239"/>
        <v>0</v>
      </c>
      <c r="AO118" s="286">
        <f t="shared" si="240"/>
        <v>0</v>
      </c>
      <c r="AP118" s="286">
        <v>1</v>
      </c>
      <c r="AQ118" s="159">
        <v>5</v>
      </c>
      <c r="AR118" s="523"/>
      <c r="AT118" s="523"/>
      <c r="AV118" s="523"/>
      <c r="AX118" s="523">
        <v>1</v>
      </c>
      <c r="AZ118" s="523">
        <v>1</v>
      </c>
      <c r="BB118" s="523"/>
      <c r="BD118" s="523"/>
      <c r="BE118" s="62"/>
      <c r="BF118" s="62">
        <f t="shared" si="206"/>
        <v>0</v>
      </c>
      <c r="BG118" s="62">
        <f t="shared" si="207"/>
        <v>0</v>
      </c>
      <c r="BH118" s="62">
        <f t="shared" si="208"/>
        <v>0</v>
      </c>
      <c r="BI118" s="62">
        <f t="shared" si="209"/>
        <v>0</v>
      </c>
      <c r="BJ118" s="62">
        <f t="shared" si="210"/>
        <v>0</v>
      </c>
      <c r="BK118" s="62">
        <f t="shared" si="211"/>
        <v>0</v>
      </c>
      <c r="BL118" s="62">
        <f t="shared" si="212"/>
        <v>0</v>
      </c>
      <c r="BM118" s="62">
        <f t="shared" si="213"/>
        <v>0</v>
      </c>
      <c r="BN118" s="62"/>
      <c r="BO118" s="1">
        <f t="shared" si="214"/>
        <v>0</v>
      </c>
      <c r="BP118" s="1">
        <f t="shared" si="215"/>
        <v>0</v>
      </c>
      <c r="BQ118" s="62"/>
      <c r="BR118" s="1">
        <f t="shared" si="171"/>
        <v>0</v>
      </c>
      <c r="BS118" s="1">
        <f t="shared" si="216"/>
        <v>0</v>
      </c>
      <c r="BT118" s="1">
        <f t="shared" si="217"/>
        <v>0</v>
      </c>
      <c r="BU118" s="1">
        <f t="shared" si="218"/>
        <v>0</v>
      </c>
      <c r="BV118" s="1">
        <f t="shared" si="219"/>
        <v>0</v>
      </c>
      <c r="BW118" s="1">
        <f t="shared" si="220"/>
        <v>0</v>
      </c>
      <c r="BX118" s="1">
        <f t="shared" si="221"/>
        <v>0</v>
      </c>
      <c r="BY118" s="1">
        <f t="shared" si="222"/>
        <v>0</v>
      </c>
      <c r="BZ118" s="1">
        <f t="shared" si="223"/>
        <v>0</v>
      </c>
      <c r="CA118" s="1">
        <f t="shared" si="224"/>
        <v>0</v>
      </c>
      <c r="CB118" s="1">
        <f t="shared" si="225"/>
        <v>0</v>
      </c>
      <c r="CC118" s="1">
        <f t="shared" si="226"/>
        <v>0</v>
      </c>
      <c r="CD118" s="1">
        <f t="shared" si="227"/>
        <v>0</v>
      </c>
      <c r="CE118" s="1">
        <f t="shared" si="228"/>
        <v>0</v>
      </c>
      <c r="CF118" s="1">
        <f t="shared" si="229"/>
        <v>0</v>
      </c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</row>
    <row r="119" spans="1:108" s="159" customFormat="1" ht="57" customHeight="1">
      <c r="A119" s="1"/>
      <c r="B119" s="782"/>
      <c r="C119" s="62"/>
      <c r="D119" s="465" t="s">
        <v>362</v>
      </c>
      <c r="E119" s="794"/>
      <c r="F119" s="1" t="s">
        <v>218</v>
      </c>
      <c r="G119" s="1" t="s">
        <v>595</v>
      </c>
      <c r="H119" s="1">
        <v>4</v>
      </c>
      <c r="I119" s="140" t="s">
        <v>6712</v>
      </c>
      <c r="J119" s="962">
        <v>58.989000000000004</v>
      </c>
      <c r="K119" s="196"/>
      <c r="L119" s="195"/>
      <c r="M119" s="224"/>
      <c r="N119" s="195"/>
      <c r="O119" s="224"/>
      <c r="P119" s="195"/>
      <c r="Q119" s="224"/>
      <c r="R119" s="195"/>
      <c r="S119" s="169"/>
      <c r="T119" s="169"/>
      <c r="U119" s="170">
        <f t="shared" si="241"/>
        <v>0</v>
      </c>
      <c r="V119" s="197" t="str">
        <f t="shared" si="230"/>
        <v>No</v>
      </c>
      <c r="W119" s="172" t="str">
        <f t="shared" si="242"/>
        <v>No</v>
      </c>
      <c r="X119"/>
      <c r="Y119" s="397">
        <v>1</v>
      </c>
      <c r="Z119" s="398">
        <f t="shared" si="243"/>
        <v>0</v>
      </c>
      <c r="AA119" s="62"/>
      <c r="AB119" s="62"/>
      <c r="AC119" s="287"/>
      <c r="AD119" s="516">
        <v>1.58</v>
      </c>
      <c r="AE119" s="286">
        <f t="shared" si="126"/>
        <v>0</v>
      </c>
      <c r="AF119" s="286">
        <f t="shared" si="231"/>
        <v>0</v>
      </c>
      <c r="AG119" s="286">
        <f t="shared" si="232"/>
        <v>0</v>
      </c>
      <c r="AH119" s="286">
        <f t="shared" si="233"/>
        <v>0</v>
      </c>
      <c r="AI119" s="286">
        <f t="shared" si="234"/>
        <v>0</v>
      </c>
      <c r="AJ119" s="286">
        <f t="shared" si="235"/>
        <v>0</v>
      </c>
      <c r="AK119" s="286">
        <f t="shared" si="236"/>
        <v>0</v>
      </c>
      <c r="AL119" s="286">
        <f t="shared" si="237"/>
        <v>0</v>
      </c>
      <c r="AM119" s="286">
        <f t="shared" si="238"/>
        <v>0</v>
      </c>
      <c r="AN119" s="286">
        <f t="shared" si="239"/>
        <v>0</v>
      </c>
      <c r="AO119" s="286">
        <f t="shared" si="240"/>
        <v>0</v>
      </c>
      <c r="AP119" s="286">
        <v>1</v>
      </c>
      <c r="AQ119" s="1">
        <v>8</v>
      </c>
      <c r="AR119" s="523"/>
      <c r="AS119" s="1"/>
      <c r="AT119" s="523"/>
      <c r="AU119" s="1"/>
      <c r="AV119" s="523"/>
      <c r="AW119" s="1"/>
      <c r="AX119" s="523">
        <v>4</v>
      </c>
      <c r="AY119" s="1"/>
      <c r="AZ119" s="523"/>
      <c r="BA119" s="1"/>
      <c r="BB119" s="523"/>
      <c r="BC119" s="1"/>
      <c r="BD119" s="523"/>
      <c r="BE119" s="62"/>
      <c r="BF119" s="62">
        <f t="shared" si="206"/>
        <v>0</v>
      </c>
      <c r="BG119" s="62">
        <f t="shared" si="207"/>
        <v>0</v>
      </c>
      <c r="BH119" s="62">
        <f t="shared" si="208"/>
        <v>0</v>
      </c>
      <c r="BI119" s="62">
        <f t="shared" si="209"/>
        <v>0</v>
      </c>
      <c r="BJ119" s="62">
        <f t="shared" si="210"/>
        <v>0</v>
      </c>
      <c r="BK119" s="62">
        <f t="shared" si="211"/>
        <v>0</v>
      </c>
      <c r="BL119" s="62">
        <f t="shared" si="212"/>
        <v>0</v>
      </c>
      <c r="BM119" s="62">
        <f t="shared" si="213"/>
        <v>0</v>
      </c>
      <c r="BN119" s="62"/>
      <c r="BO119" s="1">
        <f t="shared" si="214"/>
        <v>0</v>
      </c>
      <c r="BP119" s="1">
        <f t="shared" si="215"/>
        <v>0</v>
      </c>
      <c r="BQ119" s="62"/>
      <c r="BR119" s="1">
        <f t="shared" si="171"/>
        <v>0</v>
      </c>
      <c r="BS119" s="1">
        <f t="shared" si="216"/>
        <v>0</v>
      </c>
      <c r="BT119" s="1">
        <f t="shared" si="217"/>
        <v>0</v>
      </c>
      <c r="BU119" s="1">
        <f t="shared" si="218"/>
        <v>0</v>
      </c>
      <c r="BV119" s="1">
        <f t="shared" si="219"/>
        <v>0</v>
      </c>
      <c r="BW119" s="1">
        <f t="shared" si="220"/>
        <v>0</v>
      </c>
      <c r="BX119" s="1">
        <f t="shared" si="221"/>
        <v>0</v>
      </c>
      <c r="BY119" s="1">
        <f t="shared" si="222"/>
        <v>0</v>
      </c>
      <c r="BZ119" s="1">
        <f t="shared" si="223"/>
        <v>0</v>
      </c>
      <c r="CA119" s="1">
        <f t="shared" si="224"/>
        <v>0</v>
      </c>
      <c r="CB119" s="1">
        <f t="shared" si="225"/>
        <v>0</v>
      </c>
      <c r="CC119" s="1">
        <f t="shared" si="226"/>
        <v>0</v>
      </c>
      <c r="CD119" s="1">
        <f t="shared" si="227"/>
        <v>0</v>
      </c>
      <c r="CE119" s="1">
        <f t="shared" si="228"/>
        <v>0</v>
      </c>
      <c r="CF119" s="1">
        <f t="shared" si="229"/>
        <v>0</v>
      </c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</row>
    <row r="120" spans="1:108" s="159" customFormat="1" ht="57" customHeight="1">
      <c r="A120" s="1"/>
      <c r="B120" s="782"/>
      <c r="C120" s="62"/>
      <c r="D120" s="467" t="s">
        <v>363</v>
      </c>
      <c r="E120" s="795"/>
      <c r="F120" s="159" t="s">
        <v>218</v>
      </c>
      <c r="G120" s="159" t="s">
        <v>595</v>
      </c>
      <c r="H120" s="159">
        <v>6</v>
      </c>
      <c r="I120" s="161" t="s">
        <v>6712</v>
      </c>
      <c r="J120" s="961">
        <v>61.215000000000011</v>
      </c>
      <c r="K120" s="163"/>
      <c r="L120" s="162"/>
      <c r="M120" s="226"/>
      <c r="N120" s="162"/>
      <c r="O120" s="226"/>
      <c r="P120" s="162"/>
      <c r="Q120" s="226"/>
      <c r="R120" s="162"/>
      <c r="S120" s="163"/>
      <c r="T120" s="163"/>
      <c r="U120" s="164">
        <f t="shared" si="241"/>
        <v>0</v>
      </c>
      <c r="V120" s="165" t="str">
        <f t="shared" si="230"/>
        <v>No</v>
      </c>
      <c r="W120" s="166" t="str">
        <f t="shared" si="242"/>
        <v>No</v>
      </c>
      <c r="X120"/>
      <c r="Y120" s="397">
        <v>1</v>
      </c>
      <c r="Z120" s="398">
        <f t="shared" si="243"/>
        <v>0</v>
      </c>
      <c r="AA120" s="62"/>
      <c r="AB120" s="62"/>
      <c r="AC120" s="287"/>
      <c r="AD120" s="516">
        <v>1.2</v>
      </c>
      <c r="AE120" s="286">
        <f t="shared" si="126"/>
        <v>0</v>
      </c>
      <c r="AF120" s="286">
        <f t="shared" si="231"/>
        <v>0</v>
      </c>
      <c r="AG120" s="286">
        <f t="shared" si="232"/>
        <v>0</v>
      </c>
      <c r="AH120" s="286">
        <f t="shared" si="233"/>
        <v>0</v>
      </c>
      <c r="AI120" s="286">
        <f t="shared" si="234"/>
        <v>0</v>
      </c>
      <c r="AJ120" s="286">
        <f t="shared" si="235"/>
        <v>0</v>
      </c>
      <c r="AK120" s="286">
        <f t="shared" si="236"/>
        <v>0</v>
      </c>
      <c r="AL120" s="286">
        <f t="shared" si="237"/>
        <v>0</v>
      </c>
      <c r="AM120" s="286">
        <f t="shared" si="238"/>
        <v>0</v>
      </c>
      <c r="AN120" s="286">
        <f t="shared" si="239"/>
        <v>0</v>
      </c>
      <c r="AO120" s="286">
        <f t="shared" si="240"/>
        <v>0</v>
      </c>
      <c r="AP120" s="286">
        <v>1</v>
      </c>
      <c r="AQ120" s="159">
        <v>11</v>
      </c>
      <c r="AR120" s="523"/>
      <c r="AT120" s="523"/>
      <c r="AV120" s="523">
        <v>1</v>
      </c>
      <c r="AW120" s="159">
        <v>2</v>
      </c>
      <c r="AX120" s="523"/>
      <c r="AZ120" s="523"/>
      <c r="BB120" s="523"/>
      <c r="BD120" s="523"/>
      <c r="BE120" s="62"/>
      <c r="BF120" s="62">
        <f t="shared" si="206"/>
        <v>0</v>
      </c>
      <c r="BG120" s="62">
        <f t="shared" si="207"/>
        <v>0</v>
      </c>
      <c r="BH120" s="62">
        <f t="shared" si="208"/>
        <v>0</v>
      </c>
      <c r="BI120" s="62">
        <f t="shared" si="209"/>
        <v>0</v>
      </c>
      <c r="BJ120" s="62">
        <f t="shared" si="210"/>
        <v>0</v>
      </c>
      <c r="BK120" s="62">
        <f t="shared" si="211"/>
        <v>0</v>
      </c>
      <c r="BL120" s="62">
        <f t="shared" si="212"/>
        <v>0</v>
      </c>
      <c r="BM120" s="62">
        <f t="shared" si="213"/>
        <v>0</v>
      </c>
      <c r="BN120" s="62"/>
      <c r="BO120" s="1">
        <f t="shared" si="214"/>
        <v>0</v>
      </c>
      <c r="BP120" s="1">
        <f t="shared" si="215"/>
        <v>0</v>
      </c>
      <c r="BQ120" s="62"/>
      <c r="BR120" s="1">
        <f t="shared" si="171"/>
        <v>0</v>
      </c>
      <c r="BS120" s="1">
        <f t="shared" si="216"/>
        <v>0</v>
      </c>
      <c r="BT120" s="1">
        <f t="shared" si="217"/>
        <v>0</v>
      </c>
      <c r="BU120" s="1">
        <f t="shared" si="218"/>
        <v>0</v>
      </c>
      <c r="BV120" s="1">
        <f t="shared" si="219"/>
        <v>0</v>
      </c>
      <c r="BW120" s="1">
        <f t="shared" si="220"/>
        <v>0</v>
      </c>
      <c r="BX120" s="1">
        <f t="shared" si="221"/>
        <v>0</v>
      </c>
      <c r="BY120" s="1">
        <f t="shared" si="222"/>
        <v>0</v>
      </c>
      <c r="BZ120" s="1">
        <f t="shared" si="223"/>
        <v>0</v>
      </c>
      <c r="CA120" s="1">
        <f t="shared" si="224"/>
        <v>0</v>
      </c>
      <c r="CB120" s="1">
        <f t="shared" si="225"/>
        <v>0</v>
      </c>
      <c r="CC120" s="1">
        <f t="shared" si="226"/>
        <v>0</v>
      </c>
      <c r="CD120" s="1">
        <f t="shared" si="227"/>
        <v>0</v>
      </c>
      <c r="CE120" s="1">
        <f t="shared" si="228"/>
        <v>0</v>
      </c>
      <c r="CF120" s="1">
        <f t="shared" si="229"/>
        <v>0</v>
      </c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</row>
    <row r="121" spans="1:108" s="159" customFormat="1" ht="57" customHeight="1">
      <c r="A121" s="1"/>
      <c r="B121" s="782"/>
      <c r="C121" s="62"/>
      <c r="D121" s="465" t="s">
        <v>364</v>
      </c>
      <c r="E121" s="794"/>
      <c r="F121" s="1" t="s">
        <v>6541</v>
      </c>
      <c r="G121" s="1" t="s">
        <v>595</v>
      </c>
      <c r="H121" s="1">
        <v>10</v>
      </c>
      <c r="I121" s="140" t="s">
        <v>6712</v>
      </c>
      <c r="J121" s="962">
        <v>69.006</v>
      </c>
      <c r="K121" s="196"/>
      <c r="L121" s="195"/>
      <c r="M121" s="224"/>
      <c r="N121" s="195"/>
      <c r="O121" s="224"/>
      <c r="P121" s="195"/>
      <c r="Q121" s="224"/>
      <c r="R121" s="195"/>
      <c r="S121" s="169"/>
      <c r="T121" s="169"/>
      <c r="U121" s="170">
        <f t="shared" si="241"/>
        <v>0</v>
      </c>
      <c r="V121" s="197" t="str">
        <f t="shared" si="230"/>
        <v>No</v>
      </c>
      <c r="W121" s="172" t="str">
        <f t="shared" si="242"/>
        <v>No</v>
      </c>
      <c r="X121"/>
      <c r="Y121" s="397">
        <v>1</v>
      </c>
      <c r="Z121" s="398">
        <f t="shared" si="243"/>
        <v>0</v>
      </c>
      <c r="AA121" s="62"/>
      <c r="AB121" s="62"/>
      <c r="AC121" s="287"/>
      <c r="AD121" s="516">
        <v>1.01</v>
      </c>
      <c r="AE121" s="286">
        <f t="shared" si="126"/>
        <v>0</v>
      </c>
      <c r="AF121" s="286">
        <f t="shared" si="231"/>
        <v>0</v>
      </c>
      <c r="AG121" s="286">
        <f t="shared" si="232"/>
        <v>0</v>
      </c>
      <c r="AH121" s="286">
        <f t="shared" si="233"/>
        <v>0</v>
      </c>
      <c r="AI121" s="286">
        <f t="shared" si="234"/>
        <v>0</v>
      </c>
      <c r="AJ121" s="286">
        <f t="shared" si="235"/>
        <v>0</v>
      </c>
      <c r="AK121" s="286">
        <f t="shared" si="236"/>
        <v>0</v>
      </c>
      <c r="AL121" s="286">
        <f t="shared" si="237"/>
        <v>0</v>
      </c>
      <c r="AM121" s="286">
        <f t="shared" si="238"/>
        <v>0</v>
      </c>
      <c r="AN121" s="286">
        <f t="shared" si="239"/>
        <v>0</v>
      </c>
      <c r="AO121" s="286">
        <f t="shared" si="240"/>
        <v>0</v>
      </c>
      <c r="AP121" s="286">
        <v>1</v>
      </c>
      <c r="AQ121" s="1">
        <v>19</v>
      </c>
      <c r="AR121" s="523"/>
      <c r="AS121" s="1"/>
      <c r="AT121" s="523"/>
      <c r="AU121" s="1"/>
      <c r="AV121" s="523">
        <v>4</v>
      </c>
      <c r="AW121" s="1"/>
      <c r="AX121" s="523"/>
      <c r="AY121" s="1"/>
      <c r="AZ121" s="523"/>
      <c r="BA121" s="1"/>
      <c r="BB121" s="523"/>
      <c r="BC121" s="1"/>
      <c r="BD121" s="523"/>
      <c r="BE121" s="62"/>
      <c r="BF121" s="62">
        <f t="shared" si="206"/>
        <v>0</v>
      </c>
      <c r="BG121" s="62">
        <f t="shared" si="207"/>
        <v>0</v>
      </c>
      <c r="BH121" s="62">
        <f t="shared" si="208"/>
        <v>0</v>
      </c>
      <c r="BI121" s="62">
        <f t="shared" si="209"/>
        <v>0</v>
      </c>
      <c r="BJ121" s="62">
        <f t="shared" si="210"/>
        <v>0</v>
      </c>
      <c r="BK121" s="62">
        <f t="shared" si="211"/>
        <v>0</v>
      </c>
      <c r="BL121" s="62">
        <f t="shared" si="212"/>
        <v>0</v>
      </c>
      <c r="BM121" s="62">
        <f t="shared" si="213"/>
        <v>0</v>
      </c>
      <c r="BN121" s="62"/>
      <c r="BO121" s="1">
        <f t="shared" si="214"/>
        <v>0</v>
      </c>
      <c r="BP121" s="1">
        <f t="shared" si="215"/>
        <v>0</v>
      </c>
      <c r="BQ121" s="62"/>
      <c r="BR121" s="1">
        <f t="shared" si="171"/>
        <v>0</v>
      </c>
      <c r="BS121" s="1">
        <f t="shared" si="216"/>
        <v>0</v>
      </c>
      <c r="BT121" s="1">
        <f t="shared" si="217"/>
        <v>0</v>
      </c>
      <c r="BU121" s="1">
        <f t="shared" si="218"/>
        <v>0</v>
      </c>
      <c r="BV121" s="1">
        <f t="shared" si="219"/>
        <v>0</v>
      </c>
      <c r="BW121" s="1">
        <f t="shared" si="220"/>
        <v>0</v>
      </c>
      <c r="BX121" s="1">
        <f t="shared" si="221"/>
        <v>0</v>
      </c>
      <c r="BY121" s="1">
        <f t="shared" si="222"/>
        <v>0</v>
      </c>
      <c r="BZ121" s="1">
        <f t="shared" si="223"/>
        <v>0</v>
      </c>
      <c r="CA121" s="1">
        <f t="shared" si="224"/>
        <v>0</v>
      </c>
      <c r="CB121" s="1">
        <f t="shared" si="225"/>
        <v>0</v>
      </c>
      <c r="CC121" s="1">
        <f t="shared" si="226"/>
        <v>0</v>
      </c>
      <c r="CD121" s="1">
        <f t="shared" si="227"/>
        <v>0</v>
      </c>
      <c r="CE121" s="1">
        <f t="shared" si="228"/>
        <v>0</v>
      </c>
      <c r="CF121" s="1">
        <f t="shared" si="229"/>
        <v>0</v>
      </c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</row>
    <row r="122" spans="1:108" s="159" customFormat="1" ht="57" customHeight="1">
      <c r="A122" s="1"/>
      <c r="B122" s="266"/>
      <c r="C122" s="62"/>
      <c r="D122" s="467" t="s">
        <v>604</v>
      </c>
      <c r="E122" s="795"/>
      <c r="F122" s="159" t="s">
        <v>219</v>
      </c>
      <c r="G122" s="159" t="s">
        <v>595</v>
      </c>
      <c r="H122" s="159">
        <v>2</v>
      </c>
      <c r="I122" s="161" t="s">
        <v>6712</v>
      </c>
      <c r="J122" s="961">
        <v>66.78</v>
      </c>
      <c r="K122" s="163"/>
      <c r="L122" s="162"/>
      <c r="M122" s="226"/>
      <c r="N122" s="162"/>
      <c r="O122" s="226"/>
      <c r="P122" s="162"/>
      <c r="Q122" s="226"/>
      <c r="R122" s="162"/>
      <c r="S122" s="163"/>
      <c r="T122" s="163"/>
      <c r="U122" s="164">
        <f t="shared" si="241"/>
        <v>0</v>
      </c>
      <c r="V122" s="165" t="str">
        <f t="shared" si="230"/>
        <v>No</v>
      </c>
      <c r="W122" s="166" t="str">
        <f t="shared" si="242"/>
        <v>No</v>
      </c>
      <c r="X122"/>
      <c r="Y122" s="397">
        <v>1</v>
      </c>
      <c r="Z122" s="398">
        <f t="shared" si="243"/>
        <v>0</v>
      </c>
      <c r="AA122" s="62"/>
      <c r="AB122" s="62"/>
      <c r="AC122" s="287"/>
      <c r="AD122" s="516">
        <v>0.6</v>
      </c>
      <c r="AE122" s="286">
        <f t="shared" si="126"/>
        <v>0</v>
      </c>
      <c r="AF122" s="286">
        <f t="shared" si="231"/>
        <v>0</v>
      </c>
      <c r="AG122" s="286">
        <f t="shared" si="232"/>
        <v>0</v>
      </c>
      <c r="AH122" s="286">
        <f t="shared" si="233"/>
        <v>0</v>
      </c>
      <c r="AI122" s="286">
        <f t="shared" si="234"/>
        <v>0</v>
      </c>
      <c r="AJ122" s="286">
        <f t="shared" si="235"/>
        <v>0</v>
      </c>
      <c r="AK122" s="286">
        <f t="shared" si="236"/>
        <v>0</v>
      </c>
      <c r="AL122" s="286">
        <f t="shared" si="237"/>
        <v>0</v>
      </c>
      <c r="AM122" s="286">
        <f t="shared" si="238"/>
        <v>0</v>
      </c>
      <c r="AN122" s="286">
        <f t="shared" si="239"/>
        <v>0</v>
      </c>
      <c r="AO122" s="286">
        <f t="shared" si="240"/>
        <v>0</v>
      </c>
      <c r="AP122" s="286">
        <v>1</v>
      </c>
      <c r="AQ122" s="159">
        <v>5</v>
      </c>
      <c r="AR122" s="523"/>
      <c r="AT122" s="523"/>
      <c r="AU122" s="159">
        <v>1</v>
      </c>
      <c r="AV122" s="523"/>
      <c r="AX122" s="523"/>
      <c r="AZ122" s="523"/>
      <c r="BB122" s="523"/>
      <c r="BD122" s="523"/>
      <c r="BE122" s="62"/>
      <c r="BF122" s="62">
        <f t="shared" si="206"/>
        <v>0</v>
      </c>
      <c r="BG122" s="62">
        <f t="shared" si="207"/>
        <v>0</v>
      </c>
      <c r="BH122" s="62">
        <f t="shared" si="208"/>
        <v>0</v>
      </c>
      <c r="BI122" s="62">
        <f t="shared" si="209"/>
        <v>0</v>
      </c>
      <c r="BJ122" s="62">
        <f t="shared" si="210"/>
        <v>0</v>
      </c>
      <c r="BK122" s="62">
        <f t="shared" si="211"/>
        <v>0</v>
      </c>
      <c r="BL122" s="62">
        <f t="shared" si="212"/>
        <v>0</v>
      </c>
      <c r="BM122" s="62">
        <f t="shared" si="213"/>
        <v>0</v>
      </c>
      <c r="BN122" s="62"/>
      <c r="BO122" s="1">
        <f t="shared" si="214"/>
        <v>0</v>
      </c>
      <c r="BP122" s="1">
        <f t="shared" si="215"/>
        <v>0</v>
      </c>
      <c r="BQ122" s="62"/>
      <c r="BR122" s="1">
        <f t="shared" si="171"/>
        <v>0</v>
      </c>
      <c r="BS122" s="1">
        <f t="shared" si="216"/>
        <v>0</v>
      </c>
      <c r="BT122" s="1">
        <f t="shared" si="217"/>
        <v>0</v>
      </c>
      <c r="BU122" s="1">
        <f t="shared" si="218"/>
        <v>0</v>
      </c>
      <c r="BV122" s="1">
        <f t="shared" si="219"/>
        <v>0</v>
      </c>
      <c r="BW122" s="1">
        <f t="shared" si="220"/>
        <v>0</v>
      </c>
      <c r="BX122" s="1">
        <f t="shared" si="221"/>
        <v>0</v>
      </c>
      <c r="BY122" s="1">
        <f t="shared" si="222"/>
        <v>0</v>
      </c>
      <c r="BZ122" s="1">
        <f t="shared" si="223"/>
        <v>0</v>
      </c>
      <c r="CA122" s="1">
        <f t="shared" si="224"/>
        <v>0</v>
      </c>
      <c r="CB122" s="1">
        <f t="shared" si="225"/>
        <v>0</v>
      </c>
      <c r="CC122" s="1">
        <f t="shared" si="226"/>
        <v>0</v>
      </c>
      <c r="CD122" s="1">
        <f t="shared" si="227"/>
        <v>0</v>
      </c>
      <c r="CE122" s="1">
        <f t="shared" si="228"/>
        <v>0</v>
      </c>
      <c r="CF122" s="1">
        <f t="shared" si="229"/>
        <v>0</v>
      </c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</row>
    <row r="123" spans="1:108" s="159" customFormat="1" ht="57" customHeight="1">
      <c r="A123" s="1"/>
      <c r="B123" s="782"/>
      <c r="C123" s="62"/>
      <c r="D123" s="465" t="s">
        <v>365</v>
      </c>
      <c r="E123" s="794"/>
      <c r="F123" s="1" t="s">
        <v>218</v>
      </c>
      <c r="G123" s="1" t="s">
        <v>595</v>
      </c>
      <c r="H123" s="1">
        <v>4</v>
      </c>
      <c r="I123" s="140" t="s">
        <v>6712</v>
      </c>
      <c r="J123" s="962">
        <v>55.650000000000006</v>
      </c>
      <c r="K123" s="196"/>
      <c r="L123" s="195"/>
      <c r="M123" s="224"/>
      <c r="N123" s="195"/>
      <c r="O123" s="224"/>
      <c r="P123" s="195"/>
      <c r="Q123" s="224"/>
      <c r="R123" s="195"/>
      <c r="S123" s="169"/>
      <c r="T123" s="169"/>
      <c r="U123" s="170">
        <f t="shared" si="241"/>
        <v>0</v>
      </c>
      <c r="V123" s="197" t="str">
        <f t="shared" si="230"/>
        <v>No</v>
      </c>
      <c r="W123" s="172" t="str">
        <f t="shared" si="242"/>
        <v>No</v>
      </c>
      <c r="X123"/>
      <c r="Y123" s="397">
        <v>1</v>
      </c>
      <c r="Z123" s="398">
        <f t="shared" si="243"/>
        <v>0</v>
      </c>
      <c r="AA123" s="62"/>
      <c r="AB123" s="62"/>
      <c r="AC123" s="287"/>
      <c r="AD123" s="516">
        <v>0.85</v>
      </c>
      <c r="AE123" s="286">
        <f t="shared" si="126"/>
        <v>0</v>
      </c>
      <c r="AF123" s="286">
        <f t="shared" si="231"/>
        <v>0</v>
      </c>
      <c r="AG123" s="286">
        <f t="shared" si="232"/>
        <v>0</v>
      </c>
      <c r="AH123" s="286">
        <f t="shared" si="233"/>
        <v>0</v>
      </c>
      <c r="AI123" s="286">
        <f t="shared" si="234"/>
        <v>0</v>
      </c>
      <c r="AJ123" s="286">
        <f t="shared" si="235"/>
        <v>0</v>
      </c>
      <c r="AK123" s="286">
        <f t="shared" si="236"/>
        <v>0</v>
      </c>
      <c r="AL123" s="286">
        <f t="shared" si="237"/>
        <v>0</v>
      </c>
      <c r="AM123" s="286">
        <f t="shared" si="238"/>
        <v>0</v>
      </c>
      <c r="AN123" s="286">
        <f t="shared" si="239"/>
        <v>0</v>
      </c>
      <c r="AO123" s="286">
        <f t="shared" si="240"/>
        <v>0</v>
      </c>
      <c r="AP123" s="286">
        <v>1</v>
      </c>
      <c r="AQ123" s="1">
        <v>8</v>
      </c>
      <c r="AR123" s="523"/>
      <c r="AS123" s="1"/>
      <c r="AT123" s="523"/>
      <c r="AU123" s="1"/>
      <c r="AV123" s="523">
        <v>2</v>
      </c>
      <c r="AW123" s="1"/>
      <c r="AX123" s="523"/>
      <c r="AY123" s="1"/>
      <c r="AZ123" s="523"/>
      <c r="BA123" s="1"/>
      <c r="BB123" s="523"/>
      <c r="BC123" s="1"/>
      <c r="BD123" s="523"/>
      <c r="BE123" s="62"/>
      <c r="BF123" s="62">
        <f t="shared" si="206"/>
        <v>0</v>
      </c>
      <c r="BG123" s="62">
        <f t="shared" si="207"/>
        <v>0</v>
      </c>
      <c r="BH123" s="62">
        <f t="shared" si="208"/>
        <v>0</v>
      </c>
      <c r="BI123" s="62">
        <f t="shared" si="209"/>
        <v>0</v>
      </c>
      <c r="BJ123" s="62">
        <f t="shared" si="210"/>
        <v>0</v>
      </c>
      <c r="BK123" s="62">
        <f t="shared" si="211"/>
        <v>0</v>
      </c>
      <c r="BL123" s="62">
        <f t="shared" si="212"/>
        <v>0</v>
      </c>
      <c r="BM123" s="62">
        <f t="shared" si="213"/>
        <v>0</v>
      </c>
      <c r="BN123" s="62"/>
      <c r="BO123" s="1">
        <f t="shared" si="214"/>
        <v>0</v>
      </c>
      <c r="BP123" s="1">
        <f t="shared" si="215"/>
        <v>0</v>
      </c>
      <c r="BQ123" s="62"/>
      <c r="BR123" s="1">
        <f t="shared" si="171"/>
        <v>0</v>
      </c>
      <c r="BS123" s="1">
        <f t="shared" si="216"/>
        <v>0</v>
      </c>
      <c r="BT123" s="1">
        <f t="shared" si="217"/>
        <v>0</v>
      </c>
      <c r="BU123" s="1">
        <f t="shared" si="218"/>
        <v>0</v>
      </c>
      <c r="BV123" s="1">
        <f t="shared" si="219"/>
        <v>0</v>
      </c>
      <c r="BW123" s="1">
        <f t="shared" si="220"/>
        <v>0</v>
      </c>
      <c r="BX123" s="1">
        <f t="shared" si="221"/>
        <v>0</v>
      </c>
      <c r="BY123" s="1">
        <f t="shared" si="222"/>
        <v>0</v>
      </c>
      <c r="BZ123" s="1">
        <f t="shared" si="223"/>
        <v>0</v>
      </c>
      <c r="CA123" s="1">
        <f t="shared" si="224"/>
        <v>0</v>
      </c>
      <c r="CB123" s="1">
        <f t="shared" si="225"/>
        <v>0</v>
      </c>
      <c r="CC123" s="1">
        <f t="shared" si="226"/>
        <v>0</v>
      </c>
      <c r="CD123" s="1">
        <f t="shared" si="227"/>
        <v>0</v>
      </c>
      <c r="CE123" s="1">
        <f t="shared" si="228"/>
        <v>0</v>
      </c>
      <c r="CF123" s="1">
        <f t="shared" si="229"/>
        <v>0</v>
      </c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</row>
    <row r="124" spans="1:108" s="159" customFormat="1" ht="57" customHeight="1">
      <c r="A124" s="1"/>
      <c r="B124" s="787"/>
      <c r="C124" s="175"/>
      <c r="D124" s="468" t="s">
        <v>366</v>
      </c>
      <c r="E124" s="799"/>
      <c r="F124" s="174" t="s">
        <v>162</v>
      </c>
      <c r="G124" s="176" t="s">
        <v>595</v>
      </c>
      <c r="H124" s="174">
        <v>10</v>
      </c>
      <c r="I124" s="176" t="s">
        <v>6708</v>
      </c>
      <c r="J124" s="734">
        <v>69.006</v>
      </c>
      <c r="K124" s="177"/>
      <c r="L124" s="177"/>
      <c r="M124" s="177"/>
      <c r="N124" s="177"/>
      <c r="O124" s="177"/>
      <c r="P124" s="177"/>
      <c r="Q124" s="177"/>
      <c r="R124" s="178"/>
      <c r="S124" s="178"/>
      <c r="T124" s="177"/>
      <c r="U124" s="164">
        <f t="shared" si="241"/>
        <v>0</v>
      </c>
      <c r="V124" s="180" t="str">
        <f t="shared" si="230"/>
        <v>No</v>
      </c>
      <c r="W124" s="166" t="str">
        <f t="shared" si="242"/>
        <v>No</v>
      </c>
      <c r="X124"/>
      <c r="Y124" s="399">
        <v>1</v>
      </c>
      <c r="Z124" s="398">
        <f t="shared" si="243"/>
        <v>0</v>
      </c>
      <c r="AA124" s="62"/>
      <c r="AB124" s="62"/>
      <c r="AC124" s="287"/>
      <c r="AD124" s="516">
        <v>0.73</v>
      </c>
      <c r="AE124" s="286">
        <f t="shared" si="126"/>
        <v>0</v>
      </c>
      <c r="AF124" s="286">
        <f t="shared" si="231"/>
        <v>0</v>
      </c>
      <c r="AG124" s="286">
        <f t="shared" si="232"/>
        <v>0</v>
      </c>
      <c r="AH124" s="286">
        <f t="shared" si="233"/>
        <v>0</v>
      </c>
      <c r="AI124" s="286">
        <f t="shared" si="234"/>
        <v>0</v>
      </c>
      <c r="AJ124" s="286">
        <f t="shared" si="235"/>
        <v>0</v>
      </c>
      <c r="AK124" s="286">
        <f t="shared" si="236"/>
        <v>0</v>
      </c>
      <c r="AL124" s="286">
        <f t="shared" si="237"/>
        <v>0</v>
      </c>
      <c r="AM124" s="286">
        <f t="shared" si="238"/>
        <v>0</v>
      </c>
      <c r="AN124" s="286">
        <f t="shared" si="239"/>
        <v>0</v>
      </c>
      <c r="AO124" s="286">
        <f t="shared" si="240"/>
        <v>0</v>
      </c>
      <c r="AP124" s="286">
        <v>1</v>
      </c>
      <c r="AQ124" s="174">
        <v>21</v>
      </c>
      <c r="AR124" s="524"/>
      <c r="AS124" s="174"/>
      <c r="AT124" s="524"/>
      <c r="AU124" s="174"/>
      <c r="AV124" s="524"/>
      <c r="AW124" s="174"/>
      <c r="AX124" s="524"/>
      <c r="AY124" s="174"/>
      <c r="AZ124" s="524"/>
      <c r="BA124" s="174"/>
      <c r="BB124" s="524"/>
      <c r="BC124" s="174"/>
      <c r="BD124" s="524"/>
      <c r="BE124" s="62"/>
      <c r="BF124" s="62">
        <f t="shared" si="206"/>
        <v>0</v>
      </c>
      <c r="BG124" s="62">
        <f t="shared" si="207"/>
        <v>0</v>
      </c>
      <c r="BH124" s="62">
        <f t="shared" si="208"/>
        <v>0</v>
      </c>
      <c r="BI124" s="62">
        <f t="shared" si="209"/>
        <v>0</v>
      </c>
      <c r="BJ124" s="62">
        <f t="shared" si="210"/>
        <v>0</v>
      </c>
      <c r="BK124" s="62">
        <f t="shared" si="211"/>
        <v>0</v>
      </c>
      <c r="BL124" s="62">
        <f t="shared" si="212"/>
        <v>0</v>
      </c>
      <c r="BM124" s="62">
        <f t="shared" si="213"/>
        <v>0</v>
      </c>
      <c r="BN124" s="62"/>
      <c r="BO124" s="1">
        <f t="shared" si="214"/>
        <v>0</v>
      </c>
      <c r="BP124" s="1">
        <f t="shared" si="215"/>
        <v>0</v>
      </c>
      <c r="BQ124" s="62"/>
      <c r="BR124" s="1">
        <f t="shared" si="171"/>
        <v>0</v>
      </c>
      <c r="BS124" s="1">
        <f t="shared" si="216"/>
        <v>0</v>
      </c>
      <c r="BT124" s="1">
        <f t="shared" si="217"/>
        <v>0</v>
      </c>
      <c r="BU124" s="1">
        <f t="shared" si="218"/>
        <v>0</v>
      </c>
      <c r="BV124" s="1">
        <f t="shared" si="219"/>
        <v>0</v>
      </c>
      <c r="BW124" s="1">
        <f t="shared" si="220"/>
        <v>0</v>
      </c>
      <c r="BX124" s="1">
        <f t="shared" si="221"/>
        <v>0</v>
      </c>
      <c r="BY124" s="1">
        <f t="shared" si="222"/>
        <v>0</v>
      </c>
      <c r="BZ124" s="1">
        <f t="shared" si="223"/>
        <v>0</v>
      </c>
      <c r="CA124" s="1">
        <f t="shared" si="224"/>
        <v>0</v>
      </c>
      <c r="CB124" s="1">
        <f t="shared" si="225"/>
        <v>0</v>
      </c>
      <c r="CC124" s="1">
        <f t="shared" si="226"/>
        <v>0</v>
      </c>
      <c r="CD124" s="1">
        <f t="shared" si="227"/>
        <v>0</v>
      </c>
      <c r="CE124" s="1">
        <f t="shared" si="228"/>
        <v>0</v>
      </c>
      <c r="CF124" s="1">
        <f t="shared" si="229"/>
        <v>0</v>
      </c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</row>
    <row r="125" spans="1:108" ht="31.05" customHeight="1">
      <c r="B125" s="786"/>
      <c r="E125" s="815"/>
      <c r="F125" s="142"/>
      <c r="G125" s="146"/>
      <c r="J125" s="513" t="s">
        <v>776</v>
      </c>
      <c r="K125" s="142"/>
      <c r="L125" s="147"/>
      <c r="M125" s="142"/>
      <c r="N125" s="142"/>
      <c r="O125" s="142"/>
      <c r="P125" s="142"/>
      <c r="Q125" s="142"/>
      <c r="R125" s="142"/>
      <c r="S125" s="579"/>
      <c r="T125" s="579"/>
      <c r="U125" s="420"/>
      <c r="V125" s="149"/>
      <c r="W125" s="583"/>
      <c r="Y125" s="1"/>
      <c r="Z125" s="65"/>
      <c r="AA125" s="62"/>
      <c r="AB125" s="62"/>
      <c r="AC125" s="284"/>
      <c r="AD125" s="529"/>
      <c r="AE125" s="286">
        <f t="shared" si="126"/>
        <v>0</v>
      </c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BF125" s="62">
        <f t="shared" si="206"/>
        <v>0</v>
      </c>
      <c r="BG125" s="62">
        <f t="shared" si="207"/>
        <v>0</v>
      </c>
      <c r="BH125" s="62">
        <f t="shared" si="208"/>
        <v>0</v>
      </c>
      <c r="BI125" s="62">
        <f t="shared" si="209"/>
        <v>0</v>
      </c>
      <c r="BJ125" s="62">
        <f t="shared" si="210"/>
        <v>0</v>
      </c>
      <c r="BK125" s="62">
        <f t="shared" si="211"/>
        <v>0</v>
      </c>
      <c r="BL125" s="62">
        <f t="shared" si="212"/>
        <v>0</v>
      </c>
      <c r="BM125" s="62">
        <f t="shared" si="213"/>
        <v>0</v>
      </c>
      <c r="BO125" s="1">
        <f t="shared" si="214"/>
        <v>0</v>
      </c>
      <c r="BP125" s="1">
        <f t="shared" si="215"/>
        <v>0</v>
      </c>
      <c r="BR125" s="1">
        <f t="shared" si="171"/>
        <v>0</v>
      </c>
      <c r="BS125" s="1">
        <f t="shared" si="216"/>
        <v>0</v>
      </c>
      <c r="BT125" s="1">
        <f t="shared" si="217"/>
        <v>0</v>
      </c>
      <c r="BU125" s="1">
        <f t="shared" si="218"/>
        <v>0</v>
      </c>
      <c r="BV125" s="1">
        <f t="shared" si="219"/>
        <v>0</v>
      </c>
      <c r="BW125" s="1">
        <f t="shared" si="220"/>
        <v>0</v>
      </c>
      <c r="BX125" s="1">
        <f t="shared" si="221"/>
        <v>0</v>
      </c>
      <c r="BY125" s="1">
        <f t="shared" si="222"/>
        <v>0</v>
      </c>
      <c r="BZ125" s="1">
        <f t="shared" si="223"/>
        <v>0</v>
      </c>
      <c r="CA125" s="1">
        <f t="shared" si="224"/>
        <v>0</v>
      </c>
      <c r="CB125" s="1">
        <f t="shared" si="225"/>
        <v>0</v>
      </c>
      <c r="CC125" s="1">
        <f t="shared" si="226"/>
        <v>0</v>
      </c>
      <c r="CD125" s="1">
        <f t="shared" si="227"/>
        <v>0</v>
      </c>
      <c r="CE125" s="1">
        <f t="shared" si="228"/>
        <v>0</v>
      </c>
      <c r="CF125" s="1">
        <f t="shared" si="229"/>
        <v>0</v>
      </c>
    </row>
    <row r="126" spans="1:108" s="159" customFormat="1" ht="57" customHeight="1">
      <c r="A126" s="1"/>
      <c r="B126" s="783"/>
      <c r="C126" s="152"/>
      <c r="D126" s="469" t="s">
        <v>367</v>
      </c>
      <c r="E126" s="804"/>
      <c r="F126" s="152" t="s">
        <v>219</v>
      </c>
      <c r="G126" s="153" t="s">
        <v>563</v>
      </c>
      <c r="H126" s="152">
        <v>2</v>
      </c>
      <c r="I126" s="153" t="s">
        <v>6712</v>
      </c>
      <c r="J126" s="963">
        <v>99.057000000000002</v>
      </c>
      <c r="K126" s="155"/>
      <c r="L126" s="155"/>
      <c r="M126" s="155"/>
      <c r="N126" s="155"/>
      <c r="O126" s="155"/>
      <c r="P126" s="155"/>
      <c r="Q126" s="155"/>
      <c r="R126" s="156"/>
      <c r="S126" s="196"/>
      <c r="T126" s="196"/>
      <c r="U126" s="170">
        <f t="shared" si="192"/>
        <v>0</v>
      </c>
      <c r="V126" s="157" t="str">
        <f>IF(B126="New","Yes","No")</f>
        <v>No</v>
      </c>
      <c r="W126" s="172" t="str">
        <f t="shared" si="194"/>
        <v>No</v>
      </c>
      <c r="X126"/>
      <c r="Y126" s="395">
        <v>1</v>
      </c>
      <c r="Z126" s="398">
        <f t="shared" si="195"/>
        <v>0</v>
      </c>
      <c r="AA126" s="62"/>
      <c r="AB126" s="62"/>
      <c r="AC126" s="287"/>
      <c r="AD126" s="516">
        <v>3.3</v>
      </c>
      <c r="AE126" s="286">
        <f t="shared" si="126"/>
        <v>0</v>
      </c>
      <c r="AF126" s="286">
        <f>K126*H126</f>
        <v>0</v>
      </c>
      <c r="AG126" s="286">
        <f>L126*H126</f>
        <v>0</v>
      </c>
      <c r="AH126" s="286">
        <f>M126*H126</f>
        <v>0</v>
      </c>
      <c r="AI126" s="286">
        <f>N126*H126</f>
        <v>0</v>
      </c>
      <c r="AJ126" s="286">
        <f>O126*H126</f>
        <v>0</v>
      </c>
      <c r="AK126" s="286">
        <f>P126*H126</f>
        <v>0</v>
      </c>
      <c r="AL126" s="286">
        <f>Q126*H126</f>
        <v>0</v>
      </c>
      <c r="AM126" s="286">
        <f>R126*H126</f>
        <v>0</v>
      </c>
      <c r="AN126" s="286">
        <f>S126*H126</f>
        <v>0</v>
      </c>
      <c r="AO126" s="286">
        <f>T126*H126</f>
        <v>0</v>
      </c>
      <c r="AP126" s="286">
        <v>1</v>
      </c>
      <c r="AQ126" s="152">
        <v>6</v>
      </c>
      <c r="AR126" s="522"/>
      <c r="AS126" s="152"/>
      <c r="AT126" s="522"/>
      <c r="AU126" s="152">
        <v>1</v>
      </c>
      <c r="AV126" s="522">
        <v>1</v>
      </c>
      <c r="AW126" s="152"/>
      <c r="AX126" s="522"/>
      <c r="AY126" s="152"/>
      <c r="AZ126" s="522"/>
      <c r="BA126" s="152"/>
      <c r="BB126" s="522"/>
      <c r="BC126" s="152"/>
      <c r="BD126" s="522"/>
      <c r="BE126" s="62"/>
      <c r="BF126" s="62">
        <f t="shared" si="206"/>
        <v>0</v>
      </c>
      <c r="BG126" s="62">
        <f t="shared" si="207"/>
        <v>0</v>
      </c>
      <c r="BH126" s="62">
        <f t="shared" si="208"/>
        <v>0</v>
      </c>
      <c r="BI126" s="62">
        <f t="shared" si="209"/>
        <v>0</v>
      </c>
      <c r="BJ126" s="62">
        <f t="shared" si="210"/>
        <v>0</v>
      </c>
      <c r="BK126" s="62">
        <f t="shared" si="211"/>
        <v>0</v>
      </c>
      <c r="BL126" s="62">
        <f t="shared" si="212"/>
        <v>0</v>
      </c>
      <c r="BM126" s="62">
        <f t="shared" si="213"/>
        <v>0</v>
      </c>
      <c r="BN126" s="62"/>
      <c r="BO126" s="1">
        <f t="shared" si="214"/>
        <v>0</v>
      </c>
      <c r="BP126" s="1">
        <f t="shared" si="215"/>
        <v>0</v>
      </c>
      <c r="BQ126" s="62"/>
      <c r="BR126" s="1">
        <f t="shared" si="171"/>
        <v>0</v>
      </c>
      <c r="BS126" s="1">
        <f t="shared" si="216"/>
        <v>0</v>
      </c>
      <c r="BT126" s="1">
        <f t="shared" si="217"/>
        <v>0</v>
      </c>
      <c r="BU126" s="1">
        <f t="shared" si="218"/>
        <v>0</v>
      </c>
      <c r="BV126" s="1">
        <f t="shared" si="219"/>
        <v>0</v>
      </c>
      <c r="BW126" s="1">
        <f t="shared" si="220"/>
        <v>0</v>
      </c>
      <c r="BX126" s="1">
        <f t="shared" si="221"/>
        <v>0</v>
      </c>
      <c r="BY126" s="1">
        <f t="shared" si="222"/>
        <v>0</v>
      </c>
      <c r="BZ126" s="1">
        <f t="shared" si="223"/>
        <v>0</v>
      </c>
      <c r="CA126" s="1">
        <f t="shared" si="224"/>
        <v>0</v>
      </c>
      <c r="CB126" s="1">
        <f t="shared" si="225"/>
        <v>0</v>
      </c>
      <c r="CC126" s="1">
        <f t="shared" si="226"/>
        <v>0</v>
      </c>
      <c r="CD126" s="1">
        <f t="shared" si="227"/>
        <v>0</v>
      </c>
      <c r="CE126" s="1">
        <f t="shared" si="228"/>
        <v>0</v>
      </c>
      <c r="CF126" s="1">
        <f t="shared" si="229"/>
        <v>0</v>
      </c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</row>
    <row r="127" spans="1:108" s="1" customFormat="1" ht="57" customHeight="1">
      <c r="B127" s="782"/>
      <c r="C127" s="62"/>
      <c r="D127" s="467" t="s">
        <v>368</v>
      </c>
      <c r="E127" s="805"/>
      <c r="F127" s="159" t="s">
        <v>218</v>
      </c>
      <c r="G127" s="161" t="s">
        <v>563</v>
      </c>
      <c r="H127" s="159">
        <v>3</v>
      </c>
      <c r="I127" s="161" t="s">
        <v>6712</v>
      </c>
      <c r="J127" s="964">
        <v>81.916799999999995</v>
      </c>
      <c r="K127" s="162"/>
      <c r="L127" s="162"/>
      <c r="M127" s="162"/>
      <c r="N127" s="162"/>
      <c r="O127" s="162"/>
      <c r="P127" s="162"/>
      <c r="Q127" s="162"/>
      <c r="R127" s="163"/>
      <c r="S127" s="162"/>
      <c r="T127" s="162"/>
      <c r="U127" s="165">
        <f t="shared" si="192"/>
        <v>0</v>
      </c>
      <c r="V127" s="165" t="str">
        <f>IF(B127="New","Yes","No")</f>
        <v>No</v>
      </c>
      <c r="W127" s="166" t="str">
        <f t="shared" si="194"/>
        <v>No</v>
      </c>
      <c r="X127"/>
      <c r="Y127" s="397">
        <v>1</v>
      </c>
      <c r="Z127" s="398">
        <f t="shared" si="195"/>
        <v>0</v>
      </c>
      <c r="AA127" s="62"/>
      <c r="AB127" s="62"/>
      <c r="AC127" s="287"/>
      <c r="AD127" s="516">
        <v>2.2999999999999998</v>
      </c>
      <c r="AE127" s="286">
        <f t="shared" ref="AE127:AE146" si="244">SUM(K127:T127)*AD127</f>
        <v>0</v>
      </c>
      <c r="AF127" s="286">
        <f>K127*H127</f>
        <v>0</v>
      </c>
      <c r="AG127" s="286">
        <f>L127*H127</f>
        <v>0</v>
      </c>
      <c r="AH127" s="286">
        <f>M127*H127</f>
        <v>0</v>
      </c>
      <c r="AI127" s="286">
        <f>N127*H127</f>
        <v>0</v>
      </c>
      <c r="AJ127" s="286">
        <f>O127*H127</f>
        <v>0</v>
      </c>
      <c r="AK127" s="286">
        <f>P127*H127</f>
        <v>0</v>
      </c>
      <c r="AL127" s="286">
        <f>Q127*H127</f>
        <v>0</v>
      </c>
      <c r="AM127" s="286">
        <f>R127*H127</f>
        <v>0</v>
      </c>
      <c r="AN127" s="286">
        <f>S127*H127</f>
        <v>0</v>
      </c>
      <c r="AO127" s="286">
        <f>T127*H127</f>
        <v>0</v>
      </c>
      <c r="AP127" s="286">
        <v>1</v>
      </c>
      <c r="AQ127" s="159">
        <v>7</v>
      </c>
      <c r="AR127" s="523"/>
      <c r="AS127" s="159"/>
      <c r="AT127" s="523"/>
      <c r="AU127" s="159"/>
      <c r="AV127" s="523">
        <v>3</v>
      </c>
      <c r="AW127" s="159"/>
      <c r="AX127" s="523"/>
      <c r="AY127" s="159"/>
      <c r="AZ127" s="523"/>
      <c r="BA127" s="159"/>
      <c r="BB127" s="523"/>
      <c r="BC127" s="159"/>
      <c r="BD127" s="523"/>
      <c r="BE127" s="62"/>
      <c r="BF127" s="62">
        <f t="shared" si="206"/>
        <v>0</v>
      </c>
      <c r="BG127" s="62">
        <f t="shared" si="207"/>
        <v>0</v>
      </c>
      <c r="BH127" s="62">
        <f t="shared" si="208"/>
        <v>0</v>
      </c>
      <c r="BI127" s="62">
        <f t="shared" si="209"/>
        <v>0</v>
      </c>
      <c r="BJ127" s="62">
        <f t="shared" si="210"/>
        <v>0</v>
      </c>
      <c r="BK127" s="62">
        <f t="shared" si="211"/>
        <v>0</v>
      </c>
      <c r="BL127" s="62">
        <f t="shared" si="212"/>
        <v>0</v>
      </c>
      <c r="BM127" s="62">
        <f t="shared" si="213"/>
        <v>0</v>
      </c>
      <c r="BN127" s="62"/>
      <c r="BO127" s="1">
        <f t="shared" si="214"/>
        <v>0</v>
      </c>
      <c r="BP127" s="1">
        <f t="shared" si="215"/>
        <v>0</v>
      </c>
      <c r="BQ127" s="62"/>
      <c r="BR127" s="1">
        <f t="shared" si="171"/>
        <v>0</v>
      </c>
      <c r="BS127" s="1">
        <f t="shared" si="216"/>
        <v>0</v>
      </c>
      <c r="BT127" s="1">
        <f t="shared" si="217"/>
        <v>0</v>
      </c>
      <c r="BU127" s="1">
        <f t="shared" si="218"/>
        <v>0</v>
      </c>
      <c r="BV127" s="1">
        <f t="shared" si="219"/>
        <v>0</v>
      </c>
      <c r="BW127" s="1">
        <f t="shared" si="220"/>
        <v>0</v>
      </c>
      <c r="BX127" s="1">
        <f t="shared" si="221"/>
        <v>0</v>
      </c>
      <c r="BY127" s="1">
        <f t="shared" si="222"/>
        <v>0</v>
      </c>
      <c r="BZ127" s="1">
        <f t="shared" si="223"/>
        <v>0</v>
      </c>
      <c r="CA127" s="1">
        <f t="shared" si="224"/>
        <v>0</v>
      </c>
      <c r="CB127" s="1">
        <f t="shared" si="225"/>
        <v>0</v>
      </c>
      <c r="CC127" s="1">
        <f t="shared" si="226"/>
        <v>0</v>
      </c>
      <c r="CD127" s="1">
        <f t="shared" si="227"/>
        <v>0</v>
      </c>
      <c r="CE127" s="1">
        <f t="shared" si="228"/>
        <v>0</v>
      </c>
      <c r="CF127" s="1">
        <f t="shared" si="229"/>
        <v>0</v>
      </c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</row>
    <row r="128" spans="1:108" s="159" customFormat="1" ht="57" customHeight="1">
      <c r="A128" s="1"/>
      <c r="B128" s="787"/>
      <c r="C128" s="175"/>
      <c r="D128" s="471" t="s">
        <v>369</v>
      </c>
      <c r="E128" s="806"/>
      <c r="F128" s="175" t="s">
        <v>162</v>
      </c>
      <c r="G128" s="212" t="s">
        <v>563</v>
      </c>
      <c r="H128" s="175">
        <v>8</v>
      </c>
      <c r="I128" s="212" t="s">
        <v>6708</v>
      </c>
      <c r="J128" s="965">
        <v>65.667000000000016</v>
      </c>
      <c r="K128" s="213"/>
      <c r="L128" s="213"/>
      <c r="M128" s="213"/>
      <c r="N128" s="213"/>
      <c r="O128" s="213"/>
      <c r="P128" s="213"/>
      <c r="Q128" s="213"/>
      <c r="R128" s="214"/>
      <c r="S128" s="200"/>
      <c r="T128" s="199"/>
      <c r="U128" s="170">
        <f t="shared" si="192"/>
        <v>0</v>
      </c>
      <c r="V128" s="216" t="str">
        <f>IF(B128="New","Yes","No")</f>
        <v>No</v>
      </c>
      <c r="W128" s="172" t="str">
        <f t="shared" si="194"/>
        <v>No</v>
      </c>
      <c r="X128"/>
      <c r="Y128" s="399">
        <v>1</v>
      </c>
      <c r="Z128" s="398">
        <f t="shared" si="195"/>
        <v>0</v>
      </c>
      <c r="AA128" s="62"/>
      <c r="AB128" s="62"/>
      <c r="AC128" s="287"/>
      <c r="AD128" s="516">
        <v>1</v>
      </c>
      <c r="AE128" s="286">
        <f t="shared" si="244"/>
        <v>0</v>
      </c>
      <c r="AF128" s="286">
        <f>K128*H128</f>
        <v>0</v>
      </c>
      <c r="AG128" s="286">
        <f>L128*H128</f>
        <v>0</v>
      </c>
      <c r="AH128" s="286">
        <f>M128*H128</f>
        <v>0</v>
      </c>
      <c r="AI128" s="286">
        <f>N128*H128</f>
        <v>0</v>
      </c>
      <c r="AJ128" s="286">
        <f>O128*H128</f>
        <v>0</v>
      </c>
      <c r="AK128" s="286">
        <f>P128*H128</f>
        <v>0</v>
      </c>
      <c r="AL128" s="286">
        <f>Q128*H128</f>
        <v>0</v>
      </c>
      <c r="AM128" s="286">
        <f>R128*H128</f>
        <v>0</v>
      </c>
      <c r="AN128" s="286">
        <f>S128*H128</f>
        <v>0</v>
      </c>
      <c r="AO128" s="286">
        <f>T128*H128</f>
        <v>0</v>
      </c>
      <c r="AP128" s="286">
        <v>1</v>
      </c>
      <c r="AQ128" s="175">
        <v>16</v>
      </c>
      <c r="AR128" s="524"/>
      <c r="AS128" s="175"/>
      <c r="AT128" s="524"/>
      <c r="AU128" s="175"/>
      <c r="AV128" s="524"/>
      <c r="AW128" s="175"/>
      <c r="AX128" s="524"/>
      <c r="AY128" s="175"/>
      <c r="AZ128" s="524"/>
      <c r="BA128" s="175"/>
      <c r="BB128" s="524"/>
      <c r="BC128" s="175"/>
      <c r="BD128" s="524"/>
      <c r="BE128" s="62"/>
      <c r="BF128" s="62">
        <f t="shared" si="206"/>
        <v>0</v>
      </c>
      <c r="BG128" s="62">
        <f t="shared" si="207"/>
        <v>0</v>
      </c>
      <c r="BH128" s="62">
        <f t="shared" si="208"/>
        <v>0</v>
      </c>
      <c r="BI128" s="62">
        <f t="shared" si="209"/>
        <v>0</v>
      </c>
      <c r="BJ128" s="62">
        <f t="shared" si="210"/>
        <v>0</v>
      </c>
      <c r="BK128" s="62">
        <f t="shared" si="211"/>
        <v>0</v>
      </c>
      <c r="BL128" s="62">
        <f t="shared" si="212"/>
        <v>0</v>
      </c>
      <c r="BM128" s="62">
        <f t="shared" si="213"/>
        <v>0</v>
      </c>
      <c r="BN128" s="62"/>
      <c r="BO128" s="1">
        <f t="shared" si="214"/>
        <v>0</v>
      </c>
      <c r="BP128" s="1">
        <f t="shared" si="215"/>
        <v>0</v>
      </c>
      <c r="BQ128" s="62"/>
      <c r="BR128" s="1">
        <f t="shared" si="171"/>
        <v>0</v>
      </c>
      <c r="BS128" s="1">
        <f t="shared" si="216"/>
        <v>0</v>
      </c>
      <c r="BT128" s="1">
        <f t="shared" si="217"/>
        <v>0</v>
      </c>
      <c r="BU128" s="1">
        <f t="shared" si="218"/>
        <v>0</v>
      </c>
      <c r="BV128" s="1">
        <f t="shared" si="219"/>
        <v>0</v>
      </c>
      <c r="BW128" s="1">
        <f t="shared" si="220"/>
        <v>0</v>
      </c>
      <c r="BX128" s="1">
        <f t="shared" si="221"/>
        <v>0</v>
      </c>
      <c r="BY128" s="1">
        <f t="shared" si="222"/>
        <v>0</v>
      </c>
      <c r="BZ128" s="1">
        <f t="shared" si="223"/>
        <v>0</v>
      </c>
      <c r="CA128" s="1">
        <f t="shared" si="224"/>
        <v>0</v>
      </c>
      <c r="CB128" s="1">
        <f t="shared" si="225"/>
        <v>0</v>
      </c>
      <c r="CC128" s="1">
        <f t="shared" si="226"/>
        <v>0</v>
      </c>
      <c r="CD128" s="1">
        <f t="shared" si="227"/>
        <v>0</v>
      </c>
      <c r="CE128" s="1">
        <f t="shared" si="228"/>
        <v>0</v>
      </c>
      <c r="CF128" s="1">
        <f t="shared" si="229"/>
        <v>0</v>
      </c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</row>
    <row r="129" spans="1:84" s="1" customFormat="1" ht="31.05" customHeight="1">
      <c r="B129" s="791"/>
      <c r="C129" s="152"/>
      <c r="D129" s="469"/>
      <c r="E129" s="807"/>
      <c r="F129" s="153"/>
      <c r="G129" s="153"/>
      <c r="H129" s="152"/>
      <c r="I129" s="153"/>
      <c r="J129" s="154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157"/>
      <c r="V129" s="157"/>
      <c r="W129" s="434"/>
      <c r="X129" s="137"/>
      <c r="Y129" s="152"/>
      <c r="Z129" s="152"/>
      <c r="AA129" s="62"/>
      <c r="AB129" s="62"/>
      <c r="AC129" s="287"/>
      <c r="AD129" s="516"/>
      <c r="AE129" s="286">
        <f t="shared" si="244"/>
        <v>0</v>
      </c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159"/>
      <c r="AR129" s="523"/>
      <c r="AS129" s="159"/>
      <c r="AT129" s="523"/>
      <c r="AU129" s="159"/>
      <c r="AV129" s="523"/>
      <c r="AW129" s="159"/>
      <c r="AX129" s="523"/>
      <c r="AY129" s="159"/>
      <c r="AZ129" s="523"/>
      <c r="BA129" s="159"/>
      <c r="BB129" s="523"/>
      <c r="BC129" s="159"/>
      <c r="BD129" s="523"/>
      <c r="BE129" s="62"/>
      <c r="BF129" s="62">
        <f t="shared" si="206"/>
        <v>0</v>
      </c>
      <c r="BG129" s="62">
        <f t="shared" si="207"/>
        <v>0</v>
      </c>
      <c r="BH129" s="62">
        <f t="shared" si="208"/>
        <v>0</v>
      </c>
      <c r="BI129" s="62">
        <f t="shared" si="209"/>
        <v>0</v>
      </c>
      <c r="BJ129" s="62">
        <f t="shared" si="210"/>
        <v>0</v>
      </c>
      <c r="BK129" s="62">
        <f t="shared" si="211"/>
        <v>0</v>
      </c>
      <c r="BL129" s="62">
        <f t="shared" si="212"/>
        <v>0</v>
      </c>
      <c r="BM129" s="62">
        <f t="shared" si="213"/>
        <v>0</v>
      </c>
      <c r="BO129" s="1">
        <f t="shared" si="214"/>
        <v>0</v>
      </c>
      <c r="BP129" s="1">
        <f t="shared" si="215"/>
        <v>0</v>
      </c>
      <c r="BR129" s="1">
        <f t="shared" si="171"/>
        <v>0</v>
      </c>
      <c r="BS129" s="1">
        <f t="shared" si="216"/>
        <v>0</v>
      </c>
      <c r="BT129" s="1">
        <f t="shared" si="217"/>
        <v>0</v>
      </c>
      <c r="BU129" s="1">
        <f t="shared" si="218"/>
        <v>0</v>
      </c>
      <c r="BV129" s="1">
        <f t="shared" si="219"/>
        <v>0</v>
      </c>
      <c r="BW129" s="1">
        <f t="shared" si="220"/>
        <v>0</v>
      </c>
      <c r="BX129" s="1">
        <f t="shared" si="221"/>
        <v>0</v>
      </c>
      <c r="BY129" s="1">
        <f t="shared" si="222"/>
        <v>0</v>
      </c>
      <c r="BZ129" s="1">
        <f t="shared" si="223"/>
        <v>0</v>
      </c>
      <c r="CA129" s="1">
        <f t="shared" si="224"/>
        <v>0</v>
      </c>
      <c r="CB129" s="1">
        <f t="shared" si="225"/>
        <v>0</v>
      </c>
      <c r="CC129" s="1">
        <f t="shared" si="226"/>
        <v>0</v>
      </c>
      <c r="CD129" s="1">
        <f t="shared" si="227"/>
        <v>0</v>
      </c>
      <c r="CE129" s="1">
        <f t="shared" si="228"/>
        <v>0</v>
      </c>
      <c r="CF129" s="1">
        <f t="shared" si="229"/>
        <v>0</v>
      </c>
    </row>
    <row r="130" spans="1:84" s="1" customFormat="1" ht="40.049999999999997" customHeight="1">
      <c r="B130" s="819"/>
      <c r="C130" s="613"/>
      <c r="D130" s="614"/>
      <c r="E130" s="808"/>
      <c r="F130" s="615"/>
      <c r="G130" s="615"/>
      <c r="H130" s="613"/>
      <c r="I130" s="615"/>
      <c r="J130" s="616" t="s">
        <v>5012</v>
      </c>
      <c r="K130" s="617"/>
      <c r="L130" s="617"/>
      <c r="M130" s="617"/>
      <c r="N130" s="617"/>
      <c r="O130" s="617"/>
      <c r="P130" s="617"/>
      <c r="Q130" s="617"/>
      <c r="R130" s="617"/>
      <c r="S130" s="617"/>
      <c r="T130" s="617"/>
      <c r="U130" s="618"/>
      <c r="V130" s="618"/>
      <c r="W130" s="619"/>
      <c r="X130" s="137"/>
      <c r="Y130" s="62"/>
      <c r="Z130" s="62"/>
      <c r="AA130" s="62"/>
      <c r="AB130" s="62"/>
      <c r="AC130" s="287"/>
      <c r="AD130" s="516"/>
      <c r="AE130" s="286">
        <f t="shared" si="244"/>
        <v>0</v>
      </c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159"/>
      <c r="AR130" s="523"/>
      <c r="AS130" s="159"/>
      <c r="AT130" s="523"/>
      <c r="AU130" s="159"/>
      <c r="AV130" s="523"/>
      <c r="AW130" s="159"/>
      <c r="AX130" s="523"/>
      <c r="AY130" s="159"/>
      <c r="AZ130" s="523"/>
      <c r="BA130" s="159"/>
      <c r="BB130" s="523"/>
      <c r="BC130" s="159"/>
      <c r="BD130" s="523"/>
      <c r="BE130" s="62"/>
      <c r="BF130" s="62">
        <f t="shared" si="206"/>
        <v>0</v>
      </c>
      <c r="BG130" s="62">
        <f t="shared" si="207"/>
        <v>0</v>
      </c>
      <c r="BH130" s="62">
        <f t="shared" si="208"/>
        <v>0</v>
      </c>
      <c r="BI130" s="62">
        <f t="shared" si="209"/>
        <v>0</v>
      </c>
      <c r="BJ130" s="62">
        <f t="shared" si="210"/>
        <v>0</v>
      </c>
      <c r="BK130" s="62">
        <f t="shared" si="211"/>
        <v>0</v>
      </c>
      <c r="BL130" s="62">
        <f t="shared" si="212"/>
        <v>0</v>
      </c>
      <c r="BM130" s="62">
        <f t="shared" si="213"/>
        <v>0</v>
      </c>
      <c r="BO130" s="1">
        <f t="shared" si="214"/>
        <v>0</v>
      </c>
      <c r="BP130" s="1">
        <f t="shared" si="215"/>
        <v>0</v>
      </c>
      <c r="BR130" s="1">
        <f t="shared" si="171"/>
        <v>0</v>
      </c>
      <c r="BS130" s="1">
        <f t="shared" si="216"/>
        <v>0</v>
      </c>
      <c r="BT130" s="1">
        <f t="shared" si="217"/>
        <v>0</v>
      </c>
      <c r="BU130" s="1">
        <f t="shared" si="218"/>
        <v>0</v>
      </c>
      <c r="BV130" s="1">
        <f t="shared" si="219"/>
        <v>0</v>
      </c>
      <c r="BW130" s="1">
        <f t="shared" si="220"/>
        <v>0</v>
      </c>
      <c r="BX130" s="1">
        <f t="shared" si="221"/>
        <v>0</v>
      </c>
      <c r="BY130" s="1">
        <f t="shared" si="222"/>
        <v>0</v>
      </c>
      <c r="BZ130" s="1">
        <f t="shared" si="223"/>
        <v>0</v>
      </c>
      <c r="CA130" s="1">
        <f t="shared" si="224"/>
        <v>0</v>
      </c>
      <c r="CB130" s="1">
        <f t="shared" si="225"/>
        <v>0</v>
      </c>
      <c r="CC130" s="1">
        <f t="shared" si="226"/>
        <v>0</v>
      </c>
      <c r="CD130" s="1">
        <f t="shared" si="227"/>
        <v>0</v>
      </c>
      <c r="CE130" s="1">
        <f t="shared" si="228"/>
        <v>0</v>
      </c>
      <c r="CF130" s="1">
        <f t="shared" si="229"/>
        <v>0</v>
      </c>
    </row>
    <row r="131" spans="1:84" s="62" customFormat="1" ht="31.05" customHeight="1">
      <c r="A131" s="1"/>
      <c r="B131" s="792"/>
      <c r="C131" s="9"/>
      <c r="D131" s="472"/>
      <c r="E131" s="809"/>
      <c r="F131" s="9"/>
      <c r="G131" s="219"/>
      <c r="H131" s="9"/>
      <c r="I131" s="418"/>
      <c r="J131" s="611" t="s">
        <v>5011</v>
      </c>
      <c r="K131" s="248"/>
      <c r="L131" s="9"/>
      <c r="M131" s="9"/>
      <c r="N131" s="9"/>
      <c r="O131" s="9"/>
      <c r="P131" s="9"/>
      <c r="Q131" s="9"/>
      <c r="R131" s="9"/>
      <c r="S131" s="9"/>
      <c r="T131" s="9"/>
      <c r="U131" s="216"/>
      <c r="V131" s="9"/>
      <c r="W131" s="433"/>
      <c r="X131"/>
      <c r="Y131" s="1"/>
      <c r="Z131" s="175"/>
      <c r="AC131" s="284"/>
      <c r="AD131" s="530"/>
      <c r="AE131" s="286">
        <f t="shared" si="244"/>
        <v>0</v>
      </c>
      <c r="AF131" s="292"/>
      <c r="AG131" s="292"/>
      <c r="AH131" s="292"/>
      <c r="AI131" s="292"/>
      <c r="AJ131" s="292"/>
      <c r="AK131" s="292"/>
      <c r="AL131" s="292"/>
      <c r="AM131" s="292"/>
      <c r="AN131" s="286">
        <f t="shared" ref="AN131:AN142" si="245">S131*H131</f>
        <v>0</v>
      </c>
      <c r="AO131" s="286"/>
      <c r="AP131" s="292"/>
      <c r="AQ131" s="9"/>
      <c r="AR131" s="526"/>
      <c r="AS131" s="9"/>
      <c r="AT131" s="526"/>
      <c r="AU131" s="9"/>
      <c r="AV131" s="526"/>
      <c r="AW131" s="9"/>
      <c r="AX131" s="526"/>
      <c r="AY131" s="9"/>
      <c r="AZ131" s="526"/>
      <c r="BA131" s="9"/>
      <c r="BB131" s="526"/>
      <c r="BC131" s="9"/>
      <c r="BD131" s="526"/>
      <c r="BF131" s="62">
        <f t="shared" si="206"/>
        <v>0</v>
      </c>
      <c r="BG131" s="62">
        <f t="shared" si="207"/>
        <v>0</v>
      </c>
      <c r="BH131" s="62">
        <f t="shared" si="208"/>
        <v>0</v>
      </c>
      <c r="BI131" s="62">
        <f t="shared" si="209"/>
        <v>0</v>
      </c>
      <c r="BJ131" s="62">
        <f t="shared" si="210"/>
        <v>0</v>
      </c>
      <c r="BK131" s="62">
        <f t="shared" si="211"/>
        <v>0</v>
      </c>
      <c r="BL131" s="62">
        <f t="shared" si="212"/>
        <v>0</v>
      </c>
      <c r="BM131" s="62">
        <f t="shared" si="213"/>
        <v>0</v>
      </c>
      <c r="BO131" s="1">
        <f t="shared" si="214"/>
        <v>0</v>
      </c>
      <c r="BP131" s="1">
        <f t="shared" si="215"/>
        <v>0</v>
      </c>
      <c r="BR131" s="1">
        <f t="shared" si="171"/>
        <v>0</v>
      </c>
      <c r="BS131" s="1">
        <f t="shared" si="216"/>
        <v>0</v>
      </c>
      <c r="BT131" s="1">
        <f t="shared" si="217"/>
        <v>0</v>
      </c>
      <c r="BU131" s="1">
        <f t="shared" si="218"/>
        <v>0</v>
      </c>
      <c r="BV131" s="1">
        <f t="shared" si="219"/>
        <v>0</v>
      </c>
      <c r="BW131" s="1">
        <f t="shared" si="220"/>
        <v>0</v>
      </c>
      <c r="BX131" s="1">
        <f t="shared" si="221"/>
        <v>0</v>
      </c>
      <c r="BY131" s="1">
        <f t="shared" si="222"/>
        <v>0</v>
      </c>
      <c r="BZ131" s="1">
        <f t="shared" si="223"/>
        <v>0</v>
      </c>
      <c r="CA131" s="1">
        <f t="shared" si="224"/>
        <v>0</v>
      </c>
      <c r="CB131" s="1">
        <f t="shared" si="225"/>
        <v>0</v>
      </c>
      <c r="CC131" s="1">
        <f t="shared" si="226"/>
        <v>0</v>
      </c>
      <c r="CD131" s="1">
        <f t="shared" si="227"/>
        <v>0</v>
      </c>
      <c r="CE131" s="1">
        <f t="shared" si="228"/>
        <v>0</v>
      </c>
      <c r="CF131" s="1">
        <f t="shared" si="229"/>
        <v>0</v>
      </c>
    </row>
    <row r="132" spans="1:84" s="1" customFormat="1" ht="57" customHeight="1">
      <c r="B132" s="783"/>
      <c r="C132" s="188"/>
      <c r="D132" s="591" t="s">
        <v>372</v>
      </c>
      <c r="E132" s="810"/>
      <c r="F132" s="592" t="s">
        <v>218</v>
      </c>
      <c r="G132" s="593" t="s">
        <v>37</v>
      </c>
      <c r="H132" s="592">
        <v>1</v>
      </c>
      <c r="I132" s="593" t="s">
        <v>6712</v>
      </c>
      <c r="J132" s="966">
        <v>58.989000000000004</v>
      </c>
      <c r="K132" s="594"/>
      <c r="L132" s="594"/>
      <c r="M132" s="594"/>
      <c r="N132" s="594"/>
      <c r="O132" s="594"/>
      <c r="P132" s="594"/>
      <c r="Q132" s="594"/>
      <c r="R132" s="594"/>
      <c r="S132" s="595"/>
      <c r="T132" s="595"/>
      <c r="U132" s="596">
        <f t="shared" ref="U132:U144" si="246">J132*K132+J132*L132+J132*M132+J132*N132+J132*O132+J132*P132+J132*Q132+J132*R132+J132*S132+J132*T132</f>
        <v>0</v>
      </c>
      <c r="V132" s="597" t="str">
        <f t="shared" ref="V132:V142" si="247">IF(B132="New","Yes","No")</f>
        <v>No</v>
      </c>
      <c r="W132" s="598" t="str">
        <f t="shared" ref="W132:W142" si="248">IF(SUM(K132:T132)&gt;0,"Yes","No")</f>
        <v>No</v>
      </c>
      <c r="X132"/>
      <c r="Y132" s="395">
        <v>1</v>
      </c>
      <c r="Z132" s="398">
        <f t="shared" ref="Z132:Z146" si="249">Y132*K132+Y132*L132+Y132*M132+Y132*N132+Y132*O132+Y132*P132+Y132*Q132+Y132*R132+Y132*S132+Y132*T132</f>
        <v>0</v>
      </c>
      <c r="AA132" s="62"/>
      <c r="AB132" s="62"/>
      <c r="AC132" s="287"/>
      <c r="AD132" s="516">
        <v>1.1000000000000001</v>
      </c>
      <c r="AE132" s="286">
        <f t="shared" si="244"/>
        <v>0</v>
      </c>
      <c r="AF132" s="286">
        <f t="shared" ref="AF132:AF142" si="250">K132*H132</f>
        <v>0</v>
      </c>
      <c r="AG132" s="286">
        <f t="shared" ref="AG132:AG142" si="251">L132*H132</f>
        <v>0</v>
      </c>
      <c r="AH132" s="286">
        <f t="shared" ref="AH132:AH142" si="252">M132*H132</f>
        <v>0</v>
      </c>
      <c r="AI132" s="286">
        <f t="shared" ref="AI132:AI142" si="253">N132*H132</f>
        <v>0</v>
      </c>
      <c r="AJ132" s="286">
        <f t="shared" ref="AJ132:AJ142" si="254">O132*H132</f>
        <v>0</v>
      </c>
      <c r="AK132" s="286">
        <f t="shared" ref="AK132:AK142" si="255">P132*H132</f>
        <v>0</v>
      </c>
      <c r="AL132" s="286">
        <f t="shared" ref="AL132:AL142" si="256">Q132*H132</f>
        <v>0</v>
      </c>
      <c r="AM132" s="286">
        <f t="shared" ref="AM132:AM142" si="257">R132*H132</f>
        <v>0</v>
      </c>
      <c r="AN132" s="286">
        <f t="shared" si="245"/>
        <v>0</v>
      </c>
      <c r="AO132" s="286">
        <f t="shared" ref="AO132:AO146" si="258">T132*H132</f>
        <v>0</v>
      </c>
      <c r="AP132" s="286">
        <v>1</v>
      </c>
      <c r="AQ132" s="330"/>
      <c r="AR132" s="522">
        <v>1</v>
      </c>
      <c r="AS132" s="330"/>
      <c r="AT132" s="522"/>
      <c r="AU132" s="330"/>
      <c r="AV132" s="522"/>
      <c r="AW132" s="330">
        <v>1</v>
      </c>
      <c r="AX132" s="522"/>
      <c r="AY132" s="330"/>
      <c r="AZ132" s="522"/>
      <c r="BA132" s="330"/>
      <c r="BB132" s="522"/>
      <c r="BC132" s="330"/>
      <c r="BD132" s="522"/>
      <c r="BF132" s="62">
        <f t="shared" si="206"/>
        <v>0</v>
      </c>
      <c r="BG132" s="62">
        <f t="shared" si="207"/>
        <v>0</v>
      </c>
      <c r="BH132" s="62">
        <f t="shared" si="208"/>
        <v>0</v>
      </c>
      <c r="BI132" s="62">
        <f t="shared" si="209"/>
        <v>0</v>
      </c>
      <c r="BJ132" s="62">
        <f t="shared" si="210"/>
        <v>0</v>
      </c>
      <c r="BK132" s="62">
        <f t="shared" si="211"/>
        <v>0</v>
      </c>
      <c r="BL132" s="62">
        <f t="shared" si="212"/>
        <v>0</v>
      </c>
      <c r="BM132" s="62">
        <f t="shared" si="213"/>
        <v>0</v>
      </c>
      <c r="BO132" s="1">
        <f t="shared" si="214"/>
        <v>0</v>
      </c>
      <c r="BP132" s="1">
        <f t="shared" si="215"/>
        <v>0</v>
      </c>
      <c r="BR132" s="1">
        <f t="shared" si="171"/>
        <v>0</v>
      </c>
      <c r="BS132" s="1">
        <f t="shared" si="216"/>
        <v>0</v>
      </c>
      <c r="BT132" s="1">
        <f t="shared" si="217"/>
        <v>0</v>
      </c>
      <c r="BU132" s="1">
        <f t="shared" si="218"/>
        <v>0</v>
      </c>
      <c r="BV132" s="1">
        <f t="shared" si="219"/>
        <v>0</v>
      </c>
      <c r="BW132" s="1">
        <f t="shared" si="220"/>
        <v>0</v>
      </c>
      <c r="BX132" s="1">
        <f t="shared" si="221"/>
        <v>0</v>
      </c>
      <c r="BY132" s="1">
        <f t="shared" si="222"/>
        <v>0</v>
      </c>
      <c r="BZ132" s="1">
        <f t="shared" si="223"/>
        <v>0</v>
      </c>
      <c r="CA132" s="1">
        <f t="shared" si="224"/>
        <v>0</v>
      </c>
      <c r="CB132" s="1">
        <f t="shared" si="225"/>
        <v>0</v>
      </c>
      <c r="CC132" s="1">
        <f t="shared" si="226"/>
        <v>0</v>
      </c>
      <c r="CD132" s="1">
        <f t="shared" si="227"/>
        <v>0</v>
      </c>
      <c r="CE132" s="1">
        <f t="shared" si="228"/>
        <v>0</v>
      </c>
      <c r="CF132" s="1">
        <f t="shared" si="229"/>
        <v>0</v>
      </c>
    </row>
    <row r="133" spans="1:84" s="1" customFormat="1" ht="57" customHeight="1">
      <c r="B133" s="782"/>
      <c r="D133" s="472" t="s">
        <v>371</v>
      </c>
      <c r="E133" s="798"/>
      <c r="F133" s="62" t="s">
        <v>218</v>
      </c>
      <c r="G133" s="167" t="s">
        <v>37</v>
      </c>
      <c r="H133" s="62">
        <v>1</v>
      </c>
      <c r="I133" s="167" t="s">
        <v>6712</v>
      </c>
      <c r="J133" s="733">
        <v>58.989000000000004</v>
      </c>
      <c r="K133" s="168"/>
      <c r="L133" s="168"/>
      <c r="M133" s="168"/>
      <c r="N133" s="168"/>
      <c r="O133" s="168"/>
      <c r="P133" s="168"/>
      <c r="Q133" s="168"/>
      <c r="R133" s="168"/>
      <c r="S133" s="225"/>
      <c r="T133" s="168"/>
      <c r="U133" s="171">
        <f t="shared" si="246"/>
        <v>0</v>
      </c>
      <c r="V133" s="171" t="str">
        <f t="shared" si="247"/>
        <v>No</v>
      </c>
      <c r="W133" s="172" t="str">
        <f t="shared" si="248"/>
        <v>No</v>
      </c>
      <c r="X133"/>
      <c r="Y133" s="397">
        <v>1</v>
      </c>
      <c r="Z133" s="398">
        <f t="shared" si="249"/>
        <v>0</v>
      </c>
      <c r="AA133" s="62"/>
      <c r="AB133" s="62"/>
      <c r="AC133" s="287"/>
      <c r="AD133" s="516">
        <v>0.95</v>
      </c>
      <c r="AE133" s="286">
        <f t="shared" si="244"/>
        <v>0</v>
      </c>
      <c r="AF133" s="286">
        <f t="shared" si="250"/>
        <v>0</v>
      </c>
      <c r="AG133" s="286">
        <f t="shared" si="251"/>
        <v>0</v>
      </c>
      <c r="AH133" s="286">
        <f t="shared" si="252"/>
        <v>0</v>
      </c>
      <c r="AI133" s="286">
        <f t="shared" si="253"/>
        <v>0</v>
      </c>
      <c r="AJ133" s="286">
        <f t="shared" si="254"/>
        <v>0</v>
      </c>
      <c r="AK133" s="286">
        <f t="shared" si="255"/>
        <v>0</v>
      </c>
      <c r="AL133" s="286">
        <f t="shared" si="256"/>
        <v>0</v>
      </c>
      <c r="AM133" s="286">
        <f t="shared" si="257"/>
        <v>0</v>
      </c>
      <c r="AN133" s="286">
        <f t="shared" si="245"/>
        <v>0</v>
      </c>
      <c r="AO133" s="286">
        <f t="shared" si="258"/>
        <v>0</v>
      </c>
      <c r="AP133" s="286">
        <v>1</v>
      </c>
      <c r="AQ133" s="62">
        <v>1</v>
      </c>
      <c r="AR133" s="523"/>
      <c r="AS133" s="62"/>
      <c r="AT133" s="523"/>
      <c r="AU133" s="62"/>
      <c r="AV133" s="523"/>
      <c r="AW133" s="62">
        <v>1</v>
      </c>
      <c r="AX133" s="523"/>
      <c r="AY133" s="62"/>
      <c r="AZ133" s="523"/>
      <c r="BA133" s="62"/>
      <c r="BB133" s="523"/>
      <c r="BC133" s="62"/>
      <c r="BD133" s="523"/>
      <c r="BF133" s="62">
        <f t="shared" si="206"/>
        <v>0</v>
      </c>
      <c r="BG133" s="62">
        <f t="shared" si="207"/>
        <v>0</v>
      </c>
      <c r="BH133" s="62">
        <f t="shared" si="208"/>
        <v>0</v>
      </c>
      <c r="BI133" s="62">
        <f t="shared" si="209"/>
        <v>0</v>
      </c>
      <c r="BJ133" s="62">
        <f t="shared" si="210"/>
        <v>0</v>
      </c>
      <c r="BK133" s="62">
        <f t="shared" si="211"/>
        <v>0</v>
      </c>
      <c r="BL133" s="62">
        <f t="shared" si="212"/>
        <v>0</v>
      </c>
      <c r="BM133" s="62">
        <f t="shared" si="213"/>
        <v>0</v>
      </c>
      <c r="BO133" s="1">
        <f t="shared" si="214"/>
        <v>0</v>
      </c>
      <c r="BP133" s="1">
        <f t="shared" si="215"/>
        <v>0</v>
      </c>
      <c r="BR133" s="1">
        <f t="shared" si="171"/>
        <v>0</v>
      </c>
      <c r="BS133" s="1">
        <f t="shared" si="216"/>
        <v>0</v>
      </c>
      <c r="BT133" s="1">
        <f t="shared" si="217"/>
        <v>0</v>
      </c>
      <c r="BU133" s="1">
        <f t="shared" si="218"/>
        <v>0</v>
      </c>
      <c r="BV133" s="1">
        <f t="shared" si="219"/>
        <v>0</v>
      </c>
      <c r="BW133" s="1">
        <f t="shared" si="220"/>
        <v>0</v>
      </c>
      <c r="BX133" s="1">
        <f t="shared" si="221"/>
        <v>0</v>
      </c>
      <c r="BY133" s="1">
        <f t="shared" si="222"/>
        <v>0</v>
      </c>
      <c r="BZ133" s="1">
        <f t="shared" si="223"/>
        <v>0</v>
      </c>
      <c r="CA133" s="1">
        <f t="shared" si="224"/>
        <v>0</v>
      </c>
      <c r="CB133" s="1">
        <f t="shared" si="225"/>
        <v>0</v>
      </c>
      <c r="CC133" s="1">
        <f t="shared" si="226"/>
        <v>0</v>
      </c>
      <c r="CD133" s="1">
        <f t="shared" si="227"/>
        <v>0</v>
      </c>
      <c r="CE133" s="1">
        <f t="shared" si="228"/>
        <v>0</v>
      </c>
      <c r="CF133" s="1">
        <f t="shared" si="229"/>
        <v>0</v>
      </c>
    </row>
    <row r="134" spans="1:84" s="1" customFormat="1" ht="57" customHeight="1">
      <c r="B134" s="782"/>
      <c r="D134" s="599" t="s">
        <v>370</v>
      </c>
      <c r="E134" s="811"/>
      <c r="F134" s="600" t="s">
        <v>218</v>
      </c>
      <c r="G134" s="601" t="s">
        <v>37</v>
      </c>
      <c r="H134" s="600">
        <v>1</v>
      </c>
      <c r="I134" s="601" t="s">
        <v>6712</v>
      </c>
      <c r="J134" s="967">
        <v>58.989000000000004</v>
      </c>
      <c r="K134" s="602"/>
      <c r="L134" s="602"/>
      <c r="M134" s="602"/>
      <c r="N134" s="602"/>
      <c r="O134" s="602"/>
      <c r="P134" s="602"/>
      <c r="Q134" s="602"/>
      <c r="R134" s="602"/>
      <c r="S134" s="603"/>
      <c r="T134" s="602"/>
      <c r="U134" s="604">
        <f t="shared" si="246"/>
        <v>0</v>
      </c>
      <c r="V134" s="604" t="str">
        <f t="shared" si="247"/>
        <v>No</v>
      </c>
      <c r="W134" s="598" t="str">
        <f t="shared" si="248"/>
        <v>No</v>
      </c>
      <c r="X134"/>
      <c r="Y134" s="397">
        <v>1</v>
      </c>
      <c r="Z134" s="398">
        <f t="shared" si="249"/>
        <v>0</v>
      </c>
      <c r="AA134" s="62"/>
      <c r="AB134" s="62"/>
      <c r="AC134" s="287"/>
      <c r="AD134" s="516">
        <v>1.4</v>
      </c>
      <c r="AE134" s="286">
        <f t="shared" si="244"/>
        <v>0</v>
      </c>
      <c r="AF134" s="286">
        <f t="shared" si="250"/>
        <v>0</v>
      </c>
      <c r="AG134" s="286">
        <f t="shared" si="251"/>
        <v>0</v>
      </c>
      <c r="AH134" s="286">
        <f t="shared" si="252"/>
        <v>0</v>
      </c>
      <c r="AI134" s="286">
        <f t="shared" si="253"/>
        <v>0</v>
      </c>
      <c r="AJ134" s="286">
        <f t="shared" si="254"/>
        <v>0</v>
      </c>
      <c r="AK134" s="286">
        <f t="shared" si="255"/>
        <v>0</v>
      </c>
      <c r="AL134" s="286">
        <f t="shared" si="256"/>
        <v>0</v>
      </c>
      <c r="AM134" s="286">
        <f t="shared" si="257"/>
        <v>0</v>
      </c>
      <c r="AN134" s="286">
        <f t="shared" si="245"/>
        <v>0</v>
      </c>
      <c r="AO134" s="286">
        <f t="shared" si="258"/>
        <v>0</v>
      </c>
      <c r="AP134" s="286">
        <v>1</v>
      </c>
      <c r="AQ134" s="222">
        <v>1</v>
      </c>
      <c r="AR134" s="523"/>
      <c r="AS134" s="222"/>
      <c r="AT134" s="523"/>
      <c r="AU134" s="222"/>
      <c r="AV134" s="523"/>
      <c r="AW134" s="222">
        <v>1</v>
      </c>
      <c r="AX134" s="523"/>
      <c r="AY134" s="222"/>
      <c r="AZ134" s="523"/>
      <c r="BA134" s="222"/>
      <c r="BB134" s="523"/>
      <c r="BC134" s="222"/>
      <c r="BD134" s="523"/>
      <c r="BF134" s="62">
        <f t="shared" si="206"/>
        <v>0</v>
      </c>
      <c r="BG134" s="62">
        <f t="shared" si="207"/>
        <v>0</v>
      </c>
      <c r="BH134" s="62">
        <f t="shared" si="208"/>
        <v>0</v>
      </c>
      <c r="BI134" s="62">
        <f t="shared" si="209"/>
        <v>0</v>
      </c>
      <c r="BJ134" s="62">
        <f t="shared" si="210"/>
        <v>0</v>
      </c>
      <c r="BK134" s="62">
        <f t="shared" si="211"/>
        <v>0</v>
      </c>
      <c r="BL134" s="62">
        <f t="shared" si="212"/>
        <v>0</v>
      </c>
      <c r="BM134" s="62">
        <f t="shared" si="213"/>
        <v>0</v>
      </c>
      <c r="BO134" s="1">
        <f t="shared" si="214"/>
        <v>0</v>
      </c>
      <c r="BP134" s="1">
        <f t="shared" si="215"/>
        <v>0</v>
      </c>
      <c r="BR134" s="1">
        <f t="shared" si="171"/>
        <v>0</v>
      </c>
      <c r="BS134" s="1">
        <f t="shared" si="216"/>
        <v>0</v>
      </c>
      <c r="BT134" s="1">
        <f t="shared" si="217"/>
        <v>0</v>
      </c>
      <c r="BU134" s="1">
        <f t="shared" si="218"/>
        <v>0</v>
      </c>
      <c r="BV134" s="1">
        <f t="shared" si="219"/>
        <v>0</v>
      </c>
      <c r="BW134" s="1">
        <f t="shared" si="220"/>
        <v>0</v>
      </c>
      <c r="BX134" s="1">
        <f t="shared" si="221"/>
        <v>0</v>
      </c>
      <c r="BY134" s="1">
        <f t="shared" si="222"/>
        <v>0</v>
      </c>
      <c r="BZ134" s="1">
        <f t="shared" si="223"/>
        <v>0</v>
      </c>
      <c r="CA134" s="1">
        <f t="shared" si="224"/>
        <v>0</v>
      </c>
      <c r="CB134" s="1">
        <f t="shared" si="225"/>
        <v>0</v>
      </c>
      <c r="CC134" s="1">
        <f t="shared" si="226"/>
        <v>0</v>
      </c>
      <c r="CD134" s="1">
        <f t="shared" si="227"/>
        <v>0</v>
      </c>
      <c r="CE134" s="1">
        <f t="shared" si="228"/>
        <v>0</v>
      </c>
      <c r="CF134" s="1">
        <f t="shared" si="229"/>
        <v>0</v>
      </c>
    </row>
    <row r="135" spans="1:84" s="1" customFormat="1" ht="57" customHeight="1">
      <c r="B135" s="782"/>
      <c r="C135" s="62"/>
      <c r="D135" s="465" t="s">
        <v>332</v>
      </c>
      <c r="E135" s="794"/>
      <c r="F135" s="1" t="s">
        <v>225</v>
      </c>
      <c r="G135" s="140" t="s">
        <v>37</v>
      </c>
      <c r="H135" s="1">
        <v>2</v>
      </c>
      <c r="I135" s="140" t="s">
        <v>6714</v>
      </c>
      <c r="J135" s="968">
        <v>68.894700000000014</v>
      </c>
      <c r="K135" s="195"/>
      <c r="L135" s="195"/>
      <c r="M135" s="195"/>
      <c r="N135" s="195"/>
      <c r="O135" s="195"/>
      <c r="P135" s="195"/>
      <c r="Q135" s="195"/>
      <c r="R135" s="168"/>
      <c r="S135" s="225"/>
      <c r="T135" s="168"/>
      <c r="U135" s="171">
        <f t="shared" si="246"/>
        <v>0</v>
      </c>
      <c r="V135" s="197" t="str">
        <f t="shared" si="247"/>
        <v>No</v>
      </c>
      <c r="W135" s="172" t="str">
        <f t="shared" si="248"/>
        <v>No</v>
      </c>
      <c r="X135"/>
      <c r="Y135" s="397">
        <v>1</v>
      </c>
      <c r="Z135" s="398">
        <f t="shared" si="249"/>
        <v>0</v>
      </c>
      <c r="AA135" s="62"/>
      <c r="AB135" s="62"/>
      <c r="AC135" s="287" t="s">
        <v>136</v>
      </c>
      <c r="AD135" s="516">
        <v>1.7</v>
      </c>
      <c r="AE135" s="286">
        <f t="shared" si="244"/>
        <v>0</v>
      </c>
      <c r="AF135" s="286">
        <f t="shared" si="250"/>
        <v>0</v>
      </c>
      <c r="AG135" s="286">
        <f t="shared" si="251"/>
        <v>0</v>
      </c>
      <c r="AH135" s="286">
        <f t="shared" si="252"/>
        <v>0</v>
      </c>
      <c r="AI135" s="286">
        <f t="shared" si="253"/>
        <v>0</v>
      </c>
      <c r="AJ135" s="286">
        <f t="shared" si="254"/>
        <v>0</v>
      </c>
      <c r="AK135" s="286">
        <f t="shared" si="255"/>
        <v>0</v>
      </c>
      <c r="AL135" s="286">
        <f t="shared" si="256"/>
        <v>0</v>
      </c>
      <c r="AM135" s="286">
        <f t="shared" si="257"/>
        <v>0</v>
      </c>
      <c r="AN135" s="286">
        <f t="shared" si="245"/>
        <v>0</v>
      </c>
      <c r="AO135" s="286">
        <f t="shared" si="258"/>
        <v>0</v>
      </c>
      <c r="AP135" s="286">
        <v>1</v>
      </c>
      <c r="AR135" s="523"/>
      <c r="AT135" s="523"/>
      <c r="AV135" s="523"/>
      <c r="AW135" s="1">
        <v>1</v>
      </c>
      <c r="AX135" s="523">
        <v>1</v>
      </c>
      <c r="AZ135" s="523"/>
      <c r="BB135" s="523"/>
      <c r="BD135" s="523"/>
      <c r="BF135" s="62">
        <f t="shared" si="206"/>
        <v>0</v>
      </c>
      <c r="BG135" s="62">
        <f t="shared" si="207"/>
        <v>0</v>
      </c>
      <c r="BH135" s="62">
        <f t="shared" si="208"/>
        <v>0</v>
      </c>
      <c r="BI135" s="62">
        <f t="shared" si="209"/>
        <v>0</v>
      </c>
      <c r="BJ135" s="62">
        <f t="shared" si="210"/>
        <v>0</v>
      </c>
      <c r="BK135" s="62">
        <f t="shared" si="211"/>
        <v>0</v>
      </c>
      <c r="BL135" s="62">
        <f t="shared" si="212"/>
        <v>0</v>
      </c>
      <c r="BM135" s="62">
        <f t="shared" si="213"/>
        <v>0</v>
      </c>
      <c r="BO135" s="1">
        <f t="shared" si="214"/>
        <v>0</v>
      </c>
      <c r="BP135" s="1">
        <f t="shared" si="215"/>
        <v>0</v>
      </c>
      <c r="BR135" s="1">
        <f t="shared" si="171"/>
        <v>0</v>
      </c>
      <c r="BS135" s="1">
        <f t="shared" si="216"/>
        <v>0</v>
      </c>
      <c r="BT135" s="1">
        <f t="shared" si="217"/>
        <v>0</v>
      </c>
      <c r="BU135" s="1">
        <f t="shared" si="218"/>
        <v>0</v>
      </c>
      <c r="BV135" s="1">
        <f t="shared" si="219"/>
        <v>0</v>
      </c>
      <c r="BW135" s="1">
        <f t="shared" si="220"/>
        <v>0</v>
      </c>
      <c r="BX135" s="1">
        <f t="shared" si="221"/>
        <v>0</v>
      </c>
      <c r="BY135" s="1">
        <f t="shared" si="222"/>
        <v>0</v>
      </c>
      <c r="BZ135" s="1">
        <f t="shared" si="223"/>
        <v>0</v>
      </c>
      <c r="CA135" s="1">
        <f t="shared" si="224"/>
        <v>0</v>
      </c>
      <c r="CB135" s="1">
        <f t="shared" si="225"/>
        <v>0</v>
      </c>
      <c r="CC135" s="1">
        <f t="shared" si="226"/>
        <v>0</v>
      </c>
      <c r="CD135" s="1">
        <f t="shared" si="227"/>
        <v>0</v>
      </c>
      <c r="CE135" s="1">
        <f t="shared" si="228"/>
        <v>0</v>
      </c>
      <c r="CF135" s="1">
        <f t="shared" si="229"/>
        <v>0</v>
      </c>
    </row>
    <row r="136" spans="1:84" s="1" customFormat="1" ht="57" customHeight="1">
      <c r="B136" s="782"/>
      <c r="D136" s="599" t="s">
        <v>333</v>
      </c>
      <c r="E136" s="811"/>
      <c r="F136" s="600" t="s">
        <v>225</v>
      </c>
      <c r="G136" s="601" t="s">
        <v>37</v>
      </c>
      <c r="H136" s="600">
        <v>2</v>
      </c>
      <c r="I136" s="601" t="s">
        <v>6714</v>
      </c>
      <c r="J136" s="967">
        <v>61.660200000000003</v>
      </c>
      <c r="K136" s="602"/>
      <c r="L136" s="602"/>
      <c r="M136" s="602"/>
      <c r="N136" s="602"/>
      <c r="O136" s="602"/>
      <c r="P136" s="602"/>
      <c r="Q136" s="602"/>
      <c r="R136" s="602"/>
      <c r="S136" s="603"/>
      <c r="T136" s="602"/>
      <c r="U136" s="604">
        <f t="shared" si="246"/>
        <v>0</v>
      </c>
      <c r="V136" s="604" t="str">
        <f t="shared" si="247"/>
        <v>No</v>
      </c>
      <c r="W136" s="598" t="str">
        <f t="shared" si="248"/>
        <v>No</v>
      </c>
      <c r="X136"/>
      <c r="Y136" s="397">
        <v>1</v>
      </c>
      <c r="Z136" s="398">
        <f t="shared" si="249"/>
        <v>0</v>
      </c>
      <c r="AA136" s="62"/>
      <c r="AB136" s="62"/>
      <c r="AC136" s="287" t="s">
        <v>137</v>
      </c>
      <c r="AD136" s="516">
        <v>1.2</v>
      </c>
      <c r="AE136" s="286">
        <f t="shared" si="244"/>
        <v>0</v>
      </c>
      <c r="AF136" s="286">
        <f t="shared" si="250"/>
        <v>0</v>
      </c>
      <c r="AG136" s="286">
        <f t="shared" si="251"/>
        <v>0</v>
      </c>
      <c r="AH136" s="286">
        <f t="shared" si="252"/>
        <v>0</v>
      </c>
      <c r="AI136" s="286">
        <f t="shared" si="253"/>
        <v>0</v>
      </c>
      <c r="AJ136" s="286">
        <f t="shared" si="254"/>
        <v>0</v>
      </c>
      <c r="AK136" s="286">
        <f t="shared" si="255"/>
        <v>0</v>
      </c>
      <c r="AL136" s="286">
        <f t="shared" si="256"/>
        <v>0</v>
      </c>
      <c r="AM136" s="286">
        <f t="shared" si="257"/>
        <v>0</v>
      </c>
      <c r="AN136" s="286">
        <f t="shared" si="245"/>
        <v>0</v>
      </c>
      <c r="AO136" s="286">
        <f t="shared" si="258"/>
        <v>0</v>
      </c>
      <c r="AP136" s="286">
        <v>1</v>
      </c>
      <c r="AQ136" s="222"/>
      <c r="AR136" s="523"/>
      <c r="AS136" s="222"/>
      <c r="AT136" s="523"/>
      <c r="AU136" s="222"/>
      <c r="AV136" s="523"/>
      <c r="AW136" s="222">
        <v>2</v>
      </c>
      <c r="AX136" s="523"/>
      <c r="AY136" s="222"/>
      <c r="AZ136" s="523"/>
      <c r="BA136" s="222"/>
      <c r="BB136" s="523"/>
      <c r="BC136" s="222"/>
      <c r="BD136" s="523"/>
      <c r="BF136" s="62">
        <f t="shared" si="206"/>
        <v>0</v>
      </c>
      <c r="BG136" s="62">
        <f t="shared" si="207"/>
        <v>0</v>
      </c>
      <c r="BH136" s="62">
        <f t="shared" si="208"/>
        <v>0</v>
      </c>
      <c r="BI136" s="62">
        <f t="shared" si="209"/>
        <v>0</v>
      </c>
      <c r="BJ136" s="62">
        <f t="shared" si="210"/>
        <v>0</v>
      </c>
      <c r="BK136" s="62">
        <f t="shared" si="211"/>
        <v>0</v>
      </c>
      <c r="BL136" s="62">
        <f t="shared" si="212"/>
        <v>0</v>
      </c>
      <c r="BM136" s="62">
        <f t="shared" si="213"/>
        <v>0</v>
      </c>
      <c r="BO136" s="1">
        <f t="shared" si="214"/>
        <v>0</v>
      </c>
      <c r="BP136" s="1">
        <f t="shared" si="215"/>
        <v>0</v>
      </c>
      <c r="BR136" s="1">
        <f t="shared" si="171"/>
        <v>0</v>
      </c>
      <c r="BS136" s="1">
        <f t="shared" si="216"/>
        <v>0</v>
      </c>
      <c r="BT136" s="1">
        <f t="shared" si="217"/>
        <v>0</v>
      </c>
      <c r="BU136" s="1">
        <f t="shared" si="218"/>
        <v>0</v>
      </c>
      <c r="BV136" s="1">
        <f t="shared" si="219"/>
        <v>0</v>
      </c>
      <c r="BW136" s="1">
        <f t="shared" si="220"/>
        <v>0</v>
      </c>
      <c r="BX136" s="1">
        <f t="shared" si="221"/>
        <v>0</v>
      </c>
      <c r="BY136" s="1">
        <f t="shared" si="222"/>
        <v>0</v>
      </c>
      <c r="BZ136" s="1">
        <f t="shared" si="223"/>
        <v>0</v>
      </c>
      <c r="CA136" s="1">
        <f t="shared" si="224"/>
        <v>0</v>
      </c>
      <c r="CB136" s="1">
        <f t="shared" si="225"/>
        <v>0</v>
      </c>
      <c r="CC136" s="1">
        <f t="shared" si="226"/>
        <v>0</v>
      </c>
      <c r="CD136" s="1">
        <f t="shared" si="227"/>
        <v>0</v>
      </c>
      <c r="CE136" s="1">
        <f t="shared" si="228"/>
        <v>0</v>
      </c>
      <c r="CF136" s="1">
        <f t="shared" si="229"/>
        <v>0</v>
      </c>
    </row>
    <row r="137" spans="1:84" s="1" customFormat="1" ht="57" customHeight="1">
      <c r="B137" s="782"/>
      <c r="D137" s="472" t="s">
        <v>334</v>
      </c>
      <c r="E137" s="798"/>
      <c r="F137" s="62" t="s">
        <v>225</v>
      </c>
      <c r="G137" s="167" t="s">
        <v>37</v>
      </c>
      <c r="H137" s="62">
        <v>2</v>
      </c>
      <c r="I137" s="167" t="s">
        <v>6714</v>
      </c>
      <c r="J137" s="733">
        <v>61.32630000000001</v>
      </c>
      <c r="K137" s="168"/>
      <c r="L137" s="168"/>
      <c r="M137" s="168"/>
      <c r="N137" s="168"/>
      <c r="O137" s="168"/>
      <c r="P137" s="168"/>
      <c r="Q137" s="168"/>
      <c r="R137" s="168"/>
      <c r="S137" s="225"/>
      <c r="T137" s="168"/>
      <c r="U137" s="171">
        <f t="shared" si="246"/>
        <v>0</v>
      </c>
      <c r="V137" s="171" t="str">
        <f t="shared" si="247"/>
        <v>No</v>
      </c>
      <c r="W137" s="172" t="str">
        <f t="shared" si="248"/>
        <v>No</v>
      </c>
      <c r="X137"/>
      <c r="Y137" s="397">
        <v>1</v>
      </c>
      <c r="Z137" s="398">
        <f t="shared" si="249"/>
        <v>0</v>
      </c>
      <c r="AA137" s="62"/>
      <c r="AB137" s="62"/>
      <c r="AC137" s="287" t="s">
        <v>138</v>
      </c>
      <c r="AD137" s="516">
        <v>1.3</v>
      </c>
      <c r="AE137" s="286">
        <f t="shared" si="244"/>
        <v>0</v>
      </c>
      <c r="AF137" s="286">
        <f t="shared" si="250"/>
        <v>0</v>
      </c>
      <c r="AG137" s="286">
        <f t="shared" si="251"/>
        <v>0</v>
      </c>
      <c r="AH137" s="286">
        <f t="shared" si="252"/>
        <v>0</v>
      </c>
      <c r="AI137" s="286">
        <f t="shared" si="253"/>
        <v>0</v>
      </c>
      <c r="AJ137" s="286">
        <f t="shared" si="254"/>
        <v>0</v>
      </c>
      <c r="AK137" s="286">
        <f t="shared" si="255"/>
        <v>0</v>
      </c>
      <c r="AL137" s="286">
        <f t="shared" si="256"/>
        <v>0</v>
      </c>
      <c r="AM137" s="286">
        <f t="shared" si="257"/>
        <v>0</v>
      </c>
      <c r="AN137" s="286">
        <f t="shared" si="245"/>
        <v>0</v>
      </c>
      <c r="AO137" s="286">
        <f t="shared" si="258"/>
        <v>0</v>
      </c>
      <c r="AP137" s="286">
        <v>1</v>
      </c>
      <c r="AQ137" s="62"/>
      <c r="AR137" s="523"/>
      <c r="AS137" s="62"/>
      <c r="AT137" s="523"/>
      <c r="AU137" s="62"/>
      <c r="AV137" s="523"/>
      <c r="AW137" s="62">
        <v>2</v>
      </c>
      <c r="AX137" s="523"/>
      <c r="AY137" s="62"/>
      <c r="AZ137" s="523"/>
      <c r="BA137" s="62"/>
      <c r="BB137" s="523"/>
      <c r="BC137" s="62"/>
      <c r="BD137" s="523"/>
      <c r="BF137" s="62">
        <f t="shared" si="206"/>
        <v>0</v>
      </c>
      <c r="BG137" s="62">
        <f t="shared" si="207"/>
        <v>0</v>
      </c>
      <c r="BH137" s="62">
        <f t="shared" si="208"/>
        <v>0</v>
      </c>
      <c r="BI137" s="62">
        <f t="shared" si="209"/>
        <v>0</v>
      </c>
      <c r="BJ137" s="62">
        <f t="shared" si="210"/>
        <v>0</v>
      </c>
      <c r="BK137" s="62">
        <f t="shared" si="211"/>
        <v>0</v>
      </c>
      <c r="BL137" s="62">
        <f t="shared" si="212"/>
        <v>0</v>
      </c>
      <c r="BM137" s="62">
        <f t="shared" si="213"/>
        <v>0</v>
      </c>
      <c r="BO137" s="1">
        <f t="shared" si="214"/>
        <v>0</v>
      </c>
      <c r="BP137" s="1">
        <f t="shared" si="215"/>
        <v>0</v>
      </c>
      <c r="BR137" s="1">
        <f t="shared" si="171"/>
        <v>0</v>
      </c>
      <c r="BS137" s="1">
        <f t="shared" si="216"/>
        <v>0</v>
      </c>
      <c r="BT137" s="1">
        <f t="shared" si="217"/>
        <v>0</v>
      </c>
      <c r="BU137" s="1">
        <f t="shared" si="218"/>
        <v>0</v>
      </c>
      <c r="BV137" s="1">
        <f t="shared" si="219"/>
        <v>0</v>
      </c>
      <c r="BW137" s="1">
        <f t="shared" si="220"/>
        <v>0</v>
      </c>
      <c r="BX137" s="1">
        <f t="shared" si="221"/>
        <v>0</v>
      </c>
      <c r="BY137" s="1">
        <f t="shared" si="222"/>
        <v>0</v>
      </c>
      <c r="BZ137" s="1">
        <f t="shared" si="223"/>
        <v>0</v>
      </c>
      <c r="CA137" s="1">
        <f t="shared" si="224"/>
        <v>0</v>
      </c>
      <c r="CB137" s="1">
        <f t="shared" si="225"/>
        <v>0</v>
      </c>
      <c r="CC137" s="1">
        <f t="shared" si="226"/>
        <v>0</v>
      </c>
      <c r="CD137" s="1">
        <f t="shared" si="227"/>
        <v>0</v>
      </c>
      <c r="CE137" s="1">
        <f t="shared" si="228"/>
        <v>0</v>
      </c>
      <c r="CF137" s="1">
        <f t="shared" si="229"/>
        <v>0</v>
      </c>
    </row>
    <row r="138" spans="1:84" s="1" customFormat="1" ht="57" customHeight="1">
      <c r="B138" s="782"/>
      <c r="D138" s="599" t="s">
        <v>335</v>
      </c>
      <c r="E138" s="811"/>
      <c r="F138" s="600" t="s">
        <v>225</v>
      </c>
      <c r="G138" s="601" t="s">
        <v>37</v>
      </c>
      <c r="H138" s="600">
        <v>2</v>
      </c>
      <c r="I138" s="601" t="s">
        <v>6714</v>
      </c>
      <c r="J138" s="967">
        <v>61.32630000000001</v>
      </c>
      <c r="K138" s="602"/>
      <c r="L138" s="602"/>
      <c r="M138" s="602"/>
      <c r="N138" s="602"/>
      <c r="O138" s="602"/>
      <c r="P138" s="602"/>
      <c r="Q138" s="602"/>
      <c r="R138" s="602"/>
      <c r="S138" s="603"/>
      <c r="T138" s="602"/>
      <c r="U138" s="604">
        <f t="shared" si="246"/>
        <v>0</v>
      </c>
      <c r="V138" s="604" t="str">
        <f t="shared" si="247"/>
        <v>No</v>
      </c>
      <c r="W138" s="598" t="str">
        <f t="shared" si="248"/>
        <v>No</v>
      </c>
      <c r="X138"/>
      <c r="Y138" s="397">
        <v>1</v>
      </c>
      <c r="Z138" s="398">
        <f t="shared" si="249"/>
        <v>0</v>
      </c>
      <c r="AA138" s="62"/>
      <c r="AB138" s="62"/>
      <c r="AC138" s="287" t="s">
        <v>139</v>
      </c>
      <c r="AD138" s="516">
        <v>1.3</v>
      </c>
      <c r="AE138" s="286">
        <f t="shared" si="244"/>
        <v>0</v>
      </c>
      <c r="AF138" s="286">
        <f t="shared" si="250"/>
        <v>0</v>
      </c>
      <c r="AG138" s="286">
        <f t="shared" si="251"/>
        <v>0</v>
      </c>
      <c r="AH138" s="286">
        <f t="shared" si="252"/>
        <v>0</v>
      </c>
      <c r="AI138" s="286">
        <f t="shared" si="253"/>
        <v>0</v>
      </c>
      <c r="AJ138" s="286">
        <f t="shared" si="254"/>
        <v>0</v>
      </c>
      <c r="AK138" s="286">
        <f t="shared" si="255"/>
        <v>0</v>
      </c>
      <c r="AL138" s="286">
        <f t="shared" si="256"/>
        <v>0</v>
      </c>
      <c r="AM138" s="286">
        <f t="shared" si="257"/>
        <v>0</v>
      </c>
      <c r="AN138" s="286">
        <f t="shared" si="245"/>
        <v>0</v>
      </c>
      <c r="AO138" s="286">
        <f t="shared" si="258"/>
        <v>0</v>
      </c>
      <c r="AP138" s="286">
        <v>1</v>
      </c>
      <c r="AQ138" s="222"/>
      <c r="AR138" s="523"/>
      <c r="AS138" s="222"/>
      <c r="AT138" s="523"/>
      <c r="AU138" s="222"/>
      <c r="AV138" s="523">
        <v>1</v>
      </c>
      <c r="AW138" s="222">
        <v>1</v>
      </c>
      <c r="AX138" s="523"/>
      <c r="AY138" s="222"/>
      <c r="AZ138" s="523"/>
      <c r="BA138" s="222"/>
      <c r="BB138" s="523"/>
      <c r="BC138" s="222"/>
      <c r="BD138" s="523"/>
      <c r="BF138" s="62">
        <f t="shared" si="206"/>
        <v>0</v>
      </c>
      <c r="BG138" s="62">
        <f t="shared" si="207"/>
        <v>0</v>
      </c>
      <c r="BH138" s="62">
        <f t="shared" si="208"/>
        <v>0</v>
      </c>
      <c r="BI138" s="62">
        <f t="shared" si="209"/>
        <v>0</v>
      </c>
      <c r="BJ138" s="62">
        <f t="shared" si="210"/>
        <v>0</v>
      </c>
      <c r="BK138" s="62">
        <f t="shared" si="211"/>
        <v>0</v>
      </c>
      <c r="BL138" s="62">
        <f t="shared" si="212"/>
        <v>0</v>
      </c>
      <c r="BM138" s="62">
        <f t="shared" si="213"/>
        <v>0</v>
      </c>
      <c r="BO138" s="1">
        <f t="shared" si="214"/>
        <v>0</v>
      </c>
      <c r="BP138" s="1">
        <f t="shared" si="215"/>
        <v>0</v>
      </c>
      <c r="BR138" s="1">
        <f t="shared" si="171"/>
        <v>0</v>
      </c>
      <c r="BS138" s="1">
        <f t="shared" si="216"/>
        <v>0</v>
      </c>
      <c r="BT138" s="1">
        <f t="shared" si="217"/>
        <v>0</v>
      </c>
      <c r="BU138" s="1">
        <f t="shared" si="218"/>
        <v>0</v>
      </c>
      <c r="BV138" s="1">
        <f t="shared" si="219"/>
        <v>0</v>
      </c>
      <c r="BW138" s="1">
        <f t="shared" si="220"/>
        <v>0</v>
      </c>
      <c r="BX138" s="1">
        <f t="shared" si="221"/>
        <v>0</v>
      </c>
      <c r="BY138" s="1">
        <f t="shared" si="222"/>
        <v>0</v>
      </c>
      <c r="BZ138" s="1">
        <f t="shared" si="223"/>
        <v>0</v>
      </c>
      <c r="CA138" s="1">
        <f t="shared" si="224"/>
        <v>0</v>
      </c>
      <c r="CB138" s="1">
        <f t="shared" si="225"/>
        <v>0</v>
      </c>
      <c r="CC138" s="1">
        <f t="shared" si="226"/>
        <v>0</v>
      </c>
      <c r="CD138" s="1">
        <f t="shared" si="227"/>
        <v>0</v>
      </c>
      <c r="CE138" s="1">
        <f t="shared" si="228"/>
        <v>0</v>
      </c>
      <c r="CF138" s="1">
        <f t="shared" si="229"/>
        <v>0</v>
      </c>
    </row>
    <row r="139" spans="1:84" s="1" customFormat="1" ht="57" customHeight="1">
      <c r="B139" s="782"/>
      <c r="D139" s="472" t="s">
        <v>336</v>
      </c>
      <c r="E139" s="798"/>
      <c r="F139" s="62" t="s">
        <v>225</v>
      </c>
      <c r="G139" s="167" t="s">
        <v>37</v>
      </c>
      <c r="H139" s="62">
        <v>3</v>
      </c>
      <c r="I139" s="167" t="s">
        <v>6714</v>
      </c>
      <c r="J139" s="733">
        <v>57.319500000000005</v>
      </c>
      <c r="K139" s="168"/>
      <c r="L139" s="168"/>
      <c r="M139" s="168"/>
      <c r="N139" s="168"/>
      <c r="O139" s="168"/>
      <c r="P139" s="168"/>
      <c r="Q139" s="168"/>
      <c r="R139" s="168"/>
      <c r="S139" s="225"/>
      <c r="T139" s="168"/>
      <c r="U139" s="171">
        <f t="shared" si="246"/>
        <v>0</v>
      </c>
      <c r="V139" s="171" t="str">
        <f t="shared" si="247"/>
        <v>No</v>
      </c>
      <c r="W139" s="172" t="str">
        <f t="shared" si="248"/>
        <v>No</v>
      </c>
      <c r="X139"/>
      <c r="Y139" s="397">
        <v>1</v>
      </c>
      <c r="Z139" s="398">
        <f t="shared" si="249"/>
        <v>0</v>
      </c>
      <c r="AA139" s="62"/>
      <c r="AB139" s="62"/>
      <c r="AC139" s="287" t="s">
        <v>140</v>
      </c>
      <c r="AD139" s="516">
        <v>1</v>
      </c>
      <c r="AE139" s="286">
        <f t="shared" si="244"/>
        <v>0</v>
      </c>
      <c r="AF139" s="286">
        <f t="shared" si="250"/>
        <v>0</v>
      </c>
      <c r="AG139" s="286">
        <f t="shared" si="251"/>
        <v>0</v>
      </c>
      <c r="AH139" s="286">
        <f t="shared" si="252"/>
        <v>0</v>
      </c>
      <c r="AI139" s="286">
        <f t="shared" si="253"/>
        <v>0</v>
      </c>
      <c r="AJ139" s="286">
        <f t="shared" si="254"/>
        <v>0</v>
      </c>
      <c r="AK139" s="286">
        <f t="shared" si="255"/>
        <v>0</v>
      </c>
      <c r="AL139" s="286">
        <f t="shared" si="256"/>
        <v>0</v>
      </c>
      <c r="AM139" s="286">
        <f t="shared" si="257"/>
        <v>0</v>
      </c>
      <c r="AN139" s="286">
        <f t="shared" si="245"/>
        <v>0</v>
      </c>
      <c r="AO139" s="286">
        <f t="shared" si="258"/>
        <v>0</v>
      </c>
      <c r="AP139" s="286">
        <v>1</v>
      </c>
      <c r="AQ139" s="62"/>
      <c r="AR139" s="523"/>
      <c r="AS139" s="62"/>
      <c r="AT139" s="523"/>
      <c r="AU139" s="62">
        <v>2</v>
      </c>
      <c r="AV139" s="523">
        <v>1</v>
      </c>
      <c r="AW139" s="62"/>
      <c r="AX139" s="523"/>
      <c r="AY139" s="62"/>
      <c r="AZ139" s="523"/>
      <c r="BA139" s="62"/>
      <c r="BB139" s="523"/>
      <c r="BC139" s="62"/>
      <c r="BD139" s="523"/>
      <c r="BF139" s="62">
        <f t="shared" si="206"/>
        <v>0</v>
      </c>
      <c r="BG139" s="62">
        <f t="shared" si="207"/>
        <v>0</v>
      </c>
      <c r="BH139" s="62">
        <f t="shared" si="208"/>
        <v>0</v>
      </c>
      <c r="BI139" s="62">
        <f t="shared" si="209"/>
        <v>0</v>
      </c>
      <c r="BJ139" s="62">
        <f t="shared" si="210"/>
        <v>0</v>
      </c>
      <c r="BK139" s="62">
        <f t="shared" si="211"/>
        <v>0</v>
      </c>
      <c r="BL139" s="62">
        <f t="shared" si="212"/>
        <v>0</v>
      </c>
      <c r="BM139" s="62">
        <f t="shared" si="213"/>
        <v>0</v>
      </c>
      <c r="BO139" s="1">
        <f t="shared" si="214"/>
        <v>0</v>
      </c>
      <c r="BP139" s="1">
        <f t="shared" si="215"/>
        <v>0</v>
      </c>
      <c r="BR139" s="1">
        <f t="shared" si="171"/>
        <v>0</v>
      </c>
      <c r="BS139" s="1">
        <f t="shared" si="216"/>
        <v>0</v>
      </c>
      <c r="BT139" s="1">
        <f t="shared" si="217"/>
        <v>0</v>
      </c>
      <c r="BU139" s="1">
        <f t="shared" si="218"/>
        <v>0</v>
      </c>
      <c r="BV139" s="1">
        <f t="shared" si="219"/>
        <v>0</v>
      </c>
      <c r="BW139" s="1">
        <f t="shared" si="220"/>
        <v>0</v>
      </c>
      <c r="BX139" s="1">
        <f t="shared" si="221"/>
        <v>0</v>
      </c>
      <c r="BY139" s="1">
        <f t="shared" si="222"/>
        <v>0</v>
      </c>
      <c r="BZ139" s="1">
        <f t="shared" si="223"/>
        <v>0</v>
      </c>
      <c r="CA139" s="1">
        <f t="shared" si="224"/>
        <v>0</v>
      </c>
      <c r="CB139" s="1">
        <f t="shared" si="225"/>
        <v>0</v>
      </c>
      <c r="CC139" s="1">
        <f t="shared" si="226"/>
        <v>0</v>
      </c>
      <c r="CD139" s="1">
        <f t="shared" si="227"/>
        <v>0</v>
      </c>
      <c r="CE139" s="1">
        <f t="shared" si="228"/>
        <v>0</v>
      </c>
      <c r="CF139" s="1">
        <f t="shared" si="229"/>
        <v>0</v>
      </c>
    </row>
    <row r="140" spans="1:84" s="1" customFormat="1" ht="57" customHeight="1">
      <c r="B140" s="782"/>
      <c r="D140" s="599" t="s">
        <v>337</v>
      </c>
      <c r="E140" s="811"/>
      <c r="F140" s="600" t="s">
        <v>225</v>
      </c>
      <c r="G140" s="601" t="s">
        <v>37</v>
      </c>
      <c r="H140" s="600">
        <v>4</v>
      </c>
      <c r="I140" s="601" t="s">
        <v>6714</v>
      </c>
      <c r="J140" s="967">
        <v>53.2014</v>
      </c>
      <c r="K140" s="602"/>
      <c r="L140" s="602"/>
      <c r="M140" s="602"/>
      <c r="N140" s="602"/>
      <c r="O140" s="602"/>
      <c r="P140" s="602"/>
      <c r="Q140" s="602"/>
      <c r="R140" s="602"/>
      <c r="S140" s="603"/>
      <c r="T140" s="602"/>
      <c r="U140" s="604">
        <f t="shared" si="246"/>
        <v>0</v>
      </c>
      <c r="V140" s="604" t="str">
        <f t="shared" si="247"/>
        <v>No</v>
      </c>
      <c r="W140" s="598" t="str">
        <f t="shared" si="248"/>
        <v>No</v>
      </c>
      <c r="X140"/>
      <c r="Y140" s="397">
        <v>1</v>
      </c>
      <c r="Z140" s="398">
        <f t="shared" si="249"/>
        <v>0</v>
      </c>
      <c r="AA140" s="62"/>
      <c r="AB140" s="62"/>
      <c r="AC140" s="287" t="s">
        <v>141</v>
      </c>
      <c r="AD140" s="516">
        <v>0.9</v>
      </c>
      <c r="AE140" s="286">
        <f t="shared" si="244"/>
        <v>0</v>
      </c>
      <c r="AF140" s="286">
        <f t="shared" si="250"/>
        <v>0</v>
      </c>
      <c r="AG140" s="286">
        <f t="shared" si="251"/>
        <v>0</v>
      </c>
      <c r="AH140" s="286">
        <f t="shared" si="252"/>
        <v>0</v>
      </c>
      <c r="AI140" s="286">
        <f t="shared" si="253"/>
        <v>0</v>
      </c>
      <c r="AJ140" s="286">
        <f t="shared" si="254"/>
        <v>0</v>
      </c>
      <c r="AK140" s="286">
        <f t="shared" si="255"/>
        <v>0</v>
      </c>
      <c r="AL140" s="286">
        <f t="shared" si="256"/>
        <v>0</v>
      </c>
      <c r="AM140" s="286">
        <f t="shared" si="257"/>
        <v>0</v>
      </c>
      <c r="AN140" s="286">
        <f t="shared" si="245"/>
        <v>0</v>
      </c>
      <c r="AO140" s="286">
        <f t="shared" si="258"/>
        <v>0</v>
      </c>
      <c r="AP140" s="286">
        <v>1</v>
      </c>
      <c r="AQ140" s="222"/>
      <c r="AR140" s="523"/>
      <c r="AS140" s="222"/>
      <c r="AT140" s="523"/>
      <c r="AU140" s="222">
        <v>2</v>
      </c>
      <c r="AV140" s="523">
        <v>2</v>
      </c>
      <c r="AW140" s="222"/>
      <c r="AX140" s="523"/>
      <c r="AY140" s="222"/>
      <c r="AZ140" s="523"/>
      <c r="BA140" s="222"/>
      <c r="BB140" s="523"/>
      <c r="BC140" s="222"/>
      <c r="BD140" s="523"/>
      <c r="BF140" s="62">
        <f t="shared" ref="BF140:BF146" si="259">IF(F140="XS",IF(SUM(K140:T140)&gt;0,SUM(K140:T140),0),0)*H140</f>
        <v>0</v>
      </c>
      <c r="BG140" s="62">
        <f t="shared" ref="BG140:BG146" si="260">IF(F140="S",IF(SUM(K140:T140)&gt;0,SUM(K140:T140),0),0)*H140</f>
        <v>0</v>
      </c>
      <c r="BH140" s="62">
        <f t="shared" ref="BH140:BH146" si="261">IF(F140="M",IF(SUM(K140:T140)&gt;0,SUM(K140:T140),0),0)*H140</f>
        <v>0</v>
      </c>
      <c r="BI140" s="62">
        <f t="shared" ref="BI140:BI146" si="262">IF(F140="L",IF(SUM(K140:T140)&gt;0,SUM(K140:T140),0),0)*H140</f>
        <v>0</v>
      </c>
      <c r="BJ140" s="62">
        <f t="shared" ref="BJ140:BJ146" si="263">IF(F140="XL",IF(SUM(K140:T140)&gt;0,SUM(K140:T140),0),0)*H140</f>
        <v>0</v>
      </c>
      <c r="BK140" s="62">
        <f t="shared" ref="BK140:BK146" si="264">IF(F140="2XL",IF(SUM(K140:T140)&gt;0,SUM(K140:T140),0),0)*H140</f>
        <v>0</v>
      </c>
      <c r="BL140" s="62">
        <f t="shared" ref="BL140:BL146" si="265">IF(F140="3XL",IF(SUM(K140:T140)&gt;0,SUM(K140:T140),0),0)*H140</f>
        <v>0</v>
      </c>
      <c r="BM140" s="62">
        <f t="shared" ref="BM140:BM146" si="266">IF(F140="various",IF(SUM(K140:T140)&gt;0,SUM(K140:T140),0),0)*H140</f>
        <v>0</v>
      </c>
      <c r="BO140" s="1">
        <f t="shared" ref="BO140:BO146" si="267">IF(E140="",IF(SUM(K140:T140)&gt;0,SUM(K140:T140),0),0)*H140</f>
        <v>0</v>
      </c>
      <c r="BP140" s="1">
        <f t="shared" ref="BP140:BP146" si="268">IF(E140="Dual Tex.",IF(SUM(K140:T140)&gt;0,SUM(K140:T140),0),0)*H140</f>
        <v>0</v>
      </c>
      <c r="BR140" s="1">
        <f t="shared" si="171"/>
        <v>0</v>
      </c>
      <c r="BS140" s="1">
        <f t="shared" ref="BS140:BS146" si="269">IF(G140="footholds",IF(SUM(K140:T140)&gt;0,SUM(K140:T140),0),0)*H140</f>
        <v>0</v>
      </c>
      <c r="BT140" s="1">
        <f t="shared" ref="BT140:BT146" si="270">IF(G140="micros",IF(SUM(K140:T140)&gt;0,SUM(K140:T140),0),0)*H140</f>
        <v>0</v>
      </c>
      <c r="BU140" s="1">
        <f t="shared" ref="BU140:BU146" si="271">IF(G140="jug",IF(SUM(K140:T140)&gt;0,SUM(K140:T140),0),0)*H140</f>
        <v>0</v>
      </c>
      <c r="BV140" s="1">
        <f t="shared" ref="BV140:BV146" si="272">IF(G140="ledge",IF(SUM(K140:T140)&gt;0,SUM(K140:T140),0),0)*H140</f>
        <v>0</v>
      </c>
      <c r="BW140" s="1">
        <f t="shared" ref="BW140:BW146" si="273">IF(G140="edge",IF(SUM(K140:T140)&gt;0,SUM(K140:T140),0),0)*H140</f>
        <v>0</v>
      </c>
      <c r="BX140" s="1">
        <f t="shared" ref="BX140:BX146" si="274">IF(G140="crimp",IF(SUM(K140:T140)&gt;0,SUM(K140:T140),0),0)*H140</f>
        <v>0</v>
      </c>
      <c r="BY140" s="1">
        <f t="shared" ref="BY140:BY146" si="275">IF(G140="incut",IF(SUM(K140:T140)&gt;0,SUM(K140:T140),0),0)*H140</f>
        <v>0</v>
      </c>
      <c r="BZ140" s="1">
        <f t="shared" ref="BZ140:BZ146" si="276">IF(G140="dish",IF(SUM(K140:T140)&gt;0,SUM(K140:T140),0),0)*H140</f>
        <v>0</v>
      </c>
      <c r="CA140" s="1">
        <f t="shared" ref="CA140:CA146" si="277">IF(G140="pinch",IF(SUM(K140:T140)&gt;0,SUM(K140:T140),0),0)*H140</f>
        <v>0</v>
      </c>
      <c r="CB140" s="1">
        <f t="shared" ref="CB140:CB146" si="278">IF(G140="pocket",IF(SUM(K140:T140)&gt;0,SUM(K140:T140),0),0)*H140</f>
        <v>0</v>
      </c>
      <c r="CC140" s="1">
        <f t="shared" ref="CC140:CC146" si="279">IF(G140="insert",IF(SUM(K140:T140)&gt;0,SUM(K140:T140),0),0)*H140</f>
        <v>0</v>
      </c>
      <c r="CD140" s="1">
        <f t="shared" ref="CD140:CD146" si="280">IF(G140="feature",IF(SUM(K140:T140)&gt;0,SUM(K140:T140),0),0)*H140</f>
        <v>0</v>
      </c>
      <c r="CE140" s="1">
        <f t="shared" ref="CE140:CE146" si="281">IF(G140="scoop",IF(SUM(K140:T140)&gt;0,SUM(K140:T140),0),0)*H140</f>
        <v>0</v>
      </c>
      <c r="CF140" s="1">
        <f t="shared" ref="CF140:CF146" si="282">IF(G140="various",IF(SUM(K140:T140)&gt;0,SUM(K140:T140),0),0)*H140</f>
        <v>0</v>
      </c>
    </row>
    <row r="141" spans="1:84" s="1" customFormat="1" ht="57" customHeight="1">
      <c r="B141" s="782"/>
      <c r="D141" s="472" t="s">
        <v>338</v>
      </c>
      <c r="E141" s="798"/>
      <c r="F141" s="62" t="s">
        <v>162</v>
      </c>
      <c r="G141" s="167" t="s">
        <v>695</v>
      </c>
      <c r="H141" s="62">
        <v>5</v>
      </c>
      <c r="I141" s="167" t="s">
        <v>6714</v>
      </c>
      <c r="J141" s="733">
        <v>53.2014</v>
      </c>
      <c r="K141" s="168"/>
      <c r="L141" s="168"/>
      <c r="M141" s="168"/>
      <c r="N141" s="168"/>
      <c r="O141" s="168"/>
      <c r="P141" s="168"/>
      <c r="Q141" s="168"/>
      <c r="R141" s="168"/>
      <c r="S141" s="225"/>
      <c r="T141" s="168"/>
      <c r="U141" s="171">
        <f t="shared" si="246"/>
        <v>0</v>
      </c>
      <c r="V141" s="171" t="str">
        <f t="shared" si="247"/>
        <v>No</v>
      </c>
      <c r="W141" s="172" t="str">
        <f t="shared" si="248"/>
        <v>No</v>
      </c>
      <c r="X141"/>
      <c r="Y141" s="397">
        <v>1</v>
      </c>
      <c r="Z141" s="398">
        <f t="shared" si="249"/>
        <v>0</v>
      </c>
      <c r="AA141" s="62"/>
      <c r="AB141" s="62"/>
      <c r="AC141" s="287" t="s">
        <v>142</v>
      </c>
      <c r="AD141" s="516">
        <v>0.9</v>
      </c>
      <c r="AE141" s="286">
        <f t="shared" si="244"/>
        <v>0</v>
      </c>
      <c r="AF141" s="286">
        <f t="shared" si="250"/>
        <v>0</v>
      </c>
      <c r="AG141" s="286">
        <f t="shared" si="251"/>
        <v>0</v>
      </c>
      <c r="AH141" s="286">
        <f t="shared" si="252"/>
        <v>0</v>
      </c>
      <c r="AI141" s="286">
        <f t="shared" si="253"/>
        <v>0</v>
      </c>
      <c r="AJ141" s="286">
        <f t="shared" si="254"/>
        <v>0</v>
      </c>
      <c r="AK141" s="286">
        <f t="shared" si="255"/>
        <v>0</v>
      </c>
      <c r="AL141" s="286">
        <f t="shared" si="256"/>
        <v>0</v>
      </c>
      <c r="AM141" s="286">
        <f t="shared" si="257"/>
        <v>0</v>
      </c>
      <c r="AN141" s="286">
        <f t="shared" si="245"/>
        <v>0</v>
      </c>
      <c r="AO141" s="286">
        <f t="shared" si="258"/>
        <v>0</v>
      </c>
      <c r="AP141" s="286">
        <v>1</v>
      </c>
      <c r="AQ141" s="62"/>
      <c r="AR141" s="523"/>
      <c r="AS141" s="62"/>
      <c r="AT141" s="523"/>
      <c r="AU141" s="62">
        <v>2</v>
      </c>
      <c r="AV141" s="523">
        <v>3</v>
      </c>
      <c r="AW141" s="62"/>
      <c r="AX141" s="523"/>
      <c r="AY141" s="62"/>
      <c r="AZ141" s="523"/>
      <c r="BA141" s="62"/>
      <c r="BB141" s="523"/>
      <c r="BC141" s="62"/>
      <c r="BD141" s="523"/>
      <c r="BF141" s="62">
        <f t="shared" si="259"/>
        <v>0</v>
      </c>
      <c r="BG141" s="62">
        <f t="shared" si="260"/>
        <v>0</v>
      </c>
      <c r="BH141" s="62">
        <f t="shared" si="261"/>
        <v>0</v>
      </c>
      <c r="BI141" s="62">
        <f t="shared" si="262"/>
        <v>0</v>
      </c>
      <c r="BJ141" s="62">
        <f t="shared" si="263"/>
        <v>0</v>
      </c>
      <c r="BK141" s="62">
        <f t="shared" si="264"/>
        <v>0</v>
      </c>
      <c r="BL141" s="62">
        <f t="shared" si="265"/>
        <v>0</v>
      </c>
      <c r="BM141" s="62">
        <f t="shared" si="266"/>
        <v>0</v>
      </c>
      <c r="BO141" s="1">
        <f t="shared" si="267"/>
        <v>0</v>
      </c>
      <c r="BP141" s="1">
        <f t="shared" si="268"/>
        <v>0</v>
      </c>
      <c r="BR141" s="1">
        <f t="shared" si="171"/>
        <v>0</v>
      </c>
      <c r="BS141" s="1">
        <f t="shared" si="269"/>
        <v>0</v>
      </c>
      <c r="BT141" s="1">
        <f t="shared" si="270"/>
        <v>0</v>
      </c>
      <c r="BU141" s="1">
        <f t="shared" si="271"/>
        <v>0</v>
      </c>
      <c r="BV141" s="1">
        <f t="shared" si="272"/>
        <v>0</v>
      </c>
      <c r="BW141" s="1">
        <f t="shared" si="273"/>
        <v>0</v>
      </c>
      <c r="BX141" s="1">
        <f t="shared" si="274"/>
        <v>0</v>
      </c>
      <c r="BY141" s="1">
        <f t="shared" si="275"/>
        <v>0</v>
      </c>
      <c r="BZ141" s="1">
        <f t="shared" si="276"/>
        <v>0</v>
      </c>
      <c r="CA141" s="1">
        <f t="shared" si="277"/>
        <v>0</v>
      </c>
      <c r="CB141" s="1">
        <f t="shared" si="278"/>
        <v>0</v>
      </c>
      <c r="CC141" s="1">
        <f t="shared" si="279"/>
        <v>0</v>
      </c>
      <c r="CD141" s="1">
        <f t="shared" si="280"/>
        <v>0</v>
      </c>
      <c r="CE141" s="1">
        <f t="shared" si="281"/>
        <v>0</v>
      </c>
      <c r="CF141" s="1">
        <f t="shared" si="282"/>
        <v>0</v>
      </c>
    </row>
    <row r="142" spans="1:84" s="1" customFormat="1" ht="57" customHeight="1">
      <c r="B142" s="787"/>
      <c r="C142" s="173"/>
      <c r="D142" s="605" t="s">
        <v>339</v>
      </c>
      <c r="E142" s="812"/>
      <c r="F142" s="606" t="s">
        <v>162</v>
      </c>
      <c r="G142" s="607" t="s">
        <v>695</v>
      </c>
      <c r="H142" s="606">
        <v>5</v>
      </c>
      <c r="I142" s="607" t="s">
        <v>6714</v>
      </c>
      <c r="J142" s="969">
        <v>47.525100000000009</v>
      </c>
      <c r="K142" s="608"/>
      <c r="L142" s="608"/>
      <c r="M142" s="608"/>
      <c r="N142" s="608"/>
      <c r="O142" s="608"/>
      <c r="P142" s="608"/>
      <c r="Q142" s="608"/>
      <c r="R142" s="608"/>
      <c r="S142" s="609"/>
      <c r="T142" s="608"/>
      <c r="U142" s="604">
        <f t="shared" si="246"/>
        <v>0</v>
      </c>
      <c r="V142" s="610" t="str">
        <f t="shared" si="247"/>
        <v>No</v>
      </c>
      <c r="W142" s="598" t="str">
        <f t="shared" si="248"/>
        <v>No</v>
      </c>
      <c r="X142"/>
      <c r="Y142" s="399">
        <v>1</v>
      </c>
      <c r="Z142" s="398">
        <f t="shared" si="249"/>
        <v>0</v>
      </c>
      <c r="AA142" s="62"/>
      <c r="AB142" s="62"/>
      <c r="AC142" s="287" t="s">
        <v>143</v>
      </c>
      <c r="AD142" s="516">
        <v>0.6</v>
      </c>
      <c r="AE142" s="286">
        <f t="shared" si="244"/>
        <v>0</v>
      </c>
      <c r="AF142" s="286">
        <f t="shared" si="250"/>
        <v>0</v>
      </c>
      <c r="AG142" s="286">
        <f t="shared" si="251"/>
        <v>0</v>
      </c>
      <c r="AH142" s="286">
        <f t="shared" si="252"/>
        <v>0</v>
      </c>
      <c r="AI142" s="286">
        <f t="shared" si="253"/>
        <v>0</v>
      </c>
      <c r="AJ142" s="286">
        <f t="shared" si="254"/>
        <v>0</v>
      </c>
      <c r="AK142" s="286">
        <f t="shared" si="255"/>
        <v>0</v>
      </c>
      <c r="AL142" s="286">
        <f t="shared" si="256"/>
        <v>0</v>
      </c>
      <c r="AM142" s="286">
        <f t="shared" si="257"/>
        <v>0</v>
      </c>
      <c r="AN142" s="286">
        <f t="shared" si="245"/>
        <v>0</v>
      </c>
      <c r="AO142" s="286">
        <f t="shared" si="258"/>
        <v>0</v>
      </c>
      <c r="AP142" s="286">
        <v>1</v>
      </c>
      <c r="AQ142" s="223"/>
      <c r="AR142" s="524"/>
      <c r="AS142" s="223"/>
      <c r="AT142" s="524"/>
      <c r="AU142" s="223">
        <v>2</v>
      </c>
      <c r="AV142" s="524">
        <v>3</v>
      </c>
      <c r="AW142" s="223"/>
      <c r="AX142" s="524"/>
      <c r="AY142" s="223"/>
      <c r="AZ142" s="524"/>
      <c r="BA142" s="223"/>
      <c r="BB142" s="524"/>
      <c r="BC142" s="223"/>
      <c r="BD142" s="524"/>
      <c r="BF142" s="62">
        <f t="shared" si="259"/>
        <v>0</v>
      </c>
      <c r="BG142" s="62">
        <f t="shared" si="260"/>
        <v>0</v>
      </c>
      <c r="BH142" s="62">
        <f t="shared" si="261"/>
        <v>0</v>
      </c>
      <c r="BI142" s="62">
        <f t="shared" si="262"/>
        <v>0</v>
      </c>
      <c r="BJ142" s="62">
        <f t="shared" si="263"/>
        <v>0</v>
      </c>
      <c r="BK142" s="62">
        <f t="shared" si="264"/>
        <v>0</v>
      </c>
      <c r="BL142" s="62">
        <f t="shared" si="265"/>
        <v>0</v>
      </c>
      <c r="BM142" s="62">
        <f t="shared" si="266"/>
        <v>0</v>
      </c>
      <c r="BO142" s="1">
        <f t="shared" si="267"/>
        <v>0</v>
      </c>
      <c r="BP142" s="1">
        <f t="shared" si="268"/>
        <v>0</v>
      </c>
      <c r="BR142" s="1">
        <f t="shared" ref="BR142:BR161" si="283">IF(G142="sloper",IF(SUM(K142:T142)&gt;0,SUM(K142:T142),0),0)*H142</f>
        <v>0</v>
      </c>
      <c r="BS142" s="1">
        <f t="shared" si="269"/>
        <v>0</v>
      </c>
      <c r="BT142" s="1">
        <f t="shared" si="270"/>
        <v>0</v>
      </c>
      <c r="BU142" s="1">
        <f t="shared" si="271"/>
        <v>0</v>
      </c>
      <c r="BV142" s="1">
        <f t="shared" si="272"/>
        <v>0</v>
      </c>
      <c r="BW142" s="1">
        <f t="shared" si="273"/>
        <v>0</v>
      </c>
      <c r="BX142" s="1">
        <f t="shared" si="274"/>
        <v>0</v>
      </c>
      <c r="BY142" s="1">
        <f t="shared" si="275"/>
        <v>0</v>
      </c>
      <c r="BZ142" s="1">
        <f t="shared" si="276"/>
        <v>0</v>
      </c>
      <c r="CA142" s="1">
        <f t="shared" si="277"/>
        <v>0</v>
      </c>
      <c r="CB142" s="1">
        <f t="shared" si="278"/>
        <v>0</v>
      </c>
      <c r="CC142" s="1">
        <f t="shared" si="279"/>
        <v>0</v>
      </c>
      <c r="CD142" s="1">
        <f t="shared" si="280"/>
        <v>0</v>
      </c>
      <c r="CE142" s="1">
        <f t="shared" si="281"/>
        <v>0</v>
      </c>
      <c r="CF142" s="1">
        <f t="shared" si="282"/>
        <v>0</v>
      </c>
    </row>
    <row r="143" spans="1:84" s="62" customFormat="1" ht="31.05" customHeight="1">
      <c r="A143" s="1"/>
      <c r="B143" s="218"/>
      <c r="C143" s="9"/>
      <c r="D143" s="472"/>
      <c r="E143" s="809"/>
      <c r="F143" s="9"/>
      <c r="G143" s="219"/>
      <c r="H143" s="9"/>
      <c r="I143" s="220"/>
      <c r="J143" s="590" t="s">
        <v>785</v>
      </c>
      <c r="K143" s="248"/>
      <c r="L143" s="9"/>
      <c r="M143" s="9"/>
      <c r="N143" s="9"/>
      <c r="O143" s="9"/>
      <c r="P143" s="9"/>
      <c r="Q143" s="9"/>
      <c r="R143" s="9"/>
      <c r="S143" s="9"/>
      <c r="T143" s="9"/>
      <c r="U143" s="420"/>
      <c r="V143" s="9"/>
      <c r="W143" s="583"/>
      <c r="X143"/>
      <c r="Y143" s="1"/>
      <c r="Z143" s="65"/>
      <c r="AC143" s="284"/>
      <c r="AD143" s="530"/>
      <c r="AE143" s="286">
        <f t="shared" si="244"/>
        <v>0</v>
      </c>
      <c r="AF143" s="292"/>
      <c r="AG143" s="292"/>
      <c r="AH143" s="292"/>
      <c r="AI143" s="292"/>
      <c r="AJ143" s="292"/>
      <c r="AK143" s="292"/>
      <c r="AL143" s="292"/>
      <c r="AM143" s="292"/>
      <c r="AN143" s="286"/>
      <c r="AO143" s="286">
        <f t="shared" si="258"/>
        <v>0</v>
      </c>
      <c r="AP143" s="292"/>
      <c r="AQ143" s="9"/>
      <c r="AR143" s="526"/>
      <c r="AS143" s="9"/>
      <c r="AT143" s="526"/>
      <c r="AU143" s="9"/>
      <c r="AV143" s="526"/>
      <c r="AW143" s="9"/>
      <c r="AX143" s="526"/>
      <c r="AY143" s="9"/>
      <c r="AZ143" s="526"/>
      <c r="BA143" s="9"/>
      <c r="BB143" s="526"/>
      <c r="BC143" s="9"/>
      <c r="BD143" s="526"/>
      <c r="BF143" s="62">
        <f t="shared" si="259"/>
        <v>0</v>
      </c>
      <c r="BG143" s="62">
        <f t="shared" si="260"/>
        <v>0</v>
      </c>
      <c r="BH143" s="62">
        <f t="shared" si="261"/>
        <v>0</v>
      </c>
      <c r="BI143" s="62">
        <f t="shared" si="262"/>
        <v>0</v>
      </c>
      <c r="BJ143" s="62">
        <f t="shared" si="263"/>
        <v>0</v>
      </c>
      <c r="BK143" s="62">
        <f t="shared" si="264"/>
        <v>0</v>
      </c>
      <c r="BL143" s="62">
        <f t="shared" si="265"/>
        <v>0</v>
      </c>
      <c r="BM143" s="62">
        <f t="shared" si="266"/>
        <v>0</v>
      </c>
      <c r="BO143" s="1">
        <f t="shared" si="267"/>
        <v>0</v>
      </c>
      <c r="BP143" s="1">
        <f t="shared" si="268"/>
        <v>0</v>
      </c>
      <c r="BR143" s="1">
        <f t="shared" si="283"/>
        <v>0</v>
      </c>
      <c r="BS143" s="1">
        <f t="shared" si="269"/>
        <v>0</v>
      </c>
      <c r="BT143" s="1">
        <f t="shared" si="270"/>
        <v>0</v>
      </c>
      <c r="BU143" s="1">
        <f t="shared" si="271"/>
        <v>0</v>
      </c>
      <c r="BV143" s="1">
        <f t="shared" si="272"/>
        <v>0</v>
      </c>
      <c r="BW143" s="1">
        <f t="shared" si="273"/>
        <v>0</v>
      </c>
      <c r="BX143" s="1">
        <f t="shared" si="274"/>
        <v>0</v>
      </c>
      <c r="BY143" s="1">
        <f t="shared" si="275"/>
        <v>0</v>
      </c>
      <c r="BZ143" s="1">
        <f t="shared" si="276"/>
        <v>0</v>
      </c>
      <c r="CA143" s="1">
        <f t="shared" si="277"/>
        <v>0</v>
      </c>
      <c r="CB143" s="1">
        <f t="shared" si="278"/>
        <v>0</v>
      </c>
      <c r="CC143" s="1">
        <f t="shared" si="279"/>
        <v>0</v>
      </c>
      <c r="CD143" s="1">
        <f t="shared" si="280"/>
        <v>0</v>
      </c>
      <c r="CE143" s="1">
        <f t="shared" si="281"/>
        <v>0</v>
      </c>
      <c r="CF143" s="1">
        <f t="shared" si="282"/>
        <v>0</v>
      </c>
    </row>
    <row r="144" spans="1:84" s="1" customFormat="1" ht="57" customHeight="1">
      <c r="B144" s="151"/>
      <c r="C144" s="152"/>
      <c r="D144" s="470" t="s">
        <v>340</v>
      </c>
      <c r="E144" s="797"/>
      <c r="F144" s="188" t="s">
        <v>219</v>
      </c>
      <c r="G144" s="189" t="s">
        <v>37</v>
      </c>
      <c r="H144" s="188">
        <v>2</v>
      </c>
      <c r="I144" s="189" t="s">
        <v>6712</v>
      </c>
      <c r="J144" s="970">
        <v>55.650000000000006</v>
      </c>
      <c r="K144" s="190"/>
      <c r="L144" s="190"/>
      <c r="M144" s="190"/>
      <c r="N144" s="190"/>
      <c r="O144" s="190"/>
      <c r="P144" s="190"/>
      <c r="Q144" s="190"/>
      <c r="R144" s="190"/>
      <c r="S144" s="191"/>
      <c r="T144" s="191"/>
      <c r="U144" s="170">
        <f t="shared" si="246"/>
        <v>0</v>
      </c>
      <c r="V144" s="192" t="str">
        <f>IF(B144="New","Yes","No")</f>
        <v>No</v>
      </c>
      <c r="W144" s="172" t="str">
        <f>IF(SUM(K144:T144)&gt;0,"Yes","No")</f>
        <v>No</v>
      </c>
      <c r="X144"/>
      <c r="Y144" s="395">
        <v>1</v>
      </c>
      <c r="Z144" s="398">
        <f t="shared" si="249"/>
        <v>0</v>
      </c>
      <c r="AA144" s="62"/>
      <c r="AB144" s="62"/>
      <c r="AC144" s="287" t="s">
        <v>79</v>
      </c>
      <c r="AD144" s="516">
        <v>1.5</v>
      </c>
      <c r="AE144" s="286">
        <f t="shared" si="244"/>
        <v>0</v>
      </c>
      <c r="AF144" s="286">
        <f>K144*H144</f>
        <v>0</v>
      </c>
      <c r="AG144" s="286">
        <f>L144*H144</f>
        <v>0</v>
      </c>
      <c r="AH144" s="286">
        <f>M144*H144</f>
        <v>0</v>
      </c>
      <c r="AI144" s="286">
        <f>N144*H144</f>
        <v>0</v>
      </c>
      <c r="AJ144" s="286">
        <f>O144*H144</f>
        <v>0</v>
      </c>
      <c r="AK144" s="286">
        <f>P144*H144</f>
        <v>0</v>
      </c>
      <c r="AL144" s="286">
        <f>Q144*H144</f>
        <v>0</v>
      </c>
      <c r="AM144" s="286">
        <f>R144*H144</f>
        <v>0</v>
      </c>
      <c r="AN144" s="286">
        <f>S144*H144</f>
        <v>0</v>
      </c>
      <c r="AO144" s="286">
        <f t="shared" si="258"/>
        <v>0</v>
      </c>
      <c r="AP144" s="286">
        <v>1</v>
      </c>
      <c r="AQ144" s="188">
        <v>2</v>
      </c>
      <c r="AR144" s="522"/>
      <c r="AS144" s="188"/>
      <c r="AT144" s="522"/>
      <c r="AU144" s="188"/>
      <c r="AV144" s="522"/>
      <c r="AW144" s="188">
        <v>2</v>
      </c>
      <c r="AX144" s="522"/>
      <c r="AY144" s="188"/>
      <c r="AZ144" s="522"/>
      <c r="BA144" s="188"/>
      <c r="BB144" s="522"/>
      <c r="BC144" s="188"/>
      <c r="BD144" s="522"/>
      <c r="BF144" s="62">
        <f t="shared" si="259"/>
        <v>0</v>
      </c>
      <c r="BG144" s="62">
        <f t="shared" si="260"/>
        <v>0</v>
      </c>
      <c r="BH144" s="62">
        <f t="shared" si="261"/>
        <v>0</v>
      </c>
      <c r="BI144" s="62">
        <f t="shared" si="262"/>
        <v>0</v>
      </c>
      <c r="BJ144" s="62">
        <f t="shared" si="263"/>
        <v>0</v>
      </c>
      <c r="BK144" s="62">
        <f t="shared" si="264"/>
        <v>0</v>
      </c>
      <c r="BL144" s="62">
        <f t="shared" si="265"/>
        <v>0</v>
      </c>
      <c r="BM144" s="62">
        <f t="shared" si="266"/>
        <v>0</v>
      </c>
      <c r="BO144" s="1">
        <f t="shared" si="267"/>
        <v>0</v>
      </c>
      <c r="BP144" s="1">
        <f t="shared" si="268"/>
        <v>0</v>
      </c>
      <c r="BR144" s="1">
        <f t="shared" si="283"/>
        <v>0</v>
      </c>
      <c r="BS144" s="1">
        <f t="shared" si="269"/>
        <v>0</v>
      </c>
      <c r="BT144" s="1">
        <f t="shared" si="270"/>
        <v>0</v>
      </c>
      <c r="BU144" s="1">
        <f t="shared" si="271"/>
        <v>0</v>
      </c>
      <c r="BV144" s="1">
        <f t="shared" si="272"/>
        <v>0</v>
      </c>
      <c r="BW144" s="1">
        <f t="shared" si="273"/>
        <v>0</v>
      </c>
      <c r="BX144" s="1">
        <f t="shared" si="274"/>
        <v>0</v>
      </c>
      <c r="BY144" s="1">
        <f t="shared" si="275"/>
        <v>0</v>
      </c>
      <c r="BZ144" s="1">
        <f t="shared" si="276"/>
        <v>0</v>
      </c>
      <c r="CA144" s="1">
        <f t="shared" si="277"/>
        <v>0</v>
      </c>
      <c r="CB144" s="1">
        <f t="shared" si="278"/>
        <v>0</v>
      </c>
      <c r="CC144" s="1">
        <f t="shared" si="279"/>
        <v>0</v>
      </c>
      <c r="CD144" s="1">
        <f t="shared" si="280"/>
        <v>0</v>
      </c>
      <c r="CE144" s="1">
        <f t="shared" si="281"/>
        <v>0</v>
      </c>
      <c r="CF144" s="1">
        <f t="shared" si="282"/>
        <v>0</v>
      </c>
    </row>
    <row r="145" spans="2:84" s="1" customFormat="1" ht="57" customHeight="1">
      <c r="B145" s="782"/>
      <c r="D145" s="599" t="s">
        <v>341</v>
      </c>
      <c r="E145" s="811"/>
      <c r="F145" s="600" t="s">
        <v>219</v>
      </c>
      <c r="G145" s="601" t="s">
        <v>37</v>
      </c>
      <c r="H145" s="600">
        <v>2</v>
      </c>
      <c r="I145" s="601" t="s">
        <v>6712</v>
      </c>
      <c r="J145" s="967">
        <v>55.650000000000006</v>
      </c>
      <c r="K145" s="602"/>
      <c r="L145" s="602"/>
      <c r="M145" s="602"/>
      <c r="N145" s="602"/>
      <c r="O145" s="602"/>
      <c r="P145" s="602"/>
      <c r="Q145" s="602"/>
      <c r="R145" s="602"/>
      <c r="S145" s="612"/>
      <c r="T145" s="612"/>
      <c r="U145" s="596">
        <f t="shared" ref="U145:U146" si="284">J145*K145+J145*L145+J145*M145+J145*N145+J145*O145+J145*P145+J145*Q145+J145*R145+J145*S145+J145*T145</f>
        <v>0</v>
      </c>
      <c r="V145" s="604" t="str">
        <f>IF(B145="New","Yes","No")</f>
        <v>No</v>
      </c>
      <c r="W145" s="598" t="str">
        <f t="shared" ref="W145:W146" si="285">IF(SUM(K145:T145)&gt;0,"Yes","No")</f>
        <v>No</v>
      </c>
      <c r="X145"/>
      <c r="Y145" s="397">
        <v>1</v>
      </c>
      <c r="Z145" s="398">
        <f t="shared" si="249"/>
        <v>0</v>
      </c>
      <c r="AA145" s="62"/>
      <c r="AB145" s="62"/>
      <c r="AC145" s="287" t="s">
        <v>80</v>
      </c>
      <c r="AD145" s="516">
        <v>1.5</v>
      </c>
      <c r="AE145" s="286">
        <f t="shared" si="244"/>
        <v>0</v>
      </c>
      <c r="AF145" s="286">
        <f>K145*H145</f>
        <v>0</v>
      </c>
      <c r="AG145" s="286">
        <f>L145*H145</f>
        <v>0</v>
      </c>
      <c r="AH145" s="286">
        <f>M145*H145</f>
        <v>0</v>
      </c>
      <c r="AI145" s="286">
        <f>N145*H145</f>
        <v>0</v>
      </c>
      <c r="AJ145" s="286">
        <f>O145*H145</f>
        <v>0</v>
      </c>
      <c r="AK145" s="286">
        <f>P145*H145</f>
        <v>0</v>
      </c>
      <c r="AL145" s="286">
        <f>Q145*H145</f>
        <v>0</v>
      </c>
      <c r="AM145" s="286">
        <f>R145*H145</f>
        <v>0</v>
      </c>
      <c r="AN145" s="286">
        <f>S145*H145</f>
        <v>0</v>
      </c>
      <c r="AO145" s="286">
        <f t="shared" si="258"/>
        <v>0</v>
      </c>
      <c r="AP145" s="286">
        <v>1</v>
      </c>
      <c r="AQ145" s="222">
        <v>2</v>
      </c>
      <c r="AR145" s="523"/>
      <c r="AS145" s="222"/>
      <c r="AT145" s="523"/>
      <c r="AU145" s="222"/>
      <c r="AV145" s="523">
        <v>1</v>
      </c>
      <c r="AW145" s="222"/>
      <c r="AX145" s="523">
        <v>1</v>
      </c>
      <c r="AY145" s="222"/>
      <c r="AZ145" s="523"/>
      <c r="BA145" s="222"/>
      <c r="BB145" s="523"/>
      <c r="BC145" s="222"/>
      <c r="BD145" s="523"/>
      <c r="BF145" s="62">
        <f t="shared" si="259"/>
        <v>0</v>
      </c>
      <c r="BG145" s="62">
        <f t="shared" si="260"/>
        <v>0</v>
      </c>
      <c r="BH145" s="62">
        <f t="shared" si="261"/>
        <v>0</v>
      </c>
      <c r="BI145" s="62">
        <f t="shared" si="262"/>
        <v>0</v>
      </c>
      <c r="BJ145" s="62">
        <f t="shared" si="263"/>
        <v>0</v>
      </c>
      <c r="BK145" s="62">
        <f t="shared" si="264"/>
        <v>0</v>
      </c>
      <c r="BL145" s="62">
        <f t="shared" si="265"/>
        <v>0</v>
      </c>
      <c r="BM145" s="62">
        <f t="shared" si="266"/>
        <v>0</v>
      </c>
      <c r="BO145" s="1">
        <f t="shared" si="267"/>
        <v>0</v>
      </c>
      <c r="BP145" s="1">
        <f t="shared" si="268"/>
        <v>0</v>
      </c>
      <c r="BR145" s="1">
        <f t="shared" si="283"/>
        <v>0</v>
      </c>
      <c r="BS145" s="1">
        <f t="shared" si="269"/>
        <v>0</v>
      </c>
      <c r="BT145" s="1">
        <f t="shared" si="270"/>
        <v>0</v>
      </c>
      <c r="BU145" s="1">
        <f t="shared" si="271"/>
        <v>0</v>
      </c>
      <c r="BV145" s="1">
        <f t="shared" si="272"/>
        <v>0</v>
      </c>
      <c r="BW145" s="1">
        <f t="shared" si="273"/>
        <v>0</v>
      </c>
      <c r="BX145" s="1">
        <f t="shared" si="274"/>
        <v>0</v>
      </c>
      <c r="BY145" s="1">
        <f t="shared" si="275"/>
        <v>0</v>
      </c>
      <c r="BZ145" s="1">
        <f t="shared" si="276"/>
        <v>0</v>
      </c>
      <c r="CA145" s="1">
        <f t="shared" si="277"/>
        <v>0</v>
      </c>
      <c r="CB145" s="1">
        <f t="shared" si="278"/>
        <v>0</v>
      </c>
      <c r="CC145" s="1">
        <f t="shared" si="279"/>
        <v>0</v>
      </c>
      <c r="CD145" s="1">
        <f t="shared" si="280"/>
        <v>0</v>
      </c>
      <c r="CE145" s="1">
        <f t="shared" si="281"/>
        <v>0</v>
      </c>
      <c r="CF145" s="1">
        <f t="shared" si="282"/>
        <v>0</v>
      </c>
    </row>
    <row r="146" spans="2:84" s="1" customFormat="1" ht="57" customHeight="1">
      <c r="B146" s="203"/>
      <c r="C146" s="173"/>
      <c r="D146" s="471" t="s">
        <v>342</v>
      </c>
      <c r="E146" s="813"/>
      <c r="F146" s="175" t="s">
        <v>219</v>
      </c>
      <c r="G146" s="212" t="s">
        <v>37</v>
      </c>
      <c r="H146" s="175">
        <v>2</v>
      </c>
      <c r="I146" s="212" t="s">
        <v>6712</v>
      </c>
      <c r="J146" s="965">
        <v>55.650000000000006</v>
      </c>
      <c r="K146" s="213"/>
      <c r="L146" s="213"/>
      <c r="M146" s="213"/>
      <c r="N146" s="213"/>
      <c r="O146" s="213"/>
      <c r="P146" s="213"/>
      <c r="Q146" s="213"/>
      <c r="R146" s="213"/>
      <c r="S146" s="214"/>
      <c r="T146" s="214"/>
      <c r="U146" s="215">
        <f t="shared" si="284"/>
        <v>0</v>
      </c>
      <c r="V146" s="216" t="str">
        <f>IF(B146="New","Yes","No")</f>
        <v>No</v>
      </c>
      <c r="W146" s="217" t="str">
        <f t="shared" si="285"/>
        <v>No</v>
      </c>
      <c r="X146"/>
      <c r="Y146" s="399">
        <v>1</v>
      </c>
      <c r="Z146" s="400">
        <f t="shared" si="249"/>
        <v>0</v>
      </c>
      <c r="AA146" s="62"/>
      <c r="AB146" s="62"/>
      <c r="AC146" s="287" t="s">
        <v>81</v>
      </c>
      <c r="AD146" s="516">
        <v>2</v>
      </c>
      <c r="AE146" s="286">
        <f t="shared" si="244"/>
        <v>0</v>
      </c>
      <c r="AF146" s="286">
        <f>K146*H146</f>
        <v>0</v>
      </c>
      <c r="AG146" s="286">
        <f>L146*H146</f>
        <v>0</v>
      </c>
      <c r="AH146" s="286">
        <f>M146*H146</f>
        <v>0</v>
      </c>
      <c r="AI146" s="286">
        <f>N146*H146</f>
        <v>0</v>
      </c>
      <c r="AJ146" s="286">
        <f>O146*H146</f>
        <v>0</v>
      </c>
      <c r="AK146" s="286">
        <f>P146*H146</f>
        <v>0</v>
      </c>
      <c r="AL146" s="286">
        <f>Q146*H146</f>
        <v>0</v>
      </c>
      <c r="AM146" s="286">
        <f>R146*H146</f>
        <v>0</v>
      </c>
      <c r="AN146" s="286">
        <f>S146*H146</f>
        <v>0</v>
      </c>
      <c r="AO146" s="286">
        <f t="shared" si="258"/>
        <v>0</v>
      </c>
      <c r="AP146" s="286">
        <v>1</v>
      </c>
      <c r="AQ146" s="175">
        <v>2</v>
      </c>
      <c r="AR146" s="524"/>
      <c r="AS146" s="175"/>
      <c r="AT146" s="524"/>
      <c r="AU146" s="175"/>
      <c r="AV146" s="524"/>
      <c r="AW146" s="175">
        <v>2</v>
      </c>
      <c r="AX146" s="524"/>
      <c r="AY146" s="175"/>
      <c r="AZ146" s="524"/>
      <c r="BA146" s="175"/>
      <c r="BB146" s="524"/>
      <c r="BC146" s="175"/>
      <c r="BD146" s="524"/>
      <c r="BF146" s="62">
        <f t="shared" si="259"/>
        <v>0</v>
      </c>
      <c r="BG146" s="62">
        <f t="shared" si="260"/>
        <v>0</v>
      </c>
      <c r="BH146" s="62">
        <f t="shared" si="261"/>
        <v>0</v>
      </c>
      <c r="BI146" s="62">
        <f t="shared" si="262"/>
        <v>0</v>
      </c>
      <c r="BJ146" s="62">
        <f t="shared" si="263"/>
        <v>0</v>
      </c>
      <c r="BK146" s="62">
        <f t="shared" si="264"/>
        <v>0</v>
      </c>
      <c r="BL146" s="62">
        <f t="shared" si="265"/>
        <v>0</v>
      </c>
      <c r="BM146" s="62">
        <f t="shared" si="266"/>
        <v>0</v>
      </c>
      <c r="BO146" s="1">
        <f t="shared" si="267"/>
        <v>0</v>
      </c>
      <c r="BP146" s="1">
        <f t="shared" si="268"/>
        <v>0</v>
      </c>
      <c r="BR146" s="1">
        <f t="shared" si="283"/>
        <v>0</v>
      </c>
      <c r="BS146" s="1">
        <f t="shared" si="269"/>
        <v>0</v>
      </c>
      <c r="BT146" s="1">
        <f t="shared" si="270"/>
        <v>0</v>
      </c>
      <c r="BU146" s="1">
        <f t="shared" si="271"/>
        <v>0</v>
      </c>
      <c r="BV146" s="1">
        <f t="shared" si="272"/>
        <v>0</v>
      </c>
      <c r="BW146" s="1">
        <f t="shared" si="273"/>
        <v>0</v>
      </c>
      <c r="BX146" s="1">
        <f t="shared" si="274"/>
        <v>0</v>
      </c>
      <c r="BY146" s="1">
        <f t="shared" si="275"/>
        <v>0</v>
      </c>
      <c r="BZ146" s="1">
        <f t="shared" si="276"/>
        <v>0</v>
      </c>
      <c r="CA146" s="1">
        <f t="shared" si="277"/>
        <v>0</v>
      </c>
      <c r="CB146" s="1">
        <f t="shared" si="278"/>
        <v>0</v>
      </c>
      <c r="CC146" s="1">
        <f t="shared" si="279"/>
        <v>0</v>
      </c>
      <c r="CD146" s="1">
        <f t="shared" si="280"/>
        <v>0</v>
      </c>
      <c r="CE146" s="1">
        <f t="shared" si="281"/>
        <v>0</v>
      </c>
      <c r="CF146" s="1">
        <f t="shared" si="282"/>
        <v>0</v>
      </c>
    </row>
    <row r="147" spans="2:84" ht="31.05" customHeight="1">
      <c r="B147" s="141"/>
      <c r="E147" s="672"/>
      <c r="F147" s="142"/>
      <c r="G147" s="142"/>
      <c r="J147" s="590" t="s">
        <v>5614</v>
      </c>
      <c r="K147" s="142"/>
      <c r="L147" s="147"/>
      <c r="M147" s="142"/>
      <c r="N147" s="142"/>
      <c r="O147" s="142"/>
      <c r="P147" s="142"/>
      <c r="Q147" s="142"/>
      <c r="R147" s="142"/>
      <c r="S147" s="142"/>
      <c r="T147" s="142"/>
      <c r="U147" s="148"/>
      <c r="V147" s="149"/>
      <c r="W147" s="150"/>
      <c r="Y147" s="1"/>
      <c r="Z147" s="1"/>
      <c r="AA147" s="1"/>
      <c r="AB147" s="1"/>
      <c r="AC147" s="284"/>
      <c r="AD147" s="529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R147" s="523"/>
      <c r="AS147" s="1"/>
      <c r="AT147" s="523"/>
      <c r="AU147" s="1"/>
      <c r="AV147" s="523"/>
      <c r="AW147" s="1"/>
      <c r="AX147" s="523"/>
      <c r="BR147" s="1">
        <f t="shared" si="283"/>
        <v>0</v>
      </c>
    </row>
    <row r="148" spans="2:84" ht="57" customHeight="1">
      <c r="B148" s="267"/>
      <c r="C148" s="345"/>
      <c r="D148" s="591" t="s">
        <v>757</v>
      </c>
      <c r="E148" s="1029"/>
      <c r="F148" s="592" t="s">
        <v>219</v>
      </c>
      <c r="G148" s="592" t="s">
        <v>37</v>
      </c>
      <c r="H148" s="592">
        <v>1</v>
      </c>
      <c r="I148" s="593" t="s">
        <v>6712</v>
      </c>
      <c r="J148" s="1030">
        <v>82.95</v>
      </c>
      <c r="K148" s="594"/>
      <c r="L148" s="594"/>
      <c r="M148" s="1031"/>
      <c r="N148" s="594"/>
      <c r="O148" s="1031"/>
      <c r="P148" s="594"/>
      <c r="Q148" s="1031"/>
      <c r="R148" s="594"/>
      <c r="S148" s="1031"/>
      <c r="T148" s="594"/>
      <c r="U148" s="597">
        <f>J148*K148+J148*L148+J148*M148+J148*N148+J148*O148+J148*P148+J148*Q148+J148*R148+J148*S148+J148*T148</f>
        <v>0</v>
      </c>
      <c r="V148" s="597" t="str">
        <f t="shared" ref="V148:V161" si="286">IF(B148="New","Yes","No")</f>
        <v>No</v>
      </c>
      <c r="W148" s="1032" t="str">
        <f t="shared" ref="W148:W161" si="287">IF(SUM(K148:R148)&gt;0,"Yes","No")</f>
        <v>No</v>
      </c>
      <c r="X148" s="137"/>
      <c r="Y148" s="395">
        <v>1</v>
      </c>
      <c r="Z148" s="396">
        <f t="shared" ref="Z148:Z161" si="288">Y148*K148+Y148*L148+Y148*M148+Y148*N148+Y148*O148+Y148*P148+Y148*Q148+Y148*R148+Y148*S148+Y148*T148</f>
        <v>0</v>
      </c>
      <c r="AA148" s="62"/>
      <c r="AB148" s="62"/>
      <c r="AC148" s="284"/>
      <c r="AD148" s="516">
        <v>1.1000000000000001</v>
      </c>
      <c r="AE148" s="286">
        <f>SUM(K148:T148)*AD148</f>
        <v>0</v>
      </c>
      <c r="AF148" s="286">
        <f t="shared" ref="AF148:AF161" si="289">K148*H148</f>
        <v>0</v>
      </c>
      <c r="AG148" s="286">
        <f t="shared" ref="AG148:AG161" si="290">L148*H148</f>
        <v>0</v>
      </c>
      <c r="AH148" s="286">
        <f t="shared" ref="AH148:AH161" si="291">M148*H148</f>
        <v>0</v>
      </c>
      <c r="AI148" s="286">
        <f t="shared" ref="AI148:AI161" si="292">N148*H148</f>
        <v>0</v>
      </c>
      <c r="AJ148" s="286">
        <f t="shared" ref="AJ148:AJ161" si="293">O148*H148</f>
        <v>0</v>
      </c>
      <c r="AK148" s="286">
        <f t="shared" ref="AK148:AK161" si="294">P148*H148</f>
        <v>0</v>
      </c>
      <c r="AL148" s="286">
        <f t="shared" ref="AL148:AL161" si="295">Q148*H148</f>
        <v>0</v>
      </c>
      <c r="AM148" s="286">
        <f t="shared" ref="AM148:AM161" si="296">R148*H148</f>
        <v>0</v>
      </c>
      <c r="AN148" s="286">
        <f t="shared" ref="AN148:AN161" si="297">S148*H148</f>
        <v>0</v>
      </c>
      <c r="AO148" s="286">
        <f t="shared" ref="AO148:AO161" si="298">T148*H148</f>
        <v>0</v>
      </c>
      <c r="AP148" s="286">
        <v>1</v>
      </c>
      <c r="AQ148" s="1">
        <v>2</v>
      </c>
      <c r="AR148" s="523"/>
      <c r="AS148" s="1"/>
      <c r="AT148" s="523"/>
      <c r="AU148" s="1"/>
      <c r="AV148" s="523">
        <v>1</v>
      </c>
      <c r="AW148" s="1"/>
      <c r="AX148" s="523"/>
      <c r="BF148" s="62">
        <f t="shared" ref="BF148:BF161" si="299">IF(F148="XS",IF(SUM(K148:T148)&gt;0,SUM(K148:T148),0),0)*H148</f>
        <v>0</v>
      </c>
      <c r="BG148" s="62">
        <f t="shared" ref="BG148:BG161" si="300">IF(F148="S",IF(SUM(K148:T148)&gt;0,SUM(K148:T148),0),0)*H148</f>
        <v>0</v>
      </c>
      <c r="BH148" s="62">
        <f t="shared" ref="BH148:BH161" si="301">IF(F148="M",IF(SUM(K148:T148)&gt;0,SUM(K148:T148),0),0)*H148</f>
        <v>0</v>
      </c>
      <c r="BI148" s="62">
        <f t="shared" ref="BI148:BI161" si="302">IF(F148="L",IF(SUM(K148:T148)&gt;0,SUM(K148:T148),0),0)*H148</f>
        <v>0</v>
      </c>
      <c r="BJ148" s="62">
        <f t="shared" ref="BJ148:BJ161" si="303">IF(F148="XL",IF(SUM(K148:T148)&gt;0,SUM(K148:T148),0),0)*H148</f>
        <v>0</v>
      </c>
      <c r="BK148" s="62">
        <f t="shared" ref="BK148:BK161" si="304">IF(F148="2XL",IF(SUM(K148:T148)&gt;0,SUM(K148:T148),0),0)*H148</f>
        <v>0</v>
      </c>
      <c r="BL148" s="62">
        <f t="shared" ref="BL148:BL161" si="305">IF(F148="3XL",IF(SUM(K148:T148)&gt;0,SUM(K148:T148),0),0)*H148</f>
        <v>0</v>
      </c>
      <c r="BM148" s="62">
        <f t="shared" ref="BM148:BM161" si="306">IF(F148="various",IF(SUM(K148:T148)&gt;0,SUM(K148:T148),0),0)*H148</f>
        <v>0</v>
      </c>
      <c r="BO148" s="1">
        <f t="shared" ref="BO148:BO161" si="307">IF(E148="",IF(SUM(K148:T148)&gt;0,SUM(K148:T148),0),0)*H148</f>
        <v>0</v>
      </c>
      <c r="BP148" s="1">
        <f t="shared" ref="BP148:BP161" si="308">IF(E148="Dual Tex.",IF(SUM(K148:T148)&gt;0,SUM(K148:T148),0),0)*H148</f>
        <v>0</v>
      </c>
      <c r="BR148" s="1">
        <f t="shared" si="283"/>
        <v>0</v>
      </c>
      <c r="BS148" s="1">
        <f t="shared" ref="BS148:BS161" si="309">IF(G148="footholds",IF(SUM(K148:T148)&gt;0,SUM(K148:T148),0),0)*H148</f>
        <v>0</v>
      </c>
      <c r="BT148" s="1">
        <f t="shared" ref="BT148:BT161" si="310">IF(G148="micros",IF(SUM(K148:T148)&gt;0,SUM(K148:T148),0),0)*H148</f>
        <v>0</v>
      </c>
      <c r="BU148" s="1">
        <f t="shared" ref="BU148:BU161" si="311">IF(G148="jug",IF(SUM(K148:T148)&gt;0,SUM(K148:T148),0),0)*H148</f>
        <v>0</v>
      </c>
      <c r="BV148" s="1">
        <f t="shared" ref="BV148:BV161" si="312">IF(G148="ledge",IF(SUM(K148:T148)&gt;0,SUM(K148:T148),0),0)*H148</f>
        <v>0</v>
      </c>
      <c r="BW148" s="1">
        <f t="shared" ref="BW148:BW161" si="313">IF(G148="edge",IF(SUM(K148:T148)&gt;0,SUM(K148:T148),0),0)*H148</f>
        <v>0</v>
      </c>
      <c r="BX148" s="1">
        <f t="shared" ref="BX148:BX161" si="314">IF(G148="crimp",IF(SUM(K148:T148)&gt;0,SUM(K148:T148),0),0)*H148</f>
        <v>0</v>
      </c>
      <c r="BY148" s="1">
        <f t="shared" ref="BY148:BY161" si="315">IF(G148="incut",IF(SUM(K148:T148)&gt;0,SUM(K148:T148),0),0)*H148</f>
        <v>0</v>
      </c>
      <c r="BZ148" s="1">
        <f t="shared" ref="BZ148:BZ161" si="316">IF(G148="dish",IF(SUM(K148:T148)&gt;0,SUM(K148:T148),0),0)*H148</f>
        <v>0</v>
      </c>
      <c r="CA148" s="1">
        <f t="shared" ref="CA148:CA161" si="317">IF(G148="pinch",IF(SUM(K148:T148)&gt;0,SUM(K148:T148),0),0)*H148</f>
        <v>0</v>
      </c>
      <c r="CB148" s="1">
        <f t="shared" ref="CB148:CB161" si="318">IF(G148="pocket",IF(SUM(K148:T148)&gt;0,SUM(K148:T148),0),0)*H148</f>
        <v>0</v>
      </c>
      <c r="CC148" s="1">
        <f t="shared" ref="CC148:CC161" si="319">IF(G148="insert",IF(SUM(K148:T148)&gt;0,SUM(K148:T148),0),0)*H148</f>
        <v>0</v>
      </c>
      <c r="CD148" s="1">
        <f t="shared" ref="CD148:CD161" si="320">IF(G148="feature",IF(SUM(K148:T148)&gt;0,SUM(K148:T148),0),0)*H148</f>
        <v>0</v>
      </c>
      <c r="CE148" s="1">
        <f t="shared" ref="CE148:CE161" si="321">IF(G148="scoop",IF(SUM(K148:T148)&gt;0,SUM(K148:T148),0),0)*H148</f>
        <v>0</v>
      </c>
      <c r="CF148" s="1">
        <f t="shared" ref="CF148:CF161" si="322">IF(G148="various",IF(SUM(K148:T148)&gt;0,SUM(K148:T148),0),0)*H148</f>
        <v>0</v>
      </c>
    </row>
    <row r="149" spans="2:84" ht="57" customHeight="1">
      <c r="B149" s="266"/>
      <c r="D149" s="472" t="s">
        <v>794</v>
      </c>
      <c r="E149" s="674"/>
      <c r="F149" s="62" t="s">
        <v>218</v>
      </c>
      <c r="G149" s="62" t="s">
        <v>37</v>
      </c>
      <c r="H149" s="62">
        <v>1</v>
      </c>
      <c r="I149" s="167" t="s">
        <v>6712</v>
      </c>
      <c r="J149" s="1009">
        <v>82.95</v>
      </c>
      <c r="K149" s="169"/>
      <c r="L149" s="168"/>
      <c r="M149" s="225"/>
      <c r="N149" s="168"/>
      <c r="O149" s="225"/>
      <c r="P149" s="168"/>
      <c r="Q149" s="225"/>
      <c r="R149" s="168"/>
      <c r="S149" s="225"/>
      <c r="T149" s="169"/>
      <c r="U149" s="170">
        <f t="shared" ref="U149:U159" si="323">J149*K149+J149*L149+J149*M149+J149*N149+J149*O149+J149*P149+J149*Q149+J149*R149+J149*S149+J149*T149</f>
        <v>0</v>
      </c>
      <c r="V149" s="171" t="str">
        <f t="shared" si="286"/>
        <v>No</v>
      </c>
      <c r="W149" s="172" t="str">
        <f t="shared" si="287"/>
        <v>No</v>
      </c>
      <c r="X149" s="137"/>
      <c r="Y149" s="397">
        <v>1</v>
      </c>
      <c r="Z149" s="398">
        <f t="shared" si="288"/>
        <v>0</v>
      </c>
      <c r="AA149" s="62"/>
      <c r="AB149" s="62"/>
      <c r="AC149" s="284"/>
      <c r="AD149" s="516">
        <v>1.25</v>
      </c>
      <c r="AE149" s="286">
        <f t="shared" ref="AE149:AE161" si="324">SUM(K149:T149)*AD149</f>
        <v>0</v>
      </c>
      <c r="AF149" s="286">
        <f t="shared" si="289"/>
        <v>0</v>
      </c>
      <c r="AG149" s="286">
        <f t="shared" si="290"/>
        <v>0</v>
      </c>
      <c r="AH149" s="286">
        <f t="shared" si="291"/>
        <v>0</v>
      </c>
      <c r="AI149" s="286">
        <f t="shared" si="292"/>
        <v>0</v>
      </c>
      <c r="AJ149" s="286">
        <f t="shared" si="293"/>
        <v>0</v>
      </c>
      <c r="AK149" s="286">
        <f t="shared" si="294"/>
        <v>0</v>
      </c>
      <c r="AL149" s="286">
        <f t="shared" si="295"/>
        <v>0</v>
      </c>
      <c r="AM149" s="286">
        <f t="shared" si="296"/>
        <v>0</v>
      </c>
      <c r="AN149" s="286">
        <f t="shared" si="297"/>
        <v>0</v>
      </c>
      <c r="AO149" s="286">
        <f t="shared" si="298"/>
        <v>0</v>
      </c>
      <c r="AP149" s="286">
        <v>1</v>
      </c>
      <c r="AQ149" s="1">
        <v>1</v>
      </c>
      <c r="AR149" s="523"/>
      <c r="AS149" s="1"/>
      <c r="AT149" s="523"/>
      <c r="AU149" s="1"/>
      <c r="AV149" s="523"/>
      <c r="AW149" s="1">
        <v>1</v>
      </c>
      <c r="AX149" s="523"/>
      <c r="BF149" s="62">
        <f t="shared" si="299"/>
        <v>0</v>
      </c>
      <c r="BG149" s="62">
        <f t="shared" si="300"/>
        <v>0</v>
      </c>
      <c r="BH149" s="62">
        <f t="shared" si="301"/>
        <v>0</v>
      </c>
      <c r="BI149" s="62">
        <f t="shared" si="302"/>
        <v>0</v>
      </c>
      <c r="BJ149" s="62">
        <f t="shared" si="303"/>
        <v>0</v>
      </c>
      <c r="BK149" s="62">
        <f t="shared" si="304"/>
        <v>0</v>
      </c>
      <c r="BL149" s="62">
        <f t="shared" si="305"/>
        <v>0</v>
      </c>
      <c r="BM149" s="62">
        <f t="shared" si="306"/>
        <v>0</v>
      </c>
      <c r="BO149" s="1">
        <f t="shared" si="307"/>
        <v>0</v>
      </c>
      <c r="BP149" s="1">
        <f t="shared" si="308"/>
        <v>0</v>
      </c>
      <c r="BR149" s="1">
        <f t="shared" si="283"/>
        <v>0</v>
      </c>
      <c r="BS149" s="1">
        <f t="shared" si="309"/>
        <v>0</v>
      </c>
      <c r="BT149" s="1">
        <f t="shared" si="310"/>
        <v>0</v>
      </c>
      <c r="BU149" s="1">
        <f t="shared" si="311"/>
        <v>0</v>
      </c>
      <c r="BV149" s="1">
        <f t="shared" si="312"/>
        <v>0</v>
      </c>
      <c r="BW149" s="1">
        <f t="shared" si="313"/>
        <v>0</v>
      </c>
      <c r="BX149" s="1">
        <f t="shared" si="314"/>
        <v>0</v>
      </c>
      <c r="BY149" s="1">
        <f t="shared" si="315"/>
        <v>0</v>
      </c>
      <c r="BZ149" s="1">
        <f t="shared" si="316"/>
        <v>0</v>
      </c>
      <c r="CA149" s="1">
        <f t="shared" si="317"/>
        <v>0</v>
      </c>
      <c r="CB149" s="1">
        <f t="shared" si="318"/>
        <v>0</v>
      </c>
      <c r="CC149" s="1">
        <f t="shared" si="319"/>
        <v>0</v>
      </c>
      <c r="CD149" s="1">
        <f t="shared" si="320"/>
        <v>0</v>
      </c>
      <c r="CE149" s="1">
        <f t="shared" si="321"/>
        <v>0</v>
      </c>
      <c r="CF149" s="1">
        <f t="shared" si="322"/>
        <v>0</v>
      </c>
    </row>
    <row r="150" spans="2:84" ht="57" customHeight="1">
      <c r="B150" s="270"/>
      <c r="D150" s="599" t="s">
        <v>758</v>
      </c>
      <c r="E150" s="673"/>
      <c r="F150" s="600" t="s">
        <v>219</v>
      </c>
      <c r="G150" s="600" t="s">
        <v>37</v>
      </c>
      <c r="H150" s="600">
        <v>1</v>
      </c>
      <c r="I150" s="601" t="s">
        <v>6712</v>
      </c>
      <c r="J150" s="1008">
        <v>82.95</v>
      </c>
      <c r="K150" s="612"/>
      <c r="L150" s="602"/>
      <c r="M150" s="603"/>
      <c r="N150" s="602"/>
      <c r="O150" s="603"/>
      <c r="P150" s="602"/>
      <c r="Q150" s="603"/>
      <c r="R150" s="602"/>
      <c r="S150" s="603"/>
      <c r="T150" s="612"/>
      <c r="U150" s="596">
        <f t="shared" si="323"/>
        <v>0</v>
      </c>
      <c r="V150" s="604" t="str">
        <f t="shared" si="286"/>
        <v>No</v>
      </c>
      <c r="W150" s="598" t="str">
        <f t="shared" si="287"/>
        <v>No</v>
      </c>
      <c r="X150" s="137"/>
      <c r="Y150" s="397">
        <v>1</v>
      </c>
      <c r="Z150" s="398">
        <f t="shared" si="288"/>
        <v>0</v>
      </c>
      <c r="AA150" s="62"/>
      <c r="AB150" s="62"/>
      <c r="AC150" s="284"/>
      <c r="AD150" s="516">
        <v>1.05</v>
      </c>
      <c r="AE150" s="286">
        <f t="shared" si="324"/>
        <v>0</v>
      </c>
      <c r="AF150" s="286">
        <f t="shared" si="289"/>
        <v>0</v>
      </c>
      <c r="AG150" s="286">
        <f t="shared" si="290"/>
        <v>0</v>
      </c>
      <c r="AH150" s="286">
        <f t="shared" si="291"/>
        <v>0</v>
      </c>
      <c r="AI150" s="286">
        <f t="shared" si="292"/>
        <v>0</v>
      </c>
      <c r="AJ150" s="286">
        <f t="shared" si="293"/>
        <v>0</v>
      </c>
      <c r="AK150" s="286">
        <f t="shared" si="294"/>
        <v>0</v>
      </c>
      <c r="AL150" s="286">
        <f t="shared" si="295"/>
        <v>0</v>
      </c>
      <c r="AM150" s="286">
        <f t="shared" si="296"/>
        <v>0</v>
      </c>
      <c r="AN150" s="286">
        <f t="shared" si="297"/>
        <v>0</v>
      </c>
      <c r="AO150" s="286">
        <f t="shared" si="298"/>
        <v>0</v>
      </c>
      <c r="AP150" s="286">
        <v>1</v>
      </c>
      <c r="AQ150" s="1">
        <v>1</v>
      </c>
      <c r="AR150" s="523"/>
      <c r="AS150" s="1"/>
      <c r="AT150" s="523"/>
      <c r="AU150" s="1"/>
      <c r="AV150" s="523">
        <v>1</v>
      </c>
      <c r="AW150" s="1"/>
      <c r="AX150" s="523"/>
      <c r="BF150" s="62">
        <f t="shared" si="299"/>
        <v>0</v>
      </c>
      <c r="BG150" s="62">
        <f t="shared" si="300"/>
        <v>0</v>
      </c>
      <c r="BH150" s="62">
        <f t="shared" si="301"/>
        <v>0</v>
      </c>
      <c r="BI150" s="62">
        <f t="shared" si="302"/>
        <v>0</v>
      </c>
      <c r="BJ150" s="62">
        <f t="shared" si="303"/>
        <v>0</v>
      </c>
      <c r="BK150" s="62">
        <f t="shared" si="304"/>
        <v>0</v>
      </c>
      <c r="BL150" s="62">
        <f t="shared" si="305"/>
        <v>0</v>
      </c>
      <c r="BM150" s="62">
        <f t="shared" si="306"/>
        <v>0</v>
      </c>
      <c r="BO150" s="1">
        <f t="shared" si="307"/>
        <v>0</v>
      </c>
      <c r="BP150" s="1">
        <f t="shared" si="308"/>
        <v>0</v>
      </c>
      <c r="BR150" s="1">
        <f t="shared" si="283"/>
        <v>0</v>
      </c>
      <c r="BS150" s="1">
        <f t="shared" si="309"/>
        <v>0</v>
      </c>
      <c r="BT150" s="1">
        <f t="shared" si="310"/>
        <v>0</v>
      </c>
      <c r="BU150" s="1">
        <f t="shared" si="311"/>
        <v>0</v>
      </c>
      <c r="BV150" s="1">
        <f t="shared" si="312"/>
        <v>0</v>
      </c>
      <c r="BW150" s="1">
        <f t="shared" si="313"/>
        <v>0</v>
      </c>
      <c r="BX150" s="1">
        <f t="shared" si="314"/>
        <v>0</v>
      </c>
      <c r="BY150" s="1">
        <f t="shared" si="315"/>
        <v>0</v>
      </c>
      <c r="BZ150" s="1">
        <f t="shared" si="316"/>
        <v>0</v>
      </c>
      <c r="CA150" s="1">
        <f t="shared" si="317"/>
        <v>0</v>
      </c>
      <c r="CB150" s="1">
        <f t="shared" si="318"/>
        <v>0</v>
      </c>
      <c r="CC150" s="1">
        <f t="shared" si="319"/>
        <v>0</v>
      </c>
      <c r="CD150" s="1">
        <f t="shared" si="320"/>
        <v>0</v>
      </c>
      <c r="CE150" s="1">
        <f t="shared" si="321"/>
        <v>0</v>
      </c>
      <c r="CF150" s="1">
        <f t="shared" si="322"/>
        <v>0</v>
      </c>
    </row>
    <row r="151" spans="2:84" ht="57" customHeight="1">
      <c r="B151" s="266"/>
      <c r="D151" s="472" t="s">
        <v>759</v>
      </c>
      <c r="E151" s="674"/>
      <c r="F151" s="62" t="s">
        <v>219</v>
      </c>
      <c r="G151" s="62" t="s">
        <v>37</v>
      </c>
      <c r="H151" s="62">
        <v>1</v>
      </c>
      <c r="I151" s="167" t="s">
        <v>6712</v>
      </c>
      <c r="J151" s="1009">
        <v>82.95</v>
      </c>
      <c r="K151" s="169"/>
      <c r="L151" s="168"/>
      <c r="M151" s="225"/>
      <c r="N151" s="168"/>
      <c r="O151" s="225"/>
      <c r="P151" s="168"/>
      <c r="Q151" s="225"/>
      <c r="R151" s="168"/>
      <c r="S151" s="225"/>
      <c r="T151" s="169"/>
      <c r="U151" s="170">
        <f t="shared" si="323"/>
        <v>0</v>
      </c>
      <c r="V151" s="171" t="str">
        <f t="shared" si="286"/>
        <v>No</v>
      </c>
      <c r="W151" s="172" t="str">
        <f t="shared" si="287"/>
        <v>No</v>
      </c>
      <c r="X151" s="137"/>
      <c r="Y151" s="397">
        <v>1</v>
      </c>
      <c r="Z151" s="398">
        <f t="shared" si="288"/>
        <v>0</v>
      </c>
      <c r="AA151" s="62"/>
      <c r="AB151" s="62"/>
      <c r="AC151" s="284"/>
      <c r="AD151" s="516">
        <v>1.1000000000000001</v>
      </c>
      <c r="AE151" s="286">
        <f t="shared" si="324"/>
        <v>0</v>
      </c>
      <c r="AF151" s="286">
        <f t="shared" si="289"/>
        <v>0</v>
      </c>
      <c r="AG151" s="286">
        <f t="shared" si="290"/>
        <v>0</v>
      </c>
      <c r="AH151" s="286">
        <f t="shared" si="291"/>
        <v>0</v>
      </c>
      <c r="AI151" s="286">
        <f t="shared" si="292"/>
        <v>0</v>
      </c>
      <c r="AJ151" s="286">
        <f t="shared" si="293"/>
        <v>0</v>
      </c>
      <c r="AK151" s="286">
        <f t="shared" si="294"/>
        <v>0</v>
      </c>
      <c r="AL151" s="286">
        <f t="shared" si="295"/>
        <v>0</v>
      </c>
      <c r="AM151" s="286">
        <f t="shared" si="296"/>
        <v>0</v>
      </c>
      <c r="AN151" s="286">
        <f t="shared" si="297"/>
        <v>0</v>
      </c>
      <c r="AO151" s="286">
        <f t="shared" si="298"/>
        <v>0</v>
      </c>
      <c r="AP151" s="286">
        <v>1</v>
      </c>
      <c r="AQ151" s="1">
        <v>2</v>
      </c>
      <c r="AR151" s="523"/>
      <c r="AS151" s="1"/>
      <c r="AT151" s="523"/>
      <c r="AU151" s="1"/>
      <c r="AV151" s="523">
        <v>1</v>
      </c>
      <c r="AW151" s="1"/>
      <c r="AX151" s="523"/>
      <c r="BF151" s="62">
        <f t="shared" si="299"/>
        <v>0</v>
      </c>
      <c r="BG151" s="62">
        <f t="shared" si="300"/>
        <v>0</v>
      </c>
      <c r="BH151" s="62">
        <f t="shared" si="301"/>
        <v>0</v>
      </c>
      <c r="BI151" s="62">
        <f t="shared" si="302"/>
        <v>0</v>
      </c>
      <c r="BJ151" s="62">
        <f t="shared" si="303"/>
        <v>0</v>
      </c>
      <c r="BK151" s="62">
        <f t="shared" si="304"/>
        <v>0</v>
      </c>
      <c r="BL151" s="62">
        <f t="shared" si="305"/>
        <v>0</v>
      </c>
      <c r="BM151" s="62">
        <f t="shared" si="306"/>
        <v>0</v>
      </c>
      <c r="BO151" s="1">
        <f t="shared" si="307"/>
        <v>0</v>
      </c>
      <c r="BP151" s="1">
        <f t="shared" si="308"/>
        <v>0</v>
      </c>
      <c r="BR151" s="1">
        <f t="shared" si="283"/>
        <v>0</v>
      </c>
      <c r="BS151" s="1">
        <f t="shared" si="309"/>
        <v>0</v>
      </c>
      <c r="BT151" s="1">
        <f t="shared" si="310"/>
        <v>0</v>
      </c>
      <c r="BU151" s="1">
        <f t="shared" si="311"/>
        <v>0</v>
      </c>
      <c r="BV151" s="1">
        <f t="shared" si="312"/>
        <v>0</v>
      </c>
      <c r="BW151" s="1">
        <f t="shared" si="313"/>
        <v>0</v>
      </c>
      <c r="BX151" s="1">
        <f t="shared" si="314"/>
        <v>0</v>
      </c>
      <c r="BY151" s="1">
        <f t="shared" si="315"/>
        <v>0</v>
      </c>
      <c r="BZ151" s="1">
        <f t="shared" si="316"/>
        <v>0</v>
      </c>
      <c r="CA151" s="1">
        <f t="shared" si="317"/>
        <v>0</v>
      </c>
      <c r="CB151" s="1">
        <f t="shared" si="318"/>
        <v>0</v>
      </c>
      <c r="CC151" s="1">
        <f t="shared" si="319"/>
        <v>0</v>
      </c>
      <c r="CD151" s="1">
        <f t="shared" si="320"/>
        <v>0</v>
      </c>
      <c r="CE151" s="1">
        <f t="shared" si="321"/>
        <v>0</v>
      </c>
      <c r="CF151" s="1">
        <f t="shared" si="322"/>
        <v>0</v>
      </c>
    </row>
    <row r="152" spans="2:84" ht="57" customHeight="1">
      <c r="B152" s="270"/>
      <c r="D152" s="599" t="s">
        <v>760</v>
      </c>
      <c r="E152" s="673"/>
      <c r="F152" s="600" t="s">
        <v>219</v>
      </c>
      <c r="G152" s="600" t="s">
        <v>37</v>
      </c>
      <c r="H152" s="600">
        <v>1</v>
      </c>
      <c r="I152" s="601" t="s">
        <v>6712</v>
      </c>
      <c r="J152" s="1008">
        <v>89.25</v>
      </c>
      <c r="K152" s="612"/>
      <c r="L152" s="602"/>
      <c r="M152" s="603"/>
      <c r="N152" s="602"/>
      <c r="O152" s="603"/>
      <c r="P152" s="602"/>
      <c r="Q152" s="603"/>
      <c r="R152" s="602"/>
      <c r="S152" s="603"/>
      <c r="T152" s="612"/>
      <c r="U152" s="596">
        <f t="shared" si="323"/>
        <v>0</v>
      </c>
      <c r="V152" s="604" t="str">
        <f t="shared" si="286"/>
        <v>No</v>
      </c>
      <c r="W152" s="598" t="str">
        <f t="shared" si="287"/>
        <v>No</v>
      </c>
      <c r="X152" s="137"/>
      <c r="Y152" s="397">
        <v>1</v>
      </c>
      <c r="Z152" s="398">
        <f t="shared" si="288"/>
        <v>0</v>
      </c>
      <c r="AA152" s="62"/>
      <c r="AB152" s="62"/>
      <c r="AC152" s="284"/>
      <c r="AD152" s="516">
        <v>1.95</v>
      </c>
      <c r="AE152" s="286">
        <f t="shared" si="324"/>
        <v>0</v>
      </c>
      <c r="AF152" s="286">
        <f t="shared" si="289"/>
        <v>0</v>
      </c>
      <c r="AG152" s="286">
        <f t="shared" si="290"/>
        <v>0</v>
      </c>
      <c r="AH152" s="286">
        <f t="shared" si="291"/>
        <v>0</v>
      </c>
      <c r="AI152" s="286">
        <f t="shared" si="292"/>
        <v>0</v>
      </c>
      <c r="AJ152" s="286">
        <f t="shared" si="293"/>
        <v>0</v>
      </c>
      <c r="AK152" s="286">
        <f t="shared" si="294"/>
        <v>0</v>
      </c>
      <c r="AL152" s="286">
        <f t="shared" si="295"/>
        <v>0</v>
      </c>
      <c r="AM152" s="286">
        <f t="shared" si="296"/>
        <v>0</v>
      </c>
      <c r="AN152" s="286">
        <f t="shared" si="297"/>
        <v>0</v>
      </c>
      <c r="AO152" s="286">
        <f t="shared" si="298"/>
        <v>0</v>
      </c>
      <c r="AP152" s="286">
        <v>1</v>
      </c>
      <c r="AQ152" s="1">
        <v>1</v>
      </c>
      <c r="AR152" s="523"/>
      <c r="AS152" s="1"/>
      <c r="AT152" s="523"/>
      <c r="AU152" s="1">
        <v>1</v>
      </c>
      <c r="AV152" s="523"/>
      <c r="AW152" s="1"/>
      <c r="AX152" s="523"/>
      <c r="BF152" s="62">
        <f t="shared" si="299"/>
        <v>0</v>
      </c>
      <c r="BG152" s="62">
        <f t="shared" si="300"/>
        <v>0</v>
      </c>
      <c r="BH152" s="62">
        <f t="shared" si="301"/>
        <v>0</v>
      </c>
      <c r="BI152" s="62">
        <f t="shared" si="302"/>
        <v>0</v>
      </c>
      <c r="BJ152" s="62">
        <f t="shared" si="303"/>
        <v>0</v>
      </c>
      <c r="BK152" s="62">
        <f t="shared" si="304"/>
        <v>0</v>
      </c>
      <c r="BL152" s="62">
        <f t="shared" si="305"/>
        <v>0</v>
      </c>
      <c r="BM152" s="62">
        <f t="shared" si="306"/>
        <v>0</v>
      </c>
      <c r="BO152" s="1">
        <f t="shared" si="307"/>
        <v>0</v>
      </c>
      <c r="BP152" s="1">
        <f t="shared" si="308"/>
        <v>0</v>
      </c>
      <c r="BR152" s="1">
        <f t="shared" si="283"/>
        <v>0</v>
      </c>
      <c r="BS152" s="1">
        <f t="shared" si="309"/>
        <v>0</v>
      </c>
      <c r="BT152" s="1">
        <f t="shared" si="310"/>
        <v>0</v>
      </c>
      <c r="BU152" s="1">
        <f t="shared" si="311"/>
        <v>0</v>
      </c>
      <c r="BV152" s="1">
        <f t="shared" si="312"/>
        <v>0</v>
      </c>
      <c r="BW152" s="1">
        <f t="shared" si="313"/>
        <v>0</v>
      </c>
      <c r="BX152" s="1">
        <f t="shared" si="314"/>
        <v>0</v>
      </c>
      <c r="BY152" s="1">
        <f t="shared" si="315"/>
        <v>0</v>
      </c>
      <c r="BZ152" s="1">
        <f t="shared" si="316"/>
        <v>0</v>
      </c>
      <c r="CA152" s="1">
        <f t="shared" si="317"/>
        <v>0</v>
      </c>
      <c r="CB152" s="1">
        <f t="shared" si="318"/>
        <v>0</v>
      </c>
      <c r="CC152" s="1">
        <f t="shared" si="319"/>
        <v>0</v>
      </c>
      <c r="CD152" s="1">
        <f t="shared" si="320"/>
        <v>0</v>
      </c>
      <c r="CE152" s="1">
        <f t="shared" si="321"/>
        <v>0</v>
      </c>
      <c r="CF152" s="1">
        <f t="shared" si="322"/>
        <v>0</v>
      </c>
    </row>
    <row r="153" spans="2:84" ht="57" customHeight="1">
      <c r="B153" s="266"/>
      <c r="D153" s="472" t="s">
        <v>761</v>
      </c>
      <c r="E153" s="674"/>
      <c r="F153" s="62" t="s">
        <v>218</v>
      </c>
      <c r="G153" s="62" t="s">
        <v>37</v>
      </c>
      <c r="H153" s="62">
        <v>1</v>
      </c>
      <c r="I153" s="167" t="s">
        <v>6712</v>
      </c>
      <c r="J153" s="1009">
        <v>82.95</v>
      </c>
      <c r="K153" s="169"/>
      <c r="L153" s="168"/>
      <c r="M153" s="225"/>
      <c r="N153" s="168"/>
      <c r="O153" s="225"/>
      <c r="P153" s="168"/>
      <c r="Q153" s="225"/>
      <c r="R153" s="168"/>
      <c r="S153" s="225"/>
      <c r="T153" s="169"/>
      <c r="U153" s="170">
        <f t="shared" si="323"/>
        <v>0</v>
      </c>
      <c r="V153" s="171" t="str">
        <f t="shared" si="286"/>
        <v>No</v>
      </c>
      <c r="W153" s="172" t="str">
        <f t="shared" si="287"/>
        <v>No</v>
      </c>
      <c r="X153" s="137"/>
      <c r="Y153" s="397">
        <v>1</v>
      </c>
      <c r="Z153" s="398">
        <f t="shared" si="288"/>
        <v>0</v>
      </c>
      <c r="AA153" s="62"/>
      <c r="AB153" s="62"/>
      <c r="AC153" s="284"/>
      <c r="AD153" s="516">
        <v>1</v>
      </c>
      <c r="AE153" s="286">
        <f t="shared" si="324"/>
        <v>0</v>
      </c>
      <c r="AF153" s="286">
        <f t="shared" si="289"/>
        <v>0</v>
      </c>
      <c r="AG153" s="286">
        <f t="shared" si="290"/>
        <v>0</v>
      </c>
      <c r="AH153" s="286">
        <f t="shared" si="291"/>
        <v>0</v>
      </c>
      <c r="AI153" s="286">
        <f t="shared" si="292"/>
        <v>0</v>
      </c>
      <c r="AJ153" s="286">
        <f t="shared" si="293"/>
        <v>0</v>
      </c>
      <c r="AK153" s="286">
        <f t="shared" si="294"/>
        <v>0</v>
      </c>
      <c r="AL153" s="286">
        <f t="shared" si="295"/>
        <v>0</v>
      </c>
      <c r="AM153" s="286">
        <f t="shared" si="296"/>
        <v>0</v>
      </c>
      <c r="AN153" s="286">
        <f t="shared" si="297"/>
        <v>0</v>
      </c>
      <c r="AO153" s="286">
        <f t="shared" si="298"/>
        <v>0</v>
      </c>
      <c r="AP153" s="286">
        <v>1</v>
      </c>
      <c r="AQ153" s="1">
        <v>1</v>
      </c>
      <c r="AR153" s="523"/>
      <c r="AS153" s="1"/>
      <c r="AT153" s="523"/>
      <c r="AU153" s="1"/>
      <c r="AV153" s="523"/>
      <c r="AW153" s="1">
        <v>1</v>
      </c>
      <c r="AX153" s="523"/>
      <c r="BF153" s="62">
        <f t="shared" si="299"/>
        <v>0</v>
      </c>
      <c r="BG153" s="62">
        <f t="shared" si="300"/>
        <v>0</v>
      </c>
      <c r="BH153" s="62">
        <f t="shared" si="301"/>
        <v>0</v>
      </c>
      <c r="BI153" s="62">
        <f t="shared" si="302"/>
        <v>0</v>
      </c>
      <c r="BJ153" s="62">
        <f t="shared" si="303"/>
        <v>0</v>
      </c>
      <c r="BK153" s="62">
        <f t="shared" si="304"/>
        <v>0</v>
      </c>
      <c r="BL153" s="62">
        <f t="shared" si="305"/>
        <v>0</v>
      </c>
      <c r="BM153" s="62">
        <f t="shared" si="306"/>
        <v>0</v>
      </c>
      <c r="BO153" s="1">
        <f t="shared" si="307"/>
        <v>0</v>
      </c>
      <c r="BP153" s="1">
        <f t="shared" si="308"/>
        <v>0</v>
      </c>
      <c r="BR153" s="1">
        <f t="shared" si="283"/>
        <v>0</v>
      </c>
      <c r="BS153" s="1">
        <f t="shared" si="309"/>
        <v>0</v>
      </c>
      <c r="BT153" s="1">
        <f t="shared" si="310"/>
        <v>0</v>
      </c>
      <c r="BU153" s="1">
        <f t="shared" si="311"/>
        <v>0</v>
      </c>
      <c r="BV153" s="1">
        <f t="shared" si="312"/>
        <v>0</v>
      </c>
      <c r="BW153" s="1">
        <f t="shared" si="313"/>
        <v>0</v>
      </c>
      <c r="BX153" s="1">
        <f t="shared" si="314"/>
        <v>0</v>
      </c>
      <c r="BY153" s="1">
        <f t="shared" si="315"/>
        <v>0</v>
      </c>
      <c r="BZ153" s="1">
        <f t="shared" si="316"/>
        <v>0</v>
      </c>
      <c r="CA153" s="1">
        <f t="shared" si="317"/>
        <v>0</v>
      </c>
      <c r="CB153" s="1">
        <f t="shared" si="318"/>
        <v>0</v>
      </c>
      <c r="CC153" s="1">
        <f t="shared" si="319"/>
        <v>0</v>
      </c>
      <c r="CD153" s="1">
        <f t="shared" si="320"/>
        <v>0</v>
      </c>
      <c r="CE153" s="1">
        <f t="shared" si="321"/>
        <v>0</v>
      </c>
      <c r="CF153" s="1">
        <f t="shared" si="322"/>
        <v>0</v>
      </c>
    </row>
    <row r="154" spans="2:84" ht="57" customHeight="1">
      <c r="B154" s="270"/>
      <c r="D154" s="599" t="s">
        <v>762</v>
      </c>
      <c r="E154" s="673"/>
      <c r="F154" s="600" t="s">
        <v>218</v>
      </c>
      <c r="G154" s="600" t="s">
        <v>37</v>
      </c>
      <c r="H154" s="600">
        <v>2</v>
      </c>
      <c r="I154" s="601" t="s">
        <v>6712</v>
      </c>
      <c r="J154" s="1008">
        <v>136.5</v>
      </c>
      <c r="K154" s="612"/>
      <c r="L154" s="602"/>
      <c r="M154" s="603"/>
      <c r="N154" s="602"/>
      <c r="O154" s="603"/>
      <c r="P154" s="602"/>
      <c r="Q154" s="603"/>
      <c r="R154" s="602"/>
      <c r="S154" s="603"/>
      <c r="T154" s="612"/>
      <c r="U154" s="596">
        <f t="shared" si="323"/>
        <v>0</v>
      </c>
      <c r="V154" s="604" t="str">
        <f t="shared" si="286"/>
        <v>No</v>
      </c>
      <c r="W154" s="598" t="str">
        <f t="shared" si="287"/>
        <v>No</v>
      </c>
      <c r="X154" s="137"/>
      <c r="Y154" s="397">
        <v>1</v>
      </c>
      <c r="Z154" s="398">
        <f t="shared" si="288"/>
        <v>0</v>
      </c>
      <c r="AA154" s="62"/>
      <c r="AB154" s="62"/>
      <c r="AC154" s="284"/>
      <c r="AD154" s="516">
        <v>1.95</v>
      </c>
      <c r="AE154" s="286">
        <f t="shared" si="324"/>
        <v>0</v>
      </c>
      <c r="AF154" s="286">
        <f t="shared" si="289"/>
        <v>0</v>
      </c>
      <c r="AG154" s="286">
        <f t="shared" si="290"/>
        <v>0</v>
      </c>
      <c r="AH154" s="286">
        <f t="shared" si="291"/>
        <v>0</v>
      </c>
      <c r="AI154" s="286">
        <f t="shared" si="292"/>
        <v>0</v>
      </c>
      <c r="AJ154" s="286">
        <f t="shared" si="293"/>
        <v>0</v>
      </c>
      <c r="AK154" s="286">
        <f t="shared" si="294"/>
        <v>0</v>
      </c>
      <c r="AL154" s="286">
        <f t="shared" si="295"/>
        <v>0</v>
      </c>
      <c r="AM154" s="286">
        <f t="shared" si="296"/>
        <v>0</v>
      </c>
      <c r="AN154" s="286">
        <f t="shared" si="297"/>
        <v>0</v>
      </c>
      <c r="AO154" s="286">
        <f t="shared" si="298"/>
        <v>0</v>
      </c>
      <c r="AP154" s="286">
        <v>1</v>
      </c>
      <c r="AQ154" s="1">
        <v>2</v>
      </c>
      <c r="AR154" s="523"/>
      <c r="AS154" s="1"/>
      <c r="AT154" s="523"/>
      <c r="AU154" s="1"/>
      <c r="AV154" s="523"/>
      <c r="AW154" s="1">
        <v>2</v>
      </c>
      <c r="AX154" s="523"/>
      <c r="BF154" s="62">
        <f t="shared" si="299"/>
        <v>0</v>
      </c>
      <c r="BG154" s="62">
        <f t="shared" si="300"/>
        <v>0</v>
      </c>
      <c r="BH154" s="62">
        <f t="shared" si="301"/>
        <v>0</v>
      </c>
      <c r="BI154" s="62">
        <f t="shared" si="302"/>
        <v>0</v>
      </c>
      <c r="BJ154" s="62">
        <f t="shared" si="303"/>
        <v>0</v>
      </c>
      <c r="BK154" s="62">
        <f t="shared" si="304"/>
        <v>0</v>
      </c>
      <c r="BL154" s="62">
        <f t="shared" si="305"/>
        <v>0</v>
      </c>
      <c r="BM154" s="62">
        <f t="shared" si="306"/>
        <v>0</v>
      </c>
      <c r="BO154" s="1">
        <f t="shared" si="307"/>
        <v>0</v>
      </c>
      <c r="BP154" s="1">
        <f t="shared" si="308"/>
        <v>0</v>
      </c>
      <c r="BR154" s="1">
        <f t="shared" si="283"/>
        <v>0</v>
      </c>
      <c r="BS154" s="1">
        <f t="shared" si="309"/>
        <v>0</v>
      </c>
      <c r="BT154" s="1">
        <f t="shared" si="310"/>
        <v>0</v>
      </c>
      <c r="BU154" s="1">
        <f t="shared" si="311"/>
        <v>0</v>
      </c>
      <c r="BV154" s="1">
        <f t="shared" si="312"/>
        <v>0</v>
      </c>
      <c r="BW154" s="1">
        <f t="shared" si="313"/>
        <v>0</v>
      </c>
      <c r="BX154" s="1">
        <f t="shared" si="314"/>
        <v>0</v>
      </c>
      <c r="BY154" s="1">
        <f t="shared" si="315"/>
        <v>0</v>
      </c>
      <c r="BZ154" s="1">
        <f t="shared" si="316"/>
        <v>0</v>
      </c>
      <c r="CA154" s="1">
        <f t="shared" si="317"/>
        <v>0</v>
      </c>
      <c r="CB154" s="1">
        <f t="shared" si="318"/>
        <v>0</v>
      </c>
      <c r="CC154" s="1">
        <f t="shared" si="319"/>
        <v>0</v>
      </c>
      <c r="CD154" s="1">
        <f t="shared" si="320"/>
        <v>0</v>
      </c>
      <c r="CE154" s="1">
        <f t="shared" si="321"/>
        <v>0</v>
      </c>
      <c r="CF154" s="1">
        <f t="shared" si="322"/>
        <v>0</v>
      </c>
    </row>
    <row r="155" spans="2:84" ht="57" customHeight="1">
      <c r="B155" s="266"/>
      <c r="C155" s="1"/>
      <c r="D155" s="1033" t="s">
        <v>5013</v>
      </c>
      <c r="E155" s="674"/>
      <c r="F155" s="62" t="s">
        <v>629</v>
      </c>
      <c r="G155" s="167" t="s">
        <v>37</v>
      </c>
      <c r="H155" s="62">
        <v>1</v>
      </c>
      <c r="I155" s="167" t="s">
        <v>6708</v>
      </c>
      <c r="J155" s="1011">
        <v>87.15</v>
      </c>
      <c r="K155" s="169"/>
      <c r="L155" s="168"/>
      <c r="M155" s="225"/>
      <c r="N155" s="168"/>
      <c r="O155" s="225"/>
      <c r="P155" s="168"/>
      <c r="Q155" s="225"/>
      <c r="R155" s="168"/>
      <c r="S155" s="225"/>
      <c r="T155" s="169"/>
      <c r="U155" s="170">
        <f t="shared" si="323"/>
        <v>0</v>
      </c>
      <c r="V155" s="171" t="str">
        <f t="shared" si="286"/>
        <v>No</v>
      </c>
      <c r="W155" s="172" t="str">
        <f t="shared" si="287"/>
        <v>No</v>
      </c>
      <c r="X155" s="137"/>
      <c r="Y155" s="397">
        <v>1</v>
      </c>
      <c r="Z155" s="398">
        <f t="shared" si="288"/>
        <v>0</v>
      </c>
      <c r="AA155" s="62"/>
      <c r="AB155" s="62"/>
      <c r="AC155" s="284"/>
      <c r="AD155" s="516">
        <v>2.64</v>
      </c>
      <c r="AE155" s="286">
        <f t="shared" si="324"/>
        <v>0</v>
      </c>
      <c r="AF155" s="286">
        <f t="shared" si="289"/>
        <v>0</v>
      </c>
      <c r="AG155" s="286">
        <f t="shared" si="290"/>
        <v>0</v>
      </c>
      <c r="AH155" s="286">
        <f t="shared" si="291"/>
        <v>0</v>
      </c>
      <c r="AI155" s="286">
        <f t="shared" si="292"/>
        <v>0</v>
      </c>
      <c r="AJ155" s="286">
        <f t="shared" si="293"/>
        <v>0</v>
      </c>
      <c r="AK155" s="286">
        <f t="shared" si="294"/>
        <v>0</v>
      </c>
      <c r="AL155" s="286">
        <f t="shared" si="295"/>
        <v>0</v>
      </c>
      <c r="AM155" s="286">
        <f t="shared" si="296"/>
        <v>0</v>
      </c>
      <c r="AN155" s="286">
        <f t="shared" si="297"/>
        <v>0</v>
      </c>
      <c r="AO155" s="286">
        <f t="shared" si="298"/>
        <v>0</v>
      </c>
      <c r="AP155" s="286">
        <v>0.5</v>
      </c>
      <c r="AQ155" s="32">
        <v>5</v>
      </c>
      <c r="AR155" s="623"/>
      <c r="AS155" s="1"/>
      <c r="AT155" s="523"/>
      <c r="AU155" s="1"/>
      <c r="AV155" s="523"/>
      <c r="AW155" s="1"/>
      <c r="AX155" s="523"/>
      <c r="BF155" s="62">
        <f t="shared" si="299"/>
        <v>0</v>
      </c>
      <c r="BG155" s="62">
        <f t="shared" si="300"/>
        <v>0</v>
      </c>
      <c r="BH155" s="62">
        <f t="shared" si="301"/>
        <v>0</v>
      </c>
      <c r="BI155" s="62">
        <f t="shared" si="302"/>
        <v>0</v>
      </c>
      <c r="BJ155" s="62">
        <f t="shared" si="303"/>
        <v>0</v>
      </c>
      <c r="BK155" s="62">
        <f t="shared" si="304"/>
        <v>0</v>
      </c>
      <c r="BL155" s="62">
        <f t="shared" si="305"/>
        <v>0</v>
      </c>
      <c r="BM155" s="62">
        <f t="shared" si="306"/>
        <v>0</v>
      </c>
      <c r="BO155" s="1">
        <f t="shared" si="307"/>
        <v>0</v>
      </c>
      <c r="BP155" s="1">
        <f t="shared" si="308"/>
        <v>0</v>
      </c>
      <c r="BR155" s="1">
        <f t="shared" si="283"/>
        <v>0</v>
      </c>
      <c r="BS155" s="1">
        <f t="shared" si="309"/>
        <v>0</v>
      </c>
      <c r="BT155" s="1">
        <f t="shared" si="310"/>
        <v>0</v>
      </c>
      <c r="BU155" s="1">
        <f t="shared" si="311"/>
        <v>0</v>
      </c>
      <c r="BV155" s="1">
        <f t="shared" si="312"/>
        <v>0</v>
      </c>
      <c r="BW155" s="1">
        <f t="shared" si="313"/>
        <v>0</v>
      </c>
      <c r="BX155" s="1">
        <f t="shared" si="314"/>
        <v>0</v>
      </c>
      <c r="BY155" s="1">
        <f t="shared" si="315"/>
        <v>0</v>
      </c>
      <c r="BZ155" s="1">
        <f t="shared" si="316"/>
        <v>0</v>
      </c>
      <c r="CA155" s="1">
        <f t="shared" si="317"/>
        <v>0</v>
      </c>
      <c r="CB155" s="1">
        <f t="shared" si="318"/>
        <v>0</v>
      </c>
      <c r="CC155" s="1">
        <f t="shared" si="319"/>
        <v>0</v>
      </c>
      <c r="CD155" s="1">
        <f t="shared" si="320"/>
        <v>0</v>
      </c>
      <c r="CE155" s="1">
        <f t="shared" si="321"/>
        <v>0</v>
      </c>
      <c r="CF155" s="1">
        <f t="shared" si="322"/>
        <v>0</v>
      </c>
    </row>
    <row r="156" spans="2:84" ht="57" customHeight="1">
      <c r="B156" s="266"/>
      <c r="C156" s="1"/>
      <c r="D156" s="1033" t="s">
        <v>5014</v>
      </c>
      <c r="E156" s="674"/>
      <c r="F156" s="62" t="s">
        <v>629</v>
      </c>
      <c r="G156" s="167" t="s">
        <v>693</v>
      </c>
      <c r="H156" s="62">
        <v>2</v>
      </c>
      <c r="I156" s="167" t="s">
        <v>6708</v>
      </c>
      <c r="J156" s="1011">
        <v>112.35000000000001</v>
      </c>
      <c r="K156" s="169"/>
      <c r="L156" s="168"/>
      <c r="M156" s="225"/>
      <c r="N156" s="168"/>
      <c r="O156" s="225"/>
      <c r="P156" s="168"/>
      <c r="Q156" s="225"/>
      <c r="R156" s="168"/>
      <c r="S156" s="225"/>
      <c r="T156" s="169"/>
      <c r="U156" s="170">
        <f t="shared" si="323"/>
        <v>0</v>
      </c>
      <c r="V156" s="171" t="str">
        <f t="shared" si="286"/>
        <v>No</v>
      </c>
      <c r="W156" s="172" t="str">
        <f t="shared" si="287"/>
        <v>No</v>
      </c>
      <c r="X156" s="137"/>
      <c r="Y156" s="397">
        <v>1</v>
      </c>
      <c r="Z156" s="398">
        <f t="shared" si="288"/>
        <v>0</v>
      </c>
      <c r="AA156" s="62"/>
      <c r="AB156" s="62"/>
      <c r="AC156" s="284"/>
      <c r="AD156" s="516">
        <v>3.28</v>
      </c>
      <c r="AE156" s="286">
        <f t="shared" si="324"/>
        <v>0</v>
      </c>
      <c r="AF156" s="286">
        <f t="shared" si="289"/>
        <v>0</v>
      </c>
      <c r="AG156" s="286">
        <f t="shared" si="290"/>
        <v>0</v>
      </c>
      <c r="AH156" s="286">
        <f t="shared" si="291"/>
        <v>0</v>
      </c>
      <c r="AI156" s="286">
        <f t="shared" si="292"/>
        <v>0</v>
      </c>
      <c r="AJ156" s="286">
        <f t="shared" si="293"/>
        <v>0</v>
      </c>
      <c r="AK156" s="286">
        <f t="shared" si="294"/>
        <v>0</v>
      </c>
      <c r="AL156" s="286">
        <f t="shared" si="295"/>
        <v>0</v>
      </c>
      <c r="AM156" s="286">
        <f t="shared" si="296"/>
        <v>0</v>
      </c>
      <c r="AN156" s="286">
        <f t="shared" si="297"/>
        <v>0</v>
      </c>
      <c r="AO156" s="286">
        <f t="shared" si="298"/>
        <v>0</v>
      </c>
      <c r="AP156" s="286">
        <v>0.5</v>
      </c>
      <c r="AQ156" s="32">
        <v>2</v>
      </c>
      <c r="AR156" s="623">
        <v>8</v>
      </c>
      <c r="AS156" s="1"/>
      <c r="AT156" s="523"/>
      <c r="AU156" s="1"/>
      <c r="AV156" s="523"/>
      <c r="AW156" s="1"/>
      <c r="AX156" s="523"/>
      <c r="BF156" s="62">
        <f t="shared" si="299"/>
        <v>0</v>
      </c>
      <c r="BG156" s="62">
        <f t="shared" si="300"/>
        <v>0</v>
      </c>
      <c r="BH156" s="62">
        <f t="shared" si="301"/>
        <v>0</v>
      </c>
      <c r="BI156" s="62">
        <f t="shared" si="302"/>
        <v>0</v>
      </c>
      <c r="BJ156" s="62">
        <f t="shared" si="303"/>
        <v>0</v>
      </c>
      <c r="BK156" s="62">
        <f t="shared" si="304"/>
        <v>0</v>
      </c>
      <c r="BL156" s="62">
        <f t="shared" si="305"/>
        <v>0</v>
      </c>
      <c r="BM156" s="62">
        <f t="shared" si="306"/>
        <v>0</v>
      </c>
      <c r="BO156" s="1">
        <f t="shared" si="307"/>
        <v>0</v>
      </c>
      <c r="BP156" s="1">
        <f t="shared" si="308"/>
        <v>0</v>
      </c>
      <c r="BR156" s="1">
        <f t="shared" si="283"/>
        <v>0</v>
      </c>
      <c r="BS156" s="1">
        <f t="shared" si="309"/>
        <v>0</v>
      </c>
      <c r="BT156" s="1">
        <f t="shared" si="310"/>
        <v>0</v>
      </c>
      <c r="BU156" s="1">
        <f t="shared" si="311"/>
        <v>0</v>
      </c>
      <c r="BV156" s="1">
        <f t="shared" si="312"/>
        <v>0</v>
      </c>
      <c r="BW156" s="1">
        <f t="shared" si="313"/>
        <v>0</v>
      </c>
      <c r="BX156" s="1">
        <f t="shared" si="314"/>
        <v>0</v>
      </c>
      <c r="BY156" s="1">
        <f t="shared" si="315"/>
        <v>0</v>
      </c>
      <c r="BZ156" s="1">
        <f t="shared" si="316"/>
        <v>0</v>
      </c>
      <c r="CA156" s="1">
        <f t="shared" si="317"/>
        <v>0</v>
      </c>
      <c r="CB156" s="1">
        <f t="shared" si="318"/>
        <v>0</v>
      </c>
      <c r="CC156" s="1">
        <f t="shared" si="319"/>
        <v>0</v>
      </c>
      <c r="CD156" s="1">
        <f t="shared" si="320"/>
        <v>0</v>
      </c>
      <c r="CE156" s="1">
        <f t="shared" si="321"/>
        <v>0</v>
      </c>
      <c r="CF156" s="1">
        <f t="shared" si="322"/>
        <v>0</v>
      </c>
    </row>
    <row r="157" spans="2:84" ht="57" customHeight="1">
      <c r="B157" s="270"/>
      <c r="C157" s="1"/>
      <c r="D157" s="620" t="s">
        <v>5015</v>
      </c>
      <c r="E157" s="673"/>
      <c r="F157" s="600" t="s">
        <v>219</v>
      </c>
      <c r="G157" s="601" t="s">
        <v>37</v>
      </c>
      <c r="H157" s="600">
        <v>1</v>
      </c>
      <c r="I157" s="601" t="s">
        <v>6708</v>
      </c>
      <c r="J157" s="1010">
        <v>57.75</v>
      </c>
      <c r="K157" s="612"/>
      <c r="L157" s="602"/>
      <c r="M157" s="603"/>
      <c r="N157" s="602"/>
      <c r="O157" s="603"/>
      <c r="P157" s="602"/>
      <c r="Q157" s="603"/>
      <c r="R157" s="602"/>
      <c r="S157" s="603"/>
      <c r="T157" s="612"/>
      <c r="U157" s="596">
        <f t="shared" si="323"/>
        <v>0</v>
      </c>
      <c r="V157" s="604" t="str">
        <f t="shared" si="286"/>
        <v>No</v>
      </c>
      <c r="W157" s="598" t="str">
        <f t="shared" si="287"/>
        <v>No</v>
      </c>
      <c r="X157" s="137"/>
      <c r="Y157" s="397">
        <v>1</v>
      </c>
      <c r="Z157" s="398">
        <f t="shared" si="288"/>
        <v>0</v>
      </c>
      <c r="AA157" s="62"/>
      <c r="AB157" s="62"/>
      <c r="AC157" s="284"/>
      <c r="AD157" s="622">
        <v>0.65</v>
      </c>
      <c r="AE157" s="286">
        <f t="shared" si="324"/>
        <v>0</v>
      </c>
      <c r="AF157" s="286">
        <f t="shared" si="289"/>
        <v>0</v>
      </c>
      <c r="AG157" s="286">
        <f t="shared" si="290"/>
        <v>0</v>
      </c>
      <c r="AH157" s="286">
        <f t="shared" si="291"/>
        <v>0</v>
      </c>
      <c r="AI157" s="286">
        <f t="shared" si="292"/>
        <v>0</v>
      </c>
      <c r="AJ157" s="286">
        <f t="shared" si="293"/>
        <v>0</v>
      </c>
      <c r="AK157" s="286">
        <f t="shared" si="294"/>
        <v>0</v>
      </c>
      <c r="AL157" s="286">
        <f t="shared" si="295"/>
        <v>0</v>
      </c>
      <c r="AM157" s="286">
        <f t="shared" si="296"/>
        <v>0</v>
      </c>
      <c r="AN157" s="286">
        <f t="shared" si="297"/>
        <v>0</v>
      </c>
      <c r="AO157" s="286">
        <f t="shared" si="298"/>
        <v>0</v>
      </c>
      <c r="AP157" s="286">
        <v>0.5</v>
      </c>
      <c r="AQ157" s="32">
        <v>4</v>
      </c>
      <c r="AR157" s="523"/>
      <c r="AS157" s="1"/>
      <c r="AT157" s="523"/>
      <c r="AU157" s="1"/>
      <c r="AV157" s="523"/>
      <c r="AW157" s="1"/>
      <c r="AX157" s="523"/>
      <c r="BF157" s="62">
        <f t="shared" si="299"/>
        <v>0</v>
      </c>
      <c r="BG157" s="62">
        <f t="shared" si="300"/>
        <v>0</v>
      </c>
      <c r="BH157" s="62">
        <f t="shared" si="301"/>
        <v>0</v>
      </c>
      <c r="BI157" s="62">
        <f t="shared" si="302"/>
        <v>0</v>
      </c>
      <c r="BJ157" s="62">
        <f t="shared" si="303"/>
        <v>0</v>
      </c>
      <c r="BK157" s="62">
        <f t="shared" si="304"/>
        <v>0</v>
      </c>
      <c r="BL157" s="62">
        <f t="shared" si="305"/>
        <v>0</v>
      </c>
      <c r="BM157" s="62">
        <f t="shared" si="306"/>
        <v>0</v>
      </c>
      <c r="BO157" s="1">
        <f t="shared" si="307"/>
        <v>0</v>
      </c>
      <c r="BP157" s="1">
        <f t="shared" si="308"/>
        <v>0</v>
      </c>
      <c r="BR157" s="1">
        <f t="shared" si="283"/>
        <v>0</v>
      </c>
      <c r="BS157" s="1">
        <f t="shared" si="309"/>
        <v>0</v>
      </c>
      <c r="BT157" s="1">
        <f t="shared" si="310"/>
        <v>0</v>
      </c>
      <c r="BU157" s="1">
        <f t="shared" si="311"/>
        <v>0</v>
      </c>
      <c r="BV157" s="1">
        <f t="shared" si="312"/>
        <v>0</v>
      </c>
      <c r="BW157" s="1">
        <f t="shared" si="313"/>
        <v>0</v>
      </c>
      <c r="BX157" s="1">
        <f t="shared" si="314"/>
        <v>0</v>
      </c>
      <c r="BY157" s="1">
        <f t="shared" si="315"/>
        <v>0</v>
      </c>
      <c r="BZ157" s="1">
        <f t="shared" si="316"/>
        <v>0</v>
      </c>
      <c r="CA157" s="1">
        <f t="shared" si="317"/>
        <v>0</v>
      </c>
      <c r="CB157" s="1">
        <f t="shared" si="318"/>
        <v>0</v>
      </c>
      <c r="CC157" s="1">
        <f t="shared" si="319"/>
        <v>0</v>
      </c>
      <c r="CD157" s="1">
        <f t="shared" si="320"/>
        <v>0</v>
      </c>
      <c r="CE157" s="1">
        <f t="shared" si="321"/>
        <v>0</v>
      </c>
      <c r="CF157" s="1">
        <f t="shared" si="322"/>
        <v>0</v>
      </c>
    </row>
    <row r="158" spans="2:84" ht="57" customHeight="1">
      <c r="B158" s="270"/>
      <c r="C158" s="1"/>
      <c r="D158" s="620" t="s">
        <v>5016</v>
      </c>
      <c r="E158" s="673"/>
      <c r="F158" s="600" t="s">
        <v>219</v>
      </c>
      <c r="G158" s="601" t="s">
        <v>693</v>
      </c>
      <c r="H158" s="600">
        <v>2</v>
      </c>
      <c r="I158" s="601" t="s">
        <v>6708</v>
      </c>
      <c r="J158" s="1010">
        <v>66.150000000000006</v>
      </c>
      <c r="K158" s="612"/>
      <c r="L158" s="602"/>
      <c r="M158" s="603"/>
      <c r="N158" s="602"/>
      <c r="O158" s="603"/>
      <c r="P158" s="602"/>
      <c r="Q158" s="603"/>
      <c r="R158" s="602"/>
      <c r="S158" s="603"/>
      <c r="T158" s="612"/>
      <c r="U158" s="596">
        <f t="shared" si="323"/>
        <v>0</v>
      </c>
      <c r="V158" s="604" t="str">
        <f t="shared" si="286"/>
        <v>No</v>
      </c>
      <c r="W158" s="598" t="str">
        <f t="shared" si="287"/>
        <v>No</v>
      </c>
      <c r="X158" s="137"/>
      <c r="Y158" s="397">
        <v>1</v>
      </c>
      <c r="Z158" s="398">
        <f t="shared" si="288"/>
        <v>0</v>
      </c>
      <c r="AA158" s="62"/>
      <c r="AB158" s="62"/>
      <c r="AC158" s="284"/>
      <c r="AD158" s="622">
        <v>0.75</v>
      </c>
      <c r="AE158" s="286">
        <f t="shared" si="324"/>
        <v>0</v>
      </c>
      <c r="AF158" s="286">
        <f t="shared" si="289"/>
        <v>0</v>
      </c>
      <c r="AG158" s="286">
        <f t="shared" si="290"/>
        <v>0</v>
      </c>
      <c r="AH158" s="286">
        <f t="shared" si="291"/>
        <v>0</v>
      </c>
      <c r="AI158" s="286">
        <f t="shared" si="292"/>
        <v>0</v>
      </c>
      <c r="AJ158" s="286">
        <f t="shared" si="293"/>
        <v>0</v>
      </c>
      <c r="AK158" s="286">
        <f t="shared" si="294"/>
        <v>0</v>
      </c>
      <c r="AL158" s="286">
        <f t="shared" si="295"/>
        <v>0</v>
      </c>
      <c r="AM158" s="286">
        <f t="shared" si="296"/>
        <v>0</v>
      </c>
      <c r="AN158" s="286">
        <f t="shared" si="297"/>
        <v>0</v>
      </c>
      <c r="AO158" s="286">
        <f t="shared" si="298"/>
        <v>0</v>
      </c>
      <c r="AP158" s="286">
        <v>0.5</v>
      </c>
      <c r="AQ158" s="32">
        <v>6</v>
      </c>
      <c r="AR158" s="523"/>
      <c r="AS158" s="1"/>
      <c r="AT158" s="523"/>
      <c r="AU158" s="1"/>
      <c r="AV158" s="523"/>
      <c r="AW158" s="1"/>
      <c r="AX158" s="523"/>
      <c r="BF158" s="62">
        <f t="shared" si="299"/>
        <v>0</v>
      </c>
      <c r="BG158" s="62">
        <f t="shared" si="300"/>
        <v>0</v>
      </c>
      <c r="BH158" s="62">
        <f t="shared" si="301"/>
        <v>0</v>
      </c>
      <c r="BI158" s="62">
        <f t="shared" si="302"/>
        <v>0</v>
      </c>
      <c r="BJ158" s="62">
        <f t="shared" si="303"/>
        <v>0</v>
      </c>
      <c r="BK158" s="62">
        <f t="shared" si="304"/>
        <v>0</v>
      </c>
      <c r="BL158" s="62">
        <f t="shared" si="305"/>
        <v>0</v>
      </c>
      <c r="BM158" s="62">
        <f t="shared" si="306"/>
        <v>0</v>
      </c>
      <c r="BO158" s="1">
        <f t="shared" si="307"/>
        <v>0</v>
      </c>
      <c r="BP158" s="1">
        <f t="shared" si="308"/>
        <v>0</v>
      </c>
      <c r="BR158" s="1">
        <f t="shared" si="283"/>
        <v>0</v>
      </c>
      <c r="BS158" s="1">
        <f t="shared" si="309"/>
        <v>0</v>
      </c>
      <c r="BT158" s="1">
        <f t="shared" si="310"/>
        <v>0</v>
      </c>
      <c r="BU158" s="1">
        <f t="shared" si="311"/>
        <v>0</v>
      </c>
      <c r="BV158" s="1">
        <f t="shared" si="312"/>
        <v>0</v>
      </c>
      <c r="BW158" s="1">
        <f t="shared" si="313"/>
        <v>0</v>
      </c>
      <c r="BX158" s="1">
        <f t="shared" si="314"/>
        <v>0</v>
      </c>
      <c r="BY158" s="1">
        <f t="shared" si="315"/>
        <v>0</v>
      </c>
      <c r="BZ158" s="1">
        <f t="shared" si="316"/>
        <v>0</v>
      </c>
      <c r="CA158" s="1">
        <f t="shared" si="317"/>
        <v>0</v>
      </c>
      <c r="CB158" s="1">
        <f t="shared" si="318"/>
        <v>0</v>
      </c>
      <c r="CC158" s="1">
        <f t="shared" si="319"/>
        <v>0</v>
      </c>
      <c r="CD158" s="1">
        <f t="shared" si="320"/>
        <v>0</v>
      </c>
      <c r="CE158" s="1">
        <f t="shared" si="321"/>
        <v>0</v>
      </c>
      <c r="CF158" s="1">
        <f t="shared" si="322"/>
        <v>0</v>
      </c>
    </row>
    <row r="159" spans="2:84" ht="57" customHeight="1">
      <c r="B159" s="266"/>
      <c r="C159" s="1"/>
      <c r="D159" s="472" t="s">
        <v>763</v>
      </c>
      <c r="E159" s="674"/>
      <c r="F159" s="62" t="s">
        <v>218</v>
      </c>
      <c r="G159" s="62" t="s">
        <v>37</v>
      </c>
      <c r="H159" s="62">
        <v>2</v>
      </c>
      <c r="I159" s="167" t="s">
        <v>6712</v>
      </c>
      <c r="J159" s="1009">
        <v>72.45</v>
      </c>
      <c r="K159" s="169"/>
      <c r="L159" s="168"/>
      <c r="M159" s="225"/>
      <c r="N159" s="168"/>
      <c r="O159" s="225"/>
      <c r="P159" s="168"/>
      <c r="Q159" s="225"/>
      <c r="R159" s="168"/>
      <c r="S159" s="225"/>
      <c r="T159" s="169"/>
      <c r="U159" s="170">
        <f t="shared" si="323"/>
        <v>0</v>
      </c>
      <c r="V159" s="171" t="str">
        <f t="shared" si="286"/>
        <v>No</v>
      </c>
      <c r="W159" s="172" t="str">
        <f t="shared" si="287"/>
        <v>No</v>
      </c>
      <c r="X159" s="137"/>
      <c r="Y159" s="397">
        <v>1</v>
      </c>
      <c r="Z159" s="398">
        <f t="shared" si="288"/>
        <v>0</v>
      </c>
      <c r="AA159" s="62"/>
      <c r="AB159" s="62"/>
      <c r="AC159" s="284"/>
      <c r="AD159" s="516">
        <v>1.5</v>
      </c>
      <c r="AE159" s="286">
        <f t="shared" si="324"/>
        <v>0</v>
      </c>
      <c r="AF159" s="286">
        <f t="shared" si="289"/>
        <v>0</v>
      </c>
      <c r="AG159" s="286">
        <f t="shared" si="290"/>
        <v>0</v>
      </c>
      <c r="AH159" s="286">
        <f t="shared" si="291"/>
        <v>0</v>
      </c>
      <c r="AI159" s="286">
        <f t="shared" si="292"/>
        <v>0</v>
      </c>
      <c r="AJ159" s="286">
        <f t="shared" si="293"/>
        <v>0</v>
      </c>
      <c r="AK159" s="286">
        <f t="shared" si="294"/>
        <v>0</v>
      </c>
      <c r="AL159" s="286">
        <f t="shared" si="295"/>
        <v>0</v>
      </c>
      <c r="AM159" s="286">
        <f t="shared" si="296"/>
        <v>0</v>
      </c>
      <c r="AN159" s="286">
        <f t="shared" si="297"/>
        <v>0</v>
      </c>
      <c r="AO159" s="286">
        <f t="shared" si="298"/>
        <v>0</v>
      </c>
      <c r="AP159" s="286">
        <v>1</v>
      </c>
      <c r="AQ159" s="1">
        <v>1</v>
      </c>
      <c r="AR159" s="523">
        <v>1</v>
      </c>
      <c r="AS159" s="1"/>
      <c r="AT159" s="523"/>
      <c r="AU159" s="1"/>
      <c r="AV159" s="523"/>
      <c r="AW159" s="1"/>
      <c r="AX159" s="523">
        <v>2</v>
      </c>
      <c r="BF159" s="62">
        <f t="shared" si="299"/>
        <v>0</v>
      </c>
      <c r="BG159" s="62">
        <f t="shared" si="300"/>
        <v>0</v>
      </c>
      <c r="BH159" s="62">
        <f t="shared" si="301"/>
        <v>0</v>
      </c>
      <c r="BI159" s="62">
        <f t="shared" si="302"/>
        <v>0</v>
      </c>
      <c r="BJ159" s="62">
        <f t="shared" si="303"/>
        <v>0</v>
      </c>
      <c r="BK159" s="62">
        <f t="shared" si="304"/>
        <v>0</v>
      </c>
      <c r="BL159" s="62">
        <f t="shared" si="305"/>
        <v>0</v>
      </c>
      <c r="BM159" s="62">
        <f t="shared" si="306"/>
        <v>0</v>
      </c>
      <c r="BO159" s="1">
        <f t="shared" si="307"/>
        <v>0</v>
      </c>
      <c r="BP159" s="1">
        <f t="shared" si="308"/>
        <v>0</v>
      </c>
      <c r="BR159" s="1">
        <f t="shared" si="283"/>
        <v>0</v>
      </c>
      <c r="BS159" s="1">
        <f t="shared" si="309"/>
        <v>0</v>
      </c>
      <c r="BT159" s="1">
        <f t="shared" si="310"/>
        <v>0</v>
      </c>
      <c r="BU159" s="1">
        <f t="shared" si="311"/>
        <v>0</v>
      </c>
      <c r="BV159" s="1">
        <f t="shared" si="312"/>
        <v>0</v>
      </c>
      <c r="BW159" s="1">
        <f t="shared" si="313"/>
        <v>0</v>
      </c>
      <c r="BX159" s="1">
        <f t="shared" si="314"/>
        <v>0</v>
      </c>
      <c r="BY159" s="1">
        <f t="shared" si="315"/>
        <v>0</v>
      </c>
      <c r="BZ159" s="1">
        <f t="shared" si="316"/>
        <v>0</v>
      </c>
      <c r="CA159" s="1">
        <f t="shared" si="317"/>
        <v>0</v>
      </c>
      <c r="CB159" s="1">
        <f t="shared" si="318"/>
        <v>0</v>
      </c>
      <c r="CC159" s="1">
        <f t="shared" si="319"/>
        <v>0</v>
      </c>
      <c r="CD159" s="1">
        <f t="shared" si="320"/>
        <v>0</v>
      </c>
      <c r="CE159" s="1">
        <f t="shared" si="321"/>
        <v>0</v>
      </c>
      <c r="CF159" s="1">
        <f t="shared" si="322"/>
        <v>0</v>
      </c>
    </row>
    <row r="160" spans="2:84" ht="57" customHeight="1">
      <c r="B160" s="270"/>
      <c r="C160" s="1"/>
      <c r="D160" s="599" t="s">
        <v>764</v>
      </c>
      <c r="E160" s="673"/>
      <c r="F160" s="600" t="s">
        <v>225</v>
      </c>
      <c r="G160" s="600" t="s">
        <v>37</v>
      </c>
      <c r="H160" s="600">
        <v>3</v>
      </c>
      <c r="I160" s="601" t="s">
        <v>6712</v>
      </c>
      <c r="J160" s="1008">
        <v>68.25</v>
      </c>
      <c r="K160" s="612"/>
      <c r="L160" s="602"/>
      <c r="M160" s="603"/>
      <c r="N160" s="602"/>
      <c r="O160" s="603"/>
      <c r="P160" s="602"/>
      <c r="Q160" s="603"/>
      <c r="R160" s="602"/>
      <c r="S160" s="603"/>
      <c r="T160" s="612"/>
      <c r="U160" s="596">
        <f>J160*K160+J160*L160+J160*M160+J160*N160+J160*O160+J160*P160+J160*Q160+J160*R160+J160*S160+J160*T160</f>
        <v>0</v>
      </c>
      <c r="V160" s="604" t="str">
        <f t="shared" si="286"/>
        <v>No</v>
      </c>
      <c r="W160" s="598" t="str">
        <f t="shared" si="287"/>
        <v>No</v>
      </c>
      <c r="X160" s="137"/>
      <c r="Y160" s="397">
        <v>1</v>
      </c>
      <c r="Z160" s="398">
        <f t="shared" si="288"/>
        <v>0</v>
      </c>
      <c r="AA160" s="62"/>
      <c r="AB160" s="62"/>
      <c r="AC160" s="284"/>
      <c r="AD160" s="516">
        <v>1</v>
      </c>
      <c r="AE160" s="286">
        <f t="shared" si="324"/>
        <v>0</v>
      </c>
      <c r="AF160" s="286">
        <f t="shared" si="289"/>
        <v>0</v>
      </c>
      <c r="AG160" s="286">
        <f t="shared" si="290"/>
        <v>0</v>
      </c>
      <c r="AH160" s="286">
        <f t="shared" si="291"/>
        <v>0</v>
      </c>
      <c r="AI160" s="286">
        <f t="shared" si="292"/>
        <v>0</v>
      </c>
      <c r="AJ160" s="286">
        <f t="shared" si="293"/>
        <v>0</v>
      </c>
      <c r="AK160" s="286">
        <f t="shared" si="294"/>
        <v>0</v>
      </c>
      <c r="AL160" s="286">
        <f t="shared" si="295"/>
        <v>0</v>
      </c>
      <c r="AM160" s="286">
        <f t="shared" si="296"/>
        <v>0</v>
      </c>
      <c r="AN160" s="286">
        <f t="shared" si="297"/>
        <v>0</v>
      </c>
      <c r="AO160" s="286">
        <f t="shared" si="298"/>
        <v>0</v>
      </c>
      <c r="AP160" s="286">
        <v>1</v>
      </c>
      <c r="AQ160" s="1">
        <v>2</v>
      </c>
      <c r="AR160" s="523">
        <v>1</v>
      </c>
      <c r="AS160" s="1"/>
      <c r="AT160" s="523"/>
      <c r="AU160" s="1"/>
      <c r="AV160" s="523">
        <v>2</v>
      </c>
      <c r="AW160" s="1">
        <v>1</v>
      </c>
      <c r="AX160" s="523"/>
      <c r="BF160" s="62">
        <f t="shared" si="299"/>
        <v>0</v>
      </c>
      <c r="BG160" s="62">
        <f t="shared" si="300"/>
        <v>0</v>
      </c>
      <c r="BH160" s="62">
        <f t="shared" si="301"/>
        <v>0</v>
      </c>
      <c r="BI160" s="62">
        <f t="shared" si="302"/>
        <v>0</v>
      </c>
      <c r="BJ160" s="62">
        <f t="shared" si="303"/>
        <v>0</v>
      </c>
      <c r="BK160" s="62">
        <f t="shared" si="304"/>
        <v>0</v>
      </c>
      <c r="BL160" s="62">
        <f t="shared" si="305"/>
        <v>0</v>
      </c>
      <c r="BM160" s="62">
        <f t="shared" si="306"/>
        <v>0</v>
      </c>
      <c r="BO160" s="1">
        <f t="shared" si="307"/>
        <v>0</v>
      </c>
      <c r="BP160" s="1">
        <f t="shared" si="308"/>
        <v>0</v>
      </c>
      <c r="BR160" s="1">
        <f t="shared" si="283"/>
        <v>0</v>
      </c>
      <c r="BS160" s="1">
        <f t="shared" si="309"/>
        <v>0</v>
      </c>
      <c r="BT160" s="1">
        <f t="shared" si="310"/>
        <v>0</v>
      </c>
      <c r="BU160" s="1">
        <f t="shared" si="311"/>
        <v>0</v>
      </c>
      <c r="BV160" s="1">
        <f t="shared" si="312"/>
        <v>0</v>
      </c>
      <c r="BW160" s="1">
        <f t="shared" si="313"/>
        <v>0</v>
      </c>
      <c r="BX160" s="1">
        <f t="shared" si="314"/>
        <v>0</v>
      </c>
      <c r="BY160" s="1">
        <f t="shared" si="315"/>
        <v>0</v>
      </c>
      <c r="BZ160" s="1">
        <f t="shared" si="316"/>
        <v>0</v>
      </c>
      <c r="CA160" s="1">
        <f t="shared" si="317"/>
        <v>0</v>
      </c>
      <c r="CB160" s="1">
        <f t="shared" si="318"/>
        <v>0</v>
      </c>
      <c r="CC160" s="1">
        <f t="shared" si="319"/>
        <v>0</v>
      </c>
      <c r="CD160" s="1">
        <f t="shared" si="320"/>
        <v>0</v>
      </c>
      <c r="CE160" s="1">
        <f t="shared" si="321"/>
        <v>0</v>
      </c>
      <c r="CF160" s="1">
        <f t="shared" si="322"/>
        <v>0</v>
      </c>
    </row>
    <row r="161" spans="2:84" ht="57" customHeight="1">
      <c r="B161" s="258"/>
      <c r="C161" s="173"/>
      <c r="D161" s="471" t="s">
        <v>5010</v>
      </c>
      <c r="E161" s="675"/>
      <c r="F161" s="175" t="s">
        <v>218</v>
      </c>
      <c r="G161" s="175" t="s">
        <v>37</v>
      </c>
      <c r="H161" s="175">
        <v>4</v>
      </c>
      <c r="I161" s="212" t="s">
        <v>6708</v>
      </c>
      <c r="J161" s="1012">
        <v>68.25</v>
      </c>
      <c r="K161" s="213"/>
      <c r="L161" s="227"/>
      <c r="M161" s="213"/>
      <c r="N161" s="227"/>
      <c r="O161" s="213"/>
      <c r="P161" s="227"/>
      <c r="Q161" s="213"/>
      <c r="R161" s="227"/>
      <c r="S161" s="213"/>
      <c r="T161" s="213"/>
      <c r="U161" s="215">
        <f t="shared" ref="U161" si="325">J161*K161+J161*L161+J161*M161+J161*N161+J161*O161+J161*P161+J161*Q161+J161*R161+J161*S161+J161*T161</f>
        <v>0</v>
      </c>
      <c r="V161" s="216" t="str">
        <f t="shared" si="286"/>
        <v>No</v>
      </c>
      <c r="W161" s="217" t="str">
        <f t="shared" si="287"/>
        <v>No</v>
      </c>
      <c r="X161" s="137"/>
      <c r="Y161" s="399">
        <v>1</v>
      </c>
      <c r="Z161" s="400">
        <f t="shared" si="288"/>
        <v>0</v>
      </c>
      <c r="AA161" s="62"/>
      <c r="AB161" s="62"/>
      <c r="AC161" s="284"/>
      <c r="AD161" s="516">
        <v>0.8</v>
      </c>
      <c r="AE161" s="286">
        <f t="shared" si="324"/>
        <v>0</v>
      </c>
      <c r="AF161" s="286">
        <f t="shared" si="289"/>
        <v>0</v>
      </c>
      <c r="AG161" s="286">
        <f t="shared" si="290"/>
        <v>0</v>
      </c>
      <c r="AH161" s="286">
        <f t="shared" si="291"/>
        <v>0</v>
      </c>
      <c r="AI161" s="286">
        <f t="shared" si="292"/>
        <v>0</v>
      </c>
      <c r="AJ161" s="286">
        <f t="shared" si="293"/>
        <v>0</v>
      </c>
      <c r="AK161" s="286">
        <f t="shared" si="294"/>
        <v>0</v>
      </c>
      <c r="AL161" s="286">
        <f t="shared" si="295"/>
        <v>0</v>
      </c>
      <c r="AM161" s="286">
        <f t="shared" si="296"/>
        <v>0</v>
      </c>
      <c r="AN161" s="286">
        <f t="shared" si="297"/>
        <v>0</v>
      </c>
      <c r="AO161" s="286">
        <f t="shared" si="298"/>
        <v>0</v>
      </c>
      <c r="AP161" s="286">
        <v>1</v>
      </c>
      <c r="AQ161" s="1">
        <v>8</v>
      </c>
      <c r="AR161" s="523"/>
      <c r="AS161" s="1"/>
      <c r="AT161" s="523"/>
      <c r="AU161" s="1"/>
      <c r="AV161" s="523"/>
      <c r="AW161" s="1"/>
      <c r="AX161" s="523"/>
      <c r="BF161" s="62">
        <f t="shared" si="299"/>
        <v>0</v>
      </c>
      <c r="BG161" s="62">
        <f t="shared" si="300"/>
        <v>0</v>
      </c>
      <c r="BH161" s="62">
        <f t="shared" si="301"/>
        <v>0</v>
      </c>
      <c r="BI161" s="62">
        <f t="shared" si="302"/>
        <v>0</v>
      </c>
      <c r="BJ161" s="62">
        <f t="shared" si="303"/>
        <v>0</v>
      </c>
      <c r="BK161" s="62">
        <f t="shared" si="304"/>
        <v>0</v>
      </c>
      <c r="BL161" s="62">
        <f t="shared" si="305"/>
        <v>0</v>
      </c>
      <c r="BM161" s="62">
        <f t="shared" si="306"/>
        <v>0</v>
      </c>
      <c r="BO161" s="1">
        <f t="shared" si="307"/>
        <v>0</v>
      </c>
      <c r="BP161" s="1">
        <f t="shared" si="308"/>
        <v>0</v>
      </c>
      <c r="BR161" s="1">
        <f t="shared" si="283"/>
        <v>0</v>
      </c>
      <c r="BS161" s="1">
        <f t="shared" si="309"/>
        <v>0</v>
      </c>
      <c r="BT161" s="1">
        <f t="shared" si="310"/>
        <v>0</v>
      </c>
      <c r="BU161" s="1">
        <f t="shared" si="311"/>
        <v>0</v>
      </c>
      <c r="BV161" s="1">
        <f t="shared" si="312"/>
        <v>0</v>
      </c>
      <c r="BW161" s="1">
        <f t="shared" si="313"/>
        <v>0</v>
      </c>
      <c r="BX161" s="1">
        <f t="shared" si="314"/>
        <v>0</v>
      </c>
      <c r="BY161" s="1">
        <f t="shared" si="315"/>
        <v>0</v>
      </c>
      <c r="BZ161" s="1">
        <f t="shared" si="316"/>
        <v>0</v>
      </c>
      <c r="CA161" s="1">
        <f t="shared" si="317"/>
        <v>0</v>
      </c>
      <c r="CB161" s="1">
        <f t="shared" si="318"/>
        <v>0</v>
      </c>
      <c r="CC161" s="1">
        <f t="shared" si="319"/>
        <v>0</v>
      </c>
      <c r="CD161" s="1">
        <f t="shared" si="320"/>
        <v>0</v>
      </c>
      <c r="CE161" s="1">
        <f t="shared" si="321"/>
        <v>0</v>
      </c>
      <c r="CF161" s="1">
        <f t="shared" si="322"/>
        <v>0</v>
      </c>
    </row>
  </sheetData>
  <sheetProtection algorithmName="SHA-512" hashValue="T+d3VvADHH4WczOD8AKDvfdnf0+12aLiqNMpjd8FUT/E56Z2XYMz9U6wBWX9Bv16aiIsaK2jqP8yQ3r/wrfX8Q==" saltValue="+HRSSNT/x2PCI0BSdxv0DA==" spinCount="100000" sheet="1" sort="0" autoFilter="0"/>
  <autoFilter ref="V10:W146" xr:uid="{00000000-0001-0000-0100-000000000000}"/>
  <mergeCells count="6">
    <mergeCell ref="C3:D7"/>
    <mergeCell ref="CG3:CG5"/>
    <mergeCell ref="K2:L2"/>
    <mergeCell ref="K4:L4"/>
    <mergeCell ref="I2:J2"/>
    <mergeCell ref="K3:L3"/>
  </mergeCells>
  <phoneticPr fontId="19" type="noConversion"/>
  <conditionalFormatting sqref="K13:K22 K40:K59 K61:K69 K71:K72 K74:K76 K78:K92 K94 K96:K104 K106 K126:K130 K132:K142 K144:K146">
    <cfRule type="notContainsBlanks" dxfId="25" priority="347">
      <formula>LEN(TRIM(K13))&gt;0</formula>
    </cfRule>
  </conditionalFormatting>
  <conditionalFormatting sqref="K24:K38">
    <cfRule type="notContainsBlanks" dxfId="24" priority="30">
      <formula>LEN(TRIM(K24))&gt;0</formula>
    </cfRule>
  </conditionalFormatting>
  <conditionalFormatting sqref="K108:K124">
    <cfRule type="notContainsBlanks" dxfId="23" priority="126">
      <formula>LEN(TRIM(K108))&gt;0</formula>
    </cfRule>
  </conditionalFormatting>
  <conditionalFormatting sqref="K148:K161">
    <cfRule type="notContainsBlanks" dxfId="22" priority="9">
      <formula>LEN(TRIM(K148))&gt;0</formula>
    </cfRule>
  </conditionalFormatting>
  <conditionalFormatting sqref="L13:L22 L61:L69 L71:L72 L74:L76 L78:L92 L94:L106 L126:L130 L132:L142 L144:L146">
    <cfRule type="notContainsBlanks" dxfId="21" priority="353">
      <formula>LEN(TRIM(L13))&gt;0</formula>
    </cfRule>
  </conditionalFormatting>
  <conditionalFormatting sqref="L24:L59">
    <cfRule type="notContainsBlanks" dxfId="20" priority="34">
      <formula>LEN(TRIM(L24))&gt;0</formula>
    </cfRule>
  </conditionalFormatting>
  <conditionalFormatting sqref="L108:L124">
    <cfRule type="notContainsBlanks" dxfId="19" priority="130">
      <formula>LEN(TRIM(L108))&gt;0</formula>
    </cfRule>
  </conditionalFormatting>
  <conditionalFormatting sqref="L148:L161">
    <cfRule type="notContainsBlanks" dxfId="18" priority="10">
      <formula>LEN(TRIM(L148))&gt;0</formula>
    </cfRule>
  </conditionalFormatting>
  <conditionalFormatting sqref="M12:M146">
    <cfRule type="notContainsBlanks" dxfId="17" priority="11">
      <formula>LEN(TRIM(M12))&gt;0</formula>
    </cfRule>
  </conditionalFormatting>
  <conditionalFormatting sqref="M148:M161">
    <cfRule type="notContainsBlanks" dxfId="16" priority="1">
      <formula>LEN(TRIM(M148))&gt;0</formula>
    </cfRule>
  </conditionalFormatting>
  <conditionalFormatting sqref="N12:N146">
    <cfRule type="notContainsBlanks" dxfId="15" priority="12">
      <formula>LEN(TRIM(N12))&gt;0</formula>
    </cfRule>
  </conditionalFormatting>
  <conditionalFormatting sqref="N148:N161">
    <cfRule type="notContainsBlanks" dxfId="14" priority="2">
      <formula>LEN(TRIM(N148))&gt;0</formula>
    </cfRule>
  </conditionalFormatting>
  <conditionalFormatting sqref="O12:O146">
    <cfRule type="notContainsBlanks" dxfId="13" priority="13">
      <formula>LEN(TRIM(O12))&gt;0</formula>
    </cfRule>
  </conditionalFormatting>
  <conditionalFormatting sqref="O148:O161">
    <cfRule type="notContainsBlanks" dxfId="12" priority="3">
      <formula>LEN(TRIM(O148))&gt;0</formula>
    </cfRule>
  </conditionalFormatting>
  <conditionalFormatting sqref="P12:P146">
    <cfRule type="notContainsBlanks" dxfId="11" priority="14">
      <formula>LEN(TRIM(P12))&gt;0</formula>
    </cfRule>
  </conditionalFormatting>
  <conditionalFormatting sqref="P148:P161">
    <cfRule type="notContainsBlanks" dxfId="10" priority="4">
      <formula>LEN(TRIM(P148))&gt;0</formula>
    </cfRule>
  </conditionalFormatting>
  <conditionalFormatting sqref="Q12:Q146">
    <cfRule type="notContainsBlanks" dxfId="9" priority="15">
      <formula>LEN(TRIM(Q12))&gt;0</formula>
    </cfRule>
  </conditionalFormatting>
  <conditionalFormatting sqref="Q148:Q161">
    <cfRule type="notContainsBlanks" dxfId="8" priority="5">
      <formula>LEN(TRIM(Q148))&gt;0</formula>
    </cfRule>
  </conditionalFormatting>
  <conditionalFormatting sqref="R13:R22 R40:R59 R61:R69 R71:R72 R74:R76 R78:R92 R94 R96:R104 R106 R126:R130 R132:R142 R144:R146">
    <cfRule type="notContainsBlanks" dxfId="7" priority="343">
      <formula>LEN(TRIM(R13))&gt;0</formula>
    </cfRule>
  </conditionalFormatting>
  <conditionalFormatting sqref="R24:R38">
    <cfRule type="notContainsBlanks" dxfId="6" priority="27">
      <formula>LEN(TRIM(R24))&gt;0</formula>
    </cfRule>
  </conditionalFormatting>
  <conditionalFormatting sqref="R108:R124">
    <cfRule type="notContainsBlanks" dxfId="5" priority="123">
      <formula>LEN(TRIM(R108))&gt;0</formula>
    </cfRule>
  </conditionalFormatting>
  <conditionalFormatting sqref="R148:R161">
    <cfRule type="notContainsBlanks" dxfId="4" priority="8">
      <formula>LEN(TRIM(R148))&gt;0</formula>
    </cfRule>
  </conditionalFormatting>
  <conditionalFormatting sqref="S12:S146">
    <cfRule type="notContainsBlanks" dxfId="3" priority="165">
      <formula>LEN(TRIM(S12))&gt;0</formula>
    </cfRule>
  </conditionalFormatting>
  <conditionalFormatting sqref="S148:S161">
    <cfRule type="notContainsBlanks" dxfId="2" priority="7">
      <formula>LEN(TRIM(S148))&gt;0</formula>
    </cfRule>
  </conditionalFormatting>
  <conditionalFormatting sqref="T12:T146">
    <cfRule type="notContainsBlanks" dxfId="1" priority="16">
      <formula>LEN(TRIM(T12))&gt;0</formula>
    </cfRule>
  </conditionalFormatting>
  <conditionalFormatting sqref="T148:T161">
    <cfRule type="notContainsBlanks" dxfId="0" priority="6">
      <formula>LEN(TRIM(T148))&gt;0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C5D85-F00D-324B-B4B1-4BC5618DFEB3}">
  <sheetPr codeName="Sheet2">
    <tabColor theme="6" tint="0.39997558519241921"/>
  </sheetPr>
  <dimension ref="A1:AI20"/>
  <sheetViews>
    <sheetView showGridLines="0" showRowColHeaders="0" zoomScale="90" zoomScaleNormal="90" workbookViewId="0">
      <pane ySplit="8" topLeftCell="A9" activePane="bottomLeft" state="frozen"/>
      <selection activeCell="N13" sqref="N13"/>
      <selection pane="bottomLeft" activeCell="L10" sqref="L10"/>
    </sheetView>
  </sheetViews>
  <sheetFormatPr defaultColWidth="11" defaultRowHeight="18"/>
  <cols>
    <col min="1" max="1" width="4.296875" style="351" customWidth="1"/>
    <col min="2" max="2" width="18.296875" customWidth="1"/>
    <col min="3" max="3" width="18.796875" style="479" customWidth="1"/>
    <col min="4" max="4" width="17.796875" style="479" customWidth="1"/>
    <col min="5" max="5" width="10" style="1" customWidth="1"/>
    <col min="6" max="6" width="12.796875" customWidth="1"/>
    <col min="7" max="7" width="16" style="139" customWidth="1"/>
    <col min="8" max="8" width="9.796875" customWidth="1"/>
    <col min="9" max="9" width="9" customWidth="1"/>
    <col min="10" max="10" width="10.19921875" style="139" customWidth="1"/>
    <col min="11" max="11" width="13" customWidth="1"/>
    <col min="12" max="12" width="12.796875" style="1" customWidth="1"/>
    <col min="13" max="13" width="17.796875" style="1" customWidth="1"/>
    <col min="14" max="14" width="7.296875" style="1" customWidth="1"/>
    <col min="15" max="15" width="11.296875" style="1" customWidth="1"/>
    <col min="16" max="16" width="11" hidden="1" customWidth="1"/>
    <col min="17" max="18" width="6.5" style="289" hidden="1" customWidth="1"/>
    <col min="19" max="19" width="5.796875" style="289" hidden="1" customWidth="1"/>
    <col min="20" max="22" width="11" style="286" hidden="1" customWidth="1"/>
    <col min="23" max="23" width="14" style="296" hidden="1" customWidth="1"/>
    <col min="24" max="24" width="8" style="289" hidden="1" customWidth="1"/>
    <col min="25" max="26" width="11" style="289" hidden="1" customWidth="1"/>
    <col min="27" max="31" width="11" style="137" customWidth="1"/>
    <col min="32" max="35" width="11" style="137"/>
  </cols>
  <sheetData>
    <row r="1" spans="1:35" s="345" customFormat="1" ht="11.25" customHeight="1">
      <c r="A1" s="344"/>
      <c r="C1" s="491"/>
      <c r="D1" s="491"/>
      <c r="E1" s="188"/>
      <c r="G1" s="346"/>
      <c r="J1" s="346"/>
      <c r="L1" s="188"/>
      <c r="M1" s="188"/>
      <c r="N1" s="188"/>
      <c r="O1" s="188"/>
      <c r="Q1" s="347"/>
      <c r="R1" s="347"/>
      <c r="S1" s="347"/>
      <c r="T1" s="348"/>
      <c r="U1" s="348"/>
      <c r="V1" s="348"/>
      <c r="W1" s="349"/>
      <c r="X1" s="347"/>
      <c r="Y1" s="347"/>
      <c r="Z1" s="347"/>
      <c r="AA1" s="350"/>
      <c r="AB1" s="350"/>
      <c r="AC1" s="350"/>
      <c r="AD1" s="350"/>
      <c r="AE1" s="350"/>
      <c r="AF1" s="350"/>
      <c r="AG1" s="350"/>
      <c r="AH1" s="350"/>
      <c r="AI1" s="350"/>
    </row>
    <row r="2" spans="1:35" ht="19.05" customHeight="1">
      <c r="C2" s="492"/>
      <c r="D2" s="492"/>
      <c r="E2" s="456"/>
      <c r="F2" s="456"/>
      <c r="H2" s="61"/>
      <c r="I2" s="61"/>
      <c r="J2" s="135"/>
      <c r="K2" s="465"/>
      <c r="L2" s="489" t="s">
        <v>809</v>
      </c>
      <c r="M2" s="462">
        <f>SUM(M9:M17)</f>
        <v>0</v>
      </c>
      <c r="N2" s="490" t="s">
        <v>811</v>
      </c>
      <c r="O2"/>
      <c r="Q2" s="290"/>
      <c r="R2" s="290"/>
      <c r="S2" s="290"/>
      <c r="T2" s="289"/>
      <c r="U2" s="289"/>
      <c r="V2" s="289"/>
      <c r="W2" s="299"/>
    </row>
    <row r="3" spans="1:35" ht="20.25" customHeight="1">
      <c r="C3" s="27"/>
      <c r="D3" s="27"/>
      <c r="E3" s="456"/>
      <c r="F3" s="456"/>
      <c r="H3" s="61"/>
      <c r="I3" s="61"/>
      <c r="J3" s="135"/>
      <c r="K3" s="1"/>
      <c r="L3" s="53" t="s">
        <v>15</v>
      </c>
      <c r="M3" s="453">
        <f>SUM(L9:L17)</f>
        <v>0</v>
      </c>
      <c r="N3"/>
      <c r="O3"/>
      <c r="Q3" s="290"/>
      <c r="R3" s="290"/>
      <c r="S3" s="290"/>
      <c r="T3" s="289"/>
      <c r="U3" s="289"/>
      <c r="V3" s="289"/>
      <c r="W3" s="299"/>
    </row>
    <row r="4" spans="1:35">
      <c r="C4" s="493"/>
      <c r="D4" s="493"/>
      <c r="E4" s="456"/>
      <c r="F4" s="456"/>
      <c r="H4" s="61"/>
      <c r="I4" s="61"/>
      <c r="J4" s="135"/>
      <c r="K4" s="1"/>
      <c r="L4" s="53" t="s">
        <v>561</v>
      </c>
      <c r="M4" s="194">
        <f>SUM(R:R)</f>
        <v>0</v>
      </c>
      <c r="N4" t="s">
        <v>6</v>
      </c>
      <c r="O4"/>
      <c r="Q4" s="290"/>
      <c r="R4" s="290"/>
      <c r="S4" s="290"/>
      <c r="T4" s="289"/>
      <c r="U4" s="289"/>
      <c r="V4" s="289"/>
      <c r="W4" s="299"/>
    </row>
    <row r="5" spans="1:35">
      <c r="C5" s="492"/>
      <c r="D5" s="492"/>
      <c r="E5" s="456"/>
      <c r="F5" s="456"/>
      <c r="H5" s="61"/>
      <c r="I5" s="61"/>
      <c r="J5" s="135"/>
      <c r="M5"/>
      <c r="N5" s="53"/>
      <c r="O5" s="271"/>
      <c r="Q5" s="290"/>
      <c r="R5" s="290"/>
      <c r="S5" s="290"/>
      <c r="T5" s="300"/>
      <c r="U5" s="289"/>
      <c r="V5" s="289"/>
      <c r="W5" s="299"/>
    </row>
    <row r="6" spans="1:35" hidden="1"/>
    <row r="7" spans="1:35" ht="19.8" customHeight="1">
      <c r="E7" s="8"/>
      <c r="F7" s="142"/>
      <c r="G7" s="143"/>
      <c r="K7" s="27" t="s">
        <v>812</v>
      </c>
      <c r="L7" s="454">
        <f>SUM(S9:S16)</f>
        <v>0</v>
      </c>
      <c r="M7" s="273"/>
      <c r="N7" s="144"/>
      <c r="O7" s="137"/>
      <c r="Q7" s="285"/>
      <c r="R7" s="285"/>
      <c r="S7" s="285"/>
      <c r="T7" s="289"/>
      <c r="U7" s="289"/>
      <c r="V7" s="289"/>
      <c r="W7" s="289"/>
      <c r="AC7"/>
      <c r="AD7"/>
      <c r="AE7"/>
      <c r="AF7"/>
      <c r="AG7"/>
      <c r="AH7"/>
      <c r="AI7"/>
    </row>
    <row r="8" spans="1:35" s="1" customFormat="1" ht="42.75" customHeight="1">
      <c r="A8" s="250"/>
      <c r="B8" s="272"/>
      <c r="C8" s="449" t="s">
        <v>247</v>
      </c>
      <c r="D8" s="449" t="s">
        <v>795</v>
      </c>
      <c r="E8" s="449" t="s">
        <v>797</v>
      </c>
      <c r="F8" s="455" t="s">
        <v>801</v>
      </c>
      <c r="G8" s="449" t="s">
        <v>802</v>
      </c>
      <c r="H8" s="449" t="s">
        <v>796</v>
      </c>
      <c r="I8" s="455" t="s">
        <v>803</v>
      </c>
      <c r="J8" s="449" t="s">
        <v>804</v>
      </c>
      <c r="K8" s="426" t="s">
        <v>798</v>
      </c>
      <c r="L8" s="279" t="s">
        <v>261</v>
      </c>
      <c r="M8" s="272" t="s">
        <v>13</v>
      </c>
      <c r="N8" s="274" t="s">
        <v>14</v>
      </c>
      <c r="O8" s="708" t="s">
        <v>254</v>
      </c>
      <c r="P8"/>
      <c r="Q8" s="291"/>
      <c r="R8" s="291"/>
      <c r="S8" s="291"/>
      <c r="T8" s="286"/>
      <c r="U8" s="286" t="s">
        <v>61</v>
      </c>
      <c r="V8" s="286" t="s">
        <v>62</v>
      </c>
      <c r="W8" s="286" t="s">
        <v>100</v>
      </c>
      <c r="X8" s="286" t="s">
        <v>101</v>
      </c>
      <c r="Y8" s="301" t="s">
        <v>253</v>
      </c>
      <c r="Z8" s="286"/>
      <c r="AA8" s="62"/>
      <c r="AB8" s="62"/>
    </row>
    <row r="9" spans="1:35" s="62" customFormat="1" ht="31.05" customHeight="1">
      <c r="A9" s="250"/>
      <c r="B9" s="9"/>
      <c r="C9" s="494"/>
      <c r="D9" s="494"/>
      <c r="E9" s="9"/>
      <c r="F9" s="9"/>
      <c r="G9" s="247"/>
      <c r="H9" s="9"/>
      <c r="I9" s="9"/>
      <c r="J9" s="247" t="s">
        <v>242</v>
      </c>
      <c r="L9" s="9"/>
      <c r="M9" s="9"/>
      <c r="N9" s="221" t="str">
        <f t="shared" ref="N9:N17" si="0">IF(SUM(L9:L9)&gt;0,"Yes","No")</f>
        <v>No</v>
      </c>
      <c r="P9"/>
      <c r="Q9" s="292"/>
      <c r="R9" s="292">
        <f t="shared" ref="R9:R17" si="1">SUM(L9:L9)*Q9</f>
        <v>0</v>
      </c>
      <c r="S9" s="292"/>
      <c r="T9" s="286"/>
      <c r="U9" s="286"/>
      <c r="V9" s="286"/>
      <c r="W9" s="286"/>
      <c r="X9" s="286"/>
      <c r="Y9" s="286"/>
      <c r="Z9" s="286"/>
    </row>
    <row r="10" spans="1:35" s="1" customFormat="1" ht="80.25" customHeight="1">
      <c r="A10" s="231"/>
      <c r="B10" s="249"/>
      <c r="C10" s="481" t="s">
        <v>249</v>
      </c>
      <c r="D10" s="188" t="s">
        <v>5571</v>
      </c>
      <c r="E10" s="188" t="s">
        <v>233</v>
      </c>
      <c r="F10" s="188" t="s">
        <v>6388</v>
      </c>
      <c r="G10" s="189" t="s">
        <v>726</v>
      </c>
      <c r="H10" s="188">
        <v>20</v>
      </c>
      <c r="I10" s="188" t="s">
        <v>192</v>
      </c>
      <c r="J10" s="189" t="s">
        <v>6712</v>
      </c>
      <c r="K10" s="679">
        <v>127.995</v>
      </c>
      <c r="L10" s="155"/>
      <c r="M10" s="192">
        <f>K10*L10</f>
        <v>0</v>
      </c>
      <c r="N10" s="428" t="str">
        <f t="shared" si="0"/>
        <v>No</v>
      </c>
      <c r="O10" s="717" t="s">
        <v>5600</v>
      </c>
      <c r="P10"/>
      <c r="Q10" s="302">
        <v>2.5</v>
      </c>
      <c r="R10" s="302">
        <f t="shared" si="1"/>
        <v>0</v>
      </c>
      <c r="S10" s="302">
        <f>L10*H10</f>
        <v>0</v>
      </c>
      <c r="T10" s="286"/>
      <c r="U10" s="286">
        <v>10</v>
      </c>
      <c r="V10" s="286"/>
      <c r="W10" s="286">
        <v>8</v>
      </c>
      <c r="X10" s="286">
        <v>16</v>
      </c>
      <c r="Y10" s="286"/>
      <c r="Z10" s="286"/>
    </row>
    <row r="11" spans="1:35" s="1" customFormat="1" ht="80.25" customHeight="1">
      <c r="A11" s="231"/>
      <c r="B11" s="231"/>
      <c r="C11" s="495" t="s">
        <v>250</v>
      </c>
      <c r="D11" s="159" t="s">
        <v>5572</v>
      </c>
      <c r="E11" s="159" t="s">
        <v>233</v>
      </c>
      <c r="F11" s="159" t="s">
        <v>162</v>
      </c>
      <c r="G11" s="161" t="s">
        <v>243</v>
      </c>
      <c r="H11" s="159">
        <v>20</v>
      </c>
      <c r="I11" s="159" t="s">
        <v>192</v>
      </c>
      <c r="J11" s="161" t="s">
        <v>6713</v>
      </c>
      <c r="K11" s="677">
        <v>111.30000000000001</v>
      </c>
      <c r="L11" s="162"/>
      <c r="M11" s="165">
        <f>K11*L11</f>
        <v>0</v>
      </c>
      <c r="N11" s="166" t="str">
        <f t="shared" si="0"/>
        <v>No</v>
      </c>
      <c r="O11" s="718" t="s">
        <v>5600</v>
      </c>
      <c r="P11"/>
      <c r="Q11" s="286">
        <v>2.5</v>
      </c>
      <c r="R11" s="286">
        <f t="shared" si="1"/>
        <v>0</v>
      </c>
      <c r="S11" s="286">
        <f>L11*H11</f>
        <v>0</v>
      </c>
      <c r="T11" s="286"/>
      <c r="U11" s="286">
        <v>10</v>
      </c>
      <c r="V11" s="286"/>
      <c r="W11" s="286">
        <v>0</v>
      </c>
      <c r="X11" s="286">
        <v>20</v>
      </c>
      <c r="Y11" s="286"/>
      <c r="Z11" s="286"/>
    </row>
    <row r="12" spans="1:35" s="1" customFormat="1" ht="80.25" customHeight="1">
      <c r="A12" s="231"/>
      <c r="B12" s="231"/>
      <c r="C12" s="8" t="s">
        <v>251</v>
      </c>
      <c r="D12" s="1" t="s">
        <v>5573</v>
      </c>
      <c r="E12" s="62" t="s">
        <v>233</v>
      </c>
      <c r="F12" s="62" t="s">
        <v>224</v>
      </c>
      <c r="G12" s="167" t="s">
        <v>244</v>
      </c>
      <c r="H12" s="62">
        <v>20</v>
      </c>
      <c r="I12" s="62" t="s">
        <v>192</v>
      </c>
      <c r="J12" s="140" t="s">
        <v>6712</v>
      </c>
      <c r="K12" s="678">
        <v>139.125</v>
      </c>
      <c r="L12" s="168"/>
      <c r="M12" s="171">
        <f>K12*L12</f>
        <v>0</v>
      </c>
      <c r="N12" s="172" t="str">
        <f t="shared" si="0"/>
        <v>No</v>
      </c>
      <c r="O12" s="719" t="s">
        <v>5600</v>
      </c>
      <c r="P12"/>
      <c r="Q12" s="286">
        <v>3.1</v>
      </c>
      <c r="R12" s="286">
        <f t="shared" si="1"/>
        <v>0</v>
      </c>
      <c r="S12" s="286">
        <f>L12*H12</f>
        <v>0</v>
      </c>
      <c r="T12" s="286"/>
      <c r="U12" s="286">
        <v>11</v>
      </c>
      <c r="V12" s="286">
        <v>1</v>
      </c>
      <c r="W12" s="286">
        <v>0</v>
      </c>
      <c r="X12" s="286">
        <v>20</v>
      </c>
      <c r="Y12" s="286"/>
      <c r="Z12" s="286"/>
    </row>
    <row r="13" spans="1:35" s="1" customFormat="1" ht="80.25" customHeight="1">
      <c r="A13" s="231"/>
      <c r="B13" s="232"/>
      <c r="C13" s="496" t="s">
        <v>252</v>
      </c>
      <c r="D13" s="174" t="s">
        <v>5574</v>
      </c>
      <c r="E13" s="174" t="s">
        <v>233</v>
      </c>
      <c r="F13" s="174" t="s">
        <v>162</v>
      </c>
      <c r="G13" s="176" t="s">
        <v>245</v>
      </c>
      <c r="H13" s="174">
        <v>20</v>
      </c>
      <c r="I13" s="174" t="s">
        <v>192</v>
      </c>
      <c r="J13" s="176" t="s">
        <v>6712</v>
      </c>
      <c r="K13" s="681">
        <v>116.86500000000002</v>
      </c>
      <c r="L13" s="177"/>
      <c r="M13" s="180">
        <f>K13*L13</f>
        <v>0</v>
      </c>
      <c r="N13" s="181" t="str">
        <f t="shared" si="0"/>
        <v>No</v>
      </c>
      <c r="O13" s="720" t="s">
        <v>5600</v>
      </c>
      <c r="P13"/>
      <c r="Q13" s="286">
        <v>1.6</v>
      </c>
      <c r="R13" s="286">
        <f t="shared" si="1"/>
        <v>0</v>
      </c>
      <c r="S13" s="286">
        <f>L13*H13</f>
        <v>0</v>
      </c>
      <c r="T13" s="286"/>
      <c r="U13" s="286"/>
      <c r="V13" s="286"/>
      <c r="W13" s="286">
        <v>36</v>
      </c>
      <c r="X13" s="286">
        <v>2</v>
      </c>
      <c r="Y13" s="286"/>
      <c r="Z13" s="286"/>
    </row>
    <row r="14" spans="1:35" s="62" customFormat="1" ht="26.25" customHeight="1">
      <c r="A14" s="250"/>
      <c r="B14" s="9"/>
      <c r="C14" s="497"/>
      <c r="D14" s="497"/>
      <c r="E14" s="9"/>
      <c r="F14" s="9"/>
      <c r="G14" s="9"/>
      <c r="H14" s="9"/>
      <c r="I14" s="9"/>
      <c r="J14" s="427" t="s">
        <v>259</v>
      </c>
      <c r="L14" s="9"/>
      <c r="M14" s="9"/>
      <c r="N14" s="221" t="str">
        <f t="shared" si="0"/>
        <v>No</v>
      </c>
      <c r="P14"/>
      <c r="Q14" s="292"/>
      <c r="R14" s="292">
        <f t="shared" si="1"/>
        <v>0</v>
      </c>
      <c r="S14" s="292"/>
      <c r="T14" s="286"/>
      <c r="U14" s="286"/>
      <c r="V14" s="286"/>
      <c r="W14" s="286"/>
      <c r="X14" s="286"/>
      <c r="Y14" s="286"/>
      <c r="Z14" s="286"/>
    </row>
    <row r="15" spans="1:35" ht="80.25" customHeight="1">
      <c r="B15" s="249"/>
      <c r="C15" s="481" t="s">
        <v>257</v>
      </c>
      <c r="D15" s="188" t="s">
        <v>5575</v>
      </c>
      <c r="E15" s="189" t="s">
        <v>248</v>
      </c>
      <c r="F15" s="189" t="s">
        <v>727</v>
      </c>
      <c r="G15" s="189" t="s">
        <v>260</v>
      </c>
      <c r="H15" s="188">
        <v>1</v>
      </c>
      <c r="I15" s="188">
        <v>21</v>
      </c>
      <c r="J15" s="189" t="s">
        <v>192</v>
      </c>
      <c r="K15" s="679">
        <v>84.588000000000008</v>
      </c>
      <c r="L15" s="190"/>
      <c r="M15" s="192">
        <f>K15*L15</f>
        <v>0</v>
      </c>
      <c r="N15" s="193" t="str">
        <f t="shared" si="0"/>
        <v>No</v>
      </c>
      <c r="Q15" s="302">
        <v>12</v>
      </c>
      <c r="R15" s="302">
        <f t="shared" si="1"/>
        <v>0</v>
      </c>
      <c r="S15" s="302">
        <f>L15*H15</f>
        <v>0</v>
      </c>
      <c r="Y15" s="289">
        <f>L15</f>
        <v>0</v>
      </c>
      <c r="AE15" s="62"/>
    </row>
    <row r="16" spans="1:35" ht="80.25" customHeight="1">
      <c r="B16" s="231"/>
      <c r="C16" s="495" t="s">
        <v>258</v>
      </c>
      <c r="D16" s="159" t="s">
        <v>5576</v>
      </c>
      <c r="E16" s="161" t="s">
        <v>248</v>
      </c>
      <c r="F16" s="161" t="s">
        <v>765</v>
      </c>
      <c r="G16" s="161" t="s">
        <v>260</v>
      </c>
      <c r="H16" s="159">
        <v>3</v>
      </c>
      <c r="I16" s="159">
        <v>63</v>
      </c>
      <c r="J16" s="161" t="s">
        <v>192</v>
      </c>
      <c r="K16" s="677">
        <v>244.86000000000004</v>
      </c>
      <c r="L16" s="162"/>
      <c r="M16" s="165">
        <f>K16*L16</f>
        <v>0</v>
      </c>
      <c r="N16" s="166" t="str">
        <f t="shared" si="0"/>
        <v>No</v>
      </c>
      <c r="Q16" s="286">
        <v>36</v>
      </c>
      <c r="R16" s="286">
        <f t="shared" si="1"/>
        <v>0</v>
      </c>
      <c r="S16" s="286">
        <f>L16*H16</f>
        <v>0</v>
      </c>
      <c r="Y16" s="289">
        <f>L16*H16</f>
        <v>0</v>
      </c>
      <c r="AE16" s="1"/>
    </row>
    <row r="17" spans="2:31" ht="80.25" customHeight="1">
      <c r="B17" s="232"/>
      <c r="C17" s="700" t="s">
        <v>5609</v>
      </c>
      <c r="D17" s="175" t="s">
        <v>5577</v>
      </c>
      <c r="E17" s="212" t="s">
        <v>5017</v>
      </c>
      <c r="F17" s="212" t="s">
        <v>5019</v>
      </c>
      <c r="G17" s="212" t="s">
        <v>5018</v>
      </c>
      <c r="H17" s="175">
        <v>1</v>
      </c>
      <c r="I17" s="175">
        <v>1</v>
      </c>
      <c r="J17" s="198" t="s">
        <v>6708</v>
      </c>
      <c r="K17" s="680">
        <v>0.1575</v>
      </c>
      <c r="L17" s="214"/>
      <c r="M17" s="215">
        <f>K17*L17</f>
        <v>0</v>
      </c>
      <c r="N17" s="217" t="str">
        <f t="shared" si="0"/>
        <v>No</v>
      </c>
      <c r="O17" s="231"/>
      <c r="Q17" s="286">
        <v>0.01</v>
      </c>
      <c r="R17" s="286">
        <f t="shared" si="1"/>
        <v>0</v>
      </c>
      <c r="S17" s="286"/>
      <c r="AE17" s="1"/>
    </row>
    <row r="18" spans="2:31" ht="21" hidden="1">
      <c r="J18" s="507" t="s">
        <v>5175</v>
      </c>
      <c r="AE18" s="62"/>
    </row>
    <row r="19" spans="2:31" ht="80.25" hidden="1" customHeight="1">
      <c r="B19" s="637"/>
      <c r="C19" s="641"/>
      <c r="D19" s="641"/>
      <c r="E19" s="202"/>
      <c r="F19" s="642"/>
      <c r="G19" s="643"/>
      <c r="H19" s="642"/>
      <c r="I19" s="642"/>
      <c r="J19" s="643"/>
      <c r="K19" s="701"/>
      <c r="L19" s="435"/>
      <c r="M19" s="202"/>
      <c r="N19" s="396"/>
    </row>
    <row r="20" spans="2:31" ht="80.25" hidden="1" customHeight="1">
      <c r="B20" s="638"/>
      <c r="C20" s="639"/>
      <c r="D20" s="639"/>
      <c r="E20" s="173"/>
      <c r="F20" s="3"/>
      <c r="G20" s="640"/>
      <c r="H20" s="3"/>
      <c r="I20" s="3"/>
      <c r="J20" s="640"/>
      <c r="K20" s="702"/>
      <c r="L20" s="24"/>
      <c r="M20" s="173"/>
      <c r="N20" s="534"/>
    </row>
  </sheetData>
  <sheetProtection algorithmName="SHA-512" hashValue="blpGBDbE6joL+oGKQRZmp/h9NgUgCc9EZZj7fGH3uyKm7xYxEkaNe4hbrqEZ+LqRnULsJFfUig8vPqyMwBHD0Q==" saltValue="MIa5njuYEC9hBkgeX9sEIg==" spinCount="100000" sheet="1" sort="0" autoFilter="0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B3D0D-D98E-F74E-826B-4C1551932B0A}">
  <sheetPr codeName="Sheet3">
    <tabColor theme="6" tint="0.39997558519241921"/>
  </sheetPr>
  <dimension ref="B1:BK22"/>
  <sheetViews>
    <sheetView showGridLines="0" showRowColHeaders="0" zoomScale="70" zoomScaleNormal="70" workbookViewId="0">
      <pane ySplit="5" topLeftCell="A6" activePane="bottomLeft" state="frozen"/>
      <selection activeCell="N13" sqref="N13"/>
      <selection pane="bottomLeft" activeCell="K9" sqref="K9"/>
    </sheetView>
  </sheetViews>
  <sheetFormatPr defaultColWidth="11" defaultRowHeight="15.6"/>
  <cols>
    <col min="1" max="1" width="4.69921875" customWidth="1"/>
    <col min="2" max="2" width="17.5" customWidth="1"/>
    <col min="3" max="3" width="12.5" customWidth="1"/>
    <col min="4" max="4" width="9.19921875" customWidth="1"/>
    <col min="5" max="5" width="5" customWidth="1"/>
    <col min="6" max="6" width="11.5" customWidth="1"/>
    <col min="7" max="7" width="8.796875" customWidth="1"/>
    <col min="8" max="8" width="8.5" customWidth="1"/>
    <col min="9" max="9" width="13" customWidth="1"/>
    <col min="10" max="10" width="12" customWidth="1"/>
    <col min="11" max="26" width="8.796875" style="1" customWidth="1"/>
    <col min="27" max="28" width="18" style="47" customWidth="1"/>
    <col min="29" max="29" width="11" customWidth="1"/>
    <col min="30" max="31" width="6.5" style="286" hidden="1" customWidth="1"/>
    <col min="32" max="32" width="5.796875" style="286" hidden="1" customWidth="1"/>
    <col min="33" max="33" width="5.5" style="286" hidden="1" customWidth="1"/>
    <col min="34" max="34" width="4.796875" style="286" hidden="1" customWidth="1"/>
    <col min="35" max="35" width="6.796875" style="286" hidden="1" customWidth="1"/>
    <col min="36" max="47" width="5" style="286" hidden="1" customWidth="1"/>
    <col min="48" max="48" width="11" hidden="1" customWidth="1"/>
    <col min="49" max="49" width="12" style="10" hidden="1" customWidth="1"/>
    <col min="50" max="53" width="12.796875" style="10" hidden="1" customWidth="1"/>
    <col min="54" max="60" width="11" style="10" hidden="1" customWidth="1"/>
    <col min="61" max="61" width="11" hidden="1" customWidth="1"/>
    <col min="62" max="62" width="0" hidden="1" customWidth="1"/>
  </cols>
  <sheetData>
    <row r="1" spans="2:60" ht="22.5" customHeight="1">
      <c r="G1" s="61"/>
      <c r="H1" s="61"/>
      <c r="I1" s="61"/>
      <c r="K1"/>
      <c r="L1" s="490"/>
      <c r="M1" s="490"/>
      <c r="N1" s="479" t="s">
        <v>809</v>
      </c>
      <c r="O1" s="1347">
        <f>SUM(AA9+L14+O19)</f>
        <v>0</v>
      </c>
      <c r="P1" s="1347"/>
      <c r="Q1" s="505" t="s">
        <v>8</v>
      </c>
      <c r="R1"/>
      <c r="S1" s="1343"/>
      <c r="T1" s="1343"/>
      <c r="U1" s="1343"/>
      <c r="V1" s="1343"/>
      <c r="W1" s="1343"/>
      <c r="X1" s="1343"/>
      <c r="Y1" s="1343"/>
      <c r="Z1" s="1343"/>
      <c r="AD1" s="286">
        <v>1</v>
      </c>
      <c r="BH1" s="10">
        <v>1</v>
      </c>
    </row>
    <row r="2" spans="2:60" ht="19.05" customHeight="1">
      <c r="B2" s="1356"/>
      <c r="C2" s="1356"/>
      <c r="D2" s="1356"/>
      <c r="E2" s="1356"/>
      <c r="F2" s="1356"/>
      <c r="G2" s="61"/>
      <c r="H2" s="61"/>
      <c r="I2" s="61"/>
      <c r="K2"/>
      <c r="L2"/>
      <c r="M2" s="61"/>
      <c r="N2" s="51" t="s">
        <v>169</v>
      </c>
      <c r="O2" s="1348">
        <f>SUM(K9:Z9)+SUM(K14:K14)+SUM(K19:N19)</f>
        <v>0</v>
      </c>
      <c r="P2" s="1348"/>
      <c r="Q2" s="238"/>
      <c r="R2"/>
      <c r="S2" s="1343"/>
      <c r="T2" s="1343"/>
      <c r="U2" s="1343"/>
      <c r="V2" s="1343"/>
      <c r="W2" s="1343"/>
      <c r="X2" s="1343"/>
      <c r="Y2" s="1343"/>
      <c r="Z2" s="1343"/>
    </row>
    <row r="3" spans="2:60" ht="18">
      <c r="B3" s="70"/>
      <c r="G3" s="61"/>
      <c r="H3" s="61"/>
      <c r="I3" s="61"/>
      <c r="K3"/>
      <c r="L3"/>
      <c r="M3" s="61"/>
      <c r="N3" s="51" t="s">
        <v>77</v>
      </c>
      <c r="O3" s="1349">
        <f>SUM(AE:AE)</f>
        <v>0</v>
      </c>
      <c r="P3" s="1349"/>
      <c r="Q3" s="56" t="s">
        <v>6</v>
      </c>
      <c r="R3"/>
      <c r="S3" s="1343"/>
      <c r="T3" s="1343"/>
      <c r="U3" s="1343"/>
      <c r="V3" s="1343"/>
      <c r="W3" s="1343"/>
      <c r="X3" s="1343"/>
      <c r="Y3" s="1343"/>
      <c r="Z3" s="1343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</row>
    <row r="4" spans="2:60" ht="6" customHeight="1">
      <c r="J4" s="1"/>
      <c r="N4" s="32"/>
      <c r="O4" s="32"/>
      <c r="P4" s="32"/>
      <c r="Q4" s="32"/>
      <c r="R4"/>
      <c r="S4"/>
      <c r="T4"/>
      <c r="U4"/>
      <c r="V4"/>
      <c r="W4"/>
      <c r="X4"/>
      <c r="Y4"/>
      <c r="Z4"/>
    </row>
    <row r="5" spans="2:60" ht="21.75" customHeight="1">
      <c r="D5" s="247"/>
      <c r="E5" s="247"/>
      <c r="F5" s="247"/>
      <c r="G5" s="247" t="s">
        <v>160</v>
      </c>
      <c r="J5" s="247"/>
    </row>
    <row r="6" spans="2:60" ht="21" customHeight="1">
      <c r="B6" s="294"/>
      <c r="C6" s="294"/>
      <c r="D6" s="294"/>
      <c r="E6" s="247"/>
      <c r="F6" s="429"/>
      <c r="G6" s="502"/>
      <c r="H6" s="502"/>
      <c r="I6" s="502"/>
      <c r="J6" s="503" t="s">
        <v>164</v>
      </c>
      <c r="K6" s="1364" t="s">
        <v>171</v>
      </c>
      <c r="L6" s="1365"/>
      <c r="M6" s="1365"/>
      <c r="N6" s="1366"/>
      <c r="O6" s="1350" t="s">
        <v>116</v>
      </c>
      <c r="P6" s="1351"/>
      <c r="Q6" s="1351"/>
      <c r="R6" s="1352"/>
      <c r="S6" s="1353" t="s">
        <v>161</v>
      </c>
      <c r="T6" s="1354"/>
      <c r="U6" s="1354"/>
      <c r="V6" s="1355"/>
      <c r="W6" s="1344" t="s">
        <v>163</v>
      </c>
      <c r="X6" s="1345"/>
      <c r="Y6" s="1345"/>
      <c r="Z6" s="1346"/>
      <c r="AA6" s="498"/>
      <c r="AB6" s="142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</row>
    <row r="7" spans="2:60" s="8" customFormat="1" ht="21" customHeight="1">
      <c r="B7" s="294"/>
      <c r="C7" s="294"/>
      <c r="D7" s="294"/>
      <c r="E7" s="294"/>
      <c r="F7" s="294"/>
      <c r="G7" s="1356" t="s">
        <v>168</v>
      </c>
      <c r="H7" s="1356"/>
      <c r="I7" s="1356"/>
      <c r="J7" s="1363"/>
      <c r="K7" s="83" t="s">
        <v>165</v>
      </c>
      <c r="L7" s="894" t="s">
        <v>122</v>
      </c>
      <c r="M7" s="892" t="s">
        <v>166</v>
      </c>
      <c r="N7" s="896" t="s">
        <v>167</v>
      </c>
      <c r="O7" s="83" t="s">
        <v>165</v>
      </c>
      <c r="P7" s="894" t="s">
        <v>122</v>
      </c>
      <c r="Q7" s="892" t="s">
        <v>166</v>
      </c>
      <c r="R7" s="896" t="s">
        <v>167</v>
      </c>
      <c r="S7" s="83" t="s">
        <v>165</v>
      </c>
      <c r="T7" s="894" t="s">
        <v>122</v>
      </c>
      <c r="U7" s="892" t="s">
        <v>166</v>
      </c>
      <c r="V7" s="896" t="s">
        <v>167</v>
      </c>
      <c r="W7" s="83" t="s">
        <v>165</v>
      </c>
      <c r="X7" s="894" t="s">
        <v>122</v>
      </c>
      <c r="Y7" s="892" t="s">
        <v>166</v>
      </c>
      <c r="Z7" s="896" t="s">
        <v>167</v>
      </c>
      <c r="AA7" s="499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W7" s="311" t="s">
        <v>172</v>
      </c>
      <c r="AX7" s="311" t="s">
        <v>189</v>
      </c>
      <c r="AY7" s="311"/>
      <c r="AZ7" s="311"/>
      <c r="BA7" s="311" t="s">
        <v>180</v>
      </c>
      <c r="BB7" s="311" t="s">
        <v>62</v>
      </c>
      <c r="BC7" s="311" t="s">
        <v>64</v>
      </c>
      <c r="BD7" s="312" t="s">
        <v>198</v>
      </c>
      <c r="BE7" s="313" t="s">
        <v>176</v>
      </c>
      <c r="BF7" s="311" t="s">
        <v>177</v>
      </c>
      <c r="BG7" s="311"/>
      <c r="BH7" s="311" t="s">
        <v>179</v>
      </c>
    </row>
    <row r="8" spans="2:60" s="47" customFormat="1" ht="122.25" customHeight="1">
      <c r="C8" s="450" t="s">
        <v>247</v>
      </c>
      <c r="D8" s="450" t="s">
        <v>795</v>
      </c>
      <c r="E8" s="450" t="s">
        <v>801</v>
      </c>
      <c r="F8" s="450" t="s">
        <v>800</v>
      </c>
      <c r="G8" s="451" t="s">
        <v>796</v>
      </c>
      <c r="H8" s="451" t="s">
        <v>797</v>
      </c>
      <c r="I8" s="451" t="s">
        <v>5601</v>
      </c>
      <c r="J8" s="451" t="s">
        <v>798</v>
      </c>
      <c r="L8" s="28"/>
      <c r="AA8" s="506" t="s">
        <v>13</v>
      </c>
      <c r="AB8" s="506"/>
      <c r="AD8" s="296" t="s">
        <v>6</v>
      </c>
      <c r="AE8" s="296" t="s">
        <v>7</v>
      </c>
      <c r="AF8" s="296" t="s">
        <v>3</v>
      </c>
      <c r="AG8" s="296" t="s">
        <v>40</v>
      </c>
      <c r="AH8" s="296" t="s">
        <v>12</v>
      </c>
      <c r="AI8" s="296" t="s">
        <v>5</v>
      </c>
      <c r="AJ8" s="296" t="s">
        <v>3</v>
      </c>
      <c r="AK8" s="296" t="s">
        <v>40</v>
      </c>
      <c r="AL8" s="296" t="s">
        <v>12</v>
      </c>
      <c r="AM8" s="296" t="s">
        <v>5</v>
      </c>
      <c r="AN8" s="296" t="s">
        <v>3</v>
      </c>
      <c r="AO8" s="296" t="s">
        <v>40</v>
      </c>
      <c r="AP8" s="296" t="s">
        <v>12</v>
      </c>
      <c r="AQ8" s="296" t="s">
        <v>5</v>
      </c>
      <c r="AR8" s="296" t="s">
        <v>3</v>
      </c>
      <c r="AS8" s="296" t="s">
        <v>40</v>
      </c>
      <c r="AT8" s="296" t="s">
        <v>12</v>
      </c>
      <c r="AU8" s="296" t="s">
        <v>5</v>
      </c>
      <c r="AW8" s="314"/>
      <c r="AX8" s="315" t="s">
        <v>191</v>
      </c>
      <c r="AY8" s="314"/>
      <c r="AZ8" s="314"/>
      <c r="BA8" s="314" t="s">
        <v>181</v>
      </c>
      <c r="BB8" s="314" t="s">
        <v>173</v>
      </c>
      <c r="BC8" s="314" t="s">
        <v>174</v>
      </c>
      <c r="BD8" s="314" t="s">
        <v>175</v>
      </c>
      <c r="BE8" s="314" t="s">
        <v>175</v>
      </c>
      <c r="BF8" s="314" t="s">
        <v>178</v>
      </c>
      <c r="BG8" s="314"/>
      <c r="BH8" s="314" t="s">
        <v>173</v>
      </c>
    </row>
    <row r="9" spans="2:60" s="1" customFormat="1" ht="69" customHeight="1">
      <c r="B9" s="64"/>
      <c r="C9" s="866" t="s">
        <v>5606</v>
      </c>
      <c r="D9" s="183" t="s">
        <v>5580</v>
      </c>
      <c r="E9" s="182" t="s">
        <v>218</v>
      </c>
      <c r="F9" s="867" t="s">
        <v>170</v>
      </c>
      <c r="G9" s="182">
        <v>9</v>
      </c>
      <c r="H9" s="868" t="s">
        <v>194</v>
      </c>
      <c r="I9" s="870" t="s">
        <v>5608</v>
      </c>
      <c r="J9" s="869">
        <v>110.18700000000001</v>
      </c>
      <c r="K9" s="500"/>
      <c r="L9" s="500"/>
      <c r="M9" s="204"/>
      <c r="N9" s="500"/>
      <c r="O9" s="500"/>
      <c r="P9" s="419"/>
      <c r="Q9" s="501"/>
      <c r="R9" s="205"/>
      <c r="S9" s="501"/>
      <c r="T9" s="501"/>
      <c r="U9" s="501"/>
      <c r="V9" s="501"/>
      <c r="W9" s="501"/>
      <c r="X9" s="501"/>
      <c r="Y9" s="501"/>
      <c r="Z9" s="501"/>
      <c r="AA9" s="871">
        <f>J9*K9+J9*L9+J9*M9+J9*N9++J9*O9+J9*P9+J9*Q9+J9*R9+J9*S9+J9*T9+J9*U9+J9*V9+J9*W9+J9*X9+J9*Y9+J9*Z9</f>
        <v>0</v>
      </c>
      <c r="AB9" s="721"/>
      <c r="AD9" s="286">
        <v>3.5</v>
      </c>
      <c r="AE9" s="286">
        <f>SUM(K9:Z9)*AD9</f>
        <v>0</v>
      </c>
      <c r="AF9" s="286">
        <f t="shared" ref="AF9:AU9" si="0">K9*$G$9</f>
        <v>0</v>
      </c>
      <c r="AG9" s="286">
        <f t="shared" si="0"/>
        <v>0</v>
      </c>
      <c r="AH9" s="286">
        <f t="shared" si="0"/>
        <v>0</v>
      </c>
      <c r="AI9" s="286">
        <f t="shared" si="0"/>
        <v>0</v>
      </c>
      <c r="AJ9" s="286">
        <f t="shared" si="0"/>
        <v>0</v>
      </c>
      <c r="AK9" s="286">
        <f t="shared" si="0"/>
        <v>0</v>
      </c>
      <c r="AL9" s="286">
        <f t="shared" si="0"/>
        <v>0</v>
      </c>
      <c r="AM9" s="286">
        <f t="shared" si="0"/>
        <v>0</v>
      </c>
      <c r="AN9" s="286">
        <f t="shared" si="0"/>
        <v>0</v>
      </c>
      <c r="AO9" s="286">
        <f t="shared" si="0"/>
        <v>0</v>
      </c>
      <c r="AP9" s="286">
        <f t="shared" si="0"/>
        <v>0</v>
      </c>
      <c r="AQ9" s="286">
        <f t="shared" si="0"/>
        <v>0</v>
      </c>
      <c r="AR9" s="286">
        <f t="shared" si="0"/>
        <v>0</v>
      </c>
      <c r="AS9" s="286">
        <f t="shared" si="0"/>
        <v>0</v>
      </c>
      <c r="AT9" s="286">
        <f t="shared" si="0"/>
        <v>0</v>
      </c>
      <c r="AU9" s="286">
        <f t="shared" si="0"/>
        <v>0</v>
      </c>
      <c r="AW9" s="316">
        <f>SUM(K9:Z9)</f>
        <v>0</v>
      </c>
      <c r="AX9" s="316">
        <f>0.125*AW9</f>
        <v>0</v>
      </c>
      <c r="AY9" s="316"/>
      <c r="AZ9" s="316"/>
      <c r="BA9" s="316">
        <f>1.3*AW9</f>
        <v>0</v>
      </c>
      <c r="BB9" s="316">
        <f>AW9</f>
        <v>0</v>
      </c>
      <c r="BC9" s="316">
        <f>40*AW9</f>
        <v>0</v>
      </c>
      <c r="BD9" s="316">
        <f>9*AW9</f>
        <v>0</v>
      </c>
      <c r="BE9" s="316">
        <f>9*AW9</f>
        <v>0</v>
      </c>
      <c r="BF9" s="316">
        <f>6*AW9</f>
        <v>0</v>
      </c>
      <c r="BG9" s="316"/>
      <c r="BH9" s="316">
        <f>AW9</f>
        <v>0</v>
      </c>
    </row>
    <row r="10" spans="2:60">
      <c r="B10" s="1013" t="s">
        <v>5604</v>
      </c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</row>
    <row r="11" spans="2:60">
      <c r="J11" s="27"/>
      <c r="K11" s="253" t="s">
        <v>5578</v>
      </c>
      <c r="L11" s="703"/>
      <c r="AW11" s="317"/>
      <c r="AX11" s="317"/>
      <c r="AY11" s="317"/>
      <c r="AZ11" s="317"/>
      <c r="BA11" s="317"/>
      <c r="BB11" s="317"/>
      <c r="BC11" s="317"/>
      <c r="BD11" s="317"/>
      <c r="BE11" s="317"/>
      <c r="BF11" s="317"/>
      <c r="BG11" s="317"/>
      <c r="BH11" s="317"/>
    </row>
    <row r="12" spans="2:60" ht="18.75" customHeight="1">
      <c r="B12" s="294"/>
      <c r="C12" s="294"/>
      <c r="D12" s="294"/>
      <c r="E12" s="294"/>
      <c r="F12" s="294"/>
      <c r="G12" s="63"/>
      <c r="H12" s="63"/>
      <c r="I12" s="63"/>
      <c r="K12" s="1367" t="s">
        <v>5582</v>
      </c>
      <c r="L12" s="84"/>
      <c r="M12" s="82"/>
      <c r="N12" s="82"/>
      <c r="O12" s="142"/>
      <c r="P12"/>
      <c r="Q12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5"/>
      <c r="AP12" s="295"/>
      <c r="AQ12" s="295"/>
      <c r="AR12" s="295"/>
      <c r="AS12" s="295"/>
      <c r="AT12" s="295"/>
      <c r="AU12" s="295"/>
      <c r="AW12" s="310"/>
      <c r="AX12" s="310"/>
      <c r="AY12" s="318" t="s">
        <v>190</v>
      </c>
      <c r="AZ12" s="310"/>
      <c r="BA12" s="310"/>
      <c r="BB12" s="310"/>
      <c r="BC12" s="319" t="s">
        <v>197</v>
      </c>
      <c r="BD12" s="312" t="s">
        <v>198</v>
      </c>
      <c r="BE12" s="320" t="s">
        <v>200</v>
      </c>
      <c r="BF12" s="311" t="s">
        <v>177</v>
      </c>
      <c r="BG12" s="318" t="s">
        <v>202</v>
      </c>
      <c r="BH12" s="318" t="s">
        <v>203</v>
      </c>
    </row>
    <row r="13" spans="2:60" s="47" customFormat="1" ht="28.05" customHeight="1">
      <c r="C13" s="450" t="s">
        <v>247</v>
      </c>
      <c r="D13" s="450" t="s">
        <v>795</v>
      </c>
      <c r="E13" s="450" t="s">
        <v>801</v>
      </c>
      <c r="F13" s="450" t="s">
        <v>800</v>
      </c>
      <c r="G13" s="451" t="s">
        <v>796</v>
      </c>
      <c r="H13" s="451" t="s">
        <v>797</v>
      </c>
      <c r="I13" s="451" t="s">
        <v>5601</v>
      </c>
      <c r="J13" s="451" t="s">
        <v>798</v>
      </c>
      <c r="K13" s="1368"/>
      <c r="L13" s="506" t="s">
        <v>13</v>
      </c>
      <c r="AD13" s="296" t="s">
        <v>6</v>
      </c>
      <c r="AE13" s="296" t="s">
        <v>7</v>
      </c>
      <c r="AF13" s="297"/>
      <c r="AG13" s="296"/>
      <c r="AH13" s="296"/>
      <c r="AI13" s="296"/>
      <c r="AJ13" s="296"/>
      <c r="AK13" s="296"/>
      <c r="AL13" s="296"/>
      <c r="AM13" s="296"/>
      <c r="AN13" s="296"/>
      <c r="AO13" s="296"/>
      <c r="AP13" s="296"/>
      <c r="AQ13" s="296"/>
      <c r="AR13" s="296"/>
      <c r="AS13" s="296"/>
      <c r="AT13" s="296"/>
      <c r="AU13" s="296"/>
      <c r="AW13" s="314"/>
      <c r="AX13" s="307"/>
      <c r="AY13" s="314" t="s">
        <v>195</v>
      </c>
      <c r="AZ13" s="314"/>
      <c r="BA13" s="314"/>
      <c r="BB13" s="314"/>
      <c r="BC13" s="314" t="s">
        <v>196</v>
      </c>
      <c r="BD13" s="314" t="s">
        <v>199</v>
      </c>
      <c r="BE13" s="314" t="s">
        <v>201</v>
      </c>
      <c r="BF13" s="314" t="s">
        <v>178</v>
      </c>
      <c r="BG13" s="314" t="s">
        <v>173</v>
      </c>
      <c r="BH13" s="314" t="s">
        <v>204</v>
      </c>
    </row>
    <row r="14" spans="2:60" s="1" customFormat="1" ht="69" customHeight="1">
      <c r="B14" s="97"/>
      <c r="C14" s="866" t="s">
        <v>193</v>
      </c>
      <c r="D14" s="183" t="s">
        <v>5579</v>
      </c>
      <c r="E14" s="182" t="s">
        <v>218</v>
      </c>
      <c r="F14" s="867" t="s">
        <v>724</v>
      </c>
      <c r="G14" s="182">
        <v>22</v>
      </c>
      <c r="H14" s="868" t="s">
        <v>49</v>
      </c>
      <c r="I14" s="868" t="s">
        <v>5602</v>
      </c>
      <c r="J14" s="869">
        <v>60.213300000000004</v>
      </c>
      <c r="K14" s="500"/>
      <c r="L14" s="1357">
        <f>J14*K14</f>
        <v>0</v>
      </c>
      <c r="M14" s="1358"/>
      <c r="AD14" s="286">
        <v>4</v>
      </c>
      <c r="AE14" s="286">
        <f>SUM(K14:K14)*AD14</f>
        <v>0</v>
      </c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W14" s="316">
        <f>SUM(K14:K14)</f>
        <v>0</v>
      </c>
      <c r="AX14" s="309"/>
      <c r="AY14" s="316">
        <f>0.1112*$AW$14</f>
        <v>0</v>
      </c>
      <c r="AZ14" s="316"/>
      <c r="BA14" s="316"/>
      <c r="BB14" s="316"/>
      <c r="BC14" s="316">
        <f>100*AW14</f>
        <v>0</v>
      </c>
      <c r="BD14" s="316">
        <f>AW14*22</f>
        <v>0</v>
      </c>
      <c r="BE14" s="316">
        <f>BD14*3</f>
        <v>0</v>
      </c>
      <c r="BF14" s="316">
        <f>6*AW14</f>
        <v>0</v>
      </c>
      <c r="BG14" s="316">
        <f>AW14</f>
        <v>0</v>
      </c>
      <c r="BH14" s="316">
        <f>2*AW14</f>
        <v>0</v>
      </c>
    </row>
    <row r="15" spans="2:60">
      <c r="AW15" s="317"/>
      <c r="AX15" s="317"/>
      <c r="AY15" s="317"/>
      <c r="AZ15" s="317"/>
      <c r="BA15" s="317"/>
      <c r="BB15" s="317"/>
      <c r="BC15" s="317"/>
      <c r="BD15" s="317"/>
      <c r="BE15" s="317"/>
      <c r="BF15" s="317"/>
      <c r="BG15" s="317"/>
      <c r="BH15" s="317"/>
    </row>
    <row r="16" spans="2:60">
      <c r="K16" s="1369" t="s">
        <v>168</v>
      </c>
      <c r="L16" s="1370"/>
      <c r="M16" s="1370"/>
      <c r="N16" s="1371"/>
      <c r="AW16" s="317"/>
      <c r="AX16" s="317"/>
      <c r="AY16" s="317"/>
      <c r="AZ16" s="317"/>
      <c r="BA16" s="317"/>
      <c r="BB16" s="317"/>
      <c r="BC16" s="317"/>
      <c r="BD16" s="317"/>
      <c r="BE16" s="317"/>
      <c r="BF16" s="317"/>
      <c r="BG16" s="317"/>
      <c r="BH16" s="317"/>
    </row>
    <row r="17" spans="2:63" ht="22.5" customHeight="1">
      <c r="B17" s="294"/>
      <c r="C17" s="294"/>
      <c r="D17" s="294"/>
      <c r="E17" s="294"/>
      <c r="F17" s="294"/>
      <c r="G17" s="63"/>
      <c r="H17" s="27"/>
      <c r="I17" s="27"/>
      <c r="K17" s="1359" t="s">
        <v>165</v>
      </c>
      <c r="L17" s="1360" t="s">
        <v>122</v>
      </c>
      <c r="M17" s="1361" t="s">
        <v>264</v>
      </c>
      <c r="N17" s="1362" t="s">
        <v>119</v>
      </c>
      <c r="O17" s="142"/>
      <c r="P17"/>
      <c r="Q17" s="294"/>
      <c r="R17" s="294"/>
      <c r="S17" s="294"/>
      <c r="T17" s="294"/>
      <c r="U17" s="294"/>
      <c r="V17" s="294"/>
      <c r="W17" s="294"/>
      <c r="X17" s="294"/>
      <c r="Y17"/>
      <c r="Z17"/>
      <c r="AA17"/>
      <c r="AB17"/>
      <c r="AD17"/>
      <c r="AE17"/>
      <c r="AF17"/>
      <c r="AG17"/>
      <c r="AH17"/>
      <c r="AI17"/>
      <c r="AJ17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/>
      <c r="AW17" s="310"/>
      <c r="AX17" s="311" t="s">
        <v>189</v>
      </c>
      <c r="AY17" s="318" t="s">
        <v>190</v>
      </c>
      <c r="AZ17" s="319" t="s">
        <v>263</v>
      </c>
      <c r="BA17" s="311" t="s">
        <v>180</v>
      </c>
      <c r="BB17" s="310"/>
      <c r="BC17" s="319" t="s">
        <v>197</v>
      </c>
      <c r="BD17" s="312" t="s">
        <v>198</v>
      </c>
      <c r="BE17" s="313" t="s">
        <v>176</v>
      </c>
      <c r="BF17" s="311" t="s">
        <v>177</v>
      </c>
      <c r="BG17" s="318"/>
      <c r="BH17" s="318" t="s">
        <v>203</v>
      </c>
    </row>
    <row r="18" spans="2:63" s="47" customFormat="1" ht="28.05" customHeight="1">
      <c r="C18" s="450" t="s">
        <v>247</v>
      </c>
      <c r="D18" s="450" t="s">
        <v>795</v>
      </c>
      <c r="E18" s="450" t="s">
        <v>801</v>
      </c>
      <c r="F18" s="450" t="s">
        <v>800</v>
      </c>
      <c r="G18" s="451" t="s">
        <v>796</v>
      </c>
      <c r="H18" s="451" t="s">
        <v>797</v>
      </c>
      <c r="I18" s="451" t="s">
        <v>5601</v>
      </c>
      <c r="J18" s="451" t="s">
        <v>798</v>
      </c>
      <c r="K18" s="1359"/>
      <c r="L18" s="1360"/>
      <c r="M18" s="1361"/>
      <c r="N18" s="1362"/>
      <c r="O18" s="482" t="s">
        <v>13</v>
      </c>
      <c r="AD18" s="307" t="s">
        <v>6</v>
      </c>
      <c r="AE18" s="307" t="s">
        <v>7</v>
      </c>
      <c r="AF18" s="308" t="s">
        <v>3</v>
      </c>
      <c r="AG18" s="307" t="s">
        <v>40</v>
      </c>
      <c r="AH18" s="307" t="s">
        <v>58</v>
      </c>
      <c r="AI18" s="307" t="s">
        <v>5</v>
      </c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14"/>
      <c r="AX18" s="307" t="s">
        <v>265</v>
      </c>
      <c r="AY18" s="314" t="s">
        <v>266</v>
      </c>
      <c r="AZ18" s="314" t="s">
        <v>267</v>
      </c>
      <c r="BA18" s="314" t="s">
        <v>268</v>
      </c>
      <c r="BB18" s="314"/>
      <c r="BC18" s="314" t="s">
        <v>269</v>
      </c>
      <c r="BD18" s="314" t="s">
        <v>204</v>
      </c>
      <c r="BE18" s="314" t="s">
        <v>204</v>
      </c>
      <c r="BF18" s="314" t="s">
        <v>270</v>
      </c>
      <c r="BG18" s="314"/>
      <c r="BH18" s="314" t="s">
        <v>204</v>
      </c>
    </row>
    <row r="19" spans="2:63" s="1" customFormat="1" ht="69" customHeight="1">
      <c r="B19" s="97"/>
      <c r="C19" s="866" t="s">
        <v>271</v>
      </c>
      <c r="D19" s="183" t="s">
        <v>5605</v>
      </c>
      <c r="E19" s="182" t="s">
        <v>218</v>
      </c>
      <c r="F19" s="867" t="s">
        <v>725</v>
      </c>
      <c r="G19" s="182">
        <v>2</v>
      </c>
      <c r="H19" s="868" t="s">
        <v>194</v>
      </c>
      <c r="I19" s="868" t="s">
        <v>5603</v>
      </c>
      <c r="J19" s="872">
        <v>126.88200000000001</v>
      </c>
      <c r="K19" s="500"/>
      <c r="L19" s="500"/>
      <c r="M19" s="500"/>
      <c r="N19" s="500"/>
      <c r="O19" s="1357">
        <f>J19*K19+J19*L19+J19*M19+J19*N19</f>
        <v>0</v>
      </c>
      <c r="P19" s="1358"/>
      <c r="T19" s="27"/>
      <c r="AD19" s="309">
        <v>6.2</v>
      </c>
      <c r="AE19" s="309">
        <f>SUM(K19:N19)*AD19</f>
        <v>0</v>
      </c>
      <c r="AF19" s="286">
        <f>K19*$G$19</f>
        <v>0</v>
      </c>
      <c r="AG19" s="286">
        <f>L19*$G$19</f>
        <v>0</v>
      </c>
      <c r="AH19" s="286">
        <f>M19*$G$19</f>
        <v>0</v>
      </c>
      <c r="AI19" s="286">
        <f>N19*$G$19</f>
        <v>0</v>
      </c>
      <c r="AJ19" s="309"/>
      <c r="AK19" s="309"/>
      <c r="AL19" s="309"/>
      <c r="AM19" s="309"/>
      <c r="AN19" s="309"/>
      <c r="AO19" s="309"/>
      <c r="AP19" s="309"/>
      <c r="AQ19" s="309"/>
      <c r="AR19" s="309"/>
      <c r="AS19" s="309"/>
      <c r="AT19" s="309"/>
      <c r="AU19" s="309"/>
      <c r="AV19" s="309"/>
      <c r="AW19" s="316">
        <f>SUM(K19:N19)</f>
        <v>0</v>
      </c>
      <c r="AX19" s="309">
        <f>AW19/4</f>
        <v>0</v>
      </c>
      <c r="AY19" s="309">
        <f>AW19/14</f>
        <v>0</v>
      </c>
      <c r="AZ19" s="316">
        <f>AW19</f>
        <v>0</v>
      </c>
      <c r="BA19" s="309">
        <f>AW19*0.5</f>
        <v>0</v>
      </c>
      <c r="BB19" s="316"/>
      <c r="BC19" s="316">
        <f>AW19*50</f>
        <v>0</v>
      </c>
      <c r="BD19" s="316">
        <f>AW19*2</f>
        <v>0</v>
      </c>
      <c r="BE19" s="316">
        <f>AW19*2</f>
        <v>0</v>
      </c>
      <c r="BF19" s="316">
        <f>AW19*5</f>
        <v>0</v>
      </c>
      <c r="BG19" s="316"/>
      <c r="BH19" s="316">
        <f>BG19*3</f>
        <v>0</v>
      </c>
      <c r="BI19" s="306"/>
      <c r="BJ19" s="306"/>
      <c r="BK19" s="306"/>
    </row>
    <row r="20" spans="2:63"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10"/>
    </row>
    <row r="22" spans="2:63">
      <c r="AD22" s="47"/>
      <c r="AE22"/>
      <c r="AV22" s="286"/>
    </row>
  </sheetData>
  <sheetProtection algorithmName="SHA-512" hashValue="RzFEIHcyWtcMJPQ6FzQf3o1Vmrb+iCHN5w2DysSB8IJWQjDs9AaTFE6ZyH+dKEor5WUz4d+NUGrl+w3aINluTA==" saltValue="Fk0eUyyAMsBShQhspJvH5w==" spinCount="100000" sheet="1" sort="0" autoFilter="0"/>
  <mergeCells count="21">
    <mergeCell ref="B2:F2"/>
    <mergeCell ref="O19:P19"/>
    <mergeCell ref="K17:K18"/>
    <mergeCell ref="L17:L18"/>
    <mergeCell ref="M17:M18"/>
    <mergeCell ref="N17:N18"/>
    <mergeCell ref="G7:J7"/>
    <mergeCell ref="K6:N6"/>
    <mergeCell ref="K12:K13"/>
    <mergeCell ref="L14:M14"/>
    <mergeCell ref="K16:N16"/>
    <mergeCell ref="Y1:Z3"/>
    <mergeCell ref="W6:Z6"/>
    <mergeCell ref="O1:P1"/>
    <mergeCell ref="O2:P2"/>
    <mergeCell ref="O3:P3"/>
    <mergeCell ref="S1:T3"/>
    <mergeCell ref="O6:R6"/>
    <mergeCell ref="U1:V3"/>
    <mergeCell ref="S6:V6"/>
    <mergeCell ref="W1:X3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theme="6" tint="0.39997558519241921"/>
  </sheetPr>
  <dimension ref="B1:N95"/>
  <sheetViews>
    <sheetView showGridLines="0" showRowColHeaders="0" zoomScale="80" zoomScaleNormal="80" zoomScalePageLayoutView="75" workbookViewId="0">
      <pane ySplit="6" topLeftCell="A7" activePane="bottomLeft" state="frozen"/>
      <selection activeCell="N13" sqref="N13"/>
      <selection pane="bottomLeft" activeCell="H11" sqref="H11"/>
    </sheetView>
  </sheetViews>
  <sheetFormatPr defaultColWidth="11" defaultRowHeight="15.6"/>
  <cols>
    <col min="2" max="2" width="19.5" customWidth="1"/>
    <col min="3" max="3" width="19" customWidth="1"/>
    <col min="4" max="4" width="14.5" customWidth="1"/>
    <col min="5" max="5" width="10" customWidth="1"/>
    <col min="6" max="6" width="11" customWidth="1"/>
    <col min="7" max="7" width="19.5" customWidth="1"/>
    <col min="8" max="8" width="12.296875" style="1" customWidth="1"/>
    <col min="9" max="9" width="17.296875" style="47" customWidth="1"/>
    <col min="10" max="10" width="8.296875" style="127" bestFit="1" customWidth="1"/>
    <col min="11" max="11" width="11.5" customWidth="1"/>
    <col min="12" max="12" width="11" customWidth="1"/>
    <col min="13" max="13" width="10.796875" customWidth="1"/>
    <col min="14" max="14" width="11" customWidth="1"/>
    <col min="15" max="15" width="7.5" customWidth="1"/>
  </cols>
  <sheetData>
    <row r="1" spans="2:14" ht="10.8" customHeight="1">
      <c r="H1"/>
    </row>
    <row r="2" spans="2:14" ht="21">
      <c r="C2" s="63"/>
      <c r="D2" s="63"/>
      <c r="E2" s="507"/>
      <c r="F2" s="508" t="s">
        <v>809</v>
      </c>
      <c r="G2" s="459">
        <f>SUM(I:I)</f>
        <v>0</v>
      </c>
      <c r="H2" s="460" t="s">
        <v>8</v>
      </c>
      <c r="J2" s="437"/>
      <c r="M2" s="488"/>
    </row>
    <row r="3" spans="2:14" ht="18">
      <c r="F3" s="461" t="s">
        <v>13</v>
      </c>
      <c r="G3" s="463">
        <f>SUM(H8:H22)</f>
        <v>0</v>
      </c>
      <c r="H3" s="504"/>
      <c r="J3" s="233"/>
    </row>
    <row r="5" spans="2:14" ht="20.399999999999999" customHeight="1">
      <c r="C5" s="142"/>
      <c r="D5" s="142"/>
      <c r="F5" s="142"/>
      <c r="G5" s="27"/>
      <c r="H5" s="246"/>
      <c r="I5" s="142"/>
      <c r="J5" s="144"/>
    </row>
    <row r="6" spans="2:14" s="55" customFormat="1" ht="41.25" customHeight="1">
      <c r="B6" s="272"/>
      <c r="C6" s="455" t="s">
        <v>262</v>
      </c>
      <c r="D6" s="455" t="s">
        <v>795</v>
      </c>
      <c r="E6" s="455" t="s">
        <v>796</v>
      </c>
      <c r="F6" s="455" t="s">
        <v>797</v>
      </c>
      <c r="G6" s="449" t="s">
        <v>798</v>
      </c>
      <c r="H6" s="578" t="s">
        <v>261</v>
      </c>
      <c r="I6" s="439" t="s">
        <v>13</v>
      </c>
      <c r="J6" s="644" t="s">
        <v>14</v>
      </c>
      <c r="K6" s="1287" t="s">
        <v>799</v>
      </c>
      <c r="L6" s="1284"/>
      <c r="M6" s="1284"/>
      <c r="N6" s="1372"/>
    </row>
    <row r="7" spans="2:14" s="55" customFormat="1" ht="30" hidden="1" customHeight="1">
      <c r="B7" s="1"/>
      <c r="C7" s="646" t="s">
        <v>5597</v>
      </c>
      <c r="D7" s="646"/>
      <c r="E7" s="8"/>
      <c r="F7" s="8"/>
      <c r="G7" s="487"/>
      <c r="H7" s="546"/>
      <c r="I7" s="1"/>
      <c r="J7" s="535"/>
      <c r="K7" s="8"/>
      <c r="L7" s="8"/>
      <c r="M7" s="8"/>
      <c r="N7" s="8"/>
    </row>
    <row r="8" spans="2:14" s="55" customFormat="1" ht="80.25" hidden="1" customHeight="1">
      <c r="B8" s="272"/>
      <c r="C8" s="697" t="s">
        <v>6384</v>
      </c>
      <c r="D8" s="66" t="s">
        <v>5581</v>
      </c>
      <c r="E8" s="455">
        <v>1</v>
      </c>
      <c r="F8" s="145" t="s">
        <v>5610</v>
      </c>
      <c r="G8" s="1026">
        <v>30</v>
      </c>
      <c r="H8" s="578"/>
      <c r="I8" s="648">
        <f t="shared" ref="I8" si="0">G8*H8</f>
        <v>0</v>
      </c>
      <c r="J8" s="649" t="str">
        <f t="shared" ref="J8" si="1">IF(SUM(H8:H8)&gt;0,"Yes","No")</f>
        <v>No</v>
      </c>
      <c r="K8" s="8"/>
      <c r="L8" s="8"/>
      <c r="M8" s="8"/>
      <c r="N8" s="8"/>
    </row>
    <row r="9" spans="2:14" s="55" customFormat="1" ht="15" customHeight="1">
      <c r="B9" s="1"/>
      <c r="C9" s="8"/>
      <c r="D9" s="8"/>
      <c r="E9" s="8"/>
      <c r="F9" s="8"/>
      <c r="G9" s="689"/>
      <c r="H9" s="546"/>
      <c r="I9" s="157"/>
      <c r="J9" s="434"/>
      <c r="K9" s="8"/>
      <c r="L9" s="645"/>
      <c r="M9" s="8"/>
      <c r="N9" s="645"/>
    </row>
    <row r="10" spans="2:14" ht="30" customHeight="1">
      <c r="B10" s="9"/>
      <c r="C10" s="446" t="s">
        <v>128</v>
      </c>
      <c r="D10" s="446"/>
      <c r="E10" s="9"/>
      <c r="F10" s="247"/>
      <c r="G10" s="690"/>
      <c r="H10" s="248"/>
      <c r="I10" s="216"/>
      <c r="J10" s="433"/>
      <c r="K10" s="707" t="s">
        <v>125</v>
      </c>
      <c r="L10" s="900" t="s">
        <v>597</v>
      </c>
      <c r="M10" s="899" t="s">
        <v>126</v>
      </c>
      <c r="N10" s="898" t="s">
        <v>127</v>
      </c>
    </row>
    <row r="11" spans="2:14" s="1" customFormat="1" ht="80.25" customHeight="1">
      <c r="B11" s="249"/>
      <c r="C11" s="509" t="s">
        <v>5589</v>
      </c>
      <c r="D11" s="704" t="s">
        <v>5594</v>
      </c>
      <c r="E11" s="202">
        <v>1</v>
      </c>
      <c r="F11" s="207" t="s">
        <v>5687</v>
      </c>
      <c r="G11" s="732">
        <v>35.616000000000007</v>
      </c>
      <c r="H11" s="440"/>
      <c r="I11" s="164">
        <f>G11*H11</f>
        <v>0</v>
      </c>
      <c r="J11" s="647" t="str">
        <f>IF(SUM(H11:H11)&gt;0,"Yes","No")</f>
        <v>No</v>
      </c>
      <c r="K11" s="384"/>
      <c r="L11" s="384"/>
      <c r="M11" s="384"/>
      <c r="N11" s="384"/>
    </row>
    <row r="12" spans="2:14" s="1" customFormat="1" ht="80.25" customHeight="1">
      <c r="B12" s="250"/>
      <c r="C12" s="510" t="s">
        <v>5593</v>
      </c>
      <c r="D12" s="705" t="s">
        <v>5595</v>
      </c>
      <c r="E12" s="62">
        <v>2</v>
      </c>
      <c r="F12" s="167" t="s">
        <v>5687</v>
      </c>
      <c r="G12" s="733">
        <v>53.424000000000007</v>
      </c>
      <c r="H12" s="432"/>
      <c r="I12" s="171">
        <f t="shared" ref="I12:I13" si="2">G12*H12</f>
        <v>0</v>
      </c>
      <c r="J12" s="442" t="str">
        <f>IF(SUM(H12:H12)&gt;0,"Yes","No")</f>
        <v>No</v>
      </c>
      <c r="K12" s="650"/>
      <c r="L12" s="651"/>
      <c r="M12" s="650"/>
      <c r="N12" s="1226"/>
    </row>
    <row r="13" spans="2:14" s="1" customFormat="1" ht="80.25" customHeight="1">
      <c r="B13" s="251"/>
      <c r="C13" s="484" t="s">
        <v>5590</v>
      </c>
      <c r="D13" s="706" t="s">
        <v>5596</v>
      </c>
      <c r="E13" s="174">
        <v>1</v>
      </c>
      <c r="F13" s="176" t="s">
        <v>5687</v>
      </c>
      <c r="G13" s="734">
        <v>21.147000000000002</v>
      </c>
      <c r="H13" s="244"/>
      <c r="I13" s="586">
        <f t="shared" si="2"/>
        <v>0</v>
      </c>
      <c r="J13" s="443" t="str">
        <f>IF(SUM(H13:H13)&gt;0,"Yes","No")</f>
        <v>No</v>
      </c>
      <c r="K13" s="430"/>
      <c r="L13" s="430"/>
      <c r="M13" s="430"/>
      <c r="N13" s="431"/>
    </row>
    <row r="14" spans="2:14" s="1" customFormat="1" ht="25.05" hidden="1" customHeight="1">
      <c r="B14" s="62"/>
      <c r="C14" s="167"/>
      <c r="D14" s="167"/>
      <c r="E14" s="62"/>
      <c r="F14" s="167"/>
      <c r="G14" s="678"/>
      <c r="H14" s="225"/>
      <c r="I14" s="157"/>
      <c r="J14" s="434"/>
    </row>
    <row r="15" spans="2:14" s="1" customFormat="1" ht="30" customHeight="1">
      <c r="B15" s="55"/>
      <c r="C15" s="511"/>
      <c r="D15" s="511"/>
      <c r="E15" s="511"/>
      <c r="F15" s="511"/>
      <c r="G15" s="691"/>
      <c r="H15" s="438"/>
      <c r="I15" s="216"/>
      <c r="J15" s="433"/>
      <c r="K15" s="897" t="s">
        <v>769</v>
      </c>
      <c r="L15" s="588" t="s">
        <v>3</v>
      </c>
      <c r="M15" s="512"/>
      <c r="N15" s="512"/>
    </row>
    <row r="16" spans="2:14" s="1" customFormat="1" ht="80.25" customHeight="1">
      <c r="B16" s="249"/>
      <c r="C16" s="509" t="s">
        <v>5591</v>
      </c>
      <c r="D16" s="704" t="s">
        <v>5586</v>
      </c>
      <c r="E16" s="202">
        <v>1</v>
      </c>
      <c r="F16" s="207" t="s">
        <v>770</v>
      </c>
      <c r="G16" s="732">
        <v>32.277000000000001</v>
      </c>
      <c r="H16" s="440"/>
      <c r="I16" s="164">
        <f>G16*H16</f>
        <v>0</v>
      </c>
      <c r="J16" s="441" t="str">
        <f t="shared" ref="J16:J18" si="3">IF(SUM(H16:H16)&gt;0,"Yes","No")</f>
        <v>No</v>
      </c>
      <c r="K16" s="435"/>
      <c r="L16" s="435"/>
      <c r="M16" s="62"/>
      <c r="N16" s="62"/>
    </row>
    <row r="17" spans="2:14" s="1" customFormat="1" ht="80.25" customHeight="1">
      <c r="B17" s="250"/>
      <c r="C17" s="510" t="s">
        <v>5592</v>
      </c>
      <c r="D17" s="705" t="s">
        <v>5587</v>
      </c>
      <c r="E17" s="62">
        <v>2</v>
      </c>
      <c r="F17" s="167" t="s">
        <v>773</v>
      </c>
      <c r="G17" s="733">
        <v>55.650000000000006</v>
      </c>
      <c r="H17" s="225"/>
      <c r="I17" s="170">
        <f>G17*H17</f>
        <v>0</v>
      </c>
      <c r="J17" s="442" t="str">
        <f t="shared" si="3"/>
        <v>No</v>
      </c>
      <c r="K17" s="688"/>
      <c r="L17" s="688"/>
      <c r="M17" s="62"/>
      <c r="N17" s="62"/>
    </row>
    <row r="18" spans="2:14" s="1" customFormat="1" ht="80.25" customHeight="1">
      <c r="B18" s="251"/>
      <c r="C18" s="484" t="s">
        <v>5020</v>
      </c>
      <c r="D18" s="706" t="s">
        <v>5588</v>
      </c>
      <c r="E18" s="174">
        <v>1</v>
      </c>
      <c r="F18" s="176" t="s">
        <v>772</v>
      </c>
      <c r="G18" s="734">
        <v>23.1</v>
      </c>
      <c r="H18" s="244"/>
      <c r="I18" s="179">
        <f>G18*H18</f>
        <v>0</v>
      </c>
      <c r="J18" s="443" t="str">
        <f t="shared" si="3"/>
        <v>No</v>
      </c>
      <c r="K18" s="436"/>
      <c r="L18" s="400"/>
      <c r="M18" s="62"/>
      <c r="N18" s="62"/>
    </row>
    <row r="19" spans="2:14" ht="32.25" customHeight="1">
      <c r="B19" s="9"/>
      <c r="C19" s="444" t="s">
        <v>124</v>
      </c>
      <c r="D19" s="444"/>
      <c r="E19" s="9"/>
      <c r="F19" s="247"/>
      <c r="G19" s="692"/>
      <c r="H19" s="445"/>
      <c r="I19" s="9"/>
      <c r="J19" s="221" t="s">
        <v>10</v>
      </c>
      <c r="K19" s="62"/>
      <c r="L19" s="62"/>
      <c r="M19" s="62"/>
      <c r="N19" s="62"/>
    </row>
    <row r="20" spans="2:14" s="1" customFormat="1" ht="80.25" customHeight="1">
      <c r="B20" s="249"/>
      <c r="C20" s="509" t="s">
        <v>766</v>
      </c>
      <c r="D20" s="704" t="s">
        <v>5584</v>
      </c>
      <c r="E20" s="202">
        <v>1</v>
      </c>
      <c r="F20" s="207" t="s">
        <v>50</v>
      </c>
      <c r="G20" s="732">
        <v>31.931970000000007</v>
      </c>
      <c r="H20" s="440"/>
      <c r="I20" s="210">
        <f>G20*H20</f>
        <v>0</v>
      </c>
      <c r="J20" s="441" t="str">
        <f>IF(SUM(H20:H20)&gt;0,"Yes","No")</f>
        <v>No</v>
      </c>
      <c r="K20"/>
      <c r="L20"/>
      <c r="M20"/>
      <c r="N20"/>
    </row>
    <row r="21" spans="2:14" s="1" customFormat="1" ht="80.25" customHeight="1">
      <c r="B21" s="250"/>
      <c r="C21" s="510" t="s">
        <v>767</v>
      </c>
      <c r="D21" s="705" t="s">
        <v>5585</v>
      </c>
      <c r="E21" s="62">
        <v>1</v>
      </c>
      <c r="F21" s="167" t="s">
        <v>50</v>
      </c>
      <c r="G21" s="733">
        <v>31.931970000000007</v>
      </c>
      <c r="H21" s="432"/>
      <c r="I21" s="170">
        <f t="shared" ref="I21:I22" si="4">G21*H21</f>
        <v>0</v>
      </c>
      <c r="J21" s="442" t="str">
        <f>IF(SUM(H21:H21)&gt;0,"Yes","No")</f>
        <v>No</v>
      </c>
    </row>
    <row r="22" spans="2:14" s="1" customFormat="1" ht="80.25" customHeight="1">
      <c r="B22" s="251"/>
      <c r="C22" s="484" t="s">
        <v>768</v>
      </c>
      <c r="D22" s="706" t="s">
        <v>5583</v>
      </c>
      <c r="E22" s="174">
        <v>1</v>
      </c>
      <c r="F22" s="176" t="s">
        <v>50</v>
      </c>
      <c r="G22" s="734">
        <v>44.698080000000004</v>
      </c>
      <c r="H22" s="230"/>
      <c r="I22" s="179">
        <f t="shared" si="4"/>
        <v>0</v>
      </c>
      <c r="J22" s="443" t="str">
        <f>IF(SUM(H22:H22)&gt;0,"Yes","No")</f>
        <v>No</v>
      </c>
    </row>
    <row r="23" spans="2:14" s="1" customFormat="1" ht="57" customHeight="1"/>
    <row r="24" spans="2:14" s="1" customFormat="1" ht="57" customHeight="1"/>
    <row r="25" spans="2:14" s="1" customFormat="1" ht="57" customHeight="1"/>
    <row r="26" spans="2:14" ht="31.05" customHeight="1">
      <c r="B26" s="1"/>
      <c r="C26" s="1"/>
      <c r="D26" s="1"/>
      <c r="E26" s="1"/>
      <c r="F26" s="1"/>
      <c r="G26" s="1"/>
      <c r="I26" s="1"/>
      <c r="J26" s="1"/>
      <c r="K26" s="1"/>
      <c r="L26" s="1"/>
      <c r="M26" s="1"/>
      <c r="N26" s="1"/>
    </row>
    <row r="27" spans="2:14" s="1" customFormat="1" ht="57" customHeight="1">
      <c r="K27"/>
      <c r="L27"/>
      <c r="M27"/>
      <c r="N27"/>
    </row>
    <row r="28" spans="2:14" s="1" customFormat="1" ht="57" customHeight="1"/>
    <row r="29" spans="2:14" s="1" customFormat="1" ht="57" customHeight="1">
      <c r="B29"/>
      <c r="C29"/>
      <c r="D29"/>
      <c r="E29"/>
      <c r="F29"/>
      <c r="G29"/>
      <c r="H29"/>
      <c r="I29"/>
      <c r="J29"/>
    </row>
    <row r="30" spans="2:14" s="1" customFormat="1" ht="57" customHeight="1"/>
    <row r="31" spans="2:14" s="1" customFormat="1" ht="57" customHeight="1"/>
    <row r="32" spans="2:14" s="1" customFormat="1" ht="57" customHeight="1"/>
    <row r="33" spans="2:14" s="1" customFormat="1" ht="57" customHeight="1"/>
    <row r="34" spans="2:14" ht="31.05" customHeight="1">
      <c r="B34" s="1"/>
      <c r="C34" s="1"/>
      <c r="D34" s="1"/>
      <c r="E34" s="1"/>
      <c r="F34" s="1"/>
      <c r="G34" s="1"/>
      <c r="I34" s="1"/>
      <c r="J34" s="1"/>
      <c r="K34" s="1"/>
      <c r="L34" s="1"/>
      <c r="M34" s="1"/>
      <c r="N34" s="1"/>
    </row>
    <row r="35" spans="2:14" s="1" customFormat="1" ht="57" customHeight="1">
      <c r="K35"/>
      <c r="L35"/>
      <c r="M35"/>
      <c r="N35"/>
    </row>
    <row r="36" spans="2:14" s="1" customFormat="1" ht="57" customHeight="1"/>
    <row r="37" spans="2:14" s="1" customFormat="1" ht="57" customHeight="1">
      <c r="B37"/>
      <c r="C37"/>
      <c r="D37"/>
      <c r="E37"/>
      <c r="F37"/>
      <c r="G37"/>
      <c r="H37"/>
      <c r="I37"/>
      <c r="J37"/>
    </row>
    <row r="38" spans="2:14" s="1" customFormat="1" ht="57" customHeight="1"/>
    <row r="39" spans="2:14" s="1" customFormat="1" ht="57" customHeight="1"/>
    <row r="40" spans="2:14" ht="31.05" customHeight="1">
      <c r="B40" s="1"/>
      <c r="C40" s="1"/>
      <c r="D40" s="1"/>
      <c r="E40" s="1"/>
      <c r="F40" s="1"/>
      <c r="G40" s="1"/>
      <c r="I40" s="1"/>
      <c r="J40" s="1"/>
      <c r="K40" s="1"/>
      <c r="L40" s="1"/>
      <c r="M40" s="1"/>
      <c r="N40" s="1"/>
    </row>
    <row r="41" spans="2:14" s="1" customFormat="1" ht="57" customHeight="1">
      <c r="K41"/>
      <c r="L41"/>
      <c r="M41"/>
      <c r="N41"/>
    </row>
    <row r="42" spans="2:14" s="1" customFormat="1" ht="57" customHeight="1"/>
    <row r="43" spans="2:14" s="1" customFormat="1" ht="57" customHeight="1">
      <c r="B43"/>
      <c r="C43"/>
      <c r="D43"/>
      <c r="E43"/>
      <c r="F43"/>
      <c r="G43"/>
      <c r="H43"/>
      <c r="I43"/>
      <c r="J43"/>
    </row>
    <row r="44" spans="2:14" s="1" customFormat="1" ht="57" customHeight="1"/>
    <row r="45" spans="2:14" ht="31.05" customHeight="1">
      <c r="B45" s="1"/>
      <c r="C45" s="1"/>
      <c r="D45" s="1"/>
      <c r="E45" s="1"/>
      <c r="F45" s="1"/>
      <c r="G45" s="1"/>
      <c r="I45" s="1"/>
      <c r="J45" s="1"/>
      <c r="K45" s="1"/>
      <c r="L45" s="1"/>
      <c r="M45" s="1"/>
      <c r="N45" s="1"/>
    </row>
    <row r="46" spans="2:14" s="1" customFormat="1" ht="57" customHeight="1">
      <c r="K46"/>
      <c r="L46"/>
      <c r="M46"/>
      <c r="N46"/>
    </row>
    <row r="47" spans="2:14" s="62" customFormat="1" ht="57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2:14" s="1" customFormat="1" ht="57" customHeight="1">
      <c r="B48"/>
      <c r="C48"/>
      <c r="D48"/>
      <c r="E48"/>
      <c r="F48"/>
      <c r="G48"/>
      <c r="H48"/>
      <c r="I48"/>
      <c r="J48"/>
      <c r="K48" s="62"/>
      <c r="L48" s="62"/>
      <c r="M48" s="62"/>
      <c r="N48" s="62"/>
    </row>
    <row r="49" spans="2:14" s="1" customFormat="1" ht="57" customHeight="1"/>
    <row r="50" spans="2:14" s="1" customFormat="1" ht="57" customHeight="1">
      <c r="B50" s="62"/>
      <c r="C50" s="62"/>
      <c r="D50" s="62"/>
      <c r="E50" s="62"/>
      <c r="F50" s="62"/>
      <c r="G50" s="62"/>
      <c r="H50" s="62"/>
      <c r="I50" s="62"/>
      <c r="J50" s="62"/>
    </row>
    <row r="51" spans="2:14" s="1" customFormat="1" ht="57" customHeight="1"/>
    <row r="52" spans="2:14" ht="31.05" customHeight="1">
      <c r="B52" s="1"/>
      <c r="C52" s="1"/>
      <c r="D52" s="1"/>
      <c r="E52" s="1"/>
      <c r="F52" s="1"/>
      <c r="G52" s="1"/>
      <c r="I52" s="1"/>
      <c r="J52" s="1"/>
      <c r="K52" s="1"/>
      <c r="L52" s="1"/>
      <c r="M52" s="1"/>
      <c r="N52" s="1"/>
    </row>
    <row r="53" spans="2:14" s="1" customFormat="1" ht="57" customHeight="1">
      <c r="K53"/>
      <c r="L53"/>
      <c r="M53"/>
      <c r="N53"/>
    </row>
    <row r="54" spans="2:14" s="62" customFormat="1" ht="57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 s="1" customFormat="1" ht="57" customHeight="1">
      <c r="B55"/>
      <c r="C55"/>
      <c r="D55"/>
      <c r="E55"/>
      <c r="F55"/>
      <c r="G55"/>
      <c r="H55"/>
      <c r="I55"/>
      <c r="J55"/>
      <c r="K55" s="62"/>
      <c r="L55" s="62"/>
      <c r="M55" s="62"/>
      <c r="N55" s="62"/>
    </row>
    <row r="56" spans="2:14" s="1" customFormat="1" ht="57" customHeight="1"/>
    <row r="57" spans="2:14" s="1" customFormat="1" ht="57" customHeight="1">
      <c r="B57" s="62"/>
      <c r="C57" s="62"/>
      <c r="D57" s="62"/>
      <c r="E57" s="62"/>
      <c r="F57" s="62"/>
      <c r="G57" s="62"/>
      <c r="H57" s="62"/>
      <c r="I57" s="62"/>
      <c r="J57" s="62"/>
    </row>
    <row r="58" spans="2:14" s="1" customFormat="1" ht="57" customHeight="1"/>
    <row r="59" spans="2:14" s="1" customFormat="1" ht="57" customHeight="1"/>
    <row r="60" spans="2:14" s="1" customFormat="1" ht="57" customHeight="1"/>
    <row r="61" spans="2:14" ht="31.05" customHeight="1">
      <c r="B61" s="1"/>
      <c r="C61" s="1"/>
      <c r="D61" s="1"/>
      <c r="E61" s="1"/>
      <c r="F61" s="1"/>
      <c r="G61" s="1"/>
      <c r="I61" s="1"/>
      <c r="J61" s="1"/>
      <c r="K61" s="1"/>
      <c r="L61" s="1"/>
      <c r="M61" s="1"/>
      <c r="N61" s="1"/>
    </row>
    <row r="62" spans="2:14" s="1" customFormat="1" ht="57" customHeight="1">
      <c r="K62"/>
      <c r="L62"/>
      <c r="M62"/>
      <c r="N62"/>
    </row>
    <row r="63" spans="2:14" s="62" customFormat="1" ht="57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2:14" s="1" customFormat="1" ht="57" customHeight="1">
      <c r="B64"/>
      <c r="C64"/>
      <c r="D64"/>
      <c r="E64"/>
      <c r="F64"/>
      <c r="G64"/>
      <c r="H64"/>
      <c r="I64"/>
      <c r="J64"/>
      <c r="K64" s="62"/>
      <c r="L64" s="62"/>
      <c r="M64" s="62"/>
      <c r="N64" s="62"/>
    </row>
    <row r="65" spans="2:14" s="1" customFormat="1" ht="57" customHeight="1"/>
    <row r="66" spans="2:14" s="1" customFormat="1" ht="57" customHeight="1">
      <c r="B66" s="62"/>
      <c r="C66" s="62"/>
      <c r="D66" s="62"/>
      <c r="E66" s="62"/>
      <c r="F66" s="62"/>
      <c r="G66" s="62"/>
      <c r="H66" s="62"/>
      <c r="I66" s="62"/>
      <c r="J66" s="62"/>
    </row>
    <row r="67" spans="2:14" s="1" customFormat="1" ht="57" customHeight="1"/>
    <row r="68" spans="2:14" s="1" customFormat="1" ht="57" customHeight="1"/>
    <row r="69" spans="2:14" s="1" customFormat="1" ht="57" customHeight="1"/>
    <row r="70" spans="2:14" s="1" customFormat="1" ht="57" customHeight="1"/>
    <row r="71" spans="2:14" s="1" customFormat="1" ht="57" customHeight="1"/>
    <row r="72" spans="2:14" ht="31.05" customHeight="1">
      <c r="B72" s="1"/>
      <c r="C72" s="1"/>
      <c r="D72" s="1"/>
      <c r="E72" s="1"/>
      <c r="F72" s="1"/>
      <c r="G72" s="1"/>
      <c r="I72" s="1"/>
      <c r="J72" s="1"/>
      <c r="K72" s="1"/>
      <c r="L72" s="1"/>
      <c r="M72" s="1"/>
      <c r="N72" s="1"/>
    </row>
    <row r="73" spans="2:14" s="1" customFormat="1" ht="57" customHeight="1">
      <c r="K73"/>
      <c r="L73"/>
      <c r="M73"/>
      <c r="N73"/>
    </row>
    <row r="74" spans="2:14" s="62" customFormat="1" ht="57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2:14" s="1" customFormat="1" ht="57" customHeight="1">
      <c r="B75"/>
      <c r="C75"/>
      <c r="D75"/>
      <c r="E75"/>
      <c r="F75"/>
      <c r="G75"/>
      <c r="H75"/>
      <c r="I75"/>
      <c r="J75"/>
      <c r="K75" s="62"/>
      <c r="L75" s="62"/>
      <c r="M75" s="62"/>
      <c r="N75" s="62"/>
    </row>
    <row r="76" spans="2:14" s="1" customFormat="1" ht="57" customHeight="1"/>
    <row r="77" spans="2:14" s="1" customFormat="1" ht="57" customHeight="1">
      <c r="B77" s="62"/>
      <c r="C77" s="62"/>
      <c r="D77" s="62"/>
      <c r="E77" s="62"/>
      <c r="F77" s="62"/>
      <c r="G77" s="62"/>
      <c r="H77" s="62"/>
      <c r="I77" s="62"/>
      <c r="J77" s="62"/>
    </row>
    <row r="78" spans="2:14" s="1" customFormat="1" ht="57" customHeight="1"/>
    <row r="79" spans="2:14" s="1" customFormat="1" ht="57" customHeight="1"/>
    <row r="80" spans="2:14" s="1" customFormat="1" ht="57" customHeight="1"/>
    <row r="81" spans="2:14" s="1" customFormat="1" ht="57" customHeight="1"/>
    <row r="82" spans="2:14" s="1" customFormat="1" ht="57" customHeight="1"/>
    <row r="83" spans="2:14" s="1" customFormat="1" ht="57" customHeight="1"/>
    <row r="84" spans="2:14" ht="31.05" customHeight="1">
      <c r="B84" s="1"/>
      <c r="C84" s="1"/>
      <c r="D84" s="1"/>
      <c r="E84" s="1"/>
      <c r="F84" s="1"/>
      <c r="G84" s="1"/>
      <c r="I84" s="1"/>
      <c r="J84" s="1"/>
      <c r="K84" s="1"/>
      <c r="L84" s="1"/>
      <c r="M84" s="1"/>
      <c r="N84" s="1"/>
    </row>
    <row r="85" spans="2:14" s="1" customFormat="1" ht="57" customHeight="1">
      <c r="K85"/>
      <c r="L85"/>
      <c r="M85"/>
      <c r="N85"/>
    </row>
    <row r="86" spans="2:14" s="62" customFormat="1" ht="57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2:14" s="1" customFormat="1" ht="57" customHeight="1">
      <c r="B87"/>
      <c r="C87"/>
      <c r="D87"/>
      <c r="E87"/>
      <c r="F87"/>
      <c r="G87"/>
      <c r="H87"/>
      <c r="I87"/>
      <c r="J87"/>
      <c r="K87" s="62"/>
      <c r="L87" s="62"/>
      <c r="M87" s="62"/>
      <c r="N87" s="62"/>
    </row>
    <row r="88" spans="2:14" s="1" customFormat="1" ht="57" customHeight="1"/>
    <row r="89" spans="2:14" s="1" customFormat="1" ht="57" customHeight="1">
      <c r="B89" s="62"/>
      <c r="C89" s="62"/>
      <c r="D89" s="62"/>
      <c r="E89" s="62"/>
      <c r="F89" s="62"/>
      <c r="G89" s="62"/>
      <c r="H89" s="62"/>
      <c r="I89" s="62"/>
      <c r="J89" s="62"/>
    </row>
    <row r="90" spans="2:14" s="1" customFormat="1" ht="57" customHeight="1"/>
    <row r="91" spans="2:14" ht="31.05" customHeight="1">
      <c r="B91" s="1"/>
      <c r="C91" s="1"/>
      <c r="D91" s="1"/>
      <c r="E91" s="1"/>
      <c r="F91" s="1"/>
      <c r="G91" s="1"/>
      <c r="I91" s="1"/>
      <c r="J91" s="1"/>
      <c r="K91" s="1"/>
      <c r="L91" s="1"/>
      <c r="M91" s="1"/>
      <c r="N91" s="1"/>
    </row>
    <row r="92" spans="2:14" s="1" customFormat="1" ht="57" customHeight="1">
      <c r="K92"/>
      <c r="L92"/>
      <c r="M92"/>
      <c r="N92"/>
    </row>
    <row r="93" spans="2:14">
      <c r="B93" s="1"/>
      <c r="C93" s="1"/>
      <c r="D93" s="1"/>
      <c r="E93" s="1"/>
      <c r="F93" s="1"/>
      <c r="G93" s="1"/>
      <c r="I93" s="1"/>
      <c r="J93" s="1"/>
      <c r="K93" s="1"/>
      <c r="L93" s="1"/>
      <c r="M93" s="1"/>
      <c r="N93" s="1"/>
    </row>
    <row r="94" spans="2:14">
      <c r="H94"/>
      <c r="I94"/>
      <c r="J94"/>
    </row>
    <row r="95" spans="2:14">
      <c r="B95" s="1"/>
      <c r="C95" s="1"/>
      <c r="D95" s="1"/>
      <c r="E95" s="1"/>
      <c r="F95" s="1"/>
      <c r="G95" s="1"/>
      <c r="I95" s="1"/>
      <c r="J95" s="1"/>
    </row>
  </sheetData>
  <sheetProtection algorithmName="SHA-512" hashValue="rvrpPscEVmk6tEnWuoeWtOgpkYeWjkJOwjpzFUmJrPK0M3Y8+wzTQTwZ5iipaccH/Ytiph2byAIgCPG+ZftCaw==" saltValue="RkEFmc4OWYc4UOS81qiFqQ==" spinCount="100000" sheet="1" sort="0" autoFilter="0"/>
  <mergeCells count="1">
    <mergeCell ref="K6:N6"/>
  </mergeCells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837C-77D8-4F5C-A479-4217B26923E0}">
  <sheetPr codeName="List10">
    <tabColor theme="8" tint="0.59999389629810485"/>
    <pageSetUpPr fitToPage="1"/>
  </sheetPr>
  <dimension ref="A1:AA35"/>
  <sheetViews>
    <sheetView showGridLines="0" zoomScaleNormal="100" workbookViewId="0">
      <selection activeCell="I12" sqref="I12"/>
    </sheetView>
  </sheetViews>
  <sheetFormatPr defaultColWidth="12.296875" defaultRowHeight="23.25" customHeight="1"/>
  <cols>
    <col min="1" max="1" width="13.796875" style="854" customWidth="1"/>
    <col min="2" max="2" width="6" style="843" customWidth="1"/>
    <col min="3" max="3" width="7.296875" style="843" customWidth="1"/>
    <col min="4" max="9" width="7.296875" style="839" customWidth="1"/>
    <col min="10" max="10" width="7.8984375" style="839" customWidth="1"/>
    <col min="11" max="16" width="7.296875" style="839" customWidth="1"/>
    <col min="17" max="17" width="6.19921875" style="367" customWidth="1"/>
    <col min="18" max="18" width="6.3984375" style="367" customWidth="1"/>
    <col min="19" max="19" width="6.59765625" style="367" customWidth="1"/>
    <col min="20" max="20" width="7.796875" style="367" customWidth="1"/>
    <col min="21" max="16384" width="12.296875" style="367"/>
  </cols>
  <sheetData>
    <row r="1" spans="1:27" ht="23.25" customHeight="1">
      <c r="A1" s="837" t="s">
        <v>6533</v>
      </c>
      <c r="B1" s="837"/>
      <c r="C1" s="837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R1" s="840" t="s">
        <v>86</v>
      </c>
      <c r="S1" s="1127" t="s">
        <v>157</v>
      </c>
      <c r="T1" s="1129"/>
      <c r="U1" s="841"/>
      <c r="V1" s="841"/>
    </row>
    <row r="2" spans="1:27" ht="22.8" customHeight="1">
      <c r="A2" s="842" t="s">
        <v>123</v>
      </c>
      <c r="P2" s="844" t="s">
        <v>89</v>
      </c>
      <c r="Q2" s="842"/>
      <c r="R2" s="1131">
        <f>'360 GHOST LINE'!N4</f>
        <v>0</v>
      </c>
      <c r="S2" s="1128">
        <f>R4</f>
        <v>0</v>
      </c>
      <c r="T2" s="1130"/>
      <c r="U2" s="844"/>
      <c r="V2" s="844"/>
      <c r="X2" s="873"/>
    </row>
    <row r="3" spans="1:27" ht="40.049999999999997" customHeight="1">
      <c r="A3" s="1375">
        <f>'PRODUCTION LIST GRP VOLUMES'!A3</f>
        <v>0</v>
      </c>
      <c r="B3" s="1376"/>
      <c r="C3" s="1376"/>
      <c r="D3" s="1376"/>
      <c r="E3" s="1376"/>
      <c r="F3" s="1376"/>
      <c r="G3" s="1376"/>
      <c r="H3" s="1376"/>
      <c r="I3" s="1376"/>
      <c r="J3" s="1376"/>
      <c r="K3" s="1376"/>
      <c r="L3" s="1376"/>
      <c r="M3" s="1376"/>
      <c r="N3" s="1376"/>
      <c r="O3" s="1377"/>
      <c r="P3" s="1373">
        <f>'PRODUCTION LIST GRP VOLUMES'!N3</f>
        <v>0</v>
      </c>
      <c r="Q3" s="1374"/>
      <c r="R3" s="1374"/>
      <c r="S3" s="1374"/>
      <c r="T3" s="877"/>
      <c r="U3" s="1126"/>
      <c r="V3" s="1126"/>
      <c r="X3" s="839"/>
    </row>
    <row r="4" spans="1:27" ht="20.399999999999999" customHeight="1">
      <c r="A4" s="845"/>
      <c r="B4" s="846"/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7">
        <f>SUM(Q7:Q94)</f>
        <v>0</v>
      </c>
      <c r="R4" s="848">
        <f>SUM(R7:R94)</f>
        <v>0</v>
      </c>
      <c r="S4" s="848">
        <f>SUM(S7:S94)</f>
        <v>0</v>
      </c>
    </row>
    <row r="5" spans="1:27" ht="27.6" customHeight="1">
      <c r="A5" s="1381" t="s">
        <v>5310</v>
      </c>
      <c r="B5" s="1383" t="s">
        <v>806</v>
      </c>
      <c r="C5" s="1147" t="s">
        <v>116</v>
      </c>
      <c r="D5" s="1147" t="s">
        <v>105</v>
      </c>
      <c r="E5" s="1147" t="s">
        <v>118</v>
      </c>
      <c r="F5" s="1147" t="s">
        <v>117</v>
      </c>
      <c r="G5" s="1147" t="s">
        <v>119</v>
      </c>
      <c r="H5" s="1147" t="s">
        <v>7004</v>
      </c>
      <c r="I5" s="1147" t="s">
        <v>6729</v>
      </c>
      <c r="J5" s="1147" t="s">
        <v>7005</v>
      </c>
      <c r="K5" s="1147" t="s">
        <v>6134</v>
      </c>
      <c r="L5" s="1147" t="s">
        <v>6136</v>
      </c>
      <c r="M5" s="1147" t="s">
        <v>6137</v>
      </c>
      <c r="N5" s="1147" t="s">
        <v>121</v>
      </c>
      <c r="O5" s="1147" t="s">
        <v>5006</v>
      </c>
      <c r="P5" s="1147" t="s">
        <v>6138</v>
      </c>
      <c r="Q5" s="1379" t="s">
        <v>92</v>
      </c>
      <c r="R5" s="1379" t="s">
        <v>93</v>
      </c>
      <c r="S5" s="1379" t="s">
        <v>603</v>
      </c>
    </row>
    <row r="6" spans="1:27" ht="27" customHeight="1">
      <c r="A6" s="1382"/>
      <c r="B6" s="1384"/>
      <c r="C6" s="1211" t="s">
        <v>6131</v>
      </c>
      <c r="D6" s="1211" t="s">
        <v>6135</v>
      </c>
      <c r="E6" s="1211" t="s">
        <v>6131</v>
      </c>
      <c r="F6" s="1211" t="s">
        <v>6135</v>
      </c>
      <c r="G6" s="1211" t="s">
        <v>6131</v>
      </c>
      <c r="H6" s="1211" t="s">
        <v>6131</v>
      </c>
      <c r="I6" s="1211" t="s">
        <v>6131</v>
      </c>
      <c r="J6" s="1211" t="s">
        <v>6135</v>
      </c>
      <c r="K6" s="1211" t="s">
        <v>6135</v>
      </c>
      <c r="L6" s="1211" t="s">
        <v>6135</v>
      </c>
      <c r="M6" s="1211" t="s">
        <v>6131</v>
      </c>
      <c r="N6" s="1211" t="s">
        <v>6131</v>
      </c>
      <c r="O6" s="1211" t="s">
        <v>6135</v>
      </c>
      <c r="P6" s="1211" t="s">
        <v>6131</v>
      </c>
      <c r="Q6" s="1380"/>
      <c r="R6" s="1380"/>
      <c r="S6" s="1380"/>
    </row>
    <row r="7" spans="1:27" ht="23.25" customHeight="1">
      <c r="A7" s="849" t="str">
        <f>'360 GHOST LINE'!D13</f>
        <v>360-601-DT</v>
      </c>
      <c r="B7" s="850" t="s">
        <v>228</v>
      </c>
      <c r="C7" s="851" t="str">
        <f>IF(IF('360 GHOST LINE'!N13=0,0,'360 GHOST LINE'!N13)+IF('360 GHOST LINE'!$N$28=0,0,'360 GHOST LINE'!$N$28)=0,"",IF('360 GHOST LINE'!N13=0,0,'360 GHOST LINE'!N13)+IF('360 GHOST LINE'!$N$28=0,0,'360 GHOST LINE'!$N$28))</f>
        <v/>
      </c>
      <c r="D7" s="851" t="str">
        <f>IF(IF('360 GHOST LINE'!O13=0,0,'360 GHOST LINE'!O13)+IF('360 GHOST LINE'!$O$28=0,0,'360 GHOST LINE'!$O$28)=0,"",IF('360 GHOST LINE'!O13=0,0,'360 GHOST LINE'!O13)+IF('360 GHOST LINE'!$O$28=0,0,'360 GHOST LINE'!$O$28))</f>
        <v/>
      </c>
      <c r="E7" s="851" t="str">
        <f>IF(IF('360 GHOST LINE'!P13=0,0,'360 GHOST LINE'!P13)+IF('360 GHOST LINE'!$P$28=0,0,'360 GHOST LINE'!$P$28)=0,"",IF('360 GHOST LINE'!P13=0,0,'360 GHOST LINE'!P13)+IF('360 GHOST LINE'!$P$28=0,0,'360 GHOST LINE'!$P$28))</f>
        <v/>
      </c>
      <c r="F7" s="851" t="str">
        <f>IF(IF('360 GHOST LINE'!Q13=0,0,'360 GHOST LINE'!Q13)+IF('360 GHOST LINE'!$Q$28=0,0,'360 GHOST LINE'!$Q$28)=0,"",IF('360 GHOST LINE'!Q13=0,0,'360 GHOST LINE'!Q13)+IF('360 GHOST LINE'!$Q$28=0,0,'360 GHOST LINE'!$Q$28))</f>
        <v/>
      </c>
      <c r="G7" s="851" t="str">
        <f>IF(IF('360 GHOST LINE'!R13=0,0,'360 GHOST LINE'!R13)+IF('360 GHOST LINE'!$R$28=0,0,'360 GHOST LINE'!$R$28)=0,"",IF('360 GHOST LINE'!R13=0,0,'360 GHOST LINE'!R13)+IF('360 GHOST LINE'!$R$28=0,0,'360 GHOST LINE'!$R$28))</f>
        <v/>
      </c>
      <c r="H7" s="851" t="str">
        <f>IF(IF('360 GHOST LINE'!S13=0,0,'360 GHOST LINE'!S13)+IF('360 GHOST LINE'!$S$28=0,0,'360 GHOST LINE'!$S$28)=0,"",IF('360 GHOST LINE'!S13=0,0,'360 GHOST LINE'!S13)+IF('360 GHOST LINE'!$S$28=0,0,'360 GHOST LINE'!$S$28))</f>
        <v/>
      </c>
      <c r="I7" s="851" t="str">
        <f>IF(IF('360 GHOST LINE'!T13=0,0,'360 GHOST LINE'!T13)+IF('360 GHOST LINE'!$T$28=0,0,'360 GHOST LINE'!$T$28)=0,"",IF('360 GHOST LINE'!T13=0,0,'360 GHOST LINE'!T13)+IF('360 GHOST LINE'!$T$28=0,0,'360 GHOST LINE'!$T$28))</f>
        <v/>
      </c>
      <c r="J7" s="851" t="str">
        <f>IF(IF('360 GHOST LINE'!U13=0,0,'360 GHOST LINE'!U13)+IF('360 GHOST LINE'!$U$28=0,0,'360 GHOST LINE'!$U$28)=0,"",IF('360 GHOST LINE'!U13=0,0,'360 GHOST LINE'!U13)+IF('360 GHOST LINE'!$U$28=0,0,'360 GHOST LINE'!$U$28))</f>
        <v/>
      </c>
      <c r="K7" s="851" t="str">
        <f>IF(IF('360 GHOST LINE'!V13=0,0,'360 GHOST LINE'!V13)+IF('360 GHOST LINE'!$V$28=0,0,'360 GHOST LINE'!$V$28)=0,"",IF('360 GHOST LINE'!V13=0,0,'360 GHOST LINE'!V13)+IF('360 GHOST LINE'!$V$28=0,0,'360 GHOST LINE'!$V$28))</f>
        <v/>
      </c>
      <c r="L7" s="851" t="str">
        <f>IF(IF('360 GHOST LINE'!W13=0,0,'360 GHOST LINE'!W13)+IF('360 GHOST LINE'!$W$28=0,0,'360 GHOST LINE'!$W$28)=0,"",IF('360 GHOST LINE'!W13=0,0,'360 GHOST LINE'!W13)+IF('360 GHOST LINE'!$W$28=0,0,'360 GHOST LINE'!$W$28))</f>
        <v/>
      </c>
      <c r="M7" s="851" t="str">
        <f>IF(IF('360 GHOST LINE'!X13=0,0,'360 GHOST LINE'!X13)+IF('360 GHOST LINE'!$X$28=0,0,'360 GHOST LINE'!$X$28)=0,"",IF('360 GHOST LINE'!X13=0,0,'360 GHOST LINE'!X13)+IF('360 GHOST LINE'!$X$28=0,0,'360 GHOST LINE'!$X$28))</f>
        <v/>
      </c>
      <c r="N7" s="851" t="str">
        <f>IF(IF('360 GHOST LINE'!Y13=0,0,'360 GHOST LINE'!Y13)+IF('360 GHOST LINE'!$Y$28=0,0,'360 GHOST LINE'!$Y$28)=0,"",IF('360 GHOST LINE'!Y13=0,0,'360 GHOST LINE'!Y13)+IF('360 GHOST LINE'!$Y$28=0,0,'360 GHOST LINE'!$Y$28))</f>
        <v/>
      </c>
      <c r="O7" s="851" t="str">
        <f>IF(IF('360 GHOST LINE'!Z13=0,0,'360 GHOST LINE'!Z13)+IF('360 GHOST LINE'!$Z$28=0,0,'360 GHOST LINE'!$Z$28)=0,"",IF('360 GHOST LINE'!Z13=0,0,'360 GHOST LINE'!Z13)+IF('360 GHOST LINE'!$Z$28=0,0,'360 GHOST LINE'!$Z$28))</f>
        <v/>
      </c>
      <c r="P7" s="851" t="str">
        <f>IF(IF('360 GHOST LINE'!AA13=0,0,'360 GHOST LINE'!AA13)+IF('360 GHOST LINE'!$AA$28=0,0,'360 GHOST LINE'!$AA$28)=0,"",IF('360 GHOST LINE'!AA13=0,0,'360 GHOST LINE'!AA13)+IF('360 GHOST LINE'!$AA$28=0,0,'360 GHOST LINE'!$AA$28))</f>
        <v/>
      </c>
      <c r="Q7" s="852">
        <f>SUM(C7:P7)</f>
        <v>0</v>
      </c>
      <c r="R7" s="853">
        <f>Q7*'360 GHOST LINE'!J13</f>
        <v>0</v>
      </c>
      <c r="S7" s="853">
        <f>Q7*'360 GHOST LINE'!BA13</f>
        <v>0</v>
      </c>
      <c r="Y7" s="874"/>
      <c r="Z7" s="841"/>
      <c r="AA7" s="841"/>
    </row>
    <row r="8" spans="1:27" ht="23.25" customHeight="1">
      <c r="A8" s="849" t="str">
        <f>'360 GHOST LINE'!D14</f>
        <v>360-602</v>
      </c>
      <c r="B8" s="850"/>
      <c r="C8" s="851" t="str">
        <f>IF(IF('360 GHOST LINE'!N14=0,0,'360 GHOST LINE'!N14)+IF('360 GHOST LINE'!$N$28=0,0,'360 GHOST LINE'!$N$28)=0,"",IF('360 GHOST LINE'!N14=0,0,'360 GHOST LINE'!N14)+IF('360 GHOST LINE'!$N$28=0,0,'360 GHOST LINE'!$N$28))</f>
        <v/>
      </c>
      <c r="D8" s="851" t="str">
        <f>IF(IF('360 GHOST LINE'!O14=0,0,'360 GHOST LINE'!O14)+IF('360 GHOST LINE'!$O$28=0,0,'360 GHOST LINE'!$O$28)=0,"",IF('360 GHOST LINE'!O14=0,0,'360 GHOST LINE'!O14)+IF('360 GHOST LINE'!$O$28=0,0,'360 GHOST LINE'!$O$28))</f>
        <v/>
      </c>
      <c r="E8" s="851" t="str">
        <f>IF(IF('360 GHOST LINE'!P14=0,0,'360 GHOST LINE'!P14)+IF('360 GHOST LINE'!$P$28=0,0,'360 GHOST LINE'!$P$28)=0,"",IF('360 GHOST LINE'!P14=0,0,'360 GHOST LINE'!P14)+IF('360 GHOST LINE'!$P$28=0,0,'360 GHOST LINE'!$P$28))</f>
        <v/>
      </c>
      <c r="F8" s="851" t="str">
        <f>IF(IF('360 GHOST LINE'!Q14=0,0,'360 GHOST LINE'!Q14)+IF('360 GHOST LINE'!$Q$28=0,0,'360 GHOST LINE'!$Q$28)=0,"",IF('360 GHOST LINE'!Q14=0,0,'360 GHOST LINE'!Q14)+IF('360 GHOST LINE'!$Q$28=0,0,'360 GHOST LINE'!$Q$28))</f>
        <v/>
      </c>
      <c r="G8" s="851" t="str">
        <f>IF(IF('360 GHOST LINE'!R14=0,0,'360 GHOST LINE'!R14)+IF('360 GHOST LINE'!$R$28=0,0,'360 GHOST LINE'!$R$28)=0,"",IF('360 GHOST LINE'!R14=0,0,'360 GHOST LINE'!R14)+IF('360 GHOST LINE'!$R$28=0,0,'360 GHOST LINE'!$R$28))</f>
        <v/>
      </c>
      <c r="H8" s="851" t="str">
        <f>IF(IF('360 GHOST LINE'!S14=0,0,'360 GHOST LINE'!S14)+IF('360 GHOST LINE'!$S$28=0,0,'360 GHOST LINE'!$S$28)=0,"",IF('360 GHOST LINE'!S14=0,0,'360 GHOST LINE'!S14)+IF('360 GHOST LINE'!$S$28=0,0,'360 GHOST LINE'!$S$28))</f>
        <v/>
      </c>
      <c r="I8" s="851" t="str">
        <f>IF(IF('360 GHOST LINE'!T14=0,0,'360 GHOST LINE'!T14)+IF('360 GHOST LINE'!$T$28=0,0,'360 GHOST LINE'!$T$28)=0,"",IF('360 GHOST LINE'!T14=0,0,'360 GHOST LINE'!T14)+IF('360 GHOST LINE'!$T$28=0,0,'360 GHOST LINE'!$T$28))</f>
        <v/>
      </c>
      <c r="J8" s="851" t="str">
        <f>IF(IF('360 GHOST LINE'!U14=0,0,'360 GHOST LINE'!U14)+IF('360 GHOST LINE'!$U$28=0,0,'360 GHOST LINE'!$U$28)=0,"",IF('360 GHOST LINE'!U14=0,0,'360 GHOST LINE'!U14)+IF('360 GHOST LINE'!$U$28=0,0,'360 GHOST LINE'!$U$28))</f>
        <v/>
      </c>
      <c r="K8" s="851" t="str">
        <f>IF(IF('360 GHOST LINE'!V14=0,0,'360 GHOST LINE'!V14)+IF('360 GHOST LINE'!$V$28=0,0,'360 GHOST LINE'!$V$28)=0,"",IF('360 GHOST LINE'!V14=0,0,'360 GHOST LINE'!V14)+IF('360 GHOST LINE'!$V$28=0,0,'360 GHOST LINE'!$V$28))</f>
        <v/>
      </c>
      <c r="L8" s="851" t="str">
        <f>IF(IF('360 GHOST LINE'!W14=0,0,'360 GHOST LINE'!W14)+IF('360 GHOST LINE'!$W$28=0,0,'360 GHOST LINE'!$W$28)=0,"",IF('360 GHOST LINE'!W14=0,0,'360 GHOST LINE'!W14)+IF('360 GHOST LINE'!$W$28=0,0,'360 GHOST LINE'!$W$28))</f>
        <v/>
      </c>
      <c r="M8" s="851" t="str">
        <f>IF(IF('360 GHOST LINE'!X14=0,0,'360 GHOST LINE'!X14)+IF('360 GHOST LINE'!$X$28=0,0,'360 GHOST LINE'!$X$28)=0,"",IF('360 GHOST LINE'!X14=0,0,'360 GHOST LINE'!X14)+IF('360 GHOST LINE'!$X$28=0,0,'360 GHOST LINE'!$X$28))</f>
        <v/>
      </c>
      <c r="N8" s="851" t="str">
        <f>IF(IF('360 GHOST LINE'!Y14=0,0,'360 GHOST LINE'!Y14)+IF('360 GHOST LINE'!$Y$28=0,0,'360 GHOST LINE'!$Y$28)=0,"",IF('360 GHOST LINE'!Y14=0,0,'360 GHOST LINE'!Y14)+IF('360 GHOST LINE'!$Y$28=0,0,'360 GHOST LINE'!$Y$28))</f>
        <v/>
      </c>
      <c r="O8" s="851" t="str">
        <f>IF(IF('360 GHOST LINE'!Z14=0,0,'360 GHOST LINE'!Z14)+IF('360 GHOST LINE'!$Z$28=0,0,'360 GHOST LINE'!$Z$28)=0,"",IF('360 GHOST LINE'!Z14=0,0,'360 GHOST LINE'!Z14)+IF('360 GHOST LINE'!$Z$28=0,0,'360 GHOST LINE'!$Z$28))</f>
        <v/>
      </c>
      <c r="P8" s="851" t="str">
        <f>IF(IF('360 GHOST LINE'!AA14=0,0,'360 GHOST LINE'!AA14)+IF('360 GHOST LINE'!$AA$28=0,0,'360 GHOST LINE'!$AA$28)=0,"",IF('360 GHOST LINE'!AA14=0,0,'360 GHOST LINE'!AA14)+IF('360 GHOST LINE'!$AA$28=0,0,'360 GHOST LINE'!$AA$28))</f>
        <v/>
      </c>
      <c r="Q8" s="852">
        <f t="shared" ref="Q8:Q34" si="0">SUM(C8:P8)</f>
        <v>0</v>
      </c>
      <c r="R8" s="853">
        <f>Q8*'360 GHOST LINE'!J14</f>
        <v>0</v>
      </c>
      <c r="S8" s="853">
        <f>Q8*'360 GHOST LINE'!BA14</f>
        <v>0</v>
      </c>
      <c r="Y8" s="875"/>
      <c r="Z8" s="876"/>
      <c r="AA8" s="844"/>
    </row>
    <row r="9" spans="1:27" ht="23.25" customHeight="1">
      <c r="A9" s="849" t="str">
        <f>'360 GHOST LINE'!D15</f>
        <v>360-603-DT</v>
      </c>
      <c r="B9" s="850" t="s">
        <v>228</v>
      </c>
      <c r="C9" s="851" t="str">
        <f>IF(IF('360 GHOST LINE'!N15=0,0,'360 GHOST LINE'!N15)+IF('360 GHOST LINE'!$N$28=0,0,'360 GHOST LINE'!$N$28)=0,"",IF('360 GHOST LINE'!N15=0,0,'360 GHOST LINE'!N15)+IF('360 GHOST LINE'!$N$28=0,0,'360 GHOST LINE'!$N$28))</f>
        <v/>
      </c>
      <c r="D9" s="851" t="str">
        <f>IF(IF('360 GHOST LINE'!O15=0,0,'360 GHOST LINE'!O15)+IF('360 GHOST LINE'!$O$28=0,0,'360 GHOST LINE'!$O$28)=0,"",IF('360 GHOST LINE'!O15=0,0,'360 GHOST LINE'!O15)+IF('360 GHOST LINE'!$O$28=0,0,'360 GHOST LINE'!$O$28))</f>
        <v/>
      </c>
      <c r="E9" s="851" t="str">
        <f>IF(IF('360 GHOST LINE'!P15=0,0,'360 GHOST LINE'!P15)+IF('360 GHOST LINE'!$P$28=0,0,'360 GHOST LINE'!$P$28)=0,"",IF('360 GHOST LINE'!P15=0,0,'360 GHOST LINE'!P15)+IF('360 GHOST LINE'!$P$28=0,0,'360 GHOST LINE'!$P$28))</f>
        <v/>
      </c>
      <c r="F9" s="851" t="str">
        <f>IF(IF('360 GHOST LINE'!Q15=0,0,'360 GHOST LINE'!Q15)+IF('360 GHOST LINE'!$Q$28=0,0,'360 GHOST LINE'!$Q$28)=0,"",IF('360 GHOST LINE'!Q15=0,0,'360 GHOST LINE'!Q15)+IF('360 GHOST LINE'!$Q$28=0,0,'360 GHOST LINE'!$Q$28))</f>
        <v/>
      </c>
      <c r="G9" s="851" t="str">
        <f>IF(IF('360 GHOST LINE'!R15=0,0,'360 GHOST LINE'!R15)+IF('360 GHOST LINE'!$R$28=0,0,'360 GHOST LINE'!$R$28)=0,"",IF('360 GHOST LINE'!R15=0,0,'360 GHOST LINE'!R15)+IF('360 GHOST LINE'!$R$28=0,0,'360 GHOST LINE'!$R$28))</f>
        <v/>
      </c>
      <c r="H9" s="851" t="str">
        <f>IF(IF('360 GHOST LINE'!S15=0,0,'360 GHOST LINE'!S15)+IF('360 GHOST LINE'!$S$28=0,0,'360 GHOST LINE'!$S$28)=0,"",IF('360 GHOST LINE'!S15=0,0,'360 GHOST LINE'!S15)+IF('360 GHOST LINE'!$S$28=0,0,'360 GHOST LINE'!$S$28))</f>
        <v/>
      </c>
      <c r="I9" s="851" t="str">
        <f>IF(IF('360 GHOST LINE'!T15=0,0,'360 GHOST LINE'!T15)+IF('360 GHOST LINE'!$T$28=0,0,'360 GHOST LINE'!$T$28)=0,"",IF('360 GHOST LINE'!T15=0,0,'360 GHOST LINE'!T15)+IF('360 GHOST LINE'!$T$28=0,0,'360 GHOST LINE'!$T$28))</f>
        <v/>
      </c>
      <c r="J9" s="851" t="str">
        <f>IF(IF('360 GHOST LINE'!U15=0,0,'360 GHOST LINE'!U15)+IF('360 GHOST LINE'!$U$28=0,0,'360 GHOST LINE'!$U$28)=0,"",IF('360 GHOST LINE'!U15=0,0,'360 GHOST LINE'!U15)+IF('360 GHOST LINE'!$U$28=0,0,'360 GHOST LINE'!$U$28))</f>
        <v/>
      </c>
      <c r="K9" s="851" t="str">
        <f>IF(IF('360 GHOST LINE'!V15=0,0,'360 GHOST LINE'!V15)+IF('360 GHOST LINE'!$V$28=0,0,'360 GHOST LINE'!$V$28)=0,"",IF('360 GHOST LINE'!V15=0,0,'360 GHOST LINE'!V15)+IF('360 GHOST LINE'!$V$28=0,0,'360 GHOST LINE'!$V$28))</f>
        <v/>
      </c>
      <c r="L9" s="851" t="str">
        <f>IF(IF('360 GHOST LINE'!W15=0,0,'360 GHOST LINE'!W15)+IF('360 GHOST LINE'!$W$28=0,0,'360 GHOST LINE'!$W$28)=0,"",IF('360 GHOST LINE'!W15=0,0,'360 GHOST LINE'!W15)+IF('360 GHOST LINE'!$W$28=0,0,'360 GHOST LINE'!$W$28))</f>
        <v/>
      </c>
      <c r="M9" s="851" t="str">
        <f>IF(IF('360 GHOST LINE'!X15=0,0,'360 GHOST LINE'!X15)+IF('360 GHOST LINE'!$X$28=0,0,'360 GHOST LINE'!$X$28)=0,"",IF('360 GHOST LINE'!X15=0,0,'360 GHOST LINE'!X15)+IF('360 GHOST LINE'!$X$28=0,0,'360 GHOST LINE'!$X$28))</f>
        <v/>
      </c>
      <c r="N9" s="851" t="str">
        <f>IF(IF('360 GHOST LINE'!Y15=0,0,'360 GHOST LINE'!Y15)+IF('360 GHOST LINE'!$Y$28=0,0,'360 GHOST LINE'!$Y$28)=0,"",IF('360 GHOST LINE'!Y15=0,0,'360 GHOST LINE'!Y15)+IF('360 GHOST LINE'!$Y$28=0,0,'360 GHOST LINE'!$Y$28))</f>
        <v/>
      </c>
      <c r="O9" s="851" t="str">
        <f>IF(IF('360 GHOST LINE'!Z15=0,0,'360 GHOST LINE'!Z15)+IF('360 GHOST LINE'!$Z$28=0,0,'360 GHOST LINE'!$Z$28)=0,"",IF('360 GHOST LINE'!Z15=0,0,'360 GHOST LINE'!Z15)+IF('360 GHOST LINE'!$Z$28=0,0,'360 GHOST LINE'!$Z$28))</f>
        <v/>
      </c>
      <c r="P9" s="851" t="str">
        <f>IF(IF('360 GHOST LINE'!AA15=0,0,'360 GHOST LINE'!AA15)+IF('360 GHOST LINE'!$AA$28=0,0,'360 GHOST LINE'!$AA$28)=0,"",IF('360 GHOST LINE'!AA15=0,0,'360 GHOST LINE'!AA15)+IF('360 GHOST LINE'!$AA$28=0,0,'360 GHOST LINE'!$AA$28))</f>
        <v/>
      </c>
      <c r="Q9" s="852">
        <f t="shared" si="0"/>
        <v>0</v>
      </c>
      <c r="R9" s="853">
        <f>Q9*'360 GHOST LINE'!J15</f>
        <v>0</v>
      </c>
      <c r="S9" s="853">
        <f>Q9*'360 GHOST LINE'!BA15</f>
        <v>0</v>
      </c>
      <c r="Y9" s="1378"/>
      <c r="Z9" s="1378"/>
      <c r="AA9" s="1378"/>
    </row>
    <row r="10" spans="1:27" ht="23.25" customHeight="1">
      <c r="A10" s="849" t="str">
        <f>'360 GHOST LINE'!D16</f>
        <v>360-604-DT</v>
      </c>
      <c r="B10" s="850" t="s">
        <v>228</v>
      </c>
      <c r="C10" s="851" t="str">
        <f>IF(IF('360 GHOST LINE'!N16=0,0,'360 GHOST LINE'!N16)+IF('360 GHOST LINE'!$N$28=0,0,'360 GHOST LINE'!$N$28)=0,"",IF('360 GHOST LINE'!N16=0,0,'360 GHOST LINE'!N16)+IF('360 GHOST LINE'!$N$28=0,0,'360 GHOST LINE'!$N$28))</f>
        <v/>
      </c>
      <c r="D10" s="851" t="str">
        <f>IF(IF('360 GHOST LINE'!O16=0,0,'360 GHOST LINE'!O16)+IF('360 GHOST LINE'!$O$28=0,0,'360 GHOST LINE'!$O$28)=0,"",IF('360 GHOST LINE'!O16=0,0,'360 GHOST LINE'!O16)+IF('360 GHOST LINE'!$O$28=0,0,'360 GHOST LINE'!$O$28))</f>
        <v/>
      </c>
      <c r="E10" s="851" t="str">
        <f>IF(IF('360 GHOST LINE'!P16=0,0,'360 GHOST LINE'!P16)+IF('360 GHOST LINE'!$P$28=0,0,'360 GHOST LINE'!$P$28)=0,"",IF('360 GHOST LINE'!P16=0,0,'360 GHOST LINE'!P16)+IF('360 GHOST LINE'!$P$28=0,0,'360 GHOST LINE'!$P$28))</f>
        <v/>
      </c>
      <c r="F10" s="851" t="str">
        <f>IF(IF('360 GHOST LINE'!Q16=0,0,'360 GHOST LINE'!Q16)+IF('360 GHOST LINE'!$Q$28=0,0,'360 GHOST LINE'!$Q$28)=0,"",IF('360 GHOST LINE'!Q16=0,0,'360 GHOST LINE'!Q16)+IF('360 GHOST LINE'!$Q$28=0,0,'360 GHOST LINE'!$Q$28))</f>
        <v/>
      </c>
      <c r="G10" s="851" t="str">
        <f>IF(IF('360 GHOST LINE'!R16=0,0,'360 GHOST LINE'!R16)+IF('360 GHOST LINE'!$R$28=0,0,'360 GHOST LINE'!$R$28)=0,"",IF('360 GHOST LINE'!R16=0,0,'360 GHOST LINE'!R16)+IF('360 GHOST LINE'!$R$28=0,0,'360 GHOST LINE'!$R$28))</f>
        <v/>
      </c>
      <c r="H10" s="851" t="str">
        <f>IF(IF('360 GHOST LINE'!S16=0,0,'360 GHOST LINE'!S16)+IF('360 GHOST LINE'!$S$28=0,0,'360 GHOST LINE'!$S$28)=0,"",IF('360 GHOST LINE'!S16=0,0,'360 GHOST LINE'!S16)+IF('360 GHOST LINE'!$S$28=0,0,'360 GHOST LINE'!$S$28))</f>
        <v/>
      </c>
      <c r="I10" s="851" t="str">
        <f>IF(IF('360 GHOST LINE'!T16=0,0,'360 GHOST LINE'!T16)+IF('360 GHOST LINE'!$T$28=0,0,'360 GHOST LINE'!$T$28)=0,"",IF('360 GHOST LINE'!T16=0,0,'360 GHOST LINE'!T16)+IF('360 GHOST LINE'!$T$28=0,0,'360 GHOST LINE'!$T$28))</f>
        <v/>
      </c>
      <c r="J10" s="851" t="str">
        <f>IF(IF('360 GHOST LINE'!U16=0,0,'360 GHOST LINE'!U16)+IF('360 GHOST LINE'!$U$28=0,0,'360 GHOST LINE'!$U$28)=0,"",IF('360 GHOST LINE'!U16=0,0,'360 GHOST LINE'!U16)+IF('360 GHOST LINE'!$U$28=0,0,'360 GHOST LINE'!$U$28))</f>
        <v/>
      </c>
      <c r="K10" s="851" t="str">
        <f>IF(IF('360 GHOST LINE'!V16=0,0,'360 GHOST LINE'!V16)+IF('360 GHOST LINE'!$V$28=0,0,'360 GHOST LINE'!$V$28)=0,"",IF('360 GHOST LINE'!V16=0,0,'360 GHOST LINE'!V16)+IF('360 GHOST LINE'!$V$28=0,0,'360 GHOST LINE'!$V$28))</f>
        <v/>
      </c>
      <c r="L10" s="851" t="str">
        <f>IF(IF('360 GHOST LINE'!W16=0,0,'360 GHOST LINE'!W16)+IF('360 GHOST LINE'!$W$28=0,0,'360 GHOST LINE'!$W$28)=0,"",IF('360 GHOST LINE'!W16=0,0,'360 GHOST LINE'!W16)+IF('360 GHOST LINE'!$W$28=0,0,'360 GHOST LINE'!$W$28))</f>
        <v/>
      </c>
      <c r="M10" s="851" t="str">
        <f>IF(IF('360 GHOST LINE'!X16=0,0,'360 GHOST LINE'!X16)+IF('360 GHOST LINE'!$X$28=0,0,'360 GHOST LINE'!$X$28)=0,"",IF('360 GHOST LINE'!X16=0,0,'360 GHOST LINE'!X16)+IF('360 GHOST LINE'!$X$28=0,0,'360 GHOST LINE'!$X$28))</f>
        <v/>
      </c>
      <c r="N10" s="851" t="str">
        <f>IF(IF('360 GHOST LINE'!Y16=0,0,'360 GHOST LINE'!Y16)+IF('360 GHOST LINE'!$Y$28=0,0,'360 GHOST LINE'!$Y$28)=0,"",IF('360 GHOST LINE'!Y16=0,0,'360 GHOST LINE'!Y16)+IF('360 GHOST LINE'!$Y$28=0,0,'360 GHOST LINE'!$Y$28))</f>
        <v/>
      </c>
      <c r="O10" s="851" t="str">
        <f>IF(IF('360 GHOST LINE'!Z16=0,0,'360 GHOST LINE'!Z16)+IF('360 GHOST LINE'!$Z$28=0,0,'360 GHOST LINE'!$Z$28)=0,"",IF('360 GHOST LINE'!Z16=0,0,'360 GHOST LINE'!Z16)+IF('360 GHOST LINE'!$Z$28=0,0,'360 GHOST LINE'!$Z$28))</f>
        <v/>
      </c>
      <c r="P10" s="851" t="str">
        <f>IF(IF('360 GHOST LINE'!AA16=0,0,'360 GHOST LINE'!AA16)+IF('360 GHOST LINE'!$AA$28=0,0,'360 GHOST LINE'!$AA$28)=0,"",IF('360 GHOST LINE'!AA16=0,0,'360 GHOST LINE'!AA16)+IF('360 GHOST LINE'!$AA$28=0,0,'360 GHOST LINE'!$AA$28))</f>
        <v/>
      </c>
      <c r="Q10" s="852">
        <f t="shared" si="0"/>
        <v>0</v>
      </c>
      <c r="R10" s="853">
        <f>Q10*'360 GHOST LINE'!J16</f>
        <v>0</v>
      </c>
      <c r="S10" s="853">
        <f>Q10*'360 GHOST LINE'!BA16</f>
        <v>0</v>
      </c>
    </row>
    <row r="11" spans="1:27" ht="23.25" customHeight="1">
      <c r="A11" s="849" t="str">
        <f>'360 GHOST LINE'!D17</f>
        <v>360-605-DT</v>
      </c>
      <c r="B11" s="850" t="s">
        <v>228</v>
      </c>
      <c r="C11" s="851" t="str">
        <f>IF(IF('360 GHOST LINE'!N17=0,0,'360 GHOST LINE'!N17)+IF('360 GHOST LINE'!$N$28=0,0,'360 GHOST LINE'!$N$28)=0,"",IF('360 GHOST LINE'!N17=0,0,'360 GHOST LINE'!N17)+IF('360 GHOST LINE'!$N$28=0,0,'360 GHOST LINE'!$N$28))</f>
        <v/>
      </c>
      <c r="D11" s="851" t="str">
        <f>IF(IF('360 GHOST LINE'!O17=0,0,'360 GHOST LINE'!O17)+IF('360 GHOST LINE'!$O$28=0,0,'360 GHOST LINE'!$O$28)=0,"",IF('360 GHOST LINE'!O17=0,0,'360 GHOST LINE'!O17)+IF('360 GHOST LINE'!$O$28=0,0,'360 GHOST LINE'!$O$28))</f>
        <v/>
      </c>
      <c r="E11" s="851" t="str">
        <f>IF(IF('360 GHOST LINE'!P17=0,0,'360 GHOST LINE'!P17)+IF('360 GHOST LINE'!$P$28=0,0,'360 GHOST LINE'!$P$28)=0,"",IF('360 GHOST LINE'!P17=0,0,'360 GHOST LINE'!P17)+IF('360 GHOST LINE'!$P$28=0,0,'360 GHOST LINE'!$P$28))</f>
        <v/>
      </c>
      <c r="F11" s="851" t="str">
        <f>IF(IF('360 GHOST LINE'!Q17=0,0,'360 GHOST LINE'!Q17)+IF('360 GHOST LINE'!$Q$28=0,0,'360 GHOST LINE'!$Q$28)=0,"",IF('360 GHOST LINE'!Q17=0,0,'360 GHOST LINE'!Q17)+IF('360 GHOST LINE'!$Q$28=0,0,'360 GHOST LINE'!$Q$28))</f>
        <v/>
      </c>
      <c r="G11" s="851" t="str">
        <f>IF(IF('360 GHOST LINE'!R17=0,0,'360 GHOST LINE'!R17)+IF('360 GHOST LINE'!$R$28=0,0,'360 GHOST LINE'!$R$28)=0,"",IF('360 GHOST LINE'!R17=0,0,'360 GHOST LINE'!R17)+IF('360 GHOST LINE'!$R$28=0,0,'360 GHOST LINE'!$R$28))</f>
        <v/>
      </c>
      <c r="H11" s="851" t="str">
        <f>IF(IF('360 GHOST LINE'!S17=0,0,'360 GHOST LINE'!S17)+IF('360 GHOST LINE'!$S$28=0,0,'360 GHOST LINE'!$S$28)=0,"",IF('360 GHOST LINE'!S17=0,0,'360 GHOST LINE'!S17)+IF('360 GHOST LINE'!$S$28=0,0,'360 GHOST LINE'!$S$28))</f>
        <v/>
      </c>
      <c r="I11" s="851" t="str">
        <f>IF(IF('360 GHOST LINE'!T17=0,0,'360 GHOST LINE'!T17)+IF('360 GHOST LINE'!$T$28=0,0,'360 GHOST LINE'!$T$28)=0,"",IF('360 GHOST LINE'!T17=0,0,'360 GHOST LINE'!T17)+IF('360 GHOST LINE'!$T$28=0,0,'360 GHOST LINE'!$T$28))</f>
        <v/>
      </c>
      <c r="J11" s="851" t="str">
        <f>IF(IF('360 GHOST LINE'!U17=0,0,'360 GHOST LINE'!U17)+IF('360 GHOST LINE'!$U$28=0,0,'360 GHOST LINE'!$U$28)=0,"",IF('360 GHOST LINE'!U17=0,0,'360 GHOST LINE'!U17)+IF('360 GHOST LINE'!$U$28=0,0,'360 GHOST LINE'!$U$28))</f>
        <v/>
      </c>
      <c r="K11" s="851" t="str">
        <f>IF(IF('360 GHOST LINE'!V17=0,0,'360 GHOST LINE'!V17)+IF('360 GHOST LINE'!$V$28=0,0,'360 GHOST LINE'!$V$28)=0,"",IF('360 GHOST LINE'!V17=0,0,'360 GHOST LINE'!V17)+IF('360 GHOST LINE'!$V$28=0,0,'360 GHOST LINE'!$V$28))</f>
        <v/>
      </c>
      <c r="L11" s="851" t="str">
        <f>IF(IF('360 GHOST LINE'!W17=0,0,'360 GHOST LINE'!W17)+IF('360 GHOST LINE'!$W$28=0,0,'360 GHOST LINE'!$W$28)=0,"",IF('360 GHOST LINE'!W17=0,0,'360 GHOST LINE'!W17)+IF('360 GHOST LINE'!$W$28=0,0,'360 GHOST LINE'!$W$28))</f>
        <v/>
      </c>
      <c r="M11" s="851" t="str">
        <f>IF(IF('360 GHOST LINE'!X17=0,0,'360 GHOST LINE'!X17)+IF('360 GHOST LINE'!$X$28=0,0,'360 GHOST LINE'!$X$28)=0,"",IF('360 GHOST LINE'!X17=0,0,'360 GHOST LINE'!X17)+IF('360 GHOST LINE'!$X$28=0,0,'360 GHOST LINE'!$X$28))</f>
        <v/>
      </c>
      <c r="N11" s="851" t="str">
        <f>IF(IF('360 GHOST LINE'!Y17=0,0,'360 GHOST LINE'!Y17)+IF('360 GHOST LINE'!$Y$28=0,0,'360 GHOST LINE'!$Y$28)=0,"",IF('360 GHOST LINE'!Y17=0,0,'360 GHOST LINE'!Y17)+IF('360 GHOST LINE'!$Y$28=0,0,'360 GHOST LINE'!$Y$28))</f>
        <v/>
      </c>
      <c r="O11" s="851" t="str">
        <f>IF(IF('360 GHOST LINE'!Z17=0,0,'360 GHOST LINE'!Z17)+IF('360 GHOST LINE'!$Z$28=0,0,'360 GHOST LINE'!$Z$28)=0,"",IF('360 GHOST LINE'!Z17=0,0,'360 GHOST LINE'!Z17)+IF('360 GHOST LINE'!$Z$28=0,0,'360 GHOST LINE'!$Z$28))</f>
        <v/>
      </c>
      <c r="P11" s="851" t="str">
        <f>IF(IF('360 GHOST LINE'!AA17=0,0,'360 GHOST LINE'!AA17)+IF('360 GHOST LINE'!$AA$28=0,0,'360 GHOST LINE'!$AA$28)=0,"",IF('360 GHOST LINE'!AA17=0,0,'360 GHOST LINE'!AA17)+IF('360 GHOST LINE'!$AA$28=0,0,'360 GHOST LINE'!$AA$28))</f>
        <v/>
      </c>
      <c r="Q11" s="852">
        <f t="shared" si="0"/>
        <v>0</v>
      </c>
      <c r="R11" s="853">
        <f>Q11*'360 GHOST LINE'!J17</f>
        <v>0</v>
      </c>
      <c r="S11" s="853">
        <f>Q11*'360 GHOST LINE'!BA17</f>
        <v>0</v>
      </c>
    </row>
    <row r="12" spans="1:27" ht="23.25" customHeight="1">
      <c r="A12" s="849" t="str">
        <f>'360 GHOST LINE'!D18</f>
        <v>360-606-DT</v>
      </c>
      <c r="B12" s="850" t="s">
        <v>228</v>
      </c>
      <c r="C12" s="851" t="str">
        <f>IF(IF('360 GHOST LINE'!N18=0,0,'360 GHOST LINE'!N18)+IF('360 GHOST LINE'!$N$28=0,0,'360 GHOST LINE'!$N$28)=0,"",IF('360 GHOST LINE'!N18=0,0,'360 GHOST LINE'!N18)+IF('360 GHOST LINE'!$N$28=0,0,'360 GHOST LINE'!$N$28))</f>
        <v/>
      </c>
      <c r="D12" s="851" t="str">
        <f>IF(IF('360 GHOST LINE'!O18=0,0,'360 GHOST LINE'!O18)+IF('360 GHOST LINE'!$O$28=0,0,'360 GHOST LINE'!$O$28)=0,"",IF('360 GHOST LINE'!O18=0,0,'360 GHOST LINE'!O18)+IF('360 GHOST LINE'!$O$28=0,0,'360 GHOST LINE'!$O$28))</f>
        <v/>
      </c>
      <c r="E12" s="851" t="str">
        <f>IF(IF('360 GHOST LINE'!P18=0,0,'360 GHOST LINE'!P18)+IF('360 GHOST LINE'!$P$28=0,0,'360 GHOST LINE'!$P$28)=0,"",IF('360 GHOST LINE'!P18=0,0,'360 GHOST LINE'!P18)+IF('360 GHOST LINE'!$P$28=0,0,'360 GHOST LINE'!$P$28))</f>
        <v/>
      </c>
      <c r="F12" s="851" t="str">
        <f>IF(IF('360 GHOST LINE'!Q18=0,0,'360 GHOST LINE'!Q18)+IF('360 GHOST LINE'!$Q$28=0,0,'360 GHOST LINE'!$Q$28)=0,"",IF('360 GHOST LINE'!Q18=0,0,'360 GHOST LINE'!Q18)+IF('360 GHOST LINE'!$Q$28=0,0,'360 GHOST LINE'!$Q$28))</f>
        <v/>
      </c>
      <c r="G12" s="851" t="str">
        <f>IF(IF('360 GHOST LINE'!R18=0,0,'360 GHOST LINE'!R18)+IF('360 GHOST LINE'!$R$28=0,0,'360 GHOST LINE'!$R$28)=0,"",IF('360 GHOST LINE'!R18=0,0,'360 GHOST LINE'!R18)+IF('360 GHOST LINE'!$R$28=0,0,'360 GHOST LINE'!$R$28))</f>
        <v/>
      </c>
      <c r="H12" s="851" t="str">
        <f>IF(IF('360 GHOST LINE'!S18=0,0,'360 GHOST LINE'!S18)+IF('360 GHOST LINE'!$S$28=0,0,'360 GHOST LINE'!$S$28)=0,"",IF('360 GHOST LINE'!S18=0,0,'360 GHOST LINE'!S18)+IF('360 GHOST LINE'!$S$28=0,0,'360 GHOST LINE'!$S$28))</f>
        <v/>
      </c>
      <c r="I12" s="851" t="str">
        <f>IF(IF('360 GHOST LINE'!T18=0,0,'360 GHOST LINE'!T18)+IF('360 GHOST LINE'!$T$28=0,0,'360 GHOST LINE'!$T$28)=0,"",IF('360 GHOST LINE'!T18=0,0,'360 GHOST LINE'!T18)+IF('360 GHOST LINE'!$T$28=0,0,'360 GHOST LINE'!$T$28))</f>
        <v/>
      </c>
      <c r="J12" s="851" t="str">
        <f>IF(IF('360 GHOST LINE'!U18=0,0,'360 GHOST LINE'!U18)+IF('360 GHOST LINE'!$U$28=0,0,'360 GHOST LINE'!$U$28)=0,"",IF('360 GHOST LINE'!U18=0,0,'360 GHOST LINE'!U18)+IF('360 GHOST LINE'!$U$28=0,0,'360 GHOST LINE'!$U$28))</f>
        <v/>
      </c>
      <c r="K12" s="851" t="str">
        <f>IF(IF('360 GHOST LINE'!V18=0,0,'360 GHOST LINE'!V18)+IF('360 GHOST LINE'!$V$28=0,0,'360 GHOST LINE'!$V$28)=0,"",IF('360 GHOST LINE'!V18=0,0,'360 GHOST LINE'!V18)+IF('360 GHOST LINE'!$V$28=0,0,'360 GHOST LINE'!$V$28))</f>
        <v/>
      </c>
      <c r="L12" s="851" t="str">
        <f>IF(IF('360 GHOST LINE'!W18=0,0,'360 GHOST LINE'!W18)+IF('360 GHOST LINE'!$W$28=0,0,'360 GHOST LINE'!$W$28)=0,"",IF('360 GHOST LINE'!W18=0,0,'360 GHOST LINE'!W18)+IF('360 GHOST LINE'!$W$28=0,0,'360 GHOST LINE'!$W$28))</f>
        <v/>
      </c>
      <c r="M12" s="851" t="str">
        <f>IF(IF('360 GHOST LINE'!X18=0,0,'360 GHOST LINE'!X18)+IF('360 GHOST LINE'!$X$28=0,0,'360 GHOST LINE'!$X$28)=0,"",IF('360 GHOST LINE'!X18=0,0,'360 GHOST LINE'!X18)+IF('360 GHOST LINE'!$X$28=0,0,'360 GHOST LINE'!$X$28))</f>
        <v/>
      </c>
      <c r="N12" s="851" t="str">
        <f>IF(IF('360 GHOST LINE'!Y18=0,0,'360 GHOST LINE'!Y18)+IF('360 GHOST LINE'!$Y$28=0,0,'360 GHOST LINE'!$Y$28)=0,"",IF('360 GHOST LINE'!Y18=0,0,'360 GHOST LINE'!Y18)+IF('360 GHOST LINE'!$Y$28=0,0,'360 GHOST LINE'!$Y$28))</f>
        <v/>
      </c>
      <c r="O12" s="851" t="str">
        <f>IF(IF('360 GHOST LINE'!Z18=0,0,'360 GHOST LINE'!Z18)+IF('360 GHOST LINE'!$Z$28=0,0,'360 GHOST LINE'!$Z$28)=0,"",IF('360 GHOST LINE'!Z18=0,0,'360 GHOST LINE'!Z18)+IF('360 GHOST LINE'!$Z$28=0,0,'360 GHOST LINE'!$Z$28))</f>
        <v/>
      </c>
      <c r="P12" s="851" t="str">
        <f>IF(IF('360 GHOST LINE'!AA18=0,0,'360 GHOST LINE'!AA18)+IF('360 GHOST LINE'!$AA$28=0,0,'360 GHOST LINE'!$AA$28)=0,"",IF('360 GHOST LINE'!AA18=0,0,'360 GHOST LINE'!AA18)+IF('360 GHOST LINE'!$AA$28=0,0,'360 GHOST LINE'!$AA$28))</f>
        <v/>
      </c>
      <c r="Q12" s="852">
        <f t="shared" si="0"/>
        <v>0</v>
      </c>
      <c r="R12" s="853">
        <f>Q12*'360 GHOST LINE'!J18</f>
        <v>0</v>
      </c>
      <c r="S12" s="853">
        <f>Q12*'360 GHOST LINE'!BA18</f>
        <v>0</v>
      </c>
    </row>
    <row r="13" spans="1:27" ht="23.25" customHeight="1">
      <c r="A13" s="849" t="str">
        <f>'360 GHOST LINE'!D19</f>
        <v>360-607</v>
      </c>
      <c r="B13" s="850"/>
      <c r="C13" s="851" t="str">
        <f>IF(IF('360 GHOST LINE'!N19=0,0,'360 GHOST LINE'!N19)+IF('360 GHOST LINE'!$N$28=0,0,'360 GHOST LINE'!$N$28)=0,"",IF('360 GHOST LINE'!N19=0,0,'360 GHOST LINE'!N19)+IF('360 GHOST LINE'!$N$28=0,0,'360 GHOST LINE'!$N$28))</f>
        <v/>
      </c>
      <c r="D13" s="851" t="str">
        <f>IF(IF('360 GHOST LINE'!O19=0,0,'360 GHOST LINE'!O19)+IF('360 GHOST LINE'!$O$28=0,0,'360 GHOST LINE'!$O$28)=0,"",IF('360 GHOST LINE'!O19=0,0,'360 GHOST LINE'!O19)+IF('360 GHOST LINE'!$O$28=0,0,'360 GHOST LINE'!$O$28))</f>
        <v/>
      </c>
      <c r="E13" s="851" t="str">
        <f>IF(IF('360 GHOST LINE'!P19=0,0,'360 GHOST LINE'!P19)+IF('360 GHOST LINE'!$P$28=0,0,'360 GHOST LINE'!$P$28)=0,"",IF('360 GHOST LINE'!P19=0,0,'360 GHOST LINE'!P19)+IF('360 GHOST LINE'!$P$28=0,0,'360 GHOST LINE'!$P$28))</f>
        <v/>
      </c>
      <c r="F13" s="851" t="str">
        <f>IF(IF('360 GHOST LINE'!Q19=0,0,'360 GHOST LINE'!Q19)+IF('360 GHOST LINE'!$Q$28=0,0,'360 GHOST LINE'!$Q$28)=0,"",IF('360 GHOST LINE'!Q19=0,0,'360 GHOST LINE'!Q19)+IF('360 GHOST LINE'!$Q$28=0,0,'360 GHOST LINE'!$Q$28))</f>
        <v/>
      </c>
      <c r="G13" s="851" t="str">
        <f>IF(IF('360 GHOST LINE'!R19=0,0,'360 GHOST LINE'!R19)+IF('360 GHOST LINE'!$R$28=0,0,'360 GHOST LINE'!$R$28)=0,"",IF('360 GHOST LINE'!R19=0,0,'360 GHOST LINE'!R19)+IF('360 GHOST LINE'!$R$28=0,0,'360 GHOST LINE'!$R$28))</f>
        <v/>
      </c>
      <c r="H13" s="851" t="str">
        <f>IF(IF('360 GHOST LINE'!S19=0,0,'360 GHOST LINE'!S19)+IF('360 GHOST LINE'!$S$28=0,0,'360 GHOST LINE'!$S$28)=0,"",IF('360 GHOST LINE'!S19=0,0,'360 GHOST LINE'!S19)+IF('360 GHOST LINE'!$S$28=0,0,'360 GHOST LINE'!$S$28))</f>
        <v/>
      </c>
      <c r="I13" s="851" t="str">
        <f>IF(IF('360 GHOST LINE'!T19=0,0,'360 GHOST LINE'!T19)+IF('360 GHOST LINE'!$T$28=0,0,'360 GHOST LINE'!$T$28)=0,"",IF('360 GHOST LINE'!T19=0,0,'360 GHOST LINE'!T19)+IF('360 GHOST LINE'!$T$28=0,0,'360 GHOST LINE'!$T$28))</f>
        <v/>
      </c>
      <c r="J13" s="851" t="str">
        <f>IF(IF('360 GHOST LINE'!U19=0,0,'360 GHOST LINE'!U19)+IF('360 GHOST LINE'!$U$28=0,0,'360 GHOST LINE'!$U$28)=0,"",IF('360 GHOST LINE'!U19=0,0,'360 GHOST LINE'!U19)+IF('360 GHOST LINE'!$U$28=0,0,'360 GHOST LINE'!$U$28))</f>
        <v/>
      </c>
      <c r="K13" s="851" t="str">
        <f>IF(IF('360 GHOST LINE'!V19=0,0,'360 GHOST LINE'!V19)+IF('360 GHOST LINE'!$V$28=0,0,'360 GHOST LINE'!$V$28)=0,"",IF('360 GHOST LINE'!V19=0,0,'360 GHOST LINE'!V19)+IF('360 GHOST LINE'!$V$28=0,0,'360 GHOST LINE'!$V$28))</f>
        <v/>
      </c>
      <c r="L13" s="851" t="str">
        <f>IF(IF('360 GHOST LINE'!W19=0,0,'360 GHOST LINE'!W19)+IF('360 GHOST LINE'!$W$28=0,0,'360 GHOST LINE'!$W$28)=0,"",IF('360 GHOST LINE'!W19=0,0,'360 GHOST LINE'!W19)+IF('360 GHOST LINE'!$W$28=0,0,'360 GHOST LINE'!$W$28))</f>
        <v/>
      </c>
      <c r="M13" s="851" t="str">
        <f>IF(IF('360 GHOST LINE'!X19=0,0,'360 GHOST LINE'!X19)+IF('360 GHOST LINE'!$X$28=0,0,'360 GHOST LINE'!$X$28)=0,"",IF('360 GHOST LINE'!X19=0,0,'360 GHOST LINE'!X19)+IF('360 GHOST LINE'!$X$28=0,0,'360 GHOST LINE'!$X$28))</f>
        <v/>
      </c>
      <c r="N13" s="851" t="str">
        <f>IF(IF('360 GHOST LINE'!Y19=0,0,'360 GHOST LINE'!Y19)+IF('360 GHOST LINE'!$Y$28=0,0,'360 GHOST LINE'!$Y$28)=0,"",IF('360 GHOST LINE'!Y19=0,0,'360 GHOST LINE'!Y19)+IF('360 GHOST LINE'!$Y$28=0,0,'360 GHOST LINE'!$Y$28))</f>
        <v/>
      </c>
      <c r="O13" s="851" t="str">
        <f>IF(IF('360 GHOST LINE'!Z19=0,0,'360 GHOST LINE'!Z19)+IF('360 GHOST LINE'!$Z$28=0,0,'360 GHOST LINE'!$Z$28)=0,"",IF('360 GHOST LINE'!Z19=0,0,'360 GHOST LINE'!Z19)+IF('360 GHOST LINE'!$Z$28=0,0,'360 GHOST LINE'!$Z$28))</f>
        <v/>
      </c>
      <c r="P13" s="851" t="str">
        <f>IF(IF('360 GHOST LINE'!AA19=0,0,'360 GHOST LINE'!AA19)+IF('360 GHOST LINE'!$AA$28=0,0,'360 GHOST LINE'!$AA$28)=0,"",IF('360 GHOST LINE'!AA19=0,0,'360 GHOST LINE'!AA19)+IF('360 GHOST LINE'!$AA$28=0,0,'360 GHOST LINE'!$AA$28))</f>
        <v/>
      </c>
      <c r="Q13" s="852">
        <f t="shared" si="0"/>
        <v>0</v>
      </c>
      <c r="R13" s="853">
        <f>Q13*'360 GHOST LINE'!J19</f>
        <v>0</v>
      </c>
      <c r="S13" s="853">
        <f>Q13*'360 GHOST LINE'!BA19</f>
        <v>0</v>
      </c>
    </row>
    <row r="14" spans="1:27" ht="23.25" customHeight="1">
      <c r="A14" s="849" t="str">
        <f>'360 GHOST LINE'!D20</f>
        <v>360-608-DT</v>
      </c>
      <c r="B14" s="850" t="s">
        <v>228</v>
      </c>
      <c r="C14" s="851" t="str">
        <f>IF(IF('360 GHOST LINE'!N20=0,0,'360 GHOST LINE'!N20)+IF('360 GHOST LINE'!$N$28=0,0,'360 GHOST LINE'!$N$28)=0,"",IF('360 GHOST LINE'!N20=0,0,'360 GHOST LINE'!N20)+IF('360 GHOST LINE'!$N$28=0,0,'360 GHOST LINE'!$N$28))</f>
        <v/>
      </c>
      <c r="D14" s="851" t="str">
        <f>IF(IF('360 GHOST LINE'!O20=0,0,'360 GHOST LINE'!O20)+IF('360 GHOST LINE'!$O$28=0,0,'360 GHOST LINE'!$O$28)=0,"",IF('360 GHOST LINE'!O20=0,0,'360 GHOST LINE'!O20)+IF('360 GHOST LINE'!$O$28=0,0,'360 GHOST LINE'!$O$28))</f>
        <v/>
      </c>
      <c r="E14" s="851" t="str">
        <f>IF(IF('360 GHOST LINE'!P20=0,0,'360 GHOST LINE'!P20)+IF('360 GHOST LINE'!$P$28=0,0,'360 GHOST LINE'!$P$28)=0,"",IF('360 GHOST LINE'!P20=0,0,'360 GHOST LINE'!P20)+IF('360 GHOST LINE'!$P$28=0,0,'360 GHOST LINE'!$P$28))</f>
        <v/>
      </c>
      <c r="F14" s="851" t="str">
        <f>IF(IF('360 GHOST LINE'!Q20=0,0,'360 GHOST LINE'!Q20)+IF('360 GHOST LINE'!$Q$28=0,0,'360 GHOST LINE'!$Q$28)=0,"",IF('360 GHOST LINE'!Q20=0,0,'360 GHOST LINE'!Q20)+IF('360 GHOST LINE'!$Q$28=0,0,'360 GHOST LINE'!$Q$28))</f>
        <v/>
      </c>
      <c r="G14" s="851" t="str">
        <f>IF(IF('360 GHOST LINE'!R20=0,0,'360 GHOST LINE'!R20)+IF('360 GHOST LINE'!$R$28=0,0,'360 GHOST LINE'!$R$28)=0,"",IF('360 GHOST LINE'!R20=0,0,'360 GHOST LINE'!R20)+IF('360 GHOST LINE'!$R$28=0,0,'360 GHOST LINE'!$R$28))</f>
        <v/>
      </c>
      <c r="H14" s="851" t="str">
        <f>IF(IF('360 GHOST LINE'!S20=0,0,'360 GHOST LINE'!S20)+IF('360 GHOST LINE'!$S$28=0,0,'360 GHOST LINE'!$S$28)=0,"",IF('360 GHOST LINE'!S20=0,0,'360 GHOST LINE'!S20)+IF('360 GHOST LINE'!$S$28=0,0,'360 GHOST LINE'!$S$28))</f>
        <v/>
      </c>
      <c r="I14" s="851" t="str">
        <f>IF(IF('360 GHOST LINE'!T20=0,0,'360 GHOST LINE'!T20)+IF('360 GHOST LINE'!$T$28=0,0,'360 GHOST LINE'!$T$28)=0,"",IF('360 GHOST LINE'!T20=0,0,'360 GHOST LINE'!T20)+IF('360 GHOST LINE'!$T$28=0,0,'360 GHOST LINE'!$T$28))</f>
        <v/>
      </c>
      <c r="J14" s="851" t="str">
        <f>IF(IF('360 GHOST LINE'!U20=0,0,'360 GHOST LINE'!U20)+IF('360 GHOST LINE'!$U$28=0,0,'360 GHOST LINE'!$U$28)=0,"",IF('360 GHOST LINE'!U20=0,0,'360 GHOST LINE'!U20)+IF('360 GHOST LINE'!$U$28=0,0,'360 GHOST LINE'!$U$28))</f>
        <v/>
      </c>
      <c r="K14" s="851" t="str">
        <f>IF(IF('360 GHOST LINE'!V20=0,0,'360 GHOST LINE'!V20)+IF('360 GHOST LINE'!$V$28=0,0,'360 GHOST LINE'!$V$28)=0,"",IF('360 GHOST LINE'!V20=0,0,'360 GHOST LINE'!V20)+IF('360 GHOST LINE'!$V$28=0,0,'360 GHOST LINE'!$V$28))</f>
        <v/>
      </c>
      <c r="L14" s="851" t="str">
        <f>IF(IF('360 GHOST LINE'!W20=0,0,'360 GHOST LINE'!W20)+IF('360 GHOST LINE'!$W$28=0,0,'360 GHOST LINE'!$W$28)=0,"",IF('360 GHOST LINE'!W20=0,0,'360 GHOST LINE'!W20)+IF('360 GHOST LINE'!$W$28=0,0,'360 GHOST LINE'!$W$28))</f>
        <v/>
      </c>
      <c r="M14" s="851" t="str">
        <f>IF(IF('360 GHOST LINE'!X20=0,0,'360 GHOST LINE'!X20)+IF('360 GHOST LINE'!$X$28=0,0,'360 GHOST LINE'!$X$28)=0,"",IF('360 GHOST LINE'!X20=0,0,'360 GHOST LINE'!X20)+IF('360 GHOST LINE'!$X$28=0,0,'360 GHOST LINE'!$X$28))</f>
        <v/>
      </c>
      <c r="N14" s="851" t="str">
        <f>IF(IF('360 GHOST LINE'!Y20=0,0,'360 GHOST LINE'!Y20)+IF('360 GHOST LINE'!$Y$28=0,0,'360 GHOST LINE'!$Y$28)=0,"",IF('360 GHOST LINE'!Y20=0,0,'360 GHOST LINE'!Y20)+IF('360 GHOST LINE'!$Y$28=0,0,'360 GHOST LINE'!$Y$28))</f>
        <v/>
      </c>
      <c r="O14" s="851" t="str">
        <f>IF(IF('360 GHOST LINE'!Z20=0,0,'360 GHOST LINE'!Z20)+IF('360 GHOST LINE'!$Z$28=0,0,'360 GHOST LINE'!$Z$28)=0,"",IF('360 GHOST LINE'!Z20=0,0,'360 GHOST LINE'!Z20)+IF('360 GHOST LINE'!$Z$28=0,0,'360 GHOST LINE'!$Z$28))</f>
        <v/>
      </c>
      <c r="P14" s="851" t="str">
        <f>IF(IF('360 GHOST LINE'!AA20=0,0,'360 GHOST LINE'!AA20)+IF('360 GHOST LINE'!$AA$28=0,0,'360 GHOST LINE'!$AA$28)=0,"",IF('360 GHOST LINE'!AA20=0,0,'360 GHOST LINE'!AA20)+IF('360 GHOST LINE'!$AA$28=0,0,'360 GHOST LINE'!$AA$28))</f>
        <v/>
      </c>
      <c r="Q14" s="852">
        <f t="shared" si="0"/>
        <v>0</v>
      </c>
      <c r="R14" s="853">
        <f>Q14*'360 GHOST LINE'!J20</f>
        <v>0</v>
      </c>
      <c r="S14" s="853">
        <f>Q14*'360 GHOST LINE'!BA20</f>
        <v>0</v>
      </c>
    </row>
    <row r="15" spans="1:27" ht="23.25" customHeight="1">
      <c r="A15" s="849" t="str">
        <f>'360 GHOST LINE'!D21</f>
        <v>360-609-DT</v>
      </c>
      <c r="B15" s="850" t="s">
        <v>228</v>
      </c>
      <c r="C15" s="851" t="str">
        <f>IF(IF('360 GHOST LINE'!N21=0,0,'360 GHOST LINE'!N21)+IF('360 GHOST LINE'!$N$28=0,0,'360 GHOST LINE'!$N$28)=0,"",IF('360 GHOST LINE'!N21=0,0,'360 GHOST LINE'!N21)+IF('360 GHOST LINE'!$N$28=0,0,'360 GHOST LINE'!$N$28))</f>
        <v/>
      </c>
      <c r="D15" s="851" t="str">
        <f>IF(IF('360 GHOST LINE'!O21=0,0,'360 GHOST LINE'!O21)+IF('360 GHOST LINE'!$O$28=0,0,'360 GHOST LINE'!$O$28)=0,"",IF('360 GHOST LINE'!O21=0,0,'360 GHOST LINE'!O21)+IF('360 GHOST LINE'!$O$28=0,0,'360 GHOST LINE'!$O$28))</f>
        <v/>
      </c>
      <c r="E15" s="851" t="str">
        <f>IF(IF('360 GHOST LINE'!P21=0,0,'360 GHOST LINE'!P21)+IF('360 GHOST LINE'!$P$28=0,0,'360 GHOST LINE'!$P$28)=0,"",IF('360 GHOST LINE'!P21=0,0,'360 GHOST LINE'!P21)+IF('360 GHOST LINE'!$P$28=0,0,'360 GHOST LINE'!$P$28))</f>
        <v/>
      </c>
      <c r="F15" s="851" t="str">
        <f>IF(IF('360 GHOST LINE'!Q21=0,0,'360 GHOST LINE'!Q21)+IF('360 GHOST LINE'!$Q$28=0,0,'360 GHOST LINE'!$Q$28)=0,"",IF('360 GHOST LINE'!Q21=0,0,'360 GHOST LINE'!Q21)+IF('360 GHOST LINE'!$Q$28=0,0,'360 GHOST LINE'!$Q$28))</f>
        <v/>
      </c>
      <c r="G15" s="851" t="str">
        <f>IF(IF('360 GHOST LINE'!R21=0,0,'360 GHOST LINE'!R21)+IF('360 GHOST LINE'!$R$28=0,0,'360 GHOST LINE'!$R$28)=0,"",IF('360 GHOST LINE'!R21=0,0,'360 GHOST LINE'!R21)+IF('360 GHOST LINE'!$R$28=0,0,'360 GHOST LINE'!$R$28))</f>
        <v/>
      </c>
      <c r="H15" s="851" t="str">
        <f>IF(IF('360 GHOST LINE'!S21=0,0,'360 GHOST LINE'!S21)+IF('360 GHOST LINE'!$S$28=0,0,'360 GHOST LINE'!$S$28)=0,"",IF('360 GHOST LINE'!S21=0,0,'360 GHOST LINE'!S21)+IF('360 GHOST LINE'!$S$28=0,0,'360 GHOST LINE'!$S$28))</f>
        <v/>
      </c>
      <c r="I15" s="851" t="str">
        <f>IF(IF('360 GHOST LINE'!T21=0,0,'360 GHOST LINE'!T21)+IF('360 GHOST LINE'!$T$28=0,0,'360 GHOST LINE'!$T$28)=0,"",IF('360 GHOST LINE'!T21=0,0,'360 GHOST LINE'!T21)+IF('360 GHOST LINE'!$T$28=0,0,'360 GHOST LINE'!$T$28))</f>
        <v/>
      </c>
      <c r="J15" s="851" t="str">
        <f>IF(IF('360 GHOST LINE'!U21=0,0,'360 GHOST LINE'!U21)+IF('360 GHOST LINE'!$U$28=0,0,'360 GHOST LINE'!$U$28)=0,"",IF('360 GHOST LINE'!U21=0,0,'360 GHOST LINE'!U21)+IF('360 GHOST LINE'!$U$28=0,0,'360 GHOST LINE'!$U$28))</f>
        <v/>
      </c>
      <c r="K15" s="851" t="str">
        <f>IF(IF('360 GHOST LINE'!V21=0,0,'360 GHOST LINE'!V21)+IF('360 GHOST LINE'!$V$28=0,0,'360 GHOST LINE'!$V$28)=0,"",IF('360 GHOST LINE'!V21=0,0,'360 GHOST LINE'!V21)+IF('360 GHOST LINE'!$V$28=0,0,'360 GHOST LINE'!$V$28))</f>
        <v/>
      </c>
      <c r="L15" s="851" t="str">
        <f>IF(IF('360 GHOST LINE'!W21=0,0,'360 GHOST LINE'!W21)+IF('360 GHOST LINE'!$W$28=0,0,'360 GHOST LINE'!$W$28)=0,"",IF('360 GHOST LINE'!W21=0,0,'360 GHOST LINE'!W21)+IF('360 GHOST LINE'!$W$28=0,0,'360 GHOST LINE'!$W$28))</f>
        <v/>
      </c>
      <c r="M15" s="851" t="str">
        <f>IF(IF('360 GHOST LINE'!X21=0,0,'360 GHOST LINE'!X21)+IF('360 GHOST LINE'!$X$28=0,0,'360 GHOST LINE'!$X$28)=0,"",IF('360 GHOST LINE'!X21=0,0,'360 GHOST LINE'!X21)+IF('360 GHOST LINE'!$X$28=0,0,'360 GHOST LINE'!$X$28))</f>
        <v/>
      </c>
      <c r="N15" s="851" t="str">
        <f>IF(IF('360 GHOST LINE'!Y21=0,0,'360 GHOST LINE'!Y21)+IF('360 GHOST LINE'!$Y$28=0,0,'360 GHOST LINE'!$Y$28)=0,"",IF('360 GHOST LINE'!Y21=0,0,'360 GHOST LINE'!Y21)+IF('360 GHOST LINE'!$Y$28=0,0,'360 GHOST LINE'!$Y$28))</f>
        <v/>
      </c>
      <c r="O15" s="851" t="str">
        <f>IF(IF('360 GHOST LINE'!Z21=0,0,'360 GHOST LINE'!Z21)+IF('360 GHOST LINE'!$Z$28=0,0,'360 GHOST LINE'!$Z$28)=0,"",IF('360 GHOST LINE'!Z21=0,0,'360 GHOST LINE'!Z21)+IF('360 GHOST LINE'!$Z$28=0,0,'360 GHOST LINE'!$Z$28))</f>
        <v/>
      </c>
      <c r="P15" s="851" t="str">
        <f>IF(IF('360 GHOST LINE'!AA21=0,0,'360 GHOST LINE'!AA21)+IF('360 GHOST LINE'!$AA$28=0,0,'360 GHOST LINE'!$AA$28)=0,"",IF('360 GHOST LINE'!AA21=0,0,'360 GHOST LINE'!AA21)+IF('360 GHOST LINE'!$AA$28=0,0,'360 GHOST LINE'!$AA$28))</f>
        <v/>
      </c>
      <c r="Q15" s="852">
        <f t="shared" si="0"/>
        <v>0</v>
      </c>
      <c r="R15" s="853">
        <f>Q15*'360 GHOST LINE'!J21</f>
        <v>0</v>
      </c>
      <c r="S15" s="853">
        <f>Q15*'360 GHOST LINE'!BA21</f>
        <v>0</v>
      </c>
    </row>
    <row r="16" spans="1:27" ht="23.25" customHeight="1">
      <c r="A16" s="849" t="str">
        <f>'360 GHOST LINE'!D22</f>
        <v>360-610-DT</v>
      </c>
      <c r="B16" s="850" t="s">
        <v>228</v>
      </c>
      <c r="C16" s="851" t="str">
        <f>IF(IF('360 GHOST LINE'!N22=0,0,'360 GHOST LINE'!N22)+IF('360 GHOST LINE'!$N$28=0,0,'360 GHOST LINE'!$N$28)=0,"",IF('360 GHOST LINE'!N22=0,0,'360 GHOST LINE'!N22)+IF('360 GHOST LINE'!$N$28=0,0,'360 GHOST LINE'!$N$28))</f>
        <v/>
      </c>
      <c r="D16" s="851" t="str">
        <f>IF(IF('360 GHOST LINE'!O22=0,0,'360 GHOST LINE'!O22)+IF('360 GHOST LINE'!$O$28=0,0,'360 GHOST LINE'!$O$28)=0,"",IF('360 GHOST LINE'!O22=0,0,'360 GHOST LINE'!O22)+IF('360 GHOST LINE'!$O$28=0,0,'360 GHOST LINE'!$O$28))</f>
        <v/>
      </c>
      <c r="E16" s="851" t="str">
        <f>IF(IF('360 GHOST LINE'!P22=0,0,'360 GHOST LINE'!P22)+IF('360 GHOST LINE'!$P$28=0,0,'360 GHOST LINE'!$P$28)=0,"",IF('360 GHOST LINE'!P22=0,0,'360 GHOST LINE'!P22)+IF('360 GHOST LINE'!$P$28=0,0,'360 GHOST LINE'!$P$28))</f>
        <v/>
      </c>
      <c r="F16" s="851" t="str">
        <f>IF(IF('360 GHOST LINE'!Q22=0,0,'360 GHOST LINE'!Q22)+IF('360 GHOST LINE'!$Q$28=0,0,'360 GHOST LINE'!$Q$28)=0,"",IF('360 GHOST LINE'!Q22=0,0,'360 GHOST LINE'!Q22)+IF('360 GHOST LINE'!$Q$28=0,0,'360 GHOST LINE'!$Q$28))</f>
        <v/>
      </c>
      <c r="G16" s="851" t="str">
        <f>IF(IF('360 GHOST LINE'!R22=0,0,'360 GHOST LINE'!R22)+IF('360 GHOST LINE'!$R$28=0,0,'360 GHOST LINE'!$R$28)=0,"",IF('360 GHOST LINE'!R22=0,0,'360 GHOST LINE'!R22)+IF('360 GHOST LINE'!$R$28=0,0,'360 GHOST LINE'!$R$28))</f>
        <v/>
      </c>
      <c r="H16" s="851" t="str">
        <f>IF(IF('360 GHOST LINE'!S22=0,0,'360 GHOST LINE'!S22)+IF('360 GHOST LINE'!$S$28=0,0,'360 GHOST LINE'!$S$28)=0,"",IF('360 GHOST LINE'!S22=0,0,'360 GHOST LINE'!S22)+IF('360 GHOST LINE'!$S$28=0,0,'360 GHOST LINE'!$S$28))</f>
        <v/>
      </c>
      <c r="I16" s="851" t="str">
        <f>IF(IF('360 GHOST LINE'!T22=0,0,'360 GHOST LINE'!T22)+IF('360 GHOST LINE'!$T$28=0,0,'360 GHOST LINE'!$T$28)=0,"",IF('360 GHOST LINE'!T22=0,0,'360 GHOST LINE'!T22)+IF('360 GHOST LINE'!$T$28=0,0,'360 GHOST LINE'!$T$28))</f>
        <v/>
      </c>
      <c r="J16" s="851" t="str">
        <f>IF(IF('360 GHOST LINE'!U22=0,0,'360 GHOST LINE'!U22)+IF('360 GHOST LINE'!$U$28=0,0,'360 GHOST LINE'!$U$28)=0,"",IF('360 GHOST LINE'!U22=0,0,'360 GHOST LINE'!U22)+IF('360 GHOST LINE'!$U$28=0,0,'360 GHOST LINE'!$U$28))</f>
        <v/>
      </c>
      <c r="K16" s="851" t="str">
        <f>IF(IF('360 GHOST LINE'!V22=0,0,'360 GHOST LINE'!V22)+IF('360 GHOST LINE'!$V$28=0,0,'360 GHOST LINE'!$V$28)=0,"",IF('360 GHOST LINE'!V22=0,0,'360 GHOST LINE'!V22)+IF('360 GHOST LINE'!$V$28=0,0,'360 GHOST LINE'!$V$28))</f>
        <v/>
      </c>
      <c r="L16" s="851" t="str">
        <f>IF(IF('360 GHOST LINE'!W22=0,0,'360 GHOST LINE'!W22)+IF('360 GHOST LINE'!$W$28=0,0,'360 GHOST LINE'!$W$28)=0,"",IF('360 GHOST LINE'!W22=0,0,'360 GHOST LINE'!W22)+IF('360 GHOST LINE'!$W$28=0,0,'360 GHOST LINE'!$W$28))</f>
        <v/>
      </c>
      <c r="M16" s="851" t="str">
        <f>IF(IF('360 GHOST LINE'!X22=0,0,'360 GHOST LINE'!X22)+IF('360 GHOST LINE'!$X$28=0,0,'360 GHOST LINE'!$X$28)=0,"",IF('360 GHOST LINE'!X22=0,0,'360 GHOST LINE'!X22)+IF('360 GHOST LINE'!$X$28=0,0,'360 GHOST LINE'!$X$28))</f>
        <v/>
      </c>
      <c r="N16" s="851" t="str">
        <f>IF(IF('360 GHOST LINE'!Y22=0,0,'360 GHOST LINE'!Y22)+IF('360 GHOST LINE'!$Y$28=0,0,'360 GHOST LINE'!$Y$28)=0,"",IF('360 GHOST LINE'!Y22=0,0,'360 GHOST LINE'!Y22)+IF('360 GHOST LINE'!$Y$28=0,0,'360 GHOST LINE'!$Y$28))</f>
        <v/>
      </c>
      <c r="O16" s="851" t="str">
        <f>IF(IF('360 GHOST LINE'!Z22=0,0,'360 GHOST LINE'!Z22)+IF('360 GHOST LINE'!$Z$28=0,0,'360 GHOST LINE'!$Z$28)=0,"",IF('360 GHOST LINE'!Z22=0,0,'360 GHOST LINE'!Z22)+IF('360 GHOST LINE'!$Z$28=0,0,'360 GHOST LINE'!$Z$28))</f>
        <v/>
      </c>
      <c r="P16" s="851" t="str">
        <f>IF(IF('360 GHOST LINE'!AA22=0,0,'360 GHOST LINE'!AA22)+IF('360 GHOST LINE'!$AA$28=0,0,'360 GHOST LINE'!$AA$28)=0,"",IF('360 GHOST LINE'!AA22=0,0,'360 GHOST LINE'!AA22)+IF('360 GHOST LINE'!$AA$28=0,0,'360 GHOST LINE'!$AA$28))</f>
        <v/>
      </c>
      <c r="Q16" s="852">
        <f t="shared" si="0"/>
        <v>0</v>
      </c>
      <c r="R16" s="853">
        <f>Q16*'360 GHOST LINE'!J22</f>
        <v>0</v>
      </c>
      <c r="S16" s="853">
        <f>Q16*'360 GHOST LINE'!BA22</f>
        <v>0</v>
      </c>
    </row>
    <row r="17" spans="1:19" ht="23.25" customHeight="1">
      <c r="A17" s="849" t="str">
        <f>'360 GHOST LINE'!D23</f>
        <v>360-611-DT</v>
      </c>
      <c r="B17" s="850" t="s">
        <v>228</v>
      </c>
      <c r="C17" s="851" t="str">
        <f>IF(IF('360 GHOST LINE'!N23=0,0,'360 GHOST LINE'!N23)+IF('360 GHOST LINE'!$N$28=0,0,'360 GHOST LINE'!$N$28)=0,"",IF('360 GHOST LINE'!N23=0,0,'360 GHOST LINE'!N23)+IF('360 GHOST LINE'!$N$28=0,0,'360 GHOST LINE'!$N$28))</f>
        <v/>
      </c>
      <c r="D17" s="851" t="str">
        <f>IF(IF('360 GHOST LINE'!O23=0,0,'360 GHOST LINE'!O23)+IF('360 GHOST LINE'!$O$28=0,0,'360 GHOST LINE'!$O$28)=0,"",IF('360 GHOST LINE'!O23=0,0,'360 GHOST LINE'!O23)+IF('360 GHOST LINE'!$O$28=0,0,'360 GHOST LINE'!$O$28))</f>
        <v/>
      </c>
      <c r="E17" s="851" t="str">
        <f>IF(IF('360 GHOST LINE'!P23=0,0,'360 GHOST LINE'!P23)+IF('360 GHOST LINE'!$P$28=0,0,'360 GHOST LINE'!$P$28)=0,"",IF('360 GHOST LINE'!P23=0,0,'360 GHOST LINE'!P23)+IF('360 GHOST LINE'!$P$28=0,0,'360 GHOST LINE'!$P$28))</f>
        <v/>
      </c>
      <c r="F17" s="851" t="str">
        <f>IF(IF('360 GHOST LINE'!Q23=0,0,'360 GHOST LINE'!Q23)+IF('360 GHOST LINE'!$Q$28=0,0,'360 GHOST LINE'!$Q$28)=0,"",IF('360 GHOST LINE'!Q23=0,0,'360 GHOST LINE'!Q23)+IF('360 GHOST LINE'!$Q$28=0,0,'360 GHOST LINE'!$Q$28))</f>
        <v/>
      </c>
      <c r="G17" s="851" t="str">
        <f>IF(IF('360 GHOST LINE'!R23=0,0,'360 GHOST LINE'!R23)+IF('360 GHOST LINE'!$R$28=0,0,'360 GHOST LINE'!$R$28)=0,"",IF('360 GHOST LINE'!R23=0,0,'360 GHOST LINE'!R23)+IF('360 GHOST LINE'!$R$28=0,0,'360 GHOST LINE'!$R$28))</f>
        <v/>
      </c>
      <c r="H17" s="851" t="str">
        <f>IF(IF('360 GHOST LINE'!S23=0,0,'360 GHOST LINE'!S23)+IF('360 GHOST LINE'!$S$28=0,0,'360 GHOST LINE'!$S$28)=0,"",IF('360 GHOST LINE'!S23=0,0,'360 GHOST LINE'!S23)+IF('360 GHOST LINE'!$S$28=0,0,'360 GHOST LINE'!$S$28))</f>
        <v/>
      </c>
      <c r="I17" s="851" t="str">
        <f>IF(IF('360 GHOST LINE'!T23=0,0,'360 GHOST LINE'!T23)+IF('360 GHOST LINE'!$T$28=0,0,'360 GHOST LINE'!$T$28)=0,"",IF('360 GHOST LINE'!T23=0,0,'360 GHOST LINE'!T23)+IF('360 GHOST LINE'!$T$28=0,0,'360 GHOST LINE'!$T$28))</f>
        <v/>
      </c>
      <c r="J17" s="851" t="str">
        <f>IF(IF('360 GHOST LINE'!U23=0,0,'360 GHOST LINE'!U23)+IF('360 GHOST LINE'!$U$28=0,0,'360 GHOST LINE'!$U$28)=0,"",IF('360 GHOST LINE'!U23=0,0,'360 GHOST LINE'!U23)+IF('360 GHOST LINE'!$U$28=0,0,'360 GHOST LINE'!$U$28))</f>
        <v/>
      </c>
      <c r="K17" s="851" t="str">
        <f>IF(IF('360 GHOST LINE'!V23=0,0,'360 GHOST LINE'!V23)+IF('360 GHOST LINE'!$V$28=0,0,'360 GHOST LINE'!$V$28)=0,"",IF('360 GHOST LINE'!V23=0,0,'360 GHOST LINE'!V23)+IF('360 GHOST LINE'!$V$28=0,0,'360 GHOST LINE'!$V$28))</f>
        <v/>
      </c>
      <c r="L17" s="851" t="str">
        <f>IF(IF('360 GHOST LINE'!W23=0,0,'360 GHOST LINE'!W23)+IF('360 GHOST LINE'!$W$28=0,0,'360 GHOST LINE'!$W$28)=0,"",IF('360 GHOST LINE'!W23=0,0,'360 GHOST LINE'!W23)+IF('360 GHOST LINE'!$W$28=0,0,'360 GHOST LINE'!$W$28))</f>
        <v/>
      </c>
      <c r="M17" s="851" t="str">
        <f>IF(IF('360 GHOST LINE'!X23=0,0,'360 GHOST LINE'!X23)+IF('360 GHOST LINE'!$X$28=0,0,'360 GHOST LINE'!$X$28)=0,"",IF('360 GHOST LINE'!X23=0,0,'360 GHOST LINE'!X23)+IF('360 GHOST LINE'!$X$28=0,0,'360 GHOST LINE'!$X$28))</f>
        <v/>
      </c>
      <c r="N17" s="851" t="str">
        <f>IF(IF('360 GHOST LINE'!Y23=0,0,'360 GHOST LINE'!Y23)+IF('360 GHOST LINE'!$Y$28=0,0,'360 GHOST LINE'!$Y$28)=0,"",IF('360 GHOST LINE'!Y23=0,0,'360 GHOST LINE'!Y23)+IF('360 GHOST LINE'!$Y$28=0,0,'360 GHOST LINE'!$Y$28))</f>
        <v/>
      </c>
      <c r="O17" s="851" t="str">
        <f>IF(IF('360 GHOST LINE'!Z23=0,0,'360 GHOST LINE'!Z23)+IF('360 GHOST LINE'!$Z$28=0,0,'360 GHOST LINE'!$Z$28)=0,"",IF('360 GHOST LINE'!Z23=0,0,'360 GHOST LINE'!Z23)+IF('360 GHOST LINE'!$Z$28=0,0,'360 GHOST LINE'!$Z$28))</f>
        <v/>
      </c>
      <c r="P17" s="851" t="str">
        <f>IF(IF('360 GHOST LINE'!AA23=0,0,'360 GHOST LINE'!AA23)+IF('360 GHOST LINE'!$AA$28=0,0,'360 GHOST LINE'!$AA$28)=0,"",IF('360 GHOST LINE'!AA23=0,0,'360 GHOST LINE'!AA23)+IF('360 GHOST LINE'!$AA$28=0,0,'360 GHOST LINE'!$AA$28))</f>
        <v/>
      </c>
      <c r="Q17" s="852">
        <f t="shared" si="0"/>
        <v>0</v>
      </c>
      <c r="R17" s="853">
        <f>Q17*'360 GHOST LINE'!J23</f>
        <v>0</v>
      </c>
      <c r="S17" s="853">
        <f>Q17*'360 GHOST LINE'!BA23</f>
        <v>0</v>
      </c>
    </row>
    <row r="18" spans="1:19" ht="23.25" customHeight="1">
      <c r="A18" s="849" t="str">
        <f>'360 GHOST LINE'!D24</f>
        <v>360-612-DT</v>
      </c>
      <c r="B18" s="850" t="s">
        <v>228</v>
      </c>
      <c r="C18" s="851" t="str">
        <f>IF(IF('360 GHOST LINE'!N24=0,0,'360 GHOST LINE'!N24)+IF('360 GHOST LINE'!$N$28=0,0,'360 GHOST LINE'!$N$28)=0,"",IF('360 GHOST LINE'!N24=0,0,'360 GHOST LINE'!N24)+IF('360 GHOST LINE'!$N$28=0,0,'360 GHOST LINE'!$N$28))</f>
        <v/>
      </c>
      <c r="D18" s="851" t="str">
        <f>IF(IF('360 GHOST LINE'!O24=0,0,'360 GHOST LINE'!O24)+IF('360 GHOST LINE'!$O$28=0,0,'360 GHOST LINE'!$O$28)=0,"",IF('360 GHOST LINE'!O24=0,0,'360 GHOST LINE'!O24)+IF('360 GHOST LINE'!$O$28=0,0,'360 GHOST LINE'!$O$28))</f>
        <v/>
      </c>
      <c r="E18" s="851" t="str">
        <f>IF(IF('360 GHOST LINE'!P24=0,0,'360 GHOST LINE'!P24)+IF('360 GHOST LINE'!$P$28=0,0,'360 GHOST LINE'!$P$28)=0,"",IF('360 GHOST LINE'!P24=0,0,'360 GHOST LINE'!P24)+IF('360 GHOST LINE'!$P$28=0,0,'360 GHOST LINE'!$P$28))</f>
        <v/>
      </c>
      <c r="F18" s="851" t="str">
        <f>IF(IF('360 GHOST LINE'!Q24=0,0,'360 GHOST LINE'!Q24)+IF('360 GHOST LINE'!$Q$28=0,0,'360 GHOST LINE'!$Q$28)=0,"",IF('360 GHOST LINE'!Q24=0,0,'360 GHOST LINE'!Q24)+IF('360 GHOST LINE'!$Q$28=0,0,'360 GHOST LINE'!$Q$28))</f>
        <v/>
      </c>
      <c r="G18" s="851" t="str">
        <f>IF(IF('360 GHOST LINE'!R24=0,0,'360 GHOST LINE'!R24)+IF('360 GHOST LINE'!$R$28=0,0,'360 GHOST LINE'!$R$28)=0,"",IF('360 GHOST LINE'!R24=0,0,'360 GHOST LINE'!R24)+IF('360 GHOST LINE'!$R$28=0,0,'360 GHOST LINE'!$R$28))</f>
        <v/>
      </c>
      <c r="H18" s="851" t="str">
        <f>IF(IF('360 GHOST LINE'!S24=0,0,'360 GHOST LINE'!S24)+IF('360 GHOST LINE'!$S$28=0,0,'360 GHOST LINE'!$S$28)=0,"",IF('360 GHOST LINE'!S24=0,0,'360 GHOST LINE'!S24)+IF('360 GHOST LINE'!$S$28=0,0,'360 GHOST LINE'!$S$28))</f>
        <v/>
      </c>
      <c r="I18" s="851" t="str">
        <f>IF(IF('360 GHOST LINE'!T24=0,0,'360 GHOST LINE'!T24)+IF('360 GHOST LINE'!$T$28=0,0,'360 GHOST LINE'!$T$28)=0,"",IF('360 GHOST LINE'!T24=0,0,'360 GHOST LINE'!T24)+IF('360 GHOST LINE'!$T$28=0,0,'360 GHOST LINE'!$T$28))</f>
        <v/>
      </c>
      <c r="J18" s="851" t="str">
        <f>IF(IF('360 GHOST LINE'!U24=0,0,'360 GHOST LINE'!U24)+IF('360 GHOST LINE'!$U$28=0,0,'360 GHOST LINE'!$U$28)=0,"",IF('360 GHOST LINE'!U24=0,0,'360 GHOST LINE'!U24)+IF('360 GHOST LINE'!$U$28=0,0,'360 GHOST LINE'!$U$28))</f>
        <v/>
      </c>
      <c r="K18" s="851" t="str">
        <f>IF(IF('360 GHOST LINE'!V24=0,0,'360 GHOST LINE'!V24)+IF('360 GHOST LINE'!$V$28=0,0,'360 GHOST LINE'!$V$28)=0,"",IF('360 GHOST LINE'!V24=0,0,'360 GHOST LINE'!V24)+IF('360 GHOST LINE'!$V$28=0,0,'360 GHOST LINE'!$V$28))</f>
        <v/>
      </c>
      <c r="L18" s="851" t="str">
        <f>IF(IF('360 GHOST LINE'!W24=0,0,'360 GHOST LINE'!W24)+IF('360 GHOST LINE'!$W$28=0,0,'360 GHOST LINE'!$W$28)=0,"",IF('360 GHOST LINE'!W24=0,0,'360 GHOST LINE'!W24)+IF('360 GHOST LINE'!$W$28=0,0,'360 GHOST LINE'!$W$28))</f>
        <v/>
      </c>
      <c r="M18" s="851" t="str">
        <f>IF(IF('360 GHOST LINE'!X24=0,0,'360 GHOST LINE'!X24)+IF('360 GHOST LINE'!$X$28=0,0,'360 GHOST LINE'!$X$28)=0,"",IF('360 GHOST LINE'!X24=0,0,'360 GHOST LINE'!X24)+IF('360 GHOST LINE'!$X$28=0,0,'360 GHOST LINE'!$X$28))</f>
        <v/>
      </c>
      <c r="N18" s="851" t="str">
        <f>IF(IF('360 GHOST LINE'!Y24=0,0,'360 GHOST LINE'!Y24)+IF('360 GHOST LINE'!$Y$28=0,0,'360 GHOST LINE'!$Y$28)=0,"",IF('360 GHOST LINE'!Y24=0,0,'360 GHOST LINE'!Y24)+IF('360 GHOST LINE'!$Y$28=0,0,'360 GHOST LINE'!$Y$28))</f>
        <v/>
      </c>
      <c r="O18" s="851" t="str">
        <f>IF(IF('360 GHOST LINE'!Z24=0,0,'360 GHOST LINE'!Z24)+IF('360 GHOST LINE'!$Z$28=0,0,'360 GHOST LINE'!$Z$28)=0,"",IF('360 GHOST LINE'!Z24=0,0,'360 GHOST LINE'!Z24)+IF('360 GHOST LINE'!$Z$28=0,0,'360 GHOST LINE'!$Z$28))</f>
        <v/>
      </c>
      <c r="P18" s="851" t="str">
        <f>IF(IF('360 GHOST LINE'!AA24=0,0,'360 GHOST LINE'!AA24)+IF('360 GHOST LINE'!$AA$28=0,0,'360 GHOST LINE'!$AA$28)=0,"",IF('360 GHOST LINE'!AA24=0,0,'360 GHOST LINE'!AA24)+IF('360 GHOST LINE'!$AA$28=0,0,'360 GHOST LINE'!$AA$28))</f>
        <v/>
      </c>
      <c r="Q18" s="852">
        <f t="shared" si="0"/>
        <v>0</v>
      </c>
      <c r="R18" s="853">
        <f>Q18*'360 GHOST LINE'!J24</f>
        <v>0</v>
      </c>
      <c r="S18" s="853">
        <f>Q18*'360 GHOST LINE'!BA24</f>
        <v>0</v>
      </c>
    </row>
    <row r="19" spans="1:19" ht="23.25" customHeight="1">
      <c r="A19" s="849" t="str">
        <f>'360 GHOST LINE'!D25</f>
        <v>360-613-DT</v>
      </c>
      <c r="B19" s="850" t="s">
        <v>228</v>
      </c>
      <c r="C19" s="851" t="str">
        <f>IF(IF('360 GHOST LINE'!N25=0,0,'360 GHOST LINE'!N25)+IF('360 GHOST LINE'!$N$28=0,0,'360 GHOST LINE'!$N$28)=0,"",IF('360 GHOST LINE'!N25=0,0,'360 GHOST LINE'!N25)+IF('360 GHOST LINE'!$N$28=0,0,'360 GHOST LINE'!$N$28))</f>
        <v/>
      </c>
      <c r="D19" s="851" t="str">
        <f>IF(IF('360 GHOST LINE'!O25=0,0,'360 GHOST LINE'!O25)+IF('360 GHOST LINE'!$O$28=0,0,'360 GHOST LINE'!$O$28)=0,"",IF('360 GHOST LINE'!O25=0,0,'360 GHOST LINE'!O25)+IF('360 GHOST LINE'!$O$28=0,0,'360 GHOST LINE'!$O$28))</f>
        <v/>
      </c>
      <c r="E19" s="851" t="str">
        <f>IF(IF('360 GHOST LINE'!P25=0,0,'360 GHOST LINE'!P25)+IF('360 GHOST LINE'!$P$28=0,0,'360 GHOST LINE'!$P$28)=0,"",IF('360 GHOST LINE'!P25=0,0,'360 GHOST LINE'!P25)+IF('360 GHOST LINE'!$P$28=0,0,'360 GHOST LINE'!$P$28))</f>
        <v/>
      </c>
      <c r="F19" s="851" t="str">
        <f>IF(IF('360 GHOST LINE'!Q25=0,0,'360 GHOST LINE'!Q25)+IF('360 GHOST LINE'!$Q$28=0,0,'360 GHOST LINE'!$Q$28)=0,"",IF('360 GHOST LINE'!Q25=0,0,'360 GHOST LINE'!Q25)+IF('360 GHOST LINE'!$Q$28=0,0,'360 GHOST LINE'!$Q$28))</f>
        <v/>
      </c>
      <c r="G19" s="851" t="str">
        <f>IF(IF('360 GHOST LINE'!R25=0,0,'360 GHOST LINE'!R25)+IF('360 GHOST LINE'!$R$28=0,0,'360 GHOST LINE'!$R$28)=0,"",IF('360 GHOST LINE'!R25=0,0,'360 GHOST LINE'!R25)+IF('360 GHOST LINE'!$R$28=0,0,'360 GHOST LINE'!$R$28))</f>
        <v/>
      </c>
      <c r="H19" s="851" t="str">
        <f>IF(IF('360 GHOST LINE'!S25=0,0,'360 GHOST LINE'!S25)+IF('360 GHOST LINE'!$S$28=0,0,'360 GHOST LINE'!$S$28)=0,"",IF('360 GHOST LINE'!S25=0,0,'360 GHOST LINE'!S25)+IF('360 GHOST LINE'!$S$28=0,0,'360 GHOST LINE'!$S$28))</f>
        <v/>
      </c>
      <c r="I19" s="851" t="str">
        <f>IF(IF('360 GHOST LINE'!T25=0,0,'360 GHOST LINE'!T25)+IF('360 GHOST LINE'!$T$28=0,0,'360 GHOST LINE'!$T$28)=0,"",IF('360 GHOST LINE'!T25=0,0,'360 GHOST LINE'!T25)+IF('360 GHOST LINE'!$T$28=0,0,'360 GHOST LINE'!$T$28))</f>
        <v/>
      </c>
      <c r="J19" s="851" t="str">
        <f>IF(IF('360 GHOST LINE'!U25=0,0,'360 GHOST LINE'!U25)+IF('360 GHOST LINE'!$U$28=0,0,'360 GHOST LINE'!$U$28)=0,"",IF('360 GHOST LINE'!U25=0,0,'360 GHOST LINE'!U25)+IF('360 GHOST LINE'!$U$28=0,0,'360 GHOST LINE'!$U$28))</f>
        <v/>
      </c>
      <c r="K19" s="851" t="str">
        <f>IF(IF('360 GHOST LINE'!V25=0,0,'360 GHOST LINE'!V25)+IF('360 GHOST LINE'!$V$28=0,0,'360 GHOST LINE'!$V$28)=0,"",IF('360 GHOST LINE'!V25=0,0,'360 GHOST LINE'!V25)+IF('360 GHOST LINE'!$V$28=0,0,'360 GHOST LINE'!$V$28))</f>
        <v/>
      </c>
      <c r="L19" s="851" t="str">
        <f>IF(IF('360 GHOST LINE'!W25=0,0,'360 GHOST LINE'!W25)+IF('360 GHOST LINE'!$W$28=0,0,'360 GHOST LINE'!$W$28)=0,"",IF('360 GHOST LINE'!W25=0,0,'360 GHOST LINE'!W25)+IF('360 GHOST LINE'!$W$28=0,0,'360 GHOST LINE'!$W$28))</f>
        <v/>
      </c>
      <c r="M19" s="851" t="str">
        <f>IF(IF('360 GHOST LINE'!X25=0,0,'360 GHOST LINE'!X25)+IF('360 GHOST LINE'!$X$28=0,0,'360 GHOST LINE'!$X$28)=0,"",IF('360 GHOST LINE'!X25=0,0,'360 GHOST LINE'!X25)+IF('360 GHOST LINE'!$X$28=0,0,'360 GHOST LINE'!$X$28))</f>
        <v/>
      </c>
      <c r="N19" s="851" t="str">
        <f>IF(IF('360 GHOST LINE'!Y25=0,0,'360 GHOST LINE'!Y25)+IF('360 GHOST LINE'!$Y$28=0,0,'360 GHOST LINE'!$Y$28)=0,"",IF('360 GHOST LINE'!Y25=0,0,'360 GHOST LINE'!Y25)+IF('360 GHOST LINE'!$Y$28=0,0,'360 GHOST LINE'!$Y$28))</f>
        <v/>
      </c>
      <c r="O19" s="851" t="str">
        <f>IF(IF('360 GHOST LINE'!Z25=0,0,'360 GHOST LINE'!Z25)+IF('360 GHOST LINE'!$Z$28=0,0,'360 GHOST LINE'!$Z$28)=0,"",IF('360 GHOST LINE'!Z25=0,0,'360 GHOST LINE'!Z25)+IF('360 GHOST LINE'!$Z$28=0,0,'360 GHOST LINE'!$Z$28))</f>
        <v/>
      </c>
      <c r="P19" s="851" t="str">
        <f>IF(IF('360 GHOST LINE'!AA25=0,0,'360 GHOST LINE'!AA25)+IF('360 GHOST LINE'!$AA$28=0,0,'360 GHOST LINE'!$AA$28)=0,"",IF('360 GHOST LINE'!AA25=0,0,'360 GHOST LINE'!AA25)+IF('360 GHOST LINE'!$AA$28=0,0,'360 GHOST LINE'!$AA$28))</f>
        <v/>
      </c>
      <c r="Q19" s="852">
        <f t="shared" si="0"/>
        <v>0</v>
      </c>
      <c r="R19" s="853">
        <f>Q19*'360 GHOST LINE'!J25</f>
        <v>0</v>
      </c>
      <c r="S19" s="853">
        <f>Q19*'360 GHOST LINE'!BA25</f>
        <v>0</v>
      </c>
    </row>
    <row r="20" spans="1:19" ht="23.25" customHeight="1">
      <c r="A20" s="849" t="str">
        <f>'360 GHOST LINE'!D26</f>
        <v>360-614-DT</v>
      </c>
      <c r="B20" s="850" t="s">
        <v>228</v>
      </c>
      <c r="C20" s="851" t="str">
        <f>IF(IF('360 GHOST LINE'!N26=0,0,'360 GHOST LINE'!N26)+IF('360 GHOST LINE'!$N$28=0,0,'360 GHOST LINE'!$N$28)=0,"",IF('360 GHOST LINE'!N26=0,0,'360 GHOST LINE'!N26)+IF('360 GHOST LINE'!$N$28=0,0,'360 GHOST LINE'!$N$28))</f>
        <v/>
      </c>
      <c r="D20" s="851" t="str">
        <f>IF(IF('360 GHOST LINE'!O26=0,0,'360 GHOST LINE'!O26)+IF('360 GHOST LINE'!$O$28=0,0,'360 GHOST LINE'!$O$28)=0,"",IF('360 GHOST LINE'!O26=0,0,'360 GHOST LINE'!O26)+IF('360 GHOST LINE'!$O$28=0,0,'360 GHOST LINE'!$O$28))</f>
        <v/>
      </c>
      <c r="E20" s="851" t="str">
        <f>IF(IF('360 GHOST LINE'!P26=0,0,'360 GHOST LINE'!P26)+IF('360 GHOST LINE'!$P$28=0,0,'360 GHOST LINE'!$P$28)=0,"",IF('360 GHOST LINE'!P26=0,0,'360 GHOST LINE'!P26)+IF('360 GHOST LINE'!$P$28=0,0,'360 GHOST LINE'!$P$28))</f>
        <v/>
      </c>
      <c r="F20" s="851" t="str">
        <f>IF(IF('360 GHOST LINE'!Q26=0,0,'360 GHOST LINE'!Q26)+IF('360 GHOST LINE'!$Q$28=0,0,'360 GHOST LINE'!$Q$28)=0,"",IF('360 GHOST LINE'!Q26=0,0,'360 GHOST LINE'!Q26)+IF('360 GHOST LINE'!$Q$28=0,0,'360 GHOST LINE'!$Q$28))</f>
        <v/>
      </c>
      <c r="G20" s="851" t="str">
        <f>IF(IF('360 GHOST LINE'!R26=0,0,'360 GHOST LINE'!R26)+IF('360 GHOST LINE'!$R$28=0,0,'360 GHOST LINE'!$R$28)=0,"",IF('360 GHOST LINE'!R26=0,0,'360 GHOST LINE'!R26)+IF('360 GHOST LINE'!$R$28=0,0,'360 GHOST LINE'!$R$28))</f>
        <v/>
      </c>
      <c r="H20" s="851" t="str">
        <f>IF(IF('360 GHOST LINE'!S26=0,0,'360 GHOST LINE'!S26)+IF('360 GHOST LINE'!$S$28=0,0,'360 GHOST LINE'!$S$28)=0,"",IF('360 GHOST LINE'!S26=0,0,'360 GHOST LINE'!S26)+IF('360 GHOST LINE'!$S$28=0,0,'360 GHOST LINE'!$S$28))</f>
        <v/>
      </c>
      <c r="I20" s="851" t="str">
        <f>IF(IF('360 GHOST LINE'!T26=0,0,'360 GHOST LINE'!T26)+IF('360 GHOST LINE'!$T$28=0,0,'360 GHOST LINE'!$T$28)=0,"",IF('360 GHOST LINE'!T26=0,0,'360 GHOST LINE'!T26)+IF('360 GHOST LINE'!$T$28=0,0,'360 GHOST LINE'!$T$28))</f>
        <v/>
      </c>
      <c r="J20" s="851" t="str">
        <f>IF(IF('360 GHOST LINE'!U26=0,0,'360 GHOST LINE'!U26)+IF('360 GHOST LINE'!$U$28=0,0,'360 GHOST LINE'!$U$28)=0,"",IF('360 GHOST LINE'!U26=0,0,'360 GHOST LINE'!U26)+IF('360 GHOST LINE'!$U$28=0,0,'360 GHOST LINE'!$U$28))</f>
        <v/>
      </c>
      <c r="K20" s="851" t="str">
        <f>IF(IF('360 GHOST LINE'!V26=0,0,'360 GHOST LINE'!V26)+IF('360 GHOST LINE'!$V$28=0,0,'360 GHOST LINE'!$V$28)=0,"",IF('360 GHOST LINE'!V26=0,0,'360 GHOST LINE'!V26)+IF('360 GHOST LINE'!$V$28=0,0,'360 GHOST LINE'!$V$28))</f>
        <v/>
      </c>
      <c r="L20" s="851" t="str">
        <f>IF(IF('360 GHOST LINE'!W26=0,0,'360 GHOST LINE'!W26)+IF('360 GHOST LINE'!$W$28=0,0,'360 GHOST LINE'!$W$28)=0,"",IF('360 GHOST LINE'!W26=0,0,'360 GHOST LINE'!W26)+IF('360 GHOST LINE'!$W$28=0,0,'360 GHOST LINE'!$W$28))</f>
        <v/>
      </c>
      <c r="M20" s="851" t="str">
        <f>IF(IF('360 GHOST LINE'!X26=0,0,'360 GHOST LINE'!X26)+IF('360 GHOST LINE'!$X$28=0,0,'360 GHOST LINE'!$X$28)=0,"",IF('360 GHOST LINE'!X26=0,0,'360 GHOST LINE'!X26)+IF('360 GHOST LINE'!$X$28=0,0,'360 GHOST LINE'!$X$28))</f>
        <v/>
      </c>
      <c r="N20" s="851" t="str">
        <f>IF(IF('360 GHOST LINE'!Y26=0,0,'360 GHOST LINE'!Y26)+IF('360 GHOST LINE'!$Y$28=0,0,'360 GHOST LINE'!$Y$28)=0,"",IF('360 GHOST LINE'!Y26=0,0,'360 GHOST LINE'!Y26)+IF('360 GHOST LINE'!$Y$28=0,0,'360 GHOST LINE'!$Y$28))</f>
        <v/>
      </c>
      <c r="O20" s="851" t="str">
        <f>IF(IF('360 GHOST LINE'!Z26=0,0,'360 GHOST LINE'!Z26)+IF('360 GHOST LINE'!$Z$28=0,0,'360 GHOST LINE'!$Z$28)=0,"",IF('360 GHOST LINE'!Z26=0,0,'360 GHOST LINE'!Z26)+IF('360 GHOST LINE'!$Z$28=0,0,'360 GHOST LINE'!$Z$28))</f>
        <v/>
      </c>
      <c r="P20" s="851" t="str">
        <f>IF(IF('360 GHOST LINE'!AA26=0,0,'360 GHOST LINE'!AA26)+IF('360 GHOST LINE'!$AA$28=0,0,'360 GHOST LINE'!$AA$28)=0,"",IF('360 GHOST LINE'!AA26=0,0,'360 GHOST LINE'!AA26)+IF('360 GHOST LINE'!$AA$28=0,0,'360 GHOST LINE'!$AA$28))</f>
        <v/>
      </c>
      <c r="Q20" s="852">
        <f t="shared" si="0"/>
        <v>0</v>
      </c>
      <c r="R20" s="853">
        <f>Q20*'360 GHOST LINE'!J26</f>
        <v>0</v>
      </c>
      <c r="S20" s="853">
        <f>Q20*'360 GHOST LINE'!BA26</f>
        <v>0</v>
      </c>
    </row>
    <row r="21" spans="1:19" ht="23.25" customHeight="1">
      <c r="A21" s="849" t="str">
        <f>'360 GHOST LINE'!D27</f>
        <v>360-615</v>
      </c>
      <c r="B21" s="850"/>
      <c r="C21" s="851" t="str">
        <f>IF(IF('360 GHOST LINE'!N27=0,0,'360 GHOST LINE'!N27)+IF('360 GHOST LINE'!$N$28=0,0,'360 GHOST LINE'!$N$28)=0,"",IF('360 GHOST LINE'!N27=0,0,'360 GHOST LINE'!N27)+IF('360 GHOST LINE'!$N$28=0,0,'360 GHOST LINE'!$N$28))</f>
        <v/>
      </c>
      <c r="D21" s="851" t="str">
        <f>IF(IF('360 GHOST LINE'!O27=0,0,'360 GHOST LINE'!O27)+IF('360 GHOST LINE'!$O$28=0,0,'360 GHOST LINE'!$O$28)=0,"",IF('360 GHOST LINE'!O27=0,0,'360 GHOST LINE'!O27)+IF('360 GHOST LINE'!$O$28=0,0,'360 GHOST LINE'!$O$28))</f>
        <v/>
      </c>
      <c r="E21" s="851" t="str">
        <f>IF(IF('360 GHOST LINE'!P27=0,0,'360 GHOST LINE'!P27)+IF('360 GHOST LINE'!$P$28=0,0,'360 GHOST LINE'!$P$28)=0,"",IF('360 GHOST LINE'!P27=0,0,'360 GHOST LINE'!P27)+IF('360 GHOST LINE'!$P$28=0,0,'360 GHOST LINE'!$P$28))</f>
        <v/>
      </c>
      <c r="F21" s="851" t="str">
        <f>IF(IF('360 GHOST LINE'!Q27=0,0,'360 GHOST LINE'!Q27)+IF('360 GHOST LINE'!$Q$28=0,0,'360 GHOST LINE'!$Q$28)=0,"",IF('360 GHOST LINE'!Q27=0,0,'360 GHOST LINE'!Q27)+IF('360 GHOST LINE'!$Q$28=0,0,'360 GHOST LINE'!$Q$28))</f>
        <v/>
      </c>
      <c r="G21" s="851" t="str">
        <f>IF(IF('360 GHOST LINE'!R27=0,0,'360 GHOST LINE'!R27)+IF('360 GHOST LINE'!$R$28=0,0,'360 GHOST LINE'!$R$28)=0,"",IF('360 GHOST LINE'!R27=0,0,'360 GHOST LINE'!R27)+IF('360 GHOST LINE'!$R$28=0,0,'360 GHOST LINE'!$R$28))</f>
        <v/>
      </c>
      <c r="H21" s="851" t="str">
        <f>IF(IF('360 GHOST LINE'!S27=0,0,'360 GHOST LINE'!S27)+IF('360 GHOST LINE'!$S$28=0,0,'360 GHOST LINE'!$S$28)=0,"",IF('360 GHOST LINE'!S27=0,0,'360 GHOST LINE'!S27)+IF('360 GHOST LINE'!$S$28=0,0,'360 GHOST LINE'!$S$28))</f>
        <v/>
      </c>
      <c r="I21" s="851" t="str">
        <f>IF(IF('360 GHOST LINE'!T27=0,0,'360 GHOST LINE'!T27)+IF('360 GHOST LINE'!$T$28=0,0,'360 GHOST LINE'!$T$28)=0,"",IF('360 GHOST LINE'!T27=0,0,'360 GHOST LINE'!T27)+IF('360 GHOST LINE'!$T$28=0,0,'360 GHOST LINE'!$T$28))</f>
        <v/>
      </c>
      <c r="J21" s="851" t="str">
        <f>IF(IF('360 GHOST LINE'!U27=0,0,'360 GHOST LINE'!U27)+IF('360 GHOST LINE'!$U$28=0,0,'360 GHOST LINE'!$U$28)=0,"",IF('360 GHOST LINE'!U27=0,0,'360 GHOST LINE'!U27)+IF('360 GHOST LINE'!$U$28=0,0,'360 GHOST LINE'!$U$28))</f>
        <v/>
      </c>
      <c r="K21" s="851" t="str">
        <f>IF(IF('360 GHOST LINE'!V27=0,0,'360 GHOST LINE'!V27)+IF('360 GHOST LINE'!$V$28=0,0,'360 GHOST LINE'!$V$28)=0,"",IF('360 GHOST LINE'!V27=0,0,'360 GHOST LINE'!V27)+IF('360 GHOST LINE'!$V$28=0,0,'360 GHOST LINE'!$V$28))</f>
        <v/>
      </c>
      <c r="L21" s="851" t="str">
        <f>IF(IF('360 GHOST LINE'!W27=0,0,'360 GHOST LINE'!W27)+IF('360 GHOST LINE'!$W$28=0,0,'360 GHOST LINE'!$W$28)=0,"",IF('360 GHOST LINE'!W27=0,0,'360 GHOST LINE'!W27)+IF('360 GHOST LINE'!$W$28=0,0,'360 GHOST LINE'!$W$28))</f>
        <v/>
      </c>
      <c r="M21" s="851" t="str">
        <f>IF(IF('360 GHOST LINE'!X27=0,0,'360 GHOST LINE'!X27)+IF('360 GHOST LINE'!$X$28=0,0,'360 GHOST LINE'!$X$28)=0,"",IF('360 GHOST LINE'!X27=0,0,'360 GHOST LINE'!X27)+IF('360 GHOST LINE'!$X$28=0,0,'360 GHOST LINE'!$X$28))</f>
        <v/>
      </c>
      <c r="N21" s="851" t="str">
        <f>IF(IF('360 GHOST LINE'!Y27=0,0,'360 GHOST LINE'!Y27)+IF('360 GHOST LINE'!$Y$28=0,0,'360 GHOST LINE'!$Y$28)=0,"",IF('360 GHOST LINE'!Y27=0,0,'360 GHOST LINE'!Y27)+IF('360 GHOST LINE'!$Y$28=0,0,'360 GHOST LINE'!$Y$28))</f>
        <v/>
      </c>
      <c r="O21" s="851" t="str">
        <f>IF(IF('360 GHOST LINE'!Z27=0,0,'360 GHOST LINE'!Z27)+IF('360 GHOST LINE'!$Z$28=0,0,'360 GHOST LINE'!$Z$28)=0,"",IF('360 GHOST LINE'!Z27=0,0,'360 GHOST LINE'!Z27)+IF('360 GHOST LINE'!$Z$28=0,0,'360 GHOST LINE'!$Z$28))</f>
        <v/>
      </c>
      <c r="P21" s="851" t="str">
        <f>IF(IF('360 GHOST LINE'!AA27=0,0,'360 GHOST LINE'!AA27)+IF('360 GHOST LINE'!$AA$28=0,0,'360 GHOST LINE'!$AA$28)=0,"",IF('360 GHOST LINE'!AA27=0,0,'360 GHOST LINE'!AA27)+IF('360 GHOST LINE'!$AA$28=0,0,'360 GHOST LINE'!$AA$28))</f>
        <v/>
      </c>
      <c r="Q21" s="852">
        <f t="shared" si="0"/>
        <v>0</v>
      </c>
      <c r="R21" s="853">
        <f>Q21*'360 GHOST LINE'!J27</f>
        <v>0</v>
      </c>
      <c r="S21" s="853">
        <f>Q21*'360 GHOST LINE'!BA27</f>
        <v>0</v>
      </c>
    </row>
    <row r="22" spans="1:19" ht="23.25" customHeight="1">
      <c r="A22" s="849">
        <f>'360 GHOST LINE'!D29</f>
        <v>0</v>
      </c>
      <c r="B22" s="850"/>
      <c r="C22" s="851" t="str">
        <f>IF('360 GHOST LINE'!N29=0,"",'360 GHOST LINE'!N29)</f>
        <v/>
      </c>
      <c r="D22" s="851" t="str">
        <f>IF('360 GHOST LINE'!O29=0,"",'360 GHOST LINE'!O29)</f>
        <v/>
      </c>
      <c r="E22" s="851" t="str">
        <f>IF('360 GHOST LINE'!P29=0,"",'360 GHOST LINE'!P29)</f>
        <v/>
      </c>
      <c r="F22" s="851" t="str">
        <f>IF('360 GHOST LINE'!Q29=0,"",'360 GHOST LINE'!Q29)</f>
        <v/>
      </c>
      <c r="G22" s="851" t="str">
        <f>IF('360 GHOST LINE'!R29=0,"",'360 GHOST LINE'!R29)</f>
        <v/>
      </c>
      <c r="H22" s="851" t="str">
        <f>IF('360 GHOST LINE'!S29=0,"",'360 GHOST LINE'!S29)</f>
        <v/>
      </c>
      <c r="I22" s="851" t="str">
        <f>IF('360 GHOST LINE'!T29=0,"",'360 GHOST LINE'!T29)</f>
        <v/>
      </c>
      <c r="J22" s="851" t="str">
        <f>IF('360 GHOST LINE'!U29=0,"",'360 GHOST LINE'!U29)</f>
        <v/>
      </c>
      <c r="K22" s="851" t="str">
        <f>IF('360 GHOST LINE'!V29=0,"",'360 GHOST LINE'!V29)</f>
        <v/>
      </c>
      <c r="L22" s="851" t="str">
        <f>IF('360 GHOST LINE'!W29=0,"",'360 GHOST LINE'!W29)</f>
        <v/>
      </c>
      <c r="M22" s="851" t="str">
        <f>IF('360 GHOST LINE'!X29=0,"",'360 GHOST LINE'!X29)</f>
        <v/>
      </c>
      <c r="N22" s="851" t="str">
        <f>IF('360 GHOST LINE'!Y29=0,"",'360 GHOST LINE'!Y29)</f>
        <v/>
      </c>
      <c r="O22" s="851" t="str">
        <f>IF('360 GHOST LINE'!Z29=0,"",'360 GHOST LINE'!Z29)</f>
        <v/>
      </c>
      <c r="P22" s="851" t="str">
        <f>IF('360 GHOST LINE'!AA29=0,"",'360 GHOST LINE'!AA29)</f>
        <v/>
      </c>
      <c r="Q22" s="852">
        <f t="shared" si="0"/>
        <v>0</v>
      </c>
      <c r="R22" s="853">
        <f>Q22*'360 GHOST LINE'!J29</f>
        <v>0</v>
      </c>
      <c r="S22" s="853">
        <f>Q22*'360 GHOST LINE'!BA29</f>
        <v>0</v>
      </c>
    </row>
    <row r="23" spans="1:19" ht="23.25" customHeight="1">
      <c r="A23" s="849" t="str">
        <f>'360 GHOST LINE'!D30</f>
        <v>360-621-WI-DT</v>
      </c>
      <c r="B23" s="850" t="s">
        <v>6130</v>
      </c>
      <c r="C23" s="851" t="str">
        <f>IF(IF('360 GHOST LINE'!N30=0,0,'360 GHOST LINE'!N30)+IF('360 GHOST LINE'!$N$42=0,0,'360 GHOST LINE'!$N$42)=0,"",IF('360 GHOST LINE'!N30=0,0,'360 GHOST LINE'!N30)+IF('360 GHOST LINE'!$N$42=0,0,'360 GHOST LINE'!$N$42))</f>
        <v/>
      </c>
      <c r="D23" s="851" t="str">
        <f>IF(IF('360 GHOST LINE'!O30=0,0,'360 GHOST LINE'!O30)+IF('360 GHOST LINE'!$O$42=0,0,'360 GHOST LINE'!$O$42)=0,"",IF('360 GHOST LINE'!O30=0,0,'360 GHOST LINE'!O30)+IF('360 GHOST LINE'!$O$42=0,0,'360 GHOST LINE'!$O$42))</f>
        <v/>
      </c>
      <c r="E23" s="851" t="str">
        <f>IF(IF('360 GHOST LINE'!P30=0,0,'360 GHOST LINE'!P30)+IF('360 GHOST LINE'!$P$42=0,0,'360 GHOST LINE'!$P$42)=0,"",IF('360 GHOST LINE'!P30=0,0,'360 GHOST LINE'!P30)+IF('360 GHOST LINE'!$P$42=0,0,'360 GHOST LINE'!$P$42))</f>
        <v/>
      </c>
      <c r="F23" s="851" t="str">
        <f>IF(IF('360 GHOST LINE'!Q30=0,0,'360 GHOST LINE'!Q30)+IF('360 GHOST LINE'!$Q$42=0,0,'360 GHOST LINE'!$Q$42)=0,"",IF('360 GHOST LINE'!Q30=0,0,'360 GHOST LINE'!Q30)+IF('360 GHOST LINE'!$Q$42=0,0,'360 GHOST LINE'!$Q$42))</f>
        <v/>
      </c>
      <c r="G23" s="851" t="str">
        <f>IF(IF('360 GHOST LINE'!R30=0,0,'360 GHOST LINE'!R30)+IF('360 GHOST LINE'!$R$42=0,0,'360 GHOST LINE'!$R$42)=0,"",IF('360 GHOST LINE'!R30=0,0,'360 GHOST LINE'!R30)+IF('360 GHOST LINE'!$R$42=0,0,'360 GHOST LINE'!$R$42))</f>
        <v/>
      </c>
      <c r="H23" s="851" t="str">
        <f>IF(IF('360 GHOST LINE'!S30=0,0,'360 GHOST LINE'!S30)+IF('360 GHOST LINE'!$S$42=0,0,'360 GHOST LINE'!$S$42)=0,"",IF('360 GHOST LINE'!S30=0,0,'360 GHOST LINE'!S30)+IF('360 GHOST LINE'!$S$42=0,0,'360 GHOST LINE'!$S$42))</f>
        <v/>
      </c>
      <c r="I23" s="851" t="str">
        <f>IF(IF('360 GHOST LINE'!T30=0,0,'360 GHOST LINE'!T30)+IF('360 GHOST LINE'!$T$42=0,0,'360 GHOST LINE'!$T$42)=0,"",IF('360 GHOST LINE'!T30=0,0,'360 GHOST LINE'!T30)+IF('360 GHOST LINE'!$T$42=0,0,'360 GHOST LINE'!$T$42))</f>
        <v/>
      </c>
      <c r="J23" s="851" t="str">
        <f>IF(IF('360 GHOST LINE'!U30=0,0,'360 GHOST LINE'!U30)+IF('360 GHOST LINE'!$U$42=0,0,'360 GHOST LINE'!$U$42)=0,"",IF('360 GHOST LINE'!U30=0,0,'360 GHOST LINE'!U30)+IF('360 GHOST LINE'!$U$42=0,0,'360 GHOST LINE'!$U$42))</f>
        <v/>
      </c>
      <c r="K23" s="851" t="str">
        <f>IF(IF('360 GHOST LINE'!V30=0,0,'360 GHOST LINE'!V30)+IF('360 GHOST LINE'!$V$42=0,0,'360 GHOST LINE'!$V$42)=0,"",IF('360 GHOST LINE'!V30=0,0,'360 GHOST LINE'!V30)+IF('360 GHOST LINE'!$V$42=0,0,'360 GHOST LINE'!$V$42))</f>
        <v/>
      </c>
      <c r="L23" s="851" t="str">
        <f>IF(IF('360 GHOST LINE'!W30=0,0,'360 GHOST LINE'!W30)+IF('360 GHOST LINE'!$W$42=0,0,'360 GHOST LINE'!$W$42)=0,"",IF('360 GHOST LINE'!W30=0,0,'360 GHOST LINE'!W30)+IF('360 GHOST LINE'!$W$42=0,0,'360 GHOST LINE'!$W$42))</f>
        <v/>
      </c>
      <c r="M23" s="851" t="str">
        <f>IF(IF('360 GHOST LINE'!X30=0,0,'360 GHOST LINE'!X30)+IF('360 GHOST LINE'!$X$42=0,0,'360 GHOST LINE'!$X$42)=0,"",IF('360 GHOST LINE'!X30=0,0,'360 GHOST LINE'!X30)+IF('360 GHOST LINE'!$X$42=0,0,'360 GHOST LINE'!$X$42))</f>
        <v/>
      </c>
      <c r="N23" s="851" t="str">
        <f>IF(IF('360 GHOST LINE'!Y30=0,0,'360 GHOST LINE'!Y30)+IF('360 GHOST LINE'!$Y$42=0,0,'360 GHOST LINE'!$Y$42)=0,"",IF('360 GHOST LINE'!Y30=0,0,'360 GHOST LINE'!Y30)+IF('360 GHOST LINE'!$Y$42=0,0,'360 GHOST LINE'!$Y$42))</f>
        <v/>
      </c>
      <c r="O23" s="851" t="str">
        <f>IF(IF('360 GHOST LINE'!Z30=0,0,'360 GHOST LINE'!Z30)+IF('360 GHOST LINE'!$Z$42=0,0,'360 GHOST LINE'!$Z$42)=0,"",IF('360 GHOST LINE'!Z30=0,0,'360 GHOST LINE'!Z30)+IF('360 GHOST LINE'!$Z$42=0,0,'360 GHOST LINE'!$Z$42))</f>
        <v/>
      </c>
      <c r="P23" s="851" t="str">
        <f>IF(IF('360 GHOST LINE'!AA30=0,0,'360 GHOST LINE'!AA30)+IF('360 GHOST LINE'!$AA$42=0,0,'360 GHOST LINE'!$AA$42)=0,"",IF('360 GHOST LINE'!AA30=0,0,'360 GHOST LINE'!AA30)+IF('360 GHOST LINE'!$AA$42=0,0,'360 GHOST LINE'!$AA$42))</f>
        <v/>
      </c>
      <c r="Q23" s="852">
        <f t="shared" si="0"/>
        <v>0</v>
      </c>
      <c r="R23" s="853">
        <f>Q23*'360 GHOST LINE'!J30</f>
        <v>0</v>
      </c>
      <c r="S23" s="853">
        <f>Q23*'360 GHOST LINE'!BA30</f>
        <v>0</v>
      </c>
    </row>
    <row r="24" spans="1:19" ht="23.25" customHeight="1">
      <c r="A24" s="849" t="str">
        <f>'360 GHOST LINE'!D31</f>
        <v>360-622-DT</v>
      </c>
      <c r="B24" s="850" t="s">
        <v>228</v>
      </c>
      <c r="C24" s="851" t="str">
        <f>IF(IF('360 GHOST LINE'!N31=0,0,'360 GHOST LINE'!N31)+IF('360 GHOST LINE'!$N$42=0,0,'360 GHOST LINE'!$N$42)=0,"",IF('360 GHOST LINE'!N31=0,0,'360 GHOST LINE'!N31)+IF('360 GHOST LINE'!$N$42=0,0,'360 GHOST LINE'!$N$42))</f>
        <v/>
      </c>
      <c r="D24" s="851" t="str">
        <f>IF(IF('360 GHOST LINE'!O31=0,0,'360 GHOST LINE'!O31)+IF('360 GHOST LINE'!$O$42=0,0,'360 GHOST LINE'!$O$42)=0,"",IF('360 GHOST LINE'!O31=0,0,'360 GHOST LINE'!O31)+IF('360 GHOST LINE'!$O$42=0,0,'360 GHOST LINE'!$O$42))</f>
        <v/>
      </c>
      <c r="E24" s="851" t="str">
        <f>IF(IF('360 GHOST LINE'!P31=0,0,'360 GHOST LINE'!P31)+IF('360 GHOST LINE'!$P$42=0,0,'360 GHOST LINE'!$P$42)=0,"",IF('360 GHOST LINE'!P31=0,0,'360 GHOST LINE'!P31)+IF('360 GHOST LINE'!$P$42=0,0,'360 GHOST LINE'!$P$42))</f>
        <v/>
      </c>
      <c r="F24" s="851" t="str">
        <f>IF(IF('360 GHOST LINE'!Q31=0,0,'360 GHOST LINE'!Q31)+IF('360 GHOST LINE'!$Q$42=0,0,'360 GHOST LINE'!$Q$42)=0,"",IF('360 GHOST LINE'!Q31=0,0,'360 GHOST LINE'!Q31)+IF('360 GHOST LINE'!$Q$42=0,0,'360 GHOST LINE'!$Q$42))</f>
        <v/>
      </c>
      <c r="G24" s="851" t="str">
        <f>IF(IF('360 GHOST LINE'!R31=0,0,'360 GHOST LINE'!R31)+IF('360 GHOST LINE'!$R$42=0,0,'360 GHOST LINE'!$R$42)=0,"",IF('360 GHOST LINE'!R31=0,0,'360 GHOST LINE'!R31)+IF('360 GHOST LINE'!$R$42=0,0,'360 GHOST LINE'!$R$42))</f>
        <v/>
      </c>
      <c r="H24" s="851" t="str">
        <f>IF(IF('360 GHOST LINE'!S31=0,0,'360 GHOST LINE'!S31)+IF('360 GHOST LINE'!$S$42=0,0,'360 GHOST LINE'!$S$42)=0,"",IF('360 GHOST LINE'!S31=0,0,'360 GHOST LINE'!S31)+IF('360 GHOST LINE'!$S$42=0,0,'360 GHOST LINE'!$S$42))</f>
        <v/>
      </c>
      <c r="I24" s="851" t="str">
        <f>IF(IF('360 GHOST LINE'!T31=0,0,'360 GHOST LINE'!T31)+IF('360 GHOST LINE'!$T$42=0,0,'360 GHOST LINE'!$T$42)=0,"",IF('360 GHOST LINE'!T31=0,0,'360 GHOST LINE'!T31)+IF('360 GHOST LINE'!$T$42=0,0,'360 GHOST LINE'!$T$42))</f>
        <v/>
      </c>
      <c r="J24" s="851" t="str">
        <f>IF(IF('360 GHOST LINE'!U31=0,0,'360 GHOST LINE'!U31)+IF('360 GHOST LINE'!$U$42=0,0,'360 GHOST LINE'!$U$42)=0,"",IF('360 GHOST LINE'!U31=0,0,'360 GHOST LINE'!U31)+IF('360 GHOST LINE'!$U$42=0,0,'360 GHOST LINE'!$U$42))</f>
        <v/>
      </c>
      <c r="K24" s="851" t="str">
        <f>IF(IF('360 GHOST LINE'!V31=0,0,'360 GHOST LINE'!V31)+IF('360 GHOST LINE'!$V$42=0,0,'360 GHOST LINE'!$V$42)=0,"",IF('360 GHOST LINE'!V31=0,0,'360 GHOST LINE'!V31)+IF('360 GHOST LINE'!$V$42=0,0,'360 GHOST LINE'!$V$42))</f>
        <v/>
      </c>
      <c r="L24" s="851" t="str">
        <f>IF(IF('360 GHOST LINE'!W31=0,0,'360 GHOST LINE'!W31)+IF('360 GHOST LINE'!$W$42=0,0,'360 GHOST LINE'!$W$42)=0,"",IF('360 GHOST LINE'!W31=0,0,'360 GHOST LINE'!W31)+IF('360 GHOST LINE'!$W$42=0,0,'360 GHOST LINE'!$W$42))</f>
        <v/>
      </c>
      <c r="M24" s="851" t="str">
        <f>IF(IF('360 GHOST LINE'!X31=0,0,'360 GHOST LINE'!X31)+IF('360 GHOST LINE'!$X$42=0,0,'360 GHOST LINE'!$X$42)=0,"",IF('360 GHOST LINE'!X31=0,0,'360 GHOST LINE'!X31)+IF('360 GHOST LINE'!$X$42=0,0,'360 GHOST LINE'!$X$42))</f>
        <v/>
      </c>
      <c r="N24" s="851" t="str">
        <f>IF(IF('360 GHOST LINE'!Y31=0,0,'360 GHOST LINE'!Y31)+IF('360 GHOST LINE'!$Y$42=0,0,'360 GHOST LINE'!$Y$42)=0,"",IF('360 GHOST LINE'!Y31=0,0,'360 GHOST LINE'!Y31)+IF('360 GHOST LINE'!$Y$42=0,0,'360 GHOST LINE'!$Y$42))</f>
        <v/>
      </c>
      <c r="O24" s="851" t="str">
        <f>IF(IF('360 GHOST LINE'!Z31=0,0,'360 GHOST LINE'!Z31)+IF('360 GHOST LINE'!$Z$42=0,0,'360 GHOST LINE'!$Z$42)=0,"",IF('360 GHOST LINE'!Z31=0,0,'360 GHOST LINE'!Z31)+IF('360 GHOST LINE'!$Z$42=0,0,'360 GHOST LINE'!$Z$42))</f>
        <v/>
      </c>
      <c r="P24" s="851" t="str">
        <f>IF(IF('360 GHOST LINE'!AA31=0,0,'360 GHOST LINE'!AA31)+IF('360 GHOST LINE'!$AA$42=0,0,'360 GHOST LINE'!$AA$42)=0,"",IF('360 GHOST LINE'!AA31=0,0,'360 GHOST LINE'!AA31)+IF('360 GHOST LINE'!$AA$42=0,0,'360 GHOST LINE'!$AA$42))</f>
        <v/>
      </c>
      <c r="Q24" s="852">
        <f t="shared" si="0"/>
        <v>0</v>
      </c>
      <c r="R24" s="853">
        <f>Q24*'360 GHOST LINE'!J31</f>
        <v>0</v>
      </c>
      <c r="S24" s="853">
        <f>Q24*'360 GHOST LINE'!BA31</f>
        <v>0</v>
      </c>
    </row>
    <row r="25" spans="1:19" ht="23.25" customHeight="1">
      <c r="A25" s="849" t="str">
        <f>'360 GHOST LINE'!D32</f>
        <v>360-623-DT</v>
      </c>
      <c r="B25" s="850" t="s">
        <v>228</v>
      </c>
      <c r="C25" s="851" t="str">
        <f>IF(IF('360 GHOST LINE'!N32=0,0,'360 GHOST LINE'!N32)+IF('360 GHOST LINE'!$N$42=0,0,'360 GHOST LINE'!$N$42)=0,"",IF('360 GHOST LINE'!N32=0,0,'360 GHOST LINE'!N32)+IF('360 GHOST LINE'!$N$42=0,0,'360 GHOST LINE'!$N$42))</f>
        <v/>
      </c>
      <c r="D25" s="851" t="str">
        <f>IF(IF('360 GHOST LINE'!O32=0,0,'360 GHOST LINE'!O32)+IF('360 GHOST LINE'!$O$42=0,0,'360 GHOST LINE'!$O$42)=0,"",IF('360 GHOST LINE'!O32=0,0,'360 GHOST LINE'!O32)+IF('360 GHOST LINE'!$O$42=0,0,'360 GHOST LINE'!$O$42))</f>
        <v/>
      </c>
      <c r="E25" s="851" t="str">
        <f>IF(IF('360 GHOST LINE'!P32=0,0,'360 GHOST LINE'!P32)+IF('360 GHOST LINE'!$P$42=0,0,'360 GHOST LINE'!$P$42)=0,"",IF('360 GHOST LINE'!P32=0,0,'360 GHOST LINE'!P32)+IF('360 GHOST LINE'!$P$42=0,0,'360 GHOST LINE'!$P$42))</f>
        <v/>
      </c>
      <c r="F25" s="851" t="str">
        <f>IF(IF('360 GHOST LINE'!Q32=0,0,'360 GHOST LINE'!Q32)+IF('360 GHOST LINE'!$Q$42=0,0,'360 GHOST LINE'!$Q$42)=0,"",IF('360 GHOST LINE'!Q32=0,0,'360 GHOST LINE'!Q32)+IF('360 GHOST LINE'!$Q$42=0,0,'360 GHOST LINE'!$Q$42))</f>
        <v/>
      </c>
      <c r="G25" s="851" t="str">
        <f>IF(IF('360 GHOST LINE'!R32=0,0,'360 GHOST LINE'!R32)+IF('360 GHOST LINE'!$R$42=0,0,'360 GHOST LINE'!$R$42)=0,"",IF('360 GHOST LINE'!R32=0,0,'360 GHOST LINE'!R32)+IF('360 GHOST LINE'!$R$42=0,0,'360 GHOST LINE'!$R$42))</f>
        <v/>
      </c>
      <c r="H25" s="851" t="str">
        <f>IF(IF('360 GHOST LINE'!S32=0,0,'360 GHOST LINE'!S32)+IF('360 GHOST LINE'!$S$42=0,0,'360 GHOST LINE'!$S$42)=0,"",IF('360 GHOST LINE'!S32=0,0,'360 GHOST LINE'!S32)+IF('360 GHOST LINE'!$S$42=0,0,'360 GHOST LINE'!$S$42))</f>
        <v/>
      </c>
      <c r="I25" s="851" t="str">
        <f>IF(IF('360 GHOST LINE'!T32=0,0,'360 GHOST LINE'!T32)+IF('360 GHOST LINE'!$T$42=0,0,'360 GHOST LINE'!$T$42)=0,"",IF('360 GHOST LINE'!T32=0,0,'360 GHOST LINE'!T32)+IF('360 GHOST LINE'!$T$42=0,0,'360 GHOST LINE'!$T$42))</f>
        <v/>
      </c>
      <c r="J25" s="851" t="str">
        <f>IF(IF('360 GHOST LINE'!U32=0,0,'360 GHOST LINE'!U32)+IF('360 GHOST LINE'!$U$42=0,0,'360 GHOST LINE'!$U$42)=0,"",IF('360 GHOST LINE'!U32=0,0,'360 GHOST LINE'!U32)+IF('360 GHOST LINE'!$U$42=0,0,'360 GHOST LINE'!$U$42))</f>
        <v/>
      </c>
      <c r="K25" s="851" t="str">
        <f>IF(IF('360 GHOST LINE'!V32=0,0,'360 GHOST LINE'!V32)+IF('360 GHOST LINE'!$V$42=0,0,'360 GHOST LINE'!$V$42)=0,"",IF('360 GHOST LINE'!V32=0,0,'360 GHOST LINE'!V32)+IF('360 GHOST LINE'!$V$42=0,0,'360 GHOST LINE'!$V$42))</f>
        <v/>
      </c>
      <c r="L25" s="851" t="str">
        <f>IF(IF('360 GHOST LINE'!W32=0,0,'360 GHOST LINE'!W32)+IF('360 GHOST LINE'!$W$42=0,0,'360 GHOST LINE'!$W$42)=0,"",IF('360 GHOST LINE'!W32=0,0,'360 GHOST LINE'!W32)+IF('360 GHOST LINE'!$W$42=0,0,'360 GHOST LINE'!$W$42))</f>
        <v/>
      </c>
      <c r="M25" s="851" t="str">
        <f>IF(IF('360 GHOST LINE'!X32=0,0,'360 GHOST LINE'!X32)+IF('360 GHOST LINE'!$X$42=0,0,'360 GHOST LINE'!$X$42)=0,"",IF('360 GHOST LINE'!X32=0,0,'360 GHOST LINE'!X32)+IF('360 GHOST LINE'!$X$42=0,0,'360 GHOST LINE'!$X$42))</f>
        <v/>
      </c>
      <c r="N25" s="851" t="str">
        <f>IF(IF('360 GHOST LINE'!Y32=0,0,'360 GHOST LINE'!Y32)+IF('360 GHOST LINE'!$Y$42=0,0,'360 GHOST LINE'!$Y$42)=0,"",IF('360 GHOST LINE'!Y32=0,0,'360 GHOST LINE'!Y32)+IF('360 GHOST LINE'!$Y$42=0,0,'360 GHOST LINE'!$Y$42))</f>
        <v/>
      </c>
      <c r="O25" s="851" t="str">
        <f>IF(IF('360 GHOST LINE'!Z32=0,0,'360 GHOST LINE'!Z32)+IF('360 GHOST LINE'!$Z$42=0,0,'360 GHOST LINE'!$Z$42)=0,"",IF('360 GHOST LINE'!Z32=0,0,'360 GHOST LINE'!Z32)+IF('360 GHOST LINE'!$Z$42=0,0,'360 GHOST LINE'!$Z$42))</f>
        <v/>
      </c>
      <c r="P25" s="851" t="str">
        <f>IF(IF('360 GHOST LINE'!AA32=0,0,'360 GHOST LINE'!AA32)+IF('360 GHOST LINE'!$AA$42=0,0,'360 GHOST LINE'!$AA$42)=0,"",IF('360 GHOST LINE'!AA32=0,0,'360 GHOST LINE'!AA32)+IF('360 GHOST LINE'!$AA$42=0,0,'360 GHOST LINE'!$AA$42))</f>
        <v/>
      </c>
      <c r="Q25" s="852">
        <f t="shared" si="0"/>
        <v>0</v>
      </c>
      <c r="R25" s="853">
        <f>Q25*'360 GHOST LINE'!J32</f>
        <v>0</v>
      </c>
      <c r="S25" s="853">
        <f>Q25*'360 GHOST LINE'!BA32</f>
        <v>0</v>
      </c>
    </row>
    <row r="26" spans="1:19" ht="23.25" customHeight="1">
      <c r="A26" s="849" t="str">
        <f>'360 GHOST LINE'!D33</f>
        <v>360-624-DT</v>
      </c>
      <c r="B26" s="850" t="s">
        <v>228</v>
      </c>
      <c r="C26" s="851" t="str">
        <f>IF(IF('360 GHOST LINE'!N33=0,0,'360 GHOST LINE'!N33)+IF('360 GHOST LINE'!$N$42=0,0,'360 GHOST LINE'!$N$42)=0,"",IF('360 GHOST LINE'!N33=0,0,'360 GHOST LINE'!N33)+IF('360 GHOST LINE'!$N$42=0,0,'360 GHOST LINE'!$N$42))</f>
        <v/>
      </c>
      <c r="D26" s="851" t="str">
        <f>IF(IF('360 GHOST LINE'!O33=0,0,'360 GHOST LINE'!O33)+IF('360 GHOST LINE'!$O$42=0,0,'360 GHOST LINE'!$O$42)=0,"",IF('360 GHOST LINE'!O33=0,0,'360 GHOST LINE'!O33)+IF('360 GHOST LINE'!$O$42=0,0,'360 GHOST LINE'!$O$42))</f>
        <v/>
      </c>
      <c r="E26" s="851" t="str">
        <f>IF(IF('360 GHOST LINE'!P33=0,0,'360 GHOST LINE'!P33)+IF('360 GHOST LINE'!$P$42=0,0,'360 GHOST LINE'!$P$42)=0,"",IF('360 GHOST LINE'!P33=0,0,'360 GHOST LINE'!P33)+IF('360 GHOST LINE'!$P$42=0,0,'360 GHOST LINE'!$P$42))</f>
        <v/>
      </c>
      <c r="F26" s="851" t="str">
        <f>IF(IF('360 GHOST LINE'!Q33=0,0,'360 GHOST LINE'!Q33)+IF('360 GHOST LINE'!$Q$42=0,0,'360 GHOST LINE'!$Q$42)=0,"",IF('360 GHOST LINE'!Q33=0,0,'360 GHOST LINE'!Q33)+IF('360 GHOST LINE'!$Q$42=0,0,'360 GHOST LINE'!$Q$42))</f>
        <v/>
      </c>
      <c r="G26" s="851" t="str">
        <f>IF(IF('360 GHOST LINE'!R33=0,0,'360 GHOST LINE'!R33)+IF('360 GHOST LINE'!$R$42=0,0,'360 GHOST LINE'!$R$42)=0,"",IF('360 GHOST LINE'!R33=0,0,'360 GHOST LINE'!R33)+IF('360 GHOST LINE'!$R$42=0,0,'360 GHOST LINE'!$R$42))</f>
        <v/>
      </c>
      <c r="H26" s="851" t="str">
        <f>IF(IF('360 GHOST LINE'!S33=0,0,'360 GHOST LINE'!S33)+IF('360 GHOST LINE'!$S$42=0,0,'360 GHOST LINE'!$S$42)=0,"",IF('360 GHOST LINE'!S33=0,0,'360 GHOST LINE'!S33)+IF('360 GHOST LINE'!$S$42=0,0,'360 GHOST LINE'!$S$42))</f>
        <v/>
      </c>
      <c r="I26" s="851" t="str">
        <f>IF(IF('360 GHOST LINE'!T33=0,0,'360 GHOST LINE'!T33)+IF('360 GHOST LINE'!$T$42=0,0,'360 GHOST LINE'!$T$42)=0,"",IF('360 GHOST LINE'!T33=0,0,'360 GHOST LINE'!T33)+IF('360 GHOST LINE'!$T$42=0,0,'360 GHOST LINE'!$T$42))</f>
        <v/>
      </c>
      <c r="J26" s="851" t="str">
        <f>IF(IF('360 GHOST LINE'!U33=0,0,'360 GHOST LINE'!U33)+IF('360 GHOST LINE'!$U$42=0,0,'360 GHOST LINE'!$U$42)=0,"",IF('360 GHOST LINE'!U33=0,0,'360 GHOST LINE'!U33)+IF('360 GHOST LINE'!$U$42=0,0,'360 GHOST LINE'!$U$42))</f>
        <v/>
      </c>
      <c r="K26" s="851" t="str">
        <f>IF(IF('360 GHOST LINE'!V33=0,0,'360 GHOST LINE'!V33)+IF('360 GHOST LINE'!$V$42=0,0,'360 GHOST LINE'!$V$42)=0,"",IF('360 GHOST LINE'!V33=0,0,'360 GHOST LINE'!V33)+IF('360 GHOST LINE'!$V$42=0,0,'360 GHOST LINE'!$V$42))</f>
        <v/>
      </c>
      <c r="L26" s="851" t="str">
        <f>IF(IF('360 GHOST LINE'!W33=0,0,'360 GHOST LINE'!W33)+IF('360 GHOST LINE'!$W$42=0,0,'360 GHOST LINE'!$W$42)=0,"",IF('360 GHOST LINE'!W33=0,0,'360 GHOST LINE'!W33)+IF('360 GHOST LINE'!$W$42=0,0,'360 GHOST LINE'!$W$42))</f>
        <v/>
      </c>
      <c r="M26" s="851" t="str">
        <f>IF(IF('360 GHOST LINE'!X33=0,0,'360 GHOST LINE'!X33)+IF('360 GHOST LINE'!$X$42=0,0,'360 GHOST LINE'!$X$42)=0,"",IF('360 GHOST LINE'!X33=0,0,'360 GHOST LINE'!X33)+IF('360 GHOST LINE'!$X$42=0,0,'360 GHOST LINE'!$X$42))</f>
        <v/>
      </c>
      <c r="N26" s="851" t="str">
        <f>IF(IF('360 GHOST LINE'!Y33=0,0,'360 GHOST LINE'!Y33)+IF('360 GHOST LINE'!$Y$42=0,0,'360 GHOST LINE'!$Y$42)=0,"",IF('360 GHOST LINE'!Y33=0,0,'360 GHOST LINE'!Y33)+IF('360 GHOST LINE'!$Y$42=0,0,'360 GHOST LINE'!$Y$42))</f>
        <v/>
      </c>
      <c r="O26" s="851" t="str">
        <f>IF(IF('360 GHOST LINE'!Z33=0,0,'360 GHOST LINE'!Z33)+IF('360 GHOST LINE'!$Z$42=0,0,'360 GHOST LINE'!$Z$42)=0,"",IF('360 GHOST LINE'!Z33=0,0,'360 GHOST LINE'!Z33)+IF('360 GHOST LINE'!$Z$42=0,0,'360 GHOST LINE'!$Z$42))</f>
        <v/>
      </c>
      <c r="P26" s="851" t="str">
        <f>IF(IF('360 GHOST LINE'!AA33=0,0,'360 GHOST LINE'!AA33)+IF('360 GHOST LINE'!$AA$42=0,0,'360 GHOST LINE'!$AA$42)=0,"",IF('360 GHOST LINE'!AA33=0,0,'360 GHOST LINE'!AA33)+IF('360 GHOST LINE'!$AA$42=0,0,'360 GHOST LINE'!$AA$42))</f>
        <v/>
      </c>
      <c r="Q26" s="852">
        <f t="shared" si="0"/>
        <v>0</v>
      </c>
      <c r="R26" s="853">
        <f>Q26*'360 GHOST LINE'!J33</f>
        <v>0</v>
      </c>
      <c r="S26" s="853">
        <f>Q26*'360 GHOST LINE'!BA33</f>
        <v>0</v>
      </c>
    </row>
    <row r="27" spans="1:19" ht="23.25" customHeight="1">
      <c r="A27" s="849" t="str">
        <f>'360 GHOST LINE'!D34</f>
        <v>360-625</v>
      </c>
      <c r="B27" s="850"/>
      <c r="C27" s="851" t="str">
        <f>IF(IF('360 GHOST LINE'!N34=0,0,'360 GHOST LINE'!N34)+IF('360 GHOST LINE'!$N$42=0,0,'360 GHOST LINE'!$N$42)=0,"",IF('360 GHOST LINE'!N34=0,0,'360 GHOST LINE'!N34)+IF('360 GHOST LINE'!$N$42=0,0,'360 GHOST LINE'!$N$42))</f>
        <v/>
      </c>
      <c r="D27" s="851" t="str">
        <f>IF(IF('360 GHOST LINE'!O34=0,0,'360 GHOST LINE'!O34)+IF('360 GHOST LINE'!$O$42=0,0,'360 GHOST LINE'!$O$42)=0,"",IF('360 GHOST LINE'!O34=0,0,'360 GHOST LINE'!O34)+IF('360 GHOST LINE'!$O$42=0,0,'360 GHOST LINE'!$O$42))</f>
        <v/>
      </c>
      <c r="E27" s="851" t="str">
        <f>IF(IF('360 GHOST LINE'!P34=0,0,'360 GHOST LINE'!P34)+IF('360 GHOST LINE'!$P$42=0,0,'360 GHOST LINE'!$P$42)=0,"",IF('360 GHOST LINE'!P34=0,0,'360 GHOST LINE'!P34)+IF('360 GHOST LINE'!$P$42=0,0,'360 GHOST LINE'!$P$42))</f>
        <v/>
      </c>
      <c r="F27" s="851" t="str">
        <f>IF(IF('360 GHOST LINE'!Q34=0,0,'360 GHOST LINE'!Q34)+IF('360 GHOST LINE'!$Q$42=0,0,'360 GHOST LINE'!$Q$42)=0,"",IF('360 GHOST LINE'!Q34=0,0,'360 GHOST LINE'!Q34)+IF('360 GHOST LINE'!$Q$42=0,0,'360 GHOST LINE'!$Q$42))</f>
        <v/>
      </c>
      <c r="G27" s="851" t="str">
        <f>IF(IF('360 GHOST LINE'!R34=0,0,'360 GHOST LINE'!R34)+IF('360 GHOST LINE'!$R$42=0,0,'360 GHOST LINE'!$R$42)=0,"",IF('360 GHOST LINE'!R34=0,0,'360 GHOST LINE'!R34)+IF('360 GHOST LINE'!$R$42=0,0,'360 GHOST LINE'!$R$42))</f>
        <v/>
      </c>
      <c r="H27" s="851" t="str">
        <f>IF(IF('360 GHOST LINE'!S34=0,0,'360 GHOST LINE'!S34)+IF('360 GHOST LINE'!$S$42=0,0,'360 GHOST LINE'!$S$42)=0,"",IF('360 GHOST LINE'!S34=0,0,'360 GHOST LINE'!S34)+IF('360 GHOST LINE'!$S$42=0,0,'360 GHOST LINE'!$S$42))</f>
        <v/>
      </c>
      <c r="I27" s="851" t="str">
        <f>IF(IF('360 GHOST LINE'!T34=0,0,'360 GHOST LINE'!T34)+IF('360 GHOST LINE'!$T$42=0,0,'360 GHOST LINE'!$T$42)=0,"",IF('360 GHOST LINE'!T34=0,0,'360 GHOST LINE'!T34)+IF('360 GHOST LINE'!$T$42=0,0,'360 GHOST LINE'!$T$42))</f>
        <v/>
      </c>
      <c r="J27" s="851" t="str">
        <f>IF(IF('360 GHOST LINE'!U34=0,0,'360 GHOST LINE'!U34)+IF('360 GHOST LINE'!$U$42=0,0,'360 GHOST LINE'!$U$42)=0,"",IF('360 GHOST LINE'!U34=0,0,'360 GHOST LINE'!U34)+IF('360 GHOST LINE'!$U$42=0,0,'360 GHOST LINE'!$U$42))</f>
        <v/>
      </c>
      <c r="K27" s="851" t="str">
        <f>IF(IF('360 GHOST LINE'!V34=0,0,'360 GHOST LINE'!V34)+IF('360 GHOST LINE'!$V$42=0,0,'360 GHOST LINE'!$V$42)=0,"",IF('360 GHOST LINE'!V34=0,0,'360 GHOST LINE'!V34)+IF('360 GHOST LINE'!$V$42=0,0,'360 GHOST LINE'!$V$42))</f>
        <v/>
      </c>
      <c r="L27" s="851" t="str">
        <f>IF(IF('360 GHOST LINE'!W34=0,0,'360 GHOST LINE'!W34)+IF('360 GHOST LINE'!$W$42=0,0,'360 GHOST LINE'!$W$42)=0,"",IF('360 GHOST LINE'!W34=0,0,'360 GHOST LINE'!W34)+IF('360 GHOST LINE'!$W$42=0,0,'360 GHOST LINE'!$W$42))</f>
        <v/>
      </c>
      <c r="M27" s="851" t="str">
        <f>IF(IF('360 GHOST LINE'!X34=0,0,'360 GHOST LINE'!X34)+IF('360 GHOST LINE'!$X$42=0,0,'360 GHOST LINE'!$X$42)=0,"",IF('360 GHOST LINE'!X34=0,0,'360 GHOST LINE'!X34)+IF('360 GHOST LINE'!$X$42=0,0,'360 GHOST LINE'!$X$42))</f>
        <v/>
      </c>
      <c r="N27" s="851" t="str">
        <f>IF(IF('360 GHOST LINE'!Y34=0,0,'360 GHOST LINE'!Y34)+IF('360 GHOST LINE'!$Y$42=0,0,'360 GHOST LINE'!$Y$42)=0,"",IF('360 GHOST LINE'!Y34=0,0,'360 GHOST LINE'!Y34)+IF('360 GHOST LINE'!$Y$42=0,0,'360 GHOST LINE'!$Y$42))</f>
        <v/>
      </c>
      <c r="O27" s="851" t="str">
        <f>IF(IF('360 GHOST LINE'!Z34=0,0,'360 GHOST LINE'!Z34)+IF('360 GHOST LINE'!$Z$42=0,0,'360 GHOST LINE'!$Z$42)=0,"",IF('360 GHOST LINE'!Z34=0,0,'360 GHOST LINE'!Z34)+IF('360 GHOST LINE'!$Z$42=0,0,'360 GHOST LINE'!$Z$42))</f>
        <v/>
      </c>
      <c r="P27" s="851" t="str">
        <f>IF(IF('360 GHOST LINE'!AA34=0,0,'360 GHOST LINE'!AA34)+IF('360 GHOST LINE'!$AA$42=0,0,'360 GHOST LINE'!$AA$42)=0,"",IF('360 GHOST LINE'!AA34=0,0,'360 GHOST LINE'!AA34)+IF('360 GHOST LINE'!$AA$42=0,0,'360 GHOST LINE'!$AA$42))</f>
        <v/>
      </c>
      <c r="Q27" s="852">
        <f t="shared" si="0"/>
        <v>0</v>
      </c>
      <c r="R27" s="853">
        <f>Q27*'360 GHOST LINE'!J34</f>
        <v>0</v>
      </c>
      <c r="S27" s="853">
        <f>Q27*'360 GHOST LINE'!BA34</f>
        <v>0</v>
      </c>
    </row>
    <row r="28" spans="1:19" ht="23.25" customHeight="1">
      <c r="A28" s="849" t="str">
        <f>'360 GHOST LINE'!D35</f>
        <v>360-626-DT</v>
      </c>
      <c r="B28" s="850" t="s">
        <v>228</v>
      </c>
      <c r="C28" s="851" t="str">
        <f>IF(IF('360 GHOST LINE'!N35=0,0,'360 GHOST LINE'!N35)+IF('360 GHOST LINE'!$N$42=0,0,'360 GHOST LINE'!$N$42)=0,"",IF('360 GHOST LINE'!N35=0,0,'360 GHOST LINE'!N35)+IF('360 GHOST LINE'!$N$42=0,0,'360 GHOST LINE'!$N$42))</f>
        <v/>
      </c>
      <c r="D28" s="851" t="str">
        <f>IF(IF('360 GHOST LINE'!O35=0,0,'360 GHOST LINE'!O35)+IF('360 GHOST LINE'!$O$42=0,0,'360 GHOST LINE'!$O$42)=0,"",IF('360 GHOST LINE'!O35=0,0,'360 GHOST LINE'!O35)+IF('360 GHOST LINE'!$O$42=0,0,'360 GHOST LINE'!$O$42))</f>
        <v/>
      </c>
      <c r="E28" s="851" t="str">
        <f>IF(IF('360 GHOST LINE'!P35=0,0,'360 GHOST LINE'!P35)+IF('360 GHOST LINE'!$P$42=0,0,'360 GHOST LINE'!$P$42)=0,"",IF('360 GHOST LINE'!P35=0,0,'360 GHOST LINE'!P35)+IF('360 GHOST LINE'!$P$42=0,0,'360 GHOST LINE'!$P$42))</f>
        <v/>
      </c>
      <c r="F28" s="851" t="str">
        <f>IF(IF('360 GHOST LINE'!Q35=0,0,'360 GHOST LINE'!Q35)+IF('360 GHOST LINE'!$Q$42=0,0,'360 GHOST LINE'!$Q$42)=0,"",IF('360 GHOST LINE'!Q35=0,0,'360 GHOST LINE'!Q35)+IF('360 GHOST LINE'!$Q$42=0,0,'360 GHOST LINE'!$Q$42))</f>
        <v/>
      </c>
      <c r="G28" s="851" t="str">
        <f>IF(IF('360 GHOST LINE'!R35=0,0,'360 GHOST LINE'!R35)+IF('360 GHOST LINE'!$R$42=0,0,'360 GHOST LINE'!$R$42)=0,"",IF('360 GHOST LINE'!R35=0,0,'360 GHOST LINE'!R35)+IF('360 GHOST LINE'!$R$42=0,0,'360 GHOST LINE'!$R$42))</f>
        <v/>
      </c>
      <c r="H28" s="851" t="str">
        <f>IF(IF('360 GHOST LINE'!S35=0,0,'360 GHOST LINE'!S35)+IF('360 GHOST LINE'!$S$42=0,0,'360 GHOST LINE'!$S$42)=0,"",IF('360 GHOST LINE'!S35=0,0,'360 GHOST LINE'!S35)+IF('360 GHOST LINE'!$S$42=0,0,'360 GHOST LINE'!$S$42))</f>
        <v/>
      </c>
      <c r="I28" s="851" t="str">
        <f>IF(IF('360 GHOST LINE'!T35=0,0,'360 GHOST LINE'!T35)+IF('360 GHOST LINE'!$T$42=0,0,'360 GHOST LINE'!$T$42)=0,"",IF('360 GHOST LINE'!T35=0,0,'360 GHOST LINE'!T35)+IF('360 GHOST LINE'!$T$42=0,0,'360 GHOST LINE'!$T$42))</f>
        <v/>
      </c>
      <c r="J28" s="851" t="str">
        <f>IF(IF('360 GHOST LINE'!U35=0,0,'360 GHOST LINE'!U35)+IF('360 GHOST LINE'!$U$42=0,0,'360 GHOST LINE'!$U$42)=0,"",IF('360 GHOST LINE'!U35=0,0,'360 GHOST LINE'!U35)+IF('360 GHOST LINE'!$U$42=0,0,'360 GHOST LINE'!$U$42))</f>
        <v/>
      </c>
      <c r="K28" s="851" t="str">
        <f>IF(IF('360 GHOST LINE'!V35=0,0,'360 GHOST LINE'!V35)+IF('360 GHOST LINE'!$V$42=0,0,'360 GHOST LINE'!$V$42)=0,"",IF('360 GHOST LINE'!V35=0,0,'360 GHOST LINE'!V35)+IF('360 GHOST LINE'!$V$42=0,0,'360 GHOST LINE'!$V$42))</f>
        <v/>
      </c>
      <c r="L28" s="851" t="str">
        <f>IF(IF('360 GHOST LINE'!W35=0,0,'360 GHOST LINE'!W35)+IF('360 GHOST LINE'!$W$42=0,0,'360 GHOST LINE'!$W$42)=0,"",IF('360 GHOST LINE'!W35=0,0,'360 GHOST LINE'!W35)+IF('360 GHOST LINE'!$W$42=0,0,'360 GHOST LINE'!$W$42))</f>
        <v/>
      </c>
      <c r="M28" s="851" t="str">
        <f>IF(IF('360 GHOST LINE'!X35=0,0,'360 GHOST LINE'!X35)+IF('360 GHOST LINE'!$X$42=0,0,'360 GHOST LINE'!$X$42)=0,"",IF('360 GHOST LINE'!X35=0,0,'360 GHOST LINE'!X35)+IF('360 GHOST LINE'!$X$42=0,0,'360 GHOST LINE'!$X$42))</f>
        <v/>
      </c>
      <c r="N28" s="851" t="str">
        <f>IF(IF('360 GHOST LINE'!Y35=0,0,'360 GHOST LINE'!Y35)+IF('360 GHOST LINE'!$Y$42=0,0,'360 GHOST LINE'!$Y$42)=0,"",IF('360 GHOST LINE'!Y35=0,0,'360 GHOST LINE'!Y35)+IF('360 GHOST LINE'!$Y$42=0,0,'360 GHOST LINE'!$Y$42))</f>
        <v/>
      </c>
      <c r="O28" s="851" t="str">
        <f>IF(IF('360 GHOST LINE'!Z35=0,0,'360 GHOST LINE'!Z35)+IF('360 GHOST LINE'!$Z$42=0,0,'360 GHOST LINE'!$Z$42)=0,"",IF('360 GHOST LINE'!Z35=0,0,'360 GHOST LINE'!Z35)+IF('360 GHOST LINE'!$Z$42=0,0,'360 GHOST LINE'!$Z$42))</f>
        <v/>
      </c>
      <c r="P28" s="851" t="str">
        <f>IF(IF('360 GHOST LINE'!AA35=0,0,'360 GHOST LINE'!AA35)+IF('360 GHOST LINE'!$AA$42=0,0,'360 GHOST LINE'!$AA$42)=0,"",IF('360 GHOST LINE'!AA35=0,0,'360 GHOST LINE'!AA35)+IF('360 GHOST LINE'!$AA$42=0,0,'360 GHOST LINE'!$AA$42))</f>
        <v/>
      </c>
      <c r="Q28" s="852">
        <f t="shared" si="0"/>
        <v>0</v>
      </c>
      <c r="R28" s="853">
        <f>Q28*'360 GHOST LINE'!J35</f>
        <v>0</v>
      </c>
      <c r="S28" s="853">
        <f>Q28*'360 GHOST LINE'!BA35</f>
        <v>0</v>
      </c>
    </row>
    <row r="29" spans="1:19" ht="23.25" customHeight="1">
      <c r="A29" s="849" t="str">
        <f>'360 GHOST LINE'!D36</f>
        <v>360-627</v>
      </c>
      <c r="B29" s="850"/>
      <c r="C29" s="851" t="str">
        <f>IF(IF('360 GHOST LINE'!N36=0,0,'360 GHOST LINE'!N36)+IF('360 GHOST LINE'!$N$42=0,0,'360 GHOST LINE'!$N$42)=0,"",IF('360 GHOST LINE'!N36=0,0,'360 GHOST LINE'!N36)+IF('360 GHOST LINE'!$N$42=0,0,'360 GHOST LINE'!$N$42))</f>
        <v/>
      </c>
      <c r="D29" s="851" t="str">
        <f>IF(IF('360 GHOST LINE'!O36=0,0,'360 GHOST LINE'!O36)+IF('360 GHOST LINE'!$O$42=0,0,'360 GHOST LINE'!$O$42)=0,"",IF('360 GHOST LINE'!O36=0,0,'360 GHOST LINE'!O36)+IF('360 GHOST LINE'!$O$42=0,0,'360 GHOST LINE'!$O$42))</f>
        <v/>
      </c>
      <c r="E29" s="851" t="str">
        <f>IF(IF('360 GHOST LINE'!P36=0,0,'360 GHOST LINE'!P36)+IF('360 GHOST LINE'!$P$42=0,0,'360 GHOST LINE'!$P$42)=0,"",IF('360 GHOST LINE'!P36=0,0,'360 GHOST LINE'!P36)+IF('360 GHOST LINE'!$P$42=0,0,'360 GHOST LINE'!$P$42))</f>
        <v/>
      </c>
      <c r="F29" s="851" t="str">
        <f>IF(IF('360 GHOST LINE'!Q36=0,0,'360 GHOST LINE'!Q36)+IF('360 GHOST LINE'!$Q$42=0,0,'360 GHOST LINE'!$Q$42)=0,"",IF('360 GHOST LINE'!Q36=0,0,'360 GHOST LINE'!Q36)+IF('360 GHOST LINE'!$Q$42=0,0,'360 GHOST LINE'!$Q$42))</f>
        <v/>
      </c>
      <c r="G29" s="851" t="str">
        <f>IF(IF('360 GHOST LINE'!R36=0,0,'360 GHOST LINE'!R36)+IF('360 GHOST LINE'!$R$42=0,0,'360 GHOST LINE'!$R$42)=0,"",IF('360 GHOST LINE'!R36=0,0,'360 GHOST LINE'!R36)+IF('360 GHOST LINE'!$R$42=0,0,'360 GHOST LINE'!$R$42))</f>
        <v/>
      </c>
      <c r="H29" s="851" t="str">
        <f>IF(IF('360 GHOST LINE'!S36=0,0,'360 GHOST LINE'!S36)+IF('360 GHOST LINE'!$S$42=0,0,'360 GHOST LINE'!$S$42)=0,"",IF('360 GHOST LINE'!S36=0,0,'360 GHOST LINE'!S36)+IF('360 GHOST LINE'!$S$42=0,0,'360 GHOST LINE'!$S$42))</f>
        <v/>
      </c>
      <c r="I29" s="851" t="str">
        <f>IF(IF('360 GHOST LINE'!T36=0,0,'360 GHOST LINE'!T36)+IF('360 GHOST LINE'!$T$42=0,0,'360 GHOST LINE'!$T$42)=0,"",IF('360 GHOST LINE'!T36=0,0,'360 GHOST LINE'!T36)+IF('360 GHOST LINE'!$T$42=0,0,'360 GHOST LINE'!$T$42))</f>
        <v/>
      </c>
      <c r="J29" s="851" t="str">
        <f>IF(IF('360 GHOST LINE'!U36=0,0,'360 GHOST LINE'!U36)+IF('360 GHOST LINE'!$U$42=0,0,'360 GHOST LINE'!$U$42)=0,"",IF('360 GHOST LINE'!U36=0,0,'360 GHOST LINE'!U36)+IF('360 GHOST LINE'!$U$42=0,0,'360 GHOST LINE'!$U$42))</f>
        <v/>
      </c>
      <c r="K29" s="851" t="str">
        <f>IF(IF('360 GHOST LINE'!V36=0,0,'360 GHOST LINE'!V36)+IF('360 GHOST LINE'!$V$42=0,0,'360 GHOST LINE'!$V$42)=0,"",IF('360 GHOST LINE'!V36=0,0,'360 GHOST LINE'!V36)+IF('360 GHOST LINE'!$V$42=0,0,'360 GHOST LINE'!$V$42))</f>
        <v/>
      </c>
      <c r="L29" s="851" t="str">
        <f>IF(IF('360 GHOST LINE'!W36=0,0,'360 GHOST LINE'!W36)+IF('360 GHOST LINE'!$W$42=0,0,'360 GHOST LINE'!$W$42)=0,"",IF('360 GHOST LINE'!W36=0,0,'360 GHOST LINE'!W36)+IF('360 GHOST LINE'!$W$42=0,0,'360 GHOST LINE'!$W$42))</f>
        <v/>
      </c>
      <c r="M29" s="851" t="str">
        <f>IF(IF('360 GHOST LINE'!X36=0,0,'360 GHOST LINE'!X36)+IF('360 GHOST LINE'!$X$42=0,0,'360 GHOST LINE'!$X$42)=0,"",IF('360 GHOST LINE'!X36=0,0,'360 GHOST LINE'!X36)+IF('360 GHOST LINE'!$X$42=0,0,'360 GHOST LINE'!$X$42))</f>
        <v/>
      </c>
      <c r="N29" s="851" t="str">
        <f>IF(IF('360 GHOST LINE'!Y36=0,0,'360 GHOST LINE'!Y36)+IF('360 GHOST LINE'!$Y$42=0,0,'360 GHOST LINE'!$Y$42)=0,"",IF('360 GHOST LINE'!Y36=0,0,'360 GHOST LINE'!Y36)+IF('360 GHOST LINE'!$Y$42=0,0,'360 GHOST LINE'!$Y$42))</f>
        <v/>
      </c>
      <c r="O29" s="851" t="str">
        <f>IF(IF('360 GHOST LINE'!Z36=0,0,'360 GHOST LINE'!Z36)+IF('360 GHOST LINE'!$Z$42=0,0,'360 GHOST LINE'!$Z$42)=0,"",IF('360 GHOST LINE'!Z36=0,0,'360 GHOST LINE'!Z36)+IF('360 GHOST LINE'!$Z$42=0,0,'360 GHOST LINE'!$Z$42))</f>
        <v/>
      </c>
      <c r="P29" s="851" t="str">
        <f>IF(IF('360 GHOST LINE'!AA36=0,0,'360 GHOST LINE'!AA36)+IF('360 GHOST LINE'!$AA$42=0,0,'360 GHOST LINE'!$AA$42)=0,"",IF('360 GHOST LINE'!AA36=0,0,'360 GHOST LINE'!AA36)+IF('360 GHOST LINE'!$AA$42=0,0,'360 GHOST LINE'!$AA$42))</f>
        <v/>
      </c>
      <c r="Q29" s="852">
        <f t="shared" si="0"/>
        <v>0</v>
      </c>
      <c r="R29" s="853">
        <f>Q29*'360 GHOST LINE'!J36</f>
        <v>0</v>
      </c>
      <c r="S29" s="853">
        <f>Q29*'360 GHOST LINE'!BA36</f>
        <v>0</v>
      </c>
    </row>
    <row r="30" spans="1:19" ht="23.25" customHeight="1">
      <c r="A30" s="849" t="str">
        <f>'360 GHOST LINE'!D37</f>
        <v>360-628</v>
      </c>
      <c r="B30" s="850"/>
      <c r="C30" s="851" t="str">
        <f>IF(IF('360 GHOST LINE'!N37=0,0,'360 GHOST LINE'!N37)+IF('360 GHOST LINE'!$N$42=0,0,'360 GHOST LINE'!$N$42)=0,"",IF('360 GHOST LINE'!N37=0,0,'360 GHOST LINE'!N37)+IF('360 GHOST LINE'!$N$42=0,0,'360 GHOST LINE'!$N$42))</f>
        <v/>
      </c>
      <c r="D30" s="851" t="str">
        <f>IF(IF('360 GHOST LINE'!O37=0,0,'360 GHOST LINE'!O37)+IF('360 GHOST LINE'!$O$42=0,0,'360 GHOST LINE'!$O$42)=0,"",IF('360 GHOST LINE'!O37=0,0,'360 GHOST LINE'!O37)+IF('360 GHOST LINE'!$O$42=0,0,'360 GHOST LINE'!$O$42))</f>
        <v/>
      </c>
      <c r="E30" s="851" t="str">
        <f>IF(IF('360 GHOST LINE'!P37=0,0,'360 GHOST LINE'!P37)+IF('360 GHOST LINE'!$P$42=0,0,'360 GHOST LINE'!$P$42)=0,"",IF('360 GHOST LINE'!P37=0,0,'360 GHOST LINE'!P37)+IF('360 GHOST LINE'!$P$42=0,0,'360 GHOST LINE'!$P$42))</f>
        <v/>
      </c>
      <c r="F30" s="851" t="str">
        <f>IF(IF('360 GHOST LINE'!Q37=0,0,'360 GHOST LINE'!Q37)+IF('360 GHOST LINE'!$Q$42=0,0,'360 GHOST LINE'!$Q$42)=0,"",IF('360 GHOST LINE'!Q37=0,0,'360 GHOST LINE'!Q37)+IF('360 GHOST LINE'!$Q$42=0,0,'360 GHOST LINE'!$Q$42))</f>
        <v/>
      </c>
      <c r="G30" s="851" t="str">
        <f>IF(IF('360 GHOST LINE'!R37=0,0,'360 GHOST LINE'!R37)+IF('360 GHOST LINE'!$R$42=0,0,'360 GHOST LINE'!$R$42)=0,"",IF('360 GHOST LINE'!R37=0,0,'360 GHOST LINE'!R37)+IF('360 GHOST LINE'!$R$42=0,0,'360 GHOST LINE'!$R$42))</f>
        <v/>
      </c>
      <c r="H30" s="851" t="str">
        <f>IF(IF('360 GHOST LINE'!S37=0,0,'360 GHOST LINE'!S37)+IF('360 GHOST LINE'!$S$42=0,0,'360 GHOST LINE'!$S$42)=0,"",IF('360 GHOST LINE'!S37=0,0,'360 GHOST LINE'!S37)+IF('360 GHOST LINE'!$S$42=0,0,'360 GHOST LINE'!$S$42))</f>
        <v/>
      </c>
      <c r="I30" s="851" t="str">
        <f>IF(IF('360 GHOST LINE'!T37=0,0,'360 GHOST LINE'!T37)+IF('360 GHOST LINE'!$T$42=0,0,'360 GHOST LINE'!$T$42)=0,"",IF('360 GHOST LINE'!T37=0,0,'360 GHOST LINE'!T37)+IF('360 GHOST LINE'!$T$42=0,0,'360 GHOST LINE'!$T$42))</f>
        <v/>
      </c>
      <c r="J30" s="851" t="str">
        <f>IF(IF('360 GHOST LINE'!U37=0,0,'360 GHOST LINE'!U37)+IF('360 GHOST LINE'!$U$42=0,0,'360 GHOST LINE'!$U$42)=0,"",IF('360 GHOST LINE'!U37=0,0,'360 GHOST LINE'!U37)+IF('360 GHOST LINE'!$U$42=0,0,'360 GHOST LINE'!$U$42))</f>
        <v/>
      </c>
      <c r="K30" s="851" t="str">
        <f>IF(IF('360 GHOST LINE'!V37=0,0,'360 GHOST LINE'!V37)+IF('360 GHOST LINE'!$V$42=0,0,'360 GHOST LINE'!$V$42)=0,"",IF('360 GHOST LINE'!V37=0,0,'360 GHOST LINE'!V37)+IF('360 GHOST LINE'!$V$42=0,0,'360 GHOST LINE'!$V$42))</f>
        <v/>
      </c>
      <c r="L30" s="851" t="str">
        <f>IF(IF('360 GHOST LINE'!W37=0,0,'360 GHOST LINE'!W37)+IF('360 GHOST LINE'!$W$42=0,0,'360 GHOST LINE'!$W$42)=0,"",IF('360 GHOST LINE'!W37=0,0,'360 GHOST LINE'!W37)+IF('360 GHOST LINE'!$W$42=0,0,'360 GHOST LINE'!$W$42))</f>
        <v/>
      </c>
      <c r="M30" s="851" t="str">
        <f>IF(IF('360 GHOST LINE'!X37=0,0,'360 GHOST LINE'!X37)+IF('360 GHOST LINE'!$X$42=0,0,'360 GHOST LINE'!$X$42)=0,"",IF('360 GHOST LINE'!X37=0,0,'360 GHOST LINE'!X37)+IF('360 GHOST LINE'!$X$42=0,0,'360 GHOST LINE'!$X$42))</f>
        <v/>
      </c>
      <c r="N30" s="851" t="str">
        <f>IF(IF('360 GHOST LINE'!Y37=0,0,'360 GHOST LINE'!Y37)+IF('360 GHOST LINE'!$Y$42=0,0,'360 GHOST LINE'!$Y$42)=0,"",IF('360 GHOST LINE'!Y37=0,0,'360 GHOST LINE'!Y37)+IF('360 GHOST LINE'!$Y$42=0,0,'360 GHOST LINE'!$Y$42))</f>
        <v/>
      </c>
      <c r="O30" s="851" t="str">
        <f>IF(IF('360 GHOST LINE'!Z37=0,0,'360 GHOST LINE'!Z37)+IF('360 GHOST LINE'!$Z$42=0,0,'360 GHOST LINE'!$Z$42)=0,"",IF('360 GHOST LINE'!Z37=0,0,'360 GHOST LINE'!Z37)+IF('360 GHOST LINE'!$Z$42=0,0,'360 GHOST LINE'!$Z$42))</f>
        <v/>
      </c>
      <c r="P30" s="851" t="str">
        <f>IF(IF('360 GHOST LINE'!AA37=0,0,'360 GHOST LINE'!AA37)+IF('360 GHOST LINE'!$AA$42=0,0,'360 GHOST LINE'!$AA$42)=0,"",IF('360 GHOST LINE'!AA37=0,0,'360 GHOST LINE'!AA37)+IF('360 GHOST LINE'!$AA$42=0,0,'360 GHOST LINE'!$AA$42))</f>
        <v/>
      </c>
      <c r="Q30" s="852">
        <f t="shared" si="0"/>
        <v>0</v>
      </c>
      <c r="R30" s="853">
        <f>Q30*'360 GHOST LINE'!J37</f>
        <v>0</v>
      </c>
      <c r="S30" s="853">
        <f>Q30*'360 GHOST LINE'!BA37</f>
        <v>0</v>
      </c>
    </row>
    <row r="31" spans="1:19" ht="23.25" customHeight="1">
      <c r="A31" s="849" t="str">
        <f>'360 GHOST LINE'!D38</f>
        <v>360-629-DT</v>
      </c>
      <c r="B31" s="850" t="s">
        <v>228</v>
      </c>
      <c r="C31" s="851" t="str">
        <f>IF(IF('360 GHOST LINE'!N38=0,0,'360 GHOST LINE'!N38)+IF('360 GHOST LINE'!$N$42=0,0,'360 GHOST LINE'!$N$42)=0,"",IF('360 GHOST LINE'!N38=0,0,'360 GHOST LINE'!N38)+IF('360 GHOST LINE'!$N$42=0,0,'360 GHOST LINE'!$N$42))</f>
        <v/>
      </c>
      <c r="D31" s="851" t="str">
        <f>IF(IF('360 GHOST LINE'!O38=0,0,'360 GHOST LINE'!O38)+IF('360 GHOST LINE'!$O$42=0,0,'360 GHOST LINE'!$O$42)=0,"",IF('360 GHOST LINE'!O38=0,0,'360 GHOST LINE'!O38)+IF('360 GHOST LINE'!$O$42=0,0,'360 GHOST LINE'!$O$42))</f>
        <v/>
      </c>
      <c r="E31" s="851" t="str">
        <f>IF(IF('360 GHOST LINE'!P38=0,0,'360 GHOST LINE'!P38)+IF('360 GHOST LINE'!$P$42=0,0,'360 GHOST LINE'!$P$42)=0,"",IF('360 GHOST LINE'!P38=0,0,'360 GHOST LINE'!P38)+IF('360 GHOST LINE'!$P$42=0,0,'360 GHOST LINE'!$P$42))</f>
        <v/>
      </c>
      <c r="F31" s="851" t="str">
        <f>IF(IF('360 GHOST LINE'!Q38=0,0,'360 GHOST LINE'!Q38)+IF('360 GHOST LINE'!$Q$42=0,0,'360 GHOST LINE'!$Q$42)=0,"",IF('360 GHOST LINE'!Q38=0,0,'360 GHOST LINE'!Q38)+IF('360 GHOST LINE'!$Q$42=0,0,'360 GHOST LINE'!$Q$42))</f>
        <v/>
      </c>
      <c r="G31" s="851" t="str">
        <f>IF(IF('360 GHOST LINE'!R38=0,0,'360 GHOST LINE'!R38)+IF('360 GHOST LINE'!$R$42=0,0,'360 GHOST LINE'!$R$42)=0,"",IF('360 GHOST LINE'!R38=0,0,'360 GHOST LINE'!R38)+IF('360 GHOST LINE'!$R$42=0,0,'360 GHOST LINE'!$R$42))</f>
        <v/>
      </c>
      <c r="H31" s="851" t="str">
        <f>IF(IF('360 GHOST LINE'!S38=0,0,'360 GHOST LINE'!S38)+IF('360 GHOST LINE'!$S$42=0,0,'360 GHOST LINE'!$S$42)=0,"",IF('360 GHOST LINE'!S38=0,0,'360 GHOST LINE'!S38)+IF('360 GHOST LINE'!$S$42=0,0,'360 GHOST LINE'!$S$42))</f>
        <v/>
      </c>
      <c r="I31" s="851" t="str">
        <f>IF(IF('360 GHOST LINE'!T38=0,0,'360 GHOST LINE'!T38)+IF('360 GHOST LINE'!$T$42=0,0,'360 GHOST LINE'!$T$42)=0,"",IF('360 GHOST LINE'!T38=0,0,'360 GHOST LINE'!T38)+IF('360 GHOST LINE'!$T$42=0,0,'360 GHOST LINE'!$T$42))</f>
        <v/>
      </c>
      <c r="J31" s="851" t="str">
        <f>IF(IF('360 GHOST LINE'!U38=0,0,'360 GHOST LINE'!U38)+IF('360 GHOST LINE'!$U$42=0,0,'360 GHOST LINE'!$U$42)=0,"",IF('360 GHOST LINE'!U38=0,0,'360 GHOST LINE'!U38)+IF('360 GHOST LINE'!$U$42=0,0,'360 GHOST LINE'!$U$42))</f>
        <v/>
      </c>
      <c r="K31" s="851" t="str">
        <f>IF(IF('360 GHOST LINE'!V38=0,0,'360 GHOST LINE'!V38)+IF('360 GHOST LINE'!$V$42=0,0,'360 GHOST LINE'!$V$42)=0,"",IF('360 GHOST LINE'!V38=0,0,'360 GHOST LINE'!V38)+IF('360 GHOST LINE'!$V$42=0,0,'360 GHOST LINE'!$V$42))</f>
        <v/>
      </c>
      <c r="L31" s="851" t="str">
        <f>IF(IF('360 GHOST LINE'!W38=0,0,'360 GHOST LINE'!W38)+IF('360 GHOST LINE'!$W$42=0,0,'360 GHOST LINE'!$W$42)=0,"",IF('360 GHOST LINE'!W38=0,0,'360 GHOST LINE'!W38)+IF('360 GHOST LINE'!$W$42=0,0,'360 GHOST LINE'!$W$42))</f>
        <v/>
      </c>
      <c r="M31" s="851" t="str">
        <f>IF(IF('360 GHOST LINE'!X38=0,0,'360 GHOST LINE'!X38)+IF('360 GHOST LINE'!$X$42=0,0,'360 GHOST LINE'!$X$42)=0,"",IF('360 GHOST LINE'!X38=0,0,'360 GHOST LINE'!X38)+IF('360 GHOST LINE'!$X$42=0,0,'360 GHOST LINE'!$X$42))</f>
        <v/>
      </c>
      <c r="N31" s="851" t="str">
        <f>IF(IF('360 GHOST LINE'!Y38=0,0,'360 GHOST LINE'!Y38)+IF('360 GHOST LINE'!$Y$42=0,0,'360 GHOST LINE'!$Y$42)=0,"",IF('360 GHOST LINE'!Y38=0,0,'360 GHOST LINE'!Y38)+IF('360 GHOST LINE'!$Y$42=0,0,'360 GHOST LINE'!$Y$42))</f>
        <v/>
      </c>
      <c r="O31" s="851" t="str">
        <f>IF(IF('360 GHOST LINE'!Z38=0,0,'360 GHOST LINE'!Z38)+IF('360 GHOST LINE'!$Z$42=0,0,'360 GHOST LINE'!$Z$42)=0,"",IF('360 GHOST LINE'!Z38=0,0,'360 GHOST LINE'!Z38)+IF('360 GHOST LINE'!$Z$42=0,0,'360 GHOST LINE'!$Z$42))</f>
        <v/>
      </c>
      <c r="P31" s="851" t="str">
        <f>IF(IF('360 GHOST LINE'!AA38=0,0,'360 GHOST LINE'!AA38)+IF('360 GHOST LINE'!$AA$42=0,0,'360 GHOST LINE'!$AA$42)=0,"",IF('360 GHOST LINE'!AA38=0,0,'360 GHOST LINE'!AA38)+IF('360 GHOST LINE'!$AA$42=0,0,'360 GHOST LINE'!$AA$42))</f>
        <v/>
      </c>
      <c r="Q31" s="852">
        <f t="shared" si="0"/>
        <v>0</v>
      </c>
      <c r="R31" s="853">
        <f>Q31*'360 GHOST LINE'!J38</f>
        <v>0</v>
      </c>
      <c r="S31" s="853">
        <f>Q31*'360 GHOST LINE'!BA38</f>
        <v>0</v>
      </c>
    </row>
    <row r="32" spans="1:19" ht="23.25" customHeight="1">
      <c r="A32" s="849" t="str">
        <f>'360 GHOST LINE'!D39</f>
        <v>360-630-DT</v>
      </c>
      <c r="B32" s="850" t="s">
        <v>228</v>
      </c>
      <c r="C32" s="851" t="str">
        <f>IF(IF('360 GHOST LINE'!N39=0,0,'360 GHOST LINE'!N39)+IF('360 GHOST LINE'!$N$42=0,0,'360 GHOST LINE'!$N$42)=0,"",IF('360 GHOST LINE'!N39=0,0,'360 GHOST LINE'!N39)+IF('360 GHOST LINE'!$N$42=0,0,'360 GHOST LINE'!$N$42))</f>
        <v/>
      </c>
      <c r="D32" s="851" t="str">
        <f>IF(IF('360 GHOST LINE'!O39=0,0,'360 GHOST LINE'!O39)+IF('360 GHOST LINE'!$O$42=0,0,'360 GHOST LINE'!$O$42)=0,"",IF('360 GHOST LINE'!O39=0,0,'360 GHOST LINE'!O39)+IF('360 GHOST LINE'!$O$42=0,0,'360 GHOST LINE'!$O$42))</f>
        <v/>
      </c>
      <c r="E32" s="851" t="str">
        <f>IF(IF('360 GHOST LINE'!P39=0,0,'360 GHOST LINE'!P39)+IF('360 GHOST LINE'!$P$42=0,0,'360 GHOST LINE'!$P$42)=0,"",IF('360 GHOST LINE'!P39=0,0,'360 GHOST LINE'!P39)+IF('360 GHOST LINE'!$P$42=0,0,'360 GHOST LINE'!$P$42))</f>
        <v/>
      </c>
      <c r="F32" s="851" t="str">
        <f>IF(IF('360 GHOST LINE'!Q39=0,0,'360 GHOST LINE'!Q39)+IF('360 GHOST LINE'!$Q$42=0,0,'360 GHOST LINE'!$Q$42)=0,"",IF('360 GHOST LINE'!Q39=0,0,'360 GHOST LINE'!Q39)+IF('360 GHOST LINE'!$Q$42=0,0,'360 GHOST LINE'!$Q$42))</f>
        <v/>
      </c>
      <c r="G32" s="851" t="str">
        <f>IF(IF('360 GHOST LINE'!R39=0,0,'360 GHOST LINE'!R39)+IF('360 GHOST LINE'!$R$42=0,0,'360 GHOST LINE'!$R$42)=0,"",IF('360 GHOST LINE'!R39=0,0,'360 GHOST LINE'!R39)+IF('360 GHOST LINE'!$R$42=0,0,'360 GHOST LINE'!$R$42))</f>
        <v/>
      </c>
      <c r="H32" s="851" t="str">
        <f>IF(IF('360 GHOST LINE'!S39=0,0,'360 GHOST LINE'!S39)+IF('360 GHOST LINE'!$S$42=0,0,'360 GHOST LINE'!$S$42)=0,"",IF('360 GHOST LINE'!S39=0,0,'360 GHOST LINE'!S39)+IF('360 GHOST LINE'!$S$42=0,0,'360 GHOST LINE'!$S$42))</f>
        <v/>
      </c>
      <c r="I32" s="851" t="str">
        <f>IF(IF('360 GHOST LINE'!T39=0,0,'360 GHOST LINE'!T39)+IF('360 GHOST LINE'!$T$42=0,0,'360 GHOST LINE'!$T$42)=0,"",IF('360 GHOST LINE'!T39=0,0,'360 GHOST LINE'!T39)+IF('360 GHOST LINE'!$T$42=0,0,'360 GHOST LINE'!$T$42))</f>
        <v/>
      </c>
      <c r="J32" s="851" t="str">
        <f>IF(IF('360 GHOST LINE'!U39=0,0,'360 GHOST LINE'!U39)+IF('360 GHOST LINE'!$U$42=0,0,'360 GHOST LINE'!$U$42)=0,"",IF('360 GHOST LINE'!U39=0,0,'360 GHOST LINE'!U39)+IF('360 GHOST LINE'!$U$42=0,0,'360 GHOST LINE'!$U$42))</f>
        <v/>
      </c>
      <c r="K32" s="851" t="str">
        <f>IF(IF('360 GHOST LINE'!V39=0,0,'360 GHOST LINE'!V39)+IF('360 GHOST LINE'!$V$42=0,0,'360 GHOST LINE'!$V$42)=0,"",IF('360 GHOST LINE'!V39=0,0,'360 GHOST LINE'!V39)+IF('360 GHOST LINE'!$V$42=0,0,'360 GHOST LINE'!$V$42))</f>
        <v/>
      </c>
      <c r="L32" s="851" t="str">
        <f>IF(IF('360 GHOST LINE'!W39=0,0,'360 GHOST LINE'!W39)+IF('360 GHOST LINE'!$W$42=0,0,'360 GHOST LINE'!$W$42)=0,"",IF('360 GHOST LINE'!W39=0,0,'360 GHOST LINE'!W39)+IF('360 GHOST LINE'!$W$42=0,0,'360 GHOST LINE'!$W$42))</f>
        <v/>
      </c>
      <c r="M32" s="851" t="str">
        <f>IF(IF('360 GHOST LINE'!X39=0,0,'360 GHOST LINE'!X39)+IF('360 GHOST LINE'!$X$42=0,0,'360 GHOST LINE'!$X$42)=0,"",IF('360 GHOST LINE'!X39=0,0,'360 GHOST LINE'!X39)+IF('360 GHOST LINE'!$X$42=0,0,'360 GHOST LINE'!$X$42))</f>
        <v/>
      </c>
      <c r="N32" s="851" t="str">
        <f>IF(IF('360 GHOST LINE'!Y39=0,0,'360 GHOST LINE'!Y39)+IF('360 GHOST LINE'!$Y$42=0,0,'360 GHOST LINE'!$Y$42)=0,"",IF('360 GHOST LINE'!Y39=0,0,'360 GHOST LINE'!Y39)+IF('360 GHOST LINE'!$Y$42=0,0,'360 GHOST LINE'!$Y$42))</f>
        <v/>
      </c>
      <c r="O32" s="851" t="str">
        <f>IF(IF('360 GHOST LINE'!Z39=0,0,'360 GHOST LINE'!Z39)+IF('360 GHOST LINE'!$Z$42=0,0,'360 GHOST LINE'!$Z$42)=0,"",IF('360 GHOST LINE'!Z39=0,0,'360 GHOST LINE'!Z39)+IF('360 GHOST LINE'!$Z$42=0,0,'360 GHOST LINE'!$Z$42))</f>
        <v/>
      </c>
      <c r="P32" s="851" t="str">
        <f>IF(IF('360 GHOST LINE'!AA39=0,0,'360 GHOST LINE'!AA39)+IF('360 GHOST LINE'!$AA$42=0,0,'360 GHOST LINE'!$AA$42)=0,"",IF('360 GHOST LINE'!AA39=0,0,'360 GHOST LINE'!AA39)+IF('360 GHOST LINE'!$AA$42=0,0,'360 GHOST LINE'!$AA$42))</f>
        <v/>
      </c>
      <c r="Q32" s="852">
        <f t="shared" si="0"/>
        <v>0</v>
      </c>
      <c r="R32" s="853">
        <f>Q32*'360 GHOST LINE'!J39</f>
        <v>0</v>
      </c>
      <c r="S32" s="853">
        <f>Q32*'360 GHOST LINE'!BA39</f>
        <v>0</v>
      </c>
    </row>
    <row r="33" spans="1:19" ht="23.25" customHeight="1">
      <c r="A33" s="849" t="str">
        <f>'360 GHOST LINE'!D40</f>
        <v>360-631-DT</v>
      </c>
      <c r="B33" s="850" t="s">
        <v>228</v>
      </c>
      <c r="C33" s="851" t="str">
        <f>IF(IF('360 GHOST LINE'!N40=0,0,'360 GHOST LINE'!N40)+IF('360 GHOST LINE'!$N$42=0,0,'360 GHOST LINE'!$N$42)=0,"",IF('360 GHOST LINE'!N40=0,0,'360 GHOST LINE'!N40)+IF('360 GHOST LINE'!$N$42=0,0,'360 GHOST LINE'!$N$42))</f>
        <v/>
      </c>
      <c r="D33" s="851" t="str">
        <f>IF(IF('360 GHOST LINE'!O40=0,0,'360 GHOST LINE'!O40)+IF('360 GHOST LINE'!$O$42=0,0,'360 GHOST LINE'!$O$42)=0,"",IF('360 GHOST LINE'!O40=0,0,'360 GHOST LINE'!O40)+IF('360 GHOST LINE'!$O$42=0,0,'360 GHOST LINE'!$O$42))</f>
        <v/>
      </c>
      <c r="E33" s="851" t="str">
        <f>IF(IF('360 GHOST LINE'!P40=0,0,'360 GHOST LINE'!P40)+IF('360 GHOST LINE'!$P$42=0,0,'360 GHOST LINE'!$P$42)=0,"",IF('360 GHOST LINE'!P40=0,0,'360 GHOST LINE'!P40)+IF('360 GHOST LINE'!$P$42=0,0,'360 GHOST LINE'!$P$42))</f>
        <v/>
      </c>
      <c r="F33" s="851" t="str">
        <f>IF(IF('360 GHOST LINE'!Q40=0,0,'360 GHOST LINE'!Q40)+IF('360 GHOST LINE'!$Q$42=0,0,'360 GHOST LINE'!$Q$42)=0,"",IF('360 GHOST LINE'!Q40=0,0,'360 GHOST LINE'!Q40)+IF('360 GHOST LINE'!$Q$42=0,0,'360 GHOST LINE'!$Q$42))</f>
        <v/>
      </c>
      <c r="G33" s="851" t="str">
        <f>IF(IF('360 GHOST LINE'!R40=0,0,'360 GHOST LINE'!R40)+IF('360 GHOST LINE'!$R$42=0,0,'360 GHOST LINE'!$R$42)=0,"",IF('360 GHOST LINE'!R40=0,0,'360 GHOST LINE'!R40)+IF('360 GHOST LINE'!$R$42=0,0,'360 GHOST LINE'!$R$42))</f>
        <v/>
      </c>
      <c r="H33" s="851" t="str">
        <f>IF(IF('360 GHOST LINE'!S40=0,0,'360 GHOST LINE'!S40)+IF('360 GHOST LINE'!$S$42=0,0,'360 GHOST LINE'!$S$42)=0,"",IF('360 GHOST LINE'!S40=0,0,'360 GHOST LINE'!S40)+IF('360 GHOST LINE'!$S$42=0,0,'360 GHOST LINE'!$S$42))</f>
        <v/>
      </c>
      <c r="I33" s="851" t="str">
        <f>IF(IF('360 GHOST LINE'!T40=0,0,'360 GHOST LINE'!T40)+IF('360 GHOST LINE'!$T$42=0,0,'360 GHOST LINE'!$T$42)=0,"",IF('360 GHOST LINE'!T40=0,0,'360 GHOST LINE'!T40)+IF('360 GHOST LINE'!$T$42=0,0,'360 GHOST LINE'!$T$42))</f>
        <v/>
      </c>
      <c r="J33" s="851" t="str">
        <f>IF(IF('360 GHOST LINE'!U40=0,0,'360 GHOST LINE'!U40)+IF('360 GHOST LINE'!$U$42=0,0,'360 GHOST LINE'!$U$42)=0,"",IF('360 GHOST LINE'!U40=0,0,'360 GHOST LINE'!U40)+IF('360 GHOST LINE'!$U$42=0,0,'360 GHOST LINE'!$U$42))</f>
        <v/>
      </c>
      <c r="K33" s="851" t="str">
        <f>IF(IF('360 GHOST LINE'!V40=0,0,'360 GHOST LINE'!V40)+IF('360 GHOST LINE'!$V$42=0,0,'360 GHOST LINE'!$V$42)=0,"",IF('360 GHOST LINE'!V40=0,0,'360 GHOST LINE'!V40)+IF('360 GHOST LINE'!$V$42=0,0,'360 GHOST LINE'!$V$42))</f>
        <v/>
      </c>
      <c r="L33" s="851" t="str">
        <f>IF(IF('360 GHOST LINE'!W40=0,0,'360 GHOST LINE'!W40)+IF('360 GHOST LINE'!$W$42=0,0,'360 GHOST LINE'!$W$42)=0,"",IF('360 GHOST LINE'!W40=0,0,'360 GHOST LINE'!W40)+IF('360 GHOST LINE'!$W$42=0,0,'360 GHOST LINE'!$W$42))</f>
        <v/>
      </c>
      <c r="M33" s="851" t="str">
        <f>IF(IF('360 GHOST LINE'!X40=0,0,'360 GHOST LINE'!X40)+IF('360 GHOST LINE'!$X$42=0,0,'360 GHOST LINE'!$X$42)=0,"",IF('360 GHOST LINE'!X40=0,0,'360 GHOST LINE'!X40)+IF('360 GHOST LINE'!$X$42=0,0,'360 GHOST LINE'!$X$42))</f>
        <v/>
      </c>
      <c r="N33" s="851" t="str">
        <f>IF(IF('360 GHOST LINE'!Y40=0,0,'360 GHOST LINE'!Y40)+IF('360 GHOST LINE'!$Y$42=0,0,'360 GHOST LINE'!$Y$42)=0,"",IF('360 GHOST LINE'!Y40=0,0,'360 GHOST LINE'!Y40)+IF('360 GHOST LINE'!$Y$42=0,0,'360 GHOST LINE'!$Y$42))</f>
        <v/>
      </c>
      <c r="O33" s="851" t="str">
        <f>IF(IF('360 GHOST LINE'!Z40=0,0,'360 GHOST LINE'!Z40)+IF('360 GHOST LINE'!$Z$42=0,0,'360 GHOST LINE'!$Z$42)=0,"",IF('360 GHOST LINE'!Z40=0,0,'360 GHOST LINE'!Z40)+IF('360 GHOST LINE'!$Z$42=0,0,'360 GHOST LINE'!$Z$42))</f>
        <v/>
      </c>
      <c r="P33" s="851" t="str">
        <f>IF(IF('360 GHOST LINE'!AA40=0,0,'360 GHOST LINE'!AA40)+IF('360 GHOST LINE'!$AA$42=0,0,'360 GHOST LINE'!$AA$42)=0,"",IF('360 GHOST LINE'!AA40=0,0,'360 GHOST LINE'!AA40)+IF('360 GHOST LINE'!$AA$42=0,0,'360 GHOST LINE'!$AA$42))</f>
        <v/>
      </c>
      <c r="Q33" s="852">
        <f t="shared" si="0"/>
        <v>0</v>
      </c>
      <c r="R33" s="853">
        <f>Q33*'360 GHOST LINE'!J40</f>
        <v>0</v>
      </c>
      <c r="S33" s="853">
        <f>Q33*'360 GHOST LINE'!BA40</f>
        <v>0</v>
      </c>
    </row>
    <row r="34" spans="1:19" ht="23.25" customHeight="1">
      <c r="A34" s="849" t="str">
        <f>'360 GHOST LINE'!D41</f>
        <v>360-632-WI-DT</v>
      </c>
      <c r="B34" s="850" t="s">
        <v>6130</v>
      </c>
      <c r="C34" s="851" t="str">
        <f>IF(IF('360 GHOST LINE'!N41=0,0,'360 GHOST LINE'!N41)+IF('360 GHOST LINE'!$N$42=0,0,'360 GHOST LINE'!$N$42)=0,"",IF('360 GHOST LINE'!N41=0,0,'360 GHOST LINE'!N41)+IF('360 GHOST LINE'!$N$42=0,0,'360 GHOST LINE'!$N$42))</f>
        <v/>
      </c>
      <c r="D34" s="851" t="str">
        <f>IF(IF('360 GHOST LINE'!O41=0,0,'360 GHOST LINE'!O41)+IF('360 GHOST LINE'!$O$42=0,0,'360 GHOST LINE'!$O$42)=0,"",IF('360 GHOST LINE'!O41=0,0,'360 GHOST LINE'!O41)+IF('360 GHOST LINE'!$O$42=0,0,'360 GHOST LINE'!$O$42))</f>
        <v/>
      </c>
      <c r="E34" s="851" t="str">
        <f>IF(IF('360 GHOST LINE'!P41=0,0,'360 GHOST LINE'!P41)+IF('360 GHOST LINE'!$P$42=0,0,'360 GHOST LINE'!$P$42)=0,"",IF('360 GHOST LINE'!P41=0,0,'360 GHOST LINE'!P41)+IF('360 GHOST LINE'!$P$42=0,0,'360 GHOST LINE'!$P$42))</f>
        <v/>
      </c>
      <c r="F34" s="851" t="str">
        <f>IF(IF('360 GHOST LINE'!Q41=0,0,'360 GHOST LINE'!Q41)+IF('360 GHOST LINE'!$Q$42=0,0,'360 GHOST LINE'!$Q$42)=0,"",IF('360 GHOST LINE'!Q41=0,0,'360 GHOST LINE'!Q41)+IF('360 GHOST LINE'!$Q$42=0,0,'360 GHOST LINE'!$Q$42))</f>
        <v/>
      </c>
      <c r="G34" s="851" t="str">
        <f>IF(IF('360 GHOST LINE'!R41=0,0,'360 GHOST LINE'!R41)+IF('360 GHOST LINE'!$R$42=0,0,'360 GHOST LINE'!$R$42)=0,"",IF('360 GHOST LINE'!R41=0,0,'360 GHOST LINE'!R41)+IF('360 GHOST LINE'!$R$42=0,0,'360 GHOST LINE'!$R$42))</f>
        <v/>
      </c>
      <c r="H34" s="851" t="str">
        <f>IF(IF('360 GHOST LINE'!S41=0,0,'360 GHOST LINE'!S41)+IF('360 GHOST LINE'!$S$42=0,0,'360 GHOST LINE'!$S$42)=0,"",IF('360 GHOST LINE'!S41=0,0,'360 GHOST LINE'!S41)+IF('360 GHOST LINE'!$S$42=0,0,'360 GHOST LINE'!$S$42))</f>
        <v/>
      </c>
      <c r="I34" s="851" t="str">
        <f>IF(IF('360 GHOST LINE'!T41=0,0,'360 GHOST LINE'!T41)+IF('360 GHOST LINE'!$T$42=0,0,'360 GHOST LINE'!$T$42)=0,"",IF('360 GHOST LINE'!T41=0,0,'360 GHOST LINE'!T41)+IF('360 GHOST LINE'!$T$42=0,0,'360 GHOST LINE'!$T$42))</f>
        <v/>
      </c>
      <c r="J34" s="851" t="str">
        <f>IF(IF('360 GHOST LINE'!U41=0,0,'360 GHOST LINE'!U41)+IF('360 GHOST LINE'!$U$42=0,0,'360 GHOST LINE'!$U$42)=0,"",IF('360 GHOST LINE'!U41=0,0,'360 GHOST LINE'!U41)+IF('360 GHOST LINE'!$U$42=0,0,'360 GHOST LINE'!$U$42))</f>
        <v/>
      </c>
      <c r="K34" s="851" t="str">
        <f>IF(IF('360 GHOST LINE'!V41=0,0,'360 GHOST LINE'!V41)+IF('360 GHOST LINE'!$V$42=0,0,'360 GHOST LINE'!$V$42)=0,"",IF('360 GHOST LINE'!V41=0,0,'360 GHOST LINE'!V41)+IF('360 GHOST LINE'!$V$42=0,0,'360 GHOST LINE'!$V$42))</f>
        <v/>
      </c>
      <c r="L34" s="851" t="str">
        <f>IF(IF('360 GHOST LINE'!W41=0,0,'360 GHOST LINE'!W41)+IF('360 GHOST LINE'!$W$42=0,0,'360 GHOST LINE'!$W$42)=0,"",IF('360 GHOST LINE'!W41=0,0,'360 GHOST LINE'!W41)+IF('360 GHOST LINE'!$W$42=0,0,'360 GHOST LINE'!$W$42))</f>
        <v/>
      </c>
      <c r="M34" s="851" t="str">
        <f>IF(IF('360 GHOST LINE'!X41=0,0,'360 GHOST LINE'!X41)+IF('360 GHOST LINE'!$X$42=0,0,'360 GHOST LINE'!$X$42)=0,"",IF('360 GHOST LINE'!X41=0,0,'360 GHOST LINE'!X41)+IF('360 GHOST LINE'!$X$42=0,0,'360 GHOST LINE'!$X$42))</f>
        <v/>
      </c>
      <c r="N34" s="851" t="str">
        <f>IF(IF('360 GHOST LINE'!Y41=0,0,'360 GHOST LINE'!Y41)+IF('360 GHOST LINE'!$Y$42=0,0,'360 GHOST LINE'!$Y$42)=0,"",IF('360 GHOST LINE'!Y41=0,0,'360 GHOST LINE'!Y41)+IF('360 GHOST LINE'!$Y$42=0,0,'360 GHOST LINE'!$Y$42))</f>
        <v/>
      </c>
      <c r="O34" s="851" t="str">
        <f>IF(IF('360 GHOST LINE'!Z41=0,0,'360 GHOST LINE'!Z41)+IF('360 GHOST LINE'!$Z$42=0,0,'360 GHOST LINE'!$Z$42)=0,"",IF('360 GHOST LINE'!Z41=0,0,'360 GHOST LINE'!Z41)+IF('360 GHOST LINE'!$Z$42=0,0,'360 GHOST LINE'!$Z$42))</f>
        <v/>
      </c>
      <c r="P34" s="851" t="str">
        <f>IF(IF('360 GHOST LINE'!AA41=0,0,'360 GHOST LINE'!AA41)+IF('360 GHOST LINE'!$AA$42=0,0,'360 GHOST LINE'!$AA$42)=0,"",IF('360 GHOST LINE'!AA41=0,0,'360 GHOST LINE'!AA41)+IF('360 GHOST LINE'!$AA$42=0,0,'360 GHOST LINE'!$AA$42))</f>
        <v/>
      </c>
      <c r="Q34" s="852">
        <f t="shared" si="0"/>
        <v>0</v>
      </c>
      <c r="R34" s="853">
        <f>Q34*'360 GHOST LINE'!J41</f>
        <v>0</v>
      </c>
      <c r="S34" s="853">
        <f>Q34*'360 GHOST LINE'!BA41</f>
        <v>0</v>
      </c>
    </row>
    <row r="35" spans="1:19" ht="23.25" customHeight="1">
      <c r="Q35" s="855"/>
    </row>
  </sheetData>
  <sheetProtection selectLockedCells="1" selectUnlockedCells="1"/>
  <autoFilter ref="Q5:S34" xr:uid="{8FDD837C-77D8-4F5C-A479-4217B26923E0}"/>
  <mergeCells count="8">
    <mergeCell ref="P3:S3"/>
    <mergeCell ref="A3:O3"/>
    <mergeCell ref="Y9:AA9"/>
    <mergeCell ref="R5:R6"/>
    <mergeCell ref="S5:S6"/>
    <mergeCell ref="A5:A6"/>
    <mergeCell ref="Q5:Q6"/>
    <mergeCell ref="B5:B6"/>
  </mergeCells>
  <pageMargins left="0.23622047244094491" right="0.23622047244094491" top="0.74803149606299213" bottom="0.74803149606299213" header="0.31496062992125984" footer="0.31496062992125984"/>
  <pageSetup paperSize="9" scale="98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1492-9DD1-4BF9-B9DE-D776267BB122}">
  <sheetPr codeName="List11">
    <tabColor theme="8" tint="0.39997558519241921"/>
    <pageSetUpPr fitToPage="1"/>
  </sheetPr>
  <dimension ref="A1:P34"/>
  <sheetViews>
    <sheetView showGridLines="0" zoomScaleNormal="100" workbookViewId="0">
      <selection activeCell="B4" sqref="B4"/>
    </sheetView>
  </sheetViews>
  <sheetFormatPr defaultColWidth="12" defaultRowHeight="23.25" customHeight="1"/>
  <cols>
    <col min="1" max="1" width="12.19921875" style="864" bestFit="1" customWidth="1"/>
    <col min="2" max="2" width="8.59765625" style="864" bestFit="1" customWidth="1"/>
    <col min="3" max="3" width="8.296875" style="865" customWidth="1"/>
    <col min="4" max="4" width="8.59765625" style="859" bestFit="1" customWidth="1"/>
    <col min="5" max="5" width="8.3984375" style="859" bestFit="1" customWidth="1"/>
    <col min="6" max="7" width="8.59765625" style="859" bestFit="1" customWidth="1"/>
    <col min="8" max="8" width="8.59765625" style="859" customWidth="1"/>
    <col min="9" max="9" width="8.3984375" style="859" bestFit="1" customWidth="1"/>
    <col min="10" max="10" width="9.796875" style="859" bestFit="1" customWidth="1"/>
    <col min="11" max="11" width="8.3984375" style="859" bestFit="1" customWidth="1"/>
    <col min="12" max="13" width="8.59765625" style="859" bestFit="1" customWidth="1"/>
    <col min="14" max="14" width="8.3984375" style="859" bestFit="1" customWidth="1"/>
    <col min="15" max="15" width="8.59765625" style="859" bestFit="1" customWidth="1"/>
    <col min="16" max="16" width="5.19921875" style="857" customWidth="1"/>
    <col min="17" max="16384" width="12" style="859"/>
  </cols>
  <sheetData>
    <row r="1" spans="1:16" ht="29.25" customHeight="1">
      <c r="A1" s="1386">
        <f>'PRODUCTION LIST GHOST LINE'!A3</f>
        <v>0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5">
        <f>'PRODUCTION LIST GHOST LINE'!P3</f>
        <v>0</v>
      </c>
      <c r="N1" s="1385"/>
      <c r="O1" s="1385"/>
      <c r="P1" s="858">
        <f>SUM(P4:P31)</f>
        <v>0</v>
      </c>
    </row>
    <row r="2" spans="1:16" ht="22.95" customHeight="1">
      <c r="A2" s="1387" t="s">
        <v>262</v>
      </c>
      <c r="B2" s="1132" t="s">
        <v>116</v>
      </c>
      <c r="C2" s="1132" t="s">
        <v>105</v>
      </c>
      <c r="D2" s="1132" t="s">
        <v>118</v>
      </c>
      <c r="E2" s="1132" t="s">
        <v>117</v>
      </c>
      <c r="F2" s="1132" t="s">
        <v>119</v>
      </c>
      <c r="G2" s="1132" t="s">
        <v>7004</v>
      </c>
      <c r="H2" s="1132" t="s">
        <v>6729</v>
      </c>
      <c r="I2" s="1132" t="s">
        <v>7005</v>
      </c>
      <c r="J2" s="1133" t="s">
        <v>6134</v>
      </c>
      <c r="K2" s="1132" t="s">
        <v>6136</v>
      </c>
      <c r="L2" s="1132" t="s">
        <v>6137</v>
      </c>
      <c r="M2" s="1132" t="s">
        <v>121</v>
      </c>
      <c r="N2" s="1132" t="s">
        <v>5006</v>
      </c>
      <c r="O2" s="1133" t="s">
        <v>6138</v>
      </c>
      <c r="P2" s="1389" t="s">
        <v>92</v>
      </c>
    </row>
    <row r="3" spans="1:16" ht="16.05" customHeight="1">
      <c r="A3" s="1388"/>
      <c r="B3" s="1125" t="s">
        <v>6131</v>
      </c>
      <c r="C3" s="1125" t="s">
        <v>6135</v>
      </c>
      <c r="D3" s="1125" t="s">
        <v>6131</v>
      </c>
      <c r="E3" s="1125" t="s">
        <v>6135</v>
      </c>
      <c r="F3" s="1125" t="s">
        <v>6131</v>
      </c>
      <c r="G3" s="1125" t="s">
        <v>6131</v>
      </c>
      <c r="H3" s="1125" t="s">
        <v>6131</v>
      </c>
      <c r="I3" s="1125" t="s">
        <v>6135</v>
      </c>
      <c r="J3" s="1125" t="s">
        <v>6135</v>
      </c>
      <c r="K3" s="1125" t="s">
        <v>6135</v>
      </c>
      <c r="L3" s="1125" t="s">
        <v>6131</v>
      </c>
      <c r="M3" s="1125" t="s">
        <v>6131</v>
      </c>
      <c r="N3" s="1125" t="s">
        <v>6135</v>
      </c>
      <c r="O3" s="1125" t="s">
        <v>6131</v>
      </c>
      <c r="P3" s="1390"/>
    </row>
    <row r="4" spans="1:16" ht="23.25" customHeight="1">
      <c r="A4" s="860" t="str">
        <f>'PRODUCTION LIST GHOST LINE'!A7</f>
        <v>360-601-DT</v>
      </c>
      <c r="B4" s="1148" t="str">
        <f>'PRODUCTION LIST GHOST LINE'!C7</f>
        <v/>
      </c>
      <c r="C4" s="1148" t="str">
        <f>'PRODUCTION LIST GHOST LINE'!D7</f>
        <v/>
      </c>
      <c r="D4" s="1148" t="str">
        <f>'PRODUCTION LIST GHOST LINE'!E7</f>
        <v/>
      </c>
      <c r="E4" s="1148" t="str">
        <f>'PRODUCTION LIST GHOST LINE'!F7</f>
        <v/>
      </c>
      <c r="F4" s="1148" t="str">
        <f>'PRODUCTION LIST GHOST LINE'!G7</f>
        <v/>
      </c>
      <c r="G4" s="1148" t="str">
        <f>'PRODUCTION LIST GHOST LINE'!H7</f>
        <v/>
      </c>
      <c r="H4" s="1148" t="str">
        <f>'PRODUCTION LIST GHOST LINE'!I7</f>
        <v/>
      </c>
      <c r="I4" s="1148" t="str">
        <f>'PRODUCTION LIST GHOST LINE'!J7</f>
        <v/>
      </c>
      <c r="J4" s="1148" t="str">
        <f>'PRODUCTION LIST GHOST LINE'!K7</f>
        <v/>
      </c>
      <c r="K4" s="1148" t="str">
        <f>'PRODUCTION LIST GHOST LINE'!L7</f>
        <v/>
      </c>
      <c r="L4" s="1148" t="str">
        <f>'PRODUCTION LIST GHOST LINE'!M7</f>
        <v/>
      </c>
      <c r="M4" s="1148" t="str">
        <f>'PRODUCTION LIST GHOST LINE'!N7</f>
        <v/>
      </c>
      <c r="N4" s="1148" t="str">
        <f>'PRODUCTION LIST GHOST LINE'!O7</f>
        <v/>
      </c>
      <c r="O4" s="1148" t="str">
        <f>'PRODUCTION LIST GHOST LINE'!P7</f>
        <v/>
      </c>
      <c r="P4" s="1149">
        <f>'PRODUCTION LIST GHOST LINE'!Q7</f>
        <v>0</v>
      </c>
    </row>
    <row r="5" spans="1:16" ht="23.25" customHeight="1">
      <c r="A5" s="860" t="str">
        <f>'PRODUCTION LIST GHOST LINE'!A8</f>
        <v>360-602</v>
      </c>
      <c r="B5" s="1148" t="str">
        <f>'PRODUCTION LIST GHOST LINE'!C8</f>
        <v/>
      </c>
      <c r="C5" s="1148" t="str">
        <f>'PRODUCTION LIST GHOST LINE'!D8</f>
        <v/>
      </c>
      <c r="D5" s="1148" t="str">
        <f>'PRODUCTION LIST GHOST LINE'!E8</f>
        <v/>
      </c>
      <c r="E5" s="1148" t="str">
        <f>'PRODUCTION LIST GHOST LINE'!F8</f>
        <v/>
      </c>
      <c r="F5" s="1148" t="str">
        <f>'PRODUCTION LIST GHOST LINE'!G8</f>
        <v/>
      </c>
      <c r="G5" s="1148" t="str">
        <f>'PRODUCTION LIST GHOST LINE'!H8</f>
        <v/>
      </c>
      <c r="H5" s="1148" t="str">
        <f>'PRODUCTION LIST GHOST LINE'!I8</f>
        <v/>
      </c>
      <c r="I5" s="1148" t="str">
        <f>'PRODUCTION LIST GHOST LINE'!J8</f>
        <v/>
      </c>
      <c r="J5" s="1148" t="str">
        <f>'PRODUCTION LIST GHOST LINE'!K8</f>
        <v/>
      </c>
      <c r="K5" s="1148" t="str">
        <f>'PRODUCTION LIST GHOST LINE'!L8</f>
        <v/>
      </c>
      <c r="L5" s="1148" t="str">
        <f>'PRODUCTION LIST GHOST LINE'!M8</f>
        <v/>
      </c>
      <c r="M5" s="1148" t="str">
        <f>'PRODUCTION LIST GHOST LINE'!N8</f>
        <v/>
      </c>
      <c r="N5" s="1148" t="str">
        <f>'PRODUCTION LIST GHOST LINE'!O8</f>
        <v/>
      </c>
      <c r="O5" s="1148" t="str">
        <f>'PRODUCTION LIST GHOST LINE'!P8</f>
        <v/>
      </c>
      <c r="P5" s="1149">
        <f>'PRODUCTION LIST GHOST LINE'!Q8</f>
        <v>0</v>
      </c>
    </row>
    <row r="6" spans="1:16" ht="23.25" customHeight="1">
      <c r="A6" s="860" t="str">
        <f>'PRODUCTION LIST GHOST LINE'!A9</f>
        <v>360-603-DT</v>
      </c>
      <c r="B6" s="1148" t="str">
        <f>'PRODUCTION LIST GHOST LINE'!C9</f>
        <v/>
      </c>
      <c r="C6" s="1148" t="str">
        <f>'PRODUCTION LIST GHOST LINE'!D9</f>
        <v/>
      </c>
      <c r="D6" s="1148" t="str">
        <f>'PRODUCTION LIST GHOST LINE'!E9</f>
        <v/>
      </c>
      <c r="E6" s="1148" t="str">
        <f>'PRODUCTION LIST GHOST LINE'!F9</f>
        <v/>
      </c>
      <c r="F6" s="1148" t="str">
        <f>'PRODUCTION LIST GHOST LINE'!G9</f>
        <v/>
      </c>
      <c r="G6" s="1148" t="str">
        <f>'PRODUCTION LIST GHOST LINE'!H9</f>
        <v/>
      </c>
      <c r="H6" s="1148" t="str">
        <f>'PRODUCTION LIST GHOST LINE'!I9</f>
        <v/>
      </c>
      <c r="I6" s="1148" t="str">
        <f>'PRODUCTION LIST GHOST LINE'!J9</f>
        <v/>
      </c>
      <c r="J6" s="1148" t="str">
        <f>'PRODUCTION LIST GHOST LINE'!K9</f>
        <v/>
      </c>
      <c r="K6" s="1148" t="str">
        <f>'PRODUCTION LIST GHOST LINE'!L9</f>
        <v/>
      </c>
      <c r="L6" s="1148" t="str">
        <f>'PRODUCTION LIST GHOST LINE'!M9</f>
        <v/>
      </c>
      <c r="M6" s="1148" t="str">
        <f>'PRODUCTION LIST GHOST LINE'!N9</f>
        <v/>
      </c>
      <c r="N6" s="1148" t="str">
        <f>'PRODUCTION LIST GHOST LINE'!O9</f>
        <v/>
      </c>
      <c r="O6" s="1148" t="str">
        <f>'PRODUCTION LIST GHOST LINE'!P9</f>
        <v/>
      </c>
      <c r="P6" s="1149">
        <f>'PRODUCTION LIST GHOST LINE'!Q9</f>
        <v>0</v>
      </c>
    </row>
    <row r="7" spans="1:16" ht="23.25" customHeight="1">
      <c r="A7" s="860" t="str">
        <f>'PRODUCTION LIST GHOST LINE'!A10</f>
        <v>360-604-DT</v>
      </c>
      <c r="B7" s="1148" t="str">
        <f>'PRODUCTION LIST GHOST LINE'!C10</f>
        <v/>
      </c>
      <c r="C7" s="1148" t="str">
        <f>'PRODUCTION LIST GHOST LINE'!D10</f>
        <v/>
      </c>
      <c r="D7" s="1148" t="str">
        <f>'PRODUCTION LIST GHOST LINE'!E10</f>
        <v/>
      </c>
      <c r="E7" s="1148" t="str">
        <f>'PRODUCTION LIST GHOST LINE'!F10</f>
        <v/>
      </c>
      <c r="F7" s="1148" t="str">
        <f>'PRODUCTION LIST GHOST LINE'!G10</f>
        <v/>
      </c>
      <c r="G7" s="1148" t="str">
        <f>'PRODUCTION LIST GHOST LINE'!H10</f>
        <v/>
      </c>
      <c r="H7" s="1148" t="str">
        <f>'PRODUCTION LIST GHOST LINE'!I10</f>
        <v/>
      </c>
      <c r="I7" s="1148" t="str">
        <f>'PRODUCTION LIST GHOST LINE'!J10</f>
        <v/>
      </c>
      <c r="J7" s="1148" t="str">
        <f>'PRODUCTION LIST GHOST LINE'!K10</f>
        <v/>
      </c>
      <c r="K7" s="1148" t="str">
        <f>'PRODUCTION LIST GHOST LINE'!L10</f>
        <v/>
      </c>
      <c r="L7" s="1148" t="str">
        <f>'PRODUCTION LIST GHOST LINE'!M10</f>
        <v/>
      </c>
      <c r="M7" s="1148" t="str">
        <f>'PRODUCTION LIST GHOST LINE'!N10</f>
        <v/>
      </c>
      <c r="N7" s="1148" t="str">
        <f>'PRODUCTION LIST GHOST LINE'!O10</f>
        <v/>
      </c>
      <c r="O7" s="1148" t="str">
        <f>'PRODUCTION LIST GHOST LINE'!P10</f>
        <v/>
      </c>
      <c r="P7" s="1149">
        <f>'PRODUCTION LIST GHOST LINE'!Q10</f>
        <v>0</v>
      </c>
    </row>
    <row r="8" spans="1:16" ht="23.25" customHeight="1">
      <c r="A8" s="860" t="str">
        <f>'PRODUCTION LIST GHOST LINE'!A11</f>
        <v>360-605-DT</v>
      </c>
      <c r="B8" s="1148" t="str">
        <f>'PRODUCTION LIST GHOST LINE'!C11</f>
        <v/>
      </c>
      <c r="C8" s="1148" t="str">
        <f>'PRODUCTION LIST GHOST LINE'!D11</f>
        <v/>
      </c>
      <c r="D8" s="1148" t="str">
        <f>'PRODUCTION LIST GHOST LINE'!E11</f>
        <v/>
      </c>
      <c r="E8" s="1148" t="str">
        <f>'PRODUCTION LIST GHOST LINE'!F11</f>
        <v/>
      </c>
      <c r="F8" s="1148" t="str">
        <f>'PRODUCTION LIST GHOST LINE'!G11</f>
        <v/>
      </c>
      <c r="G8" s="1148" t="str">
        <f>'PRODUCTION LIST GHOST LINE'!H11</f>
        <v/>
      </c>
      <c r="H8" s="1148" t="str">
        <f>'PRODUCTION LIST GHOST LINE'!I11</f>
        <v/>
      </c>
      <c r="I8" s="1148" t="str">
        <f>'PRODUCTION LIST GHOST LINE'!J11</f>
        <v/>
      </c>
      <c r="J8" s="1148" t="str">
        <f>'PRODUCTION LIST GHOST LINE'!K11</f>
        <v/>
      </c>
      <c r="K8" s="1148" t="str">
        <f>'PRODUCTION LIST GHOST LINE'!L11</f>
        <v/>
      </c>
      <c r="L8" s="1148" t="str">
        <f>'PRODUCTION LIST GHOST LINE'!M11</f>
        <v/>
      </c>
      <c r="M8" s="1148" t="str">
        <f>'PRODUCTION LIST GHOST LINE'!N11</f>
        <v/>
      </c>
      <c r="N8" s="1148" t="str">
        <f>'PRODUCTION LIST GHOST LINE'!O11</f>
        <v/>
      </c>
      <c r="O8" s="1148" t="str">
        <f>'PRODUCTION LIST GHOST LINE'!P11</f>
        <v/>
      </c>
      <c r="P8" s="1149">
        <f>'PRODUCTION LIST GHOST LINE'!Q11</f>
        <v>0</v>
      </c>
    </row>
    <row r="9" spans="1:16" ht="23.25" customHeight="1">
      <c r="A9" s="860" t="str">
        <f>'PRODUCTION LIST GHOST LINE'!A12</f>
        <v>360-606-DT</v>
      </c>
      <c r="B9" s="1148" t="str">
        <f>'PRODUCTION LIST GHOST LINE'!C12</f>
        <v/>
      </c>
      <c r="C9" s="1148" t="str">
        <f>'PRODUCTION LIST GHOST LINE'!D12</f>
        <v/>
      </c>
      <c r="D9" s="1148" t="str">
        <f>'PRODUCTION LIST GHOST LINE'!E12</f>
        <v/>
      </c>
      <c r="E9" s="1148" t="str">
        <f>'PRODUCTION LIST GHOST LINE'!F12</f>
        <v/>
      </c>
      <c r="F9" s="1148" t="str">
        <f>'PRODUCTION LIST GHOST LINE'!G12</f>
        <v/>
      </c>
      <c r="G9" s="1148" t="str">
        <f>'PRODUCTION LIST GHOST LINE'!H12</f>
        <v/>
      </c>
      <c r="H9" s="1148" t="str">
        <f>'PRODUCTION LIST GHOST LINE'!I12</f>
        <v/>
      </c>
      <c r="I9" s="1148" t="str">
        <f>'PRODUCTION LIST GHOST LINE'!J12</f>
        <v/>
      </c>
      <c r="J9" s="1148" t="str">
        <f>'PRODUCTION LIST GHOST LINE'!K12</f>
        <v/>
      </c>
      <c r="K9" s="1148" t="str">
        <f>'PRODUCTION LIST GHOST LINE'!L12</f>
        <v/>
      </c>
      <c r="L9" s="1148" t="str">
        <f>'PRODUCTION LIST GHOST LINE'!M12</f>
        <v/>
      </c>
      <c r="M9" s="1148" t="str">
        <f>'PRODUCTION LIST GHOST LINE'!N12</f>
        <v/>
      </c>
      <c r="N9" s="1148" t="str">
        <f>'PRODUCTION LIST GHOST LINE'!O12</f>
        <v/>
      </c>
      <c r="O9" s="1148" t="str">
        <f>'PRODUCTION LIST GHOST LINE'!P12</f>
        <v/>
      </c>
      <c r="P9" s="1149">
        <f>'PRODUCTION LIST GHOST LINE'!Q12</f>
        <v>0</v>
      </c>
    </row>
    <row r="10" spans="1:16" ht="23.25" customHeight="1">
      <c r="A10" s="860" t="str">
        <f>'PRODUCTION LIST GHOST LINE'!A13</f>
        <v>360-607</v>
      </c>
      <c r="B10" s="1148" t="str">
        <f>'PRODUCTION LIST GHOST LINE'!C13</f>
        <v/>
      </c>
      <c r="C10" s="1148" t="str">
        <f>'PRODUCTION LIST GHOST LINE'!D13</f>
        <v/>
      </c>
      <c r="D10" s="1148" t="str">
        <f>'PRODUCTION LIST GHOST LINE'!E13</f>
        <v/>
      </c>
      <c r="E10" s="1148" t="str">
        <f>'PRODUCTION LIST GHOST LINE'!F13</f>
        <v/>
      </c>
      <c r="F10" s="1148" t="str">
        <f>'PRODUCTION LIST GHOST LINE'!G13</f>
        <v/>
      </c>
      <c r="G10" s="1148" t="str">
        <f>'PRODUCTION LIST GHOST LINE'!H13</f>
        <v/>
      </c>
      <c r="H10" s="1148" t="str">
        <f>'PRODUCTION LIST GHOST LINE'!I13</f>
        <v/>
      </c>
      <c r="I10" s="1148" t="str">
        <f>'PRODUCTION LIST GHOST LINE'!J13</f>
        <v/>
      </c>
      <c r="J10" s="1148" t="str">
        <f>'PRODUCTION LIST GHOST LINE'!K13</f>
        <v/>
      </c>
      <c r="K10" s="1148" t="str">
        <f>'PRODUCTION LIST GHOST LINE'!L13</f>
        <v/>
      </c>
      <c r="L10" s="1148" t="str">
        <f>'PRODUCTION LIST GHOST LINE'!M13</f>
        <v/>
      </c>
      <c r="M10" s="1148" t="str">
        <f>'PRODUCTION LIST GHOST LINE'!N13</f>
        <v/>
      </c>
      <c r="N10" s="1148" t="str">
        <f>'PRODUCTION LIST GHOST LINE'!O13</f>
        <v/>
      </c>
      <c r="O10" s="1148" t="str">
        <f>'PRODUCTION LIST GHOST LINE'!P13</f>
        <v/>
      </c>
      <c r="P10" s="1149">
        <f>'PRODUCTION LIST GHOST LINE'!Q13</f>
        <v>0</v>
      </c>
    </row>
    <row r="11" spans="1:16" ht="23.25" customHeight="1">
      <c r="A11" s="860" t="str">
        <f>'PRODUCTION LIST GHOST LINE'!A14</f>
        <v>360-608-DT</v>
      </c>
      <c r="B11" s="1148" t="str">
        <f>'PRODUCTION LIST GHOST LINE'!C14</f>
        <v/>
      </c>
      <c r="C11" s="1148" t="str">
        <f>'PRODUCTION LIST GHOST LINE'!D14</f>
        <v/>
      </c>
      <c r="D11" s="1148" t="str">
        <f>'PRODUCTION LIST GHOST LINE'!E14</f>
        <v/>
      </c>
      <c r="E11" s="1148" t="str">
        <f>'PRODUCTION LIST GHOST LINE'!F14</f>
        <v/>
      </c>
      <c r="F11" s="1148" t="str">
        <f>'PRODUCTION LIST GHOST LINE'!G14</f>
        <v/>
      </c>
      <c r="G11" s="1148" t="str">
        <f>'PRODUCTION LIST GHOST LINE'!H14</f>
        <v/>
      </c>
      <c r="H11" s="1148" t="str">
        <f>'PRODUCTION LIST GHOST LINE'!I14</f>
        <v/>
      </c>
      <c r="I11" s="1148" t="str">
        <f>'PRODUCTION LIST GHOST LINE'!J14</f>
        <v/>
      </c>
      <c r="J11" s="1148" t="str">
        <f>'PRODUCTION LIST GHOST LINE'!K14</f>
        <v/>
      </c>
      <c r="K11" s="1148" t="str">
        <f>'PRODUCTION LIST GHOST LINE'!L14</f>
        <v/>
      </c>
      <c r="L11" s="1148" t="str">
        <f>'PRODUCTION LIST GHOST LINE'!M14</f>
        <v/>
      </c>
      <c r="M11" s="1148" t="str">
        <f>'PRODUCTION LIST GHOST LINE'!N14</f>
        <v/>
      </c>
      <c r="N11" s="1148" t="str">
        <f>'PRODUCTION LIST GHOST LINE'!O14</f>
        <v/>
      </c>
      <c r="O11" s="1148" t="str">
        <f>'PRODUCTION LIST GHOST LINE'!P14</f>
        <v/>
      </c>
      <c r="P11" s="1149">
        <f>'PRODUCTION LIST GHOST LINE'!Q14</f>
        <v>0</v>
      </c>
    </row>
    <row r="12" spans="1:16" ht="23.25" customHeight="1">
      <c r="A12" s="860" t="str">
        <f>'PRODUCTION LIST GHOST LINE'!A15</f>
        <v>360-609-DT</v>
      </c>
      <c r="B12" s="1148" t="str">
        <f>'PRODUCTION LIST GHOST LINE'!C15</f>
        <v/>
      </c>
      <c r="C12" s="1148" t="str">
        <f>'PRODUCTION LIST GHOST LINE'!D15</f>
        <v/>
      </c>
      <c r="D12" s="1148" t="str">
        <f>'PRODUCTION LIST GHOST LINE'!E15</f>
        <v/>
      </c>
      <c r="E12" s="1148" t="str">
        <f>'PRODUCTION LIST GHOST LINE'!F15</f>
        <v/>
      </c>
      <c r="F12" s="1148" t="str">
        <f>'PRODUCTION LIST GHOST LINE'!G15</f>
        <v/>
      </c>
      <c r="G12" s="1148" t="str">
        <f>'PRODUCTION LIST GHOST LINE'!H15</f>
        <v/>
      </c>
      <c r="H12" s="1148" t="str">
        <f>'PRODUCTION LIST GHOST LINE'!I15</f>
        <v/>
      </c>
      <c r="I12" s="1148" t="str">
        <f>'PRODUCTION LIST GHOST LINE'!J15</f>
        <v/>
      </c>
      <c r="J12" s="1148" t="str">
        <f>'PRODUCTION LIST GHOST LINE'!K15</f>
        <v/>
      </c>
      <c r="K12" s="1148" t="str">
        <f>'PRODUCTION LIST GHOST LINE'!L15</f>
        <v/>
      </c>
      <c r="L12" s="1148" t="str">
        <f>'PRODUCTION LIST GHOST LINE'!M15</f>
        <v/>
      </c>
      <c r="M12" s="1148" t="str">
        <f>'PRODUCTION LIST GHOST LINE'!N15</f>
        <v/>
      </c>
      <c r="N12" s="1148" t="str">
        <f>'PRODUCTION LIST GHOST LINE'!O15</f>
        <v/>
      </c>
      <c r="O12" s="1148" t="str">
        <f>'PRODUCTION LIST GHOST LINE'!P15</f>
        <v/>
      </c>
      <c r="P12" s="1149">
        <f>'PRODUCTION LIST GHOST LINE'!Q15</f>
        <v>0</v>
      </c>
    </row>
    <row r="13" spans="1:16" ht="23.25" customHeight="1">
      <c r="A13" s="860" t="str">
        <f>'PRODUCTION LIST GHOST LINE'!A16</f>
        <v>360-610-DT</v>
      </c>
      <c r="B13" s="1148" t="str">
        <f>'PRODUCTION LIST GHOST LINE'!C16</f>
        <v/>
      </c>
      <c r="C13" s="1148" t="str">
        <f>'PRODUCTION LIST GHOST LINE'!D16</f>
        <v/>
      </c>
      <c r="D13" s="1148" t="str">
        <f>'PRODUCTION LIST GHOST LINE'!E16</f>
        <v/>
      </c>
      <c r="E13" s="1148" t="str">
        <f>'PRODUCTION LIST GHOST LINE'!F16</f>
        <v/>
      </c>
      <c r="F13" s="1148" t="str">
        <f>'PRODUCTION LIST GHOST LINE'!G16</f>
        <v/>
      </c>
      <c r="G13" s="1148" t="str">
        <f>'PRODUCTION LIST GHOST LINE'!H16</f>
        <v/>
      </c>
      <c r="H13" s="1148" t="str">
        <f>'PRODUCTION LIST GHOST LINE'!I16</f>
        <v/>
      </c>
      <c r="I13" s="1148" t="str">
        <f>'PRODUCTION LIST GHOST LINE'!J16</f>
        <v/>
      </c>
      <c r="J13" s="1148" t="str">
        <f>'PRODUCTION LIST GHOST LINE'!K16</f>
        <v/>
      </c>
      <c r="K13" s="1148" t="str">
        <f>'PRODUCTION LIST GHOST LINE'!L16</f>
        <v/>
      </c>
      <c r="L13" s="1148" t="str">
        <f>'PRODUCTION LIST GHOST LINE'!M16</f>
        <v/>
      </c>
      <c r="M13" s="1148" t="str">
        <f>'PRODUCTION LIST GHOST LINE'!N16</f>
        <v/>
      </c>
      <c r="N13" s="1148" t="str">
        <f>'PRODUCTION LIST GHOST LINE'!O16</f>
        <v/>
      </c>
      <c r="O13" s="1148" t="str">
        <f>'PRODUCTION LIST GHOST LINE'!P16</f>
        <v/>
      </c>
      <c r="P13" s="1149">
        <f>'PRODUCTION LIST GHOST LINE'!Q16</f>
        <v>0</v>
      </c>
    </row>
    <row r="14" spans="1:16" ht="23.25" customHeight="1">
      <c r="A14" s="860" t="str">
        <f>'PRODUCTION LIST GHOST LINE'!A17</f>
        <v>360-611-DT</v>
      </c>
      <c r="B14" s="1148" t="str">
        <f>'PRODUCTION LIST GHOST LINE'!C17</f>
        <v/>
      </c>
      <c r="C14" s="1148" t="str">
        <f>'PRODUCTION LIST GHOST LINE'!D17</f>
        <v/>
      </c>
      <c r="D14" s="1148" t="str">
        <f>'PRODUCTION LIST GHOST LINE'!E17</f>
        <v/>
      </c>
      <c r="E14" s="1148" t="str">
        <f>'PRODUCTION LIST GHOST LINE'!F17</f>
        <v/>
      </c>
      <c r="F14" s="1148" t="str">
        <f>'PRODUCTION LIST GHOST LINE'!G17</f>
        <v/>
      </c>
      <c r="G14" s="1148" t="str">
        <f>'PRODUCTION LIST GHOST LINE'!H17</f>
        <v/>
      </c>
      <c r="H14" s="1148" t="str">
        <f>'PRODUCTION LIST GHOST LINE'!I17</f>
        <v/>
      </c>
      <c r="I14" s="1148" t="str">
        <f>'PRODUCTION LIST GHOST LINE'!J17</f>
        <v/>
      </c>
      <c r="J14" s="1148" t="str">
        <f>'PRODUCTION LIST GHOST LINE'!K17</f>
        <v/>
      </c>
      <c r="K14" s="1148" t="str">
        <f>'PRODUCTION LIST GHOST LINE'!L17</f>
        <v/>
      </c>
      <c r="L14" s="1148" t="str">
        <f>'PRODUCTION LIST GHOST LINE'!M17</f>
        <v/>
      </c>
      <c r="M14" s="1148" t="str">
        <f>'PRODUCTION LIST GHOST LINE'!N17</f>
        <v/>
      </c>
      <c r="N14" s="1148" t="str">
        <f>'PRODUCTION LIST GHOST LINE'!O17</f>
        <v/>
      </c>
      <c r="O14" s="1148" t="str">
        <f>'PRODUCTION LIST GHOST LINE'!P17</f>
        <v/>
      </c>
      <c r="P14" s="1149">
        <f>'PRODUCTION LIST GHOST LINE'!Q17</f>
        <v>0</v>
      </c>
    </row>
    <row r="15" spans="1:16" ht="23.25" customHeight="1">
      <c r="A15" s="860" t="str">
        <f>'PRODUCTION LIST GHOST LINE'!A18</f>
        <v>360-612-DT</v>
      </c>
      <c r="B15" s="1148" t="str">
        <f>'PRODUCTION LIST GHOST LINE'!C18</f>
        <v/>
      </c>
      <c r="C15" s="1148" t="str">
        <f>'PRODUCTION LIST GHOST LINE'!D18</f>
        <v/>
      </c>
      <c r="D15" s="1148" t="str">
        <f>'PRODUCTION LIST GHOST LINE'!E18</f>
        <v/>
      </c>
      <c r="E15" s="1148" t="str">
        <f>'PRODUCTION LIST GHOST LINE'!F18</f>
        <v/>
      </c>
      <c r="F15" s="1148" t="str">
        <f>'PRODUCTION LIST GHOST LINE'!G18</f>
        <v/>
      </c>
      <c r="G15" s="1148" t="str">
        <f>'PRODUCTION LIST GHOST LINE'!H18</f>
        <v/>
      </c>
      <c r="H15" s="1148" t="str">
        <f>'PRODUCTION LIST GHOST LINE'!I18</f>
        <v/>
      </c>
      <c r="I15" s="1148" t="str">
        <f>'PRODUCTION LIST GHOST LINE'!J18</f>
        <v/>
      </c>
      <c r="J15" s="1148" t="str">
        <f>'PRODUCTION LIST GHOST LINE'!K18</f>
        <v/>
      </c>
      <c r="K15" s="1148" t="str">
        <f>'PRODUCTION LIST GHOST LINE'!L18</f>
        <v/>
      </c>
      <c r="L15" s="1148" t="str">
        <f>'PRODUCTION LIST GHOST LINE'!M18</f>
        <v/>
      </c>
      <c r="M15" s="1148" t="str">
        <f>'PRODUCTION LIST GHOST LINE'!N18</f>
        <v/>
      </c>
      <c r="N15" s="1148" t="str">
        <f>'PRODUCTION LIST GHOST LINE'!O18</f>
        <v/>
      </c>
      <c r="O15" s="1148" t="str">
        <f>'PRODUCTION LIST GHOST LINE'!P18</f>
        <v/>
      </c>
      <c r="P15" s="1149">
        <f>'PRODUCTION LIST GHOST LINE'!Q18</f>
        <v>0</v>
      </c>
    </row>
    <row r="16" spans="1:16" ht="23.25" customHeight="1">
      <c r="A16" s="860" t="str">
        <f>'PRODUCTION LIST GHOST LINE'!A19</f>
        <v>360-613-DT</v>
      </c>
      <c r="B16" s="1148" t="str">
        <f>'PRODUCTION LIST GHOST LINE'!C19</f>
        <v/>
      </c>
      <c r="C16" s="1148" t="str">
        <f>'PRODUCTION LIST GHOST LINE'!D19</f>
        <v/>
      </c>
      <c r="D16" s="1148" t="str">
        <f>'PRODUCTION LIST GHOST LINE'!E19</f>
        <v/>
      </c>
      <c r="E16" s="1148" t="str">
        <f>'PRODUCTION LIST GHOST LINE'!F19</f>
        <v/>
      </c>
      <c r="F16" s="1148" t="str">
        <f>'PRODUCTION LIST GHOST LINE'!G19</f>
        <v/>
      </c>
      <c r="G16" s="1148" t="str">
        <f>'PRODUCTION LIST GHOST LINE'!H19</f>
        <v/>
      </c>
      <c r="H16" s="1148" t="str">
        <f>'PRODUCTION LIST GHOST LINE'!I19</f>
        <v/>
      </c>
      <c r="I16" s="1148" t="str">
        <f>'PRODUCTION LIST GHOST LINE'!J19</f>
        <v/>
      </c>
      <c r="J16" s="1148" t="str">
        <f>'PRODUCTION LIST GHOST LINE'!K19</f>
        <v/>
      </c>
      <c r="K16" s="1148" t="str">
        <f>'PRODUCTION LIST GHOST LINE'!L19</f>
        <v/>
      </c>
      <c r="L16" s="1148" t="str">
        <f>'PRODUCTION LIST GHOST LINE'!M19</f>
        <v/>
      </c>
      <c r="M16" s="1148" t="str">
        <f>'PRODUCTION LIST GHOST LINE'!N19</f>
        <v/>
      </c>
      <c r="N16" s="1148" t="str">
        <f>'PRODUCTION LIST GHOST LINE'!O19</f>
        <v/>
      </c>
      <c r="O16" s="1148" t="str">
        <f>'PRODUCTION LIST GHOST LINE'!P19</f>
        <v/>
      </c>
      <c r="P16" s="1149">
        <f>'PRODUCTION LIST GHOST LINE'!Q19</f>
        <v>0</v>
      </c>
    </row>
    <row r="17" spans="1:16" ht="23.25" customHeight="1">
      <c r="A17" s="860" t="str">
        <f>'PRODUCTION LIST GHOST LINE'!A20</f>
        <v>360-614-DT</v>
      </c>
      <c r="B17" s="1148" t="str">
        <f>'PRODUCTION LIST GHOST LINE'!C20</f>
        <v/>
      </c>
      <c r="C17" s="1148" t="str">
        <f>'PRODUCTION LIST GHOST LINE'!D20</f>
        <v/>
      </c>
      <c r="D17" s="1148" t="str">
        <f>'PRODUCTION LIST GHOST LINE'!E20</f>
        <v/>
      </c>
      <c r="E17" s="1148" t="str">
        <f>'PRODUCTION LIST GHOST LINE'!F20</f>
        <v/>
      </c>
      <c r="F17" s="1148" t="str">
        <f>'PRODUCTION LIST GHOST LINE'!G20</f>
        <v/>
      </c>
      <c r="G17" s="1148" t="str">
        <f>'PRODUCTION LIST GHOST LINE'!H20</f>
        <v/>
      </c>
      <c r="H17" s="1148" t="str">
        <f>'PRODUCTION LIST GHOST LINE'!I20</f>
        <v/>
      </c>
      <c r="I17" s="1148" t="str">
        <f>'PRODUCTION LIST GHOST LINE'!J20</f>
        <v/>
      </c>
      <c r="J17" s="1148" t="str">
        <f>'PRODUCTION LIST GHOST LINE'!K20</f>
        <v/>
      </c>
      <c r="K17" s="1148" t="str">
        <f>'PRODUCTION LIST GHOST LINE'!L20</f>
        <v/>
      </c>
      <c r="L17" s="1148" t="str">
        <f>'PRODUCTION LIST GHOST LINE'!M20</f>
        <v/>
      </c>
      <c r="M17" s="1148" t="str">
        <f>'PRODUCTION LIST GHOST LINE'!N20</f>
        <v/>
      </c>
      <c r="N17" s="1148" t="str">
        <f>'PRODUCTION LIST GHOST LINE'!O20</f>
        <v/>
      </c>
      <c r="O17" s="1148" t="str">
        <f>'PRODUCTION LIST GHOST LINE'!P20</f>
        <v/>
      </c>
      <c r="P17" s="1149">
        <f>'PRODUCTION LIST GHOST LINE'!Q20</f>
        <v>0</v>
      </c>
    </row>
    <row r="18" spans="1:16" ht="23.25" customHeight="1">
      <c r="A18" s="860" t="str">
        <f>'PRODUCTION LIST GHOST LINE'!A21</f>
        <v>360-615</v>
      </c>
      <c r="B18" s="1148" t="str">
        <f>'PRODUCTION LIST GHOST LINE'!C21</f>
        <v/>
      </c>
      <c r="C18" s="1148" t="str">
        <f>'PRODUCTION LIST GHOST LINE'!D21</f>
        <v/>
      </c>
      <c r="D18" s="1148" t="str">
        <f>'PRODUCTION LIST GHOST LINE'!E21</f>
        <v/>
      </c>
      <c r="E18" s="1148" t="str">
        <f>'PRODUCTION LIST GHOST LINE'!F21</f>
        <v/>
      </c>
      <c r="F18" s="1148" t="str">
        <f>'PRODUCTION LIST GHOST LINE'!G21</f>
        <v/>
      </c>
      <c r="G18" s="1148" t="str">
        <f>'PRODUCTION LIST GHOST LINE'!H21</f>
        <v/>
      </c>
      <c r="H18" s="1148" t="str">
        <f>'PRODUCTION LIST GHOST LINE'!I21</f>
        <v/>
      </c>
      <c r="I18" s="1148" t="str">
        <f>'PRODUCTION LIST GHOST LINE'!J21</f>
        <v/>
      </c>
      <c r="J18" s="1148" t="str">
        <f>'PRODUCTION LIST GHOST LINE'!K21</f>
        <v/>
      </c>
      <c r="K18" s="1148" t="str">
        <f>'PRODUCTION LIST GHOST LINE'!L21</f>
        <v/>
      </c>
      <c r="L18" s="1148" t="str">
        <f>'PRODUCTION LIST GHOST LINE'!M21</f>
        <v/>
      </c>
      <c r="M18" s="1148" t="str">
        <f>'PRODUCTION LIST GHOST LINE'!N21</f>
        <v/>
      </c>
      <c r="N18" s="1148" t="str">
        <f>'PRODUCTION LIST GHOST LINE'!O21</f>
        <v/>
      </c>
      <c r="O18" s="1148" t="str">
        <f>'PRODUCTION LIST GHOST LINE'!P21</f>
        <v/>
      </c>
      <c r="P18" s="1149">
        <f>'PRODUCTION LIST GHOST LINE'!Q21</f>
        <v>0</v>
      </c>
    </row>
    <row r="19" spans="1:16" ht="23.25" customHeight="1">
      <c r="A19" s="860">
        <f>'PRODUCTION LIST GHOST LINE'!A22</f>
        <v>0</v>
      </c>
      <c r="B19" s="1148" t="str">
        <f>'PRODUCTION LIST GHOST LINE'!C22</f>
        <v/>
      </c>
      <c r="C19" s="1148" t="str">
        <f>'PRODUCTION LIST GHOST LINE'!D22</f>
        <v/>
      </c>
      <c r="D19" s="1148" t="str">
        <f>'PRODUCTION LIST GHOST LINE'!E22</f>
        <v/>
      </c>
      <c r="E19" s="1148" t="str">
        <f>'PRODUCTION LIST GHOST LINE'!F22</f>
        <v/>
      </c>
      <c r="F19" s="1148" t="str">
        <f>'PRODUCTION LIST GHOST LINE'!G22</f>
        <v/>
      </c>
      <c r="G19" s="1148" t="str">
        <f>'PRODUCTION LIST GHOST LINE'!H22</f>
        <v/>
      </c>
      <c r="H19" s="1148" t="str">
        <f>'PRODUCTION LIST GHOST LINE'!I22</f>
        <v/>
      </c>
      <c r="I19" s="1148" t="str">
        <f>'PRODUCTION LIST GHOST LINE'!J22</f>
        <v/>
      </c>
      <c r="J19" s="1148" t="str">
        <f>'PRODUCTION LIST GHOST LINE'!K22</f>
        <v/>
      </c>
      <c r="K19" s="1148" t="str">
        <f>'PRODUCTION LIST GHOST LINE'!L22</f>
        <v/>
      </c>
      <c r="L19" s="1148" t="str">
        <f>'PRODUCTION LIST GHOST LINE'!M22</f>
        <v/>
      </c>
      <c r="M19" s="1148" t="str">
        <f>'PRODUCTION LIST GHOST LINE'!N22</f>
        <v/>
      </c>
      <c r="N19" s="1148" t="str">
        <f>'PRODUCTION LIST GHOST LINE'!O22</f>
        <v/>
      </c>
      <c r="O19" s="1148" t="str">
        <f>'PRODUCTION LIST GHOST LINE'!P22</f>
        <v/>
      </c>
      <c r="P19" s="1149">
        <f>'PRODUCTION LIST GHOST LINE'!Q22</f>
        <v>0</v>
      </c>
    </row>
    <row r="20" spans="1:16" ht="23.25" customHeight="1">
      <c r="A20" s="860" t="str">
        <f>'PRODUCTION LIST GHOST LINE'!A23</f>
        <v>360-621-WI-DT</v>
      </c>
      <c r="B20" s="1148" t="str">
        <f>'PRODUCTION LIST GHOST LINE'!C23</f>
        <v/>
      </c>
      <c r="C20" s="1148" t="str">
        <f>'PRODUCTION LIST GHOST LINE'!D23</f>
        <v/>
      </c>
      <c r="D20" s="1148" t="str">
        <f>'PRODUCTION LIST GHOST LINE'!E23</f>
        <v/>
      </c>
      <c r="E20" s="1148" t="str">
        <f>'PRODUCTION LIST GHOST LINE'!F23</f>
        <v/>
      </c>
      <c r="F20" s="1148" t="str">
        <f>'PRODUCTION LIST GHOST LINE'!G23</f>
        <v/>
      </c>
      <c r="G20" s="1148" t="str">
        <f>'PRODUCTION LIST GHOST LINE'!H23</f>
        <v/>
      </c>
      <c r="H20" s="1148" t="str">
        <f>'PRODUCTION LIST GHOST LINE'!I23</f>
        <v/>
      </c>
      <c r="I20" s="1148" t="str">
        <f>'PRODUCTION LIST GHOST LINE'!J23</f>
        <v/>
      </c>
      <c r="J20" s="1148" t="str">
        <f>'PRODUCTION LIST GHOST LINE'!K23</f>
        <v/>
      </c>
      <c r="K20" s="1148" t="str">
        <f>'PRODUCTION LIST GHOST LINE'!L23</f>
        <v/>
      </c>
      <c r="L20" s="1148" t="str">
        <f>'PRODUCTION LIST GHOST LINE'!M23</f>
        <v/>
      </c>
      <c r="M20" s="1148" t="str">
        <f>'PRODUCTION LIST GHOST LINE'!N23</f>
        <v/>
      </c>
      <c r="N20" s="1148" t="str">
        <f>'PRODUCTION LIST GHOST LINE'!O23</f>
        <v/>
      </c>
      <c r="O20" s="1148" t="str">
        <f>'PRODUCTION LIST GHOST LINE'!P23</f>
        <v/>
      </c>
      <c r="P20" s="1149">
        <f>'PRODUCTION LIST GHOST LINE'!Q23</f>
        <v>0</v>
      </c>
    </row>
    <row r="21" spans="1:16" ht="23.25" customHeight="1">
      <c r="A21" s="860" t="str">
        <f>'PRODUCTION LIST GHOST LINE'!A24</f>
        <v>360-622-DT</v>
      </c>
      <c r="B21" s="1148" t="str">
        <f>'PRODUCTION LIST GHOST LINE'!C24</f>
        <v/>
      </c>
      <c r="C21" s="1148" t="str">
        <f>'PRODUCTION LIST GHOST LINE'!D24</f>
        <v/>
      </c>
      <c r="D21" s="1148" t="str">
        <f>'PRODUCTION LIST GHOST LINE'!E24</f>
        <v/>
      </c>
      <c r="E21" s="1148" t="str">
        <f>'PRODUCTION LIST GHOST LINE'!F24</f>
        <v/>
      </c>
      <c r="F21" s="1148" t="str">
        <f>'PRODUCTION LIST GHOST LINE'!G24</f>
        <v/>
      </c>
      <c r="G21" s="1148" t="str">
        <f>'PRODUCTION LIST GHOST LINE'!H24</f>
        <v/>
      </c>
      <c r="H21" s="1148" t="str">
        <f>'PRODUCTION LIST GHOST LINE'!I24</f>
        <v/>
      </c>
      <c r="I21" s="1148" t="str">
        <f>'PRODUCTION LIST GHOST LINE'!J24</f>
        <v/>
      </c>
      <c r="J21" s="1148" t="str">
        <f>'PRODUCTION LIST GHOST LINE'!K24</f>
        <v/>
      </c>
      <c r="K21" s="1148" t="str">
        <f>'PRODUCTION LIST GHOST LINE'!L24</f>
        <v/>
      </c>
      <c r="L21" s="1148" t="str">
        <f>'PRODUCTION LIST GHOST LINE'!M24</f>
        <v/>
      </c>
      <c r="M21" s="1148" t="str">
        <f>'PRODUCTION LIST GHOST LINE'!N24</f>
        <v/>
      </c>
      <c r="N21" s="1148" t="str">
        <f>'PRODUCTION LIST GHOST LINE'!O24</f>
        <v/>
      </c>
      <c r="O21" s="1148" t="str">
        <f>'PRODUCTION LIST GHOST LINE'!P24</f>
        <v/>
      </c>
      <c r="P21" s="1149">
        <f>'PRODUCTION LIST GHOST LINE'!Q24</f>
        <v>0</v>
      </c>
    </row>
    <row r="22" spans="1:16" ht="23.25" customHeight="1">
      <c r="A22" s="860" t="str">
        <f>'PRODUCTION LIST GHOST LINE'!A25</f>
        <v>360-623-DT</v>
      </c>
      <c r="B22" s="1148" t="str">
        <f>'PRODUCTION LIST GHOST LINE'!C25</f>
        <v/>
      </c>
      <c r="C22" s="1148" t="str">
        <f>'PRODUCTION LIST GHOST LINE'!D25</f>
        <v/>
      </c>
      <c r="D22" s="1148" t="str">
        <f>'PRODUCTION LIST GHOST LINE'!E25</f>
        <v/>
      </c>
      <c r="E22" s="1148" t="str">
        <f>'PRODUCTION LIST GHOST LINE'!F25</f>
        <v/>
      </c>
      <c r="F22" s="1148" t="str">
        <f>'PRODUCTION LIST GHOST LINE'!G25</f>
        <v/>
      </c>
      <c r="G22" s="1148" t="str">
        <f>'PRODUCTION LIST GHOST LINE'!H25</f>
        <v/>
      </c>
      <c r="H22" s="1148" t="str">
        <f>'PRODUCTION LIST GHOST LINE'!I25</f>
        <v/>
      </c>
      <c r="I22" s="1148" t="str">
        <f>'PRODUCTION LIST GHOST LINE'!J25</f>
        <v/>
      </c>
      <c r="J22" s="1148" t="str">
        <f>'PRODUCTION LIST GHOST LINE'!K25</f>
        <v/>
      </c>
      <c r="K22" s="1148" t="str">
        <f>'PRODUCTION LIST GHOST LINE'!L25</f>
        <v/>
      </c>
      <c r="L22" s="1148" t="str">
        <f>'PRODUCTION LIST GHOST LINE'!M25</f>
        <v/>
      </c>
      <c r="M22" s="1148" t="str">
        <f>'PRODUCTION LIST GHOST LINE'!N25</f>
        <v/>
      </c>
      <c r="N22" s="1148" t="str">
        <f>'PRODUCTION LIST GHOST LINE'!O25</f>
        <v/>
      </c>
      <c r="O22" s="1148" t="str">
        <f>'PRODUCTION LIST GHOST LINE'!P25</f>
        <v/>
      </c>
      <c r="P22" s="1149">
        <f>'PRODUCTION LIST GHOST LINE'!Q25</f>
        <v>0</v>
      </c>
    </row>
    <row r="23" spans="1:16" ht="23.25" customHeight="1">
      <c r="A23" s="860" t="str">
        <f>'PRODUCTION LIST GHOST LINE'!A26</f>
        <v>360-624-DT</v>
      </c>
      <c r="B23" s="1148" t="str">
        <f>'PRODUCTION LIST GHOST LINE'!C26</f>
        <v/>
      </c>
      <c r="C23" s="1148" t="str">
        <f>'PRODUCTION LIST GHOST LINE'!D26</f>
        <v/>
      </c>
      <c r="D23" s="1148" t="str">
        <f>'PRODUCTION LIST GHOST LINE'!E26</f>
        <v/>
      </c>
      <c r="E23" s="1148" t="str">
        <f>'PRODUCTION LIST GHOST LINE'!F26</f>
        <v/>
      </c>
      <c r="F23" s="1148" t="str">
        <f>'PRODUCTION LIST GHOST LINE'!G26</f>
        <v/>
      </c>
      <c r="G23" s="1148" t="str">
        <f>'PRODUCTION LIST GHOST LINE'!H26</f>
        <v/>
      </c>
      <c r="H23" s="1148" t="str">
        <f>'PRODUCTION LIST GHOST LINE'!I26</f>
        <v/>
      </c>
      <c r="I23" s="1148" t="str">
        <f>'PRODUCTION LIST GHOST LINE'!J26</f>
        <v/>
      </c>
      <c r="J23" s="1148" t="str">
        <f>'PRODUCTION LIST GHOST LINE'!K26</f>
        <v/>
      </c>
      <c r="K23" s="1148" t="str">
        <f>'PRODUCTION LIST GHOST LINE'!L26</f>
        <v/>
      </c>
      <c r="L23" s="1148" t="str">
        <f>'PRODUCTION LIST GHOST LINE'!M26</f>
        <v/>
      </c>
      <c r="M23" s="1148" t="str">
        <f>'PRODUCTION LIST GHOST LINE'!N26</f>
        <v/>
      </c>
      <c r="N23" s="1148" t="str">
        <f>'PRODUCTION LIST GHOST LINE'!O26</f>
        <v/>
      </c>
      <c r="O23" s="1148" t="str">
        <f>'PRODUCTION LIST GHOST LINE'!P26</f>
        <v/>
      </c>
      <c r="P23" s="1149">
        <f>'PRODUCTION LIST GHOST LINE'!Q26</f>
        <v>0</v>
      </c>
    </row>
    <row r="24" spans="1:16" ht="23.25" customHeight="1">
      <c r="A24" s="860" t="str">
        <f>'PRODUCTION LIST GHOST LINE'!A27</f>
        <v>360-625</v>
      </c>
      <c r="B24" s="1148" t="str">
        <f>'PRODUCTION LIST GHOST LINE'!C27</f>
        <v/>
      </c>
      <c r="C24" s="1148" t="str">
        <f>'PRODUCTION LIST GHOST LINE'!D27</f>
        <v/>
      </c>
      <c r="D24" s="1148" t="str">
        <f>'PRODUCTION LIST GHOST LINE'!E27</f>
        <v/>
      </c>
      <c r="E24" s="1148" t="str">
        <f>'PRODUCTION LIST GHOST LINE'!F27</f>
        <v/>
      </c>
      <c r="F24" s="1148" t="str">
        <f>'PRODUCTION LIST GHOST LINE'!G27</f>
        <v/>
      </c>
      <c r="G24" s="1148" t="str">
        <f>'PRODUCTION LIST GHOST LINE'!H27</f>
        <v/>
      </c>
      <c r="H24" s="1148" t="str">
        <f>'PRODUCTION LIST GHOST LINE'!I27</f>
        <v/>
      </c>
      <c r="I24" s="1148" t="str">
        <f>'PRODUCTION LIST GHOST LINE'!J27</f>
        <v/>
      </c>
      <c r="J24" s="1148" t="str">
        <f>'PRODUCTION LIST GHOST LINE'!K27</f>
        <v/>
      </c>
      <c r="K24" s="1148" t="str">
        <f>'PRODUCTION LIST GHOST LINE'!L27</f>
        <v/>
      </c>
      <c r="L24" s="1148" t="str">
        <f>'PRODUCTION LIST GHOST LINE'!M27</f>
        <v/>
      </c>
      <c r="M24" s="1148" t="str">
        <f>'PRODUCTION LIST GHOST LINE'!N27</f>
        <v/>
      </c>
      <c r="N24" s="1148" t="str">
        <f>'PRODUCTION LIST GHOST LINE'!O27</f>
        <v/>
      </c>
      <c r="O24" s="1148" t="str">
        <f>'PRODUCTION LIST GHOST LINE'!P27</f>
        <v/>
      </c>
      <c r="P24" s="1149">
        <f>'PRODUCTION LIST GHOST LINE'!Q27</f>
        <v>0</v>
      </c>
    </row>
    <row r="25" spans="1:16" ht="23.25" customHeight="1">
      <c r="A25" s="860" t="str">
        <f>'PRODUCTION LIST GHOST LINE'!A28</f>
        <v>360-626-DT</v>
      </c>
      <c r="B25" s="1148" t="str">
        <f>'PRODUCTION LIST GHOST LINE'!C28</f>
        <v/>
      </c>
      <c r="C25" s="1148" t="str">
        <f>'PRODUCTION LIST GHOST LINE'!D28</f>
        <v/>
      </c>
      <c r="D25" s="1148" t="str">
        <f>'PRODUCTION LIST GHOST LINE'!E28</f>
        <v/>
      </c>
      <c r="E25" s="1148" t="str">
        <f>'PRODUCTION LIST GHOST LINE'!F28</f>
        <v/>
      </c>
      <c r="F25" s="1148" t="str">
        <f>'PRODUCTION LIST GHOST LINE'!G28</f>
        <v/>
      </c>
      <c r="G25" s="1148" t="str">
        <f>'PRODUCTION LIST GHOST LINE'!H28</f>
        <v/>
      </c>
      <c r="H25" s="1148" t="str">
        <f>'PRODUCTION LIST GHOST LINE'!I28</f>
        <v/>
      </c>
      <c r="I25" s="1148" t="str">
        <f>'PRODUCTION LIST GHOST LINE'!J28</f>
        <v/>
      </c>
      <c r="J25" s="1148" t="str">
        <f>'PRODUCTION LIST GHOST LINE'!K28</f>
        <v/>
      </c>
      <c r="K25" s="1148" t="str">
        <f>'PRODUCTION LIST GHOST LINE'!L28</f>
        <v/>
      </c>
      <c r="L25" s="1148" t="str">
        <f>'PRODUCTION LIST GHOST LINE'!M28</f>
        <v/>
      </c>
      <c r="M25" s="1148" t="str">
        <f>'PRODUCTION LIST GHOST LINE'!N28</f>
        <v/>
      </c>
      <c r="N25" s="1148" t="str">
        <f>'PRODUCTION LIST GHOST LINE'!O28</f>
        <v/>
      </c>
      <c r="O25" s="1148" t="str">
        <f>'PRODUCTION LIST GHOST LINE'!P28</f>
        <v/>
      </c>
      <c r="P25" s="1149">
        <f>'PRODUCTION LIST GHOST LINE'!Q28</f>
        <v>0</v>
      </c>
    </row>
    <row r="26" spans="1:16" ht="23.25" customHeight="1">
      <c r="A26" s="860" t="str">
        <f>'PRODUCTION LIST GHOST LINE'!A29</f>
        <v>360-627</v>
      </c>
      <c r="B26" s="1148" t="str">
        <f>'PRODUCTION LIST GHOST LINE'!C29</f>
        <v/>
      </c>
      <c r="C26" s="1148" t="str">
        <f>'PRODUCTION LIST GHOST LINE'!D29</f>
        <v/>
      </c>
      <c r="D26" s="1148" t="str">
        <f>'PRODUCTION LIST GHOST LINE'!E29</f>
        <v/>
      </c>
      <c r="E26" s="1148" t="str">
        <f>'PRODUCTION LIST GHOST LINE'!F29</f>
        <v/>
      </c>
      <c r="F26" s="1148" t="str">
        <f>'PRODUCTION LIST GHOST LINE'!G29</f>
        <v/>
      </c>
      <c r="G26" s="1148" t="str">
        <f>'PRODUCTION LIST GHOST LINE'!H29</f>
        <v/>
      </c>
      <c r="H26" s="1148" t="str">
        <f>'PRODUCTION LIST GHOST LINE'!I29</f>
        <v/>
      </c>
      <c r="I26" s="1148" t="str">
        <f>'PRODUCTION LIST GHOST LINE'!J29</f>
        <v/>
      </c>
      <c r="J26" s="1148" t="str">
        <f>'PRODUCTION LIST GHOST LINE'!K29</f>
        <v/>
      </c>
      <c r="K26" s="1148" t="str">
        <f>'PRODUCTION LIST GHOST LINE'!L29</f>
        <v/>
      </c>
      <c r="L26" s="1148" t="str">
        <f>'PRODUCTION LIST GHOST LINE'!M29</f>
        <v/>
      </c>
      <c r="M26" s="1148" t="str">
        <f>'PRODUCTION LIST GHOST LINE'!N29</f>
        <v/>
      </c>
      <c r="N26" s="1148" t="str">
        <f>'PRODUCTION LIST GHOST LINE'!O29</f>
        <v/>
      </c>
      <c r="O26" s="1148" t="str">
        <f>'PRODUCTION LIST GHOST LINE'!P29</f>
        <v/>
      </c>
      <c r="P26" s="1149">
        <f>'PRODUCTION LIST GHOST LINE'!Q29</f>
        <v>0</v>
      </c>
    </row>
    <row r="27" spans="1:16" ht="23.25" customHeight="1">
      <c r="A27" s="860" t="str">
        <f>'PRODUCTION LIST GHOST LINE'!A30</f>
        <v>360-628</v>
      </c>
      <c r="B27" s="1148" t="str">
        <f>'PRODUCTION LIST GHOST LINE'!C30</f>
        <v/>
      </c>
      <c r="C27" s="1148" t="str">
        <f>'PRODUCTION LIST GHOST LINE'!D30</f>
        <v/>
      </c>
      <c r="D27" s="1148" t="str">
        <f>'PRODUCTION LIST GHOST LINE'!E30</f>
        <v/>
      </c>
      <c r="E27" s="1148" t="str">
        <f>'PRODUCTION LIST GHOST LINE'!F30</f>
        <v/>
      </c>
      <c r="F27" s="1148" t="str">
        <f>'PRODUCTION LIST GHOST LINE'!G30</f>
        <v/>
      </c>
      <c r="G27" s="1148" t="str">
        <f>'PRODUCTION LIST GHOST LINE'!H30</f>
        <v/>
      </c>
      <c r="H27" s="1148" t="str">
        <f>'PRODUCTION LIST GHOST LINE'!I30</f>
        <v/>
      </c>
      <c r="I27" s="1148" t="str">
        <f>'PRODUCTION LIST GHOST LINE'!J30</f>
        <v/>
      </c>
      <c r="J27" s="1148" t="str">
        <f>'PRODUCTION LIST GHOST LINE'!K30</f>
        <v/>
      </c>
      <c r="K27" s="1148" t="str">
        <f>'PRODUCTION LIST GHOST LINE'!L30</f>
        <v/>
      </c>
      <c r="L27" s="1148" t="str">
        <f>'PRODUCTION LIST GHOST LINE'!M30</f>
        <v/>
      </c>
      <c r="M27" s="1148" t="str">
        <f>'PRODUCTION LIST GHOST LINE'!N30</f>
        <v/>
      </c>
      <c r="N27" s="1148" t="str">
        <f>'PRODUCTION LIST GHOST LINE'!O30</f>
        <v/>
      </c>
      <c r="O27" s="1148" t="str">
        <f>'PRODUCTION LIST GHOST LINE'!P30</f>
        <v/>
      </c>
      <c r="P27" s="1149">
        <f>'PRODUCTION LIST GHOST LINE'!Q30</f>
        <v>0</v>
      </c>
    </row>
    <row r="28" spans="1:16" ht="23.25" customHeight="1">
      <c r="A28" s="860" t="str">
        <f>'PRODUCTION LIST GHOST LINE'!A31</f>
        <v>360-629-DT</v>
      </c>
      <c r="B28" s="1148" t="str">
        <f>'PRODUCTION LIST GHOST LINE'!C31</f>
        <v/>
      </c>
      <c r="C28" s="1148" t="str">
        <f>'PRODUCTION LIST GHOST LINE'!D31</f>
        <v/>
      </c>
      <c r="D28" s="1148" t="str">
        <f>'PRODUCTION LIST GHOST LINE'!E31</f>
        <v/>
      </c>
      <c r="E28" s="1148" t="str">
        <f>'PRODUCTION LIST GHOST LINE'!F31</f>
        <v/>
      </c>
      <c r="F28" s="1148" t="str">
        <f>'PRODUCTION LIST GHOST LINE'!G31</f>
        <v/>
      </c>
      <c r="G28" s="1148" t="str">
        <f>'PRODUCTION LIST GHOST LINE'!H31</f>
        <v/>
      </c>
      <c r="H28" s="1148" t="str">
        <f>'PRODUCTION LIST GHOST LINE'!I31</f>
        <v/>
      </c>
      <c r="I28" s="1148" t="str">
        <f>'PRODUCTION LIST GHOST LINE'!J31</f>
        <v/>
      </c>
      <c r="J28" s="1148" t="str">
        <f>'PRODUCTION LIST GHOST LINE'!K31</f>
        <v/>
      </c>
      <c r="K28" s="1148" t="str">
        <f>'PRODUCTION LIST GHOST LINE'!L31</f>
        <v/>
      </c>
      <c r="L28" s="1148" t="str">
        <f>'PRODUCTION LIST GHOST LINE'!M31</f>
        <v/>
      </c>
      <c r="M28" s="1148" t="str">
        <f>'PRODUCTION LIST GHOST LINE'!N31</f>
        <v/>
      </c>
      <c r="N28" s="1148" t="str">
        <f>'PRODUCTION LIST GHOST LINE'!O31</f>
        <v/>
      </c>
      <c r="O28" s="1148" t="str">
        <f>'PRODUCTION LIST GHOST LINE'!P31</f>
        <v/>
      </c>
      <c r="P28" s="1149">
        <f>'PRODUCTION LIST GHOST LINE'!Q31</f>
        <v>0</v>
      </c>
    </row>
    <row r="29" spans="1:16" ht="23.25" customHeight="1">
      <c r="A29" s="860" t="str">
        <f>'PRODUCTION LIST GHOST LINE'!A32</f>
        <v>360-630-DT</v>
      </c>
      <c r="B29" s="1148" t="str">
        <f>'PRODUCTION LIST GHOST LINE'!C32</f>
        <v/>
      </c>
      <c r="C29" s="1148" t="str">
        <f>'PRODUCTION LIST GHOST LINE'!D32</f>
        <v/>
      </c>
      <c r="D29" s="1148" t="str">
        <f>'PRODUCTION LIST GHOST LINE'!E32</f>
        <v/>
      </c>
      <c r="E29" s="1148" t="str">
        <f>'PRODUCTION LIST GHOST LINE'!F32</f>
        <v/>
      </c>
      <c r="F29" s="1148" t="str">
        <f>'PRODUCTION LIST GHOST LINE'!G32</f>
        <v/>
      </c>
      <c r="G29" s="1148" t="str">
        <f>'PRODUCTION LIST GHOST LINE'!H32</f>
        <v/>
      </c>
      <c r="H29" s="1148" t="str">
        <f>'PRODUCTION LIST GHOST LINE'!I32</f>
        <v/>
      </c>
      <c r="I29" s="1148" t="str">
        <f>'PRODUCTION LIST GHOST LINE'!J32</f>
        <v/>
      </c>
      <c r="J29" s="1148" t="str">
        <f>'PRODUCTION LIST GHOST LINE'!K32</f>
        <v/>
      </c>
      <c r="K29" s="1148" t="str">
        <f>'PRODUCTION LIST GHOST LINE'!L32</f>
        <v/>
      </c>
      <c r="L29" s="1148" t="str">
        <f>'PRODUCTION LIST GHOST LINE'!M32</f>
        <v/>
      </c>
      <c r="M29" s="1148" t="str">
        <f>'PRODUCTION LIST GHOST LINE'!N32</f>
        <v/>
      </c>
      <c r="N29" s="1148" t="str">
        <f>'PRODUCTION LIST GHOST LINE'!O32</f>
        <v/>
      </c>
      <c r="O29" s="1148" t="str">
        <f>'PRODUCTION LIST GHOST LINE'!P32</f>
        <v/>
      </c>
      <c r="P29" s="1149">
        <f>'PRODUCTION LIST GHOST LINE'!Q32</f>
        <v>0</v>
      </c>
    </row>
    <row r="30" spans="1:16" ht="23.25" customHeight="1">
      <c r="A30" s="860" t="str">
        <f>'PRODUCTION LIST GHOST LINE'!A33</f>
        <v>360-631-DT</v>
      </c>
      <c r="B30" s="1148" t="str">
        <f>'PRODUCTION LIST GHOST LINE'!C33</f>
        <v/>
      </c>
      <c r="C30" s="1148" t="str">
        <f>'PRODUCTION LIST GHOST LINE'!D33</f>
        <v/>
      </c>
      <c r="D30" s="1148" t="str">
        <f>'PRODUCTION LIST GHOST LINE'!E33</f>
        <v/>
      </c>
      <c r="E30" s="1148" t="str">
        <f>'PRODUCTION LIST GHOST LINE'!F33</f>
        <v/>
      </c>
      <c r="F30" s="1148" t="str">
        <f>'PRODUCTION LIST GHOST LINE'!G33</f>
        <v/>
      </c>
      <c r="G30" s="1148" t="str">
        <f>'PRODUCTION LIST GHOST LINE'!H33</f>
        <v/>
      </c>
      <c r="H30" s="1148" t="str">
        <f>'PRODUCTION LIST GHOST LINE'!I33</f>
        <v/>
      </c>
      <c r="I30" s="1148" t="str">
        <f>'PRODUCTION LIST GHOST LINE'!J33</f>
        <v/>
      </c>
      <c r="J30" s="1148" t="str">
        <f>'PRODUCTION LIST GHOST LINE'!K33</f>
        <v/>
      </c>
      <c r="K30" s="1148" t="str">
        <f>'PRODUCTION LIST GHOST LINE'!L33</f>
        <v/>
      </c>
      <c r="L30" s="1148" t="str">
        <f>'PRODUCTION LIST GHOST LINE'!M33</f>
        <v/>
      </c>
      <c r="M30" s="1148" t="str">
        <f>'PRODUCTION LIST GHOST LINE'!N33</f>
        <v/>
      </c>
      <c r="N30" s="1148" t="str">
        <f>'PRODUCTION LIST GHOST LINE'!O33</f>
        <v/>
      </c>
      <c r="O30" s="1148" t="str">
        <f>'PRODUCTION LIST GHOST LINE'!P33</f>
        <v/>
      </c>
      <c r="P30" s="1149">
        <f>'PRODUCTION LIST GHOST LINE'!Q33</f>
        <v>0</v>
      </c>
    </row>
    <row r="31" spans="1:16" ht="23.25" customHeight="1">
      <c r="A31" s="860" t="str">
        <f>'PRODUCTION LIST GHOST LINE'!A34</f>
        <v>360-632-WI-DT</v>
      </c>
      <c r="B31" s="1148" t="str">
        <f>'PRODUCTION LIST GHOST LINE'!C34</f>
        <v/>
      </c>
      <c r="C31" s="1148" t="str">
        <f>'PRODUCTION LIST GHOST LINE'!D34</f>
        <v/>
      </c>
      <c r="D31" s="1148" t="str">
        <f>'PRODUCTION LIST GHOST LINE'!E34</f>
        <v/>
      </c>
      <c r="E31" s="1148" t="str">
        <f>'PRODUCTION LIST GHOST LINE'!F34</f>
        <v/>
      </c>
      <c r="F31" s="1148" t="str">
        <f>'PRODUCTION LIST GHOST LINE'!G34</f>
        <v/>
      </c>
      <c r="G31" s="1148" t="str">
        <f>'PRODUCTION LIST GHOST LINE'!H34</f>
        <v/>
      </c>
      <c r="H31" s="1148" t="str">
        <f>'PRODUCTION LIST GHOST LINE'!I34</f>
        <v/>
      </c>
      <c r="I31" s="1148" t="str">
        <f>'PRODUCTION LIST GHOST LINE'!J34</f>
        <v/>
      </c>
      <c r="J31" s="1148" t="str">
        <f>'PRODUCTION LIST GHOST LINE'!K34</f>
        <v/>
      </c>
      <c r="K31" s="1148" t="str">
        <f>'PRODUCTION LIST GHOST LINE'!L34</f>
        <v/>
      </c>
      <c r="L31" s="1148" t="str">
        <f>'PRODUCTION LIST GHOST LINE'!M34</f>
        <v/>
      </c>
      <c r="M31" s="1148" t="str">
        <f>'PRODUCTION LIST GHOST LINE'!N34</f>
        <v/>
      </c>
      <c r="N31" s="1148" t="str">
        <f>'PRODUCTION LIST GHOST LINE'!O34</f>
        <v/>
      </c>
      <c r="O31" s="1148" t="str">
        <f>'PRODUCTION LIST GHOST LINE'!P34</f>
        <v/>
      </c>
      <c r="P31" s="1149">
        <f>'PRODUCTION LIST GHOST LINE'!Q34</f>
        <v>0</v>
      </c>
    </row>
    <row r="32" spans="1:16" ht="23.25" customHeight="1">
      <c r="A32" s="861" t="s">
        <v>111</v>
      </c>
      <c r="B32" s="1134"/>
      <c r="C32" s="817"/>
      <c r="D32" s="863"/>
      <c r="F32" s="37" t="s">
        <v>114</v>
      </c>
      <c r="G32" s="49"/>
      <c r="H32" s="49"/>
      <c r="I32" s="49"/>
      <c r="J32" s="49"/>
      <c r="K32" s="862"/>
      <c r="L32" s="862"/>
      <c r="M32" s="862"/>
      <c r="N32" s="862"/>
      <c r="O32" s="862"/>
      <c r="P32" s="856"/>
    </row>
    <row r="33" spans="1:16" ht="23.25" customHeight="1">
      <c r="A33" s="861" t="s">
        <v>113</v>
      </c>
      <c r="B33" s="1134"/>
      <c r="C33" s="816"/>
      <c r="D33" s="863"/>
      <c r="F33" s="37" t="s">
        <v>112</v>
      </c>
      <c r="G33" s="119"/>
      <c r="H33" s="119"/>
      <c r="I33" s="119"/>
      <c r="J33" s="119"/>
      <c r="K33" s="863"/>
      <c r="L33" s="863"/>
      <c r="M33" s="863"/>
      <c r="N33" s="862"/>
      <c r="O33" s="862"/>
      <c r="P33" s="856"/>
    </row>
    <row r="34" spans="1:16" ht="23.25" customHeight="1">
      <c r="A34" s="861"/>
      <c r="B34" s="861"/>
      <c r="C34" s="668"/>
      <c r="F34" s="37" t="s">
        <v>115</v>
      </c>
      <c r="G34" s="119"/>
      <c r="H34" s="119"/>
      <c r="I34" s="119"/>
      <c r="J34" s="119"/>
      <c r="K34" s="863"/>
      <c r="L34" s="863"/>
      <c r="M34" s="863"/>
      <c r="N34" s="862"/>
      <c r="O34" s="862"/>
      <c r="P34" s="856"/>
    </row>
  </sheetData>
  <sheetProtection selectLockedCells="1" selectUnlockedCells="1"/>
  <autoFilter ref="P2:P34" xr:uid="{053E0473-E69B-7242-B881-17211F316D80}"/>
  <mergeCells count="4">
    <mergeCell ref="M1:O1"/>
    <mergeCell ref="A1:L1"/>
    <mergeCell ref="A2:A3"/>
    <mergeCell ref="P2:P3"/>
  </mergeCells>
  <pageMargins left="0.23622047244094491" right="0.23622047244094491" top="0.74803149606299213" bottom="0.74803149606299213" header="0.31496062992125984" footer="0.31496062992125984"/>
  <pageSetup paperSize="9" fitToHeight="0" orientation="landscape" horizontalDpi="4294967292" verticalDpi="4294967292" r:id="rId1"/>
  <headerFooter alignWithMargins="0">
    <oddHeader>&amp;LPACKING LIST - 360holds - GRP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22</vt:i4>
      </vt:variant>
      <vt:variant>
        <vt:lpstr>Imenovani obsegi</vt:lpstr>
      </vt:variant>
      <vt:variant>
        <vt:i4>14</vt:i4>
      </vt:variant>
    </vt:vector>
  </HeadingPairs>
  <TitlesOfParts>
    <vt:vector size="36" baseType="lpstr">
      <vt:lpstr>Summary of order</vt:lpstr>
      <vt:lpstr>360 GHOST LINE</vt:lpstr>
      <vt:lpstr>360 GRP </vt:lpstr>
      <vt:lpstr>360 PU </vt:lpstr>
      <vt:lpstr>360 home walls</vt:lpstr>
      <vt:lpstr>360 hangboards</vt:lpstr>
      <vt:lpstr>360 accessories</vt:lpstr>
      <vt:lpstr>PRODUCTION LIST GHOST LINE</vt:lpstr>
      <vt:lpstr>PACKING LIST GHOST LINE</vt:lpstr>
      <vt:lpstr>PRODUCTION LIST GRP VOLUMES</vt:lpstr>
      <vt:lpstr>PAKIRANJE </vt:lpstr>
      <vt:lpstr>PROD.LIST HANGBOARDS</vt:lpstr>
      <vt:lpstr>PROD.LIST HOME WALL</vt:lpstr>
      <vt:lpstr>PACK.LIST ACCESSORIES</vt:lpstr>
      <vt:lpstr>PACKING LIST GRP VOLUMES</vt:lpstr>
      <vt:lpstr>Uvoz za Vasco</vt:lpstr>
      <vt:lpstr>PROD.LIST PU HOLDS</vt:lpstr>
      <vt:lpstr>PACKING LIST PU HOLDS</vt:lpstr>
      <vt:lpstr>PACKING LIST HANGBOARDS</vt:lpstr>
      <vt:lpstr>PACK.LIST HOME WALL</vt:lpstr>
      <vt:lpstr>sum vol</vt:lpstr>
      <vt:lpstr>sum grif</vt:lpstr>
      <vt:lpstr>'PACKING LIST GHOST LINE'!Področje_tiskanja</vt:lpstr>
      <vt:lpstr>'PACKING LIST GRP VOLUMES'!Področje_tiskanja</vt:lpstr>
      <vt:lpstr>'PACKING LIST PU HOLDS'!Področje_tiskanja</vt:lpstr>
      <vt:lpstr>'PAKIRANJE '!Področje_tiskanja</vt:lpstr>
      <vt:lpstr>'PROD.LIST PU HOLDS'!Področje_tiskanja</vt:lpstr>
      <vt:lpstr>'PRODUCTION LIST GHOST LINE'!Področje_tiskanja</vt:lpstr>
      <vt:lpstr>'PRODUCTION LIST GRP VOLUMES'!Področje_tiskanja</vt:lpstr>
      <vt:lpstr>'PACKING LIST GHOST LINE'!Tiskanje_naslovov</vt:lpstr>
      <vt:lpstr>'PACKING LIST GRP VOLUMES'!Tiskanje_naslovov</vt:lpstr>
      <vt:lpstr>'PACKING LIST PU HOLDS'!Tiskanje_naslovov</vt:lpstr>
      <vt:lpstr>'PROD.LIST HANGBOARDS'!Tiskanje_naslovov</vt:lpstr>
      <vt:lpstr>'PROD.LIST PU HOLDS'!Tiskanje_naslovov</vt:lpstr>
      <vt:lpstr>'PRODUCTION LIST GHOST LINE'!Tiskanje_naslovov</vt:lpstr>
      <vt:lpstr>'PRODUCTION LIST GRP VOLUMES'!Tiskanje_naslovov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DA NI JELA</cp:lastModifiedBy>
  <cp:lastPrinted>2023-10-24T08:43:14Z</cp:lastPrinted>
  <dcterms:created xsi:type="dcterms:W3CDTF">2016-12-08T21:22:33Z</dcterms:created>
  <dcterms:modified xsi:type="dcterms:W3CDTF">2024-04-23T12:16:30Z</dcterms:modified>
</cp:coreProperties>
</file>